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5730a497d0b9e9ae/Plocha/Dokumenty/PROJEKTY/2025/Fras_Senovska/_Dotazy_1_2/"/>
    </mc:Choice>
  </mc:AlternateContent>
  <xr:revisionPtr revIDLastSave="0" documentId="11_B5084C68230DA25835C4D3818FC30D807AACCD24" xr6:coauthVersionLast="47" xr6:coauthVersionMax="47" xr10:uidLastSave="{00000000-0000-0000-0000-000000000000}"/>
  <bookViews>
    <workbookView xWindow="28680" yWindow="-120" windowWidth="29040" windowHeight="15840" xr2:uid="{00000000-000D-0000-FFFF-FFFF00000000}"/>
  </bookViews>
  <sheets>
    <sheet name="Rekapitulace stavby" sheetId="1" r:id="rId1"/>
    <sheet name="001 - 65 - 01.1 Soupis pr..." sheetId="2" r:id="rId2"/>
    <sheet name="65 - 01.4.1 - ÚT - č.p. 65" sheetId="3" r:id="rId3"/>
    <sheet name="65 - D.1.4.2 - Zdravotech..." sheetId="4" r:id="rId4"/>
    <sheet name="65 - D.1.4.3 - Vzduchotec..." sheetId="5" r:id="rId5"/>
    <sheet name="002 - 67 - 01.1 Soupis pr..." sheetId="6" r:id="rId6"/>
    <sheet name="67 - 01.4.1 - ÚT - č.p. 67" sheetId="7" r:id="rId7"/>
    <sheet name="67 - D.1.4.2 - Zdravotech..." sheetId="8" r:id="rId8"/>
    <sheet name="67 - D.1.4.3 - Vzduchotec..." sheetId="9" r:id="rId9"/>
    <sheet name="003 - 69 - 01.1 Soupis pr..." sheetId="10" r:id="rId10"/>
    <sheet name="69 - 01.4.1 - ÚT - č.p. 69" sheetId="11" r:id="rId11"/>
    <sheet name="69 - D.1.4.2 - Zdravotech..." sheetId="12" r:id="rId12"/>
    <sheet name="69 - D.1.4.3 - Vzduchotec..." sheetId="13" r:id="rId13"/>
    <sheet name="004 -  ELEKTROINSTALACE  ..." sheetId="14" r:id="rId14"/>
    <sheet name="005 - SO 04 - Zpevněné pl..." sheetId="15" r:id="rId15"/>
    <sheet name="006 - SO 02 - Přípojky ka..." sheetId="16" r:id="rId16"/>
    <sheet name="007 - SO 03 - Přípojka pl..." sheetId="17" r:id="rId17"/>
    <sheet name="008 - SO 03 - STL plynovo..." sheetId="18" r:id="rId18"/>
    <sheet name="009 - Vedlejší a ostatní ..." sheetId="19" r:id="rId19"/>
  </sheets>
  <definedNames>
    <definedName name="_xlnm._FilterDatabase" localSheetId="1" hidden="1">'001 - 65 - 01.1 Soupis pr...'!$C$146:$K$2330</definedName>
    <definedName name="_xlnm._FilterDatabase" localSheetId="5" hidden="1">'002 - 67 - 01.1 Soupis pr...'!$C$146:$K$2330</definedName>
    <definedName name="_xlnm._FilterDatabase" localSheetId="9" hidden="1">'003 - 69 - 01.1 Soupis pr...'!$C$146:$K$2330</definedName>
    <definedName name="_xlnm._FilterDatabase" localSheetId="13" hidden="1">'004 -  ELEKTROINSTALACE  ...'!$C$132:$K$349</definedName>
    <definedName name="_xlnm._FilterDatabase" localSheetId="14" hidden="1">'005 - SO 04 - Zpevněné pl...'!$C$131:$K$302</definedName>
    <definedName name="_xlnm._FilterDatabase" localSheetId="15" hidden="1">'006 - SO 02 - Přípojky ka...'!$C$121:$K$173</definedName>
    <definedName name="_xlnm._FilterDatabase" localSheetId="16" hidden="1">'007 - SO 03 - Přípojka pl...'!$C$121:$K$169</definedName>
    <definedName name="_xlnm._FilterDatabase" localSheetId="17" hidden="1">'008 - SO 03 - STL plynovo...'!$C$121:$K$176</definedName>
    <definedName name="_xlnm._FilterDatabase" localSheetId="18" hidden="1">'009 - Vedlejší a ostatní ...'!$C$121:$K$137</definedName>
    <definedName name="_xlnm._FilterDatabase" localSheetId="2" hidden="1">'65 - 01.4.1 - ÚT - č.p. 65'!$C$127:$K$240</definedName>
    <definedName name="_xlnm._FilterDatabase" localSheetId="3" hidden="1">'65 - D.1.4.2 - Zdravotech...'!$C$128:$K$285</definedName>
    <definedName name="_xlnm._FilterDatabase" localSheetId="4" hidden="1">'65 - D.1.4.3 - Vzduchotec...'!$C$121:$K$143</definedName>
    <definedName name="_xlnm._FilterDatabase" localSheetId="6" hidden="1">'67 - 01.4.1 - ÚT - č.p. 67'!$C$127:$K$240</definedName>
    <definedName name="_xlnm._FilterDatabase" localSheetId="7" hidden="1">'67 - D.1.4.2 - Zdravotech...'!$C$128:$K$285</definedName>
    <definedName name="_xlnm._FilterDatabase" localSheetId="8" hidden="1">'67 - D.1.4.3 - Vzduchotec...'!$C$121:$K$143</definedName>
    <definedName name="_xlnm._FilterDatabase" localSheetId="10" hidden="1">'69 - 01.4.1 - ÚT - č.p. 69'!$C$127:$K$240</definedName>
    <definedName name="_xlnm._FilterDatabase" localSheetId="11" hidden="1">'69 - D.1.4.2 - Zdravotech...'!$C$128:$K$285</definedName>
    <definedName name="_xlnm._FilterDatabase" localSheetId="12" hidden="1">'69 - D.1.4.3 - Vzduchotec...'!$C$121:$K$143</definedName>
    <definedName name="_xlnm.Print_Titles" localSheetId="1">'001 - 65 - 01.1 Soupis pr...'!$146:$146</definedName>
    <definedName name="_xlnm.Print_Titles" localSheetId="5">'002 - 67 - 01.1 Soupis pr...'!$146:$146</definedName>
    <definedName name="_xlnm.Print_Titles" localSheetId="9">'003 - 69 - 01.1 Soupis pr...'!$146:$146</definedName>
    <definedName name="_xlnm.Print_Titles" localSheetId="13">'004 -  ELEKTROINSTALACE  ...'!$132:$132</definedName>
    <definedName name="_xlnm.Print_Titles" localSheetId="14">'005 - SO 04 - Zpevněné pl...'!$131:$131</definedName>
    <definedName name="_xlnm.Print_Titles" localSheetId="15">'006 - SO 02 - Přípojky ka...'!$121:$121</definedName>
    <definedName name="_xlnm.Print_Titles" localSheetId="16">'007 - SO 03 - Přípojka pl...'!$121:$121</definedName>
    <definedName name="_xlnm.Print_Titles" localSheetId="17">'008 - SO 03 - STL plynovo...'!$121:$121</definedName>
    <definedName name="_xlnm.Print_Titles" localSheetId="18">'009 - Vedlejší a ostatní ...'!$121:$121</definedName>
    <definedName name="_xlnm.Print_Titles" localSheetId="2">'65 - 01.4.1 - ÚT - č.p. 65'!$127:$127</definedName>
    <definedName name="_xlnm.Print_Titles" localSheetId="3">'65 - D.1.4.2 - Zdravotech...'!$128:$128</definedName>
    <definedName name="_xlnm.Print_Titles" localSheetId="4">'65 - D.1.4.3 - Vzduchotec...'!$121:$121</definedName>
    <definedName name="_xlnm.Print_Titles" localSheetId="6">'67 - 01.4.1 - ÚT - č.p. 67'!$127:$127</definedName>
    <definedName name="_xlnm.Print_Titles" localSheetId="7">'67 - D.1.4.2 - Zdravotech...'!$128:$128</definedName>
    <definedName name="_xlnm.Print_Titles" localSheetId="8">'67 - D.1.4.3 - Vzduchotec...'!$121:$121</definedName>
    <definedName name="_xlnm.Print_Titles" localSheetId="10">'69 - 01.4.1 - ÚT - č.p. 69'!$127:$127</definedName>
    <definedName name="_xlnm.Print_Titles" localSheetId="11">'69 - D.1.4.2 - Zdravotech...'!$128:$128</definedName>
    <definedName name="_xlnm.Print_Titles" localSheetId="12">'69 - D.1.4.3 - Vzduchotec...'!$121:$121</definedName>
    <definedName name="_xlnm.Print_Titles" localSheetId="0">'Rekapitulace stavby'!$92:$92</definedName>
    <definedName name="_xlnm.Print_Area" localSheetId="1">'001 - 65 - 01.1 Soupis pr...'!$C$4:$J$76,'001 - 65 - 01.1 Soupis pr...'!$C$82:$J$128,'001 - 65 - 01.1 Soupis pr...'!$C$134:$J$2330</definedName>
    <definedName name="_xlnm.Print_Area" localSheetId="5">'002 - 67 - 01.1 Soupis pr...'!$C$4:$J$76,'002 - 67 - 01.1 Soupis pr...'!$C$82:$J$128,'002 - 67 - 01.1 Soupis pr...'!$C$134:$J$2330</definedName>
    <definedName name="_xlnm.Print_Area" localSheetId="9">'003 - 69 - 01.1 Soupis pr...'!$C$4:$J$76,'003 - 69 - 01.1 Soupis pr...'!$C$82:$J$128,'003 - 69 - 01.1 Soupis pr...'!$C$134:$J$2330</definedName>
    <definedName name="_xlnm.Print_Area" localSheetId="13">'004 -  ELEKTROINSTALACE  ...'!$C$4:$J$76,'004 -  ELEKTROINSTALACE  ...'!$C$82:$J$114,'004 -  ELEKTROINSTALACE  ...'!$C$120:$J$349</definedName>
    <definedName name="_xlnm.Print_Area" localSheetId="14">'005 - SO 04 - Zpevněné pl...'!$C$4:$J$76,'005 - SO 04 - Zpevněné pl...'!$C$82:$J$113,'005 - SO 04 - Zpevněné pl...'!$C$119:$J$302</definedName>
    <definedName name="_xlnm.Print_Area" localSheetId="15">'006 - SO 02 - Přípojky ka...'!$C$4:$J$76,'006 - SO 02 - Přípojky ka...'!$C$82:$J$103,'006 - SO 02 - Přípojky ka...'!$C$109:$J$173</definedName>
    <definedName name="_xlnm.Print_Area" localSheetId="16">'007 - SO 03 - Přípojka pl...'!$C$4:$J$76,'007 - SO 03 - Přípojka pl...'!$C$82:$J$103,'007 - SO 03 - Přípojka pl...'!$C$109:$J$169</definedName>
    <definedName name="_xlnm.Print_Area" localSheetId="17">'008 - SO 03 - STL plynovo...'!$C$4:$J$76,'008 - SO 03 - STL plynovo...'!$C$82:$J$103,'008 - SO 03 - STL plynovo...'!$C$109:$J$176</definedName>
    <definedName name="_xlnm.Print_Area" localSheetId="18">'009 - Vedlejší a ostatní ...'!$C$4:$J$76,'009 - Vedlejší a ostatní ...'!$C$82:$J$103,'009 - Vedlejší a ostatní ...'!$C$109:$J$137</definedName>
    <definedName name="_xlnm.Print_Area" localSheetId="2">'65 - 01.4.1 - ÚT - č.p. 65'!$C$4:$J$76,'65 - 01.4.1 - ÚT - č.p. 65'!$C$82:$J$107,'65 - 01.4.1 - ÚT - č.p. 65'!$C$113:$J$240</definedName>
    <definedName name="_xlnm.Print_Area" localSheetId="3">'65 - D.1.4.2 - Zdravotech...'!$C$4:$J$76,'65 - D.1.4.2 - Zdravotech...'!$C$82:$J$108,'65 - D.1.4.2 - Zdravotech...'!$C$114:$J$285</definedName>
    <definedName name="_xlnm.Print_Area" localSheetId="4">'65 - D.1.4.3 - Vzduchotec...'!$C$4:$J$76,'65 - D.1.4.3 - Vzduchotec...'!$C$82:$J$101,'65 - D.1.4.3 - Vzduchotec...'!$C$107:$J$143</definedName>
    <definedName name="_xlnm.Print_Area" localSheetId="6">'67 - 01.4.1 - ÚT - č.p. 67'!$C$4:$J$76,'67 - 01.4.1 - ÚT - č.p. 67'!$C$82:$J$107,'67 - 01.4.1 - ÚT - č.p. 67'!$C$113:$J$240</definedName>
    <definedName name="_xlnm.Print_Area" localSheetId="7">'67 - D.1.4.2 - Zdravotech...'!$C$4:$J$76,'67 - D.1.4.2 - Zdravotech...'!$C$82:$J$108,'67 - D.1.4.2 - Zdravotech...'!$C$114:$J$285</definedName>
    <definedName name="_xlnm.Print_Area" localSheetId="8">'67 - D.1.4.3 - Vzduchotec...'!$C$4:$J$76,'67 - D.1.4.3 - Vzduchotec...'!$C$82:$J$101,'67 - D.1.4.3 - Vzduchotec...'!$C$107:$J$143</definedName>
    <definedName name="_xlnm.Print_Area" localSheetId="10">'69 - 01.4.1 - ÚT - č.p. 69'!$C$4:$J$76,'69 - 01.4.1 - ÚT - č.p. 69'!$C$82:$J$107,'69 - 01.4.1 - ÚT - č.p. 69'!$C$113:$J$240</definedName>
    <definedName name="_xlnm.Print_Area" localSheetId="11">'69 - D.1.4.2 - Zdravotech...'!$C$4:$J$76,'69 - D.1.4.2 - Zdravotech...'!$C$82:$J$108,'69 - D.1.4.2 - Zdravotech...'!$C$114:$J$285</definedName>
    <definedName name="_xlnm.Print_Area" localSheetId="12">'69 - D.1.4.3 - Vzduchotec...'!$C$4:$J$76,'69 - D.1.4.3 - Vzduchotec...'!$C$82:$J$101,'69 - D.1.4.3 - Vzduchotec...'!$C$107:$J$143</definedName>
    <definedName name="_xlnm.Print_Area" localSheetId="0">'Rekapitulace stavby'!$D$4:$AO$76,'Rekapitulace stavby'!$C$82:$AQ$116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19" l="1"/>
  <c r="J36" i="19"/>
  <c r="AY115" i="1" s="1"/>
  <c r="J35" i="19"/>
  <c r="AX115" i="1" s="1"/>
  <c r="BI137" i="19"/>
  <c r="BH137" i="19"/>
  <c r="BG137" i="19"/>
  <c r="BE137" i="19"/>
  <c r="T137" i="19"/>
  <c r="T136" i="19"/>
  <c r="R137" i="19"/>
  <c r="R136" i="19"/>
  <c r="P137" i="19"/>
  <c r="P136" i="19" s="1"/>
  <c r="BI135" i="19"/>
  <c r="BH135" i="19"/>
  <c r="BG135" i="19"/>
  <c r="BE135" i="19"/>
  <c r="T135" i="19"/>
  <c r="T134" i="19" s="1"/>
  <c r="R135" i="19"/>
  <c r="R134" i="19"/>
  <c r="P135" i="19"/>
  <c r="P134" i="19" s="1"/>
  <c r="BI133" i="19"/>
  <c r="BH133" i="19"/>
  <c r="BG133" i="19"/>
  <c r="BE133" i="19"/>
  <c r="T133" i="19"/>
  <c r="R133" i="19"/>
  <c r="P133" i="19"/>
  <c r="BI132" i="19"/>
  <c r="BH132" i="19"/>
  <c r="BG132" i="19"/>
  <c r="BE132" i="19"/>
  <c r="T132" i="19"/>
  <c r="R132" i="19"/>
  <c r="P132" i="19"/>
  <c r="BI130" i="19"/>
  <c r="BH130" i="19"/>
  <c r="BG130" i="19"/>
  <c r="BE130" i="19"/>
  <c r="T130" i="19"/>
  <c r="R130" i="19"/>
  <c r="P130" i="19"/>
  <c r="BI129" i="19"/>
  <c r="BH129" i="19"/>
  <c r="BG129" i="19"/>
  <c r="BE129" i="19"/>
  <c r="T129" i="19"/>
  <c r="R129" i="19"/>
  <c r="P129" i="19"/>
  <c r="BI128" i="19"/>
  <c r="BH128" i="19"/>
  <c r="BG128" i="19"/>
  <c r="BE128" i="19"/>
  <c r="T128" i="19"/>
  <c r="R128" i="19"/>
  <c r="P128" i="19"/>
  <c r="BI127" i="19"/>
  <c r="BH127" i="19"/>
  <c r="BG127" i="19"/>
  <c r="BE127" i="19"/>
  <c r="T127" i="19"/>
  <c r="R127" i="19"/>
  <c r="P127" i="19"/>
  <c r="BI125" i="19"/>
  <c r="BH125" i="19"/>
  <c r="BG125" i="19"/>
  <c r="BE125" i="19"/>
  <c r="T125" i="19"/>
  <c r="T124" i="19"/>
  <c r="R125" i="19"/>
  <c r="R124" i="19"/>
  <c r="P125" i="19"/>
  <c r="P124" i="19"/>
  <c r="J119" i="19"/>
  <c r="J118" i="19"/>
  <c r="F118" i="19"/>
  <c r="F116" i="19"/>
  <c r="E114" i="19"/>
  <c r="J92" i="19"/>
  <c r="J91" i="19"/>
  <c r="F91" i="19"/>
  <c r="F89" i="19"/>
  <c r="E87" i="19"/>
  <c r="J18" i="19"/>
  <c r="E18" i="19"/>
  <c r="F92" i="19" s="1"/>
  <c r="J17" i="19"/>
  <c r="J12" i="19"/>
  <c r="J89" i="19" s="1"/>
  <c r="E7" i="19"/>
  <c r="E85" i="19" s="1"/>
  <c r="J37" i="18"/>
  <c r="J36" i="18"/>
  <c r="AY114" i="1" s="1"/>
  <c r="J35" i="18"/>
  <c r="AX114" i="1" s="1"/>
  <c r="BI175" i="18"/>
  <c r="BH175" i="18"/>
  <c r="BG175" i="18"/>
  <c r="BF175" i="18"/>
  <c r="T175" i="18"/>
  <c r="R175" i="18"/>
  <c r="P175" i="18"/>
  <c r="BI174" i="18"/>
  <c r="BH174" i="18"/>
  <c r="BG174" i="18"/>
  <c r="BF174" i="18"/>
  <c r="T174" i="18"/>
  <c r="R174" i="18"/>
  <c r="P174" i="18"/>
  <c r="BI173" i="18"/>
  <c r="BH173" i="18"/>
  <c r="BG173" i="18"/>
  <c r="BF173" i="18"/>
  <c r="T173" i="18"/>
  <c r="R173" i="18"/>
  <c r="P173" i="18"/>
  <c r="BI171" i="18"/>
  <c r="BH171" i="18"/>
  <c r="BG171" i="18"/>
  <c r="BF171" i="18"/>
  <c r="T171" i="18"/>
  <c r="R171" i="18"/>
  <c r="P171" i="18"/>
  <c r="BI170" i="18"/>
  <c r="BH170" i="18"/>
  <c r="BG170" i="18"/>
  <c r="BF170" i="18"/>
  <c r="T170" i="18"/>
  <c r="R170" i="18"/>
  <c r="P170" i="18"/>
  <c r="BI169" i="18"/>
  <c r="BH169" i="18"/>
  <c r="BG169" i="18"/>
  <c r="BF169" i="18"/>
  <c r="T169" i="18"/>
  <c r="R169" i="18"/>
  <c r="P169" i="18"/>
  <c r="BI167" i="18"/>
  <c r="BH167" i="18"/>
  <c r="BG167" i="18"/>
  <c r="BF167" i="18"/>
  <c r="T167" i="18"/>
  <c r="R167" i="18"/>
  <c r="P167" i="18"/>
  <c r="BI166" i="18"/>
  <c r="BH166" i="18"/>
  <c r="BG166" i="18"/>
  <c r="BF166" i="18"/>
  <c r="T166" i="18"/>
  <c r="R166" i="18"/>
  <c r="P166" i="18"/>
  <c r="BI165" i="18"/>
  <c r="BH165" i="18"/>
  <c r="BG165" i="18"/>
  <c r="BF165" i="18"/>
  <c r="T165" i="18"/>
  <c r="R165" i="18"/>
  <c r="P165" i="18"/>
  <c r="BI163" i="18"/>
  <c r="BH163" i="18"/>
  <c r="BG163" i="18"/>
  <c r="BF163" i="18"/>
  <c r="T163" i="18"/>
  <c r="R163" i="18"/>
  <c r="P163" i="18"/>
  <c r="BI162" i="18"/>
  <c r="BH162" i="18"/>
  <c r="BG162" i="18"/>
  <c r="BF162" i="18"/>
  <c r="T162" i="18"/>
  <c r="R162" i="18"/>
  <c r="P162" i="18"/>
  <c r="BI160" i="18"/>
  <c r="BH160" i="18"/>
  <c r="BG160" i="18"/>
  <c r="BF160" i="18"/>
  <c r="T160" i="18"/>
  <c r="R160" i="18"/>
  <c r="P160" i="18"/>
  <c r="BI158" i="18"/>
  <c r="BH158" i="18"/>
  <c r="BG158" i="18"/>
  <c r="BF158" i="18"/>
  <c r="T158" i="18"/>
  <c r="R158" i="18"/>
  <c r="P158" i="18"/>
  <c r="BI155" i="18"/>
  <c r="BH155" i="18"/>
  <c r="BG155" i="18"/>
  <c r="BF155" i="18"/>
  <c r="T155" i="18"/>
  <c r="R155" i="18"/>
  <c r="P155" i="18"/>
  <c r="BI154" i="18"/>
  <c r="BH154" i="18"/>
  <c r="BG154" i="18"/>
  <c r="BF154" i="18"/>
  <c r="T154" i="18"/>
  <c r="R154" i="18"/>
  <c r="P154" i="18"/>
  <c r="BI149" i="18"/>
  <c r="BH149" i="18"/>
  <c r="BG149" i="18"/>
  <c r="BF149" i="18"/>
  <c r="T149" i="18"/>
  <c r="T148" i="18"/>
  <c r="R149" i="18"/>
  <c r="R148" i="18"/>
  <c r="P149" i="18"/>
  <c r="P148" i="18" s="1"/>
  <c r="BI146" i="18"/>
  <c r="BH146" i="18"/>
  <c r="BG146" i="18"/>
  <c r="BF146" i="18"/>
  <c r="T146" i="18"/>
  <c r="R146" i="18"/>
  <c r="P146" i="18"/>
  <c r="BI145" i="18"/>
  <c r="BH145" i="18"/>
  <c r="BG145" i="18"/>
  <c r="BF145" i="18"/>
  <c r="T145" i="18"/>
  <c r="R145" i="18"/>
  <c r="P145" i="18"/>
  <c r="BI142" i="18"/>
  <c r="BH142" i="18"/>
  <c r="BG142" i="18"/>
  <c r="BF142" i="18"/>
  <c r="T142" i="18"/>
  <c r="R142" i="18"/>
  <c r="P142" i="18"/>
  <c r="BI140" i="18"/>
  <c r="BH140" i="18"/>
  <c r="BG140" i="18"/>
  <c r="BF140" i="18"/>
  <c r="T140" i="18"/>
  <c r="R140" i="18"/>
  <c r="P140" i="18"/>
  <c r="BI138" i="18"/>
  <c r="BH138" i="18"/>
  <c r="BG138" i="18"/>
  <c r="BF138" i="18"/>
  <c r="T138" i="18"/>
  <c r="R138" i="18"/>
  <c r="P138" i="18"/>
  <c r="BI137" i="18"/>
  <c r="BH137" i="18"/>
  <c r="BG137" i="18"/>
  <c r="BF137" i="18"/>
  <c r="T137" i="18"/>
  <c r="R137" i="18"/>
  <c r="P137" i="18"/>
  <c r="BI136" i="18"/>
  <c r="BH136" i="18"/>
  <c r="BG136" i="18"/>
  <c r="BF136" i="18"/>
  <c r="T136" i="18"/>
  <c r="R136" i="18"/>
  <c r="P136" i="18"/>
  <c r="BI134" i="18"/>
  <c r="BH134" i="18"/>
  <c r="BG134" i="18"/>
  <c r="BF134" i="18"/>
  <c r="T134" i="18"/>
  <c r="R134" i="18"/>
  <c r="P134" i="18"/>
  <c r="BI131" i="18"/>
  <c r="BH131" i="18"/>
  <c r="BG131" i="18"/>
  <c r="BF131" i="18"/>
  <c r="T131" i="18"/>
  <c r="R131" i="18"/>
  <c r="P131" i="18"/>
  <c r="BI130" i="18"/>
  <c r="BH130" i="18"/>
  <c r="BG130" i="18"/>
  <c r="BF130" i="18"/>
  <c r="T130" i="18"/>
  <c r="R130" i="18"/>
  <c r="P130" i="18"/>
  <c r="BI129" i="18"/>
  <c r="BH129" i="18"/>
  <c r="BG129" i="18"/>
  <c r="BF129" i="18"/>
  <c r="T129" i="18"/>
  <c r="R129" i="18"/>
  <c r="P129" i="18"/>
  <c r="BI127" i="18"/>
  <c r="BH127" i="18"/>
  <c r="BG127" i="18"/>
  <c r="BF127" i="18"/>
  <c r="T127" i="18"/>
  <c r="R127" i="18"/>
  <c r="P127" i="18"/>
  <c r="BI124" i="18"/>
  <c r="BH124" i="18"/>
  <c r="BG124" i="18"/>
  <c r="BF124" i="18"/>
  <c r="T124" i="18"/>
  <c r="R124" i="18"/>
  <c r="P124" i="18"/>
  <c r="J119" i="18"/>
  <c r="J118" i="18"/>
  <c r="F118" i="18"/>
  <c r="F116" i="18"/>
  <c r="E114" i="18"/>
  <c r="J92" i="18"/>
  <c r="J91" i="18"/>
  <c r="F91" i="18"/>
  <c r="F89" i="18"/>
  <c r="E87" i="18"/>
  <c r="J18" i="18"/>
  <c r="E18" i="18"/>
  <c r="F119" i="18"/>
  <c r="J17" i="18"/>
  <c r="J12" i="18"/>
  <c r="J89" i="18" s="1"/>
  <c r="E7" i="18"/>
  <c r="E85" i="18" s="1"/>
  <c r="J37" i="17"/>
  <c r="J36" i="17"/>
  <c r="AY113" i="1"/>
  <c r="J35" i="17"/>
  <c r="AX113" i="1"/>
  <c r="BI168" i="17"/>
  <c r="BH168" i="17"/>
  <c r="BG168" i="17"/>
  <c r="BF168" i="17"/>
  <c r="T168" i="17"/>
  <c r="R168" i="17"/>
  <c r="P168" i="17"/>
  <c r="BI167" i="17"/>
  <c r="BH167" i="17"/>
  <c r="BG167" i="17"/>
  <c r="BF167" i="17"/>
  <c r="T167" i="17"/>
  <c r="R167" i="17"/>
  <c r="P167" i="17"/>
  <c r="BI166" i="17"/>
  <c r="BH166" i="17"/>
  <c r="BG166" i="17"/>
  <c r="BF166" i="17"/>
  <c r="T166" i="17"/>
  <c r="R166" i="17"/>
  <c r="P166" i="17"/>
  <c r="BI164" i="17"/>
  <c r="BH164" i="17"/>
  <c r="BG164" i="17"/>
  <c r="BF164" i="17"/>
  <c r="T164" i="17"/>
  <c r="R164" i="17"/>
  <c r="P164" i="17"/>
  <c r="BI163" i="17"/>
  <c r="BH163" i="17"/>
  <c r="BG163" i="17"/>
  <c r="BF163" i="17"/>
  <c r="T163" i="17"/>
  <c r="R163" i="17"/>
  <c r="P163" i="17"/>
  <c r="BI161" i="17"/>
  <c r="BH161" i="17"/>
  <c r="BG161" i="17"/>
  <c r="BF161" i="17"/>
  <c r="T161" i="17"/>
  <c r="R161" i="17"/>
  <c r="P161" i="17"/>
  <c r="BI159" i="17"/>
  <c r="BH159" i="17"/>
  <c r="BG159" i="17"/>
  <c r="BF159" i="17"/>
  <c r="T159" i="17"/>
  <c r="R159" i="17"/>
  <c r="P159" i="17"/>
  <c r="BI156" i="17"/>
  <c r="BH156" i="17"/>
  <c r="BG156" i="17"/>
  <c r="BF156" i="17"/>
  <c r="T156" i="17"/>
  <c r="R156" i="17"/>
  <c r="P156" i="17"/>
  <c r="BI155" i="17"/>
  <c r="BH155" i="17"/>
  <c r="BG155" i="17"/>
  <c r="BF155" i="17"/>
  <c r="T155" i="17"/>
  <c r="R155" i="17"/>
  <c r="P155" i="17"/>
  <c r="BI150" i="17"/>
  <c r="BH150" i="17"/>
  <c r="BG150" i="17"/>
  <c r="BF150" i="17"/>
  <c r="T150" i="17"/>
  <c r="T149" i="17" s="1"/>
  <c r="R150" i="17"/>
  <c r="R149" i="17" s="1"/>
  <c r="P150" i="17"/>
  <c r="P149" i="17" s="1"/>
  <c r="BI147" i="17"/>
  <c r="BH147" i="17"/>
  <c r="BG147" i="17"/>
  <c r="BF147" i="17"/>
  <c r="T147" i="17"/>
  <c r="R147" i="17"/>
  <c r="P147" i="17"/>
  <c r="BI145" i="17"/>
  <c r="BH145" i="17"/>
  <c r="BG145" i="17"/>
  <c r="BF145" i="17"/>
  <c r="T145" i="17"/>
  <c r="R145" i="17"/>
  <c r="P145" i="17"/>
  <c r="BI142" i="17"/>
  <c r="BH142" i="17"/>
  <c r="BG142" i="17"/>
  <c r="BF142" i="17"/>
  <c r="T142" i="17"/>
  <c r="R142" i="17"/>
  <c r="P142" i="17"/>
  <c r="BI140" i="17"/>
  <c r="BH140" i="17"/>
  <c r="BG140" i="17"/>
  <c r="BF140" i="17"/>
  <c r="T140" i="17"/>
  <c r="R140" i="17"/>
  <c r="P140" i="17"/>
  <c r="BI138" i="17"/>
  <c r="BH138" i="17"/>
  <c r="BG138" i="17"/>
  <c r="BF138" i="17"/>
  <c r="T138" i="17"/>
  <c r="R138" i="17"/>
  <c r="P138" i="17"/>
  <c r="BI137" i="17"/>
  <c r="BH137" i="17"/>
  <c r="BG137" i="17"/>
  <c r="BF137" i="17"/>
  <c r="T137" i="17"/>
  <c r="R137" i="17"/>
  <c r="P137" i="17"/>
  <c r="BI136" i="17"/>
  <c r="BH136" i="17"/>
  <c r="BG136" i="17"/>
  <c r="BF136" i="17"/>
  <c r="T136" i="17"/>
  <c r="R136" i="17"/>
  <c r="P136" i="17"/>
  <c r="BI134" i="17"/>
  <c r="BH134" i="17"/>
  <c r="BG134" i="17"/>
  <c r="BF134" i="17"/>
  <c r="T134" i="17"/>
  <c r="R134" i="17"/>
  <c r="P134" i="17"/>
  <c r="BI131" i="17"/>
  <c r="BH131" i="17"/>
  <c r="BG131" i="17"/>
  <c r="BF131" i="17"/>
  <c r="T131" i="17"/>
  <c r="R131" i="17"/>
  <c r="P131" i="17"/>
  <c r="BI130" i="17"/>
  <c r="BH130" i="17"/>
  <c r="BG130" i="17"/>
  <c r="BF130" i="17"/>
  <c r="T130" i="17"/>
  <c r="R130" i="17"/>
  <c r="P130" i="17"/>
  <c r="BI129" i="17"/>
  <c r="BH129" i="17"/>
  <c r="BG129" i="17"/>
  <c r="BF129" i="17"/>
  <c r="T129" i="17"/>
  <c r="R129" i="17"/>
  <c r="P129" i="17"/>
  <c r="BI127" i="17"/>
  <c r="BH127" i="17"/>
  <c r="BG127" i="17"/>
  <c r="BF127" i="17"/>
  <c r="T127" i="17"/>
  <c r="R127" i="17"/>
  <c r="P127" i="17"/>
  <c r="BI124" i="17"/>
  <c r="BH124" i="17"/>
  <c r="BG124" i="17"/>
  <c r="BF124" i="17"/>
  <c r="T124" i="17"/>
  <c r="R124" i="17"/>
  <c r="P124" i="17"/>
  <c r="J119" i="17"/>
  <c r="J118" i="17"/>
  <c r="F118" i="17"/>
  <c r="F116" i="17"/>
  <c r="E114" i="17"/>
  <c r="J92" i="17"/>
  <c r="J91" i="17"/>
  <c r="F91" i="17"/>
  <c r="F89" i="17"/>
  <c r="E87" i="17"/>
  <c r="J18" i="17"/>
  <c r="E18" i="17"/>
  <c r="F119" i="17" s="1"/>
  <c r="J17" i="17"/>
  <c r="J12" i="17"/>
  <c r="J116" i="17"/>
  <c r="E7" i="17"/>
  <c r="E112" i="17"/>
  <c r="J37" i="16"/>
  <c r="J36" i="16"/>
  <c r="AY112" i="1" s="1"/>
  <c r="J35" i="16"/>
  <c r="AX112" i="1" s="1"/>
  <c r="BI172" i="16"/>
  <c r="BH172" i="16"/>
  <c r="BG172" i="16"/>
  <c r="BF172" i="16"/>
  <c r="T172" i="16"/>
  <c r="T171" i="16" s="1"/>
  <c r="R172" i="16"/>
  <c r="R171" i="16" s="1"/>
  <c r="P172" i="16"/>
  <c r="P171" i="16" s="1"/>
  <c r="BI169" i="16"/>
  <c r="BH169" i="16"/>
  <c r="BG169" i="16"/>
  <c r="BF169" i="16"/>
  <c r="T169" i="16"/>
  <c r="R169" i="16"/>
  <c r="P169" i="16"/>
  <c r="BI167" i="16"/>
  <c r="BH167" i="16"/>
  <c r="BG167" i="16"/>
  <c r="BF167" i="16"/>
  <c r="T167" i="16"/>
  <c r="R167" i="16"/>
  <c r="P167" i="16"/>
  <c r="BI165" i="16"/>
  <c r="BH165" i="16"/>
  <c r="BG165" i="16"/>
  <c r="BF165" i="16"/>
  <c r="T165" i="16"/>
  <c r="R165" i="16"/>
  <c r="P165" i="16"/>
  <c r="BI163" i="16"/>
  <c r="BH163" i="16"/>
  <c r="BG163" i="16"/>
  <c r="BF163" i="16"/>
  <c r="T163" i="16"/>
  <c r="R163" i="16"/>
  <c r="P163" i="16"/>
  <c r="BI161" i="16"/>
  <c r="BH161" i="16"/>
  <c r="BG161" i="16"/>
  <c r="BF161" i="16"/>
  <c r="T161" i="16"/>
  <c r="R161" i="16"/>
  <c r="P161" i="16"/>
  <c r="BI159" i="16"/>
  <c r="BH159" i="16"/>
  <c r="BG159" i="16"/>
  <c r="BF159" i="16"/>
  <c r="T159" i="16"/>
  <c r="R159" i="16"/>
  <c r="P159" i="16"/>
  <c r="BI157" i="16"/>
  <c r="BH157" i="16"/>
  <c r="BG157" i="16"/>
  <c r="BF157" i="16"/>
  <c r="T157" i="16"/>
  <c r="R157" i="16"/>
  <c r="P157" i="16"/>
  <c r="BI155" i="16"/>
  <c r="BH155" i="16"/>
  <c r="BG155" i="16"/>
  <c r="BF155" i="16"/>
  <c r="T155" i="16"/>
  <c r="R155" i="16"/>
  <c r="P155" i="16"/>
  <c r="BI151" i="16"/>
  <c r="BH151" i="16"/>
  <c r="BG151" i="16"/>
  <c r="BF151" i="16"/>
  <c r="T151" i="16"/>
  <c r="T150" i="16" s="1"/>
  <c r="R151" i="16"/>
  <c r="R150" i="16" s="1"/>
  <c r="P151" i="16"/>
  <c r="P150" i="16" s="1"/>
  <c r="BI148" i="16"/>
  <c r="BH148" i="16"/>
  <c r="BG148" i="16"/>
  <c r="BF148" i="16"/>
  <c r="T148" i="16"/>
  <c r="R148" i="16"/>
  <c r="P148" i="16"/>
  <c r="BI146" i="16"/>
  <c r="BH146" i="16"/>
  <c r="BG146" i="16"/>
  <c r="BF146" i="16"/>
  <c r="T146" i="16"/>
  <c r="R146" i="16"/>
  <c r="P146" i="16"/>
  <c r="BI143" i="16"/>
  <c r="BH143" i="16"/>
  <c r="BG143" i="16"/>
  <c r="BF143" i="16"/>
  <c r="T143" i="16"/>
  <c r="R143" i="16"/>
  <c r="P143" i="16"/>
  <c r="BI141" i="16"/>
  <c r="BH141" i="16"/>
  <c r="BG141" i="16"/>
  <c r="BF141" i="16"/>
  <c r="T141" i="16"/>
  <c r="R141" i="16"/>
  <c r="P141" i="16"/>
  <c r="BI139" i="16"/>
  <c r="BH139" i="16"/>
  <c r="BG139" i="16"/>
  <c r="BF139" i="16"/>
  <c r="T139" i="16"/>
  <c r="R139" i="16"/>
  <c r="P139" i="16"/>
  <c r="BI138" i="16"/>
  <c r="BH138" i="16"/>
  <c r="BG138" i="16"/>
  <c r="BF138" i="16"/>
  <c r="T138" i="16"/>
  <c r="R138" i="16"/>
  <c r="P138" i="16"/>
  <c r="BI137" i="16"/>
  <c r="BH137" i="16"/>
  <c r="BG137" i="16"/>
  <c r="BF137" i="16"/>
  <c r="T137" i="16"/>
  <c r="R137" i="16"/>
  <c r="P137" i="16"/>
  <c r="BI135" i="16"/>
  <c r="BH135" i="16"/>
  <c r="BG135" i="16"/>
  <c r="BF135" i="16"/>
  <c r="T135" i="16"/>
  <c r="R135" i="16"/>
  <c r="P135" i="16"/>
  <c r="BI132" i="16"/>
  <c r="BH132" i="16"/>
  <c r="BG132" i="16"/>
  <c r="BF132" i="16"/>
  <c r="T132" i="16"/>
  <c r="R132" i="16"/>
  <c r="P132" i="16"/>
  <c r="BI131" i="16"/>
  <c r="BH131" i="16"/>
  <c r="BG131" i="16"/>
  <c r="BF131" i="16"/>
  <c r="T131" i="16"/>
  <c r="R131" i="16"/>
  <c r="P131" i="16"/>
  <c r="BI130" i="16"/>
  <c r="BH130" i="16"/>
  <c r="BG130" i="16"/>
  <c r="BF130" i="16"/>
  <c r="T130" i="16"/>
  <c r="R130" i="16"/>
  <c r="P130" i="16"/>
  <c r="BI128" i="16"/>
  <c r="BH128" i="16"/>
  <c r="BG128" i="16"/>
  <c r="BF128" i="16"/>
  <c r="T128" i="16"/>
  <c r="R128" i="16"/>
  <c r="P128" i="16"/>
  <c r="BI124" i="16"/>
  <c r="BH124" i="16"/>
  <c r="BG124" i="16"/>
  <c r="BF124" i="16"/>
  <c r="T124" i="16"/>
  <c r="R124" i="16"/>
  <c r="P124" i="16"/>
  <c r="J119" i="16"/>
  <c r="J118" i="16"/>
  <c r="F118" i="16"/>
  <c r="F116" i="16"/>
  <c r="E114" i="16"/>
  <c r="J92" i="16"/>
  <c r="J91" i="16"/>
  <c r="F91" i="16"/>
  <c r="F89" i="16"/>
  <c r="E87" i="16"/>
  <c r="J18" i="16"/>
  <c r="E18" i="16"/>
  <c r="F119" i="16" s="1"/>
  <c r="J17" i="16"/>
  <c r="J12" i="16"/>
  <c r="J116" i="16"/>
  <c r="E7" i="16"/>
  <c r="E85" i="16"/>
  <c r="J37" i="15"/>
  <c r="J36" i="15"/>
  <c r="AY111" i="1" s="1"/>
  <c r="J35" i="15"/>
  <c r="AX111" i="1" s="1"/>
  <c r="BI302" i="15"/>
  <c r="BH302" i="15"/>
  <c r="BG302" i="15"/>
  <c r="BF302" i="15"/>
  <c r="T302" i="15"/>
  <c r="T301" i="15" s="1"/>
  <c r="R302" i="15"/>
  <c r="R301" i="15" s="1"/>
  <c r="P302" i="15"/>
  <c r="P301" i="15" s="1"/>
  <c r="BI300" i="15"/>
  <c r="BH300" i="15"/>
  <c r="BG300" i="15"/>
  <c r="BF300" i="15"/>
  <c r="T300" i="15"/>
  <c r="T299" i="15" s="1"/>
  <c r="R300" i="15"/>
  <c r="R299" i="15" s="1"/>
  <c r="P300" i="15"/>
  <c r="P299" i="15" s="1"/>
  <c r="BI298" i="15"/>
  <c r="BH298" i="15"/>
  <c r="BG298" i="15"/>
  <c r="BF298" i="15"/>
  <c r="T298" i="15"/>
  <c r="T297" i="15" s="1"/>
  <c r="R298" i="15"/>
  <c r="R297" i="15" s="1"/>
  <c r="P298" i="15"/>
  <c r="P297" i="15" s="1"/>
  <c r="BI296" i="15"/>
  <c r="BH296" i="15"/>
  <c r="BG296" i="15"/>
  <c r="BF296" i="15"/>
  <c r="T296" i="15"/>
  <c r="R296" i="15"/>
  <c r="P296" i="15"/>
  <c r="BI295" i="15"/>
  <c r="BH295" i="15"/>
  <c r="BG295" i="15"/>
  <c r="BF295" i="15"/>
  <c r="T295" i="15"/>
  <c r="R295" i="15"/>
  <c r="P295" i="15"/>
  <c r="BI294" i="15"/>
  <c r="BH294" i="15"/>
  <c r="BG294" i="15"/>
  <c r="BF294" i="15"/>
  <c r="T294" i="15"/>
  <c r="R294" i="15"/>
  <c r="P294" i="15"/>
  <c r="BI291" i="15"/>
  <c r="BH291" i="15"/>
  <c r="BG291" i="15"/>
  <c r="BF291" i="15"/>
  <c r="T291" i="15"/>
  <c r="T290" i="15"/>
  <c r="R291" i="15"/>
  <c r="R290" i="15"/>
  <c r="P291" i="15"/>
  <c r="P290" i="15" s="1"/>
  <c r="BI289" i="15"/>
  <c r="BH289" i="15"/>
  <c r="BG289" i="15"/>
  <c r="BF289" i="15"/>
  <c r="T289" i="15"/>
  <c r="R289" i="15"/>
  <c r="P289" i="15"/>
  <c r="BI286" i="15"/>
  <c r="BH286" i="15"/>
  <c r="BG286" i="15"/>
  <c r="BF286" i="15"/>
  <c r="T286" i="15"/>
  <c r="R286" i="15"/>
  <c r="P286" i="15"/>
  <c r="BI285" i="15"/>
  <c r="BH285" i="15"/>
  <c r="BG285" i="15"/>
  <c r="BF285" i="15"/>
  <c r="T285" i="15"/>
  <c r="R285" i="15"/>
  <c r="P285" i="15"/>
  <c r="BI284" i="15"/>
  <c r="BH284" i="15"/>
  <c r="BG284" i="15"/>
  <c r="BF284" i="15"/>
  <c r="T284" i="15"/>
  <c r="R284" i="15"/>
  <c r="P284" i="15"/>
  <c r="BI281" i="15"/>
  <c r="BH281" i="15"/>
  <c r="BG281" i="15"/>
  <c r="BF281" i="15"/>
  <c r="T281" i="15"/>
  <c r="T280" i="15"/>
  <c r="R281" i="15"/>
  <c r="R280" i="15" s="1"/>
  <c r="P281" i="15"/>
  <c r="P280" i="15"/>
  <c r="BI277" i="15"/>
  <c r="BH277" i="15"/>
  <c r="BG277" i="15"/>
  <c r="BF277" i="15"/>
  <c r="T277" i="15"/>
  <c r="R277" i="15"/>
  <c r="P277" i="15"/>
  <c r="BI274" i="15"/>
  <c r="BH274" i="15"/>
  <c r="BG274" i="15"/>
  <c r="BF274" i="15"/>
  <c r="T274" i="15"/>
  <c r="R274" i="15"/>
  <c r="P274" i="15"/>
  <c r="BI273" i="15"/>
  <c r="BH273" i="15"/>
  <c r="BG273" i="15"/>
  <c r="BF273" i="15"/>
  <c r="T273" i="15"/>
  <c r="R273" i="15"/>
  <c r="P273" i="15"/>
  <c r="BI272" i="15"/>
  <c r="BH272" i="15"/>
  <c r="BG272" i="15"/>
  <c r="BF272" i="15"/>
  <c r="T272" i="15"/>
  <c r="R272" i="15"/>
  <c r="P272" i="15"/>
  <c r="BI271" i="15"/>
  <c r="BH271" i="15"/>
  <c r="BG271" i="15"/>
  <c r="BF271" i="15"/>
  <c r="T271" i="15"/>
  <c r="R271" i="15"/>
  <c r="P271" i="15"/>
  <c r="BI269" i="15"/>
  <c r="BH269" i="15"/>
  <c r="BG269" i="15"/>
  <c r="BF269" i="15"/>
  <c r="T269" i="15"/>
  <c r="R269" i="15"/>
  <c r="P269" i="15"/>
  <c r="BI268" i="15"/>
  <c r="BH268" i="15"/>
  <c r="BG268" i="15"/>
  <c r="BF268" i="15"/>
  <c r="T268" i="15"/>
  <c r="R268" i="15"/>
  <c r="P268" i="15"/>
  <c r="BI265" i="15"/>
  <c r="BH265" i="15"/>
  <c r="BG265" i="15"/>
  <c r="BF265" i="15"/>
  <c r="T265" i="15"/>
  <c r="R265" i="15"/>
  <c r="P265" i="15"/>
  <c r="BI264" i="15"/>
  <c r="BH264" i="15"/>
  <c r="BG264" i="15"/>
  <c r="BF264" i="15"/>
  <c r="T264" i="15"/>
  <c r="R264" i="15"/>
  <c r="P264" i="15"/>
  <c r="BI261" i="15"/>
  <c r="BH261" i="15"/>
  <c r="BG261" i="15"/>
  <c r="BF261" i="15"/>
  <c r="T261" i="15"/>
  <c r="R261" i="15"/>
  <c r="P261" i="15"/>
  <c r="BI258" i="15"/>
  <c r="BH258" i="15"/>
  <c r="BG258" i="15"/>
  <c r="BF258" i="15"/>
  <c r="T258" i="15"/>
  <c r="R258" i="15"/>
  <c r="P258" i="15"/>
  <c r="BI255" i="15"/>
  <c r="BH255" i="15"/>
  <c r="BG255" i="15"/>
  <c r="BF255" i="15"/>
  <c r="T255" i="15"/>
  <c r="R255" i="15"/>
  <c r="P255" i="15"/>
  <c r="BI254" i="15"/>
  <c r="BH254" i="15"/>
  <c r="BG254" i="15"/>
  <c r="BF254" i="15"/>
  <c r="T254" i="15"/>
  <c r="R254" i="15"/>
  <c r="P254" i="15"/>
  <c r="BI253" i="15"/>
  <c r="BH253" i="15"/>
  <c r="BG253" i="15"/>
  <c r="BF253" i="15"/>
  <c r="T253" i="15"/>
  <c r="R253" i="15"/>
  <c r="P253" i="15"/>
  <c r="BI252" i="15"/>
  <c r="BH252" i="15"/>
  <c r="BG252" i="15"/>
  <c r="BF252" i="15"/>
  <c r="T252" i="15"/>
  <c r="R252" i="15"/>
  <c r="P252" i="15"/>
  <c r="BI249" i="15"/>
  <c r="BH249" i="15"/>
  <c r="BG249" i="15"/>
  <c r="BF249" i="15"/>
  <c r="T249" i="15"/>
  <c r="R249" i="15"/>
  <c r="P249" i="15"/>
  <c r="BI248" i="15"/>
  <c r="BH248" i="15"/>
  <c r="BG248" i="15"/>
  <c r="BF248" i="15"/>
  <c r="T248" i="15"/>
  <c r="R248" i="15"/>
  <c r="P248" i="15"/>
  <c r="BI247" i="15"/>
  <c r="BH247" i="15"/>
  <c r="BG247" i="15"/>
  <c r="BF247" i="15"/>
  <c r="T247" i="15"/>
  <c r="R247" i="15"/>
  <c r="P247" i="15"/>
  <c r="BI246" i="15"/>
  <c r="BH246" i="15"/>
  <c r="BG246" i="15"/>
  <c r="BF246" i="15"/>
  <c r="T246" i="15"/>
  <c r="R246" i="15"/>
  <c r="P246" i="15"/>
  <c r="BI245" i="15"/>
  <c r="BH245" i="15"/>
  <c r="BG245" i="15"/>
  <c r="BF245" i="15"/>
  <c r="T245" i="15"/>
  <c r="R245" i="15"/>
  <c r="P245" i="15"/>
  <c r="BI244" i="15"/>
  <c r="BH244" i="15"/>
  <c r="BG244" i="15"/>
  <c r="BF244" i="15"/>
  <c r="T244" i="15"/>
  <c r="R244" i="15"/>
  <c r="P244" i="15"/>
  <c r="BI243" i="15"/>
  <c r="BH243" i="15"/>
  <c r="BG243" i="15"/>
  <c r="BF243" i="15"/>
  <c r="T243" i="15"/>
  <c r="R243" i="15"/>
  <c r="P243" i="15"/>
  <c r="BI242" i="15"/>
  <c r="BH242" i="15"/>
  <c r="BG242" i="15"/>
  <c r="BF242" i="15"/>
  <c r="T242" i="15"/>
  <c r="R242" i="15"/>
  <c r="P242" i="15"/>
  <c r="BI240" i="15"/>
  <c r="BH240" i="15"/>
  <c r="BG240" i="15"/>
  <c r="BF240" i="15"/>
  <c r="T240" i="15"/>
  <c r="T239" i="15" s="1"/>
  <c r="R240" i="15"/>
  <c r="R239" i="15" s="1"/>
  <c r="P240" i="15"/>
  <c r="P239" i="15" s="1"/>
  <c r="BI238" i="15"/>
  <c r="BH238" i="15"/>
  <c r="BG238" i="15"/>
  <c r="BF238" i="15"/>
  <c r="T238" i="15"/>
  <c r="R238" i="15"/>
  <c r="P238" i="15"/>
  <c r="BI235" i="15"/>
  <c r="BH235" i="15"/>
  <c r="BG235" i="15"/>
  <c r="BF235" i="15"/>
  <c r="T235" i="15"/>
  <c r="R235" i="15"/>
  <c r="P235" i="15"/>
  <c r="BI232" i="15"/>
  <c r="BH232" i="15"/>
  <c r="BG232" i="15"/>
  <c r="BF232" i="15"/>
  <c r="T232" i="15"/>
  <c r="R232" i="15"/>
  <c r="P232" i="15"/>
  <c r="BI229" i="15"/>
  <c r="BH229" i="15"/>
  <c r="BG229" i="15"/>
  <c r="BF229" i="15"/>
  <c r="T229" i="15"/>
  <c r="R229" i="15"/>
  <c r="P229" i="15"/>
  <c r="BI228" i="15"/>
  <c r="BH228" i="15"/>
  <c r="BG228" i="15"/>
  <c r="BF228" i="15"/>
  <c r="T228" i="15"/>
  <c r="R228" i="15"/>
  <c r="P228" i="15"/>
  <c r="BI225" i="15"/>
  <c r="BH225" i="15"/>
  <c r="BG225" i="15"/>
  <c r="BF225" i="15"/>
  <c r="T225" i="15"/>
  <c r="R225" i="15"/>
  <c r="P225" i="15"/>
  <c r="BI222" i="15"/>
  <c r="BH222" i="15"/>
  <c r="BG222" i="15"/>
  <c r="BF222" i="15"/>
  <c r="T222" i="15"/>
  <c r="R222" i="15"/>
  <c r="P222" i="15"/>
  <c r="BI219" i="15"/>
  <c r="BH219" i="15"/>
  <c r="BG219" i="15"/>
  <c r="BF219" i="15"/>
  <c r="T219" i="15"/>
  <c r="R219" i="15"/>
  <c r="P219" i="15"/>
  <c r="BI216" i="15"/>
  <c r="BH216" i="15"/>
  <c r="BG216" i="15"/>
  <c r="BF216" i="15"/>
  <c r="T216" i="15"/>
  <c r="R216" i="15"/>
  <c r="P216" i="15"/>
  <c r="BI215" i="15"/>
  <c r="BH215" i="15"/>
  <c r="BG215" i="15"/>
  <c r="BF215" i="15"/>
  <c r="T215" i="15"/>
  <c r="R215" i="15"/>
  <c r="P215" i="15"/>
  <c r="BI214" i="15"/>
  <c r="BH214" i="15"/>
  <c r="BG214" i="15"/>
  <c r="BF214" i="15"/>
  <c r="T214" i="15"/>
  <c r="R214" i="15"/>
  <c r="P214" i="15"/>
  <c r="BI211" i="15"/>
  <c r="BH211" i="15"/>
  <c r="BG211" i="15"/>
  <c r="BF211" i="15"/>
  <c r="T211" i="15"/>
  <c r="R211" i="15"/>
  <c r="P211" i="15"/>
  <c r="BI210" i="15"/>
  <c r="BH210" i="15"/>
  <c r="BG210" i="15"/>
  <c r="BF210" i="15"/>
  <c r="T210" i="15"/>
  <c r="R210" i="15"/>
  <c r="P210" i="15"/>
  <c r="BI209" i="15"/>
  <c r="BH209" i="15"/>
  <c r="BG209" i="15"/>
  <c r="BF209" i="15"/>
  <c r="T209" i="15"/>
  <c r="R209" i="15"/>
  <c r="P209" i="15"/>
  <c r="BI208" i="15"/>
  <c r="BH208" i="15"/>
  <c r="BG208" i="15"/>
  <c r="BF208" i="15"/>
  <c r="T208" i="15"/>
  <c r="R208" i="15"/>
  <c r="P208" i="15"/>
  <c r="BI207" i="15"/>
  <c r="BH207" i="15"/>
  <c r="BG207" i="15"/>
  <c r="BF207" i="15"/>
  <c r="T207" i="15"/>
  <c r="R207" i="15"/>
  <c r="P207" i="15"/>
  <c r="BI206" i="15"/>
  <c r="BH206" i="15"/>
  <c r="BG206" i="15"/>
  <c r="BF206" i="15"/>
  <c r="T206" i="15"/>
  <c r="R206" i="15"/>
  <c r="P206" i="15"/>
  <c r="BI205" i="15"/>
  <c r="BH205" i="15"/>
  <c r="BG205" i="15"/>
  <c r="BF205" i="15"/>
  <c r="T205" i="15"/>
  <c r="R205" i="15"/>
  <c r="P205" i="15"/>
  <c r="BI204" i="15"/>
  <c r="BH204" i="15"/>
  <c r="BG204" i="15"/>
  <c r="BF204" i="15"/>
  <c r="T204" i="15"/>
  <c r="R204" i="15"/>
  <c r="P204" i="15"/>
  <c r="BI203" i="15"/>
  <c r="BH203" i="15"/>
  <c r="BG203" i="15"/>
  <c r="BF203" i="15"/>
  <c r="T203" i="15"/>
  <c r="R203" i="15"/>
  <c r="P203" i="15"/>
  <c r="BI199" i="15"/>
  <c r="BH199" i="15"/>
  <c r="BG199" i="15"/>
  <c r="BF199" i="15"/>
  <c r="T199" i="15"/>
  <c r="R199" i="15"/>
  <c r="P199" i="15"/>
  <c r="BI198" i="15"/>
  <c r="BH198" i="15"/>
  <c r="BG198" i="15"/>
  <c r="BF198" i="15"/>
  <c r="T198" i="15"/>
  <c r="R198" i="15"/>
  <c r="P198" i="15"/>
  <c r="BI197" i="15"/>
  <c r="BH197" i="15"/>
  <c r="BG197" i="15"/>
  <c r="BF197" i="15"/>
  <c r="T197" i="15"/>
  <c r="R197" i="15"/>
  <c r="P197" i="15"/>
  <c r="BI196" i="15"/>
  <c r="BH196" i="15"/>
  <c r="BG196" i="15"/>
  <c r="BF196" i="15"/>
  <c r="T196" i="15"/>
  <c r="R196" i="15"/>
  <c r="P196" i="15"/>
  <c r="BI195" i="15"/>
  <c r="BH195" i="15"/>
  <c r="BG195" i="15"/>
  <c r="BF195" i="15"/>
  <c r="T195" i="15"/>
  <c r="R195" i="15"/>
  <c r="P195" i="15"/>
  <c r="BI191" i="15"/>
  <c r="BH191" i="15"/>
  <c r="BG191" i="15"/>
  <c r="BF191" i="15"/>
  <c r="T191" i="15"/>
  <c r="R191" i="15"/>
  <c r="P191" i="15"/>
  <c r="BI187" i="15"/>
  <c r="BH187" i="15"/>
  <c r="BG187" i="15"/>
  <c r="BF187" i="15"/>
  <c r="T187" i="15"/>
  <c r="R187" i="15"/>
  <c r="P187" i="15"/>
  <c r="BI186" i="15"/>
  <c r="BH186" i="15"/>
  <c r="BG186" i="15"/>
  <c r="BF186" i="15"/>
  <c r="T186" i="15"/>
  <c r="R186" i="15"/>
  <c r="P186" i="15"/>
  <c r="BI185" i="15"/>
  <c r="BH185" i="15"/>
  <c r="BG185" i="15"/>
  <c r="BF185" i="15"/>
  <c r="T185" i="15"/>
  <c r="R185" i="15"/>
  <c r="P185" i="15"/>
  <c r="BI184" i="15"/>
  <c r="BH184" i="15"/>
  <c r="BG184" i="15"/>
  <c r="BF184" i="15"/>
  <c r="T184" i="15"/>
  <c r="R184" i="15"/>
  <c r="P184" i="15"/>
  <c r="BI182" i="15"/>
  <c r="BH182" i="15"/>
  <c r="BG182" i="15"/>
  <c r="BF182" i="15"/>
  <c r="T182" i="15"/>
  <c r="R182" i="15"/>
  <c r="P182" i="15"/>
  <c r="BI181" i="15"/>
  <c r="BH181" i="15"/>
  <c r="BG181" i="15"/>
  <c r="BF181" i="15"/>
  <c r="T181" i="15"/>
  <c r="R181" i="15"/>
  <c r="P181" i="15"/>
  <c r="BI180" i="15"/>
  <c r="BH180" i="15"/>
  <c r="BG180" i="15"/>
  <c r="BF180" i="15"/>
  <c r="T180" i="15"/>
  <c r="R180" i="15"/>
  <c r="P180" i="15"/>
  <c r="BI179" i="15"/>
  <c r="BH179" i="15"/>
  <c r="BG179" i="15"/>
  <c r="BF179" i="15"/>
  <c r="T179" i="15"/>
  <c r="R179" i="15"/>
  <c r="P179" i="15"/>
  <c r="BI178" i="15"/>
  <c r="BH178" i="15"/>
  <c r="BG178" i="15"/>
  <c r="BF178" i="15"/>
  <c r="T178" i="15"/>
  <c r="R178" i="15"/>
  <c r="P178" i="15"/>
  <c r="BI175" i="15"/>
  <c r="BH175" i="15"/>
  <c r="BG175" i="15"/>
  <c r="BF175" i="15"/>
  <c r="T175" i="15"/>
  <c r="R175" i="15"/>
  <c r="P175" i="15"/>
  <c r="BI172" i="15"/>
  <c r="BH172" i="15"/>
  <c r="BG172" i="15"/>
  <c r="BF172" i="15"/>
  <c r="T172" i="15"/>
  <c r="R172" i="15"/>
  <c r="P172" i="15"/>
  <c r="BI171" i="15"/>
  <c r="BH171" i="15"/>
  <c r="BG171" i="15"/>
  <c r="BF171" i="15"/>
  <c r="T171" i="15"/>
  <c r="R171" i="15"/>
  <c r="P171" i="15"/>
  <c r="BI170" i="15"/>
  <c r="BH170" i="15"/>
  <c r="BG170" i="15"/>
  <c r="BF170" i="15"/>
  <c r="T170" i="15"/>
  <c r="R170" i="15"/>
  <c r="P170" i="15"/>
  <c r="BI167" i="15"/>
  <c r="BH167" i="15"/>
  <c r="BG167" i="15"/>
  <c r="BF167" i="15"/>
  <c r="T167" i="15"/>
  <c r="R167" i="15"/>
  <c r="P167" i="15"/>
  <c r="BI166" i="15"/>
  <c r="BH166" i="15"/>
  <c r="BG166" i="15"/>
  <c r="BF166" i="15"/>
  <c r="T166" i="15"/>
  <c r="R166" i="15"/>
  <c r="P166" i="15"/>
  <c r="BI165" i="15"/>
  <c r="BH165" i="15"/>
  <c r="BG165" i="15"/>
  <c r="BF165" i="15"/>
  <c r="T165" i="15"/>
  <c r="R165" i="15"/>
  <c r="P165" i="15"/>
  <c r="BI162" i="15"/>
  <c r="BH162" i="15"/>
  <c r="BG162" i="15"/>
  <c r="BF162" i="15"/>
  <c r="T162" i="15"/>
  <c r="R162" i="15"/>
  <c r="P162" i="15"/>
  <c r="BI161" i="15"/>
  <c r="BH161" i="15"/>
  <c r="BG161" i="15"/>
  <c r="BF161" i="15"/>
  <c r="T161" i="15"/>
  <c r="R161" i="15"/>
  <c r="P161" i="15"/>
  <c r="BI160" i="15"/>
  <c r="BH160" i="15"/>
  <c r="BG160" i="15"/>
  <c r="BF160" i="15"/>
  <c r="T160" i="15"/>
  <c r="R160" i="15"/>
  <c r="P160" i="15"/>
  <c r="BI159" i="15"/>
  <c r="BH159" i="15"/>
  <c r="BG159" i="15"/>
  <c r="BF159" i="15"/>
  <c r="T159" i="15"/>
  <c r="R159" i="15"/>
  <c r="P159" i="15"/>
  <c r="BI155" i="15"/>
  <c r="BH155" i="15"/>
  <c r="BG155" i="15"/>
  <c r="BF155" i="15"/>
  <c r="T155" i="15"/>
  <c r="R155" i="15"/>
  <c r="P155" i="15"/>
  <c r="BI154" i="15"/>
  <c r="BH154" i="15"/>
  <c r="BG154" i="15"/>
  <c r="BF154" i="15"/>
  <c r="T154" i="15"/>
  <c r="R154" i="15"/>
  <c r="P154" i="15"/>
  <c r="BI153" i="15"/>
  <c r="BH153" i="15"/>
  <c r="BG153" i="15"/>
  <c r="BF153" i="15"/>
  <c r="T153" i="15"/>
  <c r="R153" i="15"/>
  <c r="P153" i="15"/>
  <c r="BI149" i="15"/>
  <c r="BH149" i="15"/>
  <c r="BG149" i="15"/>
  <c r="BF149" i="15"/>
  <c r="T149" i="15"/>
  <c r="R149" i="15"/>
  <c r="P149" i="15"/>
  <c r="BI148" i="15"/>
  <c r="BH148" i="15"/>
  <c r="BG148" i="15"/>
  <c r="BF148" i="15"/>
  <c r="T148" i="15"/>
  <c r="R148" i="15"/>
  <c r="P148" i="15"/>
  <c r="BI147" i="15"/>
  <c r="BH147" i="15"/>
  <c r="BG147" i="15"/>
  <c r="BF147" i="15"/>
  <c r="T147" i="15"/>
  <c r="R147" i="15"/>
  <c r="P147" i="15"/>
  <c r="BI146" i="15"/>
  <c r="BH146" i="15"/>
  <c r="BG146" i="15"/>
  <c r="BF146" i="15"/>
  <c r="T146" i="15"/>
  <c r="R146" i="15"/>
  <c r="P146" i="15"/>
  <c r="BI145" i="15"/>
  <c r="BH145" i="15"/>
  <c r="BG145" i="15"/>
  <c r="BF145" i="15"/>
  <c r="T145" i="15"/>
  <c r="R145" i="15"/>
  <c r="P145" i="15"/>
  <c r="BI144" i="15"/>
  <c r="BH144" i="15"/>
  <c r="BG144" i="15"/>
  <c r="BF144" i="15"/>
  <c r="T144" i="15"/>
  <c r="R144" i="15"/>
  <c r="P144" i="15"/>
  <c r="BI143" i="15"/>
  <c r="BH143" i="15"/>
  <c r="BG143" i="15"/>
  <c r="BF143" i="15"/>
  <c r="T143" i="15"/>
  <c r="R143" i="15"/>
  <c r="P143" i="15"/>
  <c r="BI140" i="15"/>
  <c r="BH140" i="15"/>
  <c r="BG140" i="15"/>
  <c r="BF140" i="15"/>
  <c r="T140" i="15"/>
  <c r="R140" i="15"/>
  <c r="P140" i="15"/>
  <c r="BI139" i="15"/>
  <c r="BH139" i="15"/>
  <c r="BG139" i="15"/>
  <c r="BF139" i="15"/>
  <c r="T139" i="15"/>
  <c r="R139" i="15"/>
  <c r="P139" i="15"/>
  <c r="BI138" i="15"/>
  <c r="BH138" i="15"/>
  <c r="BG138" i="15"/>
  <c r="BF138" i="15"/>
  <c r="T138" i="15"/>
  <c r="R138" i="15"/>
  <c r="P138" i="15"/>
  <c r="BI137" i="15"/>
  <c r="BH137" i="15"/>
  <c r="BG137" i="15"/>
  <c r="BF137" i="15"/>
  <c r="T137" i="15"/>
  <c r="R137" i="15"/>
  <c r="P137" i="15"/>
  <c r="BI136" i="15"/>
  <c r="BH136" i="15"/>
  <c r="BG136" i="15"/>
  <c r="BF136" i="15"/>
  <c r="T136" i="15"/>
  <c r="R136" i="15"/>
  <c r="P136" i="15"/>
  <c r="BI135" i="15"/>
  <c r="BH135" i="15"/>
  <c r="BG135" i="15"/>
  <c r="BF135" i="15"/>
  <c r="T135" i="15"/>
  <c r="R135" i="15"/>
  <c r="P135" i="15"/>
  <c r="F126" i="15"/>
  <c r="E124" i="15"/>
  <c r="F89" i="15"/>
  <c r="E87" i="15"/>
  <c r="J24" i="15"/>
  <c r="E24" i="15"/>
  <c r="J129" i="15"/>
  <c r="J23" i="15"/>
  <c r="J21" i="15"/>
  <c r="E21" i="15"/>
  <c r="J128" i="15"/>
  <c r="J20" i="15"/>
  <c r="J18" i="15"/>
  <c r="E18" i="15"/>
  <c r="F129" i="15"/>
  <c r="J17" i="15"/>
  <c r="J15" i="15"/>
  <c r="E15" i="15"/>
  <c r="F128" i="15"/>
  <c r="J14" i="15"/>
  <c r="J12" i="15"/>
  <c r="J89" i="15" s="1"/>
  <c r="E7" i="15"/>
  <c r="E85" i="15" s="1"/>
  <c r="J37" i="14"/>
  <c r="J36" i="14"/>
  <c r="AY110" i="1"/>
  <c r="J35" i="14"/>
  <c r="AX110" i="1" s="1"/>
  <c r="BI349" i="14"/>
  <c r="BH349" i="14"/>
  <c r="BG349" i="14"/>
  <c r="BE349" i="14"/>
  <c r="T349" i="14"/>
  <c r="T348" i="14"/>
  <c r="T347" i="14" s="1"/>
  <c r="R349" i="14"/>
  <c r="R348" i="14" s="1"/>
  <c r="R347" i="14" s="1"/>
  <c r="P349" i="14"/>
  <c r="P348" i="14" s="1"/>
  <c r="P347" i="14" s="1"/>
  <c r="BI346" i="14"/>
  <c r="BH346" i="14"/>
  <c r="BG346" i="14"/>
  <c r="BE346" i="14"/>
  <c r="T346" i="14"/>
  <c r="R346" i="14"/>
  <c r="P346" i="14"/>
  <c r="BI345" i="14"/>
  <c r="BH345" i="14"/>
  <c r="BG345" i="14"/>
  <c r="BE345" i="14"/>
  <c r="T345" i="14"/>
  <c r="R345" i="14"/>
  <c r="P345" i="14"/>
  <c r="BI344" i="14"/>
  <c r="BH344" i="14"/>
  <c r="BG344" i="14"/>
  <c r="BE344" i="14"/>
  <c r="T344" i="14"/>
  <c r="R344" i="14"/>
  <c r="P344" i="14"/>
  <c r="BI343" i="14"/>
  <c r="BH343" i="14"/>
  <c r="BG343" i="14"/>
  <c r="BE343" i="14"/>
  <c r="T343" i="14"/>
  <c r="R343" i="14"/>
  <c r="P343" i="14"/>
  <c r="BI342" i="14"/>
  <c r="BH342" i="14"/>
  <c r="BG342" i="14"/>
  <c r="BE342" i="14"/>
  <c r="T342" i="14"/>
  <c r="R342" i="14"/>
  <c r="P342" i="14"/>
  <c r="BI341" i="14"/>
  <c r="BH341" i="14"/>
  <c r="BG341" i="14"/>
  <c r="BE341" i="14"/>
  <c r="T341" i="14"/>
  <c r="R341" i="14"/>
  <c r="P341" i="14"/>
  <c r="BI340" i="14"/>
  <c r="BH340" i="14"/>
  <c r="BG340" i="14"/>
  <c r="BE340" i="14"/>
  <c r="T340" i="14"/>
  <c r="R340" i="14"/>
  <c r="P340" i="14"/>
  <c r="BI339" i="14"/>
  <c r="BH339" i="14"/>
  <c r="BG339" i="14"/>
  <c r="BE339" i="14"/>
  <c r="T339" i="14"/>
  <c r="R339" i="14"/>
  <c r="P339" i="14"/>
  <c r="BI338" i="14"/>
  <c r="BH338" i="14"/>
  <c r="BG338" i="14"/>
  <c r="BE338" i="14"/>
  <c r="T338" i="14"/>
  <c r="R338" i="14"/>
  <c r="P338" i="14"/>
  <c r="BI336" i="14"/>
  <c r="BH336" i="14"/>
  <c r="BG336" i="14"/>
  <c r="BE336" i="14"/>
  <c r="T336" i="14"/>
  <c r="R336" i="14"/>
  <c r="P336" i="14"/>
  <c r="BI335" i="14"/>
  <c r="BH335" i="14"/>
  <c r="BG335" i="14"/>
  <c r="BE335" i="14"/>
  <c r="T335" i="14"/>
  <c r="R335" i="14"/>
  <c r="P335" i="14"/>
  <c r="BI334" i="14"/>
  <c r="BH334" i="14"/>
  <c r="BG334" i="14"/>
  <c r="BE334" i="14"/>
  <c r="T334" i="14"/>
  <c r="R334" i="14"/>
  <c r="P334" i="14"/>
  <c r="BI333" i="14"/>
  <c r="BH333" i="14"/>
  <c r="BG333" i="14"/>
  <c r="BE333" i="14"/>
  <c r="T333" i="14"/>
  <c r="R333" i="14"/>
  <c r="P333" i="14"/>
  <c r="BI332" i="14"/>
  <c r="BH332" i="14"/>
  <c r="BG332" i="14"/>
  <c r="BE332" i="14"/>
  <c r="T332" i="14"/>
  <c r="R332" i="14"/>
  <c r="P332" i="14"/>
  <c r="BI331" i="14"/>
  <c r="BH331" i="14"/>
  <c r="BG331" i="14"/>
  <c r="BE331" i="14"/>
  <c r="T331" i="14"/>
  <c r="R331" i="14"/>
  <c r="P331" i="14"/>
  <c r="BI330" i="14"/>
  <c r="BH330" i="14"/>
  <c r="BG330" i="14"/>
  <c r="BE330" i="14"/>
  <c r="T330" i="14"/>
  <c r="R330" i="14"/>
  <c r="P330" i="14"/>
  <c r="BI327" i="14"/>
  <c r="BH327" i="14"/>
  <c r="BG327" i="14"/>
  <c r="BE327" i="14"/>
  <c r="T327" i="14"/>
  <c r="R327" i="14"/>
  <c r="P327" i="14"/>
  <c r="BI326" i="14"/>
  <c r="BH326" i="14"/>
  <c r="BG326" i="14"/>
  <c r="BE326" i="14"/>
  <c r="T326" i="14"/>
  <c r="R326" i="14"/>
  <c r="P326" i="14"/>
  <c r="BI325" i="14"/>
  <c r="BH325" i="14"/>
  <c r="BG325" i="14"/>
  <c r="BE325" i="14"/>
  <c r="T325" i="14"/>
  <c r="R325" i="14"/>
  <c r="P325" i="14"/>
  <c r="BI324" i="14"/>
  <c r="BH324" i="14"/>
  <c r="BG324" i="14"/>
  <c r="BE324" i="14"/>
  <c r="T324" i="14"/>
  <c r="R324" i="14"/>
  <c r="P324" i="14"/>
  <c r="BI323" i="14"/>
  <c r="BH323" i="14"/>
  <c r="BG323" i="14"/>
  <c r="BE323" i="14"/>
  <c r="T323" i="14"/>
  <c r="R323" i="14"/>
  <c r="P323" i="14"/>
  <c r="BI322" i="14"/>
  <c r="BH322" i="14"/>
  <c r="BG322" i="14"/>
  <c r="BE322" i="14"/>
  <c r="T322" i="14"/>
  <c r="R322" i="14"/>
  <c r="P322" i="14"/>
  <c r="BI321" i="14"/>
  <c r="BH321" i="14"/>
  <c r="BG321" i="14"/>
  <c r="BE321" i="14"/>
  <c r="T321" i="14"/>
  <c r="R321" i="14"/>
  <c r="P321" i="14"/>
  <c r="BI320" i="14"/>
  <c r="BH320" i="14"/>
  <c r="BG320" i="14"/>
  <c r="BE320" i="14"/>
  <c r="T320" i="14"/>
  <c r="R320" i="14"/>
  <c r="P320" i="14"/>
  <c r="BI319" i="14"/>
  <c r="BH319" i="14"/>
  <c r="BG319" i="14"/>
  <c r="BE319" i="14"/>
  <c r="T319" i="14"/>
  <c r="R319" i="14"/>
  <c r="P319" i="14"/>
  <c r="BI318" i="14"/>
  <c r="BH318" i="14"/>
  <c r="BG318" i="14"/>
  <c r="BE318" i="14"/>
  <c r="T318" i="14"/>
  <c r="R318" i="14"/>
  <c r="P318" i="14"/>
  <c r="BI317" i="14"/>
  <c r="BH317" i="14"/>
  <c r="BG317" i="14"/>
  <c r="BE317" i="14"/>
  <c r="T317" i="14"/>
  <c r="R317" i="14"/>
  <c r="P317" i="14"/>
  <c r="BI316" i="14"/>
  <c r="BH316" i="14"/>
  <c r="BG316" i="14"/>
  <c r="BE316" i="14"/>
  <c r="T316" i="14"/>
  <c r="R316" i="14"/>
  <c r="P316" i="14"/>
  <c r="BI314" i="14"/>
  <c r="BH314" i="14"/>
  <c r="BG314" i="14"/>
  <c r="BE314" i="14"/>
  <c r="T314" i="14"/>
  <c r="R314" i="14"/>
  <c r="P314" i="14"/>
  <c r="BI313" i="14"/>
  <c r="BH313" i="14"/>
  <c r="BG313" i="14"/>
  <c r="BE313" i="14"/>
  <c r="T313" i="14"/>
  <c r="R313" i="14"/>
  <c r="P313" i="14"/>
  <c r="BI312" i="14"/>
  <c r="BH312" i="14"/>
  <c r="BG312" i="14"/>
  <c r="BE312" i="14"/>
  <c r="T312" i="14"/>
  <c r="R312" i="14"/>
  <c r="P312" i="14"/>
  <c r="BI311" i="14"/>
  <c r="BH311" i="14"/>
  <c r="BG311" i="14"/>
  <c r="BE311" i="14"/>
  <c r="T311" i="14"/>
  <c r="R311" i="14"/>
  <c r="P311" i="14"/>
  <c r="BI310" i="14"/>
  <c r="BH310" i="14"/>
  <c r="BG310" i="14"/>
  <c r="BE310" i="14"/>
  <c r="T310" i="14"/>
  <c r="R310" i="14"/>
  <c r="P310" i="14"/>
  <c r="BI309" i="14"/>
  <c r="BH309" i="14"/>
  <c r="BG309" i="14"/>
  <c r="BE309" i="14"/>
  <c r="T309" i="14"/>
  <c r="R309" i="14"/>
  <c r="P309" i="14"/>
  <c r="BI308" i="14"/>
  <c r="BH308" i="14"/>
  <c r="BG308" i="14"/>
  <c r="BE308" i="14"/>
  <c r="T308" i="14"/>
  <c r="R308" i="14"/>
  <c r="P308" i="14"/>
  <c r="BI307" i="14"/>
  <c r="BH307" i="14"/>
  <c r="BG307" i="14"/>
  <c r="BE307" i="14"/>
  <c r="T307" i="14"/>
  <c r="R307" i="14"/>
  <c r="P307" i="14"/>
  <c r="BI306" i="14"/>
  <c r="BH306" i="14"/>
  <c r="BG306" i="14"/>
  <c r="BE306" i="14"/>
  <c r="T306" i="14"/>
  <c r="R306" i="14"/>
  <c r="P306" i="14"/>
  <c r="BI305" i="14"/>
  <c r="BH305" i="14"/>
  <c r="BG305" i="14"/>
  <c r="BE305" i="14"/>
  <c r="T305" i="14"/>
  <c r="R305" i="14"/>
  <c r="P305" i="14"/>
  <c r="BI304" i="14"/>
  <c r="BH304" i="14"/>
  <c r="BG304" i="14"/>
  <c r="BE304" i="14"/>
  <c r="T304" i="14"/>
  <c r="R304" i="14"/>
  <c r="P304" i="14"/>
  <c r="BI303" i="14"/>
  <c r="BH303" i="14"/>
  <c r="BG303" i="14"/>
  <c r="BE303" i="14"/>
  <c r="T303" i="14"/>
  <c r="R303" i="14"/>
  <c r="P303" i="14"/>
  <c r="BI302" i="14"/>
  <c r="BH302" i="14"/>
  <c r="BG302" i="14"/>
  <c r="BE302" i="14"/>
  <c r="T302" i="14"/>
  <c r="R302" i="14"/>
  <c r="P302" i="14"/>
  <c r="BI301" i="14"/>
  <c r="BH301" i="14"/>
  <c r="BG301" i="14"/>
  <c r="BE301" i="14"/>
  <c r="T301" i="14"/>
  <c r="R301" i="14"/>
  <c r="P301" i="14"/>
  <c r="BI300" i="14"/>
  <c r="BH300" i="14"/>
  <c r="BG300" i="14"/>
  <c r="BE300" i="14"/>
  <c r="T300" i="14"/>
  <c r="R300" i="14"/>
  <c r="P300" i="14"/>
  <c r="BI299" i="14"/>
  <c r="BH299" i="14"/>
  <c r="BG299" i="14"/>
  <c r="BE299" i="14"/>
  <c r="T299" i="14"/>
  <c r="R299" i="14"/>
  <c r="P299" i="14"/>
  <c r="BI297" i="14"/>
  <c r="BH297" i="14"/>
  <c r="BG297" i="14"/>
  <c r="BE297" i="14"/>
  <c r="T297" i="14"/>
  <c r="R297" i="14"/>
  <c r="P297" i="14"/>
  <c r="BI296" i="14"/>
  <c r="BH296" i="14"/>
  <c r="BG296" i="14"/>
  <c r="BE296" i="14"/>
  <c r="T296" i="14"/>
  <c r="R296" i="14"/>
  <c r="P296" i="14"/>
  <c r="BI295" i="14"/>
  <c r="BH295" i="14"/>
  <c r="BG295" i="14"/>
  <c r="BE295" i="14"/>
  <c r="T295" i="14"/>
  <c r="R295" i="14"/>
  <c r="P295" i="14"/>
  <c r="BI294" i="14"/>
  <c r="BH294" i="14"/>
  <c r="BG294" i="14"/>
  <c r="BE294" i="14"/>
  <c r="T294" i="14"/>
  <c r="R294" i="14"/>
  <c r="P294" i="14"/>
  <c r="BI293" i="14"/>
  <c r="BH293" i="14"/>
  <c r="BG293" i="14"/>
  <c r="BE293" i="14"/>
  <c r="T293" i="14"/>
  <c r="R293" i="14"/>
  <c r="P293" i="14"/>
  <c r="BI292" i="14"/>
  <c r="BH292" i="14"/>
  <c r="BG292" i="14"/>
  <c r="BE292" i="14"/>
  <c r="T292" i="14"/>
  <c r="R292" i="14"/>
  <c r="P292" i="14"/>
  <c r="BI291" i="14"/>
  <c r="BH291" i="14"/>
  <c r="BG291" i="14"/>
  <c r="BE291" i="14"/>
  <c r="T291" i="14"/>
  <c r="R291" i="14"/>
  <c r="P291" i="14"/>
  <c r="BI290" i="14"/>
  <c r="BH290" i="14"/>
  <c r="BG290" i="14"/>
  <c r="BE290" i="14"/>
  <c r="T290" i="14"/>
  <c r="R290" i="14"/>
  <c r="P290" i="14"/>
  <c r="BI289" i="14"/>
  <c r="BH289" i="14"/>
  <c r="BG289" i="14"/>
  <c r="BE289" i="14"/>
  <c r="T289" i="14"/>
  <c r="R289" i="14"/>
  <c r="P289" i="14"/>
  <c r="BI288" i="14"/>
  <c r="BH288" i="14"/>
  <c r="BG288" i="14"/>
  <c r="BE288" i="14"/>
  <c r="T288" i="14"/>
  <c r="R288" i="14"/>
  <c r="P288" i="14"/>
  <c r="BI287" i="14"/>
  <c r="BH287" i="14"/>
  <c r="BG287" i="14"/>
  <c r="BE287" i="14"/>
  <c r="T287" i="14"/>
  <c r="R287" i="14"/>
  <c r="P287" i="14"/>
  <c r="BI286" i="14"/>
  <c r="BH286" i="14"/>
  <c r="BG286" i="14"/>
  <c r="BE286" i="14"/>
  <c r="T286" i="14"/>
  <c r="R286" i="14"/>
  <c r="P286" i="14"/>
  <c r="BI285" i="14"/>
  <c r="BH285" i="14"/>
  <c r="BG285" i="14"/>
  <c r="BE285" i="14"/>
  <c r="T285" i="14"/>
  <c r="R285" i="14"/>
  <c r="P285" i="14"/>
  <c r="BI284" i="14"/>
  <c r="BH284" i="14"/>
  <c r="BG284" i="14"/>
  <c r="BE284" i="14"/>
  <c r="T284" i="14"/>
  <c r="R284" i="14"/>
  <c r="P284" i="14"/>
  <c r="BI283" i="14"/>
  <c r="BH283" i="14"/>
  <c r="BG283" i="14"/>
  <c r="BE283" i="14"/>
  <c r="T283" i="14"/>
  <c r="R283" i="14"/>
  <c r="P283" i="14"/>
  <c r="BI282" i="14"/>
  <c r="BH282" i="14"/>
  <c r="BG282" i="14"/>
  <c r="BE282" i="14"/>
  <c r="T282" i="14"/>
  <c r="R282" i="14"/>
  <c r="P282" i="14"/>
  <c r="BI281" i="14"/>
  <c r="BH281" i="14"/>
  <c r="BG281" i="14"/>
  <c r="BE281" i="14"/>
  <c r="T281" i="14"/>
  <c r="R281" i="14"/>
  <c r="P281" i="14"/>
  <c r="BI280" i="14"/>
  <c r="BH280" i="14"/>
  <c r="BG280" i="14"/>
  <c r="BE280" i="14"/>
  <c r="T280" i="14"/>
  <c r="R280" i="14"/>
  <c r="P280" i="14"/>
  <c r="BI279" i="14"/>
  <c r="BH279" i="14"/>
  <c r="BG279" i="14"/>
  <c r="BE279" i="14"/>
  <c r="T279" i="14"/>
  <c r="R279" i="14"/>
  <c r="P279" i="14"/>
  <c r="BI278" i="14"/>
  <c r="BH278" i="14"/>
  <c r="BG278" i="14"/>
  <c r="BE278" i="14"/>
  <c r="T278" i="14"/>
  <c r="R278" i="14"/>
  <c r="P278" i="14"/>
  <c r="BI277" i="14"/>
  <c r="BH277" i="14"/>
  <c r="BG277" i="14"/>
  <c r="BE277" i="14"/>
  <c r="T277" i="14"/>
  <c r="R277" i="14"/>
  <c r="P277" i="14"/>
  <c r="BI276" i="14"/>
  <c r="BH276" i="14"/>
  <c r="BG276" i="14"/>
  <c r="BE276" i="14"/>
  <c r="T276" i="14"/>
  <c r="R276" i="14"/>
  <c r="P276" i="14"/>
  <c r="BI275" i="14"/>
  <c r="BH275" i="14"/>
  <c r="BG275" i="14"/>
  <c r="BE275" i="14"/>
  <c r="T275" i="14"/>
  <c r="R275" i="14"/>
  <c r="P275" i="14"/>
  <c r="BI274" i="14"/>
  <c r="BH274" i="14"/>
  <c r="BG274" i="14"/>
  <c r="BE274" i="14"/>
  <c r="T274" i="14"/>
  <c r="R274" i="14"/>
  <c r="P274" i="14"/>
  <c r="BI273" i="14"/>
  <c r="BH273" i="14"/>
  <c r="BG273" i="14"/>
  <c r="BE273" i="14"/>
  <c r="T273" i="14"/>
  <c r="R273" i="14"/>
  <c r="P273" i="14"/>
  <c r="BI272" i="14"/>
  <c r="BH272" i="14"/>
  <c r="BG272" i="14"/>
  <c r="BE272" i="14"/>
  <c r="T272" i="14"/>
  <c r="R272" i="14"/>
  <c r="P272" i="14"/>
  <c r="BI271" i="14"/>
  <c r="BH271" i="14"/>
  <c r="BG271" i="14"/>
  <c r="BE271" i="14"/>
  <c r="T271" i="14"/>
  <c r="R271" i="14"/>
  <c r="P271" i="14"/>
  <c r="BI270" i="14"/>
  <c r="BH270" i="14"/>
  <c r="BG270" i="14"/>
  <c r="BE270" i="14"/>
  <c r="T270" i="14"/>
  <c r="R270" i="14"/>
  <c r="P270" i="14"/>
  <c r="BI269" i="14"/>
  <c r="BH269" i="14"/>
  <c r="BG269" i="14"/>
  <c r="BE269" i="14"/>
  <c r="T269" i="14"/>
  <c r="R269" i="14"/>
  <c r="P269" i="14"/>
  <c r="BI268" i="14"/>
  <c r="BH268" i="14"/>
  <c r="BG268" i="14"/>
  <c r="BE268" i="14"/>
  <c r="T268" i="14"/>
  <c r="R268" i="14"/>
  <c r="P268" i="14"/>
  <c r="BI267" i="14"/>
  <c r="BH267" i="14"/>
  <c r="BG267" i="14"/>
  <c r="BE267" i="14"/>
  <c r="T267" i="14"/>
  <c r="R267" i="14"/>
  <c r="P267" i="14"/>
  <c r="BI266" i="14"/>
  <c r="BH266" i="14"/>
  <c r="BG266" i="14"/>
  <c r="BE266" i="14"/>
  <c r="T266" i="14"/>
  <c r="R266" i="14"/>
  <c r="P266" i="14"/>
  <c r="BI265" i="14"/>
  <c r="BH265" i="14"/>
  <c r="BG265" i="14"/>
  <c r="BE265" i="14"/>
  <c r="T265" i="14"/>
  <c r="R265" i="14"/>
  <c r="P265" i="14"/>
  <c r="BI263" i="14"/>
  <c r="BH263" i="14"/>
  <c r="BG263" i="14"/>
  <c r="BE263" i="14"/>
  <c r="T263" i="14"/>
  <c r="R263" i="14"/>
  <c r="P263" i="14"/>
  <c r="BI262" i="14"/>
  <c r="BH262" i="14"/>
  <c r="BG262" i="14"/>
  <c r="BE262" i="14"/>
  <c r="T262" i="14"/>
  <c r="R262" i="14"/>
  <c r="P262" i="14"/>
  <c r="BI261" i="14"/>
  <c r="BH261" i="14"/>
  <c r="BG261" i="14"/>
  <c r="BE261" i="14"/>
  <c r="T261" i="14"/>
  <c r="R261" i="14"/>
  <c r="P261" i="14"/>
  <c r="BI260" i="14"/>
  <c r="BH260" i="14"/>
  <c r="BG260" i="14"/>
  <c r="BE260" i="14"/>
  <c r="T260" i="14"/>
  <c r="R260" i="14"/>
  <c r="P260" i="14"/>
  <c r="BI259" i="14"/>
  <c r="BH259" i="14"/>
  <c r="BG259" i="14"/>
  <c r="BE259" i="14"/>
  <c r="T259" i="14"/>
  <c r="R259" i="14"/>
  <c r="P259" i="14"/>
  <c r="BI258" i="14"/>
  <c r="BH258" i="14"/>
  <c r="BG258" i="14"/>
  <c r="BE258" i="14"/>
  <c r="T258" i="14"/>
  <c r="R258" i="14"/>
  <c r="P258" i="14"/>
  <c r="BI257" i="14"/>
  <c r="BH257" i="14"/>
  <c r="BG257" i="14"/>
  <c r="BE257" i="14"/>
  <c r="T257" i="14"/>
  <c r="R257" i="14"/>
  <c r="P257" i="14"/>
  <c r="BI256" i="14"/>
  <c r="BH256" i="14"/>
  <c r="BG256" i="14"/>
  <c r="BE256" i="14"/>
  <c r="T256" i="14"/>
  <c r="R256" i="14"/>
  <c r="P256" i="14"/>
  <c r="BI255" i="14"/>
  <c r="BH255" i="14"/>
  <c r="BG255" i="14"/>
  <c r="BE255" i="14"/>
  <c r="T255" i="14"/>
  <c r="R255" i="14"/>
  <c r="P255" i="14"/>
  <c r="BI254" i="14"/>
  <c r="BH254" i="14"/>
  <c r="BG254" i="14"/>
  <c r="BE254" i="14"/>
  <c r="T254" i="14"/>
  <c r="R254" i="14"/>
  <c r="P254" i="14"/>
  <c r="BI253" i="14"/>
  <c r="BH253" i="14"/>
  <c r="BG253" i="14"/>
  <c r="BE253" i="14"/>
  <c r="T253" i="14"/>
  <c r="R253" i="14"/>
  <c r="P253" i="14"/>
  <c r="BI252" i="14"/>
  <c r="BH252" i="14"/>
  <c r="BG252" i="14"/>
  <c r="BE252" i="14"/>
  <c r="T252" i="14"/>
  <c r="R252" i="14"/>
  <c r="P252" i="14"/>
  <c r="BI251" i="14"/>
  <c r="BH251" i="14"/>
  <c r="BG251" i="14"/>
  <c r="BE251" i="14"/>
  <c r="T251" i="14"/>
  <c r="R251" i="14"/>
  <c r="P251" i="14"/>
  <c r="BI250" i="14"/>
  <c r="BH250" i="14"/>
  <c r="BG250" i="14"/>
  <c r="BE250" i="14"/>
  <c r="T250" i="14"/>
  <c r="R250" i="14"/>
  <c r="P250" i="14"/>
  <c r="BI248" i="14"/>
  <c r="BH248" i="14"/>
  <c r="BG248" i="14"/>
  <c r="BE248" i="14"/>
  <c r="T248" i="14"/>
  <c r="R248" i="14"/>
  <c r="P248" i="14"/>
  <c r="BI247" i="14"/>
  <c r="BH247" i="14"/>
  <c r="BG247" i="14"/>
  <c r="BE247" i="14"/>
  <c r="T247" i="14"/>
  <c r="R247" i="14"/>
  <c r="P247" i="14"/>
  <c r="BI246" i="14"/>
  <c r="BH246" i="14"/>
  <c r="BG246" i="14"/>
  <c r="BE246" i="14"/>
  <c r="T246" i="14"/>
  <c r="R246" i="14"/>
  <c r="P246" i="14"/>
  <c r="BI245" i="14"/>
  <c r="BH245" i="14"/>
  <c r="BG245" i="14"/>
  <c r="BE245" i="14"/>
  <c r="T245" i="14"/>
  <c r="R245" i="14"/>
  <c r="P245" i="14"/>
  <c r="BI244" i="14"/>
  <c r="BH244" i="14"/>
  <c r="BG244" i="14"/>
  <c r="BE244" i="14"/>
  <c r="T244" i="14"/>
  <c r="R244" i="14"/>
  <c r="P244" i="14"/>
  <c r="BI243" i="14"/>
  <c r="BH243" i="14"/>
  <c r="BG243" i="14"/>
  <c r="BE243" i="14"/>
  <c r="T243" i="14"/>
  <c r="R243" i="14"/>
  <c r="P243" i="14"/>
  <c r="BI242" i="14"/>
  <c r="BH242" i="14"/>
  <c r="BG242" i="14"/>
  <c r="BE242" i="14"/>
  <c r="T242" i="14"/>
  <c r="R242" i="14"/>
  <c r="P242" i="14"/>
  <c r="BI241" i="14"/>
  <c r="BH241" i="14"/>
  <c r="BG241" i="14"/>
  <c r="BE241" i="14"/>
  <c r="T241" i="14"/>
  <c r="R241" i="14"/>
  <c r="P241" i="14"/>
  <c r="BI240" i="14"/>
  <c r="BH240" i="14"/>
  <c r="BG240" i="14"/>
  <c r="BE240" i="14"/>
  <c r="T240" i="14"/>
  <c r="R240" i="14"/>
  <c r="P240" i="14"/>
  <c r="BI239" i="14"/>
  <c r="BH239" i="14"/>
  <c r="BG239" i="14"/>
  <c r="BE239" i="14"/>
  <c r="T239" i="14"/>
  <c r="R239" i="14"/>
  <c r="P239" i="14"/>
  <c r="BI238" i="14"/>
  <c r="BH238" i="14"/>
  <c r="BG238" i="14"/>
  <c r="BE238" i="14"/>
  <c r="T238" i="14"/>
  <c r="R238" i="14"/>
  <c r="P238" i="14"/>
  <c r="BI237" i="14"/>
  <c r="BH237" i="14"/>
  <c r="BG237" i="14"/>
  <c r="BE237" i="14"/>
  <c r="T237" i="14"/>
  <c r="R237" i="14"/>
  <c r="P237" i="14"/>
  <c r="BI236" i="14"/>
  <c r="BH236" i="14"/>
  <c r="BG236" i="14"/>
  <c r="BE236" i="14"/>
  <c r="T236" i="14"/>
  <c r="R236" i="14"/>
  <c r="P236" i="14"/>
  <c r="BI235" i="14"/>
  <c r="BH235" i="14"/>
  <c r="BG235" i="14"/>
  <c r="BE235" i="14"/>
  <c r="T235" i="14"/>
  <c r="R235" i="14"/>
  <c r="P235" i="14"/>
  <c r="BI234" i="14"/>
  <c r="BH234" i="14"/>
  <c r="BG234" i="14"/>
  <c r="BE234" i="14"/>
  <c r="T234" i="14"/>
  <c r="R234" i="14"/>
  <c r="P234" i="14"/>
  <c r="BI233" i="14"/>
  <c r="BH233" i="14"/>
  <c r="BG233" i="14"/>
  <c r="BE233" i="14"/>
  <c r="T233" i="14"/>
  <c r="R233" i="14"/>
  <c r="P233" i="14"/>
  <c r="BI232" i="14"/>
  <c r="BH232" i="14"/>
  <c r="BG232" i="14"/>
  <c r="BE232" i="14"/>
  <c r="T232" i="14"/>
  <c r="R232" i="14"/>
  <c r="P232" i="14"/>
  <c r="BI231" i="14"/>
  <c r="BH231" i="14"/>
  <c r="BG231" i="14"/>
  <c r="BE231" i="14"/>
  <c r="T231" i="14"/>
  <c r="R231" i="14"/>
  <c r="P231" i="14"/>
  <c r="BI230" i="14"/>
  <c r="BH230" i="14"/>
  <c r="BG230" i="14"/>
  <c r="BE230" i="14"/>
  <c r="T230" i="14"/>
  <c r="R230" i="14"/>
  <c r="P230" i="14"/>
  <c r="BI229" i="14"/>
  <c r="BH229" i="14"/>
  <c r="BG229" i="14"/>
  <c r="BE229" i="14"/>
  <c r="T229" i="14"/>
  <c r="R229" i="14"/>
  <c r="P229" i="14"/>
  <c r="BI228" i="14"/>
  <c r="BH228" i="14"/>
  <c r="BG228" i="14"/>
  <c r="BE228" i="14"/>
  <c r="T228" i="14"/>
  <c r="R228" i="14"/>
  <c r="P228" i="14"/>
  <c r="BI227" i="14"/>
  <c r="BH227" i="14"/>
  <c r="BG227" i="14"/>
  <c r="BE227" i="14"/>
  <c r="T227" i="14"/>
  <c r="R227" i="14"/>
  <c r="P227" i="14"/>
  <c r="BI226" i="14"/>
  <c r="BH226" i="14"/>
  <c r="BG226" i="14"/>
  <c r="BE226" i="14"/>
  <c r="T226" i="14"/>
  <c r="R226" i="14"/>
  <c r="P226" i="14"/>
  <c r="BI225" i="14"/>
  <c r="BH225" i="14"/>
  <c r="BG225" i="14"/>
  <c r="BE225" i="14"/>
  <c r="T225" i="14"/>
  <c r="R225" i="14"/>
  <c r="P225" i="14"/>
  <c r="BI224" i="14"/>
  <c r="BH224" i="14"/>
  <c r="BG224" i="14"/>
  <c r="BE224" i="14"/>
  <c r="T224" i="14"/>
  <c r="R224" i="14"/>
  <c r="P224" i="14"/>
  <c r="BI223" i="14"/>
  <c r="BH223" i="14"/>
  <c r="BG223" i="14"/>
  <c r="BE223" i="14"/>
  <c r="T223" i="14"/>
  <c r="R223" i="14"/>
  <c r="P223" i="14"/>
  <c r="BI222" i="14"/>
  <c r="BH222" i="14"/>
  <c r="BG222" i="14"/>
  <c r="BE222" i="14"/>
  <c r="T222" i="14"/>
  <c r="R222" i="14"/>
  <c r="P222" i="14"/>
  <c r="BI221" i="14"/>
  <c r="BH221" i="14"/>
  <c r="BG221" i="14"/>
  <c r="BE221" i="14"/>
  <c r="T221" i="14"/>
  <c r="R221" i="14"/>
  <c r="P221" i="14"/>
  <c r="BI220" i="14"/>
  <c r="BH220" i="14"/>
  <c r="BG220" i="14"/>
  <c r="BE220" i="14"/>
  <c r="T220" i="14"/>
  <c r="R220" i="14"/>
  <c r="P220" i="14"/>
  <c r="BI219" i="14"/>
  <c r="BH219" i="14"/>
  <c r="BG219" i="14"/>
  <c r="BE219" i="14"/>
  <c r="T219" i="14"/>
  <c r="R219" i="14"/>
  <c r="P219" i="14"/>
  <c r="BI218" i="14"/>
  <c r="BH218" i="14"/>
  <c r="BG218" i="14"/>
  <c r="BE218" i="14"/>
  <c r="T218" i="14"/>
  <c r="R218" i="14"/>
  <c r="P218" i="14"/>
  <c r="BI217" i="14"/>
  <c r="BH217" i="14"/>
  <c r="BG217" i="14"/>
  <c r="BE217" i="14"/>
  <c r="T217" i="14"/>
  <c r="R217" i="14"/>
  <c r="P217" i="14"/>
  <c r="BI216" i="14"/>
  <c r="BH216" i="14"/>
  <c r="BG216" i="14"/>
  <c r="BE216" i="14"/>
  <c r="T216" i="14"/>
  <c r="R216" i="14"/>
  <c r="P216" i="14"/>
  <c r="BI215" i="14"/>
  <c r="BH215" i="14"/>
  <c r="BG215" i="14"/>
  <c r="BE215" i="14"/>
  <c r="T215" i="14"/>
  <c r="R215" i="14"/>
  <c r="P215" i="14"/>
  <c r="BI214" i="14"/>
  <c r="BH214" i="14"/>
  <c r="BG214" i="14"/>
  <c r="BE214" i="14"/>
  <c r="T214" i="14"/>
  <c r="R214" i="14"/>
  <c r="P214" i="14"/>
  <c r="BI213" i="14"/>
  <c r="BH213" i="14"/>
  <c r="BG213" i="14"/>
  <c r="BE213" i="14"/>
  <c r="T213" i="14"/>
  <c r="R213" i="14"/>
  <c r="P213" i="14"/>
  <c r="BI212" i="14"/>
  <c r="BH212" i="14"/>
  <c r="BG212" i="14"/>
  <c r="BE212" i="14"/>
  <c r="T212" i="14"/>
  <c r="R212" i="14"/>
  <c r="P212" i="14"/>
  <c r="BI211" i="14"/>
  <c r="BH211" i="14"/>
  <c r="BG211" i="14"/>
  <c r="BE211" i="14"/>
  <c r="T211" i="14"/>
  <c r="R211" i="14"/>
  <c r="P211" i="14"/>
  <c r="BI210" i="14"/>
  <c r="BH210" i="14"/>
  <c r="BG210" i="14"/>
  <c r="BE210" i="14"/>
  <c r="T210" i="14"/>
  <c r="R210" i="14"/>
  <c r="P210" i="14"/>
  <c r="BI209" i="14"/>
  <c r="BH209" i="14"/>
  <c r="BG209" i="14"/>
  <c r="BE209" i="14"/>
  <c r="T209" i="14"/>
  <c r="R209" i="14"/>
  <c r="P209" i="14"/>
  <c r="BI208" i="14"/>
  <c r="BH208" i="14"/>
  <c r="BG208" i="14"/>
  <c r="BE208" i="14"/>
  <c r="T208" i="14"/>
  <c r="R208" i="14"/>
  <c r="P208" i="14"/>
  <c r="BI207" i="14"/>
  <c r="BH207" i="14"/>
  <c r="BG207" i="14"/>
  <c r="BE207" i="14"/>
  <c r="T207" i="14"/>
  <c r="R207" i="14"/>
  <c r="P207" i="14"/>
  <c r="BI206" i="14"/>
  <c r="BH206" i="14"/>
  <c r="BG206" i="14"/>
  <c r="BE206" i="14"/>
  <c r="T206" i="14"/>
  <c r="R206" i="14"/>
  <c r="P206" i="14"/>
  <c r="BI205" i="14"/>
  <c r="BH205" i="14"/>
  <c r="BG205" i="14"/>
  <c r="BE205" i="14"/>
  <c r="T205" i="14"/>
  <c r="R205" i="14"/>
  <c r="P205" i="14"/>
  <c r="BI204" i="14"/>
  <c r="BH204" i="14"/>
  <c r="BG204" i="14"/>
  <c r="BE204" i="14"/>
  <c r="T204" i="14"/>
  <c r="R204" i="14"/>
  <c r="P204" i="14"/>
  <c r="BI203" i="14"/>
  <c r="BH203" i="14"/>
  <c r="BG203" i="14"/>
  <c r="BE203" i="14"/>
  <c r="T203" i="14"/>
  <c r="R203" i="14"/>
  <c r="P203" i="14"/>
  <c r="BI202" i="14"/>
  <c r="BH202" i="14"/>
  <c r="BG202" i="14"/>
  <c r="BE202" i="14"/>
  <c r="T202" i="14"/>
  <c r="R202" i="14"/>
  <c r="P202" i="14"/>
  <c r="BI201" i="14"/>
  <c r="BH201" i="14"/>
  <c r="BG201" i="14"/>
  <c r="BE201" i="14"/>
  <c r="T201" i="14"/>
  <c r="R201" i="14"/>
  <c r="P201" i="14"/>
  <c r="BI200" i="14"/>
  <c r="BH200" i="14"/>
  <c r="BG200" i="14"/>
  <c r="BE200" i="14"/>
  <c r="T200" i="14"/>
  <c r="R200" i="14"/>
  <c r="P200" i="14"/>
  <c r="BI199" i="14"/>
  <c r="BH199" i="14"/>
  <c r="BG199" i="14"/>
  <c r="BE199" i="14"/>
  <c r="T199" i="14"/>
  <c r="R199" i="14"/>
  <c r="P199" i="14"/>
  <c r="BI198" i="14"/>
  <c r="BH198" i="14"/>
  <c r="BG198" i="14"/>
  <c r="BE198" i="14"/>
  <c r="T198" i="14"/>
  <c r="R198" i="14"/>
  <c r="P198" i="14"/>
  <c r="BI197" i="14"/>
  <c r="BH197" i="14"/>
  <c r="BG197" i="14"/>
  <c r="BE197" i="14"/>
  <c r="T197" i="14"/>
  <c r="R197" i="14"/>
  <c r="P197" i="14"/>
  <c r="BI196" i="14"/>
  <c r="BH196" i="14"/>
  <c r="BG196" i="14"/>
  <c r="BE196" i="14"/>
  <c r="T196" i="14"/>
  <c r="R196" i="14"/>
  <c r="P196" i="14"/>
  <c r="BI195" i="14"/>
  <c r="BH195" i="14"/>
  <c r="BG195" i="14"/>
  <c r="BE195" i="14"/>
  <c r="T195" i="14"/>
  <c r="R195" i="14"/>
  <c r="P195" i="14"/>
  <c r="BI194" i="14"/>
  <c r="BH194" i="14"/>
  <c r="BG194" i="14"/>
  <c r="BE194" i="14"/>
  <c r="T194" i="14"/>
  <c r="R194" i="14"/>
  <c r="P194" i="14"/>
  <c r="BI193" i="14"/>
  <c r="BH193" i="14"/>
  <c r="BG193" i="14"/>
  <c r="BE193" i="14"/>
  <c r="T193" i="14"/>
  <c r="R193" i="14"/>
  <c r="P193" i="14"/>
  <c r="BI192" i="14"/>
  <c r="BH192" i="14"/>
  <c r="BG192" i="14"/>
  <c r="BE192" i="14"/>
  <c r="T192" i="14"/>
  <c r="R192" i="14"/>
  <c r="P192" i="14"/>
  <c r="BI191" i="14"/>
  <c r="BH191" i="14"/>
  <c r="BG191" i="14"/>
  <c r="BE191" i="14"/>
  <c r="T191" i="14"/>
  <c r="R191" i="14"/>
  <c r="P191" i="14"/>
  <c r="BI190" i="14"/>
  <c r="BH190" i="14"/>
  <c r="BG190" i="14"/>
  <c r="BE190" i="14"/>
  <c r="T190" i="14"/>
  <c r="R190" i="14"/>
  <c r="P190" i="14"/>
  <c r="BI189" i="14"/>
  <c r="BH189" i="14"/>
  <c r="BG189" i="14"/>
  <c r="BE189" i="14"/>
  <c r="T189" i="14"/>
  <c r="R189" i="14"/>
  <c r="P189" i="14"/>
  <c r="BI188" i="14"/>
  <c r="BH188" i="14"/>
  <c r="BG188" i="14"/>
  <c r="BE188" i="14"/>
  <c r="T188" i="14"/>
  <c r="R188" i="14"/>
  <c r="P188" i="14"/>
  <c r="BI187" i="14"/>
  <c r="BH187" i="14"/>
  <c r="BG187" i="14"/>
  <c r="BE187" i="14"/>
  <c r="T187" i="14"/>
  <c r="R187" i="14"/>
  <c r="P187" i="14"/>
  <c r="BI186" i="14"/>
  <c r="BH186" i="14"/>
  <c r="BG186" i="14"/>
  <c r="BE186" i="14"/>
  <c r="T186" i="14"/>
  <c r="R186" i="14"/>
  <c r="P186" i="14"/>
  <c r="BI185" i="14"/>
  <c r="BH185" i="14"/>
  <c r="BG185" i="14"/>
  <c r="BE185" i="14"/>
  <c r="T185" i="14"/>
  <c r="R185" i="14"/>
  <c r="P185" i="14"/>
  <c r="BI184" i="14"/>
  <c r="BH184" i="14"/>
  <c r="BG184" i="14"/>
  <c r="BE184" i="14"/>
  <c r="T184" i="14"/>
  <c r="R184" i="14"/>
  <c r="P184" i="14"/>
  <c r="BI183" i="14"/>
  <c r="BH183" i="14"/>
  <c r="BG183" i="14"/>
  <c r="BE183" i="14"/>
  <c r="T183" i="14"/>
  <c r="R183" i="14"/>
  <c r="P183" i="14"/>
  <c r="BI182" i="14"/>
  <c r="BH182" i="14"/>
  <c r="BG182" i="14"/>
  <c r="BE182" i="14"/>
  <c r="T182" i="14"/>
  <c r="R182" i="14"/>
  <c r="P182" i="14"/>
  <c r="BI181" i="14"/>
  <c r="BH181" i="14"/>
  <c r="BG181" i="14"/>
  <c r="BE181" i="14"/>
  <c r="T181" i="14"/>
  <c r="R181" i="14"/>
  <c r="P181" i="14"/>
  <c r="BI180" i="14"/>
  <c r="BH180" i="14"/>
  <c r="BG180" i="14"/>
  <c r="BE180" i="14"/>
  <c r="T180" i="14"/>
  <c r="R180" i="14"/>
  <c r="P180" i="14"/>
  <c r="BI179" i="14"/>
  <c r="BH179" i="14"/>
  <c r="BG179" i="14"/>
  <c r="BE179" i="14"/>
  <c r="T179" i="14"/>
  <c r="R179" i="14"/>
  <c r="P179" i="14"/>
  <c r="BI178" i="14"/>
  <c r="BH178" i="14"/>
  <c r="BG178" i="14"/>
  <c r="BE178" i="14"/>
  <c r="T178" i="14"/>
  <c r="R178" i="14"/>
  <c r="P178" i="14"/>
  <c r="BI177" i="14"/>
  <c r="BH177" i="14"/>
  <c r="BG177" i="14"/>
  <c r="BE177" i="14"/>
  <c r="T177" i="14"/>
  <c r="R177" i="14"/>
  <c r="P177" i="14"/>
  <c r="BI176" i="14"/>
  <c r="BH176" i="14"/>
  <c r="BG176" i="14"/>
  <c r="BE176" i="14"/>
  <c r="T176" i="14"/>
  <c r="R176" i="14"/>
  <c r="P176" i="14"/>
  <c r="BI175" i="14"/>
  <c r="BH175" i="14"/>
  <c r="BG175" i="14"/>
  <c r="BE175" i="14"/>
  <c r="T175" i="14"/>
  <c r="R175" i="14"/>
  <c r="P175" i="14"/>
  <c r="BI174" i="14"/>
  <c r="BH174" i="14"/>
  <c r="BG174" i="14"/>
  <c r="BE174" i="14"/>
  <c r="T174" i="14"/>
  <c r="R174" i="14"/>
  <c r="P174" i="14"/>
  <c r="BI173" i="14"/>
  <c r="BH173" i="14"/>
  <c r="BG173" i="14"/>
  <c r="BE173" i="14"/>
  <c r="T173" i="14"/>
  <c r="R173" i="14"/>
  <c r="P173" i="14"/>
  <c r="BI172" i="14"/>
  <c r="BH172" i="14"/>
  <c r="BG172" i="14"/>
  <c r="BE172" i="14"/>
  <c r="T172" i="14"/>
  <c r="R172" i="14"/>
  <c r="P172" i="14"/>
  <c r="BI171" i="14"/>
  <c r="BH171" i="14"/>
  <c r="BG171" i="14"/>
  <c r="BE171" i="14"/>
  <c r="T171" i="14"/>
  <c r="R171" i="14"/>
  <c r="P171" i="14"/>
  <c r="BI170" i="14"/>
  <c r="BH170" i="14"/>
  <c r="BG170" i="14"/>
  <c r="BE170" i="14"/>
  <c r="T170" i="14"/>
  <c r="R170" i="14"/>
  <c r="P170" i="14"/>
  <c r="BI169" i="14"/>
  <c r="BH169" i="14"/>
  <c r="BG169" i="14"/>
  <c r="BE169" i="14"/>
  <c r="T169" i="14"/>
  <c r="R169" i="14"/>
  <c r="P169" i="14"/>
  <c r="BI168" i="14"/>
  <c r="BH168" i="14"/>
  <c r="BG168" i="14"/>
  <c r="BE168" i="14"/>
  <c r="T168" i="14"/>
  <c r="R168" i="14"/>
  <c r="P168" i="14"/>
  <c r="BI167" i="14"/>
  <c r="BH167" i="14"/>
  <c r="BG167" i="14"/>
  <c r="BE167" i="14"/>
  <c r="T167" i="14"/>
  <c r="R167" i="14"/>
  <c r="P167" i="14"/>
  <c r="BI166" i="14"/>
  <c r="BH166" i="14"/>
  <c r="BG166" i="14"/>
  <c r="BE166" i="14"/>
  <c r="T166" i="14"/>
  <c r="R166" i="14"/>
  <c r="P166" i="14"/>
  <c r="BI165" i="14"/>
  <c r="BH165" i="14"/>
  <c r="BG165" i="14"/>
  <c r="BE165" i="14"/>
  <c r="T165" i="14"/>
  <c r="R165" i="14"/>
  <c r="P165" i="14"/>
  <c r="BI164" i="14"/>
  <c r="BH164" i="14"/>
  <c r="BG164" i="14"/>
  <c r="BE164" i="14"/>
  <c r="T164" i="14"/>
  <c r="R164" i="14"/>
  <c r="P164" i="14"/>
  <c r="BI163" i="14"/>
  <c r="BH163" i="14"/>
  <c r="BG163" i="14"/>
  <c r="BE163" i="14"/>
  <c r="T163" i="14"/>
  <c r="R163" i="14"/>
  <c r="P163" i="14"/>
  <c r="BI162" i="14"/>
  <c r="BH162" i="14"/>
  <c r="BG162" i="14"/>
  <c r="BE162" i="14"/>
  <c r="T162" i="14"/>
  <c r="R162" i="14"/>
  <c r="P162" i="14"/>
  <c r="BI161" i="14"/>
  <c r="BH161" i="14"/>
  <c r="BG161" i="14"/>
  <c r="BE161" i="14"/>
  <c r="T161" i="14"/>
  <c r="R161" i="14"/>
  <c r="P161" i="14"/>
  <c r="BI160" i="14"/>
  <c r="BH160" i="14"/>
  <c r="BG160" i="14"/>
  <c r="BE160" i="14"/>
  <c r="T160" i="14"/>
  <c r="R160" i="14"/>
  <c r="P160" i="14"/>
  <c r="BI159" i="14"/>
  <c r="BH159" i="14"/>
  <c r="BG159" i="14"/>
  <c r="BE159" i="14"/>
  <c r="T159" i="14"/>
  <c r="R159" i="14"/>
  <c r="P159" i="14"/>
  <c r="BI158" i="14"/>
  <c r="BH158" i="14"/>
  <c r="BG158" i="14"/>
  <c r="BE158" i="14"/>
  <c r="T158" i="14"/>
  <c r="R158" i="14"/>
  <c r="P158" i="14"/>
  <c r="BI157" i="14"/>
  <c r="BH157" i="14"/>
  <c r="BG157" i="14"/>
  <c r="BE157" i="14"/>
  <c r="T157" i="14"/>
  <c r="R157" i="14"/>
  <c r="P157" i="14"/>
  <c r="BI156" i="14"/>
  <c r="BH156" i="14"/>
  <c r="BG156" i="14"/>
  <c r="BE156" i="14"/>
  <c r="T156" i="14"/>
  <c r="R156" i="14"/>
  <c r="P156" i="14"/>
  <c r="BI155" i="14"/>
  <c r="BH155" i="14"/>
  <c r="BG155" i="14"/>
  <c r="BE155" i="14"/>
  <c r="T155" i="14"/>
  <c r="R155" i="14"/>
  <c r="P155" i="14"/>
  <c r="BI152" i="14"/>
  <c r="BH152" i="14"/>
  <c r="BG152" i="14"/>
  <c r="BE152" i="14"/>
  <c r="T152" i="14"/>
  <c r="R152" i="14"/>
  <c r="P152" i="14"/>
  <c r="BI151" i="14"/>
  <c r="BH151" i="14"/>
  <c r="BG151" i="14"/>
  <c r="BE151" i="14"/>
  <c r="T151" i="14"/>
  <c r="R151" i="14"/>
  <c r="P151" i="14"/>
  <c r="BI150" i="14"/>
  <c r="BH150" i="14"/>
  <c r="BG150" i="14"/>
  <c r="BE150" i="14"/>
  <c r="T150" i="14"/>
  <c r="R150" i="14"/>
  <c r="P150" i="14"/>
  <c r="BI149" i="14"/>
  <c r="BH149" i="14"/>
  <c r="BG149" i="14"/>
  <c r="BE149" i="14"/>
  <c r="T149" i="14"/>
  <c r="R149" i="14"/>
  <c r="P149" i="14"/>
  <c r="BI147" i="14"/>
  <c r="BH147" i="14"/>
  <c r="BG147" i="14"/>
  <c r="BE147" i="14"/>
  <c r="T147" i="14"/>
  <c r="R147" i="14"/>
  <c r="P147" i="14"/>
  <c r="BI146" i="14"/>
  <c r="BH146" i="14"/>
  <c r="BG146" i="14"/>
  <c r="BE146" i="14"/>
  <c r="T146" i="14"/>
  <c r="R146" i="14"/>
  <c r="P146" i="14"/>
  <c r="BI144" i="14"/>
  <c r="BH144" i="14"/>
  <c r="BG144" i="14"/>
  <c r="BE144" i="14"/>
  <c r="T144" i="14"/>
  <c r="T143" i="14" s="1"/>
  <c r="R144" i="14"/>
  <c r="R143" i="14"/>
  <c r="P144" i="14"/>
  <c r="P143" i="14"/>
  <c r="BI142" i="14"/>
  <c r="BH142" i="14"/>
  <c r="BG142" i="14"/>
  <c r="BE142" i="14"/>
  <c r="T142" i="14"/>
  <c r="R142" i="14"/>
  <c r="P142" i="14"/>
  <c r="BI141" i="14"/>
  <c r="BH141" i="14"/>
  <c r="BG141" i="14"/>
  <c r="BE141" i="14"/>
  <c r="T141" i="14"/>
  <c r="R141" i="14"/>
  <c r="P141" i="14"/>
  <c r="BI140" i="14"/>
  <c r="BH140" i="14"/>
  <c r="BG140" i="14"/>
  <c r="BE140" i="14"/>
  <c r="T140" i="14"/>
  <c r="R140" i="14"/>
  <c r="P140" i="14"/>
  <c r="BI138" i="14"/>
  <c r="BH138" i="14"/>
  <c r="BG138" i="14"/>
  <c r="BE138" i="14"/>
  <c r="T138" i="14"/>
  <c r="R138" i="14"/>
  <c r="P138" i="14"/>
  <c r="BI137" i="14"/>
  <c r="BH137" i="14"/>
  <c r="BG137" i="14"/>
  <c r="BE137" i="14"/>
  <c r="T137" i="14"/>
  <c r="R137" i="14"/>
  <c r="P137" i="14"/>
  <c r="BI136" i="14"/>
  <c r="BH136" i="14"/>
  <c r="BG136" i="14"/>
  <c r="BE136" i="14"/>
  <c r="T136" i="14"/>
  <c r="R136" i="14"/>
  <c r="P136" i="14"/>
  <c r="J130" i="14"/>
  <c r="J129" i="14"/>
  <c r="F129" i="14"/>
  <c r="F127" i="14"/>
  <c r="E125" i="14"/>
  <c r="J92" i="14"/>
  <c r="J91" i="14"/>
  <c r="F91" i="14"/>
  <c r="F89" i="14"/>
  <c r="E87" i="14"/>
  <c r="J18" i="14"/>
  <c r="E18" i="14"/>
  <c r="F92" i="14" s="1"/>
  <c r="J17" i="14"/>
  <c r="J12" i="14"/>
  <c r="J89" i="14"/>
  <c r="E7" i="14"/>
  <c r="E85" i="14"/>
  <c r="J39" i="13"/>
  <c r="J38" i="13"/>
  <c r="AY109" i="1" s="1"/>
  <c r="J37" i="13"/>
  <c r="AX109" i="1" s="1"/>
  <c r="BI143" i="13"/>
  <c r="BH143" i="13"/>
  <c r="BG143" i="13"/>
  <c r="BF143" i="13"/>
  <c r="T143" i="13"/>
  <c r="R143" i="13"/>
  <c r="P143" i="13"/>
  <c r="BI142" i="13"/>
  <c r="BH142" i="13"/>
  <c r="BG142" i="13"/>
  <c r="BF142" i="13"/>
  <c r="T142" i="13"/>
  <c r="R142" i="13"/>
  <c r="P142" i="13"/>
  <c r="BI141" i="13"/>
  <c r="BH141" i="13"/>
  <c r="BG141" i="13"/>
  <c r="BF141" i="13"/>
  <c r="T141" i="13"/>
  <c r="R141" i="13"/>
  <c r="P141" i="13"/>
  <c r="BI140" i="13"/>
  <c r="BH140" i="13"/>
  <c r="BG140" i="13"/>
  <c r="BF140" i="13"/>
  <c r="T140" i="13"/>
  <c r="R140" i="13"/>
  <c r="P140" i="13"/>
  <c r="BI139" i="13"/>
  <c r="BH139" i="13"/>
  <c r="BG139" i="13"/>
  <c r="BF139" i="13"/>
  <c r="T139" i="13"/>
  <c r="R139" i="13"/>
  <c r="P139" i="13"/>
  <c r="BI138" i="13"/>
  <c r="BH138" i="13"/>
  <c r="BG138" i="13"/>
  <c r="BF138" i="13"/>
  <c r="T138" i="13"/>
  <c r="R138" i="13"/>
  <c r="P138" i="13"/>
  <c r="BI137" i="13"/>
  <c r="BH137" i="13"/>
  <c r="BG137" i="13"/>
  <c r="BF137" i="13"/>
  <c r="T137" i="13"/>
  <c r="R137" i="13"/>
  <c r="P137" i="13"/>
  <c r="BI136" i="13"/>
  <c r="BH136" i="13"/>
  <c r="BG136" i="13"/>
  <c r="BF136" i="13"/>
  <c r="T136" i="13"/>
  <c r="R136" i="13"/>
  <c r="P136" i="13"/>
  <c r="BI135" i="13"/>
  <c r="BH135" i="13"/>
  <c r="BG135" i="13"/>
  <c r="BF135" i="13"/>
  <c r="T135" i="13"/>
  <c r="R135" i="13"/>
  <c r="P135" i="13"/>
  <c r="BI134" i="13"/>
  <c r="BH134" i="13"/>
  <c r="BG134" i="13"/>
  <c r="BF134" i="13"/>
  <c r="T134" i="13"/>
  <c r="R134" i="13"/>
  <c r="P134" i="13"/>
  <c r="BI133" i="13"/>
  <c r="BH133" i="13"/>
  <c r="BG133" i="13"/>
  <c r="BF133" i="13"/>
  <c r="T133" i="13"/>
  <c r="R133" i="13"/>
  <c r="P133" i="13"/>
  <c r="BI132" i="13"/>
  <c r="BH132" i="13"/>
  <c r="BG132" i="13"/>
  <c r="BF132" i="13"/>
  <c r="T132" i="13"/>
  <c r="R132" i="13"/>
  <c r="P132" i="13"/>
  <c r="BI131" i="13"/>
  <c r="BH131" i="13"/>
  <c r="BG131" i="13"/>
  <c r="BF131" i="13"/>
  <c r="T131" i="13"/>
  <c r="R131" i="13"/>
  <c r="P131" i="13"/>
  <c r="BI130" i="13"/>
  <c r="BH130" i="13"/>
  <c r="BG130" i="13"/>
  <c r="BF130" i="13"/>
  <c r="T130" i="13"/>
  <c r="R130" i="13"/>
  <c r="P130" i="13"/>
  <c r="BI129" i="13"/>
  <c r="BH129" i="13"/>
  <c r="BG129" i="13"/>
  <c r="BF129" i="13"/>
  <c r="T129" i="13"/>
  <c r="R129" i="13"/>
  <c r="P129" i="13"/>
  <c r="BI127" i="13"/>
  <c r="BH127" i="13"/>
  <c r="BG127" i="13"/>
  <c r="BF127" i="13"/>
  <c r="T127" i="13"/>
  <c r="R127" i="13"/>
  <c r="P127" i="13"/>
  <c r="BI126" i="13"/>
  <c r="BH126" i="13"/>
  <c r="BG126" i="13"/>
  <c r="BF126" i="13"/>
  <c r="T126" i="13"/>
  <c r="R126" i="13"/>
  <c r="P126" i="13"/>
  <c r="BI125" i="13"/>
  <c r="BH125" i="13"/>
  <c r="BG125" i="13"/>
  <c r="BF125" i="13"/>
  <c r="T125" i="13"/>
  <c r="R125" i="13"/>
  <c r="P125" i="13"/>
  <c r="BI124" i="13"/>
  <c r="BH124" i="13"/>
  <c r="BG124" i="13"/>
  <c r="BF124" i="13"/>
  <c r="T124" i="13"/>
  <c r="R124" i="13"/>
  <c r="P124" i="13"/>
  <c r="F116" i="13"/>
  <c r="E114" i="13"/>
  <c r="F91" i="13"/>
  <c r="E89" i="13"/>
  <c r="J26" i="13"/>
  <c r="E26" i="13"/>
  <c r="J94" i="13" s="1"/>
  <c r="J25" i="13"/>
  <c r="J23" i="13"/>
  <c r="E23" i="13"/>
  <c r="J118" i="13" s="1"/>
  <c r="J22" i="13"/>
  <c r="J20" i="13"/>
  <c r="E20" i="13"/>
  <c r="F119" i="13" s="1"/>
  <c r="J19" i="13"/>
  <c r="J17" i="13"/>
  <c r="E17" i="13"/>
  <c r="F93" i="13" s="1"/>
  <c r="J16" i="13"/>
  <c r="J14" i="13"/>
  <c r="J91" i="13"/>
  <c r="E7" i="13"/>
  <c r="E110" i="13"/>
  <c r="J39" i="12"/>
  <c r="J38" i="12"/>
  <c r="AY108" i="1" s="1"/>
  <c r="J37" i="12"/>
  <c r="AX108" i="1" s="1"/>
  <c r="BI284" i="12"/>
  <c r="BH284" i="12"/>
  <c r="BG284" i="12"/>
  <c r="BF284" i="12"/>
  <c r="T284" i="12"/>
  <c r="T283" i="12" s="1"/>
  <c r="T282" i="12" s="1"/>
  <c r="R284" i="12"/>
  <c r="R283" i="12" s="1"/>
  <c r="R282" i="12" s="1"/>
  <c r="P284" i="12"/>
  <c r="P283" i="12" s="1"/>
  <c r="P282" i="12" s="1"/>
  <c r="BI280" i="12"/>
  <c r="BH280" i="12"/>
  <c r="BG280" i="12"/>
  <c r="BF280" i="12"/>
  <c r="T280" i="12"/>
  <c r="R280" i="12"/>
  <c r="P280" i="12"/>
  <c r="BI279" i="12"/>
  <c r="BH279" i="12"/>
  <c r="BG279" i="12"/>
  <c r="BF279" i="12"/>
  <c r="T279" i="12"/>
  <c r="R279" i="12"/>
  <c r="P279" i="12"/>
  <c r="BI278" i="12"/>
  <c r="BH278" i="12"/>
  <c r="BG278" i="12"/>
  <c r="BF278" i="12"/>
  <c r="T278" i="12"/>
  <c r="R278" i="12"/>
  <c r="P278" i="12"/>
  <c r="BI277" i="12"/>
  <c r="BH277" i="12"/>
  <c r="BG277" i="12"/>
  <c r="BF277" i="12"/>
  <c r="T277" i="12"/>
  <c r="R277" i="12"/>
  <c r="P277" i="12"/>
  <c r="BI276" i="12"/>
  <c r="BH276" i="12"/>
  <c r="BG276" i="12"/>
  <c r="BF276" i="12"/>
  <c r="T276" i="12"/>
  <c r="R276" i="12"/>
  <c r="P276" i="12"/>
  <c r="BI273" i="12"/>
  <c r="BH273" i="12"/>
  <c r="BG273" i="12"/>
  <c r="BF273" i="12"/>
  <c r="T273" i="12"/>
  <c r="R273" i="12"/>
  <c r="P273" i="12"/>
  <c r="BI272" i="12"/>
  <c r="BH272" i="12"/>
  <c r="BG272" i="12"/>
  <c r="BF272" i="12"/>
  <c r="T272" i="12"/>
  <c r="R272" i="12"/>
  <c r="P272" i="12"/>
  <c r="BI270" i="12"/>
  <c r="BH270" i="12"/>
  <c r="BG270" i="12"/>
  <c r="BF270" i="12"/>
  <c r="T270" i="12"/>
  <c r="R270" i="12"/>
  <c r="P270" i="12"/>
  <c r="BI268" i="12"/>
  <c r="BH268" i="12"/>
  <c r="BG268" i="12"/>
  <c r="BF268" i="12"/>
  <c r="T268" i="12"/>
  <c r="R268" i="12"/>
  <c r="P268" i="12"/>
  <c r="BI266" i="12"/>
  <c r="BH266" i="12"/>
  <c r="BG266" i="12"/>
  <c r="BF266" i="12"/>
  <c r="T266" i="12"/>
  <c r="R266" i="12"/>
  <c r="P266" i="12"/>
  <c r="BI264" i="12"/>
  <c r="BH264" i="12"/>
  <c r="BG264" i="12"/>
  <c r="BF264" i="12"/>
  <c r="T264" i="12"/>
  <c r="R264" i="12"/>
  <c r="P264" i="12"/>
  <c r="BI262" i="12"/>
  <c r="BH262" i="12"/>
  <c r="BG262" i="12"/>
  <c r="BF262" i="12"/>
  <c r="T262" i="12"/>
  <c r="R262" i="12"/>
  <c r="P262" i="12"/>
  <c r="BI260" i="12"/>
  <c r="BH260" i="12"/>
  <c r="BG260" i="12"/>
  <c r="BF260" i="12"/>
  <c r="T260" i="12"/>
  <c r="R260" i="12"/>
  <c r="P260" i="12"/>
  <c r="BI259" i="12"/>
  <c r="BH259" i="12"/>
  <c r="BG259" i="12"/>
  <c r="BF259" i="12"/>
  <c r="T259" i="12"/>
  <c r="R259" i="12"/>
  <c r="P259" i="12"/>
  <c r="BI257" i="12"/>
  <c r="BH257" i="12"/>
  <c r="BG257" i="12"/>
  <c r="BF257" i="12"/>
  <c r="T257" i="12"/>
  <c r="R257" i="12"/>
  <c r="P257" i="12"/>
  <c r="BI255" i="12"/>
  <c r="BH255" i="12"/>
  <c r="BG255" i="12"/>
  <c r="BF255" i="12"/>
  <c r="T255" i="12"/>
  <c r="R255" i="12"/>
  <c r="P255" i="12"/>
  <c r="BI254" i="12"/>
  <c r="BH254" i="12"/>
  <c r="BG254" i="12"/>
  <c r="BF254" i="12"/>
  <c r="T254" i="12"/>
  <c r="R254" i="12"/>
  <c r="P254" i="12"/>
  <c r="BI253" i="12"/>
  <c r="BH253" i="12"/>
  <c r="BG253" i="12"/>
  <c r="BF253" i="12"/>
  <c r="T253" i="12"/>
  <c r="R253" i="12"/>
  <c r="P253" i="12"/>
  <c r="BI251" i="12"/>
  <c r="BH251" i="12"/>
  <c r="BG251" i="12"/>
  <c r="BF251" i="12"/>
  <c r="T251" i="12"/>
  <c r="R251" i="12"/>
  <c r="P251" i="12"/>
  <c r="BI249" i="12"/>
  <c r="BH249" i="12"/>
  <c r="BG249" i="12"/>
  <c r="BF249" i="12"/>
  <c r="T249" i="12"/>
  <c r="R249" i="12"/>
  <c r="P249" i="12"/>
  <c r="BI247" i="12"/>
  <c r="BH247" i="12"/>
  <c r="BG247" i="12"/>
  <c r="BF247" i="12"/>
  <c r="T247" i="12"/>
  <c r="R247" i="12"/>
  <c r="P247" i="12"/>
  <c r="BI244" i="12"/>
  <c r="BH244" i="12"/>
  <c r="BG244" i="12"/>
  <c r="BF244" i="12"/>
  <c r="T244" i="12"/>
  <c r="R244" i="12"/>
  <c r="P244" i="12"/>
  <c r="BI242" i="12"/>
  <c r="BH242" i="12"/>
  <c r="BG242" i="12"/>
  <c r="BF242" i="12"/>
  <c r="T242" i="12"/>
  <c r="R242" i="12"/>
  <c r="P242" i="12"/>
  <c r="BI240" i="12"/>
  <c r="BH240" i="12"/>
  <c r="BG240" i="12"/>
  <c r="BF240" i="12"/>
  <c r="T240" i="12"/>
  <c r="R240" i="12"/>
  <c r="P240" i="12"/>
  <c r="BI238" i="12"/>
  <c r="BH238" i="12"/>
  <c r="BG238" i="12"/>
  <c r="BF238" i="12"/>
  <c r="T238" i="12"/>
  <c r="R238" i="12"/>
  <c r="P238" i="12"/>
  <c r="BI236" i="12"/>
  <c r="BH236" i="12"/>
  <c r="BG236" i="12"/>
  <c r="BF236" i="12"/>
  <c r="T236" i="12"/>
  <c r="R236" i="12"/>
  <c r="P236" i="12"/>
  <c r="BI234" i="12"/>
  <c r="BH234" i="12"/>
  <c r="BG234" i="12"/>
  <c r="BF234" i="12"/>
  <c r="T234" i="12"/>
  <c r="R234" i="12"/>
  <c r="P234" i="12"/>
  <c r="BI232" i="12"/>
  <c r="BH232" i="12"/>
  <c r="BG232" i="12"/>
  <c r="BF232" i="12"/>
  <c r="T232" i="12"/>
  <c r="R232" i="12"/>
  <c r="P232" i="12"/>
  <c r="BI230" i="12"/>
  <c r="BH230" i="12"/>
  <c r="BG230" i="12"/>
  <c r="BF230" i="12"/>
  <c r="T230" i="12"/>
  <c r="R230" i="12"/>
  <c r="P230" i="12"/>
  <c r="BI229" i="12"/>
  <c r="BH229" i="12"/>
  <c r="BG229" i="12"/>
  <c r="BF229" i="12"/>
  <c r="T229" i="12"/>
  <c r="R229" i="12"/>
  <c r="P229" i="12"/>
  <c r="BI228" i="12"/>
  <c r="BH228" i="12"/>
  <c r="BG228" i="12"/>
  <c r="BF228" i="12"/>
  <c r="T228" i="12"/>
  <c r="R228" i="12"/>
  <c r="P228" i="12"/>
  <c r="BI227" i="12"/>
  <c r="BH227" i="12"/>
  <c r="BG227" i="12"/>
  <c r="BF227" i="12"/>
  <c r="T227" i="12"/>
  <c r="R227" i="12"/>
  <c r="P227" i="12"/>
  <c r="BI224" i="12"/>
  <c r="BH224" i="12"/>
  <c r="BG224" i="12"/>
  <c r="BF224" i="12"/>
  <c r="T224" i="12"/>
  <c r="R224" i="12"/>
  <c r="P224" i="12"/>
  <c r="BI222" i="12"/>
  <c r="BH222" i="12"/>
  <c r="BG222" i="12"/>
  <c r="BF222" i="12"/>
  <c r="T222" i="12"/>
  <c r="R222" i="12"/>
  <c r="P222" i="12"/>
  <c r="BI220" i="12"/>
  <c r="BH220" i="12"/>
  <c r="BG220" i="12"/>
  <c r="BF220" i="12"/>
  <c r="T220" i="12"/>
  <c r="R220" i="12"/>
  <c r="P220" i="12"/>
  <c r="BI218" i="12"/>
  <c r="BH218" i="12"/>
  <c r="BG218" i="12"/>
  <c r="BF218" i="12"/>
  <c r="T218" i="12"/>
  <c r="R218" i="12"/>
  <c r="P218" i="12"/>
  <c r="BI216" i="12"/>
  <c r="BH216" i="12"/>
  <c r="BG216" i="12"/>
  <c r="BF216" i="12"/>
  <c r="T216" i="12"/>
  <c r="R216" i="12"/>
  <c r="P216" i="12"/>
  <c r="BI214" i="12"/>
  <c r="BH214" i="12"/>
  <c r="BG214" i="12"/>
  <c r="BF214" i="12"/>
  <c r="T214" i="12"/>
  <c r="R214" i="12"/>
  <c r="P214" i="12"/>
  <c r="BI213" i="12"/>
  <c r="BH213" i="12"/>
  <c r="BG213" i="12"/>
  <c r="BF213" i="12"/>
  <c r="T213" i="12"/>
  <c r="R213" i="12"/>
  <c r="P213" i="12"/>
  <c r="BI212" i="12"/>
  <c r="BH212" i="12"/>
  <c r="BG212" i="12"/>
  <c r="BF212" i="12"/>
  <c r="T212" i="12"/>
  <c r="R212" i="12"/>
  <c r="P212" i="12"/>
  <c r="BI211" i="12"/>
  <c r="BH211" i="12"/>
  <c r="BG211" i="12"/>
  <c r="BF211" i="12"/>
  <c r="T211" i="12"/>
  <c r="R211" i="12"/>
  <c r="P211" i="12"/>
  <c r="BI210" i="12"/>
  <c r="BH210" i="12"/>
  <c r="BG210" i="12"/>
  <c r="BF210" i="12"/>
  <c r="T210" i="12"/>
  <c r="R210" i="12"/>
  <c r="P210" i="12"/>
  <c r="BI209" i="12"/>
  <c r="BH209" i="12"/>
  <c r="BG209" i="12"/>
  <c r="BF209" i="12"/>
  <c r="T209" i="12"/>
  <c r="R209" i="12"/>
  <c r="P209" i="12"/>
  <c r="BI208" i="12"/>
  <c r="BH208" i="12"/>
  <c r="BG208" i="12"/>
  <c r="BF208" i="12"/>
  <c r="T208" i="12"/>
  <c r="R208" i="12"/>
  <c r="P208" i="12"/>
  <c r="BI207" i="12"/>
  <c r="BH207" i="12"/>
  <c r="BG207" i="12"/>
  <c r="BF207" i="12"/>
  <c r="T207" i="12"/>
  <c r="R207" i="12"/>
  <c r="P207" i="12"/>
  <c r="BI205" i="12"/>
  <c r="BH205" i="12"/>
  <c r="BG205" i="12"/>
  <c r="BF205" i="12"/>
  <c r="T205" i="12"/>
  <c r="R205" i="12"/>
  <c r="P205" i="12"/>
  <c r="BI203" i="12"/>
  <c r="BH203" i="12"/>
  <c r="BG203" i="12"/>
  <c r="BF203" i="12"/>
  <c r="T203" i="12"/>
  <c r="R203" i="12"/>
  <c r="P203" i="12"/>
  <c r="BI201" i="12"/>
  <c r="BH201" i="12"/>
  <c r="BG201" i="12"/>
  <c r="BF201" i="12"/>
  <c r="T201" i="12"/>
  <c r="R201" i="12"/>
  <c r="P201" i="12"/>
  <c r="BI200" i="12"/>
  <c r="BH200" i="12"/>
  <c r="BG200" i="12"/>
  <c r="BF200" i="12"/>
  <c r="T200" i="12"/>
  <c r="R200" i="12"/>
  <c r="P200" i="12"/>
  <c r="BI198" i="12"/>
  <c r="BH198" i="12"/>
  <c r="BG198" i="12"/>
  <c r="BF198" i="12"/>
  <c r="T198" i="12"/>
  <c r="R198" i="12"/>
  <c r="P198" i="12"/>
  <c r="BI196" i="12"/>
  <c r="BH196" i="12"/>
  <c r="BG196" i="12"/>
  <c r="BF196" i="12"/>
  <c r="T196" i="12"/>
  <c r="R196" i="12"/>
  <c r="P196" i="12"/>
  <c r="BI194" i="12"/>
  <c r="BH194" i="12"/>
  <c r="BG194" i="12"/>
  <c r="BF194" i="12"/>
  <c r="T194" i="12"/>
  <c r="R194" i="12"/>
  <c r="P194" i="12"/>
  <c r="BI192" i="12"/>
  <c r="BH192" i="12"/>
  <c r="BG192" i="12"/>
  <c r="BF192" i="12"/>
  <c r="T192" i="12"/>
  <c r="R192" i="12"/>
  <c r="P192" i="12"/>
  <c r="BI190" i="12"/>
  <c r="BH190" i="12"/>
  <c r="BG190" i="12"/>
  <c r="BF190" i="12"/>
  <c r="T190" i="12"/>
  <c r="R190" i="12"/>
  <c r="P190" i="12"/>
  <c r="BI188" i="12"/>
  <c r="BH188" i="12"/>
  <c r="BG188" i="12"/>
  <c r="BF188" i="12"/>
  <c r="T188" i="12"/>
  <c r="R188" i="12"/>
  <c r="P188" i="12"/>
  <c r="BI186" i="12"/>
  <c r="BH186" i="12"/>
  <c r="BG186" i="12"/>
  <c r="BF186" i="12"/>
  <c r="T186" i="12"/>
  <c r="R186" i="12"/>
  <c r="P186" i="12"/>
  <c r="BI184" i="12"/>
  <c r="BH184" i="12"/>
  <c r="BG184" i="12"/>
  <c r="BF184" i="12"/>
  <c r="T184" i="12"/>
  <c r="R184" i="12"/>
  <c r="P184" i="12"/>
  <c r="BI182" i="12"/>
  <c r="BH182" i="12"/>
  <c r="BG182" i="12"/>
  <c r="BF182" i="12"/>
  <c r="T182" i="12"/>
  <c r="R182" i="12"/>
  <c r="P182" i="12"/>
  <c r="BI180" i="12"/>
  <c r="BH180" i="12"/>
  <c r="BG180" i="12"/>
  <c r="BF180" i="12"/>
  <c r="T180" i="12"/>
  <c r="R180" i="12"/>
  <c r="P180" i="12"/>
  <c r="BI178" i="12"/>
  <c r="BH178" i="12"/>
  <c r="BG178" i="12"/>
  <c r="BF178" i="12"/>
  <c r="T178" i="12"/>
  <c r="R178" i="12"/>
  <c r="P178" i="12"/>
  <c r="BI176" i="12"/>
  <c r="BH176" i="12"/>
  <c r="BG176" i="12"/>
  <c r="BF176" i="12"/>
  <c r="T176" i="12"/>
  <c r="R176" i="12"/>
  <c r="P176" i="12"/>
  <c r="BI174" i="12"/>
  <c r="BH174" i="12"/>
  <c r="BG174" i="12"/>
  <c r="BF174" i="12"/>
  <c r="T174" i="12"/>
  <c r="R174" i="12"/>
  <c r="P174" i="12"/>
  <c r="BI172" i="12"/>
  <c r="BH172" i="12"/>
  <c r="BG172" i="12"/>
  <c r="BF172" i="12"/>
  <c r="T172" i="12"/>
  <c r="R172" i="12"/>
  <c r="P172" i="12"/>
  <c r="BI170" i="12"/>
  <c r="BH170" i="12"/>
  <c r="BG170" i="12"/>
  <c r="BF170" i="12"/>
  <c r="T170" i="12"/>
  <c r="R170" i="12"/>
  <c r="P170" i="12"/>
  <c r="BI168" i="12"/>
  <c r="BH168" i="12"/>
  <c r="BG168" i="12"/>
  <c r="BF168" i="12"/>
  <c r="T168" i="12"/>
  <c r="R168" i="12"/>
  <c r="P168" i="12"/>
  <c r="BI166" i="12"/>
  <c r="BH166" i="12"/>
  <c r="BG166" i="12"/>
  <c r="BF166" i="12"/>
  <c r="T166" i="12"/>
  <c r="R166" i="12"/>
  <c r="P166" i="12"/>
  <c r="BI164" i="12"/>
  <c r="BH164" i="12"/>
  <c r="BG164" i="12"/>
  <c r="BF164" i="12"/>
  <c r="T164" i="12"/>
  <c r="R164" i="12"/>
  <c r="P164" i="12"/>
  <c r="BI161" i="12"/>
  <c r="BH161" i="12"/>
  <c r="BG161" i="12"/>
  <c r="BF161" i="12"/>
  <c r="T161" i="12"/>
  <c r="R161" i="12"/>
  <c r="P161" i="12"/>
  <c r="BI159" i="12"/>
  <c r="BH159" i="12"/>
  <c r="BG159" i="12"/>
  <c r="BF159" i="12"/>
  <c r="T159" i="12"/>
  <c r="R159" i="12"/>
  <c r="P159" i="12"/>
  <c r="BI158" i="12"/>
  <c r="BH158" i="12"/>
  <c r="BG158" i="12"/>
  <c r="BF158" i="12"/>
  <c r="T158" i="12"/>
  <c r="R158" i="12"/>
  <c r="P158" i="12"/>
  <c r="BI157" i="12"/>
  <c r="BH157" i="12"/>
  <c r="BG157" i="12"/>
  <c r="BF157" i="12"/>
  <c r="T157" i="12"/>
  <c r="R157" i="12"/>
  <c r="P157" i="12"/>
  <c r="BI156" i="12"/>
  <c r="BH156" i="12"/>
  <c r="BG156" i="12"/>
  <c r="BF156" i="12"/>
  <c r="T156" i="12"/>
  <c r="R156" i="12"/>
  <c r="P156" i="12"/>
  <c r="BI155" i="12"/>
  <c r="BH155" i="12"/>
  <c r="BG155" i="12"/>
  <c r="BF155" i="12"/>
  <c r="T155" i="12"/>
  <c r="R155" i="12"/>
  <c r="P155" i="12"/>
  <c r="BI153" i="12"/>
  <c r="BH153" i="12"/>
  <c r="BG153" i="12"/>
  <c r="BF153" i="12"/>
  <c r="T153" i="12"/>
  <c r="R153" i="12"/>
  <c r="P153" i="12"/>
  <c r="BI151" i="12"/>
  <c r="BH151" i="12"/>
  <c r="BG151" i="12"/>
  <c r="BF151" i="12"/>
  <c r="T151" i="12"/>
  <c r="R151" i="12"/>
  <c r="P151" i="12"/>
  <c r="BI149" i="12"/>
  <c r="BH149" i="12"/>
  <c r="BG149" i="12"/>
  <c r="BF149" i="12"/>
  <c r="T149" i="12"/>
  <c r="R149" i="12"/>
  <c r="P149" i="12"/>
  <c r="BI147" i="12"/>
  <c r="BH147" i="12"/>
  <c r="BG147" i="12"/>
  <c r="BF147" i="12"/>
  <c r="T147" i="12"/>
  <c r="R147" i="12"/>
  <c r="P147" i="12"/>
  <c r="BI145" i="12"/>
  <c r="BH145" i="12"/>
  <c r="BG145" i="12"/>
  <c r="BF145" i="12"/>
  <c r="T145" i="12"/>
  <c r="R145" i="12"/>
  <c r="P145" i="12"/>
  <c r="BI143" i="12"/>
  <c r="BH143" i="12"/>
  <c r="BG143" i="12"/>
  <c r="BF143" i="12"/>
  <c r="T143" i="12"/>
  <c r="R143" i="12"/>
  <c r="P143" i="12"/>
  <c r="BI141" i="12"/>
  <c r="BH141" i="12"/>
  <c r="BG141" i="12"/>
  <c r="BF141" i="12"/>
  <c r="T141" i="12"/>
  <c r="R141" i="12"/>
  <c r="P141" i="12"/>
  <c r="BI139" i="12"/>
  <c r="BH139" i="12"/>
  <c r="BG139" i="12"/>
  <c r="BF139" i="12"/>
  <c r="T139" i="12"/>
  <c r="R139" i="12"/>
  <c r="P139" i="12"/>
  <c r="BI137" i="12"/>
  <c r="BH137" i="12"/>
  <c r="BG137" i="12"/>
  <c r="BF137" i="12"/>
  <c r="T137" i="12"/>
  <c r="R137" i="12"/>
  <c r="P137" i="12"/>
  <c r="BI135" i="12"/>
  <c r="BH135" i="12"/>
  <c r="BG135" i="12"/>
  <c r="BF135" i="12"/>
  <c r="T135" i="12"/>
  <c r="R135" i="12"/>
  <c r="P135" i="12"/>
  <c r="BI132" i="12"/>
  <c r="BH132" i="12"/>
  <c r="BG132" i="12"/>
  <c r="BF132" i="12"/>
  <c r="T132" i="12"/>
  <c r="R132" i="12"/>
  <c r="P132" i="12"/>
  <c r="BI131" i="12"/>
  <c r="BH131" i="12"/>
  <c r="BG131" i="12"/>
  <c r="BF131" i="12"/>
  <c r="T131" i="12"/>
  <c r="R131" i="12"/>
  <c r="P131" i="12"/>
  <c r="J126" i="12"/>
  <c r="J125" i="12"/>
  <c r="F125" i="12"/>
  <c r="F123" i="12"/>
  <c r="E121" i="12"/>
  <c r="J94" i="12"/>
  <c r="J93" i="12"/>
  <c r="F93" i="12"/>
  <c r="F91" i="12"/>
  <c r="E89" i="12"/>
  <c r="J20" i="12"/>
  <c r="E20" i="12"/>
  <c r="F94" i="12" s="1"/>
  <c r="J19" i="12"/>
  <c r="J14" i="12"/>
  <c r="J91" i="12" s="1"/>
  <c r="E7" i="12"/>
  <c r="E85" i="12" s="1"/>
  <c r="J39" i="11"/>
  <c r="J38" i="11"/>
  <c r="AY107" i="1"/>
  <c r="J37" i="11"/>
  <c r="AX107" i="1"/>
  <c r="BI240" i="11"/>
  <c r="BH240" i="11"/>
  <c r="BG240" i="11"/>
  <c r="BF240" i="11"/>
  <c r="T240" i="11"/>
  <c r="R240" i="11"/>
  <c r="P240" i="11"/>
  <c r="BI239" i="11"/>
  <c r="BH239" i="11"/>
  <c r="BG239" i="11"/>
  <c r="BF239" i="11"/>
  <c r="T239" i="11"/>
  <c r="R239" i="11"/>
  <c r="P239" i="11"/>
  <c r="BI237" i="11"/>
  <c r="BH237" i="11"/>
  <c r="BG237" i="11"/>
  <c r="BF237" i="11"/>
  <c r="T237" i="11"/>
  <c r="R237" i="11"/>
  <c r="P237" i="11"/>
  <c r="BI236" i="11"/>
  <c r="BH236" i="11"/>
  <c r="BG236" i="11"/>
  <c r="BF236" i="11"/>
  <c r="T236" i="11"/>
  <c r="R236" i="11"/>
  <c r="P236" i="11"/>
  <c r="BI235" i="11"/>
  <c r="BH235" i="11"/>
  <c r="BG235" i="11"/>
  <c r="BF235" i="11"/>
  <c r="T235" i="11"/>
  <c r="R235" i="11"/>
  <c r="P235" i="11"/>
  <c r="BI234" i="11"/>
  <c r="BH234" i="11"/>
  <c r="BG234" i="11"/>
  <c r="BF234" i="11"/>
  <c r="T234" i="11"/>
  <c r="R234" i="11"/>
  <c r="P234" i="11"/>
  <c r="BI233" i="11"/>
  <c r="BH233" i="11"/>
  <c r="BG233" i="11"/>
  <c r="BF233" i="11"/>
  <c r="T233" i="11"/>
  <c r="R233" i="11"/>
  <c r="P233" i="11"/>
  <c r="BI232" i="11"/>
  <c r="BH232" i="11"/>
  <c r="BG232" i="11"/>
  <c r="BF232" i="11"/>
  <c r="T232" i="11"/>
  <c r="R232" i="11"/>
  <c r="P232" i="11"/>
  <c r="BI231" i="11"/>
  <c r="BH231" i="11"/>
  <c r="BG231" i="11"/>
  <c r="BF231" i="11"/>
  <c r="T231" i="11"/>
  <c r="R231" i="11"/>
  <c r="P231" i="11"/>
  <c r="BI230" i="11"/>
  <c r="BH230" i="11"/>
  <c r="BG230" i="11"/>
  <c r="BF230" i="11"/>
  <c r="T230" i="11"/>
  <c r="R230" i="11"/>
  <c r="P230" i="11"/>
  <c r="BI229" i="11"/>
  <c r="BH229" i="11"/>
  <c r="BG229" i="11"/>
  <c r="BF229" i="11"/>
  <c r="T229" i="11"/>
  <c r="R229" i="11"/>
  <c r="P229" i="11"/>
  <c r="BI228" i="11"/>
  <c r="BH228" i="11"/>
  <c r="BG228" i="11"/>
  <c r="BF228" i="11"/>
  <c r="T228" i="11"/>
  <c r="R228" i="11"/>
  <c r="P228" i="11"/>
  <c r="BI227" i="11"/>
  <c r="BH227" i="11"/>
  <c r="BG227" i="11"/>
  <c r="BF227" i="11"/>
  <c r="T227" i="11"/>
  <c r="R227" i="11"/>
  <c r="P227" i="11"/>
  <c r="BI226" i="11"/>
  <c r="BH226" i="11"/>
  <c r="BG226" i="11"/>
  <c r="BF226" i="11"/>
  <c r="T226" i="11"/>
  <c r="R226" i="11"/>
  <c r="P226" i="11"/>
  <c r="BI225" i="11"/>
  <c r="BH225" i="11"/>
  <c r="BG225" i="11"/>
  <c r="BF225" i="11"/>
  <c r="T225" i="11"/>
  <c r="R225" i="11"/>
  <c r="P225" i="11"/>
  <c r="BI224" i="11"/>
  <c r="BH224" i="11"/>
  <c r="BG224" i="11"/>
  <c r="BF224" i="11"/>
  <c r="T224" i="11"/>
  <c r="R224" i="11"/>
  <c r="P224" i="11"/>
  <c r="BI222" i="11"/>
  <c r="BH222" i="11"/>
  <c r="BG222" i="11"/>
  <c r="BF222" i="11"/>
  <c r="T222" i="11"/>
  <c r="R222" i="11"/>
  <c r="P222" i="11"/>
  <c r="BI221" i="11"/>
  <c r="BH221" i="11"/>
  <c r="BG221" i="11"/>
  <c r="BF221" i="11"/>
  <c r="T221" i="11"/>
  <c r="R221" i="11"/>
  <c r="P221" i="11"/>
  <c r="BI220" i="11"/>
  <c r="BH220" i="11"/>
  <c r="BG220" i="11"/>
  <c r="BF220" i="11"/>
  <c r="T220" i="11"/>
  <c r="R220" i="11"/>
  <c r="P220" i="11"/>
  <c r="BI219" i="11"/>
  <c r="BH219" i="11"/>
  <c r="BG219" i="11"/>
  <c r="BF219" i="11"/>
  <c r="T219" i="11"/>
  <c r="R219" i="11"/>
  <c r="P219" i="11"/>
  <c r="BI218" i="11"/>
  <c r="BH218" i="11"/>
  <c r="BG218" i="11"/>
  <c r="BF218" i="11"/>
  <c r="T218" i="11"/>
  <c r="R218" i="11"/>
  <c r="P218" i="11"/>
  <c r="BI217" i="11"/>
  <c r="BH217" i="11"/>
  <c r="BG217" i="11"/>
  <c r="BF217" i="11"/>
  <c r="T217" i="11"/>
  <c r="R217" i="11"/>
  <c r="P217" i="11"/>
  <c r="BI216" i="11"/>
  <c r="BH216" i="11"/>
  <c r="BG216" i="11"/>
  <c r="BF216" i="11"/>
  <c r="T216" i="11"/>
  <c r="R216" i="11"/>
  <c r="P216" i="11"/>
  <c r="BI215" i="11"/>
  <c r="BH215" i="11"/>
  <c r="BG215" i="11"/>
  <c r="BF215" i="11"/>
  <c r="T215" i="11"/>
  <c r="R215" i="11"/>
  <c r="P215" i="11"/>
  <c r="BI214" i="11"/>
  <c r="BH214" i="11"/>
  <c r="BG214" i="11"/>
  <c r="BF214" i="11"/>
  <c r="T214" i="11"/>
  <c r="R214" i="11"/>
  <c r="P214" i="11"/>
  <c r="BI213" i="11"/>
  <c r="BH213" i="11"/>
  <c r="BG213" i="11"/>
  <c r="BF213" i="11"/>
  <c r="T213" i="11"/>
  <c r="R213" i="11"/>
  <c r="P213" i="11"/>
  <c r="BI212" i="11"/>
  <c r="BH212" i="11"/>
  <c r="BG212" i="11"/>
  <c r="BF212" i="11"/>
  <c r="T212" i="11"/>
  <c r="R212" i="11"/>
  <c r="P212" i="11"/>
  <c r="BI211" i="11"/>
  <c r="BH211" i="11"/>
  <c r="BG211" i="11"/>
  <c r="BF211" i="11"/>
  <c r="T211" i="11"/>
  <c r="R211" i="11"/>
  <c r="P211" i="11"/>
  <c r="BI210" i="11"/>
  <c r="BH210" i="11"/>
  <c r="BG210" i="11"/>
  <c r="BF210" i="11"/>
  <c r="T210" i="11"/>
  <c r="R210" i="11"/>
  <c r="P210" i="11"/>
  <c r="BI209" i="11"/>
  <c r="BH209" i="11"/>
  <c r="BG209" i="11"/>
  <c r="BF209" i="11"/>
  <c r="T209" i="11"/>
  <c r="R209" i="11"/>
  <c r="P209" i="11"/>
  <c r="BI208" i="11"/>
  <c r="BH208" i="11"/>
  <c r="BG208" i="11"/>
  <c r="BF208" i="11"/>
  <c r="T208" i="11"/>
  <c r="R208" i="11"/>
  <c r="P208" i="11"/>
  <c r="BI207" i="11"/>
  <c r="BH207" i="11"/>
  <c r="BG207" i="11"/>
  <c r="BF207" i="11"/>
  <c r="T207" i="11"/>
  <c r="R207" i="11"/>
  <c r="P207" i="11"/>
  <c r="BI206" i="11"/>
  <c r="BH206" i="11"/>
  <c r="BG206" i="11"/>
  <c r="BF206" i="11"/>
  <c r="T206" i="11"/>
  <c r="R206" i="11"/>
  <c r="P206" i="11"/>
  <c r="BI205" i="11"/>
  <c r="BH205" i="11"/>
  <c r="BG205" i="11"/>
  <c r="BF205" i="11"/>
  <c r="T205" i="11"/>
  <c r="R205" i="11"/>
  <c r="P205" i="11"/>
  <c r="BI204" i="11"/>
  <c r="BH204" i="11"/>
  <c r="BG204" i="11"/>
  <c r="BF204" i="11"/>
  <c r="T204" i="11"/>
  <c r="R204" i="11"/>
  <c r="P204" i="11"/>
  <c r="BI203" i="11"/>
  <c r="BH203" i="11"/>
  <c r="BG203" i="11"/>
  <c r="BF203" i="11"/>
  <c r="T203" i="11"/>
  <c r="R203" i="11"/>
  <c r="P203" i="11"/>
  <c r="BI202" i="11"/>
  <c r="BH202" i="11"/>
  <c r="BG202" i="11"/>
  <c r="BF202" i="11"/>
  <c r="T202" i="11"/>
  <c r="R202" i="11"/>
  <c r="P202" i="11"/>
  <c r="BI201" i="11"/>
  <c r="BH201" i="11"/>
  <c r="BG201" i="11"/>
  <c r="BF201" i="11"/>
  <c r="T201" i="11"/>
  <c r="R201" i="11"/>
  <c r="P201" i="11"/>
  <c r="BI200" i="11"/>
  <c r="BH200" i="11"/>
  <c r="BG200" i="11"/>
  <c r="BF200" i="11"/>
  <c r="T200" i="11"/>
  <c r="R200" i="11"/>
  <c r="P200" i="11"/>
  <c r="BI199" i="11"/>
  <c r="BH199" i="11"/>
  <c r="BG199" i="11"/>
  <c r="BF199" i="11"/>
  <c r="T199" i="11"/>
  <c r="R199" i="11"/>
  <c r="P199" i="11"/>
  <c r="BI198" i="11"/>
  <c r="BH198" i="11"/>
  <c r="BG198" i="11"/>
  <c r="BF198" i="11"/>
  <c r="T198" i="11"/>
  <c r="R198" i="11"/>
  <c r="P198" i="11"/>
  <c r="BI197" i="11"/>
  <c r="BH197" i="11"/>
  <c r="BG197" i="11"/>
  <c r="BF197" i="11"/>
  <c r="T197" i="11"/>
  <c r="R197" i="11"/>
  <c r="P197" i="11"/>
  <c r="BI196" i="11"/>
  <c r="BH196" i="11"/>
  <c r="BG196" i="11"/>
  <c r="BF196" i="11"/>
  <c r="T196" i="11"/>
  <c r="R196" i="11"/>
  <c r="P196" i="11"/>
  <c r="BI195" i="11"/>
  <c r="BH195" i="11"/>
  <c r="BG195" i="11"/>
  <c r="BF195" i="11"/>
  <c r="T195" i="11"/>
  <c r="R195" i="11"/>
  <c r="P195" i="11"/>
  <c r="BI194" i="11"/>
  <c r="BH194" i="11"/>
  <c r="BG194" i="11"/>
  <c r="BF194" i="11"/>
  <c r="T194" i="11"/>
  <c r="R194" i="11"/>
  <c r="P194" i="11"/>
  <c r="BI193" i="11"/>
  <c r="BH193" i="11"/>
  <c r="BG193" i="11"/>
  <c r="BF193" i="11"/>
  <c r="T193" i="11"/>
  <c r="R193" i="11"/>
  <c r="P193" i="11"/>
  <c r="BI192" i="11"/>
  <c r="BH192" i="11"/>
  <c r="BG192" i="11"/>
  <c r="BF192" i="11"/>
  <c r="T192" i="11"/>
  <c r="R192" i="11"/>
  <c r="P192" i="11"/>
  <c r="BI191" i="11"/>
  <c r="BH191" i="11"/>
  <c r="BG191" i="11"/>
  <c r="BF191" i="11"/>
  <c r="T191" i="11"/>
  <c r="R191" i="11"/>
  <c r="P191" i="11"/>
  <c r="BI190" i="11"/>
  <c r="BH190" i="11"/>
  <c r="BG190" i="11"/>
  <c r="BF190" i="11"/>
  <c r="T190" i="11"/>
  <c r="R190" i="11"/>
  <c r="P190" i="11"/>
  <c r="BI189" i="11"/>
  <c r="BH189" i="11"/>
  <c r="BG189" i="11"/>
  <c r="BF189" i="11"/>
  <c r="T189" i="11"/>
  <c r="R189" i="11"/>
  <c r="P189" i="11"/>
  <c r="BI188" i="11"/>
  <c r="BH188" i="11"/>
  <c r="BG188" i="11"/>
  <c r="BF188" i="11"/>
  <c r="T188" i="11"/>
  <c r="R188" i="11"/>
  <c r="P188" i="11"/>
  <c r="BI187" i="11"/>
  <c r="BH187" i="11"/>
  <c r="BG187" i="11"/>
  <c r="BF187" i="11"/>
  <c r="T187" i="11"/>
  <c r="R187" i="11"/>
  <c r="P187" i="11"/>
  <c r="BI185" i="11"/>
  <c r="BH185" i="11"/>
  <c r="BG185" i="11"/>
  <c r="BF185" i="11"/>
  <c r="T185" i="11"/>
  <c r="R185" i="11"/>
  <c r="P185" i="11"/>
  <c r="BI184" i="11"/>
  <c r="BH184" i="11"/>
  <c r="BG184" i="11"/>
  <c r="BF184" i="11"/>
  <c r="T184" i="11"/>
  <c r="R184" i="11"/>
  <c r="P184" i="11"/>
  <c r="BI183" i="11"/>
  <c r="BH183" i="11"/>
  <c r="BG183" i="11"/>
  <c r="BF183" i="11"/>
  <c r="T183" i="11"/>
  <c r="R183" i="11"/>
  <c r="P183" i="11"/>
  <c r="BI182" i="11"/>
  <c r="BH182" i="11"/>
  <c r="BG182" i="11"/>
  <c r="BF182" i="11"/>
  <c r="T182" i="11"/>
  <c r="R182" i="11"/>
  <c r="P182" i="11"/>
  <c r="BI181" i="11"/>
  <c r="BH181" i="11"/>
  <c r="BG181" i="11"/>
  <c r="BF181" i="11"/>
  <c r="T181" i="11"/>
  <c r="R181" i="11"/>
  <c r="P181" i="11"/>
  <c r="BI180" i="11"/>
  <c r="BH180" i="11"/>
  <c r="BG180" i="11"/>
  <c r="BF180" i="11"/>
  <c r="T180" i="11"/>
  <c r="R180" i="11"/>
  <c r="P180" i="11"/>
  <c r="BI179" i="11"/>
  <c r="BH179" i="11"/>
  <c r="BG179" i="11"/>
  <c r="BF179" i="11"/>
  <c r="T179" i="11"/>
  <c r="R179" i="11"/>
  <c r="P179" i="11"/>
  <c r="BI178" i="11"/>
  <c r="BH178" i="11"/>
  <c r="BG178" i="11"/>
  <c r="BF178" i="11"/>
  <c r="T178" i="11"/>
  <c r="R178" i="11"/>
  <c r="P178" i="11"/>
  <c r="BI177" i="11"/>
  <c r="BH177" i="11"/>
  <c r="BG177" i="11"/>
  <c r="BF177" i="11"/>
  <c r="T177" i="11"/>
  <c r="R177" i="11"/>
  <c r="P177" i="11"/>
  <c r="BI176" i="11"/>
  <c r="BH176" i="11"/>
  <c r="BG176" i="11"/>
  <c r="BF176" i="11"/>
  <c r="T176" i="11"/>
  <c r="R176" i="11"/>
  <c r="P176" i="11"/>
  <c r="BI175" i="11"/>
  <c r="BH175" i="11"/>
  <c r="BG175" i="11"/>
  <c r="BF175" i="11"/>
  <c r="T175" i="11"/>
  <c r="R175" i="11"/>
  <c r="P175" i="11"/>
  <c r="BI174" i="11"/>
  <c r="BH174" i="11"/>
  <c r="BG174" i="11"/>
  <c r="BF174" i="11"/>
  <c r="T174" i="11"/>
  <c r="R174" i="11"/>
  <c r="P174" i="11"/>
  <c r="BI173" i="11"/>
  <c r="BH173" i="11"/>
  <c r="BG173" i="11"/>
  <c r="BF173" i="11"/>
  <c r="T173" i="11"/>
  <c r="R173" i="11"/>
  <c r="P173" i="11"/>
  <c r="BI172" i="11"/>
  <c r="BH172" i="11"/>
  <c r="BG172" i="11"/>
  <c r="BF172" i="11"/>
  <c r="T172" i="11"/>
  <c r="R172" i="11"/>
  <c r="P172" i="11"/>
  <c r="BI170" i="11"/>
  <c r="BH170" i="11"/>
  <c r="BG170" i="11"/>
  <c r="BF170" i="11"/>
  <c r="T170" i="11"/>
  <c r="R170" i="11"/>
  <c r="P170" i="11"/>
  <c r="BI169" i="11"/>
  <c r="BH169" i="11"/>
  <c r="BG169" i="11"/>
  <c r="BF169" i="11"/>
  <c r="T169" i="11"/>
  <c r="R169" i="11"/>
  <c r="P169" i="11"/>
  <c r="BI168" i="11"/>
  <c r="BH168" i="11"/>
  <c r="BG168" i="11"/>
  <c r="BF168" i="11"/>
  <c r="T168" i="11"/>
  <c r="R168" i="11"/>
  <c r="P168" i="11"/>
  <c r="BI167" i="11"/>
  <c r="BH167" i="11"/>
  <c r="BG167" i="11"/>
  <c r="BF167" i="11"/>
  <c r="T167" i="11"/>
  <c r="R167" i="11"/>
  <c r="P167" i="11"/>
  <c r="BI166" i="11"/>
  <c r="BH166" i="11"/>
  <c r="BG166" i="11"/>
  <c r="BF166" i="11"/>
  <c r="T166" i="11"/>
  <c r="R166" i="11"/>
  <c r="P166" i="11"/>
  <c r="BI165" i="11"/>
  <c r="BH165" i="11"/>
  <c r="BG165" i="11"/>
  <c r="BF165" i="11"/>
  <c r="T165" i="11"/>
  <c r="R165" i="11"/>
  <c r="P165" i="11"/>
  <c r="BI164" i="11"/>
  <c r="BH164" i="11"/>
  <c r="BG164" i="11"/>
  <c r="BF164" i="11"/>
  <c r="T164" i="11"/>
  <c r="R164" i="11"/>
  <c r="P164" i="11"/>
  <c r="BI163" i="11"/>
  <c r="BH163" i="11"/>
  <c r="BG163" i="11"/>
  <c r="BF163" i="11"/>
  <c r="T163" i="11"/>
  <c r="R163" i="11"/>
  <c r="P163" i="11"/>
  <c r="BI162" i="11"/>
  <c r="BH162" i="11"/>
  <c r="BG162" i="11"/>
  <c r="BF162" i="11"/>
  <c r="T162" i="11"/>
  <c r="R162" i="11"/>
  <c r="P162" i="11"/>
  <c r="BI160" i="11"/>
  <c r="BH160" i="11"/>
  <c r="BG160" i="11"/>
  <c r="BF160" i="11"/>
  <c r="T160" i="11"/>
  <c r="R160" i="11"/>
  <c r="P160" i="11"/>
  <c r="BI159" i="11"/>
  <c r="BH159" i="11"/>
  <c r="BG159" i="11"/>
  <c r="BF159" i="11"/>
  <c r="T159" i="11"/>
  <c r="R159" i="11"/>
  <c r="P159" i="11"/>
  <c r="BI158" i="11"/>
  <c r="BH158" i="11"/>
  <c r="BG158" i="11"/>
  <c r="BF158" i="11"/>
  <c r="T158" i="11"/>
  <c r="R158" i="11"/>
  <c r="P158" i="11"/>
  <c r="BI157" i="11"/>
  <c r="BH157" i="11"/>
  <c r="BG157" i="11"/>
  <c r="BF157" i="11"/>
  <c r="T157" i="11"/>
  <c r="R157" i="11"/>
  <c r="P157" i="11"/>
  <c r="BI156" i="11"/>
  <c r="BH156" i="11"/>
  <c r="BG156" i="11"/>
  <c r="BF156" i="11"/>
  <c r="T156" i="11"/>
  <c r="R156" i="11"/>
  <c r="P156" i="11"/>
  <c r="BI155" i="11"/>
  <c r="BH155" i="11"/>
  <c r="BG155" i="11"/>
  <c r="BF155" i="11"/>
  <c r="T155" i="11"/>
  <c r="R155" i="11"/>
  <c r="P155" i="11"/>
  <c r="BI154" i="11"/>
  <c r="BH154" i="11"/>
  <c r="BG154" i="11"/>
  <c r="BF154" i="11"/>
  <c r="T154" i="11"/>
  <c r="R154" i="11"/>
  <c r="P154" i="11"/>
  <c r="BI153" i="11"/>
  <c r="BH153" i="11"/>
  <c r="BG153" i="11"/>
  <c r="BF153" i="11"/>
  <c r="T153" i="11"/>
  <c r="R153" i="11"/>
  <c r="P153" i="11"/>
  <c r="BI152" i="11"/>
  <c r="BH152" i="11"/>
  <c r="BG152" i="11"/>
  <c r="BF152" i="11"/>
  <c r="T152" i="11"/>
  <c r="R152" i="11"/>
  <c r="P152" i="11"/>
  <c r="BI151" i="11"/>
  <c r="BH151" i="11"/>
  <c r="BG151" i="11"/>
  <c r="BF151" i="11"/>
  <c r="T151" i="11"/>
  <c r="R151" i="11"/>
  <c r="P151" i="11"/>
  <c r="BI150" i="11"/>
  <c r="BH150" i="11"/>
  <c r="BG150" i="11"/>
  <c r="BF150" i="11"/>
  <c r="T150" i="11"/>
  <c r="R150" i="11"/>
  <c r="P150" i="11"/>
  <c r="BI149" i="11"/>
  <c r="BH149" i="11"/>
  <c r="BG149" i="11"/>
  <c r="BF149" i="11"/>
  <c r="T149" i="11"/>
  <c r="R149" i="11"/>
  <c r="P149" i="11"/>
  <c r="BI148" i="11"/>
  <c r="BH148" i="11"/>
  <c r="BG148" i="11"/>
  <c r="BF148" i="11"/>
  <c r="T148" i="11"/>
  <c r="R148" i="11"/>
  <c r="P148" i="11"/>
  <c r="BI147" i="11"/>
  <c r="BH147" i="11"/>
  <c r="BG147" i="11"/>
  <c r="BF147" i="11"/>
  <c r="T147" i="11"/>
  <c r="R147" i="11"/>
  <c r="P147" i="11"/>
  <c r="BI146" i="11"/>
  <c r="BH146" i="11"/>
  <c r="BG146" i="11"/>
  <c r="BF146" i="11"/>
  <c r="T146" i="11"/>
  <c r="R146" i="11"/>
  <c r="P146" i="11"/>
  <c r="BI144" i="11"/>
  <c r="BH144" i="11"/>
  <c r="BG144" i="11"/>
  <c r="BF144" i="11"/>
  <c r="T144" i="11"/>
  <c r="R144" i="11"/>
  <c r="P144" i="11"/>
  <c r="BI143" i="11"/>
  <c r="BH143" i="11"/>
  <c r="BG143" i="11"/>
  <c r="BF143" i="11"/>
  <c r="T143" i="11"/>
  <c r="R143" i="11"/>
  <c r="P143" i="11"/>
  <c r="BI142" i="11"/>
  <c r="BH142" i="11"/>
  <c r="BG142" i="11"/>
  <c r="BF142" i="11"/>
  <c r="T142" i="11"/>
  <c r="R142" i="11"/>
  <c r="P142" i="11"/>
  <c r="BI141" i="11"/>
  <c r="BH141" i="11"/>
  <c r="BG141" i="11"/>
  <c r="BF141" i="11"/>
  <c r="T141" i="11"/>
  <c r="R141" i="11"/>
  <c r="P141" i="11"/>
  <c r="BI140" i="11"/>
  <c r="BH140" i="11"/>
  <c r="BG140" i="11"/>
  <c r="BF140" i="11"/>
  <c r="T140" i="11"/>
  <c r="R140" i="11"/>
  <c r="P140" i="11"/>
  <c r="BI139" i="11"/>
  <c r="BH139" i="11"/>
  <c r="BG139" i="11"/>
  <c r="BF139" i="11"/>
  <c r="T139" i="11"/>
  <c r="R139" i="11"/>
  <c r="P139" i="11"/>
  <c r="BI138" i="11"/>
  <c r="BH138" i="11"/>
  <c r="BG138" i="11"/>
  <c r="BF138" i="11"/>
  <c r="T138" i="11"/>
  <c r="R138" i="11"/>
  <c r="P138" i="11"/>
  <c r="BI137" i="11"/>
  <c r="BH137" i="11"/>
  <c r="BG137" i="11"/>
  <c r="BF137" i="11"/>
  <c r="T137" i="11"/>
  <c r="R137" i="11"/>
  <c r="P137" i="11"/>
  <c r="BI136" i="11"/>
  <c r="BH136" i="11"/>
  <c r="BG136" i="11"/>
  <c r="BF136" i="11"/>
  <c r="T136" i="11"/>
  <c r="R136" i="11"/>
  <c r="P136" i="11"/>
  <c r="BI135" i="11"/>
  <c r="BH135" i="11"/>
  <c r="BG135" i="11"/>
  <c r="BF135" i="11"/>
  <c r="T135" i="11"/>
  <c r="R135" i="11"/>
  <c r="P135" i="11"/>
  <c r="BI133" i="11"/>
  <c r="BH133" i="11"/>
  <c r="BG133" i="11"/>
  <c r="BF133" i="11"/>
  <c r="T133" i="11"/>
  <c r="R133" i="11"/>
  <c r="P133" i="11"/>
  <c r="BI132" i="11"/>
  <c r="BH132" i="11"/>
  <c r="BG132" i="11"/>
  <c r="BF132" i="11"/>
  <c r="T132" i="11"/>
  <c r="R132" i="11"/>
  <c r="P132" i="11"/>
  <c r="BI131" i="11"/>
  <c r="BH131" i="11"/>
  <c r="BG131" i="11"/>
  <c r="BF131" i="11"/>
  <c r="T131" i="11"/>
  <c r="R131" i="11"/>
  <c r="P131" i="11"/>
  <c r="BI130" i="11"/>
  <c r="BH130" i="11"/>
  <c r="BG130" i="11"/>
  <c r="BF130" i="11"/>
  <c r="T130" i="11"/>
  <c r="R130" i="11"/>
  <c r="P130" i="11"/>
  <c r="F122" i="11"/>
  <c r="E120" i="11"/>
  <c r="F91" i="11"/>
  <c r="E89" i="11"/>
  <c r="J26" i="11"/>
  <c r="E26" i="11"/>
  <c r="J125" i="11" s="1"/>
  <c r="J25" i="11"/>
  <c r="J23" i="11"/>
  <c r="E23" i="11"/>
  <c r="J124" i="11" s="1"/>
  <c r="J22" i="11"/>
  <c r="J20" i="11"/>
  <c r="E20" i="11"/>
  <c r="F125" i="11" s="1"/>
  <c r="J19" i="11"/>
  <c r="J17" i="11"/>
  <c r="E17" i="11"/>
  <c r="F93" i="11" s="1"/>
  <c r="J16" i="11"/>
  <c r="J14" i="11"/>
  <c r="J91" i="11"/>
  <c r="E7" i="11"/>
  <c r="E116" i="11"/>
  <c r="J37" i="10"/>
  <c r="J36" i="10"/>
  <c r="AY106" i="1" s="1"/>
  <c r="J35" i="10"/>
  <c r="AX106" i="1" s="1"/>
  <c r="BI2330" i="10"/>
  <c r="BH2330" i="10"/>
  <c r="BG2330" i="10"/>
  <c r="BE2330" i="10"/>
  <c r="T2330" i="10"/>
  <c r="T2329" i="10" s="1"/>
  <c r="R2330" i="10"/>
  <c r="R2329" i="10" s="1"/>
  <c r="P2330" i="10"/>
  <c r="P2329" i="10" s="1"/>
  <c r="BI2328" i="10"/>
  <c r="BH2328" i="10"/>
  <c r="BG2328" i="10"/>
  <c r="BE2328" i="10"/>
  <c r="T2328" i="10"/>
  <c r="R2328" i="10"/>
  <c r="R2327" i="10" s="1"/>
  <c r="P2328" i="10"/>
  <c r="BI2326" i="10"/>
  <c r="BH2326" i="10"/>
  <c r="BG2326" i="10"/>
  <c r="BE2326" i="10"/>
  <c r="T2326" i="10"/>
  <c r="R2326" i="10"/>
  <c r="P2326" i="10"/>
  <c r="BI2317" i="10"/>
  <c r="BH2317" i="10"/>
  <c r="BG2317" i="10"/>
  <c r="BE2317" i="10"/>
  <c r="T2317" i="10"/>
  <c r="R2317" i="10"/>
  <c r="P2317" i="10"/>
  <c r="BI2312" i="10"/>
  <c r="BH2312" i="10"/>
  <c r="BG2312" i="10"/>
  <c r="BE2312" i="10"/>
  <c r="T2312" i="10"/>
  <c r="R2312" i="10"/>
  <c r="P2312" i="10"/>
  <c r="BI2265" i="10"/>
  <c r="BH2265" i="10"/>
  <c r="BG2265" i="10"/>
  <c r="BE2265" i="10"/>
  <c r="T2265" i="10"/>
  <c r="R2265" i="10"/>
  <c r="P2265" i="10"/>
  <c r="BI2263" i="10"/>
  <c r="BH2263" i="10"/>
  <c r="BG2263" i="10"/>
  <c r="BE2263" i="10"/>
  <c r="T2263" i="10"/>
  <c r="R2263" i="10"/>
  <c r="P2263" i="10"/>
  <c r="BI2262" i="10"/>
  <c r="BH2262" i="10"/>
  <c r="BG2262" i="10"/>
  <c r="BE2262" i="10"/>
  <c r="T2262" i="10"/>
  <c r="R2262" i="10"/>
  <c r="P2262" i="10"/>
  <c r="BI2261" i="10"/>
  <c r="BH2261" i="10"/>
  <c r="BG2261" i="10"/>
  <c r="BE2261" i="10"/>
  <c r="T2261" i="10"/>
  <c r="R2261" i="10"/>
  <c r="P2261" i="10"/>
  <c r="BI2260" i="10"/>
  <c r="BH2260" i="10"/>
  <c r="BG2260" i="10"/>
  <c r="BE2260" i="10"/>
  <c r="T2260" i="10"/>
  <c r="R2260" i="10"/>
  <c r="P2260" i="10"/>
  <c r="BI2259" i="10"/>
  <c r="BH2259" i="10"/>
  <c r="BG2259" i="10"/>
  <c r="BE2259" i="10"/>
  <c r="T2259" i="10"/>
  <c r="R2259" i="10"/>
  <c r="P2259" i="10"/>
  <c r="BI2258" i="10"/>
  <c r="BH2258" i="10"/>
  <c r="BG2258" i="10"/>
  <c r="BE2258" i="10"/>
  <c r="T2258" i="10"/>
  <c r="R2258" i="10"/>
  <c r="P2258" i="10"/>
  <c r="BI2257" i="10"/>
  <c r="BH2257" i="10"/>
  <c r="BG2257" i="10"/>
  <c r="BE2257" i="10"/>
  <c r="T2257" i="10"/>
  <c r="R2257" i="10"/>
  <c r="P2257" i="10"/>
  <c r="BI2256" i="10"/>
  <c r="BH2256" i="10"/>
  <c r="BG2256" i="10"/>
  <c r="BE2256" i="10"/>
  <c r="T2256" i="10"/>
  <c r="R2256" i="10"/>
  <c r="P2256" i="10"/>
  <c r="BI2254" i="10"/>
  <c r="BH2254" i="10"/>
  <c r="BG2254" i="10"/>
  <c r="BE2254" i="10"/>
  <c r="T2254" i="10"/>
  <c r="R2254" i="10"/>
  <c r="P2254" i="10"/>
  <c r="BI2253" i="10"/>
  <c r="BH2253" i="10"/>
  <c r="BG2253" i="10"/>
  <c r="BE2253" i="10"/>
  <c r="T2253" i="10"/>
  <c r="R2253" i="10"/>
  <c r="P2253" i="10"/>
  <c r="BI2250" i="10"/>
  <c r="BH2250" i="10"/>
  <c r="BG2250" i="10"/>
  <c r="BE2250" i="10"/>
  <c r="T2250" i="10"/>
  <c r="R2250" i="10"/>
  <c r="P2250" i="10"/>
  <c r="BI2249" i="10"/>
  <c r="BH2249" i="10"/>
  <c r="BG2249" i="10"/>
  <c r="BE2249" i="10"/>
  <c r="T2249" i="10"/>
  <c r="R2249" i="10"/>
  <c r="P2249" i="10"/>
  <c r="BI2245" i="10"/>
  <c r="BH2245" i="10"/>
  <c r="BG2245" i="10"/>
  <c r="BE2245" i="10"/>
  <c r="T2245" i="10"/>
  <c r="R2245" i="10"/>
  <c r="P2245" i="10"/>
  <c r="BI2241" i="10"/>
  <c r="BH2241" i="10"/>
  <c r="BG2241" i="10"/>
  <c r="BE2241" i="10"/>
  <c r="T2241" i="10"/>
  <c r="R2241" i="10"/>
  <c r="P2241" i="10"/>
  <c r="BI2239" i="10"/>
  <c r="BH2239" i="10"/>
  <c r="BG2239" i="10"/>
  <c r="BE2239" i="10"/>
  <c r="T2239" i="10"/>
  <c r="R2239" i="10"/>
  <c r="P2239" i="10"/>
  <c r="BI2227" i="10"/>
  <c r="BH2227" i="10"/>
  <c r="BG2227" i="10"/>
  <c r="BE2227" i="10"/>
  <c r="T2227" i="10"/>
  <c r="R2227" i="10"/>
  <c r="P2227" i="10"/>
  <c r="BI2219" i="10"/>
  <c r="BH2219" i="10"/>
  <c r="BG2219" i="10"/>
  <c r="BE2219" i="10"/>
  <c r="T2219" i="10"/>
  <c r="R2219" i="10"/>
  <c r="P2219" i="10"/>
  <c r="BI2217" i="10"/>
  <c r="BH2217" i="10"/>
  <c r="BG2217" i="10"/>
  <c r="BE2217" i="10"/>
  <c r="T2217" i="10"/>
  <c r="R2217" i="10"/>
  <c r="P2217" i="10"/>
  <c r="BI2214" i="10"/>
  <c r="BH2214" i="10"/>
  <c r="BG2214" i="10"/>
  <c r="BE2214" i="10"/>
  <c r="T2214" i="10"/>
  <c r="R2214" i="10"/>
  <c r="P2214" i="10"/>
  <c r="BI2204" i="10"/>
  <c r="BH2204" i="10"/>
  <c r="BG2204" i="10"/>
  <c r="BE2204" i="10"/>
  <c r="T2204" i="10"/>
  <c r="R2204" i="10"/>
  <c r="P2204" i="10"/>
  <c r="BI2201" i="10"/>
  <c r="BH2201" i="10"/>
  <c r="BG2201" i="10"/>
  <c r="BE2201" i="10"/>
  <c r="T2201" i="10"/>
  <c r="R2201" i="10"/>
  <c r="P2201" i="10"/>
  <c r="BI2187" i="10"/>
  <c r="BH2187" i="10"/>
  <c r="BG2187" i="10"/>
  <c r="BE2187" i="10"/>
  <c r="T2187" i="10"/>
  <c r="R2187" i="10"/>
  <c r="P2187" i="10"/>
  <c r="BI2182" i="10"/>
  <c r="BH2182" i="10"/>
  <c r="BG2182" i="10"/>
  <c r="BE2182" i="10"/>
  <c r="T2182" i="10"/>
  <c r="R2182" i="10"/>
  <c r="P2182" i="10"/>
  <c r="BI2177" i="10"/>
  <c r="BH2177" i="10"/>
  <c r="BG2177" i="10"/>
  <c r="BE2177" i="10"/>
  <c r="T2177" i="10"/>
  <c r="R2177" i="10"/>
  <c r="P2177" i="10"/>
  <c r="BI2174" i="10"/>
  <c r="BH2174" i="10"/>
  <c r="BG2174" i="10"/>
  <c r="BE2174" i="10"/>
  <c r="T2174" i="10"/>
  <c r="R2174" i="10"/>
  <c r="P2174" i="10"/>
  <c r="BI2172" i="10"/>
  <c r="BH2172" i="10"/>
  <c r="BG2172" i="10"/>
  <c r="BE2172" i="10"/>
  <c r="T2172" i="10"/>
  <c r="R2172" i="10"/>
  <c r="P2172" i="10"/>
  <c r="BI2170" i="10"/>
  <c r="BH2170" i="10"/>
  <c r="BG2170" i="10"/>
  <c r="BE2170" i="10"/>
  <c r="T2170" i="10"/>
  <c r="R2170" i="10"/>
  <c r="P2170" i="10"/>
  <c r="BI2167" i="10"/>
  <c r="BH2167" i="10"/>
  <c r="BG2167" i="10"/>
  <c r="BE2167" i="10"/>
  <c r="T2167" i="10"/>
  <c r="R2167" i="10"/>
  <c r="P2167" i="10"/>
  <c r="BI2166" i="10"/>
  <c r="BH2166" i="10"/>
  <c r="BG2166" i="10"/>
  <c r="BE2166" i="10"/>
  <c r="T2166" i="10"/>
  <c r="R2166" i="10"/>
  <c r="P2166" i="10"/>
  <c r="BI2165" i="10"/>
  <c r="BH2165" i="10"/>
  <c r="BG2165" i="10"/>
  <c r="BE2165" i="10"/>
  <c r="T2165" i="10"/>
  <c r="R2165" i="10"/>
  <c r="P2165" i="10"/>
  <c r="BI2162" i="10"/>
  <c r="BH2162" i="10"/>
  <c r="BG2162" i="10"/>
  <c r="BE2162" i="10"/>
  <c r="T2162" i="10"/>
  <c r="R2162" i="10"/>
  <c r="P2162" i="10"/>
  <c r="BI2156" i="10"/>
  <c r="BH2156" i="10"/>
  <c r="BG2156" i="10"/>
  <c r="BE2156" i="10"/>
  <c r="T2156" i="10"/>
  <c r="R2156" i="10"/>
  <c r="P2156" i="10"/>
  <c r="BI2149" i="10"/>
  <c r="BH2149" i="10"/>
  <c r="BG2149" i="10"/>
  <c r="BE2149" i="10"/>
  <c r="T2149" i="10"/>
  <c r="R2149" i="10"/>
  <c r="P2149" i="10"/>
  <c r="BI2147" i="10"/>
  <c r="BH2147" i="10"/>
  <c r="BG2147" i="10"/>
  <c r="BE2147" i="10"/>
  <c r="T2147" i="10"/>
  <c r="R2147" i="10"/>
  <c r="P2147" i="10"/>
  <c r="BI2145" i="10"/>
  <c r="BH2145" i="10"/>
  <c r="BG2145" i="10"/>
  <c r="BE2145" i="10"/>
  <c r="T2145" i="10"/>
  <c r="R2145" i="10"/>
  <c r="P2145" i="10"/>
  <c r="BI2142" i="10"/>
  <c r="BH2142" i="10"/>
  <c r="BG2142" i="10"/>
  <c r="BE2142" i="10"/>
  <c r="T2142" i="10"/>
  <c r="R2142" i="10"/>
  <c r="P2142" i="10"/>
  <c r="BI2136" i="10"/>
  <c r="BH2136" i="10"/>
  <c r="BG2136" i="10"/>
  <c r="BE2136" i="10"/>
  <c r="T2136" i="10"/>
  <c r="R2136" i="10"/>
  <c r="P2136" i="10"/>
  <c r="BI2134" i="10"/>
  <c r="BH2134" i="10"/>
  <c r="BG2134" i="10"/>
  <c r="BE2134" i="10"/>
  <c r="T2134" i="10"/>
  <c r="R2134" i="10"/>
  <c r="P2134" i="10"/>
  <c r="BI2133" i="10"/>
  <c r="BH2133" i="10"/>
  <c r="BG2133" i="10"/>
  <c r="BE2133" i="10"/>
  <c r="T2133" i="10"/>
  <c r="R2133" i="10"/>
  <c r="P2133" i="10"/>
  <c r="BI2131" i="10"/>
  <c r="BH2131" i="10"/>
  <c r="BG2131" i="10"/>
  <c r="BE2131" i="10"/>
  <c r="T2131" i="10"/>
  <c r="R2131" i="10"/>
  <c r="P2131" i="10"/>
  <c r="BI2122" i="10"/>
  <c r="BH2122" i="10"/>
  <c r="BG2122" i="10"/>
  <c r="BE2122" i="10"/>
  <c r="T2122" i="10"/>
  <c r="T2121" i="10" s="1"/>
  <c r="R2122" i="10"/>
  <c r="R2121" i="10" s="1"/>
  <c r="P2122" i="10"/>
  <c r="P2121" i="10" s="1"/>
  <c r="BI2119" i="10"/>
  <c r="BH2119" i="10"/>
  <c r="BG2119" i="10"/>
  <c r="BE2119" i="10"/>
  <c r="T2119" i="10"/>
  <c r="R2119" i="10"/>
  <c r="P2119" i="10"/>
  <c r="BI2118" i="10"/>
  <c r="BH2118" i="10"/>
  <c r="BG2118" i="10"/>
  <c r="BE2118" i="10"/>
  <c r="T2118" i="10"/>
  <c r="R2118" i="10"/>
  <c r="P2118" i="10"/>
  <c r="BI2113" i="10"/>
  <c r="BH2113" i="10"/>
  <c r="BG2113" i="10"/>
  <c r="BE2113" i="10"/>
  <c r="T2113" i="10"/>
  <c r="R2113" i="10"/>
  <c r="P2113" i="10"/>
  <c r="BI2104" i="10"/>
  <c r="BH2104" i="10"/>
  <c r="BG2104" i="10"/>
  <c r="BE2104" i="10"/>
  <c r="T2104" i="10"/>
  <c r="R2104" i="10"/>
  <c r="P2104" i="10"/>
  <c r="BI2102" i="10"/>
  <c r="BH2102" i="10"/>
  <c r="BG2102" i="10"/>
  <c r="BE2102" i="10"/>
  <c r="T2102" i="10"/>
  <c r="R2102" i="10"/>
  <c r="P2102" i="10"/>
  <c r="BI2100" i="10"/>
  <c r="BH2100" i="10"/>
  <c r="BG2100" i="10"/>
  <c r="BE2100" i="10"/>
  <c r="T2100" i="10"/>
  <c r="R2100" i="10"/>
  <c r="P2100" i="10"/>
  <c r="BI2098" i="10"/>
  <c r="BH2098" i="10"/>
  <c r="BG2098" i="10"/>
  <c r="BE2098" i="10"/>
  <c r="T2098" i="10"/>
  <c r="R2098" i="10"/>
  <c r="P2098" i="10"/>
  <c r="BI2096" i="10"/>
  <c r="BH2096" i="10"/>
  <c r="BG2096" i="10"/>
  <c r="BE2096" i="10"/>
  <c r="T2096" i="10"/>
  <c r="R2096" i="10"/>
  <c r="P2096" i="10"/>
  <c r="BI2093" i="10"/>
  <c r="BH2093" i="10"/>
  <c r="BG2093" i="10"/>
  <c r="BE2093" i="10"/>
  <c r="T2093" i="10"/>
  <c r="R2093" i="10"/>
  <c r="P2093" i="10"/>
  <c r="BI2083" i="10"/>
  <c r="BH2083" i="10"/>
  <c r="BG2083" i="10"/>
  <c r="BE2083" i="10"/>
  <c r="T2083" i="10"/>
  <c r="R2083" i="10"/>
  <c r="P2083" i="10"/>
  <c r="BI2080" i="10"/>
  <c r="BH2080" i="10"/>
  <c r="BG2080" i="10"/>
  <c r="BE2080" i="10"/>
  <c r="T2080" i="10"/>
  <c r="R2080" i="10"/>
  <c r="P2080" i="10"/>
  <c r="BI2068" i="10"/>
  <c r="BH2068" i="10"/>
  <c r="BG2068" i="10"/>
  <c r="BE2068" i="10"/>
  <c r="T2068" i="10"/>
  <c r="R2068" i="10"/>
  <c r="P2068" i="10"/>
  <c r="BI2065" i="10"/>
  <c r="BH2065" i="10"/>
  <c r="BG2065" i="10"/>
  <c r="BE2065" i="10"/>
  <c r="T2065" i="10"/>
  <c r="R2065" i="10"/>
  <c r="P2065" i="10"/>
  <c r="BI2058" i="10"/>
  <c r="BH2058" i="10"/>
  <c r="BG2058" i="10"/>
  <c r="BE2058" i="10"/>
  <c r="T2058" i="10"/>
  <c r="R2058" i="10"/>
  <c r="P2058" i="10"/>
  <c r="BI2043" i="10"/>
  <c r="BH2043" i="10"/>
  <c r="BG2043" i="10"/>
  <c r="BE2043" i="10"/>
  <c r="T2043" i="10"/>
  <c r="R2043" i="10"/>
  <c r="P2043" i="10"/>
  <c r="BI2040" i="10"/>
  <c r="BH2040" i="10"/>
  <c r="BG2040" i="10"/>
  <c r="BE2040" i="10"/>
  <c r="T2040" i="10"/>
  <c r="R2040" i="10"/>
  <c r="P2040" i="10"/>
  <c r="BI2033" i="10"/>
  <c r="BH2033" i="10"/>
  <c r="BG2033" i="10"/>
  <c r="BE2033" i="10"/>
  <c r="T2033" i="10"/>
  <c r="R2033" i="10"/>
  <c r="P2033" i="10"/>
  <c r="BI2031" i="10"/>
  <c r="BH2031" i="10"/>
  <c r="BG2031" i="10"/>
  <c r="BE2031" i="10"/>
  <c r="T2031" i="10"/>
  <c r="R2031" i="10"/>
  <c r="P2031" i="10"/>
  <c r="BI2023" i="10"/>
  <c r="BH2023" i="10"/>
  <c r="BG2023" i="10"/>
  <c r="BE2023" i="10"/>
  <c r="T2023" i="10"/>
  <c r="R2023" i="10"/>
  <c r="P2023" i="10"/>
  <c r="BI2018" i="10"/>
  <c r="BH2018" i="10"/>
  <c r="BG2018" i="10"/>
  <c r="BE2018" i="10"/>
  <c r="T2018" i="10"/>
  <c r="R2018" i="10"/>
  <c r="P2018" i="10"/>
  <c r="BI2015" i="10"/>
  <c r="BH2015" i="10"/>
  <c r="BG2015" i="10"/>
  <c r="BE2015" i="10"/>
  <c r="T2015" i="10"/>
  <c r="R2015" i="10"/>
  <c r="P2015" i="10"/>
  <c r="BI2010" i="10"/>
  <c r="BH2010" i="10"/>
  <c r="BG2010" i="10"/>
  <c r="BE2010" i="10"/>
  <c r="T2010" i="10"/>
  <c r="R2010" i="10"/>
  <c r="P2010" i="10"/>
  <c r="BI2007" i="10"/>
  <c r="BH2007" i="10"/>
  <c r="BG2007" i="10"/>
  <c r="BE2007" i="10"/>
  <c r="T2007" i="10"/>
  <c r="R2007" i="10"/>
  <c r="P2007" i="10"/>
  <c r="BI2002" i="10"/>
  <c r="BH2002" i="10"/>
  <c r="BG2002" i="10"/>
  <c r="BE2002" i="10"/>
  <c r="T2002" i="10"/>
  <c r="R2002" i="10"/>
  <c r="P2002" i="10"/>
  <c r="BI2001" i="10"/>
  <c r="BH2001" i="10"/>
  <c r="BG2001" i="10"/>
  <c r="BE2001" i="10"/>
  <c r="T2001" i="10"/>
  <c r="R2001" i="10"/>
  <c r="P2001" i="10"/>
  <c r="BI1995" i="10"/>
  <c r="BH1995" i="10"/>
  <c r="BG1995" i="10"/>
  <c r="BE1995" i="10"/>
  <c r="T1995" i="10"/>
  <c r="R1995" i="10"/>
  <c r="P1995" i="10"/>
  <c r="BI1993" i="10"/>
  <c r="BH1993" i="10"/>
  <c r="BG1993" i="10"/>
  <c r="BE1993" i="10"/>
  <c r="T1993" i="10"/>
  <c r="R1993" i="10"/>
  <c r="P1993" i="10"/>
  <c r="BI1991" i="10"/>
  <c r="BH1991" i="10"/>
  <c r="BG1991" i="10"/>
  <c r="BE1991" i="10"/>
  <c r="T1991" i="10"/>
  <c r="R1991" i="10"/>
  <c r="P1991" i="10"/>
  <c r="BI1989" i="10"/>
  <c r="BH1989" i="10"/>
  <c r="BG1989" i="10"/>
  <c r="BE1989" i="10"/>
  <c r="T1989" i="10"/>
  <c r="R1989" i="10"/>
  <c r="P1989" i="10"/>
  <c r="BI1987" i="10"/>
  <c r="BH1987" i="10"/>
  <c r="BG1987" i="10"/>
  <c r="BE1987" i="10"/>
  <c r="T1987" i="10"/>
  <c r="R1987" i="10"/>
  <c r="P1987" i="10"/>
  <c r="BI1985" i="10"/>
  <c r="BH1985" i="10"/>
  <c r="BG1985" i="10"/>
  <c r="BE1985" i="10"/>
  <c r="T1985" i="10"/>
  <c r="R1985" i="10"/>
  <c r="P1985" i="10"/>
  <c r="BI1982" i="10"/>
  <c r="BH1982" i="10"/>
  <c r="BG1982" i="10"/>
  <c r="BE1982" i="10"/>
  <c r="T1982" i="10"/>
  <c r="R1982" i="10"/>
  <c r="P1982" i="10"/>
  <c r="BI1981" i="10"/>
  <c r="BH1981" i="10"/>
  <c r="BG1981" i="10"/>
  <c r="BE1981" i="10"/>
  <c r="T1981" i="10"/>
  <c r="R1981" i="10"/>
  <c r="P1981" i="10"/>
  <c r="BI1980" i="10"/>
  <c r="BH1980" i="10"/>
  <c r="BG1980" i="10"/>
  <c r="BE1980" i="10"/>
  <c r="T1980" i="10"/>
  <c r="R1980" i="10"/>
  <c r="P1980" i="10"/>
  <c r="BI1979" i="10"/>
  <c r="BH1979" i="10"/>
  <c r="BG1979" i="10"/>
  <c r="BE1979" i="10"/>
  <c r="T1979" i="10"/>
  <c r="R1979" i="10"/>
  <c r="P1979" i="10"/>
  <c r="BI1978" i="10"/>
  <c r="BH1978" i="10"/>
  <c r="BG1978" i="10"/>
  <c r="BE1978" i="10"/>
  <c r="T1978" i="10"/>
  <c r="R1978" i="10"/>
  <c r="P1978" i="10"/>
  <c r="BI1972" i="10"/>
  <c r="BH1972" i="10"/>
  <c r="BG1972" i="10"/>
  <c r="BE1972" i="10"/>
  <c r="T1972" i="10"/>
  <c r="R1972" i="10"/>
  <c r="P1972" i="10"/>
  <c r="BI1969" i="10"/>
  <c r="BH1969" i="10"/>
  <c r="BG1969" i="10"/>
  <c r="BE1969" i="10"/>
  <c r="T1969" i="10"/>
  <c r="R1969" i="10"/>
  <c r="P1969" i="10"/>
  <c r="BI1962" i="10"/>
  <c r="BH1962" i="10"/>
  <c r="BG1962" i="10"/>
  <c r="BE1962" i="10"/>
  <c r="T1962" i="10"/>
  <c r="R1962" i="10"/>
  <c r="P1962" i="10"/>
  <c r="BI1961" i="10"/>
  <c r="BH1961" i="10"/>
  <c r="BG1961" i="10"/>
  <c r="BE1961" i="10"/>
  <c r="T1961" i="10"/>
  <c r="R1961" i="10"/>
  <c r="P1961" i="10"/>
  <c r="BI1955" i="10"/>
  <c r="BH1955" i="10"/>
  <c r="BG1955" i="10"/>
  <c r="BE1955" i="10"/>
  <c r="T1955" i="10"/>
  <c r="R1955" i="10"/>
  <c r="P1955" i="10"/>
  <c r="BI1954" i="10"/>
  <c r="BH1954" i="10"/>
  <c r="BG1954" i="10"/>
  <c r="BE1954" i="10"/>
  <c r="T1954" i="10"/>
  <c r="R1954" i="10"/>
  <c r="P1954" i="10"/>
  <c r="BI1948" i="10"/>
  <c r="BH1948" i="10"/>
  <c r="BG1948" i="10"/>
  <c r="BE1948" i="10"/>
  <c r="T1948" i="10"/>
  <c r="R1948" i="10"/>
  <c r="P1948" i="10"/>
  <c r="BI1947" i="10"/>
  <c r="BH1947" i="10"/>
  <c r="BG1947" i="10"/>
  <c r="BE1947" i="10"/>
  <c r="T1947" i="10"/>
  <c r="R1947" i="10"/>
  <c r="P1947" i="10"/>
  <c r="BI1944" i="10"/>
  <c r="BH1944" i="10"/>
  <c r="BG1944" i="10"/>
  <c r="BE1944" i="10"/>
  <c r="T1944" i="10"/>
  <c r="R1944" i="10"/>
  <c r="P1944" i="10"/>
  <c r="BI1941" i="10"/>
  <c r="BH1941" i="10"/>
  <c r="BG1941" i="10"/>
  <c r="BE1941" i="10"/>
  <c r="T1941" i="10"/>
  <c r="R1941" i="10"/>
  <c r="P1941" i="10"/>
  <c r="BI1931" i="10"/>
  <c r="BH1931" i="10"/>
  <c r="BG1931" i="10"/>
  <c r="BE1931" i="10"/>
  <c r="T1931" i="10"/>
  <c r="R1931" i="10"/>
  <c r="P1931" i="10"/>
  <c r="BI1928" i="10"/>
  <c r="BH1928" i="10"/>
  <c r="BG1928" i="10"/>
  <c r="BE1928" i="10"/>
  <c r="T1928" i="10"/>
  <c r="R1928" i="10"/>
  <c r="P1928" i="10"/>
  <c r="BI1925" i="10"/>
  <c r="BH1925" i="10"/>
  <c r="BG1925" i="10"/>
  <c r="BE1925" i="10"/>
  <c r="T1925" i="10"/>
  <c r="R1925" i="10"/>
  <c r="P1925" i="10"/>
  <c r="BI1922" i="10"/>
  <c r="BH1922" i="10"/>
  <c r="BG1922" i="10"/>
  <c r="BE1922" i="10"/>
  <c r="T1922" i="10"/>
  <c r="R1922" i="10"/>
  <c r="P1922" i="10"/>
  <c r="BI1912" i="10"/>
  <c r="BH1912" i="10"/>
  <c r="BG1912" i="10"/>
  <c r="BE1912" i="10"/>
  <c r="T1912" i="10"/>
  <c r="R1912" i="10"/>
  <c r="P1912" i="10"/>
  <c r="BI1909" i="10"/>
  <c r="BH1909" i="10"/>
  <c r="BG1909" i="10"/>
  <c r="BE1909" i="10"/>
  <c r="T1909" i="10"/>
  <c r="R1909" i="10"/>
  <c r="P1909" i="10"/>
  <c r="BI1908" i="10"/>
  <c r="BH1908" i="10"/>
  <c r="BG1908" i="10"/>
  <c r="BE1908" i="10"/>
  <c r="T1908" i="10"/>
  <c r="R1908" i="10"/>
  <c r="P1908" i="10"/>
  <c r="BI1907" i="10"/>
  <c r="BH1907" i="10"/>
  <c r="BG1907" i="10"/>
  <c r="BE1907" i="10"/>
  <c r="T1907" i="10"/>
  <c r="R1907" i="10"/>
  <c r="P1907" i="10"/>
  <c r="BI1901" i="10"/>
  <c r="BH1901" i="10"/>
  <c r="BG1901" i="10"/>
  <c r="BE1901" i="10"/>
  <c r="T1901" i="10"/>
  <c r="R1901" i="10"/>
  <c r="P1901" i="10"/>
  <c r="BI1900" i="10"/>
  <c r="BH1900" i="10"/>
  <c r="BG1900" i="10"/>
  <c r="BE1900" i="10"/>
  <c r="T1900" i="10"/>
  <c r="R1900" i="10"/>
  <c r="P1900" i="10"/>
  <c r="BI1899" i="10"/>
  <c r="BH1899" i="10"/>
  <c r="BG1899" i="10"/>
  <c r="BE1899" i="10"/>
  <c r="T1899" i="10"/>
  <c r="R1899" i="10"/>
  <c r="P1899" i="10"/>
  <c r="BI1896" i="10"/>
  <c r="BH1896" i="10"/>
  <c r="BG1896" i="10"/>
  <c r="BE1896" i="10"/>
  <c r="T1896" i="10"/>
  <c r="R1896" i="10"/>
  <c r="P1896" i="10"/>
  <c r="BI1893" i="10"/>
  <c r="BH1893" i="10"/>
  <c r="BG1893" i="10"/>
  <c r="BE1893" i="10"/>
  <c r="T1893" i="10"/>
  <c r="R1893" i="10"/>
  <c r="P1893" i="10"/>
  <c r="BI1892" i="10"/>
  <c r="BH1892" i="10"/>
  <c r="BG1892" i="10"/>
  <c r="BE1892" i="10"/>
  <c r="T1892" i="10"/>
  <c r="R1892" i="10"/>
  <c r="P1892" i="10"/>
  <c r="BI1891" i="10"/>
  <c r="BH1891" i="10"/>
  <c r="BG1891" i="10"/>
  <c r="BE1891" i="10"/>
  <c r="T1891" i="10"/>
  <c r="R1891" i="10"/>
  <c r="P1891" i="10"/>
  <c r="BI1890" i="10"/>
  <c r="BH1890" i="10"/>
  <c r="BG1890" i="10"/>
  <c r="BE1890" i="10"/>
  <c r="T1890" i="10"/>
  <c r="R1890" i="10"/>
  <c r="P1890" i="10"/>
  <c r="BI1889" i="10"/>
  <c r="BH1889" i="10"/>
  <c r="BG1889" i="10"/>
  <c r="BE1889" i="10"/>
  <c r="T1889" i="10"/>
  <c r="R1889" i="10"/>
  <c r="P1889" i="10"/>
  <c r="BI1888" i="10"/>
  <c r="BH1888" i="10"/>
  <c r="BG1888" i="10"/>
  <c r="BE1888" i="10"/>
  <c r="T1888" i="10"/>
  <c r="R1888" i="10"/>
  <c r="P1888" i="10"/>
  <c r="BI1887" i="10"/>
  <c r="BH1887" i="10"/>
  <c r="BG1887" i="10"/>
  <c r="BE1887" i="10"/>
  <c r="T1887" i="10"/>
  <c r="R1887" i="10"/>
  <c r="P1887" i="10"/>
  <c r="BI1886" i="10"/>
  <c r="BH1886" i="10"/>
  <c r="BG1886" i="10"/>
  <c r="BE1886" i="10"/>
  <c r="T1886" i="10"/>
  <c r="R1886" i="10"/>
  <c r="P1886" i="10"/>
  <c r="BI1885" i="10"/>
  <c r="BH1885" i="10"/>
  <c r="BG1885" i="10"/>
  <c r="BE1885" i="10"/>
  <c r="T1885" i="10"/>
  <c r="R1885" i="10"/>
  <c r="P1885" i="10"/>
  <c r="BI1884" i="10"/>
  <c r="BH1884" i="10"/>
  <c r="BG1884" i="10"/>
  <c r="BE1884" i="10"/>
  <c r="T1884" i="10"/>
  <c r="R1884" i="10"/>
  <c r="P1884" i="10"/>
  <c r="BI1879" i="10"/>
  <c r="BH1879" i="10"/>
  <c r="BG1879" i="10"/>
  <c r="BE1879" i="10"/>
  <c r="T1879" i="10"/>
  <c r="R1879" i="10"/>
  <c r="P1879" i="10"/>
  <c r="BI1878" i="10"/>
  <c r="BH1878" i="10"/>
  <c r="BG1878" i="10"/>
  <c r="BE1878" i="10"/>
  <c r="T1878" i="10"/>
  <c r="R1878" i="10"/>
  <c r="P1878" i="10"/>
  <c r="BI1877" i="10"/>
  <c r="BH1877" i="10"/>
  <c r="BG1877" i="10"/>
  <c r="BE1877" i="10"/>
  <c r="T1877" i="10"/>
  <c r="R1877" i="10"/>
  <c r="P1877" i="10"/>
  <c r="BI1872" i="10"/>
  <c r="BH1872" i="10"/>
  <c r="BG1872" i="10"/>
  <c r="BE1872" i="10"/>
  <c r="T1872" i="10"/>
  <c r="R1872" i="10"/>
  <c r="P1872" i="10"/>
  <c r="BI1871" i="10"/>
  <c r="BH1871" i="10"/>
  <c r="BG1871" i="10"/>
  <c r="BE1871" i="10"/>
  <c r="T1871" i="10"/>
  <c r="R1871" i="10"/>
  <c r="P1871" i="10"/>
  <c r="BI1870" i="10"/>
  <c r="BH1870" i="10"/>
  <c r="BG1870" i="10"/>
  <c r="BE1870" i="10"/>
  <c r="T1870" i="10"/>
  <c r="R1870" i="10"/>
  <c r="P1870" i="10"/>
  <c r="BI1865" i="10"/>
  <c r="BH1865" i="10"/>
  <c r="BG1865" i="10"/>
  <c r="BE1865" i="10"/>
  <c r="T1865" i="10"/>
  <c r="R1865" i="10"/>
  <c r="P1865" i="10"/>
  <c r="BI1864" i="10"/>
  <c r="BH1864" i="10"/>
  <c r="BG1864" i="10"/>
  <c r="BE1864" i="10"/>
  <c r="T1864" i="10"/>
  <c r="R1864" i="10"/>
  <c r="P1864" i="10"/>
  <c r="BI1859" i="10"/>
  <c r="BH1859" i="10"/>
  <c r="BG1859" i="10"/>
  <c r="BE1859" i="10"/>
  <c r="T1859" i="10"/>
  <c r="R1859" i="10"/>
  <c r="P1859" i="10"/>
  <c r="BI1858" i="10"/>
  <c r="BH1858" i="10"/>
  <c r="BG1858" i="10"/>
  <c r="BE1858" i="10"/>
  <c r="T1858" i="10"/>
  <c r="R1858" i="10"/>
  <c r="P1858" i="10"/>
  <c r="BI1857" i="10"/>
  <c r="BH1857" i="10"/>
  <c r="BG1857" i="10"/>
  <c r="BE1857" i="10"/>
  <c r="T1857" i="10"/>
  <c r="R1857" i="10"/>
  <c r="P1857" i="10"/>
  <c r="BI1856" i="10"/>
  <c r="BH1856" i="10"/>
  <c r="BG1856" i="10"/>
  <c r="BE1856" i="10"/>
  <c r="T1856" i="10"/>
  <c r="R1856" i="10"/>
  <c r="P1856" i="10"/>
  <c r="BI1855" i="10"/>
  <c r="BH1855" i="10"/>
  <c r="BG1855" i="10"/>
  <c r="BE1855" i="10"/>
  <c r="T1855" i="10"/>
  <c r="R1855" i="10"/>
  <c r="P1855" i="10"/>
  <c r="BI1850" i="10"/>
  <c r="BH1850" i="10"/>
  <c r="BG1850" i="10"/>
  <c r="BE1850" i="10"/>
  <c r="T1850" i="10"/>
  <c r="R1850" i="10"/>
  <c r="P1850" i="10"/>
  <c r="BI1843" i="10"/>
  <c r="BH1843" i="10"/>
  <c r="BG1843" i="10"/>
  <c r="BE1843" i="10"/>
  <c r="T1843" i="10"/>
  <c r="R1843" i="10"/>
  <c r="P1843" i="10"/>
  <c r="BI1834" i="10"/>
  <c r="BH1834" i="10"/>
  <c r="BG1834" i="10"/>
  <c r="BE1834" i="10"/>
  <c r="T1834" i="10"/>
  <c r="R1834" i="10"/>
  <c r="P1834" i="10"/>
  <c r="BI1833" i="10"/>
  <c r="BH1833" i="10"/>
  <c r="BG1833" i="10"/>
  <c r="BE1833" i="10"/>
  <c r="T1833" i="10"/>
  <c r="R1833" i="10"/>
  <c r="P1833" i="10"/>
  <c r="BI1828" i="10"/>
  <c r="BH1828" i="10"/>
  <c r="BG1828" i="10"/>
  <c r="BE1828" i="10"/>
  <c r="T1828" i="10"/>
  <c r="R1828" i="10"/>
  <c r="P1828" i="10"/>
  <c r="BI1825" i="10"/>
  <c r="BH1825" i="10"/>
  <c r="BG1825" i="10"/>
  <c r="BE1825" i="10"/>
  <c r="T1825" i="10"/>
  <c r="R1825" i="10"/>
  <c r="P1825" i="10"/>
  <c r="BI1824" i="10"/>
  <c r="BH1824" i="10"/>
  <c r="BG1824" i="10"/>
  <c r="BE1824" i="10"/>
  <c r="T1824" i="10"/>
  <c r="R1824" i="10"/>
  <c r="P1824" i="10"/>
  <c r="BI1823" i="10"/>
  <c r="BH1823" i="10"/>
  <c r="BG1823" i="10"/>
  <c r="BE1823" i="10"/>
  <c r="T1823" i="10"/>
  <c r="R1823" i="10"/>
  <c r="P1823" i="10"/>
  <c r="BI1822" i="10"/>
  <c r="BH1822" i="10"/>
  <c r="BG1822" i="10"/>
  <c r="BE1822" i="10"/>
  <c r="T1822" i="10"/>
  <c r="R1822" i="10"/>
  <c r="P1822" i="10"/>
  <c r="BI1817" i="10"/>
  <c r="BH1817" i="10"/>
  <c r="BG1817" i="10"/>
  <c r="BE1817" i="10"/>
  <c r="T1817" i="10"/>
  <c r="R1817" i="10"/>
  <c r="P1817" i="10"/>
  <c r="BI1812" i="10"/>
  <c r="BH1812" i="10"/>
  <c r="BG1812" i="10"/>
  <c r="BE1812" i="10"/>
  <c r="T1812" i="10"/>
  <c r="R1812" i="10"/>
  <c r="P1812" i="10"/>
  <c r="BI1811" i="10"/>
  <c r="BH1811" i="10"/>
  <c r="BG1811" i="10"/>
  <c r="BE1811" i="10"/>
  <c r="T1811" i="10"/>
  <c r="R1811" i="10"/>
  <c r="P1811" i="10"/>
  <c r="BI1806" i="10"/>
  <c r="BH1806" i="10"/>
  <c r="BG1806" i="10"/>
  <c r="BE1806" i="10"/>
  <c r="T1806" i="10"/>
  <c r="R1806" i="10"/>
  <c r="P1806" i="10"/>
  <c r="BI1801" i="10"/>
  <c r="BH1801" i="10"/>
  <c r="BG1801" i="10"/>
  <c r="BE1801" i="10"/>
  <c r="T1801" i="10"/>
  <c r="R1801" i="10"/>
  <c r="P1801" i="10"/>
  <c r="BI1800" i="10"/>
  <c r="BH1800" i="10"/>
  <c r="BG1800" i="10"/>
  <c r="BE1800" i="10"/>
  <c r="T1800" i="10"/>
  <c r="R1800" i="10"/>
  <c r="P1800" i="10"/>
  <c r="BI1798" i="10"/>
  <c r="BH1798" i="10"/>
  <c r="BG1798" i="10"/>
  <c r="BE1798" i="10"/>
  <c r="T1798" i="10"/>
  <c r="R1798" i="10"/>
  <c r="P1798" i="10"/>
  <c r="BI1793" i="10"/>
  <c r="BH1793" i="10"/>
  <c r="BG1793" i="10"/>
  <c r="BE1793" i="10"/>
  <c r="T1793" i="10"/>
  <c r="R1793" i="10"/>
  <c r="P1793" i="10"/>
  <c r="BI1782" i="10"/>
  <c r="BH1782" i="10"/>
  <c r="BG1782" i="10"/>
  <c r="BE1782" i="10"/>
  <c r="T1782" i="10"/>
  <c r="R1782" i="10"/>
  <c r="P1782" i="10"/>
  <c r="BI1769" i="10"/>
  <c r="BH1769" i="10"/>
  <c r="BG1769" i="10"/>
  <c r="BE1769" i="10"/>
  <c r="T1769" i="10"/>
  <c r="R1769" i="10"/>
  <c r="P1769" i="10"/>
  <c r="BI1764" i="10"/>
  <c r="BH1764" i="10"/>
  <c r="BG1764" i="10"/>
  <c r="BE1764" i="10"/>
  <c r="T1764" i="10"/>
  <c r="R1764" i="10"/>
  <c r="P1764" i="10"/>
  <c r="BI1762" i="10"/>
  <c r="BH1762" i="10"/>
  <c r="BG1762" i="10"/>
  <c r="BE1762" i="10"/>
  <c r="T1762" i="10"/>
  <c r="R1762" i="10"/>
  <c r="P1762" i="10"/>
  <c r="BI1757" i="10"/>
  <c r="BH1757" i="10"/>
  <c r="BG1757" i="10"/>
  <c r="BE1757" i="10"/>
  <c r="T1757" i="10"/>
  <c r="R1757" i="10"/>
  <c r="P1757" i="10"/>
  <c r="BI1752" i="10"/>
  <c r="BH1752" i="10"/>
  <c r="BG1752" i="10"/>
  <c r="BE1752" i="10"/>
  <c r="T1752" i="10"/>
  <c r="R1752" i="10"/>
  <c r="P1752" i="10"/>
  <c r="BI1746" i="10"/>
  <c r="BH1746" i="10"/>
  <c r="BG1746" i="10"/>
  <c r="BE1746" i="10"/>
  <c r="T1746" i="10"/>
  <c r="R1746" i="10"/>
  <c r="P1746" i="10"/>
  <c r="BI1741" i="10"/>
  <c r="BH1741" i="10"/>
  <c r="BG1741" i="10"/>
  <c r="BE1741" i="10"/>
  <c r="T1741" i="10"/>
  <c r="R1741" i="10"/>
  <c r="P1741" i="10"/>
  <c r="BI1732" i="10"/>
  <c r="BH1732" i="10"/>
  <c r="BG1732" i="10"/>
  <c r="BE1732" i="10"/>
  <c r="T1732" i="10"/>
  <c r="R1732" i="10"/>
  <c r="P1732" i="10"/>
  <c r="BI1723" i="10"/>
  <c r="BH1723" i="10"/>
  <c r="BG1723" i="10"/>
  <c r="BE1723" i="10"/>
  <c r="T1723" i="10"/>
  <c r="R1723" i="10"/>
  <c r="P1723" i="10"/>
  <c r="BI1721" i="10"/>
  <c r="BH1721" i="10"/>
  <c r="BG1721" i="10"/>
  <c r="BE1721" i="10"/>
  <c r="T1721" i="10"/>
  <c r="R1721" i="10"/>
  <c r="P1721" i="10"/>
  <c r="BI1715" i="10"/>
  <c r="BH1715" i="10"/>
  <c r="BG1715" i="10"/>
  <c r="BE1715" i="10"/>
  <c r="T1715" i="10"/>
  <c r="R1715" i="10"/>
  <c r="P1715" i="10"/>
  <c r="BI1709" i="10"/>
  <c r="BH1709" i="10"/>
  <c r="BG1709" i="10"/>
  <c r="BE1709" i="10"/>
  <c r="T1709" i="10"/>
  <c r="R1709" i="10"/>
  <c r="P1709" i="10"/>
  <c r="BI1691" i="10"/>
  <c r="BH1691" i="10"/>
  <c r="BG1691" i="10"/>
  <c r="BE1691" i="10"/>
  <c r="T1691" i="10"/>
  <c r="R1691" i="10"/>
  <c r="P1691" i="10"/>
  <c r="BI1685" i="10"/>
  <c r="BH1685" i="10"/>
  <c r="BG1685" i="10"/>
  <c r="BE1685" i="10"/>
  <c r="T1685" i="10"/>
  <c r="R1685" i="10"/>
  <c r="P1685" i="10"/>
  <c r="BI1678" i="10"/>
  <c r="BH1678" i="10"/>
  <c r="BG1678" i="10"/>
  <c r="BE1678" i="10"/>
  <c r="T1678" i="10"/>
  <c r="R1678" i="10"/>
  <c r="P1678" i="10"/>
  <c r="BI1673" i="10"/>
  <c r="BH1673" i="10"/>
  <c r="BG1673" i="10"/>
  <c r="BE1673" i="10"/>
  <c r="T1673" i="10"/>
  <c r="R1673" i="10"/>
  <c r="P1673" i="10"/>
  <c r="BI1668" i="10"/>
  <c r="BH1668" i="10"/>
  <c r="BG1668" i="10"/>
  <c r="BE1668" i="10"/>
  <c r="T1668" i="10"/>
  <c r="R1668" i="10"/>
  <c r="P1668" i="10"/>
  <c r="BI1665" i="10"/>
  <c r="BH1665" i="10"/>
  <c r="BG1665" i="10"/>
  <c r="BE1665" i="10"/>
  <c r="T1665" i="10"/>
  <c r="R1665" i="10"/>
  <c r="P1665" i="10"/>
  <c r="BI1662" i="10"/>
  <c r="BH1662" i="10"/>
  <c r="BG1662" i="10"/>
  <c r="BE1662" i="10"/>
  <c r="T1662" i="10"/>
  <c r="R1662" i="10"/>
  <c r="P1662" i="10"/>
  <c r="BI1657" i="10"/>
  <c r="BH1657" i="10"/>
  <c r="BG1657" i="10"/>
  <c r="BE1657" i="10"/>
  <c r="T1657" i="10"/>
  <c r="R1657" i="10"/>
  <c r="P1657" i="10"/>
  <c r="BI1654" i="10"/>
  <c r="BH1654" i="10"/>
  <c r="BG1654" i="10"/>
  <c r="BE1654" i="10"/>
  <c r="T1654" i="10"/>
  <c r="R1654" i="10"/>
  <c r="P1654" i="10"/>
  <c r="BI1649" i="10"/>
  <c r="BH1649" i="10"/>
  <c r="BG1649" i="10"/>
  <c r="BE1649" i="10"/>
  <c r="T1649" i="10"/>
  <c r="R1649" i="10"/>
  <c r="P1649" i="10"/>
  <c r="BI1644" i="10"/>
  <c r="BH1644" i="10"/>
  <c r="BG1644" i="10"/>
  <c r="BE1644" i="10"/>
  <c r="T1644" i="10"/>
  <c r="R1644" i="10"/>
  <c r="P1644" i="10"/>
  <c r="BI1635" i="10"/>
  <c r="BH1635" i="10"/>
  <c r="BG1635" i="10"/>
  <c r="BE1635" i="10"/>
  <c r="T1635" i="10"/>
  <c r="R1635" i="10"/>
  <c r="P1635" i="10"/>
  <c r="BI1620" i="10"/>
  <c r="BH1620" i="10"/>
  <c r="BG1620" i="10"/>
  <c r="BE1620" i="10"/>
  <c r="T1620" i="10"/>
  <c r="R1620" i="10"/>
  <c r="P1620" i="10"/>
  <c r="BI1612" i="10"/>
  <c r="BH1612" i="10"/>
  <c r="BG1612" i="10"/>
  <c r="BE1612" i="10"/>
  <c r="T1612" i="10"/>
  <c r="R1612" i="10"/>
  <c r="P1612" i="10"/>
  <c r="BI1604" i="10"/>
  <c r="BH1604" i="10"/>
  <c r="BG1604" i="10"/>
  <c r="BE1604" i="10"/>
  <c r="T1604" i="10"/>
  <c r="R1604" i="10"/>
  <c r="P1604" i="10"/>
  <c r="BI1596" i="10"/>
  <c r="BH1596" i="10"/>
  <c r="BG1596" i="10"/>
  <c r="BE1596" i="10"/>
  <c r="T1596" i="10"/>
  <c r="R1596" i="10"/>
  <c r="P1596" i="10"/>
  <c r="BI1588" i="10"/>
  <c r="BH1588" i="10"/>
  <c r="BG1588" i="10"/>
  <c r="BE1588" i="10"/>
  <c r="T1588" i="10"/>
  <c r="R1588" i="10"/>
  <c r="P1588" i="10"/>
  <c r="BI1583" i="10"/>
  <c r="BH1583" i="10"/>
  <c r="BG1583" i="10"/>
  <c r="BE1583" i="10"/>
  <c r="T1583" i="10"/>
  <c r="R1583" i="10"/>
  <c r="P1583" i="10"/>
  <c r="BI1575" i="10"/>
  <c r="BH1575" i="10"/>
  <c r="BG1575" i="10"/>
  <c r="BE1575" i="10"/>
  <c r="T1575" i="10"/>
  <c r="R1575" i="10"/>
  <c r="P1575" i="10"/>
  <c r="BI1567" i="10"/>
  <c r="BH1567" i="10"/>
  <c r="BG1567" i="10"/>
  <c r="BE1567" i="10"/>
  <c r="T1567" i="10"/>
  <c r="R1567" i="10"/>
  <c r="P1567" i="10"/>
  <c r="BI1559" i="10"/>
  <c r="BH1559" i="10"/>
  <c r="BG1559" i="10"/>
  <c r="BE1559" i="10"/>
  <c r="T1559" i="10"/>
  <c r="R1559" i="10"/>
  <c r="P1559" i="10"/>
  <c r="BI1556" i="10"/>
  <c r="BH1556" i="10"/>
  <c r="BG1556" i="10"/>
  <c r="BE1556" i="10"/>
  <c r="T1556" i="10"/>
  <c r="R1556" i="10"/>
  <c r="P1556" i="10"/>
  <c r="BI1552" i="10"/>
  <c r="BH1552" i="10"/>
  <c r="BG1552" i="10"/>
  <c r="BE1552" i="10"/>
  <c r="T1552" i="10"/>
  <c r="R1552" i="10"/>
  <c r="P1552" i="10"/>
  <c r="BI1547" i="10"/>
  <c r="BH1547" i="10"/>
  <c r="BG1547" i="10"/>
  <c r="BE1547" i="10"/>
  <c r="T1547" i="10"/>
  <c r="R1547" i="10"/>
  <c r="P1547" i="10"/>
  <c r="BI1540" i="10"/>
  <c r="BH1540" i="10"/>
  <c r="BG1540" i="10"/>
  <c r="BE1540" i="10"/>
  <c r="T1540" i="10"/>
  <c r="R1540" i="10"/>
  <c r="P1540" i="10"/>
  <c r="BI1535" i="10"/>
  <c r="BH1535" i="10"/>
  <c r="BG1535" i="10"/>
  <c r="BE1535" i="10"/>
  <c r="T1535" i="10"/>
  <c r="R1535" i="10"/>
  <c r="P1535" i="10"/>
  <c r="BI1531" i="10"/>
  <c r="BH1531" i="10"/>
  <c r="BG1531" i="10"/>
  <c r="BE1531" i="10"/>
  <c r="T1531" i="10"/>
  <c r="R1531" i="10"/>
  <c r="P1531" i="10"/>
  <c r="BI1529" i="10"/>
  <c r="BH1529" i="10"/>
  <c r="BG1529" i="10"/>
  <c r="BE1529" i="10"/>
  <c r="T1529" i="10"/>
  <c r="R1529" i="10"/>
  <c r="P1529" i="10"/>
  <c r="BI1523" i="10"/>
  <c r="BH1523" i="10"/>
  <c r="BG1523" i="10"/>
  <c r="BE1523" i="10"/>
  <c r="T1523" i="10"/>
  <c r="R1523" i="10"/>
  <c r="P1523" i="10"/>
  <c r="BI1521" i="10"/>
  <c r="BH1521" i="10"/>
  <c r="BG1521" i="10"/>
  <c r="BE1521" i="10"/>
  <c r="T1521" i="10"/>
  <c r="R1521" i="10"/>
  <c r="P1521" i="10"/>
  <c r="BI1512" i="10"/>
  <c r="BH1512" i="10"/>
  <c r="BG1512" i="10"/>
  <c r="BE1512" i="10"/>
  <c r="T1512" i="10"/>
  <c r="R1512" i="10"/>
  <c r="P1512" i="10"/>
  <c r="BI1499" i="10"/>
  <c r="BH1499" i="10"/>
  <c r="BG1499" i="10"/>
  <c r="BE1499" i="10"/>
  <c r="T1499" i="10"/>
  <c r="R1499" i="10"/>
  <c r="P1499" i="10"/>
  <c r="BI1497" i="10"/>
  <c r="BH1497" i="10"/>
  <c r="BG1497" i="10"/>
  <c r="BE1497" i="10"/>
  <c r="T1497" i="10"/>
  <c r="R1497" i="10"/>
  <c r="P1497" i="10"/>
  <c r="BI1495" i="10"/>
  <c r="BH1495" i="10"/>
  <c r="BG1495" i="10"/>
  <c r="BE1495" i="10"/>
  <c r="T1495" i="10"/>
  <c r="R1495" i="10"/>
  <c r="P1495" i="10"/>
  <c r="BI1485" i="10"/>
  <c r="BH1485" i="10"/>
  <c r="BG1485" i="10"/>
  <c r="BE1485" i="10"/>
  <c r="T1485" i="10"/>
  <c r="R1485" i="10"/>
  <c r="P1485" i="10"/>
  <c r="BI1483" i="10"/>
  <c r="BH1483" i="10"/>
  <c r="BG1483" i="10"/>
  <c r="BE1483" i="10"/>
  <c r="T1483" i="10"/>
  <c r="R1483" i="10"/>
  <c r="P1483" i="10"/>
  <c r="BI1481" i="10"/>
  <c r="BH1481" i="10"/>
  <c r="BG1481" i="10"/>
  <c r="BE1481" i="10"/>
  <c r="T1481" i="10"/>
  <c r="R1481" i="10"/>
  <c r="P1481" i="10"/>
  <c r="BI1476" i="10"/>
  <c r="BH1476" i="10"/>
  <c r="BG1476" i="10"/>
  <c r="BE1476" i="10"/>
  <c r="T1476" i="10"/>
  <c r="R1476" i="10"/>
  <c r="P1476" i="10"/>
  <c r="BI1475" i="10"/>
  <c r="BH1475" i="10"/>
  <c r="BG1475" i="10"/>
  <c r="BE1475" i="10"/>
  <c r="T1475" i="10"/>
  <c r="R1475" i="10"/>
  <c r="P1475" i="10"/>
  <c r="BI1465" i="10"/>
  <c r="BH1465" i="10"/>
  <c r="BG1465" i="10"/>
  <c r="BE1465" i="10"/>
  <c r="T1465" i="10"/>
  <c r="R1465" i="10"/>
  <c r="P1465" i="10"/>
  <c r="BI1459" i="10"/>
  <c r="BH1459" i="10"/>
  <c r="BG1459" i="10"/>
  <c r="BE1459" i="10"/>
  <c r="T1459" i="10"/>
  <c r="R1459" i="10"/>
  <c r="P1459" i="10"/>
  <c r="BI1453" i="10"/>
  <c r="BH1453" i="10"/>
  <c r="BG1453" i="10"/>
  <c r="BE1453" i="10"/>
  <c r="T1453" i="10"/>
  <c r="R1453" i="10"/>
  <c r="P1453" i="10"/>
  <c r="BI1447" i="10"/>
  <c r="BH1447" i="10"/>
  <c r="BG1447" i="10"/>
  <c r="BE1447" i="10"/>
  <c r="T1447" i="10"/>
  <c r="R1447" i="10"/>
  <c r="P1447" i="10"/>
  <c r="BI1444" i="10"/>
  <c r="BH1444" i="10"/>
  <c r="BG1444" i="10"/>
  <c r="BE1444" i="10"/>
  <c r="T1444" i="10"/>
  <c r="R1444" i="10"/>
  <c r="P1444" i="10"/>
  <c r="BI1439" i="10"/>
  <c r="BH1439" i="10"/>
  <c r="BG1439" i="10"/>
  <c r="BE1439" i="10"/>
  <c r="T1439" i="10"/>
  <c r="R1439" i="10"/>
  <c r="P1439" i="10"/>
  <c r="BI1436" i="10"/>
  <c r="BH1436" i="10"/>
  <c r="BG1436" i="10"/>
  <c r="BE1436" i="10"/>
  <c r="T1436" i="10"/>
  <c r="R1436" i="10"/>
  <c r="P1436" i="10"/>
  <c r="BI1431" i="10"/>
  <c r="BH1431" i="10"/>
  <c r="BG1431" i="10"/>
  <c r="BE1431" i="10"/>
  <c r="T1431" i="10"/>
  <c r="R1431" i="10"/>
  <c r="P1431" i="10"/>
  <c r="BI1425" i="10"/>
  <c r="BH1425" i="10"/>
  <c r="BG1425" i="10"/>
  <c r="BE1425" i="10"/>
  <c r="T1425" i="10"/>
  <c r="R1425" i="10"/>
  <c r="P1425" i="10"/>
  <c r="BI1419" i="10"/>
  <c r="BH1419" i="10"/>
  <c r="BG1419" i="10"/>
  <c r="BE1419" i="10"/>
  <c r="T1419" i="10"/>
  <c r="R1419" i="10"/>
  <c r="P1419" i="10"/>
  <c r="BI1413" i="10"/>
  <c r="BH1413" i="10"/>
  <c r="BG1413" i="10"/>
  <c r="BE1413" i="10"/>
  <c r="T1413" i="10"/>
  <c r="R1413" i="10"/>
  <c r="P1413" i="10"/>
  <c r="BI1407" i="10"/>
  <c r="BH1407" i="10"/>
  <c r="BG1407" i="10"/>
  <c r="BE1407" i="10"/>
  <c r="T1407" i="10"/>
  <c r="R1407" i="10"/>
  <c r="P1407" i="10"/>
  <c r="BI1406" i="10"/>
  <c r="BH1406" i="10"/>
  <c r="BG1406" i="10"/>
  <c r="BE1406" i="10"/>
  <c r="T1406" i="10"/>
  <c r="R1406" i="10"/>
  <c r="P1406" i="10"/>
  <c r="BI1401" i="10"/>
  <c r="BH1401" i="10"/>
  <c r="BG1401" i="10"/>
  <c r="BE1401" i="10"/>
  <c r="T1401" i="10"/>
  <c r="R1401" i="10"/>
  <c r="P1401" i="10"/>
  <c r="BI1393" i="10"/>
  <c r="BH1393" i="10"/>
  <c r="BG1393" i="10"/>
  <c r="BE1393" i="10"/>
  <c r="T1393" i="10"/>
  <c r="R1393" i="10"/>
  <c r="P1393" i="10"/>
  <c r="BI1391" i="10"/>
  <c r="BH1391" i="10"/>
  <c r="BG1391" i="10"/>
  <c r="BE1391" i="10"/>
  <c r="T1391" i="10"/>
  <c r="T1390" i="10"/>
  <c r="R1391" i="10"/>
  <c r="R1390" i="10" s="1"/>
  <c r="P1391" i="10"/>
  <c r="P1390" i="10" s="1"/>
  <c r="BI1388" i="10"/>
  <c r="BH1388" i="10"/>
  <c r="BG1388" i="10"/>
  <c r="BE1388" i="10"/>
  <c r="T1388" i="10"/>
  <c r="R1388" i="10"/>
  <c r="P1388" i="10"/>
  <c r="BI1385" i="10"/>
  <c r="BH1385" i="10"/>
  <c r="BG1385" i="10"/>
  <c r="BE1385" i="10"/>
  <c r="T1385" i="10"/>
  <c r="R1385" i="10"/>
  <c r="P1385" i="10"/>
  <c r="BI1383" i="10"/>
  <c r="BH1383" i="10"/>
  <c r="BG1383" i="10"/>
  <c r="BE1383" i="10"/>
  <c r="T1383" i="10"/>
  <c r="R1383" i="10"/>
  <c r="P1383" i="10"/>
  <c r="BI1380" i="10"/>
  <c r="BH1380" i="10"/>
  <c r="BG1380" i="10"/>
  <c r="BE1380" i="10"/>
  <c r="T1380" i="10"/>
  <c r="R1380" i="10"/>
  <c r="P1380" i="10"/>
  <c r="BI1379" i="10"/>
  <c r="BH1379" i="10"/>
  <c r="BG1379" i="10"/>
  <c r="BE1379" i="10"/>
  <c r="T1379" i="10"/>
  <c r="R1379" i="10"/>
  <c r="P1379" i="10"/>
  <c r="BI1373" i="10"/>
  <c r="BH1373" i="10"/>
  <c r="BG1373" i="10"/>
  <c r="BE1373" i="10"/>
  <c r="T1373" i="10"/>
  <c r="T1372" i="10" s="1"/>
  <c r="R1373" i="10"/>
  <c r="R1372" i="10" s="1"/>
  <c r="P1373" i="10"/>
  <c r="P1372" i="10" s="1"/>
  <c r="BI1370" i="10"/>
  <c r="BH1370" i="10"/>
  <c r="BG1370" i="10"/>
  <c r="BE1370" i="10"/>
  <c r="T1370" i="10"/>
  <c r="R1370" i="10"/>
  <c r="P1370" i="10"/>
  <c r="BI1369" i="10"/>
  <c r="BH1369" i="10"/>
  <c r="BG1369" i="10"/>
  <c r="BE1369" i="10"/>
  <c r="T1369" i="10"/>
  <c r="R1369" i="10"/>
  <c r="P1369" i="10"/>
  <c r="BI1368" i="10"/>
  <c r="BH1368" i="10"/>
  <c r="BG1368" i="10"/>
  <c r="BE1368" i="10"/>
  <c r="T1368" i="10"/>
  <c r="R1368" i="10"/>
  <c r="P1368" i="10"/>
  <c r="BI1364" i="10"/>
  <c r="BH1364" i="10"/>
  <c r="BG1364" i="10"/>
  <c r="BE1364" i="10"/>
  <c r="T1364" i="10"/>
  <c r="T1363" i="10" s="1"/>
  <c r="R1364" i="10"/>
  <c r="R1363" i="10"/>
  <c r="P1364" i="10"/>
  <c r="P1363" i="10"/>
  <c r="BI1361" i="10"/>
  <c r="BH1361" i="10"/>
  <c r="BG1361" i="10"/>
  <c r="BE1361" i="10"/>
  <c r="T1361" i="10"/>
  <c r="R1361" i="10"/>
  <c r="P1361" i="10"/>
  <c r="BI1357" i="10"/>
  <c r="BH1357" i="10"/>
  <c r="BG1357" i="10"/>
  <c r="BE1357" i="10"/>
  <c r="T1357" i="10"/>
  <c r="R1357" i="10"/>
  <c r="P1357" i="10"/>
  <c r="BI1355" i="10"/>
  <c r="BH1355" i="10"/>
  <c r="BG1355" i="10"/>
  <c r="BE1355" i="10"/>
  <c r="T1355" i="10"/>
  <c r="R1355" i="10"/>
  <c r="P1355" i="10"/>
  <c r="BI1353" i="10"/>
  <c r="BH1353" i="10"/>
  <c r="BG1353" i="10"/>
  <c r="BE1353" i="10"/>
  <c r="T1353" i="10"/>
  <c r="R1353" i="10"/>
  <c r="P1353" i="10"/>
  <c r="BI1350" i="10"/>
  <c r="BH1350" i="10"/>
  <c r="BG1350" i="10"/>
  <c r="BE1350" i="10"/>
  <c r="T1350" i="10"/>
  <c r="R1350" i="10"/>
  <c r="P1350" i="10"/>
  <c r="BI1267" i="10"/>
  <c r="BH1267" i="10"/>
  <c r="BG1267" i="10"/>
  <c r="BE1267" i="10"/>
  <c r="T1267" i="10"/>
  <c r="R1267" i="10"/>
  <c r="P1267" i="10"/>
  <c r="BI1255" i="10"/>
  <c r="BH1255" i="10"/>
  <c r="BG1255" i="10"/>
  <c r="BE1255" i="10"/>
  <c r="T1255" i="10"/>
  <c r="R1255" i="10"/>
  <c r="P1255" i="10"/>
  <c r="BI1250" i="10"/>
  <c r="BH1250" i="10"/>
  <c r="BG1250" i="10"/>
  <c r="BE1250" i="10"/>
  <c r="T1250" i="10"/>
  <c r="R1250" i="10"/>
  <c r="P1250" i="10"/>
  <c r="BI1246" i="10"/>
  <c r="BH1246" i="10"/>
  <c r="BG1246" i="10"/>
  <c r="BE1246" i="10"/>
  <c r="T1246" i="10"/>
  <c r="R1246" i="10"/>
  <c r="P1246" i="10"/>
  <c r="BI1242" i="10"/>
  <c r="BH1242" i="10"/>
  <c r="BG1242" i="10"/>
  <c r="BE1242" i="10"/>
  <c r="T1242" i="10"/>
  <c r="R1242" i="10"/>
  <c r="P1242" i="10"/>
  <c r="BI1231" i="10"/>
  <c r="BH1231" i="10"/>
  <c r="BG1231" i="10"/>
  <c r="BE1231" i="10"/>
  <c r="T1231" i="10"/>
  <c r="R1231" i="10"/>
  <c r="P1231" i="10"/>
  <c r="BI1219" i="10"/>
  <c r="BH1219" i="10"/>
  <c r="BG1219" i="10"/>
  <c r="BE1219" i="10"/>
  <c r="T1219" i="10"/>
  <c r="R1219" i="10"/>
  <c r="P1219" i="10"/>
  <c r="BI1212" i="10"/>
  <c r="BH1212" i="10"/>
  <c r="BG1212" i="10"/>
  <c r="BE1212" i="10"/>
  <c r="T1212" i="10"/>
  <c r="R1212" i="10"/>
  <c r="P1212" i="10"/>
  <c r="BI1205" i="10"/>
  <c r="BH1205" i="10"/>
  <c r="BG1205" i="10"/>
  <c r="BE1205" i="10"/>
  <c r="T1205" i="10"/>
  <c r="R1205" i="10"/>
  <c r="P1205" i="10"/>
  <c r="BI1198" i="10"/>
  <c r="BH1198" i="10"/>
  <c r="BG1198" i="10"/>
  <c r="BE1198" i="10"/>
  <c r="T1198" i="10"/>
  <c r="R1198" i="10"/>
  <c r="P1198" i="10"/>
  <c r="BI1187" i="10"/>
  <c r="BH1187" i="10"/>
  <c r="BG1187" i="10"/>
  <c r="BE1187" i="10"/>
  <c r="T1187" i="10"/>
  <c r="R1187" i="10"/>
  <c r="P1187" i="10"/>
  <c r="BI1178" i="10"/>
  <c r="BH1178" i="10"/>
  <c r="BG1178" i="10"/>
  <c r="BE1178" i="10"/>
  <c r="T1178" i="10"/>
  <c r="R1178" i="10"/>
  <c r="P1178" i="10"/>
  <c r="BI1170" i="10"/>
  <c r="BH1170" i="10"/>
  <c r="BG1170" i="10"/>
  <c r="BE1170" i="10"/>
  <c r="T1170" i="10"/>
  <c r="R1170" i="10"/>
  <c r="P1170" i="10"/>
  <c r="BI1162" i="10"/>
  <c r="BH1162" i="10"/>
  <c r="BG1162" i="10"/>
  <c r="BE1162" i="10"/>
  <c r="T1162" i="10"/>
  <c r="R1162" i="10"/>
  <c r="P1162" i="10"/>
  <c r="BI1152" i="10"/>
  <c r="BH1152" i="10"/>
  <c r="BG1152" i="10"/>
  <c r="BE1152" i="10"/>
  <c r="T1152" i="10"/>
  <c r="R1152" i="10"/>
  <c r="P1152" i="10"/>
  <c r="BI1144" i="10"/>
  <c r="BH1144" i="10"/>
  <c r="BG1144" i="10"/>
  <c r="BE1144" i="10"/>
  <c r="T1144" i="10"/>
  <c r="R1144" i="10"/>
  <c r="P1144" i="10"/>
  <c r="BI1136" i="10"/>
  <c r="BH1136" i="10"/>
  <c r="BG1136" i="10"/>
  <c r="BE1136" i="10"/>
  <c r="T1136" i="10"/>
  <c r="R1136" i="10"/>
  <c r="P1136" i="10"/>
  <c r="BI1123" i="10"/>
  <c r="BH1123" i="10"/>
  <c r="BG1123" i="10"/>
  <c r="BE1123" i="10"/>
  <c r="T1123" i="10"/>
  <c r="R1123" i="10"/>
  <c r="P1123" i="10"/>
  <c r="BI1119" i="10"/>
  <c r="BH1119" i="10"/>
  <c r="BG1119" i="10"/>
  <c r="BE1119" i="10"/>
  <c r="T1119" i="10"/>
  <c r="R1119" i="10"/>
  <c r="P1119" i="10"/>
  <c r="BI1114" i="10"/>
  <c r="BH1114" i="10"/>
  <c r="BG1114" i="10"/>
  <c r="BE1114" i="10"/>
  <c r="T1114" i="10"/>
  <c r="R1114" i="10"/>
  <c r="P1114" i="10"/>
  <c r="BI1109" i="10"/>
  <c r="BH1109" i="10"/>
  <c r="BG1109" i="10"/>
  <c r="BE1109" i="10"/>
  <c r="T1109" i="10"/>
  <c r="R1109" i="10"/>
  <c r="P1109" i="10"/>
  <c r="BI1099" i="10"/>
  <c r="BH1099" i="10"/>
  <c r="BG1099" i="10"/>
  <c r="BE1099" i="10"/>
  <c r="T1099" i="10"/>
  <c r="R1099" i="10"/>
  <c r="P1099" i="10"/>
  <c r="BI1094" i="10"/>
  <c r="BH1094" i="10"/>
  <c r="BG1094" i="10"/>
  <c r="BE1094" i="10"/>
  <c r="T1094" i="10"/>
  <c r="R1094" i="10"/>
  <c r="P1094" i="10"/>
  <c r="BI1090" i="10"/>
  <c r="BH1090" i="10"/>
  <c r="BG1090" i="10"/>
  <c r="BE1090" i="10"/>
  <c r="T1090" i="10"/>
  <c r="R1090" i="10"/>
  <c r="P1090" i="10"/>
  <c r="BI1083" i="10"/>
  <c r="BH1083" i="10"/>
  <c r="BG1083" i="10"/>
  <c r="BE1083" i="10"/>
  <c r="T1083" i="10"/>
  <c r="R1083" i="10"/>
  <c r="P1083" i="10"/>
  <c r="BI1078" i="10"/>
  <c r="BH1078" i="10"/>
  <c r="BG1078" i="10"/>
  <c r="BE1078" i="10"/>
  <c r="T1078" i="10"/>
  <c r="R1078" i="10"/>
  <c r="P1078" i="10"/>
  <c r="BI1070" i="10"/>
  <c r="BH1070" i="10"/>
  <c r="BG1070" i="10"/>
  <c r="BE1070" i="10"/>
  <c r="T1070" i="10"/>
  <c r="R1070" i="10"/>
  <c r="P1070" i="10"/>
  <c r="BI1063" i="10"/>
  <c r="BH1063" i="10"/>
  <c r="BG1063" i="10"/>
  <c r="BE1063" i="10"/>
  <c r="T1063" i="10"/>
  <c r="R1063" i="10"/>
  <c r="P1063" i="10"/>
  <c r="BI1048" i="10"/>
  <c r="BH1048" i="10"/>
  <c r="BG1048" i="10"/>
  <c r="BE1048" i="10"/>
  <c r="T1048" i="10"/>
  <c r="R1048" i="10"/>
  <c r="P1048" i="10"/>
  <c r="BI1037" i="10"/>
  <c r="BH1037" i="10"/>
  <c r="BG1037" i="10"/>
  <c r="BE1037" i="10"/>
  <c r="T1037" i="10"/>
  <c r="R1037" i="10"/>
  <c r="P1037" i="10"/>
  <c r="BI1032" i="10"/>
  <c r="BH1032" i="10"/>
  <c r="BG1032" i="10"/>
  <c r="BE1032" i="10"/>
  <c r="T1032" i="10"/>
  <c r="R1032" i="10"/>
  <c r="P1032" i="10"/>
  <c r="BI1026" i="10"/>
  <c r="BH1026" i="10"/>
  <c r="BG1026" i="10"/>
  <c r="BE1026" i="10"/>
  <c r="T1026" i="10"/>
  <c r="R1026" i="10"/>
  <c r="P1026" i="10"/>
  <c r="BI1025" i="10"/>
  <c r="BH1025" i="10"/>
  <c r="BG1025" i="10"/>
  <c r="BE1025" i="10"/>
  <c r="T1025" i="10"/>
  <c r="R1025" i="10"/>
  <c r="P1025" i="10"/>
  <c r="BI1019" i="10"/>
  <c r="BH1019" i="10"/>
  <c r="BG1019" i="10"/>
  <c r="BE1019" i="10"/>
  <c r="T1019" i="10"/>
  <c r="R1019" i="10"/>
  <c r="P1019" i="10"/>
  <c r="BI1012" i="10"/>
  <c r="BH1012" i="10"/>
  <c r="BG1012" i="10"/>
  <c r="BE1012" i="10"/>
  <c r="T1012" i="10"/>
  <c r="R1012" i="10"/>
  <c r="P1012" i="10"/>
  <c r="BI1010" i="10"/>
  <c r="BH1010" i="10"/>
  <c r="BG1010" i="10"/>
  <c r="BE1010" i="10"/>
  <c r="T1010" i="10"/>
  <c r="R1010" i="10"/>
  <c r="P1010" i="10"/>
  <c r="BI1005" i="10"/>
  <c r="BH1005" i="10"/>
  <c r="BG1005" i="10"/>
  <c r="BE1005" i="10"/>
  <c r="T1005" i="10"/>
  <c r="R1005" i="10"/>
  <c r="P1005" i="10"/>
  <c r="BI1003" i="10"/>
  <c r="BH1003" i="10"/>
  <c r="BG1003" i="10"/>
  <c r="BE1003" i="10"/>
  <c r="T1003" i="10"/>
  <c r="R1003" i="10"/>
  <c r="P1003" i="10"/>
  <c r="BI999" i="10"/>
  <c r="BH999" i="10"/>
  <c r="BG999" i="10"/>
  <c r="BE999" i="10"/>
  <c r="T999" i="10"/>
  <c r="R999" i="10"/>
  <c r="P999" i="10"/>
  <c r="BI997" i="10"/>
  <c r="BH997" i="10"/>
  <c r="BG997" i="10"/>
  <c r="BE997" i="10"/>
  <c r="T997" i="10"/>
  <c r="R997" i="10"/>
  <c r="P997" i="10"/>
  <c r="BI996" i="10"/>
  <c r="BH996" i="10"/>
  <c r="BG996" i="10"/>
  <c r="BE996" i="10"/>
  <c r="T996" i="10"/>
  <c r="R996" i="10"/>
  <c r="P996" i="10"/>
  <c r="BI992" i="10"/>
  <c r="BH992" i="10"/>
  <c r="BG992" i="10"/>
  <c r="BE992" i="10"/>
  <c r="T992" i="10"/>
  <c r="R992" i="10"/>
  <c r="P992" i="10"/>
  <c r="BI990" i="10"/>
  <c r="BH990" i="10"/>
  <c r="BG990" i="10"/>
  <c r="BE990" i="10"/>
  <c r="T990" i="10"/>
  <c r="R990" i="10"/>
  <c r="P990" i="10"/>
  <c r="BI988" i="10"/>
  <c r="BH988" i="10"/>
  <c r="BG988" i="10"/>
  <c r="BE988" i="10"/>
  <c r="T988" i="10"/>
  <c r="R988" i="10"/>
  <c r="P988" i="10"/>
  <c r="BI984" i="10"/>
  <c r="BH984" i="10"/>
  <c r="BG984" i="10"/>
  <c r="BE984" i="10"/>
  <c r="T984" i="10"/>
  <c r="R984" i="10"/>
  <c r="P984" i="10"/>
  <c r="BI978" i="10"/>
  <c r="BH978" i="10"/>
  <c r="BG978" i="10"/>
  <c r="BE978" i="10"/>
  <c r="T978" i="10"/>
  <c r="R978" i="10"/>
  <c r="P978" i="10"/>
  <c r="BI976" i="10"/>
  <c r="BH976" i="10"/>
  <c r="BG976" i="10"/>
  <c r="BE976" i="10"/>
  <c r="T976" i="10"/>
  <c r="R976" i="10"/>
  <c r="P976" i="10"/>
  <c r="BI974" i="10"/>
  <c r="BH974" i="10"/>
  <c r="BG974" i="10"/>
  <c r="BE974" i="10"/>
  <c r="T974" i="10"/>
  <c r="R974" i="10"/>
  <c r="P974" i="10"/>
  <c r="BI972" i="10"/>
  <c r="BH972" i="10"/>
  <c r="BG972" i="10"/>
  <c r="BE972" i="10"/>
  <c r="T972" i="10"/>
  <c r="R972" i="10"/>
  <c r="P972" i="10"/>
  <c r="BI971" i="10"/>
  <c r="BH971" i="10"/>
  <c r="BG971" i="10"/>
  <c r="BE971" i="10"/>
  <c r="T971" i="10"/>
  <c r="R971" i="10"/>
  <c r="P971" i="10"/>
  <c r="BI970" i="10"/>
  <c r="BH970" i="10"/>
  <c r="BG970" i="10"/>
  <c r="BE970" i="10"/>
  <c r="T970" i="10"/>
  <c r="R970" i="10"/>
  <c r="P970" i="10"/>
  <c r="BI956" i="10"/>
  <c r="BH956" i="10"/>
  <c r="BG956" i="10"/>
  <c r="BE956" i="10"/>
  <c r="T956" i="10"/>
  <c r="R956" i="10"/>
  <c r="P956" i="10"/>
  <c r="BI955" i="10"/>
  <c r="BH955" i="10"/>
  <c r="BG955" i="10"/>
  <c r="BE955" i="10"/>
  <c r="T955" i="10"/>
  <c r="R955" i="10"/>
  <c r="P955" i="10"/>
  <c r="BI954" i="10"/>
  <c r="BH954" i="10"/>
  <c r="BG954" i="10"/>
  <c r="BE954" i="10"/>
  <c r="T954" i="10"/>
  <c r="R954" i="10"/>
  <c r="P954" i="10"/>
  <c r="BI953" i="10"/>
  <c r="BH953" i="10"/>
  <c r="BG953" i="10"/>
  <c r="BE953" i="10"/>
  <c r="T953" i="10"/>
  <c r="R953" i="10"/>
  <c r="P953" i="10"/>
  <c r="BI952" i="10"/>
  <c r="BH952" i="10"/>
  <c r="BG952" i="10"/>
  <c r="BE952" i="10"/>
  <c r="T952" i="10"/>
  <c r="R952" i="10"/>
  <c r="P952" i="10"/>
  <c r="BI951" i="10"/>
  <c r="BH951" i="10"/>
  <c r="BG951" i="10"/>
  <c r="BE951" i="10"/>
  <c r="T951" i="10"/>
  <c r="R951" i="10"/>
  <c r="P951" i="10"/>
  <c r="BI935" i="10"/>
  <c r="BH935" i="10"/>
  <c r="BG935" i="10"/>
  <c r="BE935" i="10"/>
  <c r="T935" i="10"/>
  <c r="R935" i="10"/>
  <c r="P935" i="10"/>
  <c r="BI931" i="10"/>
  <c r="BH931" i="10"/>
  <c r="BG931" i="10"/>
  <c r="BE931" i="10"/>
  <c r="T931" i="10"/>
  <c r="R931" i="10"/>
  <c r="P931" i="10"/>
  <c r="BI926" i="10"/>
  <c r="BH926" i="10"/>
  <c r="BG926" i="10"/>
  <c r="BE926" i="10"/>
  <c r="T926" i="10"/>
  <c r="R926" i="10"/>
  <c r="P926" i="10"/>
  <c r="BI924" i="10"/>
  <c r="BH924" i="10"/>
  <c r="BG924" i="10"/>
  <c r="BE924" i="10"/>
  <c r="T924" i="10"/>
  <c r="R924" i="10"/>
  <c r="P924" i="10"/>
  <c r="BI922" i="10"/>
  <c r="BH922" i="10"/>
  <c r="BG922" i="10"/>
  <c r="BE922" i="10"/>
  <c r="T922" i="10"/>
  <c r="R922" i="10"/>
  <c r="P922" i="10"/>
  <c r="BI917" i="10"/>
  <c r="BH917" i="10"/>
  <c r="BG917" i="10"/>
  <c r="BE917" i="10"/>
  <c r="T917" i="10"/>
  <c r="R917" i="10"/>
  <c r="P917" i="10"/>
  <c r="BI916" i="10"/>
  <c r="BH916" i="10"/>
  <c r="BG916" i="10"/>
  <c r="BE916" i="10"/>
  <c r="T916" i="10"/>
  <c r="R916" i="10"/>
  <c r="P916" i="10"/>
  <c r="BI912" i="10"/>
  <c r="BH912" i="10"/>
  <c r="BG912" i="10"/>
  <c r="BE912" i="10"/>
  <c r="T912" i="10"/>
  <c r="R912" i="10"/>
  <c r="P912" i="10"/>
  <c r="BI910" i="10"/>
  <c r="BH910" i="10"/>
  <c r="BG910" i="10"/>
  <c r="BE910" i="10"/>
  <c r="T910" i="10"/>
  <c r="R910" i="10"/>
  <c r="P910" i="10"/>
  <c r="BI905" i="10"/>
  <c r="BH905" i="10"/>
  <c r="BG905" i="10"/>
  <c r="BE905" i="10"/>
  <c r="T905" i="10"/>
  <c r="R905" i="10"/>
  <c r="P905" i="10"/>
  <c r="BI876" i="10"/>
  <c r="BH876" i="10"/>
  <c r="BG876" i="10"/>
  <c r="BE876" i="10"/>
  <c r="T876" i="10"/>
  <c r="R876" i="10"/>
  <c r="P876" i="10"/>
  <c r="BI868" i="10"/>
  <c r="BH868" i="10"/>
  <c r="BG868" i="10"/>
  <c r="BE868" i="10"/>
  <c r="T868" i="10"/>
  <c r="R868" i="10"/>
  <c r="P868" i="10"/>
  <c r="BI867" i="10"/>
  <c r="BH867" i="10"/>
  <c r="BG867" i="10"/>
  <c r="BE867" i="10"/>
  <c r="T867" i="10"/>
  <c r="R867" i="10"/>
  <c r="P867" i="10"/>
  <c r="BI855" i="10"/>
  <c r="BH855" i="10"/>
  <c r="BG855" i="10"/>
  <c r="BE855" i="10"/>
  <c r="T855" i="10"/>
  <c r="R855" i="10"/>
  <c r="P855" i="10"/>
  <c r="BI827" i="10"/>
  <c r="BH827" i="10"/>
  <c r="BG827" i="10"/>
  <c r="BE827" i="10"/>
  <c r="T827" i="10"/>
  <c r="R827" i="10"/>
  <c r="P827" i="10"/>
  <c r="BI823" i="10"/>
  <c r="BH823" i="10"/>
  <c r="BG823" i="10"/>
  <c r="BE823" i="10"/>
  <c r="T823" i="10"/>
  <c r="R823" i="10"/>
  <c r="P823" i="10"/>
  <c r="BI798" i="10"/>
  <c r="BH798" i="10"/>
  <c r="BG798" i="10"/>
  <c r="BE798" i="10"/>
  <c r="T798" i="10"/>
  <c r="R798" i="10"/>
  <c r="P798" i="10"/>
  <c r="BI794" i="10"/>
  <c r="BH794" i="10"/>
  <c r="BG794" i="10"/>
  <c r="BE794" i="10"/>
  <c r="T794" i="10"/>
  <c r="R794" i="10"/>
  <c r="P794" i="10"/>
  <c r="BI790" i="10"/>
  <c r="BH790" i="10"/>
  <c r="BG790" i="10"/>
  <c r="BE790" i="10"/>
  <c r="T790" i="10"/>
  <c r="R790" i="10"/>
  <c r="P790" i="10"/>
  <c r="BI786" i="10"/>
  <c r="BH786" i="10"/>
  <c r="BG786" i="10"/>
  <c r="BE786" i="10"/>
  <c r="T786" i="10"/>
  <c r="R786" i="10"/>
  <c r="P786" i="10"/>
  <c r="BI782" i="10"/>
  <c r="BH782" i="10"/>
  <c r="BG782" i="10"/>
  <c r="BE782" i="10"/>
  <c r="T782" i="10"/>
  <c r="R782" i="10"/>
  <c r="P782" i="10"/>
  <c r="BI778" i="10"/>
  <c r="BH778" i="10"/>
  <c r="BG778" i="10"/>
  <c r="BE778" i="10"/>
  <c r="T778" i="10"/>
  <c r="R778" i="10"/>
  <c r="P778" i="10"/>
  <c r="BI776" i="10"/>
  <c r="BH776" i="10"/>
  <c r="BG776" i="10"/>
  <c r="BE776" i="10"/>
  <c r="T776" i="10"/>
  <c r="R776" i="10"/>
  <c r="P776" i="10"/>
  <c r="BI773" i="10"/>
  <c r="BH773" i="10"/>
  <c r="BG773" i="10"/>
  <c r="BE773" i="10"/>
  <c r="T773" i="10"/>
  <c r="R773" i="10"/>
  <c r="P773" i="10"/>
  <c r="BI770" i="10"/>
  <c r="BH770" i="10"/>
  <c r="BG770" i="10"/>
  <c r="BE770" i="10"/>
  <c r="T770" i="10"/>
  <c r="R770" i="10"/>
  <c r="P770" i="10"/>
  <c r="BI764" i="10"/>
  <c r="BH764" i="10"/>
  <c r="BG764" i="10"/>
  <c r="BE764" i="10"/>
  <c r="T764" i="10"/>
  <c r="R764" i="10"/>
  <c r="P764" i="10"/>
  <c r="BI761" i="10"/>
  <c r="BH761" i="10"/>
  <c r="BG761" i="10"/>
  <c r="BE761" i="10"/>
  <c r="T761" i="10"/>
  <c r="R761" i="10"/>
  <c r="P761" i="10"/>
  <c r="BI743" i="10"/>
  <c r="BH743" i="10"/>
  <c r="BG743" i="10"/>
  <c r="BE743" i="10"/>
  <c r="T743" i="10"/>
  <c r="R743" i="10"/>
  <c r="P743" i="10"/>
  <c r="BI740" i="10"/>
  <c r="BH740" i="10"/>
  <c r="BG740" i="10"/>
  <c r="BE740" i="10"/>
  <c r="T740" i="10"/>
  <c r="R740" i="10"/>
  <c r="P740" i="10"/>
  <c r="BI737" i="10"/>
  <c r="BH737" i="10"/>
  <c r="BG737" i="10"/>
  <c r="BE737" i="10"/>
  <c r="T737" i="10"/>
  <c r="R737" i="10"/>
  <c r="P737" i="10"/>
  <c r="BI723" i="10"/>
  <c r="BH723" i="10"/>
  <c r="BG723" i="10"/>
  <c r="BE723" i="10"/>
  <c r="T723" i="10"/>
  <c r="R723" i="10"/>
  <c r="P723" i="10"/>
  <c r="BI718" i="10"/>
  <c r="BH718" i="10"/>
  <c r="BG718" i="10"/>
  <c r="BE718" i="10"/>
  <c r="T718" i="10"/>
  <c r="R718" i="10"/>
  <c r="P718" i="10"/>
  <c r="BI692" i="10"/>
  <c r="BH692" i="10"/>
  <c r="BG692" i="10"/>
  <c r="BE692" i="10"/>
  <c r="T692" i="10"/>
  <c r="R692" i="10"/>
  <c r="P692" i="10"/>
  <c r="BI665" i="10"/>
  <c r="BH665" i="10"/>
  <c r="BG665" i="10"/>
  <c r="BE665" i="10"/>
  <c r="T665" i="10"/>
  <c r="R665" i="10"/>
  <c r="P665" i="10"/>
  <c r="BI659" i="10"/>
  <c r="BH659" i="10"/>
  <c r="BG659" i="10"/>
  <c r="BE659" i="10"/>
  <c r="T659" i="10"/>
  <c r="R659" i="10"/>
  <c r="P659" i="10"/>
  <c r="BI656" i="10"/>
  <c r="BH656" i="10"/>
  <c r="BG656" i="10"/>
  <c r="BE656" i="10"/>
  <c r="T656" i="10"/>
  <c r="R656" i="10"/>
  <c r="P656" i="10"/>
  <c r="BI650" i="10"/>
  <c r="BH650" i="10"/>
  <c r="BG650" i="10"/>
  <c r="BE650" i="10"/>
  <c r="T650" i="10"/>
  <c r="R650" i="10"/>
  <c r="P650" i="10"/>
  <c r="BI645" i="10"/>
  <c r="BH645" i="10"/>
  <c r="BG645" i="10"/>
  <c r="BE645" i="10"/>
  <c r="T645" i="10"/>
  <c r="R645" i="10"/>
  <c r="P645" i="10"/>
  <c r="BI637" i="10"/>
  <c r="BH637" i="10"/>
  <c r="BG637" i="10"/>
  <c r="BE637" i="10"/>
  <c r="T637" i="10"/>
  <c r="R637" i="10"/>
  <c r="P637" i="10"/>
  <c r="BI631" i="10"/>
  <c r="BH631" i="10"/>
  <c r="BG631" i="10"/>
  <c r="BE631" i="10"/>
  <c r="T631" i="10"/>
  <c r="R631" i="10"/>
  <c r="P631" i="10"/>
  <c r="BI571" i="10"/>
  <c r="BH571" i="10"/>
  <c r="BG571" i="10"/>
  <c r="BE571" i="10"/>
  <c r="T571" i="10"/>
  <c r="R571" i="10"/>
  <c r="P571" i="10"/>
  <c r="BI564" i="10"/>
  <c r="BH564" i="10"/>
  <c r="BG564" i="10"/>
  <c r="BE564" i="10"/>
  <c r="T564" i="10"/>
  <c r="R564" i="10"/>
  <c r="P564" i="10"/>
  <c r="BI563" i="10"/>
  <c r="BH563" i="10"/>
  <c r="BG563" i="10"/>
  <c r="BE563" i="10"/>
  <c r="T563" i="10"/>
  <c r="R563" i="10"/>
  <c r="P563" i="10"/>
  <c r="BI555" i="10"/>
  <c r="BH555" i="10"/>
  <c r="BG555" i="10"/>
  <c r="BE555" i="10"/>
  <c r="T555" i="10"/>
  <c r="R555" i="10"/>
  <c r="P555" i="10"/>
  <c r="BI548" i="10"/>
  <c r="BH548" i="10"/>
  <c r="BG548" i="10"/>
  <c r="BE548" i="10"/>
  <c r="T548" i="10"/>
  <c r="R548" i="10"/>
  <c r="P548" i="10"/>
  <c r="BI489" i="10"/>
  <c r="BH489" i="10"/>
  <c r="BG489" i="10"/>
  <c r="BE489" i="10"/>
  <c r="T489" i="10"/>
  <c r="R489" i="10"/>
  <c r="P489" i="10"/>
  <c r="BI484" i="10"/>
  <c r="BH484" i="10"/>
  <c r="BG484" i="10"/>
  <c r="BE484" i="10"/>
  <c r="T484" i="10"/>
  <c r="R484" i="10"/>
  <c r="P484" i="10"/>
  <c r="BI478" i="10"/>
  <c r="BH478" i="10"/>
  <c r="BG478" i="10"/>
  <c r="BE478" i="10"/>
  <c r="T478" i="10"/>
  <c r="R478" i="10"/>
  <c r="P478" i="10"/>
  <c r="BI467" i="10"/>
  <c r="BH467" i="10"/>
  <c r="BG467" i="10"/>
  <c r="BE467" i="10"/>
  <c r="T467" i="10"/>
  <c r="R467" i="10"/>
  <c r="P467" i="10"/>
  <c r="BI461" i="10"/>
  <c r="BH461" i="10"/>
  <c r="BG461" i="10"/>
  <c r="BE461" i="10"/>
  <c r="T461" i="10"/>
  <c r="R461" i="10"/>
  <c r="P461" i="10"/>
  <c r="BI451" i="10"/>
  <c r="BH451" i="10"/>
  <c r="BG451" i="10"/>
  <c r="BE451" i="10"/>
  <c r="T451" i="10"/>
  <c r="R451" i="10"/>
  <c r="P451" i="10"/>
  <c r="BI440" i="10"/>
  <c r="BH440" i="10"/>
  <c r="BG440" i="10"/>
  <c r="BE440" i="10"/>
  <c r="T440" i="10"/>
  <c r="R440" i="10"/>
  <c r="P440" i="10"/>
  <c r="BI430" i="10"/>
  <c r="BH430" i="10"/>
  <c r="BG430" i="10"/>
  <c r="BE430" i="10"/>
  <c r="T430" i="10"/>
  <c r="R430" i="10"/>
  <c r="P430" i="10"/>
  <c r="BI425" i="10"/>
  <c r="BH425" i="10"/>
  <c r="BG425" i="10"/>
  <c r="BE425" i="10"/>
  <c r="T425" i="10"/>
  <c r="T424" i="10" s="1"/>
  <c r="R425" i="10"/>
  <c r="R424" i="10" s="1"/>
  <c r="P425" i="10"/>
  <c r="P424" i="10" s="1"/>
  <c r="BI422" i="10"/>
  <c r="BH422" i="10"/>
  <c r="BG422" i="10"/>
  <c r="BE422" i="10"/>
  <c r="T422" i="10"/>
  <c r="R422" i="10"/>
  <c r="P422" i="10"/>
  <c r="BI417" i="10"/>
  <c r="BH417" i="10"/>
  <c r="BG417" i="10"/>
  <c r="BE417" i="10"/>
  <c r="T417" i="10"/>
  <c r="R417" i="10"/>
  <c r="P417" i="10"/>
  <c r="BI413" i="10"/>
  <c r="BH413" i="10"/>
  <c r="BG413" i="10"/>
  <c r="BE413" i="10"/>
  <c r="T413" i="10"/>
  <c r="R413" i="10"/>
  <c r="P413" i="10"/>
  <c r="BI412" i="10"/>
  <c r="BH412" i="10"/>
  <c r="BG412" i="10"/>
  <c r="BE412" i="10"/>
  <c r="T412" i="10"/>
  <c r="R412" i="10"/>
  <c r="P412" i="10"/>
  <c r="BI408" i="10"/>
  <c r="BH408" i="10"/>
  <c r="BG408" i="10"/>
  <c r="BE408" i="10"/>
  <c r="T408" i="10"/>
  <c r="R408" i="10"/>
  <c r="P408" i="10"/>
  <c r="BI404" i="10"/>
  <c r="BH404" i="10"/>
  <c r="BG404" i="10"/>
  <c r="BE404" i="10"/>
  <c r="T404" i="10"/>
  <c r="R404" i="10"/>
  <c r="P404" i="10"/>
  <c r="BI400" i="10"/>
  <c r="BH400" i="10"/>
  <c r="BG400" i="10"/>
  <c r="BE400" i="10"/>
  <c r="T400" i="10"/>
  <c r="R400" i="10"/>
  <c r="P400" i="10"/>
  <c r="BI396" i="10"/>
  <c r="BH396" i="10"/>
  <c r="BG396" i="10"/>
  <c r="BE396" i="10"/>
  <c r="T396" i="10"/>
  <c r="R396" i="10"/>
  <c r="P396" i="10"/>
  <c r="BI395" i="10"/>
  <c r="BH395" i="10"/>
  <c r="BG395" i="10"/>
  <c r="BE395" i="10"/>
  <c r="T395" i="10"/>
  <c r="R395" i="10"/>
  <c r="P395" i="10"/>
  <c r="BI391" i="10"/>
  <c r="BH391" i="10"/>
  <c r="BG391" i="10"/>
  <c r="BE391" i="10"/>
  <c r="T391" i="10"/>
  <c r="R391" i="10"/>
  <c r="P391" i="10"/>
  <c r="BI387" i="10"/>
  <c r="BH387" i="10"/>
  <c r="BG387" i="10"/>
  <c r="BE387" i="10"/>
  <c r="T387" i="10"/>
  <c r="R387" i="10"/>
  <c r="P387" i="10"/>
  <c r="BI384" i="10"/>
  <c r="BH384" i="10"/>
  <c r="BG384" i="10"/>
  <c r="BE384" i="10"/>
  <c r="T384" i="10"/>
  <c r="R384" i="10"/>
  <c r="P384" i="10"/>
  <c r="BI378" i="10"/>
  <c r="BH378" i="10"/>
  <c r="BG378" i="10"/>
  <c r="BE378" i="10"/>
  <c r="T378" i="10"/>
  <c r="R378" i="10"/>
  <c r="P378" i="10"/>
  <c r="BI361" i="10"/>
  <c r="BH361" i="10"/>
  <c r="BG361" i="10"/>
  <c r="BE361" i="10"/>
  <c r="T361" i="10"/>
  <c r="R361" i="10"/>
  <c r="P361" i="10"/>
  <c r="BI358" i="10"/>
  <c r="BH358" i="10"/>
  <c r="BG358" i="10"/>
  <c r="BE358" i="10"/>
  <c r="T358" i="10"/>
  <c r="R358" i="10"/>
  <c r="P358" i="10"/>
  <c r="BI352" i="10"/>
  <c r="BH352" i="10"/>
  <c r="BG352" i="10"/>
  <c r="BE352" i="10"/>
  <c r="T352" i="10"/>
  <c r="R352" i="10"/>
  <c r="P352" i="10"/>
  <c r="BI350" i="10"/>
  <c r="BH350" i="10"/>
  <c r="BG350" i="10"/>
  <c r="BE350" i="10"/>
  <c r="T350" i="10"/>
  <c r="R350" i="10"/>
  <c r="P350" i="10"/>
  <c r="BI349" i="10"/>
  <c r="BH349" i="10"/>
  <c r="BG349" i="10"/>
  <c r="BE349" i="10"/>
  <c r="T349" i="10"/>
  <c r="R349" i="10"/>
  <c r="P349" i="10"/>
  <c r="BI348" i="10"/>
  <c r="BH348" i="10"/>
  <c r="BG348" i="10"/>
  <c r="BE348" i="10"/>
  <c r="T348" i="10"/>
  <c r="R348" i="10"/>
  <c r="P348" i="10"/>
  <c r="BI347" i="10"/>
  <c r="BH347" i="10"/>
  <c r="BG347" i="10"/>
  <c r="BE347" i="10"/>
  <c r="T347" i="10"/>
  <c r="R347" i="10"/>
  <c r="P347" i="10"/>
  <c r="BI346" i="10"/>
  <c r="BH346" i="10"/>
  <c r="BG346" i="10"/>
  <c r="BE346" i="10"/>
  <c r="T346" i="10"/>
  <c r="R346" i="10"/>
  <c r="P346" i="10"/>
  <c r="BI345" i="10"/>
  <c r="BH345" i="10"/>
  <c r="BG345" i="10"/>
  <c r="BE345" i="10"/>
  <c r="T345" i="10"/>
  <c r="R345" i="10"/>
  <c r="P345" i="10"/>
  <c r="BI344" i="10"/>
  <c r="BH344" i="10"/>
  <c r="BG344" i="10"/>
  <c r="BE344" i="10"/>
  <c r="T344" i="10"/>
  <c r="R344" i="10"/>
  <c r="P344" i="10"/>
  <c r="BI343" i="10"/>
  <c r="BH343" i="10"/>
  <c r="BG343" i="10"/>
  <c r="BE343" i="10"/>
  <c r="T343" i="10"/>
  <c r="R343" i="10"/>
  <c r="P343" i="10"/>
  <c r="BI342" i="10"/>
  <c r="BH342" i="10"/>
  <c r="BG342" i="10"/>
  <c r="BE342" i="10"/>
  <c r="T342" i="10"/>
  <c r="R342" i="10"/>
  <c r="P342" i="10"/>
  <c r="BI341" i="10"/>
  <c r="BH341" i="10"/>
  <c r="BG341" i="10"/>
  <c r="BE341" i="10"/>
  <c r="T341" i="10"/>
  <c r="R341" i="10"/>
  <c r="P341" i="10"/>
  <c r="BI340" i="10"/>
  <c r="BH340" i="10"/>
  <c r="BG340" i="10"/>
  <c r="BE340" i="10"/>
  <c r="T340" i="10"/>
  <c r="R340" i="10"/>
  <c r="P340" i="10"/>
  <c r="BI339" i="10"/>
  <c r="BH339" i="10"/>
  <c r="BG339" i="10"/>
  <c r="BE339" i="10"/>
  <c r="T339" i="10"/>
  <c r="R339" i="10"/>
  <c r="P339" i="10"/>
  <c r="BI338" i="10"/>
  <c r="BH338" i="10"/>
  <c r="BG338" i="10"/>
  <c r="BE338" i="10"/>
  <c r="T338" i="10"/>
  <c r="R338" i="10"/>
  <c r="P338" i="10"/>
  <c r="BI337" i="10"/>
  <c r="BH337" i="10"/>
  <c r="BG337" i="10"/>
  <c r="BE337" i="10"/>
  <c r="T337" i="10"/>
  <c r="R337" i="10"/>
  <c r="P337" i="10"/>
  <c r="BI336" i="10"/>
  <c r="BH336" i="10"/>
  <c r="BG336" i="10"/>
  <c r="BE336" i="10"/>
  <c r="T336" i="10"/>
  <c r="R336" i="10"/>
  <c r="P336" i="10"/>
  <c r="BI333" i="10"/>
  <c r="BH333" i="10"/>
  <c r="BG333" i="10"/>
  <c r="BE333" i="10"/>
  <c r="T333" i="10"/>
  <c r="R333" i="10"/>
  <c r="P333" i="10"/>
  <c r="BI323" i="10"/>
  <c r="BH323" i="10"/>
  <c r="BG323" i="10"/>
  <c r="BE323" i="10"/>
  <c r="T323" i="10"/>
  <c r="R323" i="10"/>
  <c r="P323" i="10"/>
  <c r="BI314" i="10"/>
  <c r="BH314" i="10"/>
  <c r="BG314" i="10"/>
  <c r="BE314" i="10"/>
  <c r="T314" i="10"/>
  <c r="R314" i="10"/>
  <c r="P314" i="10"/>
  <c r="BI308" i="10"/>
  <c r="BH308" i="10"/>
  <c r="BG308" i="10"/>
  <c r="BE308" i="10"/>
  <c r="T308" i="10"/>
  <c r="R308" i="10"/>
  <c r="P308" i="10"/>
  <c r="BI301" i="10"/>
  <c r="BH301" i="10"/>
  <c r="BG301" i="10"/>
  <c r="BE301" i="10"/>
  <c r="T301" i="10"/>
  <c r="R301" i="10"/>
  <c r="P301" i="10"/>
  <c r="BI297" i="10"/>
  <c r="BH297" i="10"/>
  <c r="BG297" i="10"/>
  <c r="BE297" i="10"/>
  <c r="T297" i="10"/>
  <c r="R297" i="10"/>
  <c r="P297" i="10"/>
  <c r="BI295" i="10"/>
  <c r="BH295" i="10"/>
  <c r="BG295" i="10"/>
  <c r="BE295" i="10"/>
  <c r="T295" i="10"/>
  <c r="R295" i="10"/>
  <c r="P295" i="10"/>
  <c r="BI290" i="10"/>
  <c r="BH290" i="10"/>
  <c r="BG290" i="10"/>
  <c r="BE290" i="10"/>
  <c r="T290" i="10"/>
  <c r="R290" i="10"/>
  <c r="P290" i="10"/>
  <c r="BI285" i="10"/>
  <c r="BH285" i="10"/>
  <c r="BG285" i="10"/>
  <c r="BE285" i="10"/>
  <c r="T285" i="10"/>
  <c r="R285" i="10"/>
  <c r="P285" i="10"/>
  <c r="BI282" i="10"/>
  <c r="BH282" i="10"/>
  <c r="BG282" i="10"/>
  <c r="BE282" i="10"/>
  <c r="T282" i="10"/>
  <c r="R282" i="10"/>
  <c r="P282" i="10"/>
  <c r="BI275" i="10"/>
  <c r="BH275" i="10"/>
  <c r="BG275" i="10"/>
  <c r="BE275" i="10"/>
  <c r="T275" i="10"/>
  <c r="R275" i="10"/>
  <c r="P275" i="10"/>
  <c r="BI272" i="10"/>
  <c r="BH272" i="10"/>
  <c r="BG272" i="10"/>
  <c r="BE272" i="10"/>
  <c r="T272" i="10"/>
  <c r="R272" i="10"/>
  <c r="P272" i="10"/>
  <c r="BI261" i="10"/>
  <c r="BH261" i="10"/>
  <c r="BG261" i="10"/>
  <c r="BE261" i="10"/>
  <c r="T261" i="10"/>
  <c r="R261" i="10"/>
  <c r="P261" i="10"/>
  <c r="BI254" i="10"/>
  <c r="BH254" i="10"/>
  <c r="BG254" i="10"/>
  <c r="BE254" i="10"/>
  <c r="T254" i="10"/>
  <c r="R254" i="10"/>
  <c r="P254" i="10"/>
  <c r="BI249" i="10"/>
  <c r="BH249" i="10"/>
  <c r="BG249" i="10"/>
  <c r="BE249" i="10"/>
  <c r="T249" i="10"/>
  <c r="R249" i="10"/>
  <c r="P249" i="10"/>
  <c r="BI238" i="10"/>
  <c r="BH238" i="10"/>
  <c r="BG238" i="10"/>
  <c r="BE238" i="10"/>
  <c r="T238" i="10"/>
  <c r="R238" i="10"/>
  <c r="P238" i="10"/>
  <c r="BI233" i="10"/>
  <c r="BH233" i="10"/>
  <c r="BG233" i="10"/>
  <c r="BE233" i="10"/>
  <c r="T233" i="10"/>
  <c r="R233" i="10"/>
  <c r="P233" i="10"/>
  <c r="BI231" i="10"/>
  <c r="BH231" i="10"/>
  <c r="BG231" i="10"/>
  <c r="BE231" i="10"/>
  <c r="T231" i="10"/>
  <c r="R231" i="10"/>
  <c r="P231" i="10"/>
  <c r="BI224" i="10"/>
  <c r="BH224" i="10"/>
  <c r="BG224" i="10"/>
  <c r="BE224" i="10"/>
  <c r="T224" i="10"/>
  <c r="R224" i="10"/>
  <c r="P224" i="10"/>
  <c r="BI217" i="10"/>
  <c r="BH217" i="10"/>
  <c r="BG217" i="10"/>
  <c r="BE217" i="10"/>
  <c r="T217" i="10"/>
  <c r="R217" i="10"/>
  <c r="P217" i="10"/>
  <c r="BI212" i="10"/>
  <c r="BH212" i="10"/>
  <c r="BG212" i="10"/>
  <c r="BE212" i="10"/>
  <c r="T212" i="10"/>
  <c r="R212" i="10"/>
  <c r="P212" i="10"/>
  <c r="BI210" i="10"/>
  <c r="BH210" i="10"/>
  <c r="BG210" i="10"/>
  <c r="BE210" i="10"/>
  <c r="T210" i="10"/>
  <c r="R210" i="10"/>
  <c r="P210" i="10"/>
  <c r="BI205" i="10"/>
  <c r="BH205" i="10"/>
  <c r="BG205" i="10"/>
  <c r="BE205" i="10"/>
  <c r="T205" i="10"/>
  <c r="R205" i="10"/>
  <c r="P205" i="10"/>
  <c r="BI200" i="10"/>
  <c r="BH200" i="10"/>
  <c r="BG200" i="10"/>
  <c r="BE200" i="10"/>
  <c r="T200" i="10"/>
  <c r="R200" i="10"/>
  <c r="P200" i="10"/>
  <c r="BI195" i="10"/>
  <c r="BH195" i="10"/>
  <c r="BG195" i="10"/>
  <c r="BE195" i="10"/>
  <c r="T195" i="10"/>
  <c r="R195" i="10"/>
  <c r="P195" i="10"/>
  <c r="BI193" i="10"/>
  <c r="BH193" i="10"/>
  <c r="BG193" i="10"/>
  <c r="BE193" i="10"/>
  <c r="T193" i="10"/>
  <c r="R193" i="10"/>
  <c r="P193" i="10"/>
  <c r="BI186" i="10"/>
  <c r="BH186" i="10"/>
  <c r="BG186" i="10"/>
  <c r="BE186" i="10"/>
  <c r="T186" i="10"/>
  <c r="R186" i="10"/>
  <c r="P186" i="10"/>
  <c r="BI179" i="10"/>
  <c r="BH179" i="10"/>
  <c r="BG179" i="10"/>
  <c r="BE179" i="10"/>
  <c r="T179" i="10"/>
  <c r="R179" i="10"/>
  <c r="P179" i="10"/>
  <c r="BI173" i="10"/>
  <c r="BH173" i="10"/>
  <c r="BG173" i="10"/>
  <c r="BE173" i="10"/>
  <c r="T173" i="10"/>
  <c r="R173" i="10"/>
  <c r="P173" i="10"/>
  <c r="BI171" i="10"/>
  <c r="BH171" i="10"/>
  <c r="BG171" i="10"/>
  <c r="BE171" i="10"/>
  <c r="T171" i="10"/>
  <c r="R171" i="10"/>
  <c r="P171" i="10"/>
  <c r="BI167" i="10"/>
  <c r="BH167" i="10"/>
  <c r="BG167" i="10"/>
  <c r="BE167" i="10"/>
  <c r="T167" i="10"/>
  <c r="R167" i="10"/>
  <c r="P167" i="10"/>
  <c r="BI163" i="10"/>
  <c r="BH163" i="10"/>
  <c r="BG163" i="10"/>
  <c r="BE163" i="10"/>
  <c r="T163" i="10"/>
  <c r="R163" i="10"/>
  <c r="P163" i="10"/>
  <c r="BI157" i="10"/>
  <c r="BH157" i="10"/>
  <c r="BG157" i="10"/>
  <c r="BE157" i="10"/>
  <c r="T157" i="10"/>
  <c r="R157" i="10"/>
  <c r="P157" i="10"/>
  <c r="BI150" i="10"/>
  <c r="BH150" i="10"/>
  <c r="BG150" i="10"/>
  <c r="BE150" i="10"/>
  <c r="T150" i="10"/>
  <c r="R150" i="10"/>
  <c r="P150" i="10"/>
  <c r="J144" i="10"/>
  <c r="J143" i="10"/>
  <c r="F143" i="10"/>
  <c r="F141" i="10"/>
  <c r="E139" i="10"/>
  <c r="J92" i="10"/>
  <c r="J91" i="10"/>
  <c r="F91" i="10"/>
  <c r="F89" i="10"/>
  <c r="E87" i="10"/>
  <c r="J18" i="10"/>
  <c r="E18" i="10"/>
  <c r="F92" i="10" s="1"/>
  <c r="J17" i="10"/>
  <c r="J12" i="10"/>
  <c r="J89" i="10"/>
  <c r="E7" i="10"/>
  <c r="E137" i="10"/>
  <c r="J39" i="9"/>
  <c r="J38" i="9"/>
  <c r="AY104" i="1" s="1"/>
  <c r="J37" i="9"/>
  <c r="AX104" i="1" s="1"/>
  <c r="BI143" i="9"/>
  <c r="BH143" i="9"/>
  <c r="BG143" i="9"/>
  <c r="BF143" i="9"/>
  <c r="T143" i="9"/>
  <c r="R143" i="9"/>
  <c r="P143" i="9"/>
  <c r="BI142" i="9"/>
  <c r="BH142" i="9"/>
  <c r="BG142" i="9"/>
  <c r="BF142" i="9"/>
  <c r="T142" i="9"/>
  <c r="R142" i="9"/>
  <c r="P142" i="9"/>
  <c r="BI141" i="9"/>
  <c r="BH141" i="9"/>
  <c r="BG141" i="9"/>
  <c r="BF141" i="9"/>
  <c r="T141" i="9"/>
  <c r="R141" i="9"/>
  <c r="P141" i="9"/>
  <c r="BI140" i="9"/>
  <c r="BH140" i="9"/>
  <c r="BG140" i="9"/>
  <c r="BF140" i="9"/>
  <c r="T140" i="9"/>
  <c r="R140" i="9"/>
  <c r="P140" i="9"/>
  <c r="BI139" i="9"/>
  <c r="BH139" i="9"/>
  <c r="BG139" i="9"/>
  <c r="BF139" i="9"/>
  <c r="T139" i="9"/>
  <c r="R139" i="9"/>
  <c r="P139" i="9"/>
  <c r="BI138" i="9"/>
  <c r="BH138" i="9"/>
  <c r="BG138" i="9"/>
  <c r="BF138" i="9"/>
  <c r="T138" i="9"/>
  <c r="R138" i="9"/>
  <c r="P138" i="9"/>
  <c r="BI137" i="9"/>
  <c r="BH137" i="9"/>
  <c r="BG137" i="9"/>
  <c r="BF137" i="9"/>
  <c r="T137" i="9"/>
  <c r="R137" i="9"/>
  <c r="P137" i="9"/>
  <c r="BI136" i="9"/>
  <c r="BH136" i="9"/>
  <c r="BG136" i="9"/>
  <c r="BF136" i="9"/>
  <c r="T136" i="9"/>
  <c r="R136" i="9"/>
  <c r="P136" i="9"/>
  <c r="BI135" i="9"/>
  <c r="BH135" i="9"/>
  <c r="BG135" i="9"/>
  <c r="BF135" i="9"/>
  <c r="T135" i="9"/>
  <c r="R135" i="9"/>
  <c r="P135" i="9"/>
  <c r="BI134" i="9"/>
  <c r="BH134" i="9"/>
  <c r="BG134" i="9"/>
  <c r="BF134" i="9"/>
  <c r="T134" i="9"/>
  <c r="R134" i="9"/>
  <c r="P134" i="9"/>
  <c r="BI133" i="9"/>
  <c r="BH133" i="9"/>
  <c r="BG133" i="9"/>
  <c r="BF133" i="9"/>
  <c r="T133" i="9"/>
  <c r="R133" i="9"/>
  <c r="P133" i="9"/>
  <c r="BI132" i="9"/>
  <c r="BH132" i="9"/>
  <c r="BG132" i="9"/>
  <c r="BF132" i="9"/>
  <c r="T132" i="9"/>
  <c r="R132" i="9"/>
  <c r="P132" i="9"/>
  <c r="BI131" i="9"/>
  <c r="BH131" i="9"/>
  <c r="BG131" i="9"/>
  <c r="BF131" i="9"/>
  <c r="T131" i="9"/>
  <c r="R131" i="9"/>
  <c r="P131" i="9"/>
  <c r="BI130" i="9"/>
  <c r="BH130" i="9"/>
  <c r="BG130" i="9"/>
  <c r="BF130" i="9"/>
  <c r="T130" i="9"/>
  <c r="R130" i="9"/>
  <c r="P130" i="9"/>
  <c r="BI129" i="9"/>
  <c r="BH129" i="9"/>
  <c r="BG129" i="9"/>
  <c r="BF129" i="9"/>
  <c r="T129" i="9"/>
  <c r="R129" i="9"/>
  <c r="P129" i="9"/>
  <c r="BI127" i="9"/>
  <c r="BH127" i="9"/>
  <c r="BG127" i="9"/>
  <c r="BF127" i="9"/>
  <c r="T127" i="9"/>
  <c r="R127" i="9"/>
  <c r="P127" i="9"/>
  <c r="BI126" i="9"/>
  <c r="BH126" i="9"/>
  <c r="BG126" i="9"/>
  <c r="BF126" i="9"/>
  <c r="T126" i="9"/>
  <c r="R126" i="9"/>
  <c r="P126" i="9"/>
  <c r="BI125" i="9"/>
  <c r="BH125" i="9"/>
  <c r="BG125" i="9"/>
  <c r="BF125" i="9"/>
  <c r="T125" i="9"/>
  <c r="R125" i="9"/>
  <c r="P125" i="9"/>
  <c r="BI124" i="9"/>
  <c r="BH124" i="9"/>
  <c r="BG124" i="9"/>
  <c r="BF124" i="9"/>
  <c r="T124" i="9"/>
  <c r="R124" i="9"/>
  <c r="P124" i="9"/>
  <c r="F116" i="9"/>
  <c r="E114" i="9"/>
  <c r="F91" i="9"/>
  <c r="E89" i="9"/>
  <c r="J26" i="9"/>
  <c r="E26" i="9"/>
  <c r="J119" i="9" s="1"/>
  <c r="J25" i="9"/>
  <c r="J23" i="9"/>
  <c r="E23" i="9"/>
  <c r="J93" i="9" s="1"/>
  <c r="J22" i="9"/>
  <c r="J20" i="9"/>
  <c r="E20" i="9"/>
  <c r="F94" i="9" s="1"/>
  <c r="J19" i="9"/>
  <c r="J17" i="9"/>
  <c r="E17" i="9"/>
  <c r="F93" i="9" s="1"/>
  <c r="J16" i="9"/>
  <c r="J14" i="9"/>
  <c r="J91" i="9" s="1"/>
  <c r="E7" i="9"/>
  <c r="E85" i="9"/>
  <c r="J39" i="8"/>
  <c r="J38" i="8"/>
  <c r="AY103" i="1" s="1"/>
  <c r="J37" i="8"/>
  <c r="AX103" i="1" s="1"/>
  <c r="BI284" i="8"/>
  <c r="BH284" i="8"/>
  <c r="BG284" i="8"/>
  <c r="BF284" i="8"/>
  <c r="T284" i="8"/>
  <c r="T283" i="8"/>
  <c r="T282" i="8"/>
  <c r="R284" i="8"/>
  <c r="R283" i="8"/>
  <c r="R282" i="8" s="1"/>
  <c r="P284" i="8"/>
  <c r="P283" i="8" s="1"/>
  <c r="P282" i="8" s="1"/>
  <c r="BI280" i="8"/>
  <c r="BH280" i="8"/>
  <c r="BG280" i="8"/>
  <c r="BF280" i="8"/>
  <c r="T280" i="8"/>
  <c r="R280" i="8"/>
  <c r="P280" i="8"/>
  <c r="BI279" i="8"/>
  <c r="BH279" i="8"/>
  <c r="BG279" i="8"/>
  <c r="BF279" i="8"/>
  <c r="T279" i="8"/>
  <c r="R279" i="8"/>
  <c r="P279" i="8"/>
  <c r="BI278" i="8"/>
  <c r="BH278" i="8"/>
  <c r="BG278" i="8"/>
  <c r="BF278" i="8"/>
  <c r="T278" i="8"/>
  <c r="R278" i="8"/>
  <c r="P278" i="8"/>
  <c r="BI277" i="8"/>
  <c r="BH277" i="8"/>
  <c r="BG277" i="8"/>
  <c r="BF277" i="8"/>
  <c r="T277" i="8"/>
  <c r="R277" i="8"/>
  <c r="P277" i="8"/>
  <c r="BI276" i="8"/>
  <c r="BH276" i="8"/>
  <c r="BG276" i="8"/>
  <c r="BF276" i="8"/>
  <c r="T276" i="8"/>
  <c r="R276" i="8"/>
  <c r="P276" i="8"/>
  <c r="BI273" i="8"/>
  <c r="BH273" i="8"/>
  <c r="BG273" i="8"/>
  <c r="BF273" i="8"/>
  <c r="T273" i="8"/>
  <c r="R273" i="8"/>
  <c r="P273" i="8"/>
  <c r="BI272" i="8"/>
  <c r="BH272" i="8"/>
  <c r="BG272" i="8"/>
  <c r="BF272" i="8"/>
  <c r="T272" i="8"/>
  <c r="R272" i="8"/>
  <c r="P272" i="8"/>
  <c r="BI270" i="8"/>
  <c r="BH270" i="8"/>
  <c r="BG270" i="8"/>
  <c r="BF270" i="8"/>
  <c r="T270" i="8"/>
  <c r="R270" i="8"/>
  <c r="P270" i="8"/>
  <c r="BI268" i="8"/>
  <c r="BH268" i="8"/>
  <c r="BG268" i="8"/>
  <c r="BF268" i="8"/>
  <c r="T268" i="8"/>
  <c r="R268" i="8"/>
  <c r="P268" i="8"/>
  <c r="BI266" i="8"/>
  <c r="BH266" i="8"/>
  <c r="BG266" i="8"/>
  <c r="BF266" i="8"/>
  <c r="T266" i="8"/>
  <c r="R266" i="8"/>
  <c r="P266" i="8"/>
  <c r="BI264" i="8"/>
  <c r="BH264" i="8"/>
  <c r="BG264" i="8"/>
  <c r="BF264" i="8"/>
  <c r="T264" i="8"/>
  <c r="R264" i="8"/>
  <c r="P264" i="8"/>
  <c r="BI262" i="8"/>
  <c r="BH262" i="8"/>
  <c r="BG262" i="8"/>
  <c r="BF262" i="8"/>
  <c r="T262" i="8"/>
  <c r="R262" i="8"/>
  <c r="P262" i="8"/>
  <c r="BI260" i="8"/>
  <c r="BH260" i="8"/>
  <c r="BG260" i="8"/>
  <c r="BF260" i="8"/>
  <c r="T260" i="8"/>
  <c r="R260" i="8"/>
  <c r="P260" i="8"/>
  <c r="BI259" i="8"/>
  <c r="BH259" i="8"/>
  <c r="BG259" i="8"/>
  <c r="BF259" i="8"/>
  <c r="T259" i="8"/>
  <c r="R259" i="8"/>
  <c r="P259" i="8"/>
  <c r="BI257" i="8"/>
  <c r="BH257" i="8"/>
  <c r="BG257" i="8"/>
  <c r="BF257" i="8"/>
  <c r="T257" i="8"/>
  <c r="R257" i="8"/>
  <c r="P257" i="8"/>
  <c r="BI255" i="8"/>
  <c r="BH255" i="8"/>
  <c r="BG255" i="8"/>
  <c r="BF255" i="8"/>
  <c r="T255" i="8"/>
  <c r="R255" i="8"/>
  <c r="P255" i="8"/>
  <c r="BI254" i="8"/>
  <c r="BH254" i="8"/>
  <c r="BG254" i="8"/>
  <c r="BF254" i="8"/>
  <c r="T254" i="8"/>
  <c r="R254" i="8"/>
  <c r="P254" i="8"/>
  <c r="BI253" i="8"/>
  <c r="BH253" i="8"/>
  <c r="BG253" i="8"/>
  <c r="BF253" i="8"/>
  <c r="T253" i="8"/>
  <c r="R253" i="8"/>
  <c r="P253" i="8"/>
  <c r="BI251" i="8"/>
  <c r="BH251" i="8"/>
  <c r="BG251" i="8"/>
  <c r="BF251" i="8"/>
  <c r="T251" i="8"/>
  <c r="R251" i="8"/>
  <c r="P251" i="8"/>
  <c r="BI249" i="8"/>
  <c r="BH249" i="8"/>
  <c r="BG249" i="8"/>
  <c r="BF249" i="8"/>
  <c r="T249" i="8"/>
  <c r="R249" i="8"/>
  <c r="P249" i="8"/>
  <c r="BI247" i="8"/>
  <c r="BH247" i="8"/>
  <c r="BG247" i="8"/>
  <c r="BF247" i="8"/>
  <c r="T247" i="8"/>
  <c r="R247" i="8"/>
  <c r="P247" i="8"/>
  <c r="BI244" i="8"/>
  <c r="BH244" i="8"/>
  <c r="BG244" i="8"/>
  <c r="BF244" i="8"/>
  <c r="T244" i="8"/>
  <c r="R244" i="8"/>
  <c r="P244" i="8"/>
  <c r="BI242" i="8"/>
  <c r="BH242" i="8"/>
  <c r="BG242" i="8"/>
  <c r="BF242" i="8"/>
  <c r="T242" i="8"/>
  <c r="R242" i="8"/>
  <c r="P242" i="8"/>
  <c r="BI240" i="8"/>
  <c r="BH240" i="8"/>
  <c r="BG240" i="8"/>
  <c r="BF240" i="8"/>
  <c r="T240" i="8"/>
  <c r="R240" i="8"/>
  <c r="P240" i="8"/>
  <c r="BI238" i="8"/>
  <c r="BH238" i="8"/>
  <c r="BG238" i="8"/>
  <c r="BF238" i="8"/>
  <c r="T238" i="8"/>
  <c r="R238" i="8"/>
  <c r="P238" i="8"/>
  <c r="BI236" i="8"/>
  <c r="BH236" i="8"/>
  <c r="BG236" i="8"/>
  <c r="BF236" i="8"/>
  <c r="T236" i="8"/>
  <c r="R236" i="8"/>
  <c r="P236" i="8"/>
  <c r="BI234" i="8"/>
  <c r="BH234" i="8"/>
  <c r="BG234" i="8"/>
  <c r="BF234" i="8"/>
  <c r="T234" i="8"/>
  <c r="R234" i="8"/>
  <c r="P234" i="8"/>
  <c r="BI232" i="8"/>
  <c r="BH232" i="8"/>
  <c r="BG232" i="8"/>
  <c r="BF232" i="8"/>
  <c r="T232" i="8"/>
  <c r="R232" i="8"/>
  <c r="P232" i="8"/>
  <c r="BI230" i="8"/>
  <c r="BH230" i="8"/>
  <c r="BG230" i="8"/>
  <c r="BF230" i="8"/>
  <c r="T230" i="8"/>
  <c r="R230" i="8"/>
  <c r="P230" i="8"/>
  <c r="BI229" i="8"/>
  <c r="BH229" i="8"/>
  <c r="BG229" i="8"/>
  <c r="BF229" i="8"/>
  <c r="T229" i="8"/>
  <c r="R229" i="8"/>
  <c r="P229" i="8"/>
  <c r="BI228" i="8"/>
  <c r="BH228" i="8"/>
  <c r="BG228" i="8"/>
  <c r="BF228" i="8"/>
  <c r="T228" i="8"/>
  <c r="R228" i="8"/>
  <c r="P228" i="8"/>
  <c r="BI227" i="8"/>
  <c r="BH227" i="8"/>
  <c r="BG227" i="8"/>
  <c r="BF227" i="8"/>
  <c r="T227" i="8"/>
  <c r="R227" i="8"/>
  <c r="P227" i="8"/>
  <c r="BI224" i="8"/>
  <c r="BH224" i="8"/>
  <c r="BG224" i="8"/>
  <c r="BF224" i="8"/>
  <c r="T224" i="8"/>
  <c r="R224" i="8"/>
  <c r="P224" i="8"/>
  <c r="BI222" i="8"/>
  <c r="BH222" i="8"/>
  <c r="BG222" i="8"/>
  <c r="BF222" i="8"/>
  <c r="T222" i="8"/>
  <c r="R222" i="8"/>
  <c r="P222" i="8"/>
  <c r="BI220" i="8"/>
  <c r="BH220" i="8"/>
  <c r="BG220" i="8"/>
  <c r="BF220" i="8"/>
  <c r="T220" i="8"/>
  <c r="R220" i="8"/>
  <c r="P220" i="8"/>
  <c r="BI218" i="8"/>
  <c r="BH218" i="8"/>
  <c r="BG218" i="8"/>
  <c r="BF218" i="8"/>
  <c r="T218" i="8"/>
  <c r="R218" i="8"/>
  <c r="P218" i="8"/>
  <c r="BI216" i="8"/>
  <c r="BH216" i="8"/>
  <c r="BG216" i="8"/>
  <c r="BF216" i="8"/>
  <c r="T216" i="8"/>
  <c r="R216" i="8"/>
  <c r="P216" i="8"/>
  <c r="BI214" i="8"/>
  <c r="BH214" i="8"/>
  <c r="BG214" i="8"/>
  <c r="BF214" i="8"/>
  <c r="T214" i="8"/>
  <c r="R214" i="8"/>
  <c r="P214" i="8"/>
  <c r="BI213" i="8"/>
  <c r="BH213" i="8"/>
  <c r="BG213" i="8"/>
  <c r="BF213" i="8"/>
  <c r="T213" i="8"/>
  <c r="R213" i="8"/>
  <c r="P213" i="8"/>
  <c r="BI212" i="8"/>
  <c r="BH212" i="8"/>
  <c r="BG212" i="8"/>
  <c r="BF212" i="8"/>
  <c r="T212" i="8"/>
  <c r="R212" i="8"/>
  <c r="P212" i="8"/>
  <c r="BI211" i="8"/>
  <c r="BH211" i="8"/>
  <c r="BG211" i="8"/>
  <c r="BF211" i="8"/>
  <c r="T211" i="8"/>
  <c r="R211" i="8"/>
  <c r="P211" i="8"/>
  <c r="BI210" i="8"/>
  <c r="BH210" i="8"/>
  <c r="BG210" i="8"/>
  <c r="BF210" i="8"/>
  <c r="T210" i="8"/>
  <c r="R210" i="8"/>
  <c r="P210" i="8"/>
  <c r="BI209" i="8"/>
  <c r="BH209" i="8"/>
  <c r="BG209" i="8"/>
  <c r="BF209" i="8"/>
  <c r="T209" i="8"/>
  <c r="R209" i="8"/>
  <c r="P209" i="8"/>
  <c r="BI208" i="8"/>
  <c r="BH208" i="8"/>
  <c r="BG208" i="8"/>
  <c r="BF208" i="8"/>
  <c r="T208" i="8"/>
  <c r="R208" i="8"/>
  <c r="P208" i="8"/>
  <c r="BI207" i="8"/>
  <c r="BH207" i="8"/>
  <c r="BG207" i="8"/>
  <c r="BF207" i="8"/>
  <c r="T207" i="8"/>
  <c r="R207" i="8"/>
  <c r="P207" i="8"/>
  <c r="BI205" i="8"/>
  <c r="BH205" i="8"/>
  <c r="BG205" i="8"/>
  <c r="BF205" i="8"/>
  <c r="T205" i="8"/>
  <c r="R205" i="8"/>
  <c r="P205" i="8"/>
  <c r="BI203" i="8"/>
  <c r="BH203" i="8"/>
  <c r="BG203" i="8"/>
  <c r="BF203" i="8"/>
  <c r="T203" i="8"/>
  <c r="R203" i="8"/>
  <c r="P203" i="8"/>
  <c r="BI201" i="8"/>
  <c r="BH201" i="8"/>
  <c r="BG201" i="8"/>
  <c r="BF201" i="8"/>
  <c r="T201" i="8"/>
  <c r="R201" i="8"/>
  <c r="P201" i="8"/>
  <c r="BI200" i="8"/>
  <c r="BH200" i="8"/>
  <c r="BG200" i="8"/>
  <c r="BF200" i="8"/>
  <c r="T200" i="8"/>
  <c r="R200" i="8"/>
  <c r="P200" i="8"/>
  <c r="BI198" i="8"/>
  <c r="BH198" i="8"/>
  <c r="BG198" i="8"/>
  <c r="BF198" i="8"/>
  <c r="T198" i="8"/>
  <c r="R198" i="8"/>
  <c r="P198" i="8"/>
  <c r="BI196" i="8"/>
  <c r="BH196" i="8"/>
  <c r="BG196" i="8"/>
  <c r="BF196" i="8"/>
  <c r="T196" i="8"/>
  <c r="R196" i="8"/>
  <c r="P196" i="8"/>
  <c r="BI194" i="8"/>
  <c r="BH194" i="8"/>
  <c r="BG194" i="8"/>
  <c r="BF194" i="8"/>
  <c r="T194" i="8"/>
  <c r="R194" i="8"/>
  <c r="P194" i="8"/>
  <c r="BI192" i="8"/>
  <c r="BH192" i="8"/>
  <c r="BG192" i="8"/>
  <c r="BF192" i="8"/>
  <c r="T192" i="8"/>
  <c r="R192" i="8"/>
  <c r="P192" i="8"/>
  <c r="BI190" i="8"/>
  <c r="BH190" i="8"/>
  <c r="BG190" i="8"/>
  <c r="BF190" i="8"/>
  <c r="T190" i="8"/>
  <c r="R190" i="8"/>
  <c r="P190" i="8"/>
  <c r="BI188" i="8"/>
  <c r="BH188" i="8"/>
  <c r="BG188" i="8"/>
  <c r="BF188" i="8"/>
  <c r="T188" i="8"/>
  <c r="R188" i="8"/>
  <c r="P188" i="8"/>
  <c r="BI186" i="8"/>
  <c r="BH186" i="8"/>
  <c r="BG186" i="8"/>
  <c r="BF186" i="8"/>
  <c r="T186" i="8"/>
  <c r="R186" i="8"/>
  <c r="P186" i="8"/>
  <c r="BI184" i="8"/>
  <c r="BH184" i="8"/>
  <c r="BG184" i="8"/>
  <c r="BF184" i="8"/>
  <c r="T184" i="8"/>
  <c r="R184" i="8"/>
  <c r="P184" i="8"/>
  <c r="BI182" i="8"/>
  <c r="BH182" i="8"/>
  <c r="BG182" i="8"/>
  <c r="BF182" i="8"/>
  <c r="T182" i="8"/>
  <c r="R182" i="8"/>
  <c r="P182" i="8"/>
  <c r="BI180" i="8"/>
  <c r="BH180" i="8"/>
  <c r="BG180" i="8"/>
  <c r="BF180" i="8"/>
  <c r="T180" i="8"/>
  <c r="R180" i="8"/>
  <c r="P180" i="8"/>
  <c r="BI178" i="8"/>
  <c r="BH178" i="8"/>
  <c r="BG178" i="8"/>
  <c r="BF178" i="8"/>
  <c r="T178" i="8"/>
  <c r="R178" i="8"/>
  <c r="P178" i="8"/>
  <c r="BI176" i="8"/>
  <c r="BH176" i="8"/>
  <c r="BG176" i="8"/>
  <c r="BF176" i="8"/>
  <c r="T176" i="8"/>
  <c r="R176" i="8"/>
  <c r="P176" i="8"/>
  <c r="BI174" i="8"/>
  <c r="BH174" i="8"/>
  <c r="BG174" i="8"/>
  <c r="BF174" i="8"/>
  <c r="T174" i="8"/>
  <c r="R174" i="8"/>
  <c r="P174" i="8"/>
  <c r="BI172" i="8"/>
  <c r="BH172" i="8"/>
  <c r="BG172" i="8"/>
  <c r="BF172" i="8"/>
  <c r="T172" i="8"/>
  <c r="R172" i="8"/>
  <c r="P172" i="8"/>
  <c r="BI170" i="8"/>
  <c r="BH170" i="8"/>
  <c r="BG170" i="8"/>
  <c r="BF170" i="8"/>
  <c r="T170" i="8"/>
  <c r="R170" i="8"/>
  <c r="P170" i="8"/>
  <c r="BI168" i="8"/>
  <c r="BH168" i="8"/>
  <c r="BG168" i="8"/>
  <c r="BF168" i="8"/>
  <c r="T168" i="8"/>
  <c r="R168" i="8"/>
  <c r="P168" i="8"/>
  <c r="BI166" i="8"/>
  <c r="BH166" i="8"/>
  <c r="BG166" i="8"/>
  <c r="BF166" i="8"/>
  <c r="T166" i="8"/>
  <c r="R166" i="8"/>
  <c r="P166" i="8"/>
  <c r="BI164" i="8"/>
  <c r="BH164" i="8"/>
  <c r="BG164" i="8"/>
  <c r="BF164" i="8"/>
  <c r="T164" i="8"/>
  <c r="R164" i="8"/>
  <c r="P164" i="8"/>
  <c r="BI161" i="8"/>
  <c r="BH161" i="8"/>
  <c r="BG161" i="8"/>
  <c r="BF161" i="8"/>
  <c r="T161" i="8"/>
  <c r="R161" i="8"/>
  <c r="P161" i="8"/>
  <c r="BI159" i="8"/>
  <c r="BH159" i="8"/>
  <c r="BG159" i="8"/>
  <c r="BF159" i="8"/>
  <c r="T159" i="8"/>
  <c r="R159" i="8"/>
  <c r="P159" i="8"/>
  <c r="BI158" i="8"/>
  <c r="BH158" i="8"/>
  <c r="BG158" i="8"/>
  <c r="BF158" i="8"/>
  <c r="T158" i="8"/>
  <c r="R158" i="8"/>
  <c r="P158" i="8"/>
  <c r="BI157" i="8"/>
  <c r="BH157" i="8"/>
  <c r="BG157" i="8"/>
  <c r="BF157" i="8"/>
  <c r="T157" i="8"/>
  <c r="R157" i="8"/>
  <c r="P157" i="8"/>
  <c r="BI156" i="8"/>
  <c r="BH156" i="8"/>
  <c r="BG156" i="8"/>
  <c r="BF156" i="8"/>
  <c r="T156" i="8"/>
  <c r="R156" i="8"/>
  <c r="P156" i="8"/>
  <c r="BI155" i="8"/>
  <c r="BH155" i="8"/>
  <c r="BG155" i="8"/>
  <c r="BF155" i="8"/>
  <c r="T155" i="8"/>
  <c r="R155" i="8"/>
  <c r="P155" i="8"/>
  <c r="BI153" i="8"/>
  <c r="BH153" i="8"/>
  <c r="BG153" i="8"/>
  <c r="BF153" i="8"/>
  <c r="T153" i="8"/>
  <c r="R153" i="8"/>
  <c r="P153" i="8"/>
  <c r="BI151" i="8"/>
  <c r="BH151" i="8"/>
  <c r="BG151" i="8"/>
  <c r="BF151" i="8"/>
  <c r="T151" i="8"/>
  <c r="R151" i="8"/>
  <c r="P151" i="8"/>
  <c r="BI149" i="8"/>
  <c r="BH149" i="8"/>
  <c r="BG149" i="8"/>
  <c r="BF149" i="8"/>
  <c r="T149" i="8"/>
  <c r="R149" i="8"/>
  <c r="P149" i="8"/>
  <c r="BI147" i="8"/>
  <c r="BH147" i="8"/>
  <c r="BG147" i="8"/>
  <c r="BF147" i="8"/>
  <c r="T147" i="8"/>
  <c r="R147" i="8"/>
  <c r="P147" i="8"/>
  <c r="BI145" i="8"/>
  <c r="BH145" i="8"/>
  <c r="BG145" i="8"/>
  <c r="BF145" i="8"/>
  <c r="T145" i="8"/>
  <c r="R145" i="8"/>
  <c r="P145" i="8"/>
  <c r="BI143" i="8"/>
  <c r="BH143" i="8"/>
  <c r="BG143" i="8"/>
  <c r="BF143" i="8"/>
  <c r="T143" i="8"/>
  <c r="R143" i="8"/>
  <c r="P143" i="8"/>
  <c r="BI141" i="8"/>
  <c r="BH141" i="8"/>
  <c r="BG141" i="8"/>
  <c r="BF141" i="8"/>
  <c r="T141" i="8"/>
  <c r="R141" i="8"/>
  <c r="P141" i="8"/>
  <c r="BI139" i="8"/>
  <c r="BH139" i="8"/>
  <c r="BG139" i="8"/>
  <c r="BF139" i="8"/>
  <c r="T139" i="8"/>
  <c r="R139" i="8"/>
  <c r="P139" i="8"/>
  <c r="BI137" i="8"/>
  <c r="BH137" i="8"/>
  <c r="BG137" i="8"/>
  <c r="BF137" i="8"/>
  <c r="T137" i="8"/>
  <c r="R137" i="8"/>
  <c r="P137" i="8"/>
  <c r="BI135" i="8"/>
  <c r="BH135" i="8"/>
  <c r="BG135" i="8"/>
  <c r="BF135" i="8"/>
  <c r="T135" i="8"/>
  <c r="R135" i="8"/>
  <c r="P135" i="8"/>
  <c r="BI132" i="8"/>
  <c r="BH132" i="8"/>
  <c r="BG132" i="8"/>
  <c r="BF132" i="8"/>
  <c r="T132" i="8"/>
  <c r="R132" i="8"/>
  <c r="P132" i="8"/>
  <c r="BI131" i="8"/>
  <c r="BH131" i="8"/>
  <c r="BG131" i="8"/>
  <c r="BF131" i="8"/>
  <c r="T131" i="8"/>
  <c r="R131" i="8"/>
  <c r="P131" i="8"/>
  <c r="J126" i="8"/>
  <c r="J125" i="8"/>
  <c r="F125" i="8"/>
  <c r="F123" i="8"/>
  <c r="E121" i="8"/>
  <c r="J94" i="8"/>
  <c r="J93" i="8"/>
  <c r="F93" i="8"/>
  <c r="F91" i="8"/>
  <c r="E89" i="8"/>
  <c r="J20" i="8"/>
  <c r="E20" i="8"/>
  <c r="F94" i="8"/>
  <c r="J19" i="8"/>
  <c r="J14" i="8"/>
  <c r="J123" i="8" s="1"/>
  <c r="E7" i="8"/>
  <c r="E117" i="8" s="1"/>
  <c r="J39" i="7"/>
  <c r="J38" i="7"/>
  <c r="AY102" i="1" s="1"/>
  <c r="J37" i="7"/>
  <c r="AX102" i="1"/>
  <c r="BI240" i="7"/>
  <c r="BH240" i="7"/>
  <c r="BG240" i="7"/>
  <c r="BF240" i="7"/>
  <c r="T240" i="7"/>
  <c r="R240" i="7"/>
  <c r="P240" i="7"/>
  <c r="BI239" i="7"/>
  <c r="BH239" i="7"/>
  <c r="BG239" i="7"/>
  <c r="BF239" i="7"/>
  <c r="T239" i="7"/>
  <c r="R239" i="7"/>
  <c r="P239" i="7"/>
  <c r="BI237" i="7"/>
  <c r="BH237" i="7"/>
  <c r="BG237" i="7"/>
  <c r="BF237" i="7"/>
  <c r="T237" i="7"/>
  <c r="R237" i="7"/>
  <c r="P237" i="7"/>
  <c r="BI236" i="7"/>
  <c r="BH236" i="7"/>
  <c r="BG236" i="7"/>
  <c r="BF236" i="7"/>
  <c r="T236" i="7"/>
  <c r="R236" i="7"/>
  <c r="P236" i="7"/>
  <c r="BI235" i="7"/>
  <c r="BH235" i="7"/>
  <c r="BG235" i="7"/>
  <c r="BF235" i="7"/>
  <c r="T235" i="7"/>
  <c r="R235" i="7"/>
  <c r="P235" i="7"/>
  <c r="BI234" i="7"/>
  <c r="BH234" i="7"/>
  <c r="BG234" i="7"/>
  <c r="BF234" i="7"/>
  <c r="T234" i="7"/>
  <c r="R234" i="7"/>
  <c r="P234" i="7"/>
  <c r="BI233" i="7"/>
  <c r="BH233" i="7"/>
  <c r="BG233" i="7"/>
  <c r="BF233" i="7"/>
  <c r="T233" i="7"/>
  <c r="R233" i="7"/>
  <c r="P233" i="7"/>
  <c r="BI232" i="7"/>
  <c r="BH232" i="7"/>
  <c r="BG232" i="7"/>
  <c r="BF232" i="7"/>
  <c r="T232" i="7"/>
  <c r="R232" i="7"/>
  <c r="P232" i="7"/>
  <c r="BI231" i="7"/>
  <c r="BH231" i="7"/>
  <c r="BG231" i="7"/>
  <c r="BF231" i="7"/>
  <c r="T231" i="7"/>
  <c r="R231" i="7"/>
  <c r="P231" i="7"/>
  <c r="BI230" i="7"/>
  <c r="BH230" i="7"/>
  <c r="BG230" i="7"/>
  <c r="BF230" i="7"/>
  <c r="T230" i="7"/>
  <c r="R230" i="7"/>
  <c r="P230" i="7"/>
  <c r="BI229" i="7"/>
  <c r="BH229" i="7"/>
  <c r="BG229" i="7"/>
  <c r="BF229" i="7"/>
  <c r="T229" i="7"/>
  <c r="R229" i="7"/>
  <c r="P229" i="7"/>
  <c r="BI228" i="7"/>
  <c r="BH228" i="7"/>
  <c r="BG228" i="7"/>
  <c r="BF228" i="7"/>
  <c r="T228" i="7"/>
  <c r="R228" i="7"/>
  <c r="P228" i="7"/>
  <c r="BI227" i="7"/>
  <c r="BH227" i="7"/>
  <c r="BG227" i="7"/>
  <c r="BF227" i="7"/>
  <c r="T227" i="7"/>
  <c r="R227" i="7"/>
  <c r="P227" i="7"/>
  <c r="BI226" i="7"/>
  <c r="BH226" i="7"/>
  <c r="BG226" i="7"/>
  <c r="BF226" i="7"/>
  <c r="T226" i="7"/>
  <c r="R226" i="7"/>
  <c r="P226" i="7"/>
  <c r="BI225" i="7"/>
  <c r="BH225" i="7"/>
  <c r="BG225" i="7"/>
  <c r="BF225" i="7"/>
  <c r="T225" i="7"/>
  <c r="R225" i="7"/>
  <c r="P225" i="7"/>
  <c r="BI224" i="7"/>
  <c r="BH224" i="7"/>
  <c r="BG224" i="7"/>
  <c r="BF224" i="7"/>
  <c r="T224" i="7"/>
  <c r="R224" i="7"/>
  <c r="P224" i="7"/>
  <c r="BI222" i="7"/>
  <c r="BH222" i="7"/>
  <c r="BG222" i="7"/>
  <c r="BF222" i="7"/>
  <c r="T222" i="7"/>
  <c r="R222" i="7"/>
  <c r="P222" i="7"/>
  <c r="BI221" i="7"/>
  <c r="BH221" i="7"/>
  <c r="BG221" i="7"/>
  <c r="BF221" i="7"/>
  <c r="T221" i="7"/>
  <c r="R221" i="7"/>
  <c r="P221" i="7"/>
  <c r="BI220" i="7"/>
  <c r="BH220" i="7"/>
  <c r="BG220" i="7"/>
  <c r="BF220" i="7"/>
  <c r="T220" i="7"/>
  <c r="R220" i="7"/>
  <c r="P220" i="7"/>
  <c r="BI219" i="7"/>
  <c r="BH219" i="7"/>
  <c r="BG219" i="7"/>
  <c r="BF219" i="7"/>
  <c r="T219" i="7"/>
  <c r="R219" i="7"/>
  <c r="P219" i="7"/>
  <c r="BI218" i="7"/>
  <c r="BH218" i="7"/>
  <c r="BG218" i="7"/>
  <c r="BF218" i="7"/>
  <c r="T218" i="7"/>
  <c r="R218" i="7"/>
  <c r="P218" i="7"/>
  <c r="BI217" i="7"/>
  <c r="BH217" i="7"/>
  <c r="BG217" i="7"/>
  <c r="BF217" i="7"/>
  <c r="T217" i="7"/>
  <c r="R217" i="7"/>
  <c r="P217" i="7"/>
  <c r="BI216" i="7"/>
  <c r="BH216" i="7"/>
  <c r="BG216" i="7"/>
  <c r="BF216" i="7"/>
  <c r="T216" i="7"/>
  <c r="R216" i="7"/>
  <c r="P216" i="7"/>
  <c r="BI215" i="7"/>
  <c r="BH215" i="7"/>
  <c r="BG215" i="7"/>
  <c r="BF215" i="7"/>
  <c r="T215" i="7"/>
  <c r="R215" i="7"/>
  <c r="P215" i="7"/>
  <c r="BI214" i="7"/>
  <c r="BH214" i="7"/>
  <c r="BG214" i="7"/>
  <c r="BF214" i="7"/>
  <c r="T214" i="7"/>
  <c r="R214" i="7"/>
  <c r="P214" i="7"/>
  <c r="BI213" i="7"/>
  <c r="BH213" i="7"/>
  <c r="BG213" i="7"/>
  <c r="BF213" i="7"/>
  <c r="T213" i="7"/>
  <c r="R213" i="7"/>
  <c r="P213" i="7"/>
  <c r="BI212" i="7"/>
  <c r="BH212" i="7"/>
  <c r="BG212" i="7"/>
  <c r="BF212" i="7"/>
  <c r="T212" i="7"/>
  <c r="R212" i="7"/>
  <c r="P212" i="7"/>
  <c r="BI211" i="7"/>
  <c r="BH211" i="7"/>
  <c r="BG211" i="7"/>
  <c r="BF211" i="7"/>
  <c r="T211" i="7"/>
  <c r="R211" i="7"/>
  <c r="P211" i="7"/>
  <c r="BI210" i="7"/>
  <c r="BH210" i="7"/>
  <c r="BG210" i="7"/>
  <c r="BF210" i="7"/>
  <c r="T210" i="7"/>
  <c r="R210" i="7"/>
  <c r="P210" i="7"/>
  <c r="BI209" i="7"/>
  <c r="BH209" i="7"/>
  <c r="BG209" i="7"/>
  <c r="BF209" i="7"/>
  <c r="T209" i="7"/>
  <c r="R209" i="7"/>
  <c r="P209" i="7"/>
  <c r="BI208" i="7"/>
  <c r="BH208" i="7"/>
  <c r="BG208" i="7"/>
  <c r="BF208" i="7"/>
  <c r="T208" i="7"/>
  <c r="R208" i="7"/>
  <c r="P208" i="7"/>
  <c r="BI207" i="7"/>
  <c r="BH207" i="7"/>
  <c r="BG207" i="7"/>
  <c r="BF207" i="7"/>
  <c r="T207" i="7"/>
  <c r="R207" i="7"/>
  <c r="P207" i="7"/>
  <c r="BI206" i="7"/>
  <c r="BH206" i="7"/>
  <c r="BG206" i="7"/>
  <c r="BF206" i="7"/>
  <c r="T206" i="7"/>
  <c r="R206" i="7"/>
  <c r="P206" i="7"/>
  <c r="BI205" i="7"/>
  <c r="BH205" i="7"/>
  <c r="BG205" i="7"/>
  <c r="BF205" i="7"/>
  <c r="T205" i="7"/>
  <c r="R205" i="7"/>
  <c r="P205" i="7"/>
  <c r="BI204" i="7"/>
  <c r="BH204" i="7"/>
  <c r="BG204" i="7"/>
  <c r="BF204" i="7"/>
  <c r="T204" i="7"/>
  <c r="R204" i="7"/>
  <c r="P204" i="7"/>
  <c r="BI203" i="7"/>
  <c r="BH203" i="7"/>
  <c r="BG203" i="7"/>
  <c r="BF203" i="7"/>
  <c r="T203" i="7"/>
  <c r="R203" i="7"/>
  <c r="P203" i="7"/>
  <c r="BI202" i="7"/>
  <c r="BH202" i="7"/>
  <c r="BG202" i="7"/>
  <c r="BF202" i="7"/>
  <c r="T202" i="7"/>
  <c r="R202" i="7"/>
  <c r="P202" i="7"/>
  <c r="BI201" i="7"/>
  <c r="BH201" i="7"/>
  <c r="BG201" i="7"/>
  <c r="BF201" i="7"/>
  <c r="T201" i="7"/>
  <c r="R201" i="7"/>
  <c r="P201" i="7"/>
  <c r="BI200" i="7"/>
  <c r="BH200" i="7"/>
  <c r="BG200" i="7"/>
  <c r="BF200" i="7"/>
  <c r="T200" i="7"/>
  <c r="R200" i="7"/>
  <c r="P200" i="7"/>
  <c r="BI199" i="7"/>
  <c r="BH199" i="7"/>
  <c r="BG199" i="7"/>
  <c r="BF199" i="7"/>
  <c r="T199" i="7"/>
  <c r="R199" i="7"/>
  <c r="P199" i="7"/>
  <c r="BI198" i="7"/>
  <c r="BH198" i="7"/>
  <c r="BG198" i="7"/>
  <c r="BF198" i="7"/>
  <c r="T198" i="7"/>
  <c r="R198" i="7"/>
  <c r="P198" i="7"/>
  <c r="BI197" i="7"/>
  <c r="BH197" i="7"/>
  <c r="BG197" i="7"/>
  <c r="BF197" i="7"/>
  <c r="T197" i="7"/>
  <c r="R197" i="7"/>
  <c r="P197" i="7"/>
  <c r="BI196" i="7"/>
  <c r="BH196" i="7"/>
  <c r="BG196" i="7"/>
  <c r="BF196" i="7"/>
  <c r="T196" i="7"/>
  <c r="R196" i="7"/>
  <c r="P196" i="7"/>
  <c r="BI195" i="7"/>
  <c r="BH195" i="7"/>
  <c r="BG195" i="7"/>
  <c r="BF195" i="7"/>
  <c r="T195" i="7"/>
  <c r="R195" i="7"/>
  <c r="P195" i="7"/>
  <c r="BI194" i="7"/>
  <c r="BH194" i="7"/>
  <c r="BG194" i="7"/>
  <c r="BF194" i="7"/>
  <c r="T194" i="7"/>
  <c r="R194" i="7"/>
  <c r="P194" i="7"/>
  <c r="BI193" i="7"/>
  <c r="BH193" i="7"/>
  <c r="BG193" i="7"/>
  <c r="BF193" i="7"/>
  <c r="T193" i="7"/>
  <c r="R193" i="7"/>
  <c r="P193" i="7"/>
  <c r="BI192" i="7"/>
  <c r="BH192" i="7"/>
  <c r="BG192" i="7"/>
  <c r="BF192" i="7"/>
  <c r="T192" i="7"/>
  <c r="R192" i="7"/>
  <c r="P192" i="7"/>
  <c r="BI191" i="7"/>
  <c r="BH191" i="7"/>
  <c r="BG191" i="7"/>
  <c r="BF191" i="7"/>
  <c r="T191" i="7"/>
  <c r="R191" i="7"/>
  <c r="P191" i="7"/>
  <c r="BI190" i="7"/>
  <c r="BH190" i="7"/>
  <c r="BG190" i="7"/>
  <c r="BF190" i="7"/>
  <c r="T190" i="7"/>
  <c r="R190" i="7"/>
  <c r="P190" i="7"/>
  <c r="BI189" i="7"/>
  <c r="BH189" i="7"/>
  <c r="BG189" i="7"/>
  <c r="BF189" i="7"/>
  <c r="T189" i="7"/>
  <c r="R189" i="7"/>
  <c r="P189" i="7"/>
  <c r="BI188" i="7"/>
  <c r="BH188" i="7"/>
  <c r="BG188" i="7"/>
  <c r="BF188" i="7"/>
  <c r="T188" i="7"/>
  <c r="R188" i="7"/>
  <c r="P188" i="7"/>
  <c r="BI187" i="7"/>
  <c r="BH187" i="7"/>
  <c r="BG187" i="7"/>
  <c r="BF187" i="7"/>
  <c r="T187" i="7"/>
  <c r="R187" i="7"/>
  <c r="P187" i="7"/>
  <c r="BI185" i="7"/>
  <c r="BH185" i="7"/>
  <c r="BG185" i="7"/>
  <c r="BF185" i="7"/>
  <c r="T185" i="7"/>
  <c r="R185" i="7"/>
  <c r="P185" i="7"/>
  <c r="BI184" i="7"/>
  <c r="BH184" i="7"/>
  <c r="BG184" i="7"/>
  <c r="BF184" i="7"/>
  <c r="T184" i="7"/>
  <c r="R184" i="7"/>
  <c r="P184" i="7"/>
  <c r="BI183" i="7"/>
  <c r="BH183" i="7"/>
  <c r="BG183" i="7"/>
  <c r="BF183" i="7"/>
  <c r="T183" i="7"/>
  <c r="R183" i="7"/>
  <c r="P183" i="7"/>
  <c r="BI182" i="7"/>
  <c r="BH182" i="7"/>
  <c r="BG182" i="7"/>
  <c r="BF182" i="7"/>
  <c r="T182" i="7"/>
  <c r="R182" i="7"/>
  <c r="P182" i="7"/>
  <c r="BI181" i="7"/>
  <c r="BH181" i="7"/>
  <c r="BG181" i="7"/>
  <c r="BF181" i="7"/>
  <c r="T181" i="7"/>
  <c r="R181" i="7"/>
  <c r="P181" i="7"/>
  <c r="BI180" i="7"/>
  <c r="BH180" i="7"/>
  <c r="BG180" i="7"/>
  <c r="BF180" i="7"/>
  <c r="T180" i="7"/>
  <c r="R180" i="7"/>
  <c r="P180" i="7"/>
  <c r="BI179" i="7"/>
  <c r="BH179" i="7"/>
  <c r="BG179" i="7"/>
  <c r="BF179" i="7"/>
  <c r="T179" i="7"/>
  <c r="R179" i="7"/>
  <c r="P179" i="7"/>
  <c r="BI178" i="7"/>
  <c r="BH178" i="7"/>
  <c r="BG178" i="7"/>
  <c r="BF178" i="7"/>
  <c r="T178" i="7"/>
  <c r="R178" i="7"/>
  <c r="P178" i="7"/>
  <c r="BI177" i="7"/>
  <c r="BH177" i="7"/>
  <c r="BG177" i="7"/>
  <c r="BF177" i="7"/>
  <c r="T177" i="7"/>
  <c r="R177" i="7"/>
  <c r="P177" i="7"/>
  <c r="BI176" i="7"/>
  <c r="BH176" i="7"/>
  <c r="BG176" i="7"/>
  <c r="BF176" i="7"/>
  <c r="T176" i="7"/>
  <c r="R176" i="7"/>
  <c r="P176" i="7"/>
  <c r="BI175" i="7"/>
  <c r="BH175" i="7"/>
  <c r="BG175" i="7"/>
  <c r="BF175" i="7"/>
  <c r="T175" i="7"/>
  <c r="R175" i="7"/>
  <c r="P175" i="7"/>
  <c r="BI174" i="7"/>
  <c r="BH174" i="7"/>
  <c r="BG174" i="7"/>
  <c r="BF174" i="7"/>
  <c r="T174" i="7"/>
  <c r="R174" i="7"/>
  <c r="P174" i="7"/>
  <c r="BI173" i="7"/>
  <c r="BH173" i="7"/>
  <c r="BG173" i="7"/>
  <c r="BF173" i="7"/>
  <c r="T173" i="7"/>
  <c r="R173" i="7"/>
  <c r="P173" i="7"/>
  <c r="BI172" i="7"/>
  <c r="BH172" i="7"/>
  <c r="BG172" i="7"/>
  <c r="BF172" i="7"/>
  <c r="T172" i="7"/>
  <c r="R172" i="7"/>
  <c r="P172" i="7"/>
  <c r="BI170" i="7"/>
  <c r="BH170" i="7"/>
  <c r="BG170" i="7"/>
  <c r="BF170" i="7"/>
  <c r="T170" i="7"/>
  <c r="R170" i="7"/>
  <c r="P170" i="7"/>
  <c r="BI169" i="7"/>
  <c r="BH169" i="7"/>
  <c r="BG169" i="7"/>
  <c r="BF169" i="7"/>
  <c r="T169" i="7"/>
  <c r="R169" i="7"/>
  <c r="P169" i="7"/>
  <c r="BI168" i="7"/>
  <c r="BH168" i="7"/>
  <c r="BG168" i="7"/>
  <c r="BF168" i="7"/>
  <c r="T168" i="7"/>
  <c r="R168" i="7"/>
  <c r="P168" i="7"/>
  <c r="BI167" i="7"/>
  <c r="BH167" i="7"/>
  <c r="BG167" i="7"/>
  <c r="BF167" i="7"/>
  <c r="T167" i="7"/>
  <c r="R167" i="7"/>
  <c r="P167" i="7"/>
  <c r="BI166" i="7"/>
  <c r="BH166" i="7"/>
  <c r="BG166" i="7"/>
  <c r="BF166" i="7"/>
  <c r="T166" i="7"/>
  <c r="R166" i="7"/>
  <c r="P166" i="7"/>
  <c r="BI165" i="7"/>
  <c r="BH165" i="7"/>
  <c r="BG165" i="7"/>
  <c r="BF165" i="7"/>
  <c r="T165" i="7"/>
  <c r="R165" i="7"/>
  <c r="P165" i="7"/>
  <c r="BI164" i="7"/>
  <c r="BH164" i="7"/>
  <c r="BG164" i="7"/>
  <c r="BF164" i="7"/>
  <c r="T164" i="7"/>
  <c r="R164" i="7"/>
  <c r="P164" i="7"/>
  <c r="BI163" i="7"/>
  <c r="BH163" i="7"/>
  <c r="BG163" i="7"/>
  <c r="BF163" i="7"/>
  <c r="T163" i="7"/>
  <c r="R163" i="7"/>
  <c r="P163" i="7"/>
  <c r="BI162" i="7"/>
  <c r="BH162" i="7"/>
  <c r="BG162" i="7"/>
  <c r="BF162" i="7"/>
  <c r="T162" i="7"/>
  <c r="R162" i="7"/>
  <c r="P162" i="7"/>
  <c r="BI160" i="7"/>
  <c r="BH160" i="7"/>
  <c r="BG160" i="7"/>
  <c r="BF160" i="7"/>
  <c r="T160" i="7"/>
  <c r="R160" i="7"/>
  <c r="P160" i="7"/>
  <c r="BI159" i="7"/>
  <c r="BH159" i="7"/>
  <c r="BG159" i="7"/>
  <c r="BF159" i="7"/>
  <c r="T159" i="7"/>
  <c r="R159" i="7"/>
  <c r="P159" i="7"/>
  <c r="BI158" i="7"/>
  <c r="BH158" i="7"/>
  <c r="BG158" i="7"/>
  <c r="BF158" i="7"/>
  <c r="T158" i="7"/>
  <c r="R158" i="7"/>
  <c r="P158" i="7"/>
  <c r="BI157" i="7"/>
  <c r="BH157" i="7"/>
  <c r="BG157" i="7"/>
  <c r="BF157" i="7"/>
  <c r="T157" i="7"/>
  <c r="R157" i="7"/>
  <c r="P157" i="7"/>
  <c r="BI156" i="7"/>
  <c r="BH156" i="7"/>
  <c r="BG156" i="7"/>
  <c r="BF156" i="7"/>
  <c r="T156" i="7"/>
  <c r="R156" i="7"/>
  <c r="P156" i="7"/>
  <c r="BI155" i="7"/>
  <c r="BH155" i="7"/>
  <c r="BG155" i="7"/>
  <c r="BF155" i="7"/>
  <c r="T155" i="7"/>
  <c r="R155" i="7"/>
  <c r="P155" i="7"/>
  <c r="BI154" i="7"/>
  <c r="BH154" i="7"/>
  <c r="BG154" i="7"/>
  <c r="BF154" i="7"/>
  <c r="T154" i="7"/>
  <c r="R154" i="7"/>
  <c r="P154" i="7"/>
  <c r="BI153" i="7"/>
  <c r="BH153" i="7"/>
  <c r="BG153" i="7"/>
  <c r="BF153" i="7"/>
  <c r="T153" i="7"/>
  <c r="R153" i="7"/>
  <c r="P153" i="7"/>
  <c r="BI152" i="7"/>
  <c r="BH152" i="7"/>
  <c r="BG152" i="7"/>
  <c r="BF152" i="7"/>
  <c r="T152" i="7"/>
  <c r="R152" i="7"/>
  <c r="P152" i="7"/>
  <c r="BI151" i="7"/>
  <c r="BH151" i="7"/>
  <c r="BG151" i="7"/>
  <c r="BF151" i="7"/>
  <c r="T151" i="7"/>
  <c r="R151" i="7"/>
  <c r="P151" i="7"/>
  <c r="BI150" i="7"/>
  <c r="BH150" i="7"/>
  <c r="BG150" i="7"/>
  <c r="BF150" i="7"/>
  <c r="T150" i="7"/>
  <c r="R150" i="7"/>
  <c r="P150" i="7"/>
  <c r="BI149" i="7"/>
  <c r="BH149" i="7"/>
  <c r="BG149" i="7"/>
  <c r="BF149" i="7"/>
  <c r="T149" i="7"/>
  <c r="R149" i="7"/>
  <c r="P149" i="7"/>
  <c r="BI148" i="7"/>
  <c r="BH148" i="7"/>
  <c r="BG148" i="7"/>
  <c r="BF148" i="7"/>
  <c r="T148" i="7"/>
  <c r="R148" i="7"/>
  <c r="P148" i="7"/>
  <c r="BI147" i="7"/>
  <c r="BH147" i="7"/>
  <c r="BG147" i="7"/>
  <c r="BF147" i="7"/>
  <c r="T147" i="7"/>
  <c r="R147" i="7"/>
  <c r="P147" i="7"/>
  <c r="BI146" i="7"/>
  <c r="BH146" i="7"/>
  <c r="BG146" i="7"/>
  <c r="BF146" i="7"/>
  <c r="T146" i="7"/>
  <c r="R146" i="7"/>
  <c r="P146" i="7"/>
  <c r="BI144" i="7"/>
  <c r="BH144" i="7"/>
  <c r="BG144" i="7"/>
  <c r="BF144" i="7"/>
  <c r="T144" i="7"/>
  <c r="R144" i="7"/>
  <c r="P144" i="7"/>
  <c r="BI143" i="7"/>
  <c r="BH143" i="7"/>
  <c r="BG143" i="7"/>
  <c r="BF143" i="7"/>
  <c r="T143" i="7"/>
  <c r="R143" i="7"/>
  <c r="P143" i="7"/>
  <c r="BI142" i="7"/>
  <c r="BH142" i="7"/>
  <c r="BG142" i="7"/>
  <c r="BF142" i="7"/>
  <c r="T142" i="7"/>
  <c r="R142" i="7"/>
  <c r="P142" i="7"/>
  <c r="BI141" i="7"/>
  <c r="BH141" i="7"/>
  <c r="BG141" i="7"/>
  <c r="BF141" i="7"/>
  <c r="T141" i="7"/>
  <c r="R141" i="7"/>
  <c r="P141" i="7"/>
  <c r="BI140" i="7"/>
  <c r="BH140" i="7"/>
  <c r="BG140" i="7"/>
  <c r="BF140" i="7"/>
  <c r="T140" i="7"/>
  <c r="R140" i="7"/>
  <c r="P140" i="7"/>
  <c r="BI139" i="7"/>
  <c r="BH139" i="7"/>
  <c r="BG139" i="7"/>
  <c r="BF139" i="7"/>
  <c r="T139" i="7"/>
  <c r="R139" i="7"/>
  <c r="P139" i="7"/>
  <c r="BI138" i="7"/>
  <c r="BH138" i="7"/>
  <c r="BG138" i="7"/>
  <c r="BF138" i="7"/>
  <c r="T138" i="7"/>
  <c r="R138" i="7"/>
  <c r="P138" i="7"/>
  <c r="BI137" i="7"/>
  <c r="BH137" i="7"/>
  <c r="BG137" i="7"/>
  <c r="BF137" i="7"/>
  <c r="T137" i="7"/>
  <c r="R137" i="7"/>
  <c r="P137" i="7"/>
  <c r="BI136" i="7"/>
  <c r="BH136" i="7"/>
  <c r="BG136" i="7"/>
  <c r="BF136" i="7"/>
  <c r="T136" i="7"/>
  <c r="R136" i="7"/>
  <c r="P136" i="7"/>
  <c r="BI135" i="7"/>
  <c r="BH135" i="7"/>
  <c r="BG135" i="7"/>
  <c r="BF135" i="7"/>
  <c r="T135" i="7"/>
  <c r="R135" i="7"/>
  <c r="P135" i="7"/>
  <c r="BI133" i="7"/>
  <c r="BH133" i="7"/>
  <c r="BG133" i="7"/>
  <c r="BF133" i="7"/>
  <c r="T133" i="7"/>
  <c r="R133" i="7"/>
  <c r="P133" i="7"/>
  <c r="BI132" i="7"/>
  <c r="BH132" i="7"/>
  <c r="BG132" i="7"/>
  <c r="BF132" i="7"/>
  <c r="T132" i="7"/>
  <c r="R132" i="7"/>
  <c r="P132" i="7"/>
  <c r="BI131" i="7"/>
  <c r="BH131" i="7"/>
  <c r="BG131" i="7"/>
  <c r="BF131" i="7"/>
  <c r="T131" i="7"/>
  <c r="R131" i="7"/>
  <c r="P131" i="7"/>
  <c r="BI130" i="7"/>
  <c r="BH130" i="7"/>
  <c r="BG130" i="7"/>
  <c r="BF130" i="7"/>
  <c r="T130" i="7"/>
  <c r="R130" i="7"/>
  <c r="P130" i="7"/>
  <c r="F122" i="7"/>
  <c r="E120" i="7"/>
  <c r="F91" i="7"/>
  <c r="E89" i="7"/>
  <c r="J26" i="7"/>
  <c r="E26" i="7"/>
  <c r="J94" i="7" s="1"/>
  <c r="J25" i="7"/>
  <c r="J23" i="7"/>
  <c r="E23" i="7"/>
  <c r="J124" i="7" s="1"/>
  <c r="J22" i="7"/>
  <c r="J20" i="7"/>
  <c r="E20" i="7"/>
  <c r="F94" i="7" s="1"/>
  <c r="J19" i="7"/>
  <c r="J17" i="7"/>
  <c r="E17" i="7"/>
  <c r="F124" i="7" s="1"/>
  <c r="J16" i="7"/>
  <c r="J14" i="7"/>
  <c r="J91" i="7"/>
  <c r="E7" i="7"/>
  <c r="E116" i="7"/>
  <c r="J37" i="6"/>
  <c r="J36" i="6"/>
  <c r="AY101" i="1"/>
  <c r="J35" i="6"/>
  <c r="AX101" i="1" s="1"/>
  <c r="BI2330" i="6"/>
  <c r="BH2330" i="6"/>
  <c r="BG2330" i="6"/>
  <c r="BE2330" i="6"/>
  <c r="T2330" i="6"/>
  <c r="T2329" i="6" s="1"/>
  <c r="R2330" i="6"/>
  <c r="R2329" i="6" s="1"/>
  <c r="P2330" i="6"/>
  <c r="P2329" i="6"/>
  <c r="BI2328" i="6"/>
  <c r="BH2328" i="6"/>
  <c r="BG2328" i="6"/>
  <c r="BE2328" i="6"/>
  <c r="T2328" i="6"/>
  <c r="T2327" i="6" s="1"/>
  <c r="R2328" i="6"/>
  <c r="R2327" i="6" s="1"/>
  <c r="P2328" i="6"/>
  <c r="P2327" i="6" s="1"/>
  <c r="BI2326" i="6"/>
  <c r="BH2326" i="6"/>
  <c r="BG2326" i="6"/>
  <c r="BE2326" i="6"/>
  <c r="T2326" i="6"/>
  <c r="R2326" i="6"/>
  <c r="P2326" i="6"/>
  <c r="BI2317" i="6"/>
  <c r="BH2317" i="6"/>
  <c r="BG2317" i="6"/>
  <c r="BE2317" i="6"/>
  <c r="T2317" i="6"/>
  <c r="R2317" i="6"/>
  <c r="P2317" i="6"/>
  <c r="BI2312" i="6"/>
  <c r="BH2312" i="6"/>
  <c r="BG2312" i="6"/>
  <c r="BE2312" i="6"/>
  <c r="T2312" i="6"/>
  <c r="R2312" i="6"/>
  <c r="P2312" i="6"/>
  <c r="BI2265" i="6"/>
  <c r="BH2265" i="6"/>
  <c r="BG2265" i="6"/>
  <c r="BE2265" i="6"/>
  <c r="T2265" i="6"/>
  <c r="R2265" i="6"/>
  <c r="P2265" i="6"/>
  <c r="BI2263" i="6"/>
  <c r="BH2263" i="6"/>
  <c r="BG2263" i="6"/>
  <c r="BE2263" i="6"/>
  <c r="T2263" i="6"/>
  <c r="R2263" i="6"/>
  <c r="P2263" i="6"/>
  <c r="BI2262" i="6"/>
  <c r="BH2262" i="6"/>
  <c r="BG2262" i="6"/>
  <c r="BE2262" i="6"/>
  <c r="T2262" i="6"/>
  <c r="R2262" i="6"/>
  <c r="P2262" i="6"/>
  <c r="BI2261" i="6"/>
  <c r="BH2261" i="6"/>
  <c r="BG2261" i="6"/>
  <c r="BE2261" i="6"/>
  <c r="T2261" i="6"/>
  <c r="R2261" i="6"/>
  <c r="P2261" i="6"/>
  <c r="BI2260" i="6"/>
  <c r="BH2260" i="6"/>
  <c r="BG2260" i="6"/>
  <c r="BE2260" i="6"/>
  <c r="T2260" i="6"/>
  <c r="R2260" i="6"/>
  <c r="P2260" i="6"/>
  <c r="BI2259" i="6"/>
  <c r="BH2259" i="6"/>
  <c r="BG2259" i="6"/>
  <c r="BE2259" i="6"/>
  <c r="T2259" i="6"/>
  <c r="R2259" i="6"/>
  <c r="P2259" i="6"/>
  <c r="BI2258" i="6"/>
  <c r="BH2258" i="6"/>
  <c r="BG2258" i="6"/>
  <c r="BE2258" i="6"/>
  <c r="T2258" i="6"/>
  <c r="R2258" i="6"/>
  <c r="P2258" i="6"/>
  <c r="BI2257" i="6"/>
  <c r="BH2257" i="6"/>
  <c r="BG2257" i="6"/>
  <c r="BE2257" i="6"/>
  <c r="T2257" i="6"/>
  <c r="R2257" i="6"/>
  <c r="P2257" i="6"/>
  <c r="BI2256" i="6"/>
  <c r="BH2256" i="6"/>
  <c r="BG2256" i="6"/>
  <c r="BE2256" i="6"/>
  <c r="T2256" i="6"/>
  <c r="R2256" i="6"/>
  <c r="P2256" i="6"/>
  <c r="BI2254" i="6"/>
  <c r="BH2254" i="6"/>
  <c r="BG2254" i="6"/>
  <c r="BE2254" i="6"/>
  <c r="T2254" i="6"/>
  <c r="R2254" i="6"/>
  <c r="P2254" i="6"/>
  <c r="BI2253" i="6"/>
  <c r="BH2253" i="6"/>
  <c r="BG2253" i="6"/>
  <c r="BE2253" i="6"/>
  <c r="T2253" i="6"/>
  <c r="R2253" i="6"/>
  <c r="P2253" i="6"/>
  <c r="BI2250" i="6"/>
  <c r="BH2250" i="6"/>
  <c r="BG2250" i="6"/>
  <c r="BE2250" i="6"/>
  <c r="T2250" i="6"/>
  <c r="R2250" i="6"/>
  <c r="P2250" i="6"/>
  <c r="BI2249" i="6"/>
  <c r="BH2249" i="6"/>
  <c r="BG2249" i="6"/>
  <c r="BE2249" i="6"/>
  <c r="T2249" i="6"/>
  <c r="R2249" i="6"/>
  <c r="P2249" i="6"/>
  <c r="BI2245" i="6"/>
  <c r="BH2245" i="6"/>
  <c r="BG2245" i="6"/>
  <c r="BE2245" i="6"/>
  <c r="T2245" i="6"/>
  <c r="R2245" i="6"/>
  <c r="P2245" i="6"/>
  <c r="BI2241" i="6"/>
  <c r="BH2241" i="6"/>
  <c r="BG2241" i="6"/>
  <c r="BE2241" i="6"/>
  <c r="T2241" i="6"/>
  <c r="R2241" i="6"/>
  <c r="P2241" i="6"/>
  <c r="BI2239" i="6"/>
  <c r="BH2239" i="6"/>
  <c r="BG2239" i="6"/>
  <c r="BE2239" i="6"/>
  <c r="T2239" i="6"/>
  <c r="R2239" i="6"/>
  <c r="P2239" i="6"/>
  <c r="BI2227" i="6"/>
  <c r="BH2227" i="6"/>
  <c r="BG2227" i="6"/>
  <c r="BE2227" i="6"/>
  <c r="T2227" i="6"/>
  <c r="R2227" i="6"/>
  <c r="P2227" i="6"/>
  <c r="BI2219" i="6"/>
  <c r="BH2219" i="6"/>
  <c r="BG2219" i="6"/>
  <c r="BE2219" i="6"/>
  <c r="T2219" i="6"/>
  <c r="R2219" i="6"/>
  <c r="P2219" i="6"/>
  <c r="BI2217" i="6"/>
  <c r="BH2217" i="6"/>
  <c r="BG2217" i="6"/>
  <c r="BE2217" i="6"/>
  <c r="T2217" i="6"/>
  <c r="R2217" i="6"/>
  <c r="P2217" i="6"/>
  <c r="BI2214" i="6"/>
  <c r="BH2214" i="6"/>
  <c r="BG2214" i="6"/>
  <c r="BE2214" i="6"/>
  <c r="T2214" i="6"/>
  <c r="R2214" i="6"/>
  <c r="P2214" i="6"/>
  <c r="BI2204" i="6"/>
  <c r="BH2204" i="6"/>
  <c r="BG2204" i="6"/>
  <c r="BE2204" i="6"/>
  <c r="T2204" i="6"/>
  <c r="R2204" i="6"/>
  <c r="P2204" i="6"/>
  <c r="BI2201" i="6"/>
  <c r="BH2201" i="6"/>
  <c r="BG2201" i="6"/>
  <c r="BE2201" i="6"/>
  <c r="T2201" i="6"/>
  <c r="R2201" i="6"/>
  <c r="P2201" i="6"/>
  <c r="BI2187" i="6"/>
  <c r="BH2187" i="6"/>
  <c r="BG2187" i="6"/>
  <c r="BE2187" i="6"/>
  <c r="T2187" i="6"/>
  <c r="R2187" i="6"/>
  <c r="P2187" i="6"/>
  <c r="BI2182" i="6"/>
  <c r="BH2182" i="6"/>
  <c r="BG2182" i="6"/>
  <c r="BE2182" i="6"/>
  <c r="T2182" i="6"/>
  <c r="R2182" i="6"/>
  <c r="P2182" i="6"/>
  <c r="BI2177" i="6"/>
  <c r="BH2177" i="6"/>
  <c r="BG2177" i="6"/>
  <c r="BE2177" i="6"/>
  <c r="T2177" i="6"/>
  <c r="R2177" i="6"/>
  <c r="P2177" i="6"/>
  <c r="BI2174" i="6"/>
  <c r="BH2174" i="6"/>
  <c r="BG2174" i="6"/>
  <c r="BE2174" i="6"/>
  <c r="T2174" i="6"/>
  <c r="R2174" i="6"/>
  <c r="P2174" i="6"/>
  <c r="BI2172" i="6"/>
  <c r="BH2172" i="6"/>
  <c r="BG2172" i="6"/>
  <c r="BE2172" i="6"/>
  <c r="T2172" i="6"/>
  <c r="R2172" i="6"/>
  <c r="P2172" i="6"/>
  <c r="BI2170" i="6"/>
  <c r="BH2170" i="6"/>
  <c r="BG2170" i="6"/>
  <c r="BE2170" i="6"/>
  <c r="T2170" i="6"/>
  <c r="R2170" i="6"/>
  <c r="P2170" i="6"/>
  <c r="BI2167" i="6"/>
  <c r="BH2167" i="6"/>
  <c r="BG2167" i="6"/>
  <c r="BE2167" i="6"/>
  <c r="T2167" i="6"/>
  <c r="R2167" i="6"/>
  <c r="P2167" i="6"/>
  <c r="BI2166" i="6"/>
  <c r="BH2166" i="6"/>
  <c r="BG2166" i="6"/>
  <c r="BE2166" i="6"/>
  <c r="T2166" i="6"/>
  <c r="R2166" i="6"/>
  <c r="P2166" i="6"/>
  <c r="BI2165" i="6"/>
  <c r="BH2165" i="6"/>
  <c r="BG2165" i="6"/>
  <c r="BE2165" i="6"/>
  <c r="T2165" i="6"/>
  <c r="R2165" i="6"/>
  <c r="P2165" i="6"/>
  <c r="BI2162" i="6"/>
  <c r="BH2162" i="6"/>
  <c r="BG2162" i="6"/>
  <c r="BE2162" i="6"/>
  <c r="T2162" i="6"/>
  <c r="R2162" i="6"/>
  <c r="P2162" i="6"/>
  <c r="BI2156" i="6"/>
  <c r="BH2156" i="6"/>
  <c r="BG2156" i="6"/>
  <c r="BE2156" i="6"/>
  <c r="T2156" i="6"/>
  <c r="R2156" i="6"/>
  <c r="P2156" i="6"/>
  <c r="BI2149" i="6"/>
  <c r="BH2149" i="6"/>
  <c r="BG2149" i="6"/>
  <c r="BE2149" i="6"/>
  <c r="T2149" i="6"/>
  <c r="R2149" i="6"/>
  <c r="P2149" i="6"/>
  <c r="BI2147" i="6"/>
  <c r="BH2147" i="6"/>
  <c r="BG2147" i="6"/>
  <c r="BE2147" i="6"/>
  <c r="T2147" i="6"/>
  <c r="R2147" i="6"/>
  <c r="P2147" i="6"/>
  <c r="BI2145" i="6"/>
  <c r="BH2145" i="6"/>
  <c r="BG2145" i="6"/>
  <c r="BE2145" i="6"/>
  <c r="T2145" i="6"/>
  <c r="R2145" i="6"/>
  <c r="P2145" i="6"/>
  <c r="BI2142" i="6"/>
  <c r="BH2142" i="6"/>
  <c r="BG2142" i="6"/>
  <c r="BE2142" i="6"/>
  <c r="T2142" i="6"/>
  <c r="R2142" i="6"/>
  <c r="P2142" i="6"/>
  <c r="BI2136" i="6"/>
  <c r="BH2136" i="6"/>
  <c r="BG2136" i="6"/>
  <c r="BE2136" i="6"/>
  <c r="T2136" i="6"/>
  <c r="R2136" i="6"/>
  <c r="P2136" i="6"/>
  <c r="BI2134" i="6"/>
  <c r="BH2134" i="6"/>
  <c r="BG2134" i="6"/>
  <c r="BE2134" i="6"/>
  <c r="T2134" i="6"/>
  <c r="R2134" i="6"/>
  <c r="P2134" i="6"/>
  <c r="BI2133" i="6"/>
  <c r="BH2133" i="6"/>
  <c r="BG2133" i="6"/>
  <c r="BE2133" i="6"/>
  <c r="T2133" i="6"/>
  <c r="R2133" i="6"/>
  <c r="P2133" i="6"/>
  <c r="BI2131" i="6"/>
  <c r="BH2131" i="6"/>
  <c r="BG2131" i="6"/>
  <c r="BE2131" i="6"/>
  <c r="T2131" i="6"/>
  <c r="R2131" i="6"/>
  <c r="P2131" i="6"/>
  <c r="BI2122" i="6"/>
  <c r="BH2122" i="6"/>
  <c r="BG2122" i="6"/>
  <c r="BE2122" i="6"/>
  <c r="T2122" i="6"/>
  <c r="T2121" i="6"/>
  <c r="R2122" i="6"/>
  <c r="R2121" i="6" s="1"/>
  <c r="P2122" i="6"/>
  <c r="P2121" i="6" s="1"/>
  <c r="BI2119" i="6"/>
  <c r="BH2119" i="6"/>
  <c r="BG2119" i="6"/>
  <c r="BE2119" i="6"/>
  <c r="T2119" i="6"/>
  <c r="R2119" i="6"/>
  <c r="P2119" i="6"/>
  <c r="BI2118" i="6"/>
  <c r="BH2118" i="6"/>
  <c r="BG2118" i="6"/>
  <c r="BE2118" i="6"/>
  <c r="T2118" i="6"/>
  <c r="R2118" i="6"/>
  <c r="P2118" i="6"/>
  <c r="BI2113" i="6"/>
  <c r="BH2113" i="6"/>
  <c r="BG2113" i="6"/>
  <c r="BE2113" i="6"/>
  <c r="T2113" i="6"/>
  <c r="R2113" i="6"/>
  <c r="P2113" i="6"/>
  <c r="BI2104" i="6"/>
  <c r="BH2104" i="6"/>
  <c r="BG2104" i="6"/>
  <c r="BE2104" i="6"/>
  <c r="T2104" i="6"/>
  <c r="R2104" i="6"/>
  <c r="P2104" i="6"/>
  <c r="BI2102" i="6"/>
  <c r="BH2102" i="6"/>
  <c r="BG2102" i="6"/>
  <c r="BE2102" i="6"/>
  <c r="T2102" i="6"/>
  <c r="R2102" i="6"/>
  <c r="P2102" i="6"/>
  <c r="BI2100" i="6"/>
  <c r="BH2100" i="6"/>
  <c r="BG2100" i="6"/>
  <c r="BE2100" i="6"/>
  <c r="T2100" i="6"/>
  <c r="R2100" i="6"/>
  <c r="P2100" i="6"/>
  <c r="BI2098" i="6"/>
  <c r="BH2098" i="6"/>
  <c r="BG2098" i="6"/>
  <c r="BE2098" i="6"/>
  <c r="T2098" i="6"/>
  <c r="R2098" i="6"/>
  <c r="P2098" i="6"/>
  <c r="BI2096" i="6"/>
  <c r="BH2096" i="6"/>
  <c r="BG2096" i="6"/>
  <c r="BE2096" i="6"/>
  <c r="T2096" i="6"/>
  <c r="R2096" i="6"/>
  <c r="P2096" i="6"/>
  <c r="BI2093" i="6"/>
  <c r="BH2093" i="6"/>
  <c r="BG2093" i="6"/>
  <c r="BE2093" i="6"/>
  <c r="T2093" i="6"/>
  <c r="R2093" i="6"/>
  <c r="P2093" i="6"/>
  <c r="BI2083" i="6"/>
  <c r="BH2083" i="6"/>
  <c r="BG2083" i="6"/>
  <c r="BE2083" i="6"/>
  <c r="T2083" i="6"/>
  <c r="R2083" i="6"/>
  <c r="P2083" i="6"/>
  <c r="BI2080" i="6"/>
  <c r="BH2080" i="6"/>
  <c r="BG2080" i="6"/>
  <c r="BE2080" i="6"/>
  <c r="T2080" i="6"/>
  <c r="R2080" i="6"/>
  <c r="P2080" i="6"/>
  <c r="BI2068" i="6"/>
  <c r="BH2068" i="6"/>
  <c r="BG2068" i="6"/>
  <c r="BE2068" i="6"/>
  <c r="T2068" i="6"/>
  <c r="R2068" i="6"/>
  <c r="P2068" i="6"/>
  <c r="BI2065" i="6"/>
  <c r="BH2065" i="6"/>
  <c r="BG2065" i="6"/>
  <c r="BE2065" i="6"/>
  <c r="T2065" i="6"/>
  <c r="R2065" i="6"/>
  <c r="P2065" i="6"/>
  <c r="BI2058" i="6"/>
  <c r="BH2058" i="6"/>
  <c r="BG2058" i="6"/>
  <c r="BE2058" i="6"/>
  <c r="T2058" i="6"/>
  <c r="R2058" i="6"/>
  <c r="P2058" i="6"/>
  <c r="BI2043" i="6"/>
  <c r="BH2043" i="6"/>
  <c r="BG2043" i="6"/>
  <c r="BE2043" i="6"/>
  <c r="T2043" i="6"/>
  <c r="R2043" i="6"/>
  <c r="P2043" i="6"/>
  <c r="BI2040" i="6"/>
  <c r="BH2040" i="6"/>
  <c r="BG2040" i="6"/>
  <c r="BE2040" i="6"/>
  <c r="T2040" i="6"/>
  <c r="R2040" i="6"/>
  <c r="P2040" i="6"/>
  <c r="BI2033" i="6"/>
  <c r="BH2033" i="6"/>
  <c r="BG2033" i="6"/>
  <c r="BE2033" i="6"/>
  <c r="T2033" i="6"/>
  <c r="R2033" i="6"/>
  <c r="P2033" i="6"/>
  <c r="BI2031" i="6"/>
  <c r="BH2031" i="6"/>
  <c r="BG2031" i="6"/>
  <c r="BE2031" i="6"/>
  <c r="T2031" i="6"/>
  <c r="R2031" i="6"/>
  <c r="P2031" i="6"/>
  <c r="BI2023" i="6"/>
  <c r="BH2023" i="6"/>
  <c r="BG2023" i="6"/>
  <c r="BE2023" i="6"/>
  <c r="T2023" i="6"/>
  <c r="R2023" i="6"/>
  <c r="P2023" i="6"/>
  <c r="BI2018" i="6"/>
  <c r="BH2018" i="6"/>
  <c r="BG2018" i="6"/>
  <c r="BE2018" i="6"/>
  <c r="T2018" i="6"/>
  <c r="R2018" i="6"/>
  <c r="P2018" i="6"/>
  <c r="BI2015" i="6"/>
  <c r="BH2015" i="6"/>
  <c r="BG2015" i="6"/>
  <c r="BE2015" i="6"/>
  <c r="T2015" i="6"/>
  <c r="R2015" i="6"/>
  <c r="P2015" i="6"/>
  <c r="BI2010" i="6"/>
  <c r="BH2010" i="6"/>
  <c r="BG2010" i="6"/>
  <c r="BE2010" i="6"/>
  <c r="T2010" i="6"/>
  <c r="R2010" i="6"/>
  <c r="P2010" i="6"/>
  <c r="BI2007" i="6"/>
  <c r="BH2007" i="6"/>
  <c r="BG2007" i="6"/>
  <c r="BE2007" i="6"/>
  <c r="T2007" i="6"/>
  <c r="R2007" i="6"/>
  <c r="P2007" i="6"/>
  <c r="BI2002" i="6"/>
  <c r="BH2002" i="6"/>
  <c r="BG2002" i="6"/>
  <c r="BE2002" i="6"/>
  <c r="T2002" i="6"/>
  <c r="R2002" i="6"/>
  <c r="P2002" i="6"/>
  <c r="BI2001" i="6"/>
  <c r="BH2001" i="6"/>
  <c r="BG2001" i="6"/>
  <c r="BE2001" i="6"/>
  <c r="T2001" i="6"/>
  <c r="R2001" i="6"/>
  <c r="P2001" i="6"/>
  <c r="BI1995" i="6"/>
  <c r="BH1995" i="6"/>
  <c r="BG1995" i="6"/>
  <c r="BE1995" i="6"/>
  <c r="T1995" i="6"/>
  <c r="R1995" i="6"/>
  <c r="P1995" i="6"/>
  <c r="BI1993" i="6"/>
  <c r="BH1993" i="6"/>
  <c r="BG1993" i="6"/>
  <c r="BE1993" i="6"/>
  <c r="T1993" i="6"/>
  <c r="R1993" i="6"/>
  <c r="P1993" i="6"/>
  <c r="BI1991" i="6"/>
  <c r="BH1991" i="6"/>
  <c r="BG1991" i="6"/>
  <c r="BE1991" i="6"/>
  <c r="T1991" i="6"/>
  <c r="R1991" i="6"/>
  <c r="P1991" i="6"/>
  <c r="BI1989" i="6"/>
  <c r="BH1989" i="6"/>
  <c r="BG1989" i="6"/>
  <c r="BE1989" i="6"/>
  <c r="T1989" i="6"/>
  <c r="R1989" i="6"/>
  <c r="P1989" i="6"/>
  <c r="BI1987" i="6"/>
  <c r="BH1987" i="6"/>
  <c r="BG1987" i="6"/>
  <c r="BE1987" i="6"/>
  <c r="T1987" i="6"/>
  <c r="R1987" i="6"/>
  <c r="P1987" i="6"/>
  <c r="BI1985" i="6"/>
  <c r="BH1985" i="6"/>
  <c r="BG1985" i="6"/>
  <c r="BE1985" i="6"/>
  <c r="T1985" i="6"/>
  <c r="R1985" i="6"/>
  <c r="P1985" i="6"/>
  <c r="BI1982" i="6"/>
  <c r="BH1982" i="6"/>
  <c r="BG1982" i="6"/>
  <c r="BE1982" i="6"/>
  <c r="T1982" i="6"/>
  <c r="R1982" i="6"/>
  <c r="P1982" i="6"/>
  <c r="BI1981" i="6"/>
  <c r="BH1981" i="6"/>
  <c r="BG1981" i="6"/>
  <c r="BE1981" i="6"/>
  <c r="T1981" i="6"/>
  <c r="R1981" i="6"/>
  <c r="P1981" i="6"/>
  <c r="BI1980" i="6"/>
  <c r="BH1980" i="6"/>
  <c r="BG1980" i="6"/>
  <c r="BE1980" i="6"/>
  <c r="T1980" i="6"/>
  <c r="R1980" i="6"/>
  <c r="P1980" i="6"/>
  <c r="BI1979" i="6"/>
  <c r="BH1979" i="6"/>
  <c r="BG1979" i="6"/>
  <c r="BE1979" i="6"/>
  <c r="T1979" i="6"/>
  <c r="R1979" i="6"/>
  <c r="P1979" i="6"/>
  <c r="BI1978" i="6"/>
  <c r="BH1978" i="6"/>
  <c r="BG1978" i="6"/>
  <c r="BE1978" i="6"/>
  <c r="T1978" i="6"/>
  <c r="R1978" i="6"/>
  <c r="P1978" i="6"/>
  <c r="BI1972" i="6"/>
  <c r="BH1972" i="6"/>
  <c r="BG1972" i="6"/>
  <c r="BE1972" i="6"/>
  <c r="T1972" i="6"/>
  <c r="R1972" i="6"/>
  <c r="P1972" i="6"/>
  <c r="BI1969" i="6"/>
  <c r="BH1969" i="6"/>
  <c r="BG1969" i="6"/>
  <c r="BE1969" i="6"/>
  <c r="T1969" i="6"/>
  <c r="R1969" i="6"/>
  <c r="P1969" i="6"/>
  <c r="BI1962" i="6"/>
  <c r="BH1962" i="6"/>
  <c r="BG1962" i="6"/>
  <c r="BE1962" i="6"/>
  <c r="T1962" i="6"/>
  <c r="R1962" i="6"/>
  <c r="P1962" i="6"/>
  <c r="BI1961" i="6"/>
  <c r="BH1961" i="6"/>
  <c r="BG1961" i="6"/>
  <c r="BE1961" i="6"/>
  <c r="T1961" i="6"/>
  <c r="R1961" i="6"/>
  <c r="P1961" i="6"/>
  <c r="BI1955" i="6"/>
  <c r="BH1955" i="6"/>
  <c r="BG1955" i="6"/>
  <c r="BE1955" i="6"/>
  <c r="T1955" i="6"/>
  <c r="R1955" i="6"/>
  <c r="P1955" i="6"/>
  <c r="BI1954" i="6"/>
  <c r="BH1954" i="6"/>
  <c r="BG1954" i="6"/>
  <c r="BE1954" i="6"/>
  <c r="T1954" i="6"/>
  <c r="R1954" i="6"/>
  <c r="P1954" i="6"/>
  <c r="BI1948" i="6"/>
  <c r="BH1948" i="6"/>
  <c r="BG1948" i="6"/>
  <c r="BE1948" i="6"/>
  <c r="T1948" i="6"/>
  <c r="R1948" i="6"/>
  <c r="P1948" i="6"/>
  <c r="BI1947" i="6"/>
  <c r="BH1947" i="6"/>
  <c r="BG1947" i="6"/>
  <c r="BE1947" i="6"/>
  <c r="T1947" i="6"/>
  <c r="R1947" i="6"/>
  <c r="P1947" i="6"/>
  <c r="BI1944" i="6"/>
  <c r="BH1944" i="6"/>
  <c r="BG1944" i="6"/>
  <c r="BE1944" i="6"/>
  <c r="T1944" i="6"/>
  <c r="R1944" i="6"/>
  <c r="P1944" i="6"/>
  <c r="BI1941" i="6"/>
  <c r="BH1941" i="6"/>
  <c r="BG1941" i="6"/>
  <c r="BE1941" i="6"/>
  <c r="T1941" i="6"/>
  <c r="R1941" i="6"/>
  <c r="P1941" i="6"/>
  <c r="BI1931" i="6"/>
  <c r="BH1931" i="6"/>
  <c r="BG1931" i="6"/>
  <c r="BE1931" i="6"/>
  <c r="T1931" i="6"/>
  <c r="R1931" i="6"/>
  <c r="P1931" i="6"/>
  <c r="BI1928" i="6"/>
  <c r="BH1928" i="6"/>
  <c r="BG1928" i="6"/>
  <c r="BE1928" i="6"/>
  <c r="T1928" i="6"/>
  <c r="R1928" i="6"/>
  <c r="P1928" i="6"/>
  <c r="BI1925" i="6"/>
  <c r="BH1925" i="6"/>
  <c r="BG1925" i="6"/>
  <c r="BE1925" i="6"/>
  <c r="T1925" i="6"/>
  <c r="R1925" i="6"/>
  <c r="P1925" i="6"/>
  <c r="BI1922" i="6"/>
  <c r="BH1922" i="6"/>
  <c r="BG1922" i="6"/>
  <c r="BE1922" i="6"/>
  <c r="T1922" i="6"/>
  <c r="R1922" i="6"/>
  <c r="P1922" i="6"/>
  <c r="BI1912" i="6"/>
  <c r="BH1912" i="6"/>
  <c r="BG1912" i="6"/>
  <c r="BE1912" i="6"/>
  <c r="T1912" i="6"/>
  <c r="R1912" i="6"/>
  <c r="P1912" i="6"/>
  <c r="BI1909" i="6"/>
  <c r="BH1909" i="6"/>
  <c r="BG1909" i="6"/>
  <c r="BE1909" i="6"/>
  <c r="T1909" i="6"/>
  <c r="R1909" i="6"/>
  <c r="P1909" i="6"/>
  <c r="BI1908" i="6"/>
  <c r="BH1908" i="6"/>
  <c r="BG1908" i="6"/>
  <c r="BE1908" i="6"/>
  <c r="T1908" i="6"/>
  <c r="R1908" i="6"/>
  <c r="P1908" i="6"/>
  <c r="BI1907" i="6"/>
  <c r="BH1907" i="6"/>
  <c r="BG1907" i="6"/>
  <c r="BE1907" i="6"/>
  <c r="T1907" i="6"/>
  <c r="R1907" i="6"/>
  <c r="P1907" i="6"/>
  <c r="BI1901" i="6"/>
  <c r="BH1901" i="6"/>
  <c r="BG1901" i="6"/>
  <c r="BE1901" i="6"/>
  <c r="T1901" i="6"/>
  <c r="R1901" i="6"/>
  <c r="P1901" i="6"/>
  <c r="BI1900" i="6"/>
  <c r="BH1900" i="6"/>
  <c r="BG1900" i="6"/>
  <c r="BE1900" i="6"/>
  <c r="T1900" i="6"/>
  <c r="R1900" i="6"/>
  <c r="P1900" i="6"/>
  <c r="BI1899" i="6"/>
  <c r="BH1899" i="6"/>
  <c r="BG1899" i="6"/>
  <c r="BE1899" i="6"/>
  <c r="T1899" i="6"/>
  <c r="R1899" i="6"/>
  <c r="P1899" i="6"/>
  <c r="BI1896" i="6"/>
  <c r="BH1896" i="6"/>
  <c r="BG1896" i="6"/>
  <c r="BE1896" i="6"/>
  <c r="T1896" i="6"/>
  <c r="R1896" i="6"/>
  <c r="P1896" i="6"/>
  <c r="BI1893" i="6"/>
  <c r="BH1893" i="6"/>
  <c r="BG1893" i="6"/>
  <c r="BE1893" i="6"/>
  <c r="T1893" i="6"/>
  <c r="R1893" i="6"/>
  <c r="P1893" i="6"/>
  <c r="BI1892" i="6"/>
  <c r="BH1892" i="6"/>
  <c r="BG1892" i="6"/>
  <c r="BE1892" i="6"/>
  <c r="T1892" i="6"/>
  <c r="R1892" i="6"/>
  <c r="P1892" i="6"/>
  <c r="BI1891" i="6"/>
  <c r="BH1891" i="6"/>
  <c r="BG1891" i="6"/>
  <c r="BE1891" i="6"/>
  <c r="T1891" i="6"/>
  <c r="R1891" i="6"/>
  <c r="P1891" i="6"/>
  <c r="BI1890" i="6"/>
  <c r="BH1890" i="6"/>
  <c r="BG1890" i="6"/>
  <c r="BE1890" i="6"/>
  <c r="T1890" i="6"/>
  <c r="R1890" i="6"/>
  <c r="P1890" i="6"/>
  <c r="BI1889" i="6"/>
  <c r="BH1889" i="6"/>
  <c r="BG1889" i="6"/>
  <c r="BE1889" i="6"/>
  <c r="T1889" i="6"/>
  <c r="R1889" i="6"/>
  <c r="P1889" i="6"/>
  <c r="BI1888" i="6"/>
  <c r="BH1888" i="6"/>
  <c r="BG1888" i="6"/>
  <c r="BE1888" i="6"/>
  <c r="T1888" i="6"/>
  <c r="R1888" i="6"/>
  <c r="P1888" i="6"/>
  <c r="BI1887" i="6"/>
  <c r="BH1887" i="6"/>
  <c r="BG1887" i="6"/>
  <c r="BE1887" i="6"/>
  <c r="T1887" i="6"/>
  <c r="R1887" i="6"/>
  <c r="P1887" i="6"/>
  <c r="BI1886" i="6"/>
  <c r="BH1886" i="6"/>
  <c r="BG1886" i="6"/>
  <c r="BE1886" i="6"/>
  <c r="T1886" i="6"/>
  <c r="R1886" i="6"/>
  <c r="P1886" i="6"/>
  <c r="BI1885" i="6"/>
  <c r="BH1885" i="6"/>
  <c r="BG1885" i="6"/>
  <c r="BE1885" i="6"/>
  <c r="T1885" i="6"/>
  <c r="R1885" i="6"/>
  <c r="P1885" i="6"/>
  <c r="BI1884" i="6"/>
  <c r="BH1884" i="6"/>
  <c r="BG1884" i="6"/>
  <c r="BE1884" i="6"/>
  <c r="T1884" i="6"/>
  <c r="R1884" i="6"/>
  <c r="P1884" i="6"/>
  <c r="BI1879" i="6"/>
  <c r="BH1879" i="6"/>
  <c r="BG1879" i="6"/>
  <c r="BE1879" i="6"/>
  <c r="T1879" i="6"/>
  <c r="R1879" i="6"/>
  <c r="P1879" i="6"/>
  <c r="BI1878" i="6"/>
  <c r="BH1878" i="6"/>
  <c r="BG1878" i="6"/>
  <c r="BE1878" i="6"/>
  <c r="T1878" i="6"/>
  <c r="R1878" i="6"/>
  <c r="P1878" i="6"/>
  <c r="BI1877" i="6"/>
  <c r="BH1877" i="6"/>
  <c r="BG1877" i="6"/>
  <c r="BE1877" i="6"/>
  <c r="T1877" i="6"/>
  <c r="R1877" i="6"/>
  <c r="P1877" i="6"/>
  <c r="BI1872" i="6"/>
  <c r="BH1872" i="6"/>
  <c r="BG1872" i="6"/>
  <c r="BE1872" i="6"/>
  <c r="T1872" i="6"/>
  <c r="R1872" i="6"/>
  <c r="P1872" i="6"/>
  <c r="BI1871" i="6"/>
  <c r="BH1871" i="6"/>
  <c r="BG1871" i="6"/>
  <c r="BE1871" i="6"/>
  <c r="T1871" i="6"/>
  <c r="R1871" i="6"/>
  <c r="P1871" i="6"/>
  <c r="BI1870" i="6"/>
  <c r="BH1870" i="6"/>
  <c r="BG1870" i="6"/>
  <c r="BE1870" i="6"/>
  <c r="T1870" i="6"/>
  <c r="R1870" i="6"/>
  <c r="P1870" i="6"/>
  <c r="BI1865" i="6"/>
  <c r="BH1865" i="6"/>
  <c r="BG1865" i="6"/>
  <c r="BE1865" i="6"/>
  <c r="T1865" i="6"/>
  <c r="R1865" i="6"/>
  <c r="P1865" i="6"/>
  <c r="BI1864" i="6"/>
  <c r="BH1864" i="6"/>
  <c r="BG1864" i="6"/>
  <c r="BE1864" i="6"/>
  <c r="T1864" i="6"/>
  <c r="R1864" i="6"/>
  <c r="P1864" i="6"/>
  <c r="BI1859" i="6"/>
  <c r="BH1859" i="6"/>
  <c r="BG1859" i="6"/>
  <c r="BE1859" i="6"/>
  <c r="T1859" i="6"/>
  <c r="R1859" i="6"/>
  <c r="P1859" i="6"/>
  <c r="BI1858" i="6"/>
  <c r="BH1858" i="6"/>
  <c r="BG1858" i="6"/>
  <c r="BE1858" i="6"/>
  <c r="T1858" i="6"/>
  <c r="R1858" i="6"/>
  <c r="P1858" i="6"/>
  <c r="BI1857" i="6"/>
  <c r="BH1857" i="6"/>
  <c r="BG1857" i="6"/>
  <c r="BE1857" i="6"/>
  <c r="T1857" i="6"/>
  <c r="R1857" i="6"/>
  <c r="P1857" i="6"/>
  <c r="BI1856" i="6"/>
  <c r="BH1856" i="6"/>
  <c r="BG1856" i="6"/>
  <c r="BE1856" i="6"/>
  <c r="T1856" i="6"/>
  <c r="R1856" i="6"/>
  <c r="P1856" i="6"/>
  <c r="BI1855" i="6"/>
  <c r="BH1855" i="6"/>
  <c r="BG1855" i="6"/>
  <c r="BE1855" i="6"/>
  <c r="T1855" i="6"/>
  <c r="R1855" i="6"/>
  <c r="P1855" i="6"/>
  <c r="BI1850" i="6"/>
  <c r="BH1850" i="6"/>
  <c r="BG1850" i="6"/>
  <c r="BE1850" i="6"/>
  <c r="T1850" i="6"/>
  <c r="R1850" i="6"/>
  <c r="P1850" i="6"/>
  <c r="BI1843" i="6"/>
  <c r="BH1843" i="6"/>
  <c r="BG1843" i="6"/>
  <c r="BE1843" i="6"/>
  <c r="T1843" i="6"/>
  <c r="R1843" i="6"/>
  <c r="P1843" i="6"/>
  <c r="BI1834" i="6"/>
  <c r="BH1834" i="6"/>
  <c r="BG1834" i="6"/>
  <c r="BE1834" i="6"/>
  <c r="T1834" i="6"/>
  <c r="R1834" i="6"/>
  <c r="P1834" i="6"/>
  <c r="BI1833" i="6"/>
  <c r="BH1833" i="6"/>
  <c r="BG1833" i="6"/>
  <c r="BE1833" i="6"/>
  <c r="T1833" i="6"/>
  <c r="R1833" i="6"/>
  <c r="P1833" i="6"/>
  <c r="BI1828" i="6"/>
  <c r="BH1828" i="6"/>
  <c r="BG1828" i="6"/>
  <c r="BE1828" i="6"/>
  <c r="T1828" i="6"/>
  <c r="R1828" i="6"/>
  <c r="P1828" i="6"/>
  <c r="BI1825" i="6"/>
  <c r="BH1825" i="6"/>
  <c r="BG1825" i="6"/>
  <c r="BE1825" i="6"/>
  <c r="T1825" i="6"/>
  <c r="R1825" i="6"/>
  <c r="P1825" i="6"/>
  <c r="BI1824" i="6"/>
  <c r="BH1824" i="6"/>
  <c r="BG1824" i="6"/>
  <c r="BE1824" i="6"/>
  <c r="T1824" i="6"/>
  <c r="R1824" i="6"/>
  <c r="P1824" i="6"/>
  <c r="BI1823" i="6"/>
  <c r="BH1823" i="6"/>
  <c r="BG1823" i="6"/>
  <c r="BE1823" i="6"/>
  <c r="T1823" i="6"/>
  <c r="R1823" i="6"/>
  <c r="P1823" i="6"/>
  <c r="BI1822" i="6"/>
  <c r="BH1822" i="6"/>
  <c r="BG1822" i="6"/>
  <c r="BE1822" i="6"/>
  <c r="T1822" i="6"/>
  <c r="R1822" i="6"/>
  <c r="P1822" i="6"/>
  <c r="BI1817" i="6"/>
  <c r="BH1817" i="6"/>
  <c r="BG1817" i="6"/>
  <c r="BE1817" i="6"/>
  <c r="T1817" i="6"/>
  <c r="R1817" i="6"/>
  <c r="P1817" i="6"/>
  <c r="BI1812" i="6"/>
  <c r="BH1812" i="6"/>
  <c r="BG1812" i="6"/>
  <c r="BE1812" i="6"/>
  <c r="T1812" i="6"/>
  <c r="R1812" i="6"/>
  <c r="P1812" i="6"/>
  <c r="BI1811" i="6"/>
  <c r="BH1811" i="6"/>
  <c r="BG1811" i="6"/>
  <c r="BE1811" i="6"/>
  <c r="T1811" i="6"/>
  <c r="R1811" i="6"/>
  <c r="P1811" i="6"/>
  <c r="BI1806" i="6"/>
  <c r="BH1806" i="6"/>
  <c r="BG1806" i="6"/>
  <c r="BE1806" i="6"/>
  <c r="T1806" i="6"/>
  <c r="R1806" i="6"/>
  <c r="P1806" i="6"/>
  <c r="BI1801" i="6"/>
  <c r="BH1801" i="6"/>
  <c r="BG1801" i="6"/>
  <c r="BE1801" i="6"/>
  <c r="T1801" i="6"/>
  <c r="R1801" i="6"/>
  <c r="P1801" i="6"/>
  <c r="BI1800" i="6"/>
  <c r="BH1800" i="6"/>
  <c r="BG1800" i="6"/>
  <c r="BE1800" i="6"/>
  <c r="T1800" i="6"/>
  <c r="R1800" i="6"/>
  <c r="P1800" i="6"/>
  <c r="BI1798" i="6"/>
  <c r="BH1798" i="6"/>
  <c r="BG1798" i="6"/>
  <c r="BE1798" i="6"/>
  <c r="T1798" i="6"/>
  <c r="R1798" i="6"/>
  <c r="P1798" i="6"/>
  <c r="BI1793" i="6"/>
  <c r="BH1793" i="6"/>
  <c r="BG1793" i="6"/>
  <c r="BE1793" i="6"/>
  <c r="T1793" i="6"/>
  <c r="R1793" i="6"/>
  <c r="P1793" i="6"/>
  <c r="BI1782" i="6"/>
  <c r="BH1782" i="6"/>
  <c r="BG1782" i="6"/>
  <c r="BE1782" i="6"/>
  <c r="T1782" i="6"/>
  <c r="R1782" i="6"/>
  <c r="P1782" i="6"/>
  <c r="BI1769" i="6"/>
  <c r="BH1769" i="6"/>
  <c r="BG1769" i="6"/>
  <c r="BE1769" i="6"/>
  <c r="T1769" i="6"/>
  <c r="R1769" i="6"/>
  <c r="P1769" i="6"/>
  <c r="BI1764" i="6"/>
  <c r="BH1764" i="6"/>
  <c r="BG1764" i="6"/>
  <c r="BE1764" i="6"/>
  <c r="T1764" i="6"/>
  <c r="R1764" i="6"/>
  <c r="P1764" i="6"/>
  <c r="BI1762" i="6"/>
  <c r="BH1762" i="6"/>
  <c r="BG1762" i="6"/>
  <c r="BE1762" i="6"/>
  <c r="T1762" i="6"/>
  <c r="R1762" i="6"/>
  <c r="P1762" i="6"/>
  <c r="BI1757" i="6"/>
  <c r="BH1757" i="6"/>
  <c r="BG1757" i="6"/>
  <c r="BE1757" i="6"/>
  <c r="T1757" i="6"/>
  <c r="R1757" i="6"/>
  <c r="P1757" i="6"/>
  <c r="BI1752" i="6"/>
  <c r="BH1752" i="6"/>
  <c r="BG1752" i="6"/>
  <c r="BE1752" i="6"/>
  <c r="T1752" i="6"/>
  <c r="R1752" i="6"/>
  <c r="P1752" i="6"/>
  <c r="BI1746" i="6"/>
  <c r="BH1746" i="6"/>
  <c r="BG1746" i="6"/>
  <c r="BE1746" i="6"/>
  <c r="T1746" i="6"/>
  <c r="R1746" i="6"/>
  <c r="P1746" i="6"/>
  <c r="BI1741" i="6"/>
  <c r="BH1741" i="6"/>
  <c r="BG1741" i="6"/>
  <c r="BE1741" i="6"/>
  <c r="T1741" i="6"/>
  <c r="R1741" i="6"/>
  <c r="P1741" i="6"/>
  <c r="BI1732" i="6"/>
  <c r="BH1732" i="6"/>
  <c r="BG1732" i="6"/>
  <c r="BE1732" i="6"/>
  <c r="T1732" i="6"/>
  <c r="R1732" i="6"/>
  <c r="P1732" i="6"/>
  <c r="BI1723" i="6"/>
  <c r="BH1723" i="6"/>
  <c r="BG1723" i="6"/>
  <c r="BE1723" i="6"/>
  <c r="T1723" i="6"/>
  <c r="R1723" i="6"/>
  <c r="P1723" i="6"/>
  <c r="BI1721" i="6"/>
  <c r="BH1721" i="6"/>
  <c r="BG1721" i="6"/>
  <c r="BE1721" i="6"/>
  <c r="T1721" i="6"/>
  <c r="R1721" i="6"/>
  <c r="P1721" i="6"/>
  <c r="BI1715" i="6"/>
  <c r="BH1715" i="6"/>
  <c r="BG1715" i="6"/>
  <c r="BE1715" i="6"/>
  <c r="T1715" i="6"/>
  <c r="R1715" i="6"/>
  <c r="P1715" i="6"/>
  <c r="BI1709" i="6"/>
  <c r="BH1709" i="6"/>
  <c r="BG1709" i="6"/>
  <c r="BE1709" i="6"/>
  <c r="T1709" i="6"/>
  <c r="R1709" i="6"/>
  <c r="P1709" i="6"/>
  <c r="BI1691" i="6"/>
  <c r="BH1691" i="6"/>
  <c r="BG1691" i="6"/>
  <c r="BE1691" i="6"/>
  <c r="T1691" i="6"/>
  <c r="R1691" i="6"/>
  <c r="P1691" i="6"/>
  <c r="BI1685" i="6"/>
  <c r="BH1685" i="6"/>
  <c r="BG1685" i="6"/>
  <c r="BE1685" i="6"/>
  <c r="T1685" i="6"/>
  <c r="R1685" i="6"/>
  <c r="P1685" i="6"/>
  <c r="BI1678" i="6"/>
  <c r="BH1678" i="6"/>
  <c r="BG1678" i="6"/>
  <c r="BE1678" i="6"/>
  <c r="T1678" i="6"/>
  <c r="R1678" i="6"/>
  <c r="P1678" i="6"/>
  <c r="BI1673" i="6"/>
  <c r="BH1673" i="6"/>
  <c r="BG1673" i="6"/>
  <c r="BE1673" i="6"/>
  <c r="T1673" i="6"/>
  <c r="R1673" i="6"/>
  <c r="P1673" i="6"/>
  <c r="BI1668" i="6"/>
  <c r="BH1668" i="6"/>
  <c r="BG1668" i="6"/>
  <c r="BE1668" i="6"/>
  <c r="T1668" i="6"/>
  <c r="R1668" i="6"/>
  <c r="P1668" i="6"/>
  <c r="BI1665" i="6"/>
  <c r="BH1665" i="6"/>
  <c r="BG1665" i="6"/>
  <c r="BE1665" i="6"/>
  <c r="T1665" i="6"/>
  <c r="R1665" i="6"/>
  <c r="P1665" i="6"/>
  <c r="BI1662" i="6"/>
  <c r="BH1662" i="6"/>
  <c r="BG1662" i="6"/>
  <c r="BE1662" i="6"/>
  <c r="T1662" i="6"/>
  <c r="R1662" i="6"/>
  <c r="P1662" i="6"/>
  <c r="BI1657" i="6"/>
  <c r="BH1657" i="6"/>
  <c r="BG1657" i="6"/>
  <c r="BE1657" i="6"/>
  <c r="T1657" i="6"/>
  <c r="R1657" i="6"/>
  <c r="P1657" i="6"/>
  <c r="BI1654" i="6"/>
  <c r="BH1654" i="6"/>
  <c r="BG1654" i="6"/>
  <c r="BE1654" i="6"/>
  <c r="T1654" i="6"/>
  <c r="R1654" i="6"/>
  <c r="P1654" i="6"/>
  <c r="BI1649" i="6"/>
  <c r="BH1649" i="6"/>
  <c r="BG1649" i="6"/>
  <c r="BE1649" i="6"/>
  <c r="T1649" i="6"/>
  <c r="R1649" i="6"/>
  <c r="P1649" i="6"/>
  <c r="BI1644" i="6"/>
  <c r="BH1644" i="6"/>
  <c r="BG1644" i="6"/>
  <c r="BE1644" i="6"/>
  <c r="T1644" i="6"/>
  <c r="R1644" i="6"/>
  <c r="P1644" i="6"/>
  <c r="BI1635" i="6"/>
  <c r="BH1635" i="6"/>
  <c r="BG1635" i="6"/>
  <c r="BE1635" i="6"/>
  <c r="T1635" i="6"/>
  <c r="R1635" i="6"/>
  <c r="P1635" i="6"/>
  <c r="BI1620" i="6"/>
  <c r="BH1620" i="6"/>
  <c r="BG1620" i="6"/>
  <c r="BE1620" i="6"/>
  <c r="T1620" i="6"/>
  <c r="R1620" i="6"/>
  <c r="P1620" i="6"/>
  <c r="BI1612" i="6"/>
  <c r="BH1612" i="6"/>
  <c r="BG1612" i="6"/>
  <c r="BE1612" i="6"/>
  <c r="T1612" i="6"/>
  <c r="R1612" i="6"/>
  <c r="P1612" i="6"/>
  <c r="BI1604" i="6"/>
  <c r="BH1604" i="6"/>
  <c r="BG1604" i="6"/>
  <c r="BE1604" i="6"/>
  <c r="T1604" i="6"/>
  <c r="R1604" i="6"/>
  <c r="P1604" i="6"/>
  <c r="BI1596" i="6"/>
  <c r="BH1596" i="6"/>
  <c r="BG1596" i="6"/>
  <c r="BE1596" i="6"/>
  <c r="T1596" i="6"/>
  <c r="R1596" i="6"/>
  <c r="P1596" i="6"/>
  <c r="BI1588" i="6"/>
  <c r="BH1588" i="6"/>
  <c r="BG1588" i="6"/>
  <c r="BE1588" i="6"/>
  <c r="T1588" i="6"/>
  <c r="R1588" i="6"/>
  <c r="P1588" i="6"/>
  <c r="BI1583" i="6"/>
  <c r="BH1583" i="6"/>
  <c r="BG1583" i="6"/>
  <c r="BE1583" i="6"/>
  <c r="T1583" i="6"/>
  <c r="R1583" i="6"/>
  <c r="P1583" i="6"/>
  <c r="BI1575" i="6"/>
  <c r="BH1575" i="6"/>
  <c r="BG1575" i="6"/>
  <c r="BE1575" i="6"/>
  <c r="T1575" i="6"/>
  <c r="R1575" i="6"/>
  <c r="P1575" i="6"/>
  <c r="BI1567" i="6"/>
  <c r="BH1567" i="6"/>
  <c r="BG1567" i="6"/>
  <c r="BE1567" i="6"/>
  <c r="T1567" i="6"/>
  <c r="R1567" i="6"/>
  <c r="P1567" i="6"/>
  <c r="BI1559" i="6"/>
  <c r="BH1559" i="6"/>
  <c r="BG1559" i="6"/>
  <c r="BE1559" i="6"/>
  <c r="T1559" i="6"/>
  <c r="R1559" i="6"/>
  <c r="P1559" i="6"/>
  <c r="BI1556" i="6"/>
  <c r="BH1556" i="6"/>
  <c r="BG1556" i="6"/>
  <c r="BE1556" i="6"/>
  <c r="T1556" i="6"/>
  <c r="R1556" i="6"/>
  <c r="P1556" i="6"/>
  <c r="BI1552" i="6"/>
  <c r="BH1552" i="6"/>
  <c r="BG1552" i="6"/>
  <c r="BE1552" i="6"/>
  <c r="T1552" i="6"/>
  <c r="R1552" i="6"/>
  <c r="P1552" i="6"/>
  <c r="BI1547" i="6"/>
  <c r="BH1547" i="6"/>
  <c r="BG1547" i="6"/>
  <c r="BE1547" i="6"/>
  <c r="T1547" i="6"/>
  <c r="R1547" i="6"/>
  <c r="P1547" i="6"/>
  <c r="BI1540" i="6"/>
  <c r="BH1540" i="6"/>
  <c r="BG1540" i="6"/>
  <c r="BE1540" i="6"/>
  <c r="T1540" i="6"/>
  <c r="R1540" i="6"/>
  <c r="P1540" i="6"/>
  <c r="BI1535" i="6"/>
  <c r="BH1535" i="6"/>
  <c r="BG1535" i="6"/>
  <c r="BE1535" i="6"/>
  <c r="T1535" i="6"/>
  <c r="R1535" i="6"/>
  <c r="P1535" i="6"/>
  <c r="BI1531" i="6"/>
  <c r="BH1531" i="6"/>
  <c r="BG1531" i="6"/>
  <c r="BE1531" i="6"/>
  <c r="T1531" i="6"/>
  <c r="R1531" i="6"/>
  <c r="P1531" i="6"/>
  <c r="BI1529" i="6"/>
  <c r="BH1529" i="6"/>
  <c r="BG1529" i="6"/>
  <c r="BE1529" i="6"/>
  <c r="T1529" i="6"/>
  <c r="R1529" i="6"/>
  <c r="P1529" i="6"/>
  <c r="BI1523" i="6"/>
  <c r="BH1523" i="6"/>
  <c r="BG1523" i="6"/>
  <c r="BE1523" i="6"/>
  <c r="T1523" i="6"/>
  <c r="R1523" i="6"/>
  <c r="P1523" i="6"/>
  <c r="BI1521" i="6"/>
  <c r="BH1521" i="6"/>
  <c r="BG1521" i="6"/>
  <c r="BE1521" i="6"/>
  <c r="T1521" i="6"/>
  <c r="R1521" i="6"/>
  <c r="P1521" i="6"/>
  <c r="BI1512" i="6"/>
  <c r="BH1512" i="6"/>
  <c r="BG1512" i="6"/>
  <c r="BE1512" i="6"/>
  <c r="T1512" i="6"/>
  <c r="R1512" i="6"/>
  <c r="P1512" i="6"/>
  <c r="BI1499" i="6"/>
  <c r="BH1499" i="6"/>
  <c r="BG1499" i="6"/>
  <c r="BE1499" i="6"/>
  <c r="T1499" i="6"/>
  <c r="R1499" i="6"/>
  <c r="P1499" i="6"/>
  <c r="BI1497" i="6"/>
  <c r="BH1497" i="6"/>
  <c r="BG1497" i="6"/>
  <c r="BE1497" i="6"/>
  <c r="T1497" i="6"/>
  <c r="R1497" i="6"/>
  <c r="P1497" i="6"/>
  <c r="BI1495" i="6"/>
  <c r="BH1495" i="6"/>
  <c r="BG1495" i="6"/>
  <c r="BE1495" i="6"/>
  <c r="T1495" i="6"/>
  <c r="R1495" i="6"/>
  <c r="P1495" i="6"/>
  <c r="BI1485" i="6"/>
  <c r="BH1485" i="6"/>
  <c r="BG1485" i="6"/>
  <c r="BE1485" i="6"/>
  <c r="T1485" i="6"/>
  <c r="R1485" i="6"/>
  <c r="P1485" i="6"/>
  <c r="BI1483" i="6"/>
  <c r="BH1483" i="6"/>
  <c r="BG1483" i="6"/>
  <c r="BE1483" i="6"/>
  <c r="T1483" i="6"/>
  <c r="R1483" i="6"/>
  <c r="P1483" i="6"/>
  <c r="BI1481" i="6"/>
  <c r="BH1481" i="6"/>
  <c r="BG1481" i="6"/>
  <c r="BE1481" i="6"/>
  <c r="T1481" i="6"/>
  <c r="R1481" i="6"/>
  <c r="P1481" i="6"/>
  <c r="BI1476" i="6"/>
  <c r="BH1476" i="6"/>
  <c r="BG1476" i="6"/>
  <c r="BE1476" i="6"/>
  <c r="T1476" i="6"/>
  <c r="R1476" i="6"/>
  <c r="P1476" i="6"/>
  <c r="BI1475" i="6"/>
  <c r="BH1475" i="6"/>
  <c r="BG1475" i="6"/>
  <c r="BE1475" i="6"/>
  <c r="T1475" i="6"/>
  <c r="R1475" i="6"/>
  <c r="P1475" i="6"/>
  <c r="BI1465" i="6"/>
  <c r="BH1465" i="6"/>
  <c r="BG1465" i="6"/>
  <c r="BE1465" i="6"/>
  <c r="T1465" i="6"/>
  <c r="R1465" i="6"/>
  <c r="P1465" i="6"/>
  <c r="BI1459" i="6"/>
  <c r="BH1459" i="6"/>
  <c r="BG1459" i="6"/>
  <c r="BE1459" i="6"/>
  <c r="T1459" i="6"/>
  <c r="R1459" i="6"/>
  <c r="P1459" i="6"/>
  <c r="BI1453" i="6"/>
  <c r="BH1453" i="6"/>
  <c r="BG1453" i="6"/>
  <c r="BE1453" i="6"/>
  <c r="T1453" i="6"/>
  <c r="R1453" i="6"/>
  <c r="P1453" i="6"/>
  <c r="BI1447" i="6"/>
  <c r="BH1447" i="6"/>
  <c r="BG1447" i="6"/>
  <c r="BE1447" i="6"/>
  <c r="T1447" i="6"/>
  <c r="R1447" i="6"/>
  <c r="P1447" i="6"/>
  <c r="BI1444" i="6"/>
  <c r="BH1444" i="6"/>
  <c r="BG1444" i="6"/>
  <c r="BE1444" i="6"/>
  <c r="T1444" i="6"/>
  <c r="R1444" i="6"/>
  <c r="P1444" i="6"/>
  <c r="BI1439" i="6"/>
  <c r="BH1439" i="6"/>
  <c r="BG1439" i="6"/>
  <c r="BE1439" i="6"/>
  <c r="T1439" i="6"/>
  <c r="R1439" i="6"/>
  <c r="P1439" i="6"/>
  <c r="BI1436" i="6"/>
  <c r="BH1436" i="6"/>
  <c r="BG1436" i="6"/>
  <c r="BE1436" i="6"/>
  <c r="T1436" i="6"/>
  <c r="R1436" i="6"/>
  <c r="P1436" i="6"/>
  <c r="BI1431" i="6"/>
  <c r="BH1431" i="6"/>
  <c r="BG1431" i="6"/>
  <c r="BE1431" i="6"/>
  <c r="T1431" i="6"/>
  <c r="R1431" i="6"/>
  <c r="P1431" i="6"/>
  <c r="BI1425" i="6"/>
  <c r="BH1425" i="6"/>
  <c r="BG1425" i="6"/>
  <c r="BE1425" i="6"/>
  <c r="T1425" i="6"/>
  <c r="R1425" i="6"/>
  <c r="P1425" i="6"/>
  <c r="BI1419" i="6"/>
  <c r="BH1419" i="6"/>
  <c r="BG1419" i="6"/>
  <c r="BE1419" i="6"/>
  <c r="T1419" i="6"/>
  <c r="R1419" i="6"/>
  <c r="P1419" i="6"/>
  <c r="BI1413" i="6"/>
  <c r="BH1413" i="6"/>
  <c r="BG1413" i="6"/>
  <c r="BE1413" i="6"/>
  <c r="T1413" i="6"/>
  <c r="R1413" i="6"/>
  <c r="P1413" i="6"/>
  <c r="BI1407" i="6"/>
  <c r="BH1407" i="6"/>
  <c r="BG1407" i="6"/>
  <c r="BE1407" i="6"/>
  <c r="T1407" i="6"/>
  <c r="R1407" i="6"/>
  <c r="P1407" i="6"/>
  <c r="BI1406" i="6"/>
  <c r="BH1406" i="6"/>
  <c r="BG1406" i="6"/>
  <c r="BE1406" i="6"/>
  <c r="T1406" i="6"/>
  <c r="R1406" i="6"/>
  <c r="P1406" i="6"/>
  <c r="BI1401" i="6"/>
  <c r="BH1401" i="6"/>
  <c r="BG1401" i="6"/>
  <c r="BE1401" i="6"/>
  <c r="T1401" i="6"/>
  <c r="R1401" i="6"/>
  <c r="P1401" i="6"/>
  <c r="BI1393" i="6"/>
  <c r="BH1393" i="6"/>
  <c r="BG1393" i="6"/>
  <c r="BE1393" i="6"/>
  <c r="T1393" i="6"/>
  <c r="R1393" i="6"/>
  <c r="P1393" i="6"/>
  <c r="BI1391" i="6"/>
  <c r="BH1391" i="6"/>
  <c r="BG1391" i="6"/>
  <c r="BE1391" i="6"/>
  <c r="T1391" i="6"/>
  <c r="T1390" i="6"/>
  <c r="R1391" i="6"/>
  <c r="R1390" i="6"/>
  <c r="P1391" i="6"/>
  <c r="P1390" i="6" s="1"/>
  <c r="BI1388" i="6"/>
  <c r="BH1388" i="6"/>
  <c r="BG1388" i="6"/>
  <c r="BE1388" i="6"/>
  <c r="T1388" i="6"/>
  <c r="R1388" i="6"/>
  <c r="P1388" i="6"/>
  <c r="BI1385" i="6"/>
  <c r="BH1385" i="6"/>
  <c r="BG1385" i="6"/>
  <c r="BE1385" i="6"/>
  <c r="T1385" i="6"/>
  <c r="R1385" i="6"/>
  <c r="P1385" i="6"/>
  <c r="BI1383" i="6"/>
  <c r="BH1383" i="6"/>
  <c r="BG1383" i="6"/>
  <c r="BE1383" i="6"/>
  <c r="T1383" i="6"/>
  <c r="R1383" i="6"/>
  <c r="P1383" i="6"/>
  <c r="BI1380" i="6"/>
  <c r="BH1380" i="6"/>
  <c r="BG1380" i="6"/>
  <c r="BE1380" i="6"/>
  <c r="T1380" i="6"/>
  <c r="R1380" i="6"/>
  <c r="P1380" i="6"/>
  <c r="BI1379" i="6"/>
  <c r="BH1379" i="6"/>
  <c r="BG1379" i="6"/>
  <c r="BE1379" i="6"/>
  <c r="T1379" i="6"/>
  <c r="R1379" i="6"/>
  <c r="P1379" i="6"/>
  <c r="BI1373" i="6"/>
  <c r="BH1373" i="6"/>
  <c r="BG1373" i="6"/>
  <c r="BE1373" i="6"/>
  <c r="T1373" i="6"/>
  <c r="T1372" i="6" s="1"/>
  <c r="R1373" i="6"/>
  <c r="R1372" i="6" s="1"/>
  <c r="P1373" i="6"/>
  <c r="P1372" i="6" s="1"/>
  <c r="BI1370" i="6"/>
  <c r="BH1370" i="6"/>
  <c r="BG1370" i="6"/>
  <c r="BE1370" i="6"/>
  <c r="T1370" i="6"/>
  <c r="R1370" i="6"/>
  <c r="P1370" i="6"/>
  <c r="BI1369" i="6"/>
  <c r="BH1369" i="6"/>
  <c r="BG1369" i="6"/>
  <c r="BE1369" i="6"/>
  <c r="T1369" i="6"/>
  <c r="R1369" i="6"/>
  <c r="P1369" i="6"/>
  <c r="BI1368" i="6"/>
  <c r="BH1368" i="6"/>
  <c r="BG1368" i="6"/>
  <c r="BE1368" i="6"/>
  <c r="T1368" i="6"/>
  <c r="R1368" i="6"/>
  <c r="P1368" i="6"/>
  <c r="BI1364" i="6"/>
  <c r="BH1364" i="6"/>
  <c r="BG1364" i="6"/>
  <c r="BE1364" i="6"/>
  <c r="T1364" i="6"/>
  <c r="T1363" i="6"/>
  <c r="R1364" i="6"/>
  <c r="R1363" i="6"/>
  <c r="P1364" i="6"/>
  <c r="P1363" i="6" s="1"/>
  <c r="BI1361" i="6"/>
  <c r="BH1361" i="6"/>
  <c r="BG1361" i="6"/>
  <c r="BE1361" i="6"/>
  <c r="T1361" i="6"/>
  <c r="R1361" i="6"/>
  <c r="P1361" i="6"/>
  <c r="BI1357" i="6"/>
  <c r="BH1357" i="6"/>
  <c r="BG1357" i="6"/>
  <c r="BE1357" i="6"/>
  <c r="T1357" i="6"/>
  <c r="R1357" i="6"/>
  <c r="P1357" i="6"/>
  <c r="BI1355" i="6"/>
  <c r="BH1355" i="6"/>
  <c r="BG1355" i="6"/>
  <c r="BE1355" i="6"/>
  <c r="T1355" i="6"/>
  <c r="R1355" i="6"/>
  <c r="P1355" i="6"/>
  <c r="BI1353" i="6"/>
  <c r="BH1353" i="6"/>
  <c r="BG1353" i="6"/>
  <c r="BE1353" i="6"/>
  <c r="T1353" i="6"/>
  <c r="R1353" i="6"/>
  <c r="P1353" i="6"/>
  <c r="BI1350" i="6"/>
  <c r="BH1350" i="6"/>
  <c r="BG1350" i="6"/>
  <c r="BE1350" i="6"/>
  <c r="T1350" i="6"/>
  <c r="R1350" i="6"/>
  <c r="P1350" i="6"/>
  <c r="BI1267" i="6"/>
  <c r="BH1267" i="6"/>
  <c r="BG1267" i="6"/>
  <c r="BE1267" i="6"/>
  <c r="T1267" i="6"/>
  <c r="R1267" i="6"/>
  <c r="P1267" i="6"/>
  <c r="BI1255" i="6"/>
  <c r="BH1255" i="6"/>
  <c r="BG1255" i="6"/>
  <c r="BE1255" i="6"/>
  <c r="T1255" i="6"/>
  <c r="R1255" i="6"/>
  <c r="P1255" i="6"/>
  <c r="BI1250" i="6"/>
  <c r="BH1250" i="6"/>
  <c r="BG1250" i="6"/>
  <c r="BE1250" i="6"/>
  <c r="T1250" i="6"/>
  <c r="R1250" i="6"/>
  <c r="P1250" i="6"/>
  <c r="BI1246" i="6"/>
  <c r="BH1246" i="6"/>
  <c r="BG1246" i="6"/>
  <c r="BE1246" i="6"/>
  <c r="T1246" i="6"/>
  <c r="R1246" i="6"/>
  <c r="P1246" i="6"/>
  <c r="BI1242" i="6"/>
  <c r="BH1242" i="6"/>
  <c r="BG1242" i="6"/>
  <c r="BE1242" i="6"/>
  <c r="T1242" i="6"/>
  <c r="R1242" i="6"/>
  <c r="P1242" i="6"/>
  <c r="BI1231" i="6"/>
  <c r="BH1231" i="6"/>
  <c r="BG1231" i="6"/>
  <c r="BE1231" i="6"/>
  <c r="T1231" i="6"/>
  <c r="R1231" i="6"/>
  <c r="P1231" i="6"/>
  <c r="BI1219" i="6"/>
  <c r="BH1219" i="6"/>
  <c r="BG1219" i="6"/>
  <c r="BE1219" i="6"/>
  <c r="T1219" i="6"/>
  <c r="R1219" i="6"/>
  <c r="P1219" i="6"/>
  <c r="BI1212" i="6"/>
  <c r="BH1212" i="6"/>
  <c r="BG1212" i="6"/>
  <c r="BE1212" i="6"/>
  <c r="T1212" i="6"/>
  <c r="R1212" i="6"/>
  <c r="P1212" i="6"/>
  <c r="BI1205" i="6"/>
  <c r="BH1205" i="6"/>
  <c r="BG1205" i="6"/>
  <c r="BE1205" i="6"/>
  <c r="T1205" i="6"/>
  <c r="R1205" i="6"/>
  <c r="P1205" i="6"/>
  <c r="BI1198" i="6"/>
  <c r="BH1198" i="6"/>
  <c r="BG1198" i="6"/>
  <c r="BE1198" i="6"/>
  <c r="T1198" i="6"/>
  <c r="R1198" i="6"/>
  <c r="P1198" i="6"/>
  <c r="BI1187" i="6"/>
  <c r="BH1187" i="6"/>
  <c r="BG1187" i="6"/>
  <c r="BE1187" i="6"/>
  <c r="T1187" i="6"/>
  <c r="R1187" i="6"/>
  <c r="P1187" i="6"/>
  <c r="BI1178" i="6"/>
  <c r="BH1178" i="6"/>
  <c r="BG1178" i="6"/>
  <c r="BE1178" i="6"/>
  <c r="T1178" i="6"/>
  <c r="R1178" i="6"/>
  <c r="P1178" i="6"/>
  <c r="BI1170" i="6"/>
  <c r="BH1170" i="6"/>
  <c r="BG1170" i="6"/>
  <c r="BE1170" i="6"/>
  <c r="T1170" i="6"/>
  <c r="R1170" i="6"/>
  <c r="P1170" i="6"/>
  <c r="BI1162" i="6"/>
  <c r="BH1162" i="6"/>
  <c r="BG1162" i="6"/>
  <c r="BE1162" i="6"/>
  <c r="T1162" i="6"/>
  <c r="R1162" i="6"/>
  <c r="P1162" i="6"/>
  <c r="BI1152" i="6"/>
  <c r="BH1152" i="6"/>
  <c r="BG1152" i="6"/>
  <c r="BE1152" i="6"/>
  <c r="T1152" i="6"/>
  <c r="R1152" i="6"/>
  <c r="P1152" i="6"/>
  <c r="BI1144" i="6"/>
  <c r="BH1144" i="6"/>
  <c r="BG1144" i="6"/>
  <c r="BE1144" i="6"/>
  <c r="T1144" i="6"/>
  <c r="R1144" i="6"/>
  <c r="P1144" i="6"/>
  <c r="BI1136" i="6"/>
  <c r="BH1136" i="6"/>
  <c r="BG1136" i="6"/>
  <c r="BE1136" i="6"/>
  <c r="T1136" i="6"/>
  <c r="R1136" i="6"/>
  <c r="P1136" i="6"/>
  <c r="BI1123" i="6"/>
  <c r="BH1123" i="6"/>
  <c r="BG1123" i="6"/>
  <c r="BE1123" i="6"/>
  <c r="T1123" i="6"/>
  <c r="R1123" i="6"/>
  <c r="P1123" i="6"/>
  <c r="BI1119" i="6"/>
  <c r="BH1119" i="6"/>
  <c r="BG1119" i="6"/>
  <c r="BE1119" i="6"/>
  <c r="T1119" i="6"/>
  <c r="R1119" i="6"/>
  <c r="P1119" i="6"/>
  <c r="BI1114" i="6"/>
  <c r="BH1114" i="6"/>
  <c r="BG1114" i="6"/>
  <c r="BE1114" i="6"/>
  <c r="T1114" i="6"/>
  <c r="R1114" i="6"/>
  <c r="P1114" i="6"/>
  <c r="BI1109" i="6"/>
  <c r="BH1109" i="6"/>
  <c r="BG1109" i="6"/>
  <c r="BE1109" i="6"/>
  <c r="T1109" i="6"/>
  <c r="R1109" i="6"/>
  <c r="P1109" i="6"/>
  <c r="BI1099" i="6"/>
  <c r="BH1099" i="6"/>
  <c r="BG1099" i="6"/>
  <c r="BE1099" i="6"/>
  <c r="T1099" i="6"/>
  <c r="R1099" i="6"/>
  <c r="P1099" i="6"/>
  <c r="BI1094" i="6"/>
  <c r="BH1094" i="6"/>
  <c r="BG1094" i="6"/>
  <c r="BE1094" i="6"/>
  <c r="T1094" i="6"/>
  <c r="R1094" i="6"/>
  <c r="P1094" i="6"/>
  <c r="BI1090" i="6"/>
  <c r="BH1090" i="6"/>
  <c r="BG1090" i="6"/>
  <c r="BE1090" i="6"/>
  <c r="T1090" i="6"/>
  <c r="R1090" i="6"/>
  <c r="P1090" i="6"/>
  <c r="BI1083" i="6"/>
  <c r="BH1083" i="6"/>
  <c r="BG1083" i="6"/>
  <c r="BE1083" i="6"/>
  <c r="T1083" i="6"/>
  <c r="R1083" i="6"/>
  <c r="P1083" i="6"/>
  <c r="BI1078" i="6"/>
  <c r="BH1078" i="6"/>
  <c r="BG1078" i="6"/>
  <c r="BE1078" i="6"/>
  <c r="T1078" i="6"/>
  <c r="R1078" i="6"/>
  <c r="P1078" i="6"/>
  <c r="BI1070" i="6"/>
  <c r="BH1070" i="6"/>
  <c r="BG1070" i="6"/>
  <c r="BE1070" i="6"/>
  <c r="T1070" i="6"/>
  <c r="R1070" i="6"/>
  <c r="P1070" i="6"/>
  <c r="BI1063" i="6"/>
  <c r="BH1063" i="6"/>
  <c r="BG1063" i="6"/>
  <c r="BE1063" i="6"/>
  <c r="T1063" i="6"/>
  <c r="R1063" i="6"/>
  <c r="P1063" i="6"/>
  <c r="BI1048" i="6"/>
  <c r="BH1048" i="6"/>
  <c r="BG1048" i="6"/>
  <c r="BE1048" i="6"/>
  <c r="T1048" i="6"/>
  <c r="R1048" i="6"/>
  <c r="P1048" i="6"/>
  <c r="BI1037" i="6"/>
  <c r="BH1037" i="6"/>
  <c r="BG1037" i="6"/>
  <c r="BE1037" i="6"/>
  <c r="T1037" i="6"/>
  <c r="R1037" i="6"/>
  <c r="P1037" i="6"/>
  <c r="BI1032" i="6"/>
  <c r="BH1032" i="6"/>
  <c r="BG1032" i="6"/>
  <c r="BE1032" i="6"/>
  <c r="T1032" i="6"/>
  <c r="R1032" i="6"/>
  <c r="P1032" i="6"/>
  <c r="BI1026" i="6"/>
  <c r="BH1026" i="6"/>
  <c r="BG1026" i="6"/>
  <c r="BE1026" i="6"/>
  <c r="T1026" i="6"/>
  <c r="R1026" i="6"/>
  <c r="P1026" i="6"/>
  <c r="BI1025" i="6"/>
  <c r="BH1025" i="6"/>
  <c r="BG1025" i="6"/>
  <c r="BE1025" i="6"/>
  <c r="T1025" i="6"/>
  <c r="R1025" i="6"/>
  <c r="P1025" i="6"/>
  <c r="BI1019" i="6"/>
  <c r="BH1019" i="6"/>
  <c r="BG1019" i="6"/>
  <c r="BE1019" i="6"/>
  <c r="T1019" i="6"/>
  <c r="R1019" i="6"/>
  <c r="P1019" i="6"/>
  <c r="BI1012" i="6"/>
  <c r="BH1012" i="6"/>
  <c r="BG1012" i="6"/>
  <c r="BE1012" i="6"/>
  <c r="T1012" i="6"/>
  <c r="R1012" i="6"/>
  <c r="P1012" i="6"/>
  <c r="BI1010" i="6"/>
  <c r="BH1010" i="6"/>
  <c r="BG1010" i="6"/>
  <c r="BE1010" i="6"/>
  <c r="T1010" i="6"/>
  <c r="R1010" i="6"/>
  <c r="P1010" i="6"/>
  <c r="BI1005" i="6"/>
  <c r="BH1005" i="6"/>
  <c r="BG1005" i="6"/>
  <c r="BE1005" i="6"/>
  <c r="T1005" i="6"/>
  <c r="R1005" i="6"/>
  <c r="P1005" i="6"/>
  <c r="BI1003" i="6"/>
  <c r="BH1003" i="6"/>
  <c r="BG1003" i="6"/>
  <c r="BE1003" i="6"/>
  <c r="T1003" i="6"/>
  <c r="R1003" i="6"/>
  <c r="P1003" i="6"/>
  <c r="BI999" i="6"/>
  <c r="BH999" i="6"/>
  <c r="BG999" i="6"/>
  <c r="BE999" i="6"/>
  <c r="T999" i="6"/>
  <c r="R999" i="6"/>
  <c r="P999" i="6"/>
  <c r="BI997" i="6"/>
  <c r="BH997" i="6"/>
  <c r="BG997" i="6"/>
  <c r="BE997" i="6"/>
  <c r="T997" i="6"/>
  <c r="R997" i="6"/>
  <c r="P997" i="6"/>
  <c r="BI996" i="6"/>
  <c r="BH996" i="6"/>
  <c r="BG996" i="6"/>
  <c r="BE996" i="6"/>
  <c r="T996" i="6"/>
  <c r="R996" i="6"/>
  <c r="P996" i="6"/>
  <c r="BI992" i="6"/>
  <c r="BH992" i="6"/>
  <c r="BG992" i="6"/>
  <c r="BE992" i="6"/>
  <c r="T992" i="6"/>
  <c r="R992" i="6"/>
  <c r="P992" i="6"/>
  <c r="BI990" i="6"/>
  <c r="BH990" i="6"/>
  <c r="BG990" i="6"/>
  <c r="BE990" i="6"/>
  <c r="T990" i="6"/>
  <c r="R990" i="6"/>
  <c r="P990" i="6"/>
  <c r="BI988" i="6"/>
  <c r="BH988" i="6"/>
  <c r="BG988" i="6"/>
  <c r="BE988" i="6"/>
  <c r="T988" i="6"/>
  <c r="R988" i="6"/>
  <c r="P988" i="6"/>
  <c r="BI984" i="6"/>
  <c r="BH984" i="6"/>
  <c r="BG984" i="6"/>
  <c r="BE984" i="6"/>
  <c r="T984" i="6"/>
  <c r="R984" i="6"/>
  <c r="P984" i="6"/>
  <c r="BI978" i="6"/>
  <c r="BH978" i="6"/>
  <c r="BG978" i="6"/>
  <c r="BE978" i="6"/>
  <c r="T978" i="6"/>
  <c r="R978" i="6"/>
  <c r="P978" i="6"/>
  <c r="BI976" i="6"/>
  <c r="BH976" i="6"/>
  <c r="BG976" i="6"/>
  <c r="BE976" i="6"/>
  <c r="T976" i="6"/>
  <c r="R976" i="6"/>
  <c r="P976" i="6"/>
  <c r="BI974" i="6"/>
  <c r="BH974" i="6"/>
  <c r="BG974" i="6"/>
  <c r="BE974" i="6"/>
  <c r="T974" i="6"/>
  <c r="R974" i="6"/>
  <c r="P974" i="6"/>
  <c r="BI972" i="6"/>
  <c r="BH972" i="6"/>
  <c r="BG972" i="6"/>
  <c r="BE972" i="6"/>
  <c r="T972" i="6"/>
  <c r="R972" i="6"/>
  <c r="P972" i="6"/>
  <c r="BI971" i="6"/>
  <c r="BH971" i="6"/>
  <c r="BG971" i="6"/>
  <c r="BE971" i="6"/>
  <c r="T971" i="6"/>
  <c r="R971" i="6"/>
  <c r="P971" i="6"/>
  <c r="BI970" i="6"/>
  <c r="BH970" i="6"/>
  <c r="BG970" i="6"/>
  <c r="BE970" i="6"/>
  <c r="T970" i="6"/>
  <c r="R970" i="6"/>
  <c r="P970" i="6"/>
  <c r="BI956" i="6"/>
  <c r="BH956" i="6"/>
  <c r="BG956" i="6"/>
  <c r="BE956" i="6"/>
  <c r="T956" i="6"/>
  <c r="R956" i="6"/>
  <c r="P956" i="6"/>
  <c r="BI955" i="6"/>
  <c r="BH955" i="6"/>
  <c r="BG955" i="6"/>
  <c r="BE955" i="6"/>
  <c r="T955" i="6"/>
  <c r="R955" i="6"/>
  <c r="P955" i="6"/>
  <c r="BI954" i="6"/>
  <c r="BH954" i="6"/>
  <c r="BG954" i="6"/>
  <c r="BE954" i="6"/>
  <c r="T954" i="6"/>
  <c r="R954" i="6"/>
  <c r="P954" i="6"/>
  <c r="BI953" i="6"/>
  <c r="BH953" i="6"/>
  <c r="BG953" i="6"/>
  <c r="BE953" i="6"/>
  <c r="T953" i="6"/>
  <c r="R953" i="6"/>
  <c r="P953" i="6"/>
  <c r="BI952" i="6"/>
  <c r="BH952" i="6"/>
  <c r="BG952" i="6"/>
  <c r="BE952" i="6"/>
  <c r="T952" i="6"/>
  <c r="R952" i="6"/>
  <c r="P952" i="6"/>
  <c r="BI951" i="6"/>
  <c r="BH951" i="6"/>
  <c r="BG951" i="6"/>
  <c r="BE951" i="6"/>
  <c r="T951" i="6"/>
  <c r="R951" i="6"/>
  <c r="P951" i="6"/>
  <c r="BI935" i="6"/>
  <c r="BH935" i="6"/>
  <c r="BG935" i="6"/>
  <c r="BE935" i="6"/>
  <c r="T935" i="6"/>
  <c r="R935" i="6"/>
  <c r="P935" i="6"/>
  <c r="BI931" i="6"/>
  <c r="BH931" i="6"/>
  <c r="BG931" i="6"/>
  <c r="BE931" i="6"/>
  <c r="T931" i="6"/>
  <c r="R931" i="6"/>
  <c r="P931" i="6"/>
  <c r="BI926" i="6"/>
  <c r="BH926" i="6"/>
  <c r="BG926" i="6"/>
  <c r="BE926" i="6"/>
  <c r="T926" i="6"/>
  <c r="R926" i="6"/>
  <c r="P926" i="6"/>
  <c r="BI924" i="6"/>
  <c r="BH924" i="6"/>
  <c r="BG924" i="6"/>
  <c r="BE924" i="6"/>
  <c r="T924" i="6"/>
  <c r="R924" i="6"/>
  <c r="P924" i="6"/>
  <c r="BI922" i="6"/>
  <c r="BH922" i="6"/>
  <c r="BG922" i="6"/>
  <c r="BE922" i="6"/>
  <c r="T922" i="6"/>
  <c r="R922" i="6"/>
  <c r="P922" i="6"/>
  <c r="BI917" i="6"/>
  <c r="BH917" i="6"/>
  <c r="BG917" i="6"/>
  <c r="BE917" i="6"/>
  <c r="T917" i="6"/>
  <c r="R917" i="6"/>
  <c r="P917" i="6"/>
  <c r="BI916" i="6"/>
  <c r="BH916" i="6"/>
  <c r="BG916" i="6"/>
  <c r="BE916" i="6"/>
  <c r="T916" i="6"/>
  <c r="R916" i="6"/>
  <c r="P916" i="6"/>
  <c r="BI912" i="6"/>
  <c r="BH912" i="6"/>
  <c r="BG912" i="6"/>
  <c r="BE912" i="6"/>
  <c r="T912" i="6"/>
  <c r="R912" i="6"/>
  <c r="P912" i="6"/>
  <c r="BI910" i="6"/>
  <c r="BH910" i="6"/>
  <c r="BG910" i="6"/>
  <c r="BE910" i="6"/>
  <c r="T910" i="6"/>
  <c r="R910" i="6"/>
  <c r="P910" i="6"/>
  <c r="BI905" i="6"/>
  <c r="BH905" i="6"/>
  <c r="BG905" i="6"/>
  <c r="BE905" i="6"/>
  <c r="T905" i="6"/>
  <c r="R905" i="6"/>
  <c r="P905" i="6"/>
  <c r="BI876" i="6"/>
  <c r="BH876" i="6"/>
  <c r="BG876" i="6"/>
  <c r="BE876" i="6"/>
  <c r="T876" i="6"/>
  <c r="R876" i="6"/>
  <c r="P876" i="6"/>
  <c r="BI868" i="6"/>
  <c r="BH868" i="6"/>
  <c r="BG868" i="6"/>
  <c r="BE868" i="6"/>
  <c r="T868" i="6"/>
  <c r="R868" i="6"/>
  <c r="P868" i="6"/>
  <c r="BI867" i="6"/>
  <c r="BH867" i="6"/>
  <c r="BG867" i="6"/>
  <c r="BE867" i="6"/>
  <c r="T867" i="6"/>
  <c r="R867" i="6"/>
  <c r="P867" i="6"/>
  <c r="BI855" i="6"/>
  <c r="BH855" i="6"/>
  <c r="BG855" i="6"/>
  <c r="BE855" i="6"/>
  <c r="T855" i="6"/>
  <c r="R855" i="6"/>
  <c r="P855" i="6"/>
  <c r="BI827" i="6"/>
  <c r="BH827" i="6"/>
  <c r="BG827" i="6"/>
  <c r="BE827" i="6"/>
  <c r="T827" i="6"/>
  <c r="R827" i="6"/>
  <c r="P827" i="6"/>
  <c r="BI823" i="6"/>
  <c r="BH823" i="6"/>
  <c r="BG823" i="6"/>
  <c r="BE823" i="6"/>
  <c r="T823" i="6"/>
  <c r="R823" i="6"/>
  <c r="P823" i="6"/>
  <c r="BI798" i="6"/>
  <c r="BH798" i="6"/>
  <c r="BG798" i="6"/>
  <c r="BE798" i="6"/>
  <c r="T798" i="6"/>
  <c r="R798" i="6"/>
  <c r="P798" i="6"/>
  <c r="BI794" i="6"/>
  <c r="BH794" i="6"/>
  <c r="BG794" i="6"/>
  <c r="BE794" i="6"/>
  <c r="T794" i="6"/>
  <c r="R794" i="6"/>
  <c r="P794" i="6"/>
  <c r="BI790" i="6"/>
  <c r="BH790" i="6"/>
  <c r="BG790" i="6"/>
  <c r="BE790" i="6"/>
  <c r="T790" i="6"/>
  <c r="R790" i="6"/>
  <c r="P790" i="6"/>
  <c r="BI786" i="6"/>
  <c r="BH786" i="6"/>
  <c r="BG786" i="6"/>
  <c r="BE786" i="6"/>
  <c r="T786" i="6"/>
  <c r="R786" i="6"/>
  <c r="P786" i="6"/>
  <c r="BI782" i="6"/>
  <c r="BH782" i="6"/>
  <c r="BG782" i="6"/>
  <c r="BE782" i="6"/>
  <c r="T782" i="6"/>
  <c r="R782" i="6"/>
  <c r="P782" i="6"/>
  <c r="BI778" i="6"/>
  <c r="BH778" i="6"/>
  <c r="BG778" i="6"/>
  <c r="BE778" i="6"/>
  <c r="T778" i="6"/>
  <c r="R778" i="6"/>
  <c r="P778" i="6"/>
  <c r="BI776" i="6"/>
  <c r="BH776" i="6"/>
  <c r="BG776" i="6"/>
  <c r="BE776" i="6"/>
  <c r="T776" i="6"/>
  <c r="R776" i="6"/>
  <c r="P776" i="6"/>
  <c r="BI773" i="6"/>
  <c r="BH773" i="6"/>
  <c r="BG773" i="6"/>
  <c r="BE773" i="6"/>
  <c r="T773" i="6"/>
  <c r="R773" i="6"/>
  <c r="P773" i="6"/>
  <c r="BI770" i="6"/>
  <c r="BH770" i="6"/>
  <c r="BG770" i="6"/>
  <c r="BE770" i="6"/>
  <c r="T770" i="6"/>
  <c r="R770" i="6"/>
  <c r="P770" i="6"/>
  <c r="BI764" i="6"/>
  <c r="BH764" i="6"/>
  <c r="BG764" i="6"/>
  <c r="BE764" i="6"/>
  <c r="T764" i="6"/>
  <c r="R764" i="6"/>
  <c r="P764" i="6"/>
  <c r="BI761" i="6"/>
  <c r="BH761" i="6"/>
  <c r="BG761" i="6"/>
  <c r="BE761" i="6"/>
  <c r="T761" i="6"/>
  <c r="R761" i="6"/>
  <c r="P761" i="6"/>
  <c r="BI743" i="6"/>
  <c r="BH743" i="6"/>
  <c r="BG743" i="6"/>
  <c r="BE743" i="6"/>
  <c r="T743" i="6"/>
  <c r="R743" i="6"/>
  <c r="P743" i="6"/>
  <c r="BI740" i="6"/>
  <c r="BH740" i="6"/>
  <c r="BG740" i="6"/>
  <c r="BE740" i="6"/>
  <c r="T740" i="6"/>
  <c r="R740" i="6"/>
  <c r="P740" i="6"/>
  <c r="BI737" i="6"/>
  <c r="BH737" i="6"/>
  <c r="BG737" i="6"/>
  <c r="BE737" i="6"/>
  <c r="T737" i="6"/>
  <c r="R737" i="6"/>
  <c r="P737" i="6"/>
  <c r="BI723" i="6"/>
  <c r="BH723" i="6"/>
  <c r="BG723" i="6"/>
  <c r="BE723" i="6"/>
  <c r="T723" i="6"/>
  <c r="R723" i="6"/>
  <c r="P723" i="6"/>
  <c r="BI718" i="6"/>
  <c r="BH718" i="6"/>
  <c r="BG718" i="6"/>
  <c r="BE718" i="6"/>
  <c r="T718" i="6"/>
  <c r="R718" i="6"/>
  <c r="P718" i="6"/>
  <c r="BI692" i="6"/>
  <c r="BH692" i="6"/>
  <c r="BG692" i="6"/>
  <c r="BE692" i="6"/>
  <c r="T692" i="6"/>
  <c r="R692" i="6"/>
  <c r="P692" i="6"/>
  <c r="BI665" i="6"/>
  <c r="BH665" i="6"/>
  <c r="BG665" i="6"/>
  <c r="BE665" i="6"/>
  <c r="T665" i="6"/>
  <c r="R665" i="6"/>
  <c r="P665" i="6"/>
  <c r="BI659" i="6"/>
  <c r="BH659" i="6"/>
  <c r="BG659" i="6"/>
  <c r="BE659" i="6"/>
  <c r="T659" i="6"/>
  <c r="R659" i="6"/>
  <c r="P659" i="6"/>
  <c r="BI656" i="6"/>
  <c r="BH656" i="6"/>
  <c r="BG656" i="6"/>
  <c r="BE656" i="6"/>
  <c r="T656" i="6"/>
  <c r="R656" i="6"/>
  <c r="P656" i="6"/>
  <c r="BI650" i="6"/>
  <c r="BH650" i="6"/>
  <c r="BG650" i="6"/>
  <c r="BE650" i="6"/>
  <c r="T650" i="6"/>
  <c r="R650" i="6"/>
  <c r="P650" i="6"/>
  <c r="BI645" i="6"/>
  <c r="BH645" i="6"/>
  <c r="BG645" i="6"/>
  <c r="BE645" i="6"/>
  <c r="T645" i="6"/>
  <c r="R645" i="6"/>
  <c r="P645" i="6"/>
  <c r="BI637" i="6"/>
  <c r="BH637" i="6"/>
  <c r="BG637" i="6"/>
  <c r="BE637" i="6"/>
  <c r="T637" i="6"/>
  <c r="R637" i="6"/>
  <c r="P637" i="6"/>
  <c r="BI631" i="6"/>
  <c r="BH631" i="6"/>
  <c r="BG631" i="6"/>
  <c r="BE631" i="6"/>
  <c r="T631" i="6"/>
  <c r="R631" i="6"/>
  <c r="P631" i="6"/>
  <c r="BI571" i="6"/>
  <c r="BH571" i="6"/>
  <c r="BG571" i="6"/>
  <c r="BE571" i="6"/>
  <c r="T571" i="6"/>
  <c r="R571" i="6"/>
  <c r="P571" i="6"/>
  <c r="BI564" i="6"/>
  <c r="BH564" i="6"/>
  <c r="BG564" i="6"/>
  <c r="BE564" i="6"/>
  <c r="T564" i="6"/>
  <c r="R564" i="6"/>
  <c r="P564" i="6"/>
  <c r="BI563" i="6"/>
  <c r="BH563" i="6"/>
  <c r="BG563" i="6"/>
  <c r="BE563" i="6"/>
  <c r="T563" i="6"/>
  <c r="R563" i="6"/>
  <c r="P563" i="6"/>
  <c r="BI555" i="6"/>
  <c r="BH555" i="6"/>
  <c r="BG555" i="6"/>
  <c r="BE555" i="6"/>
  <c r="T555" i="6"/>
  <c r="R555" i="6"/>
  <c r="P555" i="6"/>
  <c r="BI548" i="6"/>
  <c r="BH548" i="6"/>
  <c r="BG548" i="6"/>
  <c r="BE548" i="6"/>
  <c r="T548" i="6"/>
  <c r="R548" i="6"/>
  <c r="P548" i="6"/>
  <c r="BI489" i="6"/>
  <c r="BH489" i="6"/>
  <c r="BG489" i="6"/>
  <c r="BE489" i="6"/>
  <c r="T489" i="6"/>
  <c r="R489" i="6"/>
  <c r="P489" i="6"/>
  <c r="BI484" i="6"/>
  <c r="BH484" i="6"/>
  <c r="BG484" i="6"/>
  <c r="BE484" i="6"/>
  <c r="T484" i="6"/>
  <c r="R484" i="6"/>
  <c r="P484" i="6"/>
  <c r="BI478" i="6"/>
  <c r="BH478" i="6"/>
  <c r="BG478" i="6"/>
  <c r="BE478" i="6"/>
  <c r="T478" i="6"/>
  <c r="R478" i="6"/>
  <c r="P478" i="6"/>
  <c r="BI467" i="6"/>
  <c r="BH467" i="6"/>
  <c r="BG467" i="6"/>
  <c r="BE467" i="6"/>
  <c r="T467" i="6"/>
  <c r="R467" i="6"/>
  <c r="P467" i="6"/>
  <c r="BI461" i="6"/>
  <c r="BH461" i="6"/>
  <c r="BG461" i="6"/>
  <c r="BE461" i="6"/>
  <c r="T461" i="6"/>
  <c r="R461" i="6"/>
  <c r="P461" i="6"/>
  <c r="BI451" i="6"/>
  <c r="BH451" i="6"/>
  <c r="BG451" i="6"/>
  <c r="BE451" i="6"/>
  <c r="T451" i="6"/>
  <c r="R451" i="6"/>
  <c r="P451" i="6"/>
  <c r="BI440" i="6"/>
  <c r="BH440" i="6"/>
  <c r="BG440" i="6"/>
  <c r="BE440" i="6"/>
  <c r="T440" i="6"/>
  <c r="R440" i="6"/>
  <c r="P440" i="6"/>
  <c r="BI430" i="6"/>
  <c r="BH430" i="6"/>
  <c r="BG430" i="6"/>
  <c r="BE430" i="6"/>
  <c r="T430" i="6"/>
  <c r="R430" i="6"/>
  <c r="P430" i="6"/>
  <c r="BI425" i="6"/>
  <c r="BH425" i="6"/>
  <c r="BG425" i="6"/>
  <c r="BE425" i="6"/>
  <c r="T425" i="6"/>
  <c r="T424" i="6" s="1"/>
  <c r="R425" i="6"/>
  <c r="R424" i="6" s="1"/>
  <c r="P425" i="6"/>
  <c r="P424" i="6" s="1"/>
  <c r="BI422" i="6"/>
  <c r="BH422" i="6"/>
  <c r="BG422" i="6"/>
  <c r="BE422" i="6"/>
  <c r="T422" i="6"/>
  <c r="R422" i="6"/>
  <c r="P422" i="6"/>
  <c r="BI417" i="6"/>
  <c r="BH417" i="6"/>
  <c r="BG417" i="6"/>
  <c r="BE417" i="6"/>
  <c r="T417" i="6"/>
  <c r="R417" i="6"/>
  <c r="P417" i="6"/>
  <c r="BI413" i="6"/>
  <c r="BH413" i="6"/>
  <c r="BG413" i="6"/>
  <c r="BE413" i="6"/>
  <c r="T413" i="6"/>
  <c r="R413" i="6"/>
  <c r="P413" i="6"/>
  <c r="BI412" i="6"/>
  <c r="BH412" i="6"/>
  <c r="BG412" i="6"/>
  <c r="BE412" i="6"/>
  <c r="T412" i="6"/>
  <c r="R412" i="6"/>
  <c r="P412" i="6"/>
  <c r="BI408" i="6"/>
  <c r="BH408" i="6"/>
  <c r="BG408" i="6"/>
  <c r="BE408" i="6"/>
  <c r="T408" i="6"/>
  <c r="R408" i="6"/>
  <c r="P408" i="6"/>
  <c r="BI404" i="6"/>
  <c r="BH404" i="6"/>
  <c r="BG404" i="6"/>
  <c r="BE404" i="6"/>
  <c r="T404" i="6"/>
  <c r="R404" i="6"/>
  <c r="P404" i="6"/>
  <c r="BI400" i="6"/>
  <c r="BH400" i="6"/>
  <c r="BG400" i="6"/>
  <c r="BE400" i="6"/>
  <c r="T400" i="6"/>
  <c r="R400" i="6"/>
  <c r="P400" i="6"/>
  <c r="BI396" i="6"/>
  <c r="BH396" i="6"/>
  <c r="BG396" i="6"/>
  <c r="BE396" i="6"/>
  <c r="T396" i="6"/>
  <c r="R396" i="6"/>
  <c r="P396" i="6"/>
  <c r="BI395" i="6"/>
  <c r="BH395" i="6"/>
  <c r="BG395" i="6"/>
  <c r="BE395" i="6"/>
  <c r="T395" i="6"/>
  <c r="R395" i="6"/>
  <c r="P395" i="6"/>
  <c r="BI391" i="6"/>
  <c r="BH391" i="6"/>
  <c r="BG391" i="6"/>
  <c r="BE391" i="6"/>
  <c r="T391" i="6"/>
  <c r="R391" i="6"/>
  <c r="P391" i="6"/>
  <c r="BI387" i="6"/>
  <c r="BH387" i="6"/>
  <c r="BG387" i="6"/>
  <c r="BE387" i="6"/>
  <c r="T387" i="6"/>
  <c r="R387" i="6"/>
  <c r="P387" i="6"/>
  <c r="BI384" i="6"/>
  <c r="BH384" i="6"/>
  <c r="BG384" i="6"/>
  <c r="BE384" i="6"/>
  <c r="T384" i="6"/>
  <c r="R384" i="6"/>
  <c r="P384" i="6"/>
  <c r="BI378" i="6"/>
  <c r="BH378" i="6"/>
  <c r="BG378" i="6"/>
  <c r="BE378" i="6"/>
  <c r="T378" i="6"/>
  <c r="R378" i="6"/>
  <c r="P378" i="6"/>
  <c r="BI361" i="6"/>
  <c r="BH361" i="6"/>
  <c r="BG361" i="6"/>
  <c r="BE361" i="6"/>
  <c r="T361" i="6"/>
  <c r="R361" i="6"/>
  <c r="P361" i="6"/>
  <c r="BI358" i="6"/>
  <c r="BH358" i="6"/>
  <c r="BG358" i="6"/>
  <c r="BE358" i="6"/>
  <c r="T358" i="6"/>
  <c r="R358" i="6"/>
  <c r="P358" i="6"/>
  <c r="BI352" i="6"/>
  <c r="BH352" i="6"/>
  <c r="BG352" i="6"/>
  <c r="BE352" i="6"/>
  <c r="T352" i="6"/>
  <c r="R352" i="6"/>
  <c r="P352" i="6"/>
  <c r="BI350" i="6"/>
  <c r="BH350" i="6"/>
  <c r="BG350" i="6"/>
  <c r="BE350" i="6"/>
  <c r="T350" i="6"/>
  <c r="R350" i="6"/>
  <c r="P350" i="6"/>
  <c r="BI349" i="6"/>
  <c r="BH349" i="6"/>
  <c r="BG349" i="6"/>
  <c r="BE349" i="6"/>
  <c r="T349" i="6"/>
  <c r="R349" i="6"/>
  <c r="P349" i="6"/>
  <c r="BI348" i="6"/>
  <c r="BH348" i="6"/>
  <c r="BG348" i="6"/>
  <c r="BE348" i="6"/>
  <c r="T348" i="6"/>
  <c r="R348" i="6"/>
  <c r="P348" i="6"/>
  <c r="BI347" i="6"/>
  <c r="BH347" i="6"/>
  <c r="BG347" i="6"/>
  <c r="BE347" i="6"/>
  <c r="T347" i="6"/>
  <c r="R347" i="6"/>
  <c r="P347" i="6"/>
  <c r="BI346" i="6"/>
  <c r="BH346" i="6"/>
  <c r="BG346" i="6"/>
  <c r="BE346" i="6"/>
  <c r="T346" i="6"/>
  <c r="R346" i="6"/>
  <c r="P346" i="6"/>
  <c r="BI345" i="6"/>
  <c r="BH345" i="6"/>
  <c r="BG345" i="6"/>
  <c r="BE345" i="6"/>
  <c r="T345" i="6"/>
  <c r="R345" i="6"/>
  <c r="P345" i="6"/>
  <c r="BI344" i="6"/>
  <c r="BH344" i="6"/>
  <c r="BG344" i="6"/>
  <c r="BE344" i="6"/>
  <c r="T344" i="6"/>
  <c r="R344" i="6"/>
  <c r="P344" i="6"/>
  <c r="BI343" i="6"/>
  <c r="BH343" i="6"/>
  <c r="BG343" i="6"/>
  <c r="BE343" i="6"/>
  <c r="T343" i="6"/>
  <c r="R343" i="6"/>
  <c r="P343" i="6"/>
  <c r="BI342" i="6"/>
  <c r="BH342" i="6"/>
  <c r="BG342" i="6"/>
  <c r="BE342" i="6"/>
  <c r="T342" i="6"/>
  <c r="R342" i="6"/>
  <c r="P342" i="6"/>
  <c r="BI341" i="6"/>
  <c r="BH341" i="6"/>
  <c r="BG341" i="6"/>
  <c r="BE341" i="6"/>
  <c r="T341" i="6"/>
  <c r="R341" i="6"/>
  <c r="P341" i="6"/>
  <c r="BI340" i="6"/>
  <c r="BH340" i="6"/>
  <c r="BG340" i="6"/>
  <c r="BE340" i="6"/>
  <c r="T340" i="6"/>
  <c r="R340" i="6"/>
  <c r="P340" i="6"/>
  <c r="BI339" i="6"/>
  <c r="BH339" i="6"/>
  <c r="BG339" i="6"/>
  <c r="BE339" i="6"/>
  <c r="T339" i="6"/>
  <c r="R339" i="6"/>
  <c r="P339" i="6"/>
  <c r="BI338" i="6"/>
  <c r="BH338" i="6"/>
  <c r="BG338" i="6"/>
  <c r="BE338" i="6"/>
  <c r="T338" i="6"/>
  <c r="R338" i="6"/>
  <c r="P338" i="6"/>
  <c r="BI337" i="6"/>
  <c r="BH337" i="6"/>
  <c r="BG337" i="6"/>
  <c r="BE337" i="6"/>
  <c r="T337" i="6"/>
  <c r="R337" i="6"/>
  <c r="P337" i="6"/>
  <c r="BI336" i="6"/>
  <c r="BH336" i="6"/>
  <c r="BG336" i="6"/>
  <c r="BE336" i="6"/>
  <c r="T336" i="6"/>
  <c r="R336" i="6"/>
  <c r="P336" i="6"/>
  <c r="BI333" i="6"/>
  <c r="BH333" i="6"/>
  <c r="BG333" i="6"/>
  <c r="BE333" i="6"/>
  <c r="T333" i="6"/>
  <c r="R333" i="6"/>
  <c r="P333" i="6"/>
  <c r="BI323" i="6"/>
  <c r="BH323" i="6"/>
  <c r="BG323" i="6"/>
  <c r="BE323" i="6"/>
  <c r="T323" i="6"/>
  <c r="R323" i="6"/>
  <c r="P323" i="6"/>
  <c r="BI314" i="6"/>
  <c r="BH314" i="6"/>
  <c r="BG314" i="6"/>
  <c r="BE314" i="6"/>
  <c r="T314" i="6"/>
  <c r="R314" i="6"/>
  <c r="P314" i="6"/>
  <c r="BI308" i="6"/>
  <c r="BH308" i="6"/>
  <c r="BG308" i="6"/>
  <c r="BE308" i="6"/>
  <c r="T308" i="6"/>
  <c r="R308" i="6"/>
  <c r="P308" i="6"/>
  <c r="BI301" i="6"/>
  <c r="BH301" i="6"/>
  <c r="BG301" i="6"/>
  <c r="BE301" i="6"/>
  <c r="T301" i="6"/>
  <c r="R301" i="6"/>
  <c r="P301" i="6"/>
  <c r="BI297" i="6"/>
  <c r="BH297" i="6"/>
  <c r="BG297" i="6"/>
  <c r="BE297" i="6"/>
  <c r="T297" i="6"/>
  <c r="R297" i="6"/>
  <c r="P297" i="6"/>
  <c r="BI295" i="6"/>
  <c r="BH295" i="6"/>
  <c r="BG295" i="6"/>
  <c r="BE295" i="6"/>
  <c r="T295" i="6"/>
  <c r="R295" i="6"/>
  <c r="P295" i="6"/>
  <c r="BI290" i="6"/>
  <c r="BH290" i="6"/>
  <c r="BG290" i="6"/>
  <c r="BE290" i="6"/>
  <c r="T290" i="6"/>
  <c r="R290" i="6"/>
  <c r="P290" i="6"/>
  <c r="BI285" i="6"/>
  <c r="BH285" i="6"/>
  <c r="BG285" i="6"/>
  <c r="BE285" i="6"/>
  <c r="T285" i="6"/>
  <c r="R285" i="6"/>
  <c r="P285" i="6"/>
  <c r="BI282" i="6"/>
  <c r="BH282" i="6"/>
  <c r="BG282" i="6"/>
  <c r="BE282" i="6"/>
  <c r="T282" i="6"/>
  <c r="R282" i="6"/>
  <c r="P282" i="6"/>
  <c r="BI275" i="6"/>
  <c r="BH275" i="6"/>
  <c r="BG275" i="6"/>
  <c r="BE275" i="6"/>
  <c r="T275" i="6"/>
  <c r="R275" i="6"/>
  <c r="P275" i="6"/>
  <c r="BI272" i="6"/>
  <c r="BH272" i="6"/>
  <c r="BG272" i="6"/>
  <c r="BE272" i="6"/>
  <c r="T272" i="6"/>
  <c r="R272" i="6"/>
  <c r="P272" i="6"/>
  <c r="BI261" i="6"/>
  <c r="BH261" i="6"/>
  <c r="BG261" i="6"/>
  <c r="BE261" i="6"/>
  <c r="T261" i="6"/>
  <c r="R261" i="6"/>
  <c r="P261" i="6"/>
  <c r="BI254" i="6"/>
  <c r="BH254" i="6"/>
  <c r="BG254" i="6"/>
  <c r="BE254" i="6"/>
  <c r="T254" i="6"/>
  <c r="R254" i="6"/>
  <c r="P254" i="6"/>
  <c r="BI249" i="6"/>
  <c r="BH249" i="6"/>
  <c r="BG249" i="6"/>
  <c r="BE249" i="6"/>
  <c r="T249" i="6"/>
  <c r="R249" i="6"/>
  <c r="P249" i="6"/>
  <c r="BI238" i="6"/>
  <c r="BH238" i="6"/>
  <c r="BG238" i="6"/>
  <c r="BE238" i="6"/>
  <c r="T238" i="6"/>
  <c r="R238" i="6"/>
  <c r="P238" i="6"/>
  <c r="BI233" i="6"/>
  <c r="BH233" i="6"/>
  <c r="BG233" i="6"/>
  <c r="BE233" i="6"/>
  <c r="T233" i="6"/>
  <c r="R233" i="6"/>
  <c r="P233" i="6"/>
  <c r="BI231" i="6"/>
  <c r="BH231" i="6"/>
  <c r="BG231" i="6"/>
  <c r="BE231" i="6"/>
  <c r="T231" i="6"/>
  <c r="R231" i="6"/>
  <c r="P231" i="6"/>
  <c r="BI224" i="6"/>
  <c r="BH224" i="6"/>
  <c r="BG224" i="6"/>
  <c r="BE224" i="6"/>
  <c r="T224" i="6"/>
  <c r="R224" i="6"/>
  <c r="P224" i="6"/>
  <c r="BI217" i="6"/>
  <c r="BH217" i="6"/>
  <c r="BG217" i="6"/>
  <c r="BE217" i="6"/>
  <c r="T217" i="6"/>
  <c r="R217" i="6"/>
  <c r="P217" i="6"/>
  <c r="BI212" i="6"/>
  <c r="BH212" i="6"/>
  <c r="BG212" i="6"/>
  <c r="BE212" i="6"/>
  <c r="T212" i="6"/>
  <c r="R212" i="6"/>
  <c r="P212" i="6"/>
  <c r="BI210" i="6"/>
  <c r="BH210" i="6"/>
  <c r="BG210" i="6"/>
  <c r="BE210" i="6"/>
  <c r="T210" i="6"/>
  <c r="R210" i="6"/>
  <c r="P210" i="6"/>
  <c r="BI205" i="6"/>
  <c r="BH205" i="6"/>
  <c r="BG205" i="6"/>
  <c r="BE205" i="6"/>
  <c r="T205" i="6"/>
  <c r="R205" i="6"/>
  <c r="P205" i="6"/>
  <c r="BI200" i="6"/>
  <c r="BH200" i="6"/>
  <c r="BG200" i="6"/>
  <c r="BE200" i="6"/>
  <c r="T200" i="6"/>
  <c r="R200" i="6"/>
  <c r="P200" i="6"/>
  <c r="BI195" i="6"/>
  <c r="BH195" i="6"/>
  <c r="BG195" i="6"/>
  <c r="BE195" i="6"/>
  <c r="T195" i="6"/>
  <c r="R195" i="6"/>
  <c r="P195" i="6"/>
  <c r="BI193" i="6"/>
  <c r="BH193" i="6"/>
  <c r="BG193" i="6"/>
  <c r="BE193" i="6"/>
  <c r="T193" i="6"/>
  <c r="R193" i="6"/>
  <c r="P193" i="6"/>
  <c r="BI186" i="6"/>
  <c r="BH186" i="6"/>
  <c r="BG186" i="6"/>
  <c r="BE186" i="6"/>
  <c r="T186" i="6"/>
  <c r="R186" i="6"/>
  <c r="P186" i="6"/>
  <c r="BI179" i="6"/>
  <c r="BH179" i="6"/>
  <c r="BG179" i="6"/>
  <c r="BE179" i="6"/>
  <c r="T179" i="6"/>
  <c r="R179" i="6"/>
  <c r="P179" i="6"/>
  <c r="BI173" i="6"/>
  <c r="BH173" i="6"/>
  <c r="BG173" i="6"/>
  <c r="BE173" i="6"/>
  <c r="T173" i="6"/>
  <c r="R173" i="6"/>
  <c r="P173" i="6"/>
  <c r="BI171" i="6"/>
  <c r="BH171" i="6"/>
  <c r="BG171" i="6"/>
  <c r="BE171" i="6"/>
  <c r="T171" i="6"/>
  <c r="R171" i="6"/>
  <c r="P171" i="6"/>
  <c r="BI167" i="6"/>
  <c r="BH167" i="6"/>
  <c r="BG167" i="6"/>
  <c r="BE167" i="6"/>
  <c r="T167" i="6"/>
  <c r="R167" i="6"/>
  <c r="P167" i="6"/>
  <c r="BI163" i="6"/>
  <c r="BH163" i="6"/>
  <c r="BG163" i="6"/>
  <c r="BE163" i="6"/>
  <c r="T163" i="6"/>
  <c r="R163" i="6"/>
  <c r="P163" i="6"/>
  <c r="BI157" i="6"/>
  <c r="BH157" i="6"/>
  <c r="BG157" i="6"/>
  <c r="BE157" i="6"/>
  <c r="T157" i="6"/>
  <c r="R157" i="6"/>
  <c r="P157" i="6"/>
  <c r="BI150" i="6"/>
  <c r="BH150" i="6"/>
  <c r="BG150" i="6"/>
  <c r="BE150" i="6"/>
  <c r="T150" i="6"/>
  <c r="R150" i="6"/>
  <c r="P150" i="6"/>
  <c r="J144" i="6"/>
  <c r="J143" i="6"/>
  <c r="F143" i="6"/>
  <c r="F141" i="6"/>
  <c r="E139" i="6"/>
  <c r="J92" i="6"/>
  <c r="J91" i="6"/>
  <c r="F91" i="6"/>
  <c r="F89" i="6"/>
  <c r="E87" i="6"/>
  <c r="J18" i="6"/>
  <c r="E18" i="6"/>
  <c r="F92" i="6" s="1"/>
  <c r="J17" i="6"/>
  <c r="J12" i="6"/>
  <c r="J141" i="6"/>
  <c r="E7" i="6"/>
  <c r="E137" i="6"/>
  <c r="J39" i="5"/>
  <c r="J38" i="5"/>
  <c r="AY99" i="1" s="1"/>
  <c r="J37" i="5"/>
  <c r="AX99" i="1" s="1"/>
  <c r="BI143" i="5"/>
  <c r="BH143" i="5"/>
  <c r="BG143" i="5"/>
  <c r="BF143" i="5"/>
  <c r="T143" i="5"/>
  <c r="R143" i="5"/>
  <c r="P143" i="5"/>
  <c r="BI142" i="5"/>
  <c r="BH142" i="5"/>
  <c r="BG142" i="5"/>
  <c r="BF142" i="5"/>
  <c r="T142" i="5"/>
  <c r="R142" i="5"/>
  <c r="P142" i="5"/>
  <c r="BI141" i="5"/>
  <c r="BH141" i="5"/>
  <c r="BG141" i="5"/>
  <c r="BF141" i="5"/>
  <c r="T141" i="5"/>
  <c r="R141" i="5"/>
  <c r="P141" i="5"/>
  <c r="BI140" i="5"/>
  <c r="BH140" i="5"/>
  <c r="BG140" i="5"/>
  <c r="BF140" i="5"/>
  <c r="T140" i="5"/>
  <c r="R140" i="5"/>
  <c r="P140" i="5"/>
  <c r="BI139" i="5"/>
  <c r="BH139" i="5"/>
  <c r="BG139" i="5"/>
  <c r="BF139" i="5"/>
  <c r="T139" i="5"/>
  <c r="R139" i="5"/>
  <c r="P139" i="5"/>
  <c r="BI138" i="5"/>
  <c r="BH138" i="5"/>
  <c r="BG138" i="5"/>
  <c r="BF138" i="5"/>
  <c r="T138" i="5"/>
  <c r="R138" i="5"/>
  <c r="P138" i="5"/>
  <c r="BI137" i="5"/>
  <c r="BH137" i="5"/>
  <c r="BG137" i="5"/>
  <c r="BF137" i="5"/>
  <c r="T137" i="5"/>
  <c r="R137" i="5"/>
  <c r="P137" i="5"/>
  <c r="BI136" i="5"/>
  <c r="BH136" i="5"/>
  <c r="BG136" i="5"/>
  <c r="BF136" i="5"/>
  <c r="T136" i="5"/>
  <c r="R136" i="5"/>
  <c r="P136" i="5"/>
  <c r="BI135" i="5"/>
  <c r="BH135" i="5"/>
  <c r="BG135" i="5"/>
  <c r="BF135" i="5"/>
  <c r="T135" i="5"/>
  <c r="R135" i="5"/>
  <c r="P135" i="5"/>
  <c r="BI134" i="5"/>
  <c r="BH134" i="5"/>
  <c r="BG134" i="5"/>
  <c r="BF134" i="5"/>
  <c r="T134" i="5"/>
  <c r="R134" i="5"/>
  <c r="P134" i="5"/>
  <c r="BI133" i="5"/>
  <c r="BH133" i="5"/>
  <c r="BG133" i="5"/>
  <c r="BF133" i="5"/>
  <c r="T133" i="5"/>
  <c r="R133" i="5"/>
  <c r="P133" i="5"/>
  <c r="BI132" i="5"/>
  <c r="BH132" i="5"/>
  <c r="BG132" i="5"/>
  <c r="BF132" i="5"/>
  <c r="T132" i="5"/>
  <c r="R132" i="5"/>
  <c r="P132" i="5"/>
  <c r="BI131" i="5"/>
  <c r="BH131" i="5"/>
  <c r="BG131" i="5"/>
  <c r="BF131" i="5"/>
  <c r="T131" i="5"/>
  <c r="R131" i="5"/>
  <c r="P131" i="5"/>
  <c r="BI130" i="5"/>
  <c r="BH130" i="5"/>
  <c r="BG130" i="5"/>
  <c r="BF130" i="5"/>
  <c r="T130" i="5"/>
  <c r="R130" i="5"/>
  <c r="P130" i="5"/>
  <c r="BI129" i="5"/>
  <c r="BH129" i="5"/>
  <c r="BG129" i="5"/>
  <c r="BF129" i="5"/>
  <c r="T129" i="5"/>
  <c r="R129" i="5"/>
  <c r="P129" i="5"/>
  <c r="BI127" i="5"/>
  <c r="BH127" i="5"/>
  <c r="BG127" i="5"/>
  <c r="BF127" i="5"/>
  <c r="T127" i="5"/>
  <c r="R127" i="5"/>
  <c r="P127" i="5"/>
  <c r="BI126" i="5"/>
  <c r="BH126" i="5"/>
  <c r="BG126" i="5"/>
  <c r="BF126" i="5"/>
  <c r="T126" i="5"/>
  <c r="R126" i="5"/>
  <c r="P126" i="5"/>
  <c r="BI125" i="5"/>
  <c r="BH125" i="5"/>
  <c r="BG125" i="5"/>
  <c r="BF125" i="5"/>
  <c r="T125" i="5"/>
  <c r="R125" i="5"/>
  <c r="P125" i="5"/>
  <c r="BI124" i="5"/>
  <c r="BH124" i="5"/>
  <c r="BG124" i="5"/>
  <c r="BF124" i="5"/>
  <c r="T124" i="5"/>
  <c r="R124" i="5"/>
  <c r="P124" i="5"/>
  <c r="F116" i="5"/>
  <c r="E114" i="5"/>
  <c r="F91" i="5"/>
  <c r="E89" i="5"/>
  <c r="J26" i="5"/>
  <c r="E26" i="5"/>
  <c r="J94" i="5" s="1"/>
  <c r="J25" i="5"/>
  <c r="J23" i="5"/>
  <c r="E23" i="5"/>
  <c r="J118" i="5" s="1"/>
  <c r="J22" i="5"/>
  <c r="J20" i="5"/>
  <c r="E20" i="5"/>
  <c r="F94" i="5" s="1"/>
  <c r="J19" i="5"/>
  <c r="J17" i="5"/>
  <c r="E17" i="5"/>
  <c r="F118" i="5" s="1"/>
  <c r="J16" i="5"/>
  <c r="J14" i="5"/>
  <c r="J116" i="5"/>
  <c r="E7" i="5"/>
  <c r="E85" i="5"/>
  <c r="J39" i="4"/>
  <c r="J38" i="4"/>
  <c r="AY98" i="1" s="1"/>
  <c r="J37" i="4"/>
  <c r="AX98" i="1"/>
  <c r="BI284" i="4"/>
  <c r="BH284" i="4"/>
  <c r="BG284" i="4"/>
  <c r="BF284" i="4"/>
  <c r="T284" i="4"/>
  <c r="T283" i="4" s="1"/>
  <c r="T282" i="4" s="1"/>
  <c r="R284" i="4"/>
  <c r="R283" i="4"/>
  <c r="R282" i="4" s="1"/>
  <c r="P284" i="4"/>
  <c r="P283" i="4"/>
  <c r="P282" i="4"/>
  <c r="BI280" i="4"/>
  <c r="BH280" i="4"/>
  <c r="BG280" i="4"/>
  <c r="BF280" i="4"/>
  <c r="T280" i="4"/>
  <c r="R280" i="4"/>
  <c r="P280" i="4"/>
  <c r="BI279" i="4"/>
  <c r="BH279" i="4"/>
  <c r="BG279" i="4"/>
  <c r="BF279" i="4"/>
  <c r="T279" i="4"/>
  <c r="R279" i="4"/>
  <c r="P279" i="4"/>
  <c r="BI278" i="4"/>
  <c r="BH278" i="4"/>
  <c r="BG278" i="4"/>
  <c r="BF278" i="4"/>
  <c r="T278" i="4"/>
  <c r="R278" i="4"/>
  <c r="P278" i="4"/>
  <c r="BI277" i="4"/>
  <c r="BH277" i="4"/>
  <c r="BG277" i="4"/>
  <c r="BF277" i="4"/>
  <c r="T277" i="4"/>
  <c r="R277" i="4"/>
  <c r="P277" i="4"/>
  <c r="BI276" i="4"/>
  <c r="BH276" i="4"/>
  <c r="BG276" i="4"/>
  <c r="BF276" i="4"/>
  <c r="T276" i="4"/>
  <c r="R276" i="4"/>
  <c r="P276" i="4"/>
  <c r="BI273" i="4"/>
  <c r="BH273" i="4"/>
  <c r="BG273" i="4"/>
  <c r="BF273" i="4"/>
  <c r="T273" i="4"/>
  <c r="R273" i="4"/>
  <c r="P273" i="4"/>
  <c r="BI272" i="4"/>
  <c r="BH272" i="4"/>
  <c r="BG272" i="4"/>
  <c r="BF272" i="4"/>
  <c r="T272" i="4"/>
  <c r="R272" i="4"/>
  <c r="P272" i="4"/>
  <c r="BI270" i="4"/>
  <c r="BH270" i="4"/>
  <c r="BG270" i="4"/>
  <c r="BF270" i="4"/>
  <c r="T270" i="4"/>
  <c r="R270" i="4"/>
  <c r="P270" i="4"/>
  <c r="BI268" i="4"/>
  <c r="BH268" i="4"/>
  <c r="BG268" i="4"/>
  <c r="BF268" i="4"/>
  <c r="T268" i="4"/>
  <c r="R268" i="4"/>
  <c r="P268" i="4"/>
  <c r="BI266" i="4"/>
  <c r="BH266" i="4"/>
  <c r="BG266" i="4"/>
  <c r="BF266" i="4"/>
  <c r="T266" i="4"/>
  <c r="R266" i="4"/>
  <c r="P266" i="4"/>
  <c r="BI264" i="4"/>
  <c r="BH264" i="4"/>
  <c r="BG264" i="4"/>
  <c r="BF264" i="4"/>
  <c r="T264" i="4"/>
  <c r="R264" i="4"/>
  <c r="P264" i="4"/>
  <c r="BI262" i="4"/>
  <c r="BH262" i="4"/>
  <c r="BG262" i="4"/>
  <c r="BF262" i="4"/>
  <c r="T262" i="4"/>
  <c r="R262" i="4"/>
  <c r="P262" i="4"/>
  <c r="BI260" i="4"/>
  <c r="BH260" i="4"/>
  <c r="BG260" i="4"/>
  <c r="BF260" i="4"/>
  <c r="T260" i="4"/>
  <c r="R260" i="4"/>
  <c r="P260" i="4"/>
  <c r="BI259" i="4"/>
  <c r="BH259" i="4"/>
  <c r="BG259" i="4"/>
  <c r="BF259" i="4"/>
  <c r="T259" i="4"/>
  <c r="R259" i="4"/>
  <c r="P259" i="4"/>
  <c r="BI257" i="4"/>
  <c r="BH257" i="4"/>
  <c r="BG257" i="4"/>
  <c r="BF257" i="4"/>
  <c r="T257" i="4"/>
  <c r="R257" i="4"/>
  <c r="P257" i="4"/>
  <c r="BI255" i="4"/>
  <c r="BH255" i="4"/>
  <c r="BG255" i="4"/>
  <c r="BF255" i="4"/>
  <c r="T255" i="4"/>
  <c r="R255" i="4"/>
  <c r="P255" i="4"/>
  <c r="BI254" i="4"/>
  <c r="BH254" i="4"/>
  <c r="BG254" i="4"/>
  <c r="BF254" i="4"/>
  <c r="T254" i="4"/>
  <c r="R254" i="4"/>
  <c r="P254" i="4"/>
  <c r="BI253" i="4"/>
  <c r="BH253" i="4"/>
  <c r="BG253" i="4"/>
  <c r="BF253" i="4"/>
  <c r="T253" i="4"/>
  <c r="R253" i="4"/>
  <c r="P253" i="4"/>
  <c r="BI251" i="4"/>
  <c r="BH251" i="4"/>
  <c r="BG251" i="4"/>
  <c r="BF251" i="4"/>
  <c r="T251" i="4"/>
  <c r="R251" i="4"/>
  <c r="P251" i="4"/>
  <c r="BI249" i="4"/>
  <c r="BH249" i="4"/>
  <c r="BG249" i="4"/>
  <c r="BF249" i="4"/>
  <c r="T249" i="4"/>
  <c r="R249" i="4"/>
  <c r="P249" i="4"/>
  <c r="BI247" i="4"/>
  <c r="BH247" i="4"/>
  <c r="BG247" i="4"/>
  <c r="BF247" i="4"/>
  <c r="T247" i="4"/>
  <c r="R247" i="4"/>
  <c r="P247" i="4"/>
  <c r="BI244" i="4"/>
  <c r="BH244" i="4"/>
  <c r="BG244" i="4"/>
  <c r="BF244" i="4"/>
  <c r="T244" i="4"/>
  <c r="R244" i="4"/>
  <c r="P244" i="4"/>
  <c r="BI242" i="4"/>
  <c r="BH242" i="4"/>
  <c r="BG242" i="4"/>
  <c r="BF242" i="4"/>
  <c r="T242" i="4"/>
  <c r="R242" i="4"/>
  <c r="P242" i="4"/>
  <c r="BI240" i="4"/>
  <c r="BH240" i="4"/>
  <c r="BG240" i="4"/>
  <c r="BF240" i="4"/>
  <c r="T240" i="4"/>
  <c r="R240" i="4"/>
  <c r="P240" i="4"/>
  <c r="BI238" i="4"/>
  <c r="BH238" i="4"/>
  <c r="BG238" i="4"/>
  <c r="BF238" i="4"/>
  <c r="T238" i="4"/>
  <c r="R238" i="4"/>
  <c r="P238" i="4"/>
  <c r="BI236" i="4"/>
  <c r="BH236" i="4"/>
  <c r="BG236" i="4"/>
  <c r="BF236" i="4"/>
  <c r="T236" i="4"/>
  <c r="R236" i="4"/>
  <c r="P236" i="4"/>
  <c r="BI234" i="4"/>
  <c r="BH234" i="4"/>
  <c r="BG234" i="4"/>
  <c r="BF234" i="4"/>
  <c r="T234" i="4"/>
  <c r="R234" i="4"/>
  <c r="P234" i="4"/>
  <c r="BI232" i="4"/>
  <c r="BH232" i="4"/>
  <c r="BG232" i="4"/>
  <c r="BF232" i="4"/>
  <c r="T232" i="4"/>
  <c r="R232" i="4"/>
  <c r="P232" i="4"/>
  <c r="BI230" i="4"/>
  <c r="BH230" i="4"/>
  <c r="BG230" i="4"/>
  <c r="BF230" i="4"/>
  <c r="T230" i="4"/>
  <c r="R230" i="4"/>
  <c r="P230" i="4"/>
  <c r="BI229" i="4"/>
  <c r="BH229" i="4"/>
  <c r="BG229" i="4"/>
  <c r="BF229" i="4"/>
  <c r="T229" i="4"/>
  <c r="R229" i="4"/>
  <c r="P229" i="4"/>
  <c r="BI228" i="4"/>
  <c r="BH228" i="4"/>
  <c r="BG228" i="4"/>
  <c r="BF228" i="4"/>
  <c r="T228" i="4"/>
  <c r="R228" i="4"/>
  <c r="P228" i="4"/>
  <c r="BI227" i="4"/>
  <c r="BH227" i="4"/>
  <c r="BG227" i="4"/>
  <c r="BF227" i="4"/>
  <c r="T227" i="4"/>
  <c r="R227" i="4"/>
  <c r="P227" i="4"/>
  <c r="BI224" i="4"/>
  <c r="BH224" i="4"/>
  <c r="BG224" i="4"/>
  <c r="BF224" i="4"/>
  <c r="T224" i="4"/>
  <c r="R224" i="4"/>
  <c r="P224" i="4"/>
  <c r="BI222" i="4"/>
  <c r="BH222" i="4"/>
  <c r="BG222" i="4"/>
  <c r="BF222" i="4"/>
  <c r="T222" i="4"/>
  <c r="R222" i="4"/>
  <c r="P222" i="4"/>
  <c r="BI220" i="4"/>
  <c r="BH220" i="4"/>
  <c r="BG220" i="4"/>
  <c r="BF220" i="4"/>
  <c r="T220" i="4"/>
  <c r="R220" i="4"/>
  <c r="P220" i="4"/>
  <c r="BI218" i="4"/>
  <c r="BH218" i="4"/>
  <c r="BG218" i="4"/>
  <c r="BF218" i="4"/>
  <c r="T218" i="4"/>
  <c r="R218" i="4"/>
  <c r="P218" i="4"/>
  <c r="BI216" i="4"/>
  <c r="BH216" i="4"/>
  <c r="BG216" i="4"/>
  <c r="BF216" i="4"/>
  <c r="T216" i="4"/>
  <c r="R216" i="4"/>
  <c r="P216" i="4"/>
  <c r="BI214" i="4"/>
  <c r="BH214" i="4"/>
  <c r="BG214" i="4"/>
  <c r="BF214" i="4"/>
  <c r="T214" i="4"/>
  <c r="R214" i="4"/>
  <c r="P214" i="4"/>
  <c r="BI213" i="4"/>
  <c r="BH213" i="4"/>
  <c r="BG213" i="4"/>
  <c r="BF213" i="4"/>
  <c r="T213" i="4"/>
  <c r="R213" i="4"/>
  <c r="P213" i="4"/>
  <c r="BI212" i="4"/>
  <c r="BH212" i="4"/>
  <c r="BG212" i="4"/>
  <c r="BF212" i="4"/>
  <c r="T212" i="4"/>
  <c r="R212" i="4"/>
  <c r="P212" i="4"/>
  <c r="BI211" i="4"/>
  <c r="BH211" i="4"/>
  <c r="BG211" i="4"/>
  <c r="BF211" i="4"/>
  <c r="T211" i="4"/>
  <c r="R211" i="4"/>
  <c r="P211" i="4"/>
  <c r="BI210" i="4"/>
  <c r="BH210" i="4"/>
  <c r="BG210" i="4"/>
  <c r="BF210" i="4"/>
  <c r="T210" i="4"/>
  <c r="R210" i="4"/>
  <c r="P210" i="4"/>
  <c r="BI209" i="4"/>
  <c r="BH209" i="4"/>
  <c r="BG209" i="4"/>
  <c r="BF209" i="4"/>
  <c r="T209" i="4"/>
  <c r="R209" i="4"/>
  <c r="P209" i="4"/>
  <c r="BI208" i="4"/>
  <c r="BH208" i="4"/>
  <c r="BG208" i="4"/>
  <c r="BF208" i="4"/>
  <c r="T208" i="4"/>
  <c r="R208" i="4"/>
  <c r="P208" i="4"/>
  <c r="BI207" i="4"/>
  <c r="BH207" i="4"/>
  <c r="BG207" i="4"/>
  <c r="BF207" i="4"/>
  <c r="T207" i="4"/>
  <c r="R207" i="4"/>
  <c r="P207" i="4"/>
  <c r="BI205" i="4"/>
  <c r="BH205" i="4"/>
  <c r="BG205" i="4"/>
  <c r="BF205" i="4"/>
  <c r="T205" i="4"/>
  <c r="R205" i="4"/>
  <c r="P205" i="4"/>
  <c r="BI203" i="4"/>
  <c r="BH203" i="4"/>
  <c r="BG203" i="4"/>
  <c r="BF203" i="4"/>
  <c r="T203" i="4"/>
  <c r="R203" i="4"/>
  <c r="P203" i="4"/>
  <c r="BI201" i="4"/>
  <c r="BH201" i="4"/>
  <c r="BG201" i="4"/>
  <c r="BF201" i="4"/>
  <c r="T201" i="4"/>
  <c r="R201" i="4"/>
  <c r="P201" i="4"/>
  <c r="BI200" i="4"/>
  <c r="BH200" i="4"/>
  <c r="BG200" i="4"/>
  <c r="BF200" i="4"/>
  <c r="T200" i="4"/>
  <c r="R200" i="4"/>
  <c r="P200" i="4"/>
  <c r="BI198" i="4"/>
  <c r="BH198" i="4"/>
  <c r="BG198" i="4"/>
  <c r="BF198" i="4"/>
  <c r="T198" i="4"/>
  <c r="R198" i="4"/>
  <c r="P198" i="4"/>
  <c r="BI196" i="4"/>
  <c r="BH196" i="4"/>
  <c r="BG196" i="4"/>
  <c r="BF196" i="4"/>
  <c r="T196" i="4"/>
  <c r="R196" i="4"/>
  <c r="P196" i="4"/>
  <c r="BI194" i="4"/>
  <c r="BH194" i="4"/>
  <c r="BG194" i="4"/>
  <c r="BF194" i="4"/>
  <c r="T194" i="4"/>
  <c r="R194" i="4"/>
  <c r="P194" i="4"/>
  <c r="BI192" i="4"/>
  <c r="BH192" i="4"/>
  <c r="BG192" i="4"/>
  <c r="BF192" i="4"/>
  <c r="T192" i="4"/>
  <c r="R192" i="4"/>
  <c r="P192" i="4"/>
  <c r="BI190" i="4"/>
  <c r="BH190" i="4"/>
  <c r="BG190" i="4"/>
  <c r="BF190" i="4"/>
  <c r="T190" i="4"/>
  <c r="R190" i="4"/>
  <c r="P190" i="4"/>
  <c r="BI188" i="4"/>
  <c r="BH188" i="4"/>
  <c r="BG188" i="4"/>
  <c r="BF188" i="4"/>
  <c r="T188" i="4"/>
  <c r="R188" i="4"/>
  <c r="P188" i="4"/>
  <c r="BI186" i="4"/>
  <c r="BH186" i="4"/>
  <c r="BG186" i="4"/>
  <c r="BF186" i="4"/>
  <c r="T186" i="4"/>
  <c r="R186" i="4"/>
  <c r="P186" i="4"/>
  <c r="BI184" i="4"/>
  <c r="BH184" i="4"/>
  <c r="BG184" i="4"/>
  <c r="BF184" i="4"/>
  <c r="T184" i="4"/>
  <c r="R184" i="4"/>
  <c r="P184" i="4"/>
  <c r="BI182" i="4"/>
  <c r="BH182" i="4"/>
  <c r="BG182" i="4"/>
  <c r="BF182" i="4"/>
  <c r="T182" i="4"/>
  <c r="R182" i="4"/>
  <c r="P182" i="4"/>
  <c r="BI180" i="4"/>
  <c r="BH180" i="4"/>
  <c r="BG180" i="4"/>
  <c r="BF180" i="4"/>
  <c r="T180" i="4"/>
  <c r="R180" i="4"/>
  <c r="P180" i="4"/>
  <c r="BI178" i="4"/>
  <c r="BH178" i="4"/>
  <c r="BG178" i="4"/>
  <c r="BF178" i="4"/>
  <c r="T178" i="4"/>
  <c r="R178" i="4"/>
  <c r="P178" i="4"/>
  <c r="BI176" i="4"/>
  <c r="BH176" i="4"/>
  <c r="BG176" i="4"/>
  <c r="BF176" i="4"/>
  <c r="T176" i="4"/>
  <c r="R176" i="4"/>
  <c r="P176" i="4"/>
  <c r="BI174" i="4"/>
  <c r="BH174" i="4"/>
  <c r="BG174" i="4"/>
  <c r="BF174" i="4"/>
  <c r="T174" i="4"/>
  <c r="R174" i="4"/>
  <c r="P174" i="4"/>
  <c r="BI172" i="4"/>
  <c r="BH172" i="4"/>
  <c r="BG172" i="4"/>
  <c r="BF172" i="4"/>
  <c r="T172" i="4"/>
  <c r="R172" i="4"/>
  <c r="P172" i="4"/>
  <c r="BI170" i="4"/>
  <c r="BH170" i="4"/>
  <c r="BG170" i="4"/>
  <c r="BF170" i="4"/>
  <c r="T170" i="4"/>
  <c r="R170" i="4"/>
  <c r="P170" i="4"/>
  <c r="BI168" i="4"/>
  <c r="BH168" i="4"/>
  <c r="BG168" i="4"/>
  <c r="BF168" i="4"/>
  <c r="T168" i="4"/>
  <c r="R168" i="4"/>
  <c r="P168" i="4"/>
  <c r="BI166" i="4"/>
  <c r="BH166" i="4"/>
  <c r="BG166" i="4"/>
  <c r="BF166" i="4"/>
  <c r="T166" i="4"/>
  <c r="R166" i="4"/>
  <c r="P166" i="4"/>
  <c r="BI164" i="4"/>
  <c r="BH164" i="4"/>
  <c r="BG164" i="4"/>
  <c r="BF164" i="4"/>
  <c r="T164" i="4"/>
  <c r="R164" i="4"/>
  <c r="P164" i="4"/>
  <c r="BI161" i="4"/>
  <c r="BH161" i="4"/>
  <c r="BG161" i="4"/>
  <c r="BF161" i="4"/>
  <c r="T161" i="4"/>
  <c r="R161" i="4"/>
  <c r="P161" i="4"/>
  <c r="BI159" i="4"/>
  <c r="BH159" i="4"/>
  <c r="BG159" i="4"/>
  <c r="BF159" i="4"/>
  <c r="T159" i="4"/>
  <c r="R159" i="4"/>
  <c r="P159" i="4"/>
  <c r="BI158" i="4"/>
  <c r="BH158" i="4"/>
  <c r="BG158" i="4"/>
  <c r="BF158" i="4"/>
  <c r="T158" i="4"/>
  <c r="R158" i="4"/>
  <c r="P158" i="4"/>
  <c r="BI157" i="4"/>
  <c r="BH157" i="4"/>
  <c r="BG157" i="4"/>
  <c r="BF157" i="4"/>
  <c r="T157" i="4"/>
  <c r="R157" i="4"/>
  <c r="P157" i="4"/>
  <c r="BI156" i="4"/>
  <c r="BH156" i="4"/>
  <c r="BG156" i="4"/>
  <c r="BF156" i="4"/>
  <c r="T156" i="4"/>
  <c r="R156" i="4"/>
  <c r="P156" i="4"/>
  <c r="BI155" i="4"/>
  <c r="BH155" i="4"/>
  <c r="BG155" i="4"/>
  <c r="BF155" i="4"/>
  <c r="T155" i="4"/>
  <c r="R155" i="4"/>
  <c r="P155" i="4"/>
  <c r="BI153" i="4"/>
  <c r="BH153" i="4"/>
  <c r="BG153" i="4"/>
  <c r="BF153" i="4"/>
  <c r="T153" i="4"/>
  <c r="R153" i="4"/>
  <c r="P153" i="4"/>
  <c r="BI151" i="4"/>
  <c r="BH151" i="4"/>
  <c r="BG151" i="4"/>
  <c r="BF151" i="4"/>
  <c r="T151" i="4"/>
  <c r="R151" i="4"/>
  <c r="P151" i="4"/>
  <c r="BI149" i="4"/>
  <c r="BH149" i="4"/>
  <c r="BG149" i="4"/>
  <c r="BF149" i="4"/>
  <c r="T149" i="4"/>
  <c r="R149" i="4"/>
  <c r="P149" i="4"/>
  <c r="BI147" i="4"/>
  <c r="BH147" i="4"/>
  <c r="BG147" i="4"/>
  <c r="BF147" i="4"/>
  <c r="T147" i="4"/>
  <c r="R147" i="4"/>
  <c r="P147" i="4"/>
  <c r="BI145" i="4"/>
  <c r="BH145" i="4"/>
  <c r="BG145" i="4"/>
  <c r="BF145" i="4"/>
  <c r="T145" i="4"/>
  <c r="R145" i="4"/>
  <c r="P145" i="4"/>
  <c r="BI143" i="4"/>
  <c r="BH143" i="4"/>
  <c r="BG143" i="4"/>
  <c r="BF143" i="4"/>
  <c r="T143" i="4"/>
  <c r="R143" i="4"/>
  <c r="P143" i="4"/>
  <c r="BI141" i="4"/>
  <c r="BH141" i="4"/>
  <c r="BG141" i="4"/>
  <c r="BF141" i="4"/>
  <c r="T141" i="4"/>
  <c r="R141" i="4"/>
  <c r="P141" i="4"/>
  <c r="BI139" i="4"/>
  <c r="BH139" i="4"/>
  <c r="BG139" i="4"/>
  <c r="BF139" i="4"/>
  <c r="T139" i="4"/>
  <c r="R139" i="4"/>
  <c r="P139" i="4"/>
  <c r="BI137" i="4"/>
  <c r="BH137" i="4"/>
  <c r="BG137" i="4"/>
  <c r="BF137" i="4"/>
  <c r="T137" i="4"/>
  <c r="R137" i="4"/>
  <c r="P137" i="4"/>
  <c r="BI135" i="4"/>
  <c r="BH135" i="4"/>
  <c r="BG135" i="4"/>
  <c r="BF135" i="4"/>
  <c r="T135" i="4"/>
  <c r="R135" i="4"/>
  <c r="P135" i="4"/>
  <c r="BI132" i="4"/>
  <c r="BH132" i="4"/>
  <c r="BG132" i="4"/>
  <c r="BF132" i="4"/>
  <c r="T132" i="4"/>
  <c r="R132" i="4"/>
  <c r="P132" i="4"/>
  <c r="BI131" i="4"/>
  <c r="BH131" i="4"/>
  <c r="BG131" i="4"/>
  <c r="BF131" i="4"/>
  <c r="T131" i="4"/>
  <c r="R131" i="4"/>
  <c r="P131" i="4"/>
  <c r="J126" i="4"/>
  <c r="J125" i="4"/>
  <c r="F125" i="4"/>
  <c r="F123" i="4"/>
  <c r="E121" i="4"/>
  <c r="J94" i="4"/>
  <c r="J93" i="4"/>
  <c r="F93" i="4"/>
  <c r="F91" i="4"/>
  <c r="E89" i="4"/>
  <c r="J20" i="4"/>
  <c r="E20" i="4"/>
  <c r="F94" i="4"/>
  <c r="J19" i="4"/>
  <c r="J14" i="4"/>
  <c r="J123" i="4"/>
  <c r="E7" i="4"/>
  <c r="E85" i="4" s="1"/>
  <c r="J39" i="3"/>
  <c r="J38" i="3"/>
  <c r="AY97" i="1"/>
  <c r="J37" i="3"/>
  <c r="AX97" i="1"/>
  <c r="BI240" i="3"/>
  <c r="BH240" i="3"/>
  <c r="BG240" i="3"/>
  <c r="BF240" i="3"/>
  <c r="T240" i="3"/>
  <c r="R240" i="3"/>
  <c r="P240" i="3"/>
  <c r="BI239" i="3"/>
  <c r="BH239" i="3"/>
  <c r="BG239" i="3"/>
  <c r="BF239" i="3"/>
  <c r="T239" i="3"/>
  <c r="R239" i="3"/>
  <c r="P239" i="3"/>
  <c r="BI237" i="3"/>
  <c r="BH237" i="3"/>
  <c r="BG237" i="3"/>
  <c r="BF237" i="3"/>
  <c r="T237" i="3"/>
  <c r="R237" i="3"/>
  <c r="P237" i="3"/>
  <c r="BI236" i="3"/>
  <c r="BH236" i="3"/>
  <c r="BG236" i="3"/>
  <c r="BF236" i="3"/>
  <c r="T236" i="3"/>
  <c r="R236" i="3"/>
  <c r="P236" i="3"/>
  <c r="BI235" i="3"/>
  <c r="BH235" i="3"/>
  <c r="BG235" i="3"/>
  <c r="BF235" i="3"/>
  <c r="T235" i="3"/>
  <c r="R235" i="3"/>
  <c r="P235" i="3"/>
  <c r="BI234" i="3"/>
  <c r="BH234" i="3"/>
  <c r="BG234" i="3"/>
  <c r="BF234" i="3"/>
  <c r="T234" i="3"/>
  <c r="R234" i="3"/>
  <c r="P234" i="3"/>
  <c r="BI233" i="3"/>
  <c r="BH233" i="3"/>
  <c r="BG233" i="3"/>
  <c r="BF233" i="3"/>
  <c r="T233" i="3"/>
  <c r="R233" i="3"/>
  <c r="P233" i="3"/>
  <c r="BI232" i="3"/>
  <c r="BH232" i="3"/>
  <c r="BG232" i="3"/>
  <c r="BF232" i="3"/>
  <c r="T232" i="3"/>
  <c r="R232" i="3"/>
  <c r="P232" i="3"/>
  <c r="BI231" i="3"/>
  <c r="BH231" i="3"/>
  <c r="BG231" i="3"/>
  <c r="BF231" i="3"/>
  <c r="T231" i="3"/>
  <c r="R231" i="3"/>
  <c r="P231" i="3"/>
  <c r="BI230" i="3"/>
  <c r="BH230" i="3"/>
  <c r="BG230" i="3"/>
  <c r="BF230" i="3"/>
  <c r="T230" i="3"/>
  <c r="R230" i="3"/>
  <c r="P230" i="3"/>
  <c r="BI229" i="3"/>
  <c r="BH229" i="3"/>
  <c r="BG229" i="3"/>
  <c r="BF229" i="3"/>
  <c r="T229" i="3"/>
  <c r="R229" i="3"/>
  <c r="P229" i="3"/>
  <c r="BI228" i="3"/>
  <c r="BH228" i="3"/>
  <c r="BG228" i="3"/>
  <c r="BF228" i="3"/>
  <c r="T228" i="3"/>
  <c r="R228" i="3"/>
  <c r="P228" i="3"/>
  <c r="BI227" i="3"/>
  <c r="BH227" i="3"/>
  <c r="BG227" i="3"/>
  <c r="BF227" i="3"/>
  <c r="T227" i="3"/>
  <c r="R227" i="3"/>
  <c r="P227" i="3"/>
  <c r="BI226" i="3"/>
  <c r="BH226" i="3"/>
  <c r="BG226" i="3"/>
  <c r="BF226" i="3"/>
  <c r="T226" i="3"/>
  <c r="R226" i="3"/>
  <c r="P226" i="3"/>
  <c r="BI225" i="3"/>
  <c r="BH225" i="3"/>
  <c r="BG225" i="3"/>
  <c r="BF225" i="3"/>
  <c r="T225" i="3"/>
  <c r="R225" i="3"/>
  <c r="P225" i="3"/>
  <c r="BI224" i="3"/>
  <c r="BH224" i="3"/>
  <c r="BG224" i="3"/>
  <c r="BF224" i="3"/>
  <c r="T224" i="3"/>
  <c r="R224" i="3"/>
  <c r="P224" i="3"/>
  <c r="BI222" i="3"/>
  <c r="BH222" i="3"/>
  <c r="BG222" i="3"/>
  <c r="BF222" i="3"/>
  <c r="T222" i="3"/>
  <c r="R222" i="3"/>
  <c r="P222" i="3"/>
  <c r="BI221" i="3"/>
  <c r="BH221" i="3"/>
  <c r="BG221" i="3"/>
  <c r="BF221" i="3"/>
  <c r="T221" i="3"/>
  <c r="R221" i="3"/>
  <c r="P221" i="3"/>
  <c r="BI220" i="3"/>
  <c r="BH220" i="3"/>
  <c r="BG220" i="3"/>
  <c r="BF220" i="3"/>
  <c r="T220" i="3"/>
  <c r="R220" i="3"/>
  <c r="P220" i="3"/>
  <c r="BI219" i="3"/>
  <c r="BH219" i="3"/>
  <c r="BG219" i="3"/>
  <c r="BF219" i="3"/>
  <c r="T219" i="3"/>
  <c r="R219" i="3"/>
  <c r="P219" i="3"/>
  <c r="BI218" i="3"/>
  <c r="BH218" i="3"/>
  <c r="BG218" i="3"/>
  <c r="BF218" i="3"/>
  <c r="T218" i="3"/>
  <c r="R218" i="3"/>
  <c r="P218" i="3"/>
  <c r="BI217" i="3"/>
  <c r="BH217" i="3"/>
  <c r="BG217" i="3"/>
  <c r="BF217" i="3"/>
  <c r="T217" i="3"/>
  <c r="R217" i="3"/>
  <c r="P217" i="3"/>
  <c r="BI216" i="3"/>
  <c r="BH216" i="3"/>
  <c r="BG216" i="3"/>
  <c r="BF216" i="3"/>
  <c r="T216" i="3"/>
  <c r="R216" i="3"/>
  <c r="P216" i="3"/>
  <c r="BI215" i="3"/>
  <c r="BH215" i="3"/>
  <c r="BG215" i="3"/>
  <c r="BF215" i="3"/>
  <c r="T215" i="3"/>
  <c r="R215" i="3"/>
  <c r="P215" i="3"/>
  <c r="BI214" i="3"/>
  <c r="BH214" i="3"/>
  <c r="BG214" i="3"/>
  <c r="BF214" i="3"/>
  <c r="T214" i="3"/>
  <c r="R214" i="3"/>
  <c r="P214" i="3"/>
  <c r="BI213" i="3"/>
  <c r="BH213" i="3"/>
  <c r="BG213" i="3"/>
  <c r="BF213" i="3"/>
  <c r="T213" i="3"/>
  <c r="R213" i="3"/>
  <c r="P213" i="3"/>
  <c r="BI212" i="3"/>
  <c r="BH212" i="3"/>
  <c r="BG212" i="3"/>
  <c r="BF212" i="3"/>
  <c r="T212" i="3"/>
  <c r="R212" i="3"/>
  <c r="P212" i="3"/>
  <c r="BI211" i="3"/>
  <c r="BH211" i="3"/>
  <c r="BG211" i="3"/>
  <c r="BF211" i="3"/>
  <c r="T211" i="3"/>
  <c r="R211" i="3"/>
  <c r="P211" i="3"/>
  <c r="BI210" i="3"/>
  <c r="BH210" i="3"/>
  <c r="BG210" i="3"/>
  <c r="BF210" i="3"/>
  <c r="T210" i="3"/>
  <c r="R210" i="3"/>
  <c r="P210" i="3"/>
  <c r="BI209" i="3"/>
  <c r="BH209" i="3"/>
  <c r="BG209" i="3"/>
  <c r="BF209" i="3"/>
  <c r="T209" i="3"/>
  <c r="R209" i="3"/>
  <c r="P209" i="3"/>
  <c r="BI208" i="3"/>
  <c r="BH208" i="3"/>
  <c r="BG208" i="3"/>
  <c r="BF208" i="3"/>
  <c r="T208" i="3"/>
  <c r="R208" i="3"/>
  <c r="P208" i="3"/>
  <c r="BI207" i="3"/>
  <c r="BH207" i="3"/>
  <c r="BG207" i="3"/>
  <c r="BF207" i="3"/>
  <c r="T207" i="3"/>
  <c r="R207" i="3"/>
  <c r="P207" i="3"/>
  <c r="BI206" i="3"/>
  <c r="BH206" i="3"/>
  <c r="BG206" i="3"/>
  <c r="BF206" i="3"/>
  <c r="T206" i="3"/>
  <c r="R206" i="3"/>
  <c r="P206" i="3"/>
  <c r="BI205" i="3"/>
  <c r="BH205" i="3"/>
  <c r="BG205" i="3"/>
  <c r="BF205" i="3"/>
  <c r="T205" i="3"/>
  <c r="R205" i="3"/>
  <c r="P205" i="3"/>
  <c r="BI204" i="3"/>
  <c r="BH204" i="3"/>
  <c r="BG204" i="3"/>
  <c r="BF204" i="3"/>
  <c r="T204" i="3"/>
  <c r="R204" i="3"/>
  <c r="P204" i="3"/>
  <c r="BI203" i="3"/>
  <c r="BH203" i="3"/>
  <c r="BG203" i="3"/>
  <c r="BF203" i="3"/>
  <c r="T203" i="3"/>
  <c r="R203" i="3"/>
  <c r="P203" i="3"/>
  <c r="BI202" i="3"/>
  <c r="BH202" i="3"/>
  <c r="BG202" i="3"/>
  <c r="BF202" i="3"/>
  <c r="T202" i="3"/>
  <c r="R202" i="3"/>
  <c r="P202" i="3"/>
  <c r="BI201" i="3"/>
  <c r="BH201" i="3"/>
  <c r="BG201" i="3"/>
  <c r="BF201" i="3"/>
  <c r="T201" i="3"/>
  <c r="R201" i="3"/>
  <c r="P201" i="3"/>
  <c r="BI200" i="3"/>
  <c r="BH200" i="3"/>
  <c r="BG200" i="3"/>
  <c r="BF200" i="3"/>
  <c r="T200" i="3"/>
  <c r="R200" i="3"/>
  <c r="P200" i="3"/>
  <c r="BI199" i="3"/>
  <c r="BH199" i="3"/>
  <c r="BG199" i="3"/>
  <c r="BF199" i="3"/>
  <c r="T199" i="3"/>
  <c r="R199" i="3"/>
  <c r="P199" i="3"/>
  <c r="BI198" i="3"/>
  <c r="BH198" i="3"/>
  <c r="BG198" i="3"/>
  <c r="BF198" i="3"/>
  <c r="T198" i="3"/>
  <c r="R198" i="3"/>
  <c r="P198" i="3"/>
  <c r="BI197" i="3"/>
  <c r="BH197" i="3"/>
  <c r="BG197" i="3"/>
  <c r="BF197" i="3"/>
  <c r="T197" i="3"/>
  <c r="R197" i="3"/>
  <c r="P197" i="3"/>
  <c r="BI196" i="3"/>
  <c r="BH196" i="3"/>
  <c r="BG196" i="3"/>
  <c r="BF196" i="3"/>
  <c r="T196" i="3"/>
  <c r="R196" i="3"/>
  <c r="P196" i="3"/>
  <c r="BI195" i="3"/>
  <c r="BH195" i="3"/>
  <c r="BG195" i="3"/>
  <c r="BF195" i="3"/>
  <c r="T195" i="3"/>
  <c r="R195" i="3"/>
  <c r="P195" i="3"/>
  <c r="BI194" i="3"/>
  <c r="BH194" i="3"/>
  <c r="BG194" i="3"/>
  <c r="BF194" i="3"/>
  <c r="T194" i="3"/>
  <c r="R194" i="3"/>
  <c r="P194" i="3"/>
  <c r="BI193" i="3"/>
  <c r="BH193" i="3"/>
  <c r="BG193" i="3"/>
  <c r="BF193" i="3"/>
  <c r="T193" i="3"/>
  <c r="R193" i="3"/>
  <c r="P193" i="3"/>
  <c r="BI192" i="3"/>
  <c r="BH192" i="3"/>
  <c r="BG192" i="3"/>
  <c r="BF192" i="3"/>
  <c r="T192" i="3"/>
  <c r="R192" i="3"/>
  <c r="P192" i="3"/>
  <c r="BI191" i="3"/>
  <c r="BH191" i="3"/>
  <c r="BG191" i="3"/>
  <c r="BF191" i="3"/>
  <c r="T191" i="3"/>
  <c r="R191" i="3"/>
  <c r="P191" i="3"/>
  <c r="BI190" i="3"/>
  <c r="BH190" i="3"/>
  <c r="BG190" i="3"/>
  <c r="BF190" i="3"/>
  <c r="T190" i="3"/>
  <c r="R190" i="3"/>
  <c r="P190" i="3"/>
  <c r="BI189" i="3"/>
  <c r="BH189" i="3"/>
  <c r="BG189" i="3"/>
  <c r="BF189" i="3"/>
  <c r="T189" i="3"/>
  <c r="R189" i="3"/>
  <c r="P189" i="3"/>
  <c r="BI188" i="3"/>
  <c r="BH188" i="3"/>
  <c r="BG188" i="3"/>
  <c r="BF188" i="3"/>
  <c r="T188" i="3"/>
  <c r="R188" i="3"/>
  <c r="P188" i="3"/>
  <c r="BI187" i="3"/>
  <c r="BH187" i="3"/>
  <c r="BG187" i="3"/>
  <c r="BF187" i="3"/>
  <c r="T187" i="3"/>
  <c r="R187" i="3"/>
  <c r="P187" i="3"/>
  <c r="BI185" i="3"/>
  <c r="BH185" i="3"/>
  <c r="BG185" i="3"/>
  <c r="BF185" i="3"/>
  <c r="T185" i="3"/>
  <c r="R185" i="3"/>
  <c r="P185" i="3"/>
  <c r="BI184" i="3"/>
  <c r="BH184" i="3"/>
  <c r="BG184" i="3"/>
  <c r="BF184" i="3"/>
  <c r="T184" i="3"/>
  <c r="R184" i="3"/>
  <c r="P184" i="3"/>
  <c r="BI183" i="3"/>
  <c r="BH183" i="3"/>
  <c r="BG183" i="3"/>
  <c r="BF183" i="3"/>
  <c r="T183" i="3"/>
  <c r="R183" i="3"/>
  <c r="P183" i="3"/>
  <c r="BI182" i="3"/>
  <c r="BH182" i="3"/>
  <c r="BG182" i="3"/>
  <c r="BF182" i="3"/>
  <c r="T182" i="3"/>
  <c r="R182" i="3"/>
  <c r="P182" i="3"/>
  <c r="BI181" i="3"/>
  <c r="BH181" i="3"/>
  <c r="BG181" i="3"/>
  <c r="BF181" i="3"/>
  <c r="T181" i="3"/>
  <c r="R181" i="3"/>
  <c r="P181" i="3"/>
  <c r="BI180" i="3"/>
  <c r="BH180" i="3"/>
  <c r="BG180" i="3"/>
  <c r="BF180" i="3"/>
  <c r="T180" i="3"/>
  <c r="R180" i="3"/>
  <c r="P180" i="3"/>
  <c r="BI179" i="3"/>
  <c r="BH179" i="3"/>
  <c r="BG179" i="3"/>
  <c r="BF179" i="3"/>
  <c r="T179" i="3"/>
  <c r="R179" i="3"/>
  <c r="P179" i="3"/>
  <c r="BI178" i="3"/>
  <c r="BH178" i="3"/>
  <c r="BG178" i="3"/>
  <c r="BF178" i="3"/>
  <c r="T178" i="3"/>
  <c r="R178" i="3"/>
  <c r="P178" i="3"/>
  <c r="BI177" i="3"/>
  <c r="BH177" i="3"/>
  <c r="BG177" i="3"/>
  <c r="BF177" i="3"/>
  <c r="T177" i="3"/>
  <c r="R177" i="3"/>
  <c r="P177" i="3"/>
  <c r="BI176" i="3"/>
  <c r="BH176" i="3"/>
  <c r="BG176" i="3"/>
  <c r="BF176" i="3"/>
  <c r="T176" i="3"/>
  <c r="R176" i="3"/>
  <c r="P176" i="3"/>
  <c r="BI175" i="3"/>
  <c r="BH175" i="3"/>
  <c r="BG175" i="3"/>
  <c r="BF175" i="3"/>
  <c r="T175" i="3"/>
  <c r="R175" i="3"/>
  <c r="P175" i="3"/>
  <c r="BI174" i="3"/>
  <c r="BH174" i="3"/>
  <c r="BG174" i="3"/>
  <c r="BF174" i="3"/>
  <c r="T174" i="3"/>
  <c r="R174" i="3"/>
  <c r="P174" i="3"/>
  <c r="BI173" i="3"/>
  <c r="BH173" i="3"/>
  <c r="BG173" i="3"/>
  <c r="BF173" i="3"/>
  <c r="T173" i="3"/>
  <c r="R173" i="3"/>
  <c r="P173" i="3"/>
  <c r="BI172" i="3"/>
  <c r="BH172" i="3"/>
  <c r="BG172" i="3"/>
  <c r="BF172" i="3"/>
  <c r="T172" i="3"/>
  <c r="R172" i="3"/>
  <c r="P172" i="3"/>
  <c r="BI170" i="3"/>
  <c r="BH170" i="3"/>
  <c r="BG170" i="3"/>
  <c r="BF170" i="3"/>
  <c r="T170" i="3"/>
  <c r="R170" i="3"/>
  <c r="P170" i="3"/>
  <c r="BI169" i="3"/>
  <c r="BH169" i="3"/>
  <c r="BG169" i="3"/>
  <c r="BF169" i="3"/>
  <c r="T169" i="3"/>
  <c r="R169" i="3"/>
  <c r="P169" i="3"/>
  <c r="BI168" i="3"/>
  <c r="BH168" i="3"/>
  <c r="BG168" i="3"/>
  <c r="BF168" i="3"/>
  <c r="T168" i="3"/>
  <c r="R168" i="3"/>
  <c r="P168" i="3"/>
  <c r="BI167" i="3"/>
  <c r="BH167" i="3"/>
  <c r="BG167" i="3"/>
  <c r="BF167" i="3"/>
  <c r="T167" i="3"/>
  <c r="R167" i="3"/>
  <c r="P167" i="3"/>
  <c r="BI166" i="3"/>
  <c r="BH166" i="3"/>
  <c r="BG166" i="3"/>
  <c r="BF166" i="3"/>
  <c r="T166" i="3"/>
  <c r="R166" i="3"/>
  <c r="P166" i="3"/>
  <c r="BI165" i="3"/>
  <c r="BH165" i="3"/>
  <c r="BG165" i="3"/>
  <c r="BF165" i="3"/>
  <c r="T165" i="3"/>
  <c r="R165" i="3"/>
  <c r="P165" i="3"/>
  <c r="BI164" i="3"/>
  <c r="BH164" i="3"/>
  <c r="BG164" i="3"/>
  <c r="BF164" i="3"/>
  <c r="T164" i="3"/>
  <c r="R164" i="3"/>
  <c r="P164" i="3"/>
  <c r="BI163" i="3"/>
  <c r="BH163" i="3"/>
  <c r="BG163" i="3"/>
  <c r="BF163" i="3"/>
  <c r="T163" i="3"/>
  <c r="R163" i="3"/>
  <c r="P163" i="3"/>
  <c r="BI162" i="3"/>
  <c r="BH162" i="3"/>
  <c r="BG162" i="3"/>
  <c r="BF162" i="3"/>
  <c r="T162" i="3"/>
  <c r="R162" i="3"/>
  <c r="P162" i="3"/>
  <c r="BI160" i="3"/>
  <c r="BH160" i="3"/>
  <c r="BG160" i="3"/>
  <c r="BF160" i="3"/>
  <c r="T160" i="3"/>
  <c r="R160" i="3"/>
  <c r="P160" i="3"/>
  <c r="BI159" i="3"/>
  <c r="BH159" i="3"/>
  <c r="BG159" i="3"/>
  <c r="BF159" i="3"/>
  <c r="T159" i="3"/>
  <c r="R159" i="3"/>
  <c r="P159" i="3"/>
  <c r="BI158" i="3"/>
  <c r="BH158" i="3"/>
  <c r="BG158" i="3"/>
  <c r="BF158" i="3"/>
  <c r="T158" i="3"/>
  <c r="R158" i="3"/>
  <c r="P158" i="3"/>
  <c r="BI157" i="3"/>
  <c r="BH157" i="3"/>
  <c r="BG157" i="3"/>
  <c r="BF157" i="3"/>
  <c r="T157" i="3"/>
  <c r="R157" i="3"/>
  <c r="P157" i="3"/>
  <c r="BI156" i="3"/>
  <c r="BH156" i="3"/>
  <c r="BG156" i="3"/>
  <c r="BF156" i="3"/>
  <c r="T156" i="3"/>
  <c r="R156" i="3"/>
  <c r="P156" i="3"/>
  <c r="BI155" i="3"/>
  <c r="BH155" i="3"/>
  <c r="BG155" i="3"/>
  <c r="BF155" i="3"/>
  <c r="T155" i="3"/>
  <c r="R155" i="3"/>
  <c r="P155" i="3"/>
  <c r="BI154" i="3"/>
  <c r="BH154" i="3"/>
  <c r="BG154" i="3"/>
  <c r="BF154" i="3"/>
  <c r="T154" i="3"/>
  <c r="R154" i="3"/>
  <c r="P154" i="3"/>
  <c r="BI153" i="3"/>
  <c r="BH153" i="3"/>
  <c r="BG153" i="3"/>
  <c r="BF153" i="3"/>
  <c r="T153" i="3"/>
  <c r="R153" i="3"/>
  <c r="P153" i="3"/>
  <c r="BI152" i="3"/>
  <c r="BH152" i="3"/>
  <c r="BG152" i="3"/>
  <c r="BF152" i="3"/>
  <c r="T152" i="3"/>
  <c r="R152" i="3"/>
  <c r="P152" i="3"/>
  <c r="BI151" i="3"/>
  <c r="BH151" i="3"/>
  <c r="BG151" i="3"/>
  <c r="BF151" i="3"/>
  <c r="T151" i="3"/>
  <c r="R151" i="3"/>
  <c r="P151" i="3"/>
  <c r="BI150" i="3"/>
  <c r="BH150" i="3"/>
  <c r="BG150" i="3"/>
  <c r="BF150" i="3"/>
  <c r="T150" i="3"/>
  <c r="R150" i="3"/>
  <c r="P150" i="3"/>
  <c r="BI149" i="3"/>
  <c r="BH149" i="3"/>
  <c r="BG149" i="3"/>
  <c r="BF149" i="3"/>
  <c r="T149" i="3"/>
  <c r="R149" i="3"/>
  <c r="P149" i="3"/>
  <c r="BI148" i="3"/>
  <c r="BH148" i="3"/>
  <c r="BG148" i="3"/>
  <c r="BF148" i="3"/>
  <c r="T148" i="3"/>
  <c r="R148" i="3"/>
  <c r="P148" i="3"/>
  <c r="BI147" i="3"/>
  <c r="BH147" i="3"/>
  <c r="BG147" i="3"/>
  <c r="BF147" i="3"/>
  <c r="T147" i="3"/>
  <c r="R147" i="3"/>
  <c r="P147" i="3"/>
  <c r="BI146" i="3"/>
  <c r="BH146" i="3"/>
  <c r="BG146" i="3"/>
  <c r="BF146" i="3"/>
  <c r="T146" i="3"/>
  <c r="R146" i="3"/>
  <c r="P146" i="3"/>
  <c r="BI144" i="3"/>
  <c r="BH144" i="3"/>
  <c r="BG144" i="3"/>
  <c r="BF144" i="3"/>
  <c r="T144" i="3"/>
  <c r="R144" i="3"/>
  <c r="P144" i="3"/>
  <c r="BI143" i="3"/>
  <c r="BH143" i="3"/>
  <c r="BG143" i="3"/>
  <c r="BF143" i="3"/>
  <c r="T143" i="3"/>
  <c r="R143" i="3"/>
  <c r="P143" i="3"/>
  <c r="BI142" i="3"/>
  <c r="BH142" i="3"/>
  <c r="BG142" i="3"/>
  <c r="BF142" i="3"/>
  <c r="T142" i="3"/>
  <c r="R142" i="3"/>
  <c r="P142" i="3"/>
  <c r="BI141" i="3"/>
  <c r="BH141" i="3"/>
  <c r="BG141" i="3"/>
  <c r="BF141" i="3"/>
  <c r="T141" i="3"/>
  <c r="R141" i="3"/>
  <c r="P141" i="3"/>
  <c r="BI140" i="3"/>
  <c r="BH140" i="3"/>
  <c r="BG140" i="3"/>
  <c r="BF140" i="3"/>
  <c r="T140" i="3"/>
  <c r="R140" i="3"/>
  <c r="P140" i="3"/>
  <c r="BI139" i="3"/>
  <c r="BH139" i="3"/>
  <c r="BG139" i="3"/>
  <c r="BF139" i="3"/>
  <c r="T139" i="3"/>
  <c r="R139" i="3"/>
  <c r="P139" i="3"/>
  <c r="BI138" i="3"/>
  <c r="BH138" i="3"/>
  <c r="BG138" i="3"/>
  <c r="BF138" i="3"/>
  <c r="T138" i="3"/>
  <c r="R138" i="3"/>
  <c r="P138" i="3"/>
  <c r="BI137" i="3"/>
  <c r="BH137" i="3"/>
  <c r="BG137" i="3"/>
  <c r="BF137" i="3"/>
  <c r="T137" i="3"/>
  <c r="R137" i="3"/>
  <c r="P137" i="3"/>
  <c r="BI136" i="3"/>
  <c r="BH136" i="3"/>
  <c r="BG136" i="3"/>
  <c r="BF136" i="3"/>
  <c r="T136" i="3"/>
  <c r="R136" i="3"/>
  <c r="P136" i="3"/>
  <c r="BI135" i="3"/>
  <c r="BH135" i="3"/>
  <c r="BG135" i="3"/>
  <c r="BF135" i="3"/>
  <c r="T135" i="3"/>
  <c r="R135" i="3"/>
  <c r="P135" i="3"/>
  <c r="BI133" i="3"/>
  <c r="BH133" i="3"/>
  <c r="BG133" i="3"/>
  <c r="BF133" i="3"/>
  <c r="T133" i="3"/>
  <c r="R133" i="3"/>
  <c r="P133" i="3"/>
  <c r="BI132" i="3"/>
  <c r="BH132" i="3"/>
  <c r="BG132" i="3"/>
  <c r="BF132" i="3"/>
  <c r="T132" i="3"/>
  <c r="R132" i="3"/>
  <c r="P132" i="3"/>
  <c r="BI131" i="3"/>
  <c r="BH131" i="3"/>
  <c r="BG131" i="3"/>
  <c r="BF131" i="3"/>
  <c r="T131" i="3"/>
  <c r="R131" i="3"/>
  <c r="P131" i="3"/>
  <c r="BI130" i="3"/>
  <c r="BH130" i="3"/>
  <c r="BG130" i="3"/>
  <c r="BF130" i="3"/>
  <c r="T130" i="3"/>
  <c r="R130" i="3"/>
  <c r="P130" i="3"/>
  <c r="F122" i="3"/>
  <c r="E120" i="3"/>
  <c r="F91" i="3"/>
  <c r="E89" i="3"/>
  <c r="J26" i="3"/>
  <c r="E26" i="3"/>
  <c r="J125" i="3" s="1"/>
  <c r="J25" i="3"/>
  <c r="J23" i="3"/>
  <c r="E23" i="3"/>
  <c r="J93" i="3" s="1"/>
  <c r="J22" i="3"/>
  <c r="J20" i="3"/>
  <c r="E20" i="3"/>
  <c r="F125" i="3" s="1"/>
  <c r="J19" i="3"/>
  <c r="J17" i="3"/>
  <c r="E17" i="3"/>
  <c r="F93" i="3" s="1"/>
  <c r="J16" i="3"/>
  <c r="J14" i="3"/>
  <c r="J91" i="3"/>
  <c r="E7" i="3"/>
  <c r="E116" i="3"/>
  <c r="J37" i="2"/>
  <c r="J36" i="2"/>
  <c r="AY96" i="1" s="1"/>
  <c r="J35" i="2"/>
  <c r="AX96" i="1" s="1"/>
  <c r="BI2330" i="2"/>
  <c r="BH2330" i="2"/>
  <c r="BG2330" i="2"/>
  <c r="BE2330" i="2"/>
  <c r="T2330" i="2"/>
  <c r="T2329" i="2" s="1"/>
  <c r="R2330" i="2"/>
  <c r="R2329" i="2" s="1"/>
  <c r="P2330" i="2"/>
  <c r="P2329" i="2" s="1"/>
  <c r="BI2328" i="2"/>
  <c r="BH2328" i="2"/>
  <c r="BG2328" i="2"/>
  <c r="BE2328" i="2"/>
  <c r="T2328" i="2"/>
  <c r="R2328" i="2"/>
  <c r="P2328" i="2"/>
  <c r="BI2326" i="2"/>
  <c r="BH2326" i="2"/>
  <c r="BG2326" i="2"/>
  <c r="BE2326" i="2"/>
  <c r="T2326" i="2"/>
  <c r="R2326" i="2"/>
  <c r="P2326" i="2"/>
  <c r="BI2317" i="2"/>
  <c r="BH2317" i="2"/>
  <c r="BG2317" i="2"/>
  <c r="BE2317" i="2"/>
  <c r="T2317" i="2"/>
  <c r="R2317" i="2"/>
  <c r="P2317" i="2"/>
  <c r="BI2312" i="2"/>
  <c r="BH2312" i="2"/>
  <c r="BG2312" i="2"/>
  <c r="BE2312" i="2"/>
  <c r="T2312" i="2"/>
  <c r="R2312" i="2"/>
  <c r="P2312" i="2"/>
  <c r="BI2265" i="2"/>
  <c r="BH2265" i="2"/>
  <c r="BG2265" i="2"/>
  <c r="BE2265" i="2"/>
  <c r="T2265" i="2"/>
  <c r="R2265" i="2"/>
  <c r="P2265" i="2"/>
  <c r="BI2263" i="2"/>
  <c r="BH2263" i="2"/>
  <c r="BG2263" i="2"/>
  <c r="BE2263" i="2"/>
  <c r="T2263" i="2"/>
  <c r="R2263" i="2"/>
  <c r="P2263" i="2"/>
  <c r="BI2262" i="2"/>
  <c r="BH2262" i="2"/>
  <c r="BG2262" i="2"/>
  <c r="BE2262" i="2"/>
  <c r="T2262" i="2"/>
  <c r="R2262" i="2"/>
  <c r="P2262" i="2"/>
  <c r="BI2261" i="2"/>
  <c r="BH2261" i="2"/>
  <c r="BG2261" i="2"/>
  <c r="BE2261" i="2"/>
  <c r="T2261" i="2"/>
  <c r="R2261" i="2"/>
  <c r="P2261" i="2"/>
  <c r="BI2260" i="2"/>
  <c r="BH2260" i="2"/>
  <c r="BG2260" i="2"/>
  <c r="BE2260" i="2"/>
  <c r="T2260" i="2"/>
  <c r="R2260" i="2"/>
  <c r="P2260" i="2"/>
  <c r="BI2259" i="2"/>
  <c r="BH2259" i="2"/>
  <c r="BG2259" i="2"/>
  <c r="BE2259" i="2"/>
  <c r="T2259" i="2"/>
  <c r="R2259" i="2"/>
  <c r="P2259" i="2"/>
  <c r="BI2258" i="2"/>
  <c r="BH2258" i="2"/>
  <c r="BG2258" i="2"/>
  <c r="BE2258" i="2"/>
  <c r="T2258" i="2"/>
  <c r="R2258" i="2"/>
  <c r="P2258" i="2"/>
  <c r="BI2257" i="2"/>
  <c r="BH2257" i="2"/>
  <c r="BG2257" i="2"/>
  <c r="BE2257" i="2"/>
  <c r="T2257" i="2"/>
  <c r="R2257" i="2"/>
  <c r="P2257" i="2"/>
  <c r="BI2256" i="2"/>
  <c r="BH2256" i="2"/>
  <c r="BG2256" i="2"/>
  <c r="BE2256" i="2"/>
  <c r="T2256" i="2"/>
  <c r="R2256" i="2"/>
  <c r="P2256" i="2"/>
  <c r="BI2254" i="2"/>
  <c r="BH2254" i="2"/>
  <c r="BG2254" i="2"/>
  <c r="BE2254" i="2"/>
  <c r="T2254" i="2"/>
  <c r="R2254" i="2"/>
  <c r="P2254" i="2"/>
  <c r="BI2253" i="2"/>
  <c r="BH2253" i="2"/>
  <c r="BG2253" i="2"/>
  <c r="BE2253" i="2"/>
  <c r="T2253" i="2"/>
  <c r="R2253" i="2"/>
  <c r="P2253" i="2"/>
  <c r="BI2250" i="2"/>
  <c r="BH2250" i="2"/>
  <c r="BG2250" i="2"/>
  <c r="BE2250" i="2"/>
  <c r="T2250" i="2"/>
  <c r="R2250" i="2"/>
  <c r="P2250" i="2"/>
  <c r="BI2249" i="2"/>
  <c r="BH2249" i="2"/>
  <c r="BG2249" i="2"/>
  <c r="BE2249" i="2"/>
  <c r="T2249" i="2"/>
  <c r="R2249" i="2"/>
  <c r="P2249" i="2"/>
  <c r="BI2245" i="2"/>
  <c r="BH2245" i="2"/>
  <c r="BG2245" i="2"/>
  <c r="BE2245" i="2"/>
  <c r="T2245" i="2"/>
  <c r="R2245" i="2"/>
  <c r="P2245" i="2"/>
  <c r="BI2241" i="2"/>
  <c r="BH2241" i="2"/>
  <c r="BG2241" i="2"/>
  <c r="BE2241" i="2"/>
  <c r="T2241" i="2"/>
  <c r="R2241" i="2"/>
  <c r="P2241" i="2"/>
  <c r="BI2239" i="2"/>
  <c r="BH2239" i="2"/>
  <c r="BG2239" i="2"/>
  <c r="BE2239" i="2"/>
  <c r="T2239" i="2"/>
  <c r="R2239" i="2"/>
  <c r="P2239" i="2"/>
  <c r="BI2227" i="2"/>
  <c r="BH2227" i="2"/>
  <c r="BG2227" i="2"/>
  <c r="BE2227" i="2"/>
  <c r="T2227" i="2"/>
  <c r="R2227" i="2"/>
  <c r="P2227" i="2"/>
  <c r="BI2219" i="2"/>
  <c r="BH2219" i="2"/>
  <c r="BG2219" i="2"/>
  <c r="BE2219" i="2"/>
  <c r="T2219" i="2"/>
  <c r="R2219" i="2"/>
  <c r="P2219" i="2"/>
  <c r="BI2217" i="2"/>
  <c r="BH2217" i="2"/>
  <c r="BG2217" i="2"/>
  <c r="BE2217" i="2"/>
  <c r="T2217" i="2"/>
  <c r="R2217" i="2"/>
  <c r="P2217" i="2"/>
  <c r="BI2214" i="2"/>
  <c r="BH2214" i="2"/>
  <c r="BG2214" i="2"/>
  <c r="BE2214" i="2"/>
  <c r="T2214" i="2"/>
  <c r="R2214" i="2"/>
  <c r="P2214" i="2"/>
  <c r="BI2204" i="2"/>
  <c r="BH2204" i="2"/>
  <c r="BG2204" i="2"/>
  <c r="BE2204" i="2"/>
  <c r="T2204" i="2"/>
  <c r="R2204" i="2"/>
  <c r="P2204" i="2"/>
  <c r="BI2201" i="2"/>
  <c r="BH2201" i="2"/>
  <c r="BG2201" i="2"/>
  <c r="BE2201" i="2"/>
  <c r="T2201" i="2"/>
  <c r="R2201" i="2"/>
  <c r="P2201" i="2"/>
  <c r="BI2187" i="2"/>
  <c r="BH2187" i="2"/>
  <c r="BG2187" i="2"/>
  <c r="BE2187" i="2"/>
  <c r="T2187" i="2"/>
  <c r="R2187" i="2"/>
  <c r="P2187" i="2"/>
  <c r="BI2182" i="2"/>
  <c r="BH2182" i="2"/>
  <c r="BG2182" i="2"/>
  <c r="BE2182" i="2"/>
  <c r="T2182" i="2"/>
  <c r="R2182" i="2"/>
  <c r="P2182" i="2"/>
  <c r="BI2177" i="2"/>
  <c r="BH2177" i="2"/>
  <c r="BG2177" i="2"/>
  <c r="BE2177" i="2"/>
  <c r="T2177" i="2"/>
  <c r="R2177" i="2"/>
  <c r="P2177" i="2"/>
  <c r="BI2174" i="2"/>
  <c r="BH2174" i="2"/>
  <c r="BG2174" i="2"/>
  <c r="BE2174" i="2"/>
  <c r="T2174" i="2"/>
  <c r="R2174" i="2"/>
  <c r="P2174" i="2"/>
  <c r="BI2172" i="2"/>
  <c r="BH2172" i="2"/>
  <c r="BG2172" i="2"/>
  <c r="BE2172" i="2"/>
  <c r="T2172" i="2"/>
  <c r="R2172" i="2"/>
  <c r="P2172" i="2"/>
  <c r="BI2170" i="2"/>
  <c r="BH2170" i="2"/>
  <c r="BG2170" i="2"/>
  <c r="BE2170" i="2"/>
  <c r="T2170" i="2"/>
  <c r="R2170" i="2"/>
  <c r="P2170" i="2"/>
  <c r="BI2167" i="2"/>
  <c r="BH2167" i="2"/>
  <c r="BG2167" i="2"/>
  <c r="BE2167" i="2"/>
  <c r="T2167" i="2"/>
  <c r="R2167" i="2"/>
  <c r="P2167" i="2"/>
  <c r="BI2166" i="2"/>
  <c r="BH2166" i="2"/>
  <c r="BG2166" i="2"/>
  <c r="BE2166" i="2"/>
  <c r="T2166" i="2"/>
  <c r="R2166" i="2"/>
  <c r="P2166" i="2"/>
  <c r="BI2165" i="2"/>
  <c r="BH2165" i="2"/>
  <c r="BG2165" i="2"/>
  <c r="BE2165" i="2"/>
  <c r="T2165" i="2"/>
  <c r="R2165" i="2"/>
  <c r="P2165" i="2"/>
  <c r="BI2162" i="2"/>
  <c r="BH2162" i="2"/>
  <c r="BG2162" i="2"/>
  <c r="BE2162" i="2"/>
  <c r="T2162" i="2"/>
  <c r="R2162" i="2"/>
  <c r="P2162" i="2"/>
  <c r="BI2156" i="2"/>
  <c r="BH2156" i="2"/>
  <c r="BG2156" i="2"/>
  <c r="BE2156" i="2"/>
  <c r="T2156" i="2"/>
  <c r="R2156" i="2"/>
  <c r="P2156" i="2"/>
  <c r="BI2149" i="2"/>
  <c r="BH2149" i="2"/>
  <c r="BG2149" i="2"/>
  <c r="BE2149" i="2"/>
  <c r="T2149" i="2"/>
  <c r="R2149" i="2"/>
  <c r="P2149" i="2"/>
  <c r="BI2147" i="2"/>
  <c r="BH2147" i="2"/>
  <c r="BG2147" i="2"/>
  <c r="BE2147" i="2"/>
  <c r="T2147" i="2"/>
  <c r="R2147" i="2"/>
  <c r="P2147" i="2"/>
  <c r="BI2145" i="2"/>
  <c r="BH2145" i="2"/>
  <c r="BG2145" i="2"/>
  <c r="BE2145" i="2"/>
  <c r="T2145" i="2"/>
  <c r="R2145" i="2"/>
  <c r="P2145" i="2"/>
  <c r="BI2142" i="2"/>
  <c r="BH2142" i="2"/>
  <c r="BG2142" i="2"/>
  <c r="BE2142" i="2"/>
  <c r="T2142" i="2"/>
  <c r="R2142" i="2"/>
  <c r="P2142" i="2"/>
  <c r="BI2136" i="2"/>
  <c r="BH2136" i="2"/>
  <c r="BG2136" i="2"/>
  <c r="BE2136" i="2"/>
  <c r="T2136" i="2"/>
  <c r="R2136" i="2"/>
  <c r="P2136" i="2"/>
  <c r="BI2134" i="2"/>
  <c r="BH2134" i="2"/>
  <c r="BG2134" i="2"/>
  <c r="BE2134" i="2"/>
  <c r="T2134" i="2"/>
  <c r="R2134" i="2"/>
  <c r="P2134" i="2"/>
  <c r="BI2133" i="2"/>
  <c r="BH2133" i="2"/>
  <c r="BG2133" i="2"/>
  <c r="BE2133" i="2"/>
  <c r="T2133" i="2"/>
  <c r="R2133" i="2"/>
  <c r="P2133" i="2"/>
  <c r="BI2131" i="2"/>
  <c r="BH2131" i="2"/>
  <c r="BG2131" i="2"/>
  <c r="BE2131" i="2"/>
  <c r="T2131" i="2"/>
  <c r="R2131" i="2"/>
  <c r="P2131" i="2"/>
  <c r="BI2122" i="2"/>
  <c r="BH2122" i="2"/>
  <c r="BG2122" i="2"/>
  <c r="BE2122" i="2"/>
  <c r="T2122" i="2"/>
  <c r="T2121" i="2" s="1"/>
  <c r="R2122" i="2"/>
  <c r="R2121" i="2" s="1"/>
  <c r="P2122" i="2"/>
  <c r="P2121" i="2" s="1"/>
  <c r="BI2119" i="2"/>
  <c r="BH2119" i="2"/>
  <c r="BG2119" i="2"/>
  <c r="BE2119" i="2"/>
  <c r="T2119" i="2"/>
  <c r="R2119" i="2"/>
  <c r="P2119" i="2"/>
  <c r="BI2118" i="2"/>
  <c r="BH2118" i="2"/>
  <c r="BG2118" i="2"/>
  <c r="BE2118" i="2"/>
  <c r="T2118" i="2"/>
  <c r="R2118" i="2"/>
  <c r="P2118" i="2"/>
  <c r="BI2113" i="2"/>
  <c r="BH2113" i="2"/>
  <c r="BG2113" i="2"/>
  <c r="BE2113" i="2"/>
  <c r="T2113" i="2"/>
  <c r="R2113" i="2"/>
  <c r="P2113" i="2"/>
  <c r="BI2104" i="2"/>
  <c r="BH2104" i="2"/>
  <c r="BG2104" i="2"/>
  <c r="BE2104" i="2"/>
  <c r="T2104" i="2"/>
  <c r="R2104" i="2"/>
  <c r="P2104" i="2"/>
  <c r="BI2102" i="2"/>
  <c r="BH2102" i="2"/>
  <c r="BG2102" i="2"/>
  <c r="BE2102" i="2"/>
  <c r="T2102" i="2"/>
  <c r="R2102" i="2"/>
  <c r="P2102" i="2"/>
  <c r="BI2100" i="2"/>
  <c r="BH2100" i="2"/>
  <c r="BG2100" i="2"/>
  <c r="BE2100" i="2"/>
  <c r="T2100" i="2"/>
  <c r="R2100" i="2"/>
  <c r="P2100" i="2"/>
  <c r="BI2098" i="2"/>
  <c r="BH2098" i="2"/>
  <c r="BG2098" i="2"/>
  <c r="BE2098" i="2"/>
  <c r="T2098" i="2"/>
  <c r="R2098" i="2"/>
  <c r="P2098" i="2"/>
  <c r="BI2096" i="2"/>
  <c r="BH2096" i="2"/>
  <c r="BG2096" i="2"/>
  <c r="BE2096" i="2"/>
  <c r="T2096" i="2"/>
  <c r="R2096" i="2"/>
  <c r="P2096" i="2"/>
  <c r="BI2093" i="2"/>
  <c r="BH2093" i="2"/>
  <c r="BG2093" i="2"/>
  <c r="BE2093" i="2"/>
  <c r="T2093" i="2"/>
  <c r="R2093" i="2"/>
  <c r="P2093" i="2"/>
  <c r="BI2083" i="2"/>
  <c r="BH2083" i="2"/>
  <c r="BG2083" i="2"/>
  <c r="BE2083" i="2"/>
  <c r="T2083" i="2"/>
  <c r="R2083" i="2"/>
  <c r="P2083" i="2"/>
  <c r="BI2080" i="2"/>
  <c r="BH2080" i="2"/>
  <c r="BG2080" i="2"/>
  <c r="BE2080" i="2"/>
  <c r="T2080" i="2"/>
  <c r="R2080" i="2"/>
  <c r="P2080" i="2"/>
  <c r="BI2068" i="2"/>
  <c r="BH2068" i="2"/>
  <c r="BG2068" i="2"/>
  <c r="BE2068" i="2"/>
  <c r="T2068" i="2"/>
  <c r="R2068" i="2"/>
  <c r="P2068" i="2"/>
  <c r="BI2065" i="2"/>
  <c r="BH2065" i="2"/>
  <c r="BG2065" i="2"/>
  <c r="BE2065" i="2"/>
  <c r="T2065" i="2"/>
  <c r="R2065" i="2"/>
  <c r="P2065" i="2"/>
  <c r="BI2058" i="2"/>
  <c r="BH2058" i="2"/>
  <c r="BG2058" i="2"/>
  <c r="BE2058" i="2"/>
  <c r="T2058" i="2"/>
  <c r="R2058" i="2"/>
  <c r="P2058" i="2"/>
  <c r="BI2043" i="2"/>
  <c r="BH2043" i="2"/>
  <c r="BG2043" i="2"/>
  <c r="BE2043" i="2"/>
  <c r="T2043" i="2"/>
  <c r="R2043" i="2"/>
  <c r="P2043" i="2"/>
  <c r="BI2040" i="2"/>
  <c r="BH2040" i="2"/>
  <c r="BG2040" i="2"/>
  <c r="BE2040" i="2"/>
  <c r="T2040" i="2"/>
  <c r="R2040" i="2"/>
  <c r="P2040" i="2"/>
  <c r="BI2033" i="2"/>
  <c r="BH2033" i="2"/>
  <c r="BG2033" i="2"/>
  <c r="BE2033" i="2"/>
  <c r="T2033" i="2"/>
  <c r="R2033" i="2"/>
  <c r="P2033" i="2"/>
  <c r="BI2031" i="2"/>
  <c r="BH2031" i="2"/>
  <c r="BG2031" i="2"/>
  <c r="BE2031" i="2"/>
  <c r="T2031" i="2"/>
  <c r="R2031" i="2"/>
  <c r="P2031" i="2"/>
  <c r="BI2023" i="2"/>
  <c r="BH2023" i="2"/>
  <c r="BG2023" i="2"/>
  <c r="BE2023" i="2"/>
  <c r="T2023" i="2"/>
  <c r="R2023" i="2"/>
  <c r="P2023" i="2"/>
  <c r="BI2018" i="2"/>
  <c r="BH2018" i="2"/>
  <c r="BG2018" i="2"/>
  <c r="BE2018" i="2"/>
  <c r="T2018" i="2"/>
  <c r="R2018" i="2"/>
  <c r="P2018" i="2"/>
  <c r="BI2015" i="2"/>
  <c r="BH2015" i="2"/>
  <c r="BG2015" i="2"/>
  <c r="BE2015" i="2"/>
  <c r="T2015" i="2"/>
  <c r="R2015" i="2"/>
  <c r="P2015" i="2"/>
  <c r="BI2010" i="2"/>
  <c r="BH2010" i="2"/>
  <c r="BG2010" i="2"/>
  <c r="BE2010" i="2"/>
  <c r="T2010" i="2"/>
  <c r="R2010" i="2"/>
  <c r="P2010" i="2"/>
  <c r="BI2007" i="2"/>
  <c r="BH2007" i="2"/>
  <c r="BG2007" i="2"/>
  <c r="BE2007" i="2"/>
  <c r="T2007" i="2"/>
  <c r="R2007" i="2"/>
  <c r="P2007" i="2"/>
  <c r="BI2002" i="2"/>
  <c r="BH2002" i="2"/>
  <c r="BG2002" i="2"/>
  <c r="BE2002" i="2"/>
  <c r="T2002" i="2"/>
  <c r="R2002" i="2"/>
  <c r="P2002" i="2"/>
  <c r="BI2001" i="2"/>
  <c r="BH2001" i="2"/>
  <c r="BG2001" i="2"/>
  <c r="BE2001" i="2"/>
  <c r="T2001" i="2"/>
  <c r="R2001" i="2"/>
  <c r="P2001" i="2"/>
  <c r="BI1995" i="2"/>
  <c r="BH1995" i="2"/>
  <c r="BG1995" i="2"/>
  <c r="BE1995" i="2"/>
  <c r="T1995" i="2"/>
  <c r="R1995" i="2"/>
  <c r="P1995" i="2"/>
  <c r="BI1993" i="2"/>
  <c r="BH1993" i="2"/>
  <c r="BG1993" i="2"/>
  <c r="BE1993" i="2"/>
  <c r="T1993" i="2"/>
  <c r="R1993" i="2"/>
  <c r="P1993" i="2"/>
  <c r="BI1991" i="2"/>
  <c r="BH1991" i="2"/>
  <c r="BG1991" i="2"/>
  <c r="BE1991" i="2"/>
  <c r="T1991" i="2"/>
  <c r="R1991" i="2"/>
  <c r="P1991" i="2"/>
  <c r="BI1989" i="2"/>
  <c r="BH1989" i="2"/>
  <c r="BG1989" i="2"/>
  <c r="BE1989" i="2"/>
  <c r="T1989" i="2"/>
  <c r="R1989" i="2"/>
  <c r="P1989" i="2"/>
  <c r="BI1987" i="2"/>
  <c r="BH1987" i="2"/>
  <c r="BG1987" i="2"/>
  <c r="BE1987" i="2"/>
  <c r="T1987" i="2"/>
  <c r="R1987" i="2"/>
  <c r="P1987" i="2"/>
  <c r="BI1985" i="2"/>
  <c r="BH1985" i="2"/>
  <c r="BG1985" i="2"/>
  <c r="BE1985" i="2"/>
  <c r="T1985" i="2"/>
  <c r="R1985" i="2"/>
  <c r="P1985" i="2"/>
  <c r="BI1982" i="2"/>
  <c r="BH1982" i="2"/>
  <c r="BG1982" i="2"/>
  <c r="BE1982" i="2"/>
  <c r="T1982" i="2"/>
  <c r="R1982" i="2"/>
  <c r="P1982" i="2"/>
  <c r="BI1981" i="2"/>
  <c r="BH1981" i="2"/>
  <c r="BG1981" i="2"/>
  <c r="BE1981" i="2"/>
  <c r="T1981" i="2"/>
  <c r="R1981" i="2"/>
  <c r="P1981" i="2"/>
  <c r="BI1980" i="2"/>
  <c r="BH1980" i="2"/>
  <c r="BG1980" i="2"/>
  <c r="BE1980" i="2"/>
  <c r="T1980" i="2"/>
  <c r="R1980" i="2"/>
  <c r="P1980" i="2"/>
  <c r="BI1979" i="2"/>
  <c r="BH1979" i="2"/>
  <c r="BG1979" i="2"/>
  <c r="BE1979" i="2"/>
  <c r="T1979" i="2"/>
  <c r="R1979" i="2"/>
  <c r="P1979" i="2"/>
  <c r="BI1978" i="2"/>
  <c r="BH1978" i="2"/>
  <c r="BG1978" i="2"/>
  <c r="BE1978" i="2"/>
  <c r="T1978" i="2"/>
  <c r="R1978" i="2"/>
  <c r="P1978" i="2"/>
  <c r="BI1972" i="2"/>
  <c r="BH1972" i="2"/>
  <c r="BG1972" i="2"/>
  <c r="BE1972" i="2"/>
  <c r="T1972" i="2"/>
  <c r="R1972" i="2"/>
  <c r="P1972" i="2"/>
  <c r="BI1969" i="2"/>
  <c r="BH1969" i="2"/>
  <c r="BG1969" i="2"/>
  <c r="BE1969" i="2"/>
  <c r="T1969" i="2"/>
  <c r="R1969" i="2"/>
  <c r="P1969" i="2"/>
  <c r="BI1962" i="2"/>
  <c r="BH1962" i="2"/>
  <c r="BG1962" i="2"/>
  <c r="BE1962" i="2"/>
  <c r="T1962" i="2"/>
  <c r="R1962" i="2"/>
  <c r="P1962" i="2"/>
  <c r="BI1961" i="2"/>
  <c r="BH1961" i="2"/>
  <c r="BG1961" i="2"/>
  <c r="BE1961" i="2"/>
  <c r="T1961" i="2"/>
  <c r="R1961" i="2"/>
  <c r="P1961" i="2"/>
  <c r="BI1955" i="2"/>
  <c r="BH1955" i="2"/>
  <c r="BG1955" i="2"/>
  <c r="BE1955" i="2"/>
  <c r="T1955" i="2"/>
  <c r="R1955" i="2"/>
  <c r="P1955" i="2"/>
  <c r="BI1954" i="2"/>
  <c r="BH1954" i="2"/>
  <c r="BG1954" i="2"/>
  <c r="BE1954" i="2"/>
  <c r="T1954" i="2"/>
  <c r="R1954" i="2"/>
  <c r="P1954" i="2"/>
  <c r="BI1948" i="2"/>
  <c r="BH1948" i="2"/>
  <c r="BG1948" i="2"/>
  <c r="BE1948" i="2"/>
  <c r="T1948" i="2"/>
  <c r="R1948" i="2"/>
  <c r="P1948" i="2"/>
  <c r="BI1947" i="2"/>
  <c r="BH1947" i="2"/>
  <c r="BG1947" i="2"/>
  <c r="BE1947" i="2"/>
  <c r="T1947" i="2"/>
  <c r="R1947" i="2"/>
  <c r="P1947" i="2"/>
  <c r="BI1944" i="2"/>
  <c r="BH1944" i="2"/>
  <c r="BG1944" i="2"/>
  <c r="BE1944" i="2"/>
  <c r="T1944" i="2"/>
  <c r="R1944" i="2"/>
  <c r="P1944" i="2"/>
  <c r="BI1941" i="2"/>
  <c r="BH1941" i="2"/>
  <c r="BG1941" i="2"/>
  <c r="BE1941" i="2"/>
  <c r="T1941" i="2"/>
  <c r="R1941" i="2"/>
  <c r="P1941" i="2"/>
  <c r="BI1931" i="2"/>
  <c r="BH1931" i="2"/>
  <c r="BG1931" i="2"/>
  <c r="BE1931" i="2"/>
  <c r="T1931" i="2"/>
  <c r="R1931" i="2"/>
  <c r="P1931" i="2"/>
  <c r="BI1928" i="2"/>
  <c r="BH1928" i="2"/>
  <c r="BG1928" i="2"/>
  <c r="BE1928" i="2"/>
  <c r="T1928" i="2"/>
  <c r="R1928" i="2"/>
  <c r="P1928" i="2"/>
  <c r="BI1925" i="2"/>
  <c r="BH1925" i="2"/>
  <c r="BG1925" i="2"/>
  <c r="BE1925" i="2"/>
  <c r="T1925" i="2"/>
  <c r="R1925" i="2"/>
  <c r="P1925" i="2"/>
  <c r="BI1922" i="2"/>
  <c r="BH1922" i="2"/>
  <c r="BG1922" i="2"/>
  <c r="BE1922" i="2"/>
  <c r="T1922" i="2"/>
  <c r="R1922" i="2"/>
  <c r="P1922" i="2"/>
  <c r="BI1912" i="2"/>
  <c r="BH1912" i="2"/>
  <c r="BG1912" i="2"/>
  <c r="BE1912" i="2"/>
  <c r="T1912" i="2"/>
  <c r="R1912" i="2"/>
  <c r="P1912" i="2"/>
  <c r="BI1909" i="2"/>
  <c r="BH1909" i="2"/>
  <c r="BG1909" i="2"/>
  <c r="BE1909" i="2"/>
  <c r="T1909" i="2"/>
  <c r="R1909" i="2"/>
  <c r="P1909" i="2"/>
  <c r="BI1908" i="2"/>
  <c r="BH1908" i="2"/>
  <c r="BG1908" i="2"/>
  <c r="BE1908" i="2"/>
  <c r="T1908" i="2"/>
  <c r="R1908" i="2"/>
  <c r="P1908" i="2"/>
  <c r="BI1907" i="2"/>
  <c r="BH1907" i="2"/>
  <c r="BG1907" i="2"/>
  <c r="BE1907" i="2"/>
  <c r="T1907" i="2"/>
  <c r="R1907" i="2"/>
  <c r="P1907" i="2"/>
  <c r="BI1901" i="2"/>
  <c r="BH1901" i="2"/>
  <c r="BG1901" i="2"/>
  <c r="BE1901" i="2"/>
  <c r="T1901" i="2"/>
  <c r="R1901" i="2"/>
  <c r="P1901" i="2"/>
  <c r="BI1900" i="2"/>
  <c r="BH1900" i="2"/>
  <c r="BG1900" i="2"/>
  <c r="BE1900" i="2"/>
  <c r="T1900" i="2"/>
  <c r="R1900" i="2"/>
  <c r="P1900" i="2"/>
  <c r="BI1899" i="2"/>
  <c r="BH1899" i="2"/>
  <c r="BG1899" i="2"/>
  <c r="BE1899" i="2"/>
  <c r="T1899" i="2"/>
  <c r="R1899" i="2"/>
  <c r="P1899" i="2"/>
  <c r="BI1896" i="2"/>
  <c r="BH1896" i="2"/>
  <c r="BG1896" i="2"/>
  <c r="BE1896" i="2"/>
  <c r="T1896" i="2"/>
  <c r="R1896" i="2"/>
  <c r="P1896" i="2"/>
  <c r="BI1893" i="2"/>
  <c r="BH1893" i="2"/>
  <c r="BG1893" i="2"/>
  <c r="BE1893" i="2"/>
  <c r="T1893" i="2"/>
  <c r="R1893" i="2"/>
  <c r="P1893" i="2"/>
  <c r="BI1892" i="2"/>
  <c r="BH1892" i="2"/>
  <c r="BG1892" i="2"/>
  <c r="BE1892" i="2"/>
  <c r="T1892" i="2"/>
  <c r="R1892" i="2"/>
  <c r="P1892" i="2"/>
  <c r="BI1891" i="2"/>
  <c r="BH1891" i="2"/>
  <c r="BG1891" i="2"/>
  <c r="BE1891" i="2"/>
  <c r="T1891" i="2"/>
  <c r="R1891" i="2"/>
  <c r="P1891" i="2"/>
  <c r="BI1890" i="2"/>
  <c r="BH1890" i="2"/>
  <c r="BG1890" i="2"/>
  <c r="BE1890" i="2"/>
  <c r="T1890" i="2"/>
  <c r="R1890" i="2"/>
  <c r="P1890" i="2"/>
  <c r="BI1889" i="2"/>
  <c r="BH1889" i="2"/>
  <c r="BG1889" i="2"/>
  <c r="BE1889" i="2"/>
  <c r="T1889" i="2"/>
  <c r="R1889" i="2"/>
  <c r="P1889" i="2"/>
  <c r="BI1888" i="2"/>
  <c r="BH1888" i="2"/>
  <c r="BG1888" i="2"/>
  <c r="BE1888" i="2"/>
  <c r="T1888" i="2"/>
  <c r="R1888" i="2"/>
  <c r="P1888" i="2"/>
  <c r="BI1887" i="2"/>
  <c r="BH1887" i="2"/>
  <c r="BG1887" i="2"/>
  <c r="BE1887" i="2"/>
  <c r="T1887" i="2"/>
  <c r="R1887" i="2"/>
  <c r="P1887" i="2"/>
  <c r="BI1886" i="2"/>
  <c r="BH1886" i="2"/>
  <c r="BG1886" i="2"/>
  <c r="BE1886" i="2"/>
  <c r="T1886" i="2"/>
  <c r="R1886" i="2"/>
  <c r="P1886" i="2"/>
  <c r="BI1885" i="2"/>
  <c r="BH1885" i="2"/>
  <c r="BG1885" i="2"/>
  <c r="BE1885" i="2"/>
  <c r="T1885" i="2"/>
  <c r="R1885" i="2"/>
  <c r="P1885" i="2"/>
  <c r="BI1884" i="2"/>
  <c r="BH1884" i="2"/>
  <c r="BG1884" i="2"/>
  <c r="BE1884" i="2"/>
  <c r="T1884" i="2"/>
  <c r="R1884" i="2"/>
  <c r="P1884" i="2"/>
  <c r="BI1879" i="2"/>
  <c r="BH1879" i="2"/>
  <c r="BG1879" i="2"/>
  <c r="BE1879" i="2"/>
  <c r="T1879" i="2"/>
  <c r="R1879" i="2"/>
  <c r="P1879" i="2"/>
  <c r="BI1878" i="2"/>
  <c r="BH1878" i="2"/>
  <c r="BG1878" i="2"/>
  <c r="BE1878" i="2"/>
  <c r="T1878" i="2"/>
  <c r="R1878" i="2"/>
  <c r="P1878" i="2"/>
  <c r="BI1877" i="2"/>
  <c r="BH1877" i="2"/>
  <c r="BG1877" i="2"/>
  <c r="BE1877" i="2"/>
  <c r="T1877" i="2"/>
  <c r="R1877" i="2"/>
  <c r="P1877" i="2"/>
  <c r="BI1872" i="2"/>
  <c r="BH1872" i="2"/>
  <c r="BG1872" i="2"/>
  <c r="BE1872" i="2"/>
  <c r="T1872" i="2"/>
  <c r="R1872" i="2"/>
  <c r="P1872" i="2"/>
  <c r="BI1871" i="2"/>
  <c r="BH1871" i="2"/>
  <c r="BG1871" i="2"/>
  <c r="BE1871" i="2"/>
  <c r="T1871" i="2"/>
  <c r="R1871" i="2"/>
  <c r="P1871" i="2"/>
  <c r="BI1870" i="2"/>
  <c r="BH1870" i="2"/>
  <c r="BG1870" i="2"/>
  <c r="BE1870" i="2"/>
  <c r="T1870" i="2"/>
  <c r="R1870" i="2"/>
  <c r="P1870" i="2"/>
  <c r="BI1865" i="2"/>
  <c r="BH1865" i="2"/>
  <c r="BG1865" i="2"/>
  <c r="BE1865" i="2"/>
  <c r="T1865" i="2"/>
  <c r="R1865" i="2"/>
  <c r="P1865" i="2"/>
  <c r="BI1864" i="2"/>
  <c r="BH1864" i="2"/>
  <c r="BG1864" i="2"/>
  <c r="BE1864" i="2"/>
  <c r="T1864" i="2"/>
  <c r="R1864" i="2"/>
  <c r="P1864" i="2"/>
  <c r="BI1859" i="2"/>
  <c r="BH1859" i="2"/>
  <c r="BG1859" i="2"/>
  <c r="BE1859" i="2"/>
  <c r="T1859" i="2"/>
  <c r="R1859" i="2"/>
  <c r="P1859" i="2"/>
  <c r="BI1858" i="2"/>
  <c r="BH1858" i="2"/>
  <c r="BG1858" i="2"/>
  <c r="BE1858" i="2"/>
  <c r="T1858" i="2"/>
  <c r="R1858" i="2"/>
  <c r="P1858" i="2"/>
  <c r="BI1857" i="2"/>
  <c r="BH1857" i="2"/>
  <c r="BG1857" i="2"/>
  <c r="BE1857" i="2"/>
  <c r="T1857" i="2"/>
  <c r="R1857" i="2"/>
  <c r="P1857" i="2"/>
  <c r="BI1856" i="2"/>
  <c r="BH1856" i="2"/>
  <c r="BG1856" i="2"/>
  <c r="BE1856" i="2"/>
  <c r="T1856" i="2"/>
  <c r="R1856" i="2"/>
  <c r="P1856" i="2"/>
  <c r="BI1855" i="2"/>
  <c r="BH1855" i="2"/>
  <c r="BG1855" i="2"/>
  <c r="BE1855" i="2"/>
  <c r="T1855" i="2"/>
  <c r="R1855" i="2"/>
  <c r="P1855" i="2"/>
  <c r="BI1850" i="2"/>
  <c r="BH1850" i="2"/>
  <c r="BG1850" i="2"/>
  <c r="BE1850" i="2"/>
  <c r="T1850" i="2"/>
  <c r="R1850" i="2"/>
  <c r="P1850" i="2"/>
  <c r="BI1843" i="2"/>
  <c r="BH1843" i="2"/>
  <c r="BG1843" i="2"/>
  <c r="BE1843" i="2"/>
  <c r="T1843" i="2"/>
  <c r="R1843" i="2"/>
  <c r="P1843" i="2"/>
  <c r="BI1834" i="2"/>
  <c r="BH1834" i="2"/>
  <c r="BG1834" i="2"/>
  <c r="BE1834" i="2"/>
  <c r="T1834" i="2"/>
  <c r="R1834" i="2"/>
  <c r="P1834" i="2"/>
  <c r="BI1833" i="2"/>
  <c r="BH1833" i="2"/>
  <c r="BG1833" i="2"/>
  <c r="BE1833" i="2"/>
  <c r="T1833" i="2"/>
  <c r="R1833" i="2"/>
  <c r="P1833" i="2"/>
  <c r="BI1828" i="2"/>
  <c r="BH1828" i="2"/>
  <c r="BG1828" i="2"/>
  <c r="BE1828" i="2"/>
  <c r="T1828" i="2"/>
  <c r="R1828" i="2"/>
  <c r="P1828" i="2"/>
  <c r="BI1825" i="2"/>
  <c r="BH1825" i="2"/>
  <c r="BG1825" i="2"/>
  <c r="BE1825" i="2"/>
  <c r="T1825" i="2"/>
  <c r="R1825" i="2"/>
  <c r="P1825" i="2"/>
  <c r="BI1824" i="2"/>
  <c r="BH1824" i="2"/>
  <c r="BG1824" i="2"/>
  <c r="BE1824" i="2"/>
  <c r="T1824" i="2"/>
  <c r="R1824" i="2"/>
  <c r="P1824" i="2"/>
  <c r="BI1823" i="2"/>
  <c r="BH1823" i="2"/>
  <c r="BG1823" i="2"/>
  <c r="BE1823" i="2"/>
  <c r="T1823" i="2"/>
  <c r="R1823" i="2"/>
  <c r="P1823" i="2"/>
  <c r="BI1822" i="2"/>
  <c r="BH1822" i="2"/>
  <c r="BG1822" i="2"/>
  <c r="BE1822" i="2"/>
  <c r="T1822" i="2"/>
  <c r="R1822" i="2"/>
  <c r="P1822" i="2"/>
  <c r="BI1817" i="2"/>
  <c r="BH1817" i="2"/>
  <c r="BG1817" i="2"/>
  <c r="BE1817" i="2"/>
  <c r="T1817" i="2"/>
  <c r="R1817" i="2"/>
  <c r="P1817" i="2"/>
  <c r="BI1812" i="2"/>
  <c r="BH1812" i="2"/>
  <c r="BG1812" i="2"/>
  <c r="BE1812" i="2"/>
  <c r="T1812" i="2"/>
  <c r="R1812" i="2"/>
  <c r="P1812" i="2"/>
  <c r="BI1811" i="2"/>
  <c r="BH1811" i="2"/>
  <c r="BG1811" i="2"/>
  <c r="BE1811" i="2"/>
  <c r="T1811" i="2"/>
  <c r="R1811" i="2"/>
  <c r="P1811" i="2"/>
  <c r="BI1806" i="2"/>
  <c r="BH1806" i="2"/>
  <c r="BG1806" i="2"/>
  <c r="BE1806" i="2"/>
  <c r="T1806" i="2"/>
  <c r="R1806" i="2"/>
  <c r="P1806" i="2"/>
  <c r="BI1801" i="2"/>
  <c r="BH1801" i="2"/>
  <c r="BG1801" i="2"/>
  <c r="BE1801" i="2"/>
  <c r="T1801" i="2"/>
  <c r="R1801" i="2"/>
  <c r="P1801" i="2"/>
  <c r="BI1800" i="2"/>
  <c r="BH1800" i="2"/>
  <c r="BG1800" i="2"/>
  <c r="BE1800" i="2"/>
  <c r="T1800" i="2"/>
  <c r="R1800" i="2"/>
  <c r="P1800" i="2"/>
  <c r="BI1798" i="2"/>
  <c r="BH1798" i="2"/>
  <c r="BG1798" i="2"/>
  <c r="BE1798" i="2"/>
  <c r="T1798" i="2"/>
  <c r="R1798" i="2"/>
  <c r="P1798" i="2"/>
  <c r="BI1793" i="2"/>
  <c r="BH1793" i="2"/>
  <c r="BG1793" i="2"/>
  <c r="BE1793" i="2"/>
  <c r="T1793" i="2"/>
  <c r="R1793" i="2"/>
  <c r="P1793" i="2"/>
  <c r="BI1782" i="2"/>
  <c r="BH1782" i="2"/>
  <c r="BG1782" i="2"/>
  <c r="BE1782" i="2"/>
  <c r="T1782" i="2"/>
  <c r="R1782" i="2"/>
  <c r="P1782" i="2"/>
  <c r="BI1769" i="2"/>
  <c r="BH1769" i="2"/>
  <c r="BG1769" i="2"/>
  <c r="BE1769" i="2"/>
  <c r="T1769" i="2"/>
  <c r="R1769" i="2"/>
  <c r="P1769" i="2"/>
  <c r="BI1764" i="2"/>
  <c r="BH1764" i="2"/>
  <c r="BG1764" i="2"/>
  <c r="BE1764" i="2"/>
  <c r="T1764" i="2"/>
  <c r="R1764" i="2"/>
  <c r="P1764" i="2"/>
  <c r="BI1762" i="2"/>
  <c r="BH1762" i="2"/>
  <c r="BG1762" i="2"/>
  <c r="BE1762" i="2"/>
  <c r="T1762" i="2"/>
  <c r="R1762" i="2"/>
  <c r="P1762" i="2"/>
  <c r="BI1757" i="2"/>
  <c r="BH1757" i="2"/>
  <c r="BG1757" i="2"/>
  <c r="BE1757" i="2"/>
  <c r="T1757" i="2"/>
  <c r="R1757" i="2"/>
  <c r="P1757" i="2"/>
  <c r="BI1752" i="2"/>
  <c r="BH1752" i="2"/>
  <c r="BG1752" i="2"/>
  <c r="BE1752" i="2"/>
  <c r="T1752" i="2"/>
  <c r="R1752" i="2"/>
  <c r="P1752" i="2"/>
  <c r="BI1746" i="2"/>
  <c r="BH1746" i="2"/>
  <c r="BG1746" i="2"/>
  <c r="BE1746" i="2"/>
  <c r="T1746" i="2"/>
  <c r="R1746" i="2"/>
  <c r="P1746" i="2"/>
  <c r="BI1741" i="2"/>
  <c r="BH1741" i="2"/>
  <c r="BG1741" i="2"/>
  <c r="BE1741" i="2"/>
  <c r="T1741" i="2"/>
  <c r="R1741" i="2"/>
  <c r="P1741" i="2"/>
  <c r="BI1732" i="2"/>
  <c r="BH1732" i="2"/>
  <c r="BG1732" i="2"/>
  <c r="BE1732" i="2"/>
  <c r="T1732" i="2"/>
  <c r="R1732" i="2"/>
  <c r="P1732" i="2"/>
  <c r="BI1723" i="2"/>
  <c r="BH1723" i="2"/>
  <c r="BG1723" i="2"/>
  <c r="BE1723" i="2"/>
  <c r="T1723" i="2"/>
  <c r="R1723" i="2"/>
  <c r="P1723" i="2"/>
  <c r="BI1721" i="2"/>
  <c r="BH1721" i="2"/>
  <c r="BG1721" i="2"/>
  <c r="BE1721" i="2"/>
  <c r="T1721" i="2"/>
  <c r="R1721" i="2"/>
  <c r="P1721" i="2"/>
  <c r="BI1715" i="2"/>
  <c r="BH1715" i="2"/>
  <c r="BG1715" i="2"/>
  <c r="BE1715" i="2"/>
  <c r="T1715" i="2"/>
  <c r="R1715" i="2"/>
  <c r="P1715" i="2"/>
  <c r="BI1709" i="2"/>
  <c r="BH1709" i="2"/>
  <c r="BG1709" i="2"/>
  <c r="BE1709" i="2"/>
  <c r="T1709" i="2"/>
  <c r="R1709" i="2"/>
  <c r="P1709" i="2"/>
  <c r="BI1691" i="2"/>
  <c r="BH1691" i="2"/>
  <c r="BG1691" i="2"/>
  <c r="BE1691" i="2"/>
  <c r="T1691" i="2"/>
  <c r="R1691" i="2"/>
  <c r="P1691" i="2"/>
  <c r="BI1685" i="2"/>
  <c r="BH1685" i="2"/>
  <c r="BG1685" i="2"/>
  <c r="BE1685" i="2"/>
  <c r="T1685" i="2"/>
  <c r="R1685" i="2"/>
  <c r="P1685" i="2"/>
  <c r="BI1678" i="2"/>
  <c r="BH1678" i="2"/>
  <c r="BG1678" i="2"/>
  <c r="BE1678" i="2"/>
  <c r="T1678" i="2"/>
  <c r="R1678" i="2"/>
  <c r="P1678" i="2"/>
  <c r="BI1673" i="2"/>
  <c r="BH1673" i="2"/>
  <c r="BG1673" i="2"/>
  <c r="BE1673" i="2"/>
  <c r="T1673" i="2"/>
  <c r="R1673" i="2"/>
  <c r="P1673" i="2"/>
  <c r="BI1668" i="2"/>
  <c r="BH1668" i="2"/>
  <c r="BG1668" i="2"/>
  <c r="BE1668" i="2"/>
  <c r="T1668" i="2"/>
  <c r="R1668" i="2"/>
  <c r="P1668" i="2"/>
  <c r="BI1665" i="2"/>
  <c r="BH1665" i="2"/>
  <c r="BG1665" i="2"/>
  <c r="BE1665" i="2"/>
  <c r="T1665" i="2"/>
  <c r="R1665" i="2"/>
  <c r="P1665" i="2"/>
  <c r="BI1662" i="2"/>
  <c r="BH1662" i="2"/>
  <c r="BG1662" i="2"/>
  <c r="BE1662" i="2"/>
  <c r="T1662" i="2"/>
  <c r="R1662" i="2"/>
  <c r="P1662" i="2"/>
  <c r="BI1657" i="2"/>
  <c r="BH1657" i="2"/>
  <c r="BG1657" i="2"/>
  <c r="BE1657" i="2"/>
  <c r="T1657" i="2"/>
  <c r="R1657" i="2"/>
  <c r="P1657" i="2"/>
  <c r="BI1654" i="2"/>
  <c r="BH1654" i="2"/>
  <c r="BG1654" i="2"/>
  <c r="BE1654" i="2"/>
  <c r="T1654" i="2"/>
  <c r="R1654" i="2"/>
  <c r="P1654" i="2"/>
  <c r="BI1649" i="2"/>
  <c r="BH1649" i="2"/>
  <c r="BG1649" i="2"/>
  <c r="BE1649" i="2"/>
  <c r="T1649" i="2"/>
  <c r="R1649" i="2"/>
  <c r="P1649" i="2"/>
  <c r="BI1644" i="2"/>
  <c r="BH1644" i="2"/>
  <c r="BG1644" i="2"/>
  <c r="BE1644" i="2"/>
  <c r="T1644" i="2"/>
  <c r="R1644" i="2"/>
  <c r="P1644" i="2"/>
  <c r="BI1635" i="2"/>
  <c r="BH1635" i="2"/>
  <c r="BG1635" i="2"/>
  <c r="BE1635" i="2"/>
  <c r="T1635" i="2"/>
  <c r="R1635" i="2"/>
  <c r="P1635" i="2"/>
  <c r="BI1620" i="2"/>
  <c r="BH1620" i="2"/>
  <c r="BG1620" i="2"/>
  <c r="BE1620" i="2"/>
  <c r="T1620" i="2"/>
  <c r="R1620" i="2"/>
  <c r="P1620" i="2"/>
  <c r="BI1612" i="2"/>
  <c r="BH1612" i="2"/>
  <c r="BG1612" i="2"/>
  <c r="BE1612" i="2"/>
  <c r="T1612" i="2"/>
  <c r="R1612" i="2"/>
  <c r="P1612" i="2"/>
  <c r="BI1604" i="2"/>
  <c r="BH1604" i="2"/>
  <c r="BG1604" i="2"/>
  <c r="BE1604" i="2"/>
  <c r="T1604" i="2"/>
  <c r="R1604" i="2"/>
  <c r="P1604" i="2"/>
  <c r="BI1596" i="2"/>
  <c r="BH1596" i="2"/>
  <c r="BG1596" i="2"/>
  <c r="BE1596" i="2"/>
  <c r="T1596" i="2"/>
  <c r="R1596" i="2"/>
  <c r="P1596" i="2"/>
  <c r="BI1588" i="2"/>
  <c r="BH1588" i="2"/>
  <c r="BG1588" i="2"/>
  <c r="BE1588" i="2"/>
  <c r="T1588" i="2"/>
  <c r="R1588" i="2"/>
  <c r="P1588" i="2"/>
  <c r="BI1583" i="2"/>
  <c r="BH1583" i="2"/>
  <c r="BG1583" i="2"/>
  <c r="BE1583" i="2"/>
  <c r="T1583" i="2"/>
  <c r="R1583" i="2"/>
  <c r="P1583" i="2"/>
  <c r="BI1575" i="2"/>
  <c r="BH1575" i="2"/>
  <c r="BG1575" i="2"/>
  <c r="BE1575" i="2"/>
  <c r="T1575" i="2"/>
  <c r="R1575" i="2"/>
  <c r="P1575" i="2"/>
  <c r="BI1567" i="2"/>
  <c r="BH1567" i="2"/>
  <c r="BG1567" i="2"/>
  <c r="BE1567" i="2"/>
  <c r="T1567" i="2"/>
  <c r="R1567" i="2"/>
  <c r="P1567" i="2"/>
  <c r="BI1559" i="2"/>
  <c r="BH1559" i="2"/>
  <c r="BG1559" i="2"/>
  <c r="BE1559" i="2"/>
  <c r="T1559" i="2"/>
  <c r="R1559" i="2"/>
  <c r="P1559" i="2"/>
  <c r="BI1556" i="2"/>
  <c r="BH1556" i="2"/>
  <c r="BG1556" i="2"/>
  <c r="BE1556" i="2"/>
  <c r="T1556" i="2"/>
  <c r="R1556" i="2"/>
  <c r="P1556" i="2"/>
  <c r="BI1552" i="2"/>
  <c r="BH1552" i="2"/>
  <c r="BG1552" i="2"/>
  <c r="BE1552" i="2"/>
  <c r="T1552" i="2"/>
  <c r="R1552" i="2"/>
  <c r="P1552" i="2"/>
  <c r="BI1547" i="2"/>
  <c r="BH1547" i="2"/>
  <c r="BG1547" i="2"/>
  <c r="BE1547" i="2"/>
  <c r="T1547" i="2"/>
  <c r="R1547" i="2"/>
  <c r="P1547" i="2"/>
  <c r="BI1540" i="2"/>
  <c r="BH1540" i="2"/>
  <c r="BG1540" i="2"/>
  <c r="BE1540" i="2"/>
  <c r="T1540" i="2"/>
  <c r="R1540" i="2"/>
  <c r="P1540" i="2"/>
  <c r="BI1535" i="2"/>
  <c r="BH1535" i="2"/>
  <c r="BG1535" i="2"/>
  <c r="BE1535" i="2"/>
  <c r="T1535" i="2"/>
  <c r="R1535" i="2"/>
  <c r="P1535" i="2"/>
  <c r="BI1531" i="2"/>
  <c r="BH1531" i="2"/>
  <c r="BG1531" i="2"/>
  <c r="BE1531" i="2"/>
  <c r="T1531" i="2"/>
  <c r="R1531" i="2"/>
  <c r="P1531" i="2"/>
  <c r="BI1529" i="2"/>
  <c r="BH1529" i="2"/>
  <c r="BG1529" i="2"/>
  <c r="BE1529" i="2"/>
  <c r="T1529" i="2"/>
  <c r="R1529" i="2"/>
  <c r="P1529" i="2"/>
  <c r="BI1523" i="2"/>
  <c r="BH1523" i="2"/>
  <c r="BG1523" i="2"/>
  <c r="BE1523" i="2"/>
  <c r="T1523" i="2"/>
  <c r="R1523" i="2"/>
  <c r="P1523" i="2"/>
  <c r="BI1521" i="2"/>
  <c r="BH1521" i="2"/>
  <c r="BG1521" i="2"/>
  <c r="BE1521" i="2"/>
  <c r="T1521" i="2"/>
  <c r="R1521" i="2"/>
  <c r="P1521" i="2"/>
  <c r="BI1512" i="2"/>
  <c r="BH1512" i="2"/>
  <c r="BG1512" i="2"/>
  <c r="BE1512" i="2"/>
  <c r="T1512" i="2"/>
  <c r="R1512" i="2"/>
  <c r="P1512" i="2"/>
  <c r="BI1499" i="2"/>
  <c r="BH1499" i="2"/>
  <c r="BG1499" i="2"/>
  <c r="BE1499" i="2"/>
  <c r="T1499" i="2"/>
  <c r="R1499" i="2"/>
  <c r="P1499" i="2"/>
  <c r="BI1497" i="2"/>
  <c r="BH1497" i="2"/>
  <c r="BG1497" i="2"/>
  <c r="BE1497" i="2"/>
  <c r="T1497" i="2"/>
  <c r="R1497" i="2"/>
  <c r="P1497" i="2"/>
  <c r="BI1495" i="2"/>
  <c r="BH1495" i="2"/>
  <c r="BG1495" i="2"/>
  <c r="BE1495" i="2"/>
  <c r="T1495" i="2"/>
  <c r="R1495" i="2"/>
  <c r="P1495" i="2"/>
  <c r="BI1485" i="2"/>
  <c r="BH1485" i="2"/>
  <c r="BG1485" i="2"/>
  <c r="BE1485" i="2"/>
  <c r="T1485" i="2"/>
  <c r="R1485" i="2"/>
  <c r="P1485" i="2"/>
  <c r="BI1483" i="2"/>
  <c r="BH1483" i="2"/>
  <c r="BG1483" i="2"/>
  <c r="BE1483" i="2"/>
  <c r="T1483" i="2"/>
  <c r="R1483" i="2"/>
  <c r="P1483" i="2"/>
  <c r="BI1481" i="2"/>
  <c r="BH1481" i="2"/>
  <c r="BG1481" i="2"/>
  <c r="BE1481" i="2"/>
  <c r="T1481" i="2"/>
  <c r="R1481" i="2"/>
  <c r="P1481" i="2"/>
  <c r="BI1476" i="2"/>
  <c r="BH1476" i="2"/>
  <c r="BG1476" i="2"/>
  <c r="BE1476" i="2"/>
  <c r="T1476" i="2"/>
  <c r="R1476" i="2"/>
  <c r="P1476" i="2"/>
  <c r="BI1475" i="2"/>
  <c r="BH1475" i="2"/>
  <c r="BG1475" i="2"/>
  <c r="BE1475" i="2"/>
  <c r="T1475" i="2"/>
  <c r="R1475" i="2"/>
  <c r="P1475" i="2"/>
  <c r="BI1465" i="2"/>
  <c r="BH1465" i="2"/>
  <c r="BG1465" i="2"/>
  <c r="BE1465" i="2"/>
  <c r="T1465" i="2"/>
  <c r="R1465" i="2"/>
  <c r="P1465" i="2"/>
  <c r="BI1459" i="2"/>
  <c r="BH1459" i="2"/>
  <c r="BG1459" i="2"/>
  <c r="BE1459" i="2"/>
  <c r="T1459" i="2"/>
  <c r="R1459" i="2"/>
  <c r="P1459" i="2"/>
  <c r="BI1453" i="2"/>
  <c r="BH1453" i="2"/>
  <c r="BG1453" i="2"/>
  <c r="BE1453" i="2"/>
  <c r="T1453" i="2"/>
  <c r="R1453" i="2"/>
  <c r="P1453" i="2"/>
  <c r="BI1447" i="2"/>
  <c r="BH1447" i="2"/>
  <c r="BG1447" i="2"/>
  <c r="BE1447" i="2"/>
  <c r="T1447" i="2"/>
  <c r="R1447" i="2"/>
  <c r="P1447" i="2"/>
  <c r="BI1444" i="2"/>
  <c r="BH1444" i="2"/>
  <c r="BG1444" i="2"/>
  <c r="BE1444" i="2"/>
  <c r="T1444" i="2"/>
  <c r="R1444" i="2"/>
  <c r="P1444" i="2"/>
  <c r="BI1439" i="2"/>
  <c r="BH1439" i="2"/>
  <c r="BG1439" i="2"/>
  <c r="BE1439" i="2"/>
  <c r="T1439" i="2"/>
  <c r="R1439" i="2"/>
  <c r="P1439" i="2"/>
  <c r="BI1436" i="2"/>
  <c r="BH1436" i="2"/>
  <c r="BG1436" i="2"/>
  <c r="BE1436" i="2"/>
  <c r="T1436" i="2"/>
  <c r="R1436" i="2"/>
  <c r="P1436" i="2"/>
  <c r="BI1431" i="2"/>
  <c r="BH1431" i="2"/>
  <c r="BG1431" i="2"/>
  <c r="BE1431" i="2"/>
  <c r="T1431" i="2"/>
  <c r="R1431" i="2"/>
  <c r="P1431" i="2"/>
  <c r="BI1425" i="2"/>
  <c r="BH1425" i="2"/>
  <c r="BG1425" i="2"/>
  <c r="BE1425" i="2"/>
  <c r="T1425" i="2"/>
  <c r="R1425" i="2"/>
  <c r="P1425" i="2"/>
  <c r="BI1419" i="2"/>
  <c r="BH1419" i="2"/>
  <c r="BG1419" i="2"/>
  <c r="BE1419" i="2"/>
  <c r="T1419" i="2"/>
  <c r="R1419" i="2"/>
  <c r="P1419" i="2"/>
  <c r="BI1413" i="2"/>
  <c r="BH1413" i="2"/>
  <c r="BG1413" i="2"/>
  <c r="BE1413" i="2"/>
  <c r="T1413" i="2"/>
  <c r="R1413" i="2"/>
  <c r="P1413" i="2"/>
  <c r="BI1407" i="2"/>
  <c r="BH1407" i="2"/>
  <c r="BG1407" i="2"/>
  <c r="BE1407" i="2"/>
  <c r="T1407" i="2"/>
  <c r="R1407" i="2"/>
  <c r="P1407" i="2"/>
  <c r="BI1406" i="2"/>
  <c r="BH1406" i="2"/>
  <c r="BG1406" i="2"/>
  <c r="BE1406" i="2"/>
  <c r="T1406" i="2"/>
  <c r="R1406" i="2"/>
  <c r="P1406" i="2"/>
  <c r="BI1401" i="2"/>
  <c r="BH1401" i="2"/>
  <c r="BG1401" i="2"/>
  <c r="BE1401" i="2"/>
  <c r="T1401" i="2"/>
  <c r="R1401" i="2"/>
  <c r="P1401" i="2"/>
  <c r="BI1393" i="2"/>
  <c r="BH1393" i="2"/>
  <c r="BG1393" i="2"/>
  <c r="BE1393" i="2"/>
  <c r="T1393" i="2"/>
  <c r="R1393" i="2"/>
  <c r="P1393" i="2"/>
  <c r="BI1391" i="2"/>
  <c r="BH1391" i="2"/>
  <c r="BG1391" i="2"/>
  <c r="BE1391" i="2"/>
  <c r="T1391" i="2"/>
  <c r="T1390" i="2" s="1"/>
  <c r="R1391" i="2"/>
  <c r="R1390" i="2"/>
  <c r="P1391" i="2"/>
  <c r="P1390" i="2" s="1"/>
  <c r="BI1388" i="2"/>
  <c r="BH1388" i="2"/>
  <c r="BG1388" i="2"/>
  <c r="BE1388" i="2"/>
  <c r="T1388" i="2"/>
  <c r="R1388" i="2"/>
  <c r="P1388" i="2"/>
  <c r="BI1385" i="2"/>
  <c r="BH1385" i="2"/>
  <c r="BG1385" i="2"/>
  <c r="BE1385" i="2"/>
  <c r="T1385" i="2"/>
  <c r="R1385" i="2"/>
  <c r="P1385" i="2"/>
  <c r="BI1383" i="2"/>
  <c r="BH1383" i="2"/>
  <c r="BG1383" i="2"/>
  <c r="BE1383" i="2"/>
  <c r="T1383" i="2"/>
  <c r="R1383" i="2"/>
  <c r="P1383" i="2"/>
  <c r="BI1380" i="2"/>
  <c r="BH1380" i="2"/>
  <c r="BG1380" i="2"/>
  <c r="BE1380" i="2"/>
  <c r="T1380" i="2"/>
  <c r="R1380" i="2"/>
  <c r="P1380" i="2"/>
  <c r="BI1379" i="2"/>
  <c r="BH1379" i="2"/>
  <c r="BG1379" i="2"/>
  <c r="BE1379" i="2"/>
  <c r="T1379" i="2"/>
  <c r="R1379" i="2"/>
  <c r="P1379" i="2"/>
  <c r="BI1373" i="2"/>
  <c r="BH1373" i="2"/>
  <c r="BG1373" i="2"/>
  <c r="BE1373" i="2"/>
  <c r="T1373" i="2"/>
  <c r="T1372" i="2" s="1"/>
  <c r="R1373" i="2"/>
  <c r="R1372" i="2" s="1"/>
  <c r="P1373" i="2"/>
  <c r="P1372" i="2" s="1"/>
  <c r="BI1370" i="2"/>
  <c r="BH1370" i="2"/>
  <c r="BG1370" i="2"/>
  <c r="BE1370" i="2"/>
  <c r="T1370" i="2"/>
  <c r="R1370" i="2"/>
  <c r="P1370" i="2"/>
  <c r="BI1369" i="2"/>
  <c r="BH1369" i="2"/>
  <c r="BG1369" i="2"/>
  <c r="BE1369" i="2"/>
  <c r="T1369" i="2"/>
  <c r="R1369" i="2"/>
  <c r="P1369" i="2"/>
  <c r="BI1368" i="2"/>
  <c r="BH1368" i="2"/>
  <c r="BG1368" i="2"/>
  <c r="BE1368" i="2"/>
  <c r="T1368" i="2"/>
  <c r="R1368" i="2"/>
  <c r="P1368" i="2"/>
  <c r="BI1364" i="2"/>
  <c r="BH1364" i="2"/>
  <c r="BG1364" i="2"/>
  <c r="BE1364" i="2"/>
  <c r="T1364" i="2"/>
  <c r="T1363" i="2" s="1"/>
  <c r="R1364" i="2"/>
  <c r="R1363" i="2"/>
  <c r="P1364" i="2"/>
  <c r="P1363" i="2"/>
  <c r="BI1361" i="2"/>
  <c r="BH1361" i="2"/>
  <c r="BG1361" i="2"/>
  <c r="BE1361" i="2"/>
  <c r="T1361" i="2"/>
  <c r="R1361" i="2"/>
  <c r="P1361" i="2"/>
  <c r="BI1357" i="2"/>
  <c r="BH1357" i="2"/>
  <c r="BG1357" i="2"/>
  <c r="BE1357" i="2"/>
  <c r="T1357" i="2"/>
  <c r="R1357" i="2"/>
  <c r="P1357" i="2"/>
  <c r="BI1355" i="2"/>
  <c r="BH1355" i="2"/>
  <c r="BG1355" i="2"/>
  <c r="BE1355" i="2"/>
  <c r="T1355" i="2"/>
  <c r="R1355" i="2"/>
  <c r="P1355" i="2"/>
  <c r="BI1353" i="2"/>
  <c r="BH1353" i="2"/>
  <c r="BG1353" i="2"/>
  <c r="BE1353" i="2"/>
  <c r="T1353" i="2"/>
  <c r="R1353" i="2"/>
  <c r="P1353" i="2"/>
  <c r="BI1350" i="2"/>
  <c r="BH1350" i="2"/>
  <c r="BG1350" i="2"/>
  <c r="BE1350" i="2"/>
  <c r="T1350" i="2"/>
  <c r="R1350" i="2"/>
  <c r="P1350" i="2"/>
  <c r="BI1267" i="2"/>
  <c r="BH1267" i="2"/>
  <c r="BG1267" i="2"/>
  <c r="BE1267" i="2"/>
  <c r="T1267" i="2"/>
  <c r="R1267" i="2"/>
  <c r="P1267" i="2"/>
  <c r="BI1255" i="2"/>
  <c r="BH1255" i="2"/>
  <c r="BG1255" i="2"/>
  <c r="BE1255" i="2"/>
  <c r="T1255" i="2"/>
  <c r="R1255" i="2"/>
  <c r="P1255" i="2"/>
  <c r="BI1250" i="2"/>
  <c r="BH1250" i="2"/>
  <c r="BG1250" i="2"/>
  <c r="BE1250" i="2"/>
  <c r="T1250" i="2"/>
  <c r="R1250" i="2"/>
  <c r="P1250" i="2"/>
  <c r="BI1246" i="2"/>
  <c r="BH1246" i="2"/>
  <c r="BG1246" i="2"/>
  <c r="BE1246" i="2"/>
  <c r="T1246" i="2"/>
  <c r="R1246" i="2"/>
  <c r="P1246" i="2"/>
  <c r="BI1242" i="2"/>
  <c r="BH1242" i="2"/>
  <c r="BG1242" i="2"/>
  <c r="BE1242" i="2"/>
  <c r="T1242" i="2"/>
  <c r="R1242" i="2"/>
  <c r="P1242" i="2"/>
  <c r="BI1231" i="2"/>
  <c r="BH1231" i="2"/>
  <c r="BG1231" i="2"/>
  <c r="BE1231" i="2"/>
  <c r="T1231" i="2"/>
  <c r="R1231" i="2"/>
  <c r="P1231" i="2"/>
  <c r="BI1219" i="2"/>
  <c r="BH1219" i="2"/>
  <c r="BG1219" i="2"/>
  <c r="BE1219" i="2"/>
  <c r="T1219" i="2"/>
  <c r="R1219" i="2"/>
  <c r="P1219" i="2"/>
  <c r="BI1212" i="2"/>
  <c r="BH1212" i="2"/>
  <c r="BG1212" i="2"/>
  <c r="BE1212" i="2"/>
  <c r="T1212" i="2"/>
  <c r="R1212" i="2"/>
  <c r="P1212" i="2"/>
  <c r="BI1205" i="2"/>
  <c r="BH1205" i="2"/>
  <c r="BG1205" i="2"/>
  <c r="BE1205" i="2"/>
  <c r="T1205" i="2"/>
  <c r="R1205" i="2"/>
  <c r="P1205" i="2"/>
  <c r="BI1198" i="2"/>
  <c r="BH1198" i="2"/>
  <c r="BG1198" i="2"/>
  <c r="BE1198" i="2"/>
  <c r="T1198" i="2"/>
  <c r="R1198" i="2"/>
  <c r="P1198" i="2"/>
  <c r="BI1187" i="2"/>
  <c r="BH1187" i="2"/>
  <c r="BG1187" i="2"/>
  <c r="BE1187" i="2"/>
  <c r="T1187" i="2"/>
  <c r="R1187" i="2"/>
  <c r="P1187" i="2"/>
  <c r="BI1178" i="2"/>
  <c r="BH1178" i="2"/>
  <c r="BG1178" i="2"/>
  <c r="BE1178" i="2"/>
  <c r="T1178" i="2"/>
  <c r="R1178" i="2"/>
  <c r="P1178" i="2"/>
  <c r="BI1170" i="2"/>
  <c r="BH1170" i="2"/>
  <c r="BG1170" i="2"/>
  <c r="BE1170" i="2"/>
  <c r="T1170" i="2"/>
  <c r="R1170" i="2"/>
  <c r="P1170" i="2"/>
  <c r="BI1162" i="2"/>
  <c r="BH1162" i="2"/>
  <c r="BG1162" i="2"/>
  <c r="BE1162" i="2"/>
  <c r="T1162" i="2"/>
  <c r="R1162" i="2"/>
  <c r="P1162" i="2"/>
  <c r="BI1152" i="2"/>
  <c r="BH1152" i="2"/>
  <c r="BG1152" i="2"/>
  <c r="BE1152" i="2"/>
  <c r="T1152" i="2"/>
  <c r="R1152" i="2"/>
  <c r="P1152" i="2"/>
  <c r="BI1144" i="2"/>
  <c r="BH1144" i="2"/>
  <c r="BG1144" i="2"/>
  <c r="BE1144" i="2"/>
  <c r="T1144" i="2"/>
  <c r="R1144" i="2"/>
  <c r="P1144" i="2"/>
  <c r="BI1136" i="2"/>
  <c r="BH1136" i="2"/>
  <c r="BG1136" i="2"/>
  <c r="BE1136" i="2"/>
  <c r="T1136" i="2"/>
  <c r="R1136" i="2"/>
  <c r="P1136" i="2"/>
  <c r="BI1123" i="2"/>
  <c r="BH1123" i="2"/>
  <c r="BG1123" i="2"/>
  <c r="BE1123" i="2"/>
  <c r="T1123" i="2"/>
  <c r="R1123" i="2"/>
  <c r="P1123" i="2"/>
  <c r="BI1119" i="2"/>
  <c r="BH1119" i="2"/>
  <c r="BG1119" i="2"/>
  <c r="BE1119" i="2"/>
  <c r="T1119" i="2"/>
  <c r="R1119" i="2"/>
  <c r="P1119" i="2"/>
  <c r="BI1114" i="2"/>
  <c r="BH1114" i="2"/>
  <c r="BG1114" i="2"/>
  <c r="BE1114" i="2"/>
  <c r="T1114" i="2"/>
  <c r="R1114" i="2"/>
  <c r="P1114" i="2"/>
  <c r="BI1109" i="2"/>
  <c r="BH1109" i="2"/>
  <c r="BG1109" i="2"/>
  <c r="BE1109" i="2"/>
  <c r="T1109" i="2"/>
  <c r="R1109" i="2"/>
  <c r="P1109" i="2"/>
  <c r="BI1099" i="2"/>
  <c r="BH1099" i="2"/>
  <c r="BG1099" i="2"/>
  <c r="BE1099" i="2"/>
  <c r="T1099" i="2"/>
  <c r="R1099" i="2"/>
  <c r="P1099" i="2"/>
  <c r="BI1094" i="2"/>
  <c r="BH1094" i="2"/>
  <c r="BG1094" i="2"/>
  <c r="BE1094" i="2"/>
  <c r="T1094" i="2"/>
  <c r="R1094" i="2"/>
  <c r="P1094" i="2"/>
  <c r="BI1090" i="2"/>
  <c r="BH1090" i="2"/>
  <c r="BG1090" i="2"/>
  <c r="BE1090" i="2"/>
  <c r="T1090" i="2"/>
  <c r="R1090" i="2"/>
  <c r="P1090" i="2"/>
  <c r="BI1083" i="2"/>
  <c r="BH1083" i="2"/>
  <c r="BG1083" i="2"/>
  <c r="BE1083" i="2"/>
  <c r="T1083" i="2"/>
  <c r="R1083" i="2"/>
  <c r="P1083" i="2"/>
  <c r="BI1078" i="2"/>
  <c r="BH1078" i="2"/>
  <c r="BG1078" i="2"/>
  <c r="BE1078" i="2"/>
  <c r="T1078" i="2"/>
  <c r="R1078" i="2"/>
  <c r="P1078" i="2"/>
  <c r="BI1070" i="2"/>
  <c r="BH1070" i="2"/>
  <c r="BG1070" i="2"/>
  <c r="BE1070" i="2"/>
  <c r="T1070" i="2"/>
  <c r="R1070" i="2"/>
  <c r="P1070" i="2"/>
  <c r="BI1063" i="2"/>
  <c r="BH1063" i="2"/>
  <c r="BG1063" i="2"/>
  <c r="BE1063" i="2"/>
  <c r="T1063" i="2"/>
  <c r="R1063" i="2"/>
  <c r="P1063" i="2"/>
  <c r="BI1048" i="2"/>
  <c r="BH1048" i="2"/>
  <c r="BG1048" i="2"/>
  <c r="BE1048" i="2"/>
  <c r="T1048" i="2"/>
  <c r="R1048" i="2"/>
  <c r="P1048" i="2"/>
  <c r="BI1037" i="2"/>
  <c r="BH1037" i="2"/>
  <c r="BG1037" i="2"/>
  <c r="BE1037" i="2"/>
  <c r="T1037" i="2"/>
  <c r="R1037" i="2"/>
  <c r="P1037" i="2"/>
  <c r="BI1032" i="2"/>
  <c r="BH1032" i="2"/>
  <c r="BG1032" i="2"/>
  <c r="BE1032" i="2"/>
  <c r="T1032" i="2"/>
  <c r="R1032" i="2"/>
  <c r="P1032" i="2"/>
  <c r="BI1026" i="2"/>
  <c r="BH1026" i="2"/>
  <c r="BG1026" i="2"/>
  <c r="BE1026" i="2"/>
  <c r="T1026" i="2"/>
  <c r="R1026" i="2"/>
  <c r="P1026" i="2"/>
  <c r="BI1025" i="2"/>
  <c r="BH1025" i="2"/>
  <c r="BG1025" i="2"/>
  <c r="BE1025" i="2"/>
  <c r="T1025" i="2"/>
  <c r="R1025" i="2"/>
  <c r="P1025" i="2"/>
  <c r="BI1019" i="2"/>
  <c r="BH1019" i="2"/>
  <c r="BG1019" i="2"/>
  <c r="BE1019" i="2"/>
  <c r="T1019" i="2"/>
  <c r="R1019" i="2"/>
  <c r="P1019" i="2"/>
  <c r="BI1012" i="2"/>
  <c r="BH1012" i="2"/>
  <c r="BG1012" i="2"/>
  <c r="BE1012" i="2"/>
  <c r="T1012" i="2"/>
  <c r="R1012" i="2"/>
  <c r="P1012" i="2"/>
  <c r="BI1010" i="2"/>
  <c r="BH1010" i="2"/>
  <c r="BG1010" i="2"/>
  <c r="BE1010" i="2"/>
  <c r="T1010" i="2"/>
  <c r="R1010" i="2"/>
  <c r="P1010" i="2"/>
  <c r="BI1005" i="2"/>
  <c r="BH1005" i="2"/>
  <c r="BG1005" i="2"/>
  <c r="BE1005" i="2"/>
  <c r="T1005" i="2"/>
  <c r="R1005" i="2"/>
  <c r="P1005" i="2"/>
  <c r="BI1003" i="2"/>
  <c r="BH1003" i="2"/>
  <c r="BG1003" i="2"/>
  <c r="BE1003" i="2"/>
  <c r="T1003" i="2"/>
  <c r="R1003" i="2"/>
  <c r="P1003" i="2"/>
  <c r="BI999" i="2"/>
  <c r="BH999" i="2"/>
  <c r="BG999" i="2"/>
  <c r="BE999" i="2"/>
  <c r="T999" i="2"/>
  <c r="R999" i="2"/>
  <c r="P999" i="2"/>
  <c r="BI997" i="2"/>
  <c r="BH997" i="2"/>
  <c r="BG997" i="2"/>
  <c r="BE997" i="2"/>
  <c r="T997" i="2"/>
  <c r="R997" i="2"/>
  <c r="P997" i="2"/>
  <c r="BI996" i="2"/>
  <c r="BH996" i="2"/>
  <c r="BG996" i="2"/>
  <c r="BE996" i="2"/>
  <c r="T996" i="2"/>
  <c r="R996" i="2"/>
  <c r="P996" i="2"/>
  <c r="BI992" i="2"/>
  <c r="BH992" i="2"/>
  <c r="BG992" i="2"/>
  <c r="BE992" i="2"/>
  <c r="T992" i="2"/>
  <c r="R992" i="2"/>
  <c r="P992" i="2"/>
  <c r="BI990" i="2"/>
  <c r="BH990" i="2"/>
  <c r="BG990" i="2"/>
  <c r="BE990" i="2"/>
  <c r="T990" i="2"/>
  <c r="R990" i="2"/>
  <c r="P990" i="2"/>
  <c r="BI988" i="2"/>
  <c r="BH988" i="2"/>
  <c r="BG988" i="2"/>
  <c r="BE988" i="2"/>
  <c r="T988" i="2"/>
  <c r="R988" i="2"/>
  <c r="P988" i="2"/>
  <c r="BI984" i="2"/>
  <c r="BH984" i="2"/>
  <c r="BG984" i="2"/>
  <c r="BE984" i="2"/>
  <c r="T984" i="2"/>
  <c r="R984" i="2"/>
  <c r="P984" i="2"/>
  <c r="BI978" i="2"/>
  <c r="BH978" i="2"/>
  <c r="BG978" i="2"/>
  <c r="BE978" i="2"/>
  <c r="T978" i="2"/>
  <c r="R978" i="2"/>
  <c r="P978" i="2"/>
  <c r="BI976" i="2"/>
  <c r="BH976" i="2"/>
  <c r="BG976" i="2"/>
  <c r="BE976" i="2"/>
  <c r="T976" i="2"/>
  <c r="R976" i="2"/>
  <c r="P976" i="2"/>
  <c r="BI974" i="2"/>
  <c r="BH974" i="2"/>
  <c r="BG974" i="2"/>
  <c r="BE974" i="2"/>
  <c r="T974" i="2"/>
  <c r="R974" i="2"/>
  <c r="P974" i="2"/>
  <c r="BI972" i="2"/>
  <c r="BH972" i="2"/>
  <c r="BG972" i="2"/>
  <c r="BE972" i="2"/>
  <c r="T972" i="2"/>
  <c r="R972" i="2"/>
  <c r="P972" i="2"/>
  <c r="BI971" i="2"/>
  <c r="BH971" i="2"/>
  <c r="BG971" i="2"/>
  <c r="BE971" i="2"/>
  <c r="T971" i="2"/>
  <c r="R971" i="2"/>
  <c r="P971" i="2"/>
  <c r="BI970" i="2"/>
  <c r="BH970" i="2"/>
  <c r="BG970" i="2"/>
  <c r="BE970" i="2"/>
  <c r="T970" i="2"/>
  <c r="R970" i="2"/>
  <c r="P970" i="2"/>
  <c r="BI956" i="2"/>
  <c r="BH956" i="2"/>
  <c r="BG956" i="2"/>
  <c r="BE956" i="2"/>
  <c r="T956" i="2"/>
  <c r="R956" i="2"/>
  <c r="P956" i="2"/>
  <c r="BI955" i="2"/>
  <c r="BH955" i="2"/>
  <c r="BG955" i="2"/>
  <c r="BE955" i="2"/>
  <c r="T955" i="2"/>
  <c r="R955" i="2"/>
  <c r="P955" i="2"/>
  <c r="BI954" i="2"/>
  <c r="BH954" i="2"/>
  <c r="BG954" i="2"/>
  <c r="BE954" i="2"/>
  <c r="T954" i="2"/>
  <c r="R954" i="2"/>
  <c r="P954" i="2"/>
  <c r="BI953" i="2"/>
  <c r="BH953" i="2"/>
  <c r="BG953" i="2"/>
  <c r="BE953" i="2"/>
  <c r="T953" i="2"/>
  <c r="R953" i="2"/>
  <c r="P953" i="2"/>
  <c r="BI952" i="2"/>
  <c r="BH952" i="2"/>
  <c r="BG952" i="2"/>
  <c r="BE952" i="2"/>
  <c r="T952" i="2"/>
  <c r="R952" i="2"/>
  <c r="P952" i="2"/>
  <c r="BI951" i="2"/>
  <c r="BH951" i="2"/>
  <c r="BG951" i="2"/>
  <c r="BE951" i="2"/>
  <c r="T951" i="2"/>
  <c r="R951" i="2"/>
  <c r="P951" i="2"/>
  <c r="BI935" i="2"/>
  <c r="BH935" i="2"/>
  <c r="BG935" i="2"/>
  <c r="BE935" i="2"/>
  <c r="T935" i="2"/>
  <c r="R935" i="2"/>
  <c r="P935" i="2"/>
  <c r="BI931" i="2"/>
  <c r="BH931" i="2"/>
  <c r="BG931" i="2"/>
  <c r="BE931" i="2"/>
  <c r="T931" i="2"/>
  <c r="R931" i="2"/>
  <c r="P931" i="2"/>
  <c r="BI926" i="2"/>
  <c r="BH926" i="2"/>
  <c r="BG926" i="2"/>
  <c r="BE926" i="2"/>
  <c r="T926" i="2"/>
  <c r="R926" i="2"/>
  <c r="P926" i="2"/>
  <c r="BI924" i="2"/>
  <c r="BH924" i="2"/>
  <c r="BG924" i="2"/>
  <c r="BE924" i="2"/>
  <c r="T924" i="2"/>
  <c r="R924" i="2"/>
  <c r="P924" i="2"/>
  <c r="BI922" i="2"/>
  <c r="BH922" i="2"/>
  <c r="BG922" i="2"/>
  <c r="BE922" i="2"/>
  <c r="T922" i="2"/>
  <c r="R922" i="2"/>
  <c r="P922" i="2"/>
  <c r="BI917" i="2"/>
  <c r="BH917" i="2"/>
  <c r="BG917" i="2"/>
  <c r="BE917" i="2"/>
  <c r="T917" i="2"/>
  <c r="R917" i="2"/>
  <c r="P917" i="2"/>
  <c r="BI916" i="2"/>
  <c r="BH916" i="2"/>
  <c r="BG916" i="2"/>
  <c r="BE916" i="2"/>
  <c r="T916" i="2"/>
  <c r="R916" i="2"/>
  <c r="P916" i="2"/>
  <c r="BI912" i="2"/>
  <c r="BH912" i="2"/>
  <c r="BG912" i="2"/>
  <c r="BE912" i="2"/>
  <c r="T912" i="2"/>
  <c r="R912" i="2"/>
  <c r="P912" i="2"/>
  <c r="BI910" i="2"/>
  <c r="BH910" i="2"/>
  <c r="BG910" i="2"/>
  <c r="BE910" i="2"/>
  <c r="T910" i="2"/>
  <c r="R910" i="2"/>
  <c r="P910" i="2"/>
  <c r="BI905" i="2"/>
  <c r="BH905" i="2"/>
  <c r="BG905" i="2"/>
  <c r="BE905" i="2"/>
  <c r="T905" i="2"/>
  <c r="R905" i="2"/>
  <c r="P905" i="2"/>
  <c r="BI876" i="2"/>
  <c r="BH876" i="2"/>
  <c r="BG876" i="2"/>
  <c r="BE876" i="2"/>
  <c r="T876" i="2"/>
  <c r="R876" i="2"/>
  <c r="P876" i="2"/>
  <c r="BI868" i="2"/>
  <c r="BH868" i="2"/>
  <c r="BG868" i="2"/>
  <c r="BE868" i="2"/>
  <c r="T868" i="2"/>
  <c r="R868" i="2"/>
  <c r="P868" i="2"/>
  <c r="BI867" i="2"/>
  <c r="BH867" i="2"/>
  <c r="BG867" i="2"/>
  <c r="BE867" i="2"/>
  <c r="T867" i="2"/>
  <c r="R867" i="2"/>
  <c r="P867" i="2"/>
  <c r="BI855" i="2"/>
  <c r="BH855" i="2"/>
  <c r="BG855" i="2"/>
  <c r="BE855" i="2"/>
  <c r="T855" i="2"/>
  <c r="R855" i="2"/>
  <c r="P855" i="2"/>
  <c r="BI827" i="2"/>
  <c r="BH827" i="2"/>
  <c r="BG827" i="2"/>
  <c r="BE827" i="2"/>
  <c r="T827" i="2"/>
  <c r="R827" i="2"/>
  <c r="P827" i="2"/>
  <c r="BI823" i="2"/>
  <c r="BH823" i="2"/>
  <c r="BG823" i="2"/>
  <c r="BE823" i="2"/>
  <c r="T823" i="2"/>
  <c r="R823" i="2"/>
  <c r="P823" i="2"/>
  <c r="BI798" i="2"/>
  <c r="BH798" i="2"/>
  <c r="BG798" i="2"/>
  <c r="BE798" i="2"/>
  <c r="T798" i="2"/>
  <c r="R798" i="2"/>
  <c r="P798" i="2"/>
  <c r="BI794" i="2"/>
  <c r="BH794" i="2"/>
  <c r="BG794" i="2"/>
  <c r="BE794" i="2"/>
  <c r="T794" i="2"/>
  <c r="R794" i="2"/>
  <c r="P794" i="2"/>
  <c r="BI790" i="2"/>
  <c r="BH790" i="2"/>
  <c r="BG790" i="2"/>
  <c r="BE790" i="2"/>
  <c r="T790" i="2"/>
  <c r="R790" i="2"/>
  <c r="P790" i="2"/>
  <c r="BI786" i="2"/>
  <c r="BH786" i="2"/>
  <c r="BG786" i="2"/>
  <c r="BE786" i="2"/>
  <c r="T786" i="2"/>
  <c r="R786" i="2"/>
  <c r="P786" i="2"/>
  <c r="BI782" i="2"/>
  <c r="BH782" i="2"/>
  <c r="BG782" i="2"/>
  <c r="BE782" i="2"/>
  <c r="T782" i="2"/>
  <c r="R782" i="2"/>
  <c r="P782" i="2"/>
  <c r="BI778" i="2"/>
  <c r="BH778" i="2"/>
  <c r="BG778" i="2"/>
  <c r="BE778" i="2"/>
  <c r="T778" i="2"/>
  <c r="R778" i="2"/>
  <c r="P778" i="2"/>
  <c r="BI776" i="2"/>
  <c r="BH776" i="2"/>
  <c r="BG776" i="2"/>
  <c r="BE776" i="2"/>
  <c r="T776" i="2"/>
  <c r="R776" i="2"/>
  <c r="P776" i="2"/>
  <c r="BI773" i="2"/>
  <c r="BH773" i="2"/>
  <c r="BG773" i="2"/>
  <c r="BE773" i="2"/>
  <c r="T773" i="2"/>
  <c r="R773" i="2"/>
  <c r="P773" i="2"/>
  <c r="BI770" i="2"/>
  <c r="BH770" i="2"/>
  <c r="BG770" i="2"/>
  <c r="BE770" i="2"/>
  <c r="T770" i="2"/>
  <c r="R770" i="2"/>
  <c r="P770" i="2"/>
  <c r="BI764" i="2"/>
  <c r="BH764" i="2"/>
  <c r="BG764" i="2"/>
  <c r="BE764" i="2"/>
  <c r="T764" i="2"/>
  <c r="R764" i="2"/>
  <c r="P764" i="2"/>
  <c r="BI761" i="2"/>
  <c r="BH761" i="2"/>
  <c r="BG761" i="2"/>
  <c r="BE761" i="2"/>
  <c r="T761" i="2"/>
  <c r="R761" i="2"/>
  <c r="P761" i="2"/>
  <c r="BI743" i="2"/>
  <c r="BH743" i="2"/>
  <c r="BG743" i="2"/>
  <c r="BE743" i="2"/>
  <c r="T743" i="2"/>
  <c r="R743" i="2"/>
  <c r="P743" i="2"/>
  <c r="BI740" i="2"/>
  <c r="BH740" i="2"/>
  <c r="BG740" i="2"/>
  <c r="BE740" i="2"/>
  <c r="T740" i="2"/>
  <c r="R740" i="2"/>
  <c r="P740" i="2"/>
  <c r="BI737" i="2"/>
  <c r="BH737" i="2"/>
  <c r="BG737" i="2"/>
  <c r="BE737" i="2"/>
  <c r="T737" i="2"/>
  <c r="R737" i="2"/>
  <c r="P737" i="2"/>
  <c r="BI723" i="2"/>
  <c r="BH723" i="2"/>
  <c r="BG723" i="2"/>
  <c r="BE723" i="2"/>
  <c r="T723" i="2"/>
  <c r="R723" i="2"/>
  <c r="P723" i="2"/>
  <c r="BI718" i="2"/>
  <c r="BH718" i="2"/>
  <c r="BG718" i="2"/>
  <c r="BE718" i="2"/>
  <c r="T718" i="2"/>
  <c r="R718" i="2"/>
  <c r="P718" i="2"/>
  <c r="BI692" i="2"/>
  <c r="BH692" i="2"/>
  <c r="BG692" i="2"/>
  <c r="BE692" i="2"/>
  <c r="T692" i="2"/>
  <c r="R692" i="2"/>
  <c r="P692" i="2"/>
  <c r="BI665" i="2"/>
  <c r="BH665" i="2"/>
  <c r="BG665" i="2"/>
  <c r="BE665" i="2"/>
  <c r="T665" i="2"/>
  <c r="R665" i="2"/>
  <c r="P665" i="2"/>
  <c r="BI659" i="2"/>
  <c r="BH659" i="2"/>
  <c r="BG659" i="2"/>
  <c r="BE659" i="2"/>
  <c r="T659" i="2"/>
  <c r="R659" i="2"/>
  <c r="P659" i="2"/>
  <c r="BI656" i="2"/>
  <c r="BH656" i="2"/>
  <c r="BG656" i="2"/>
  <c r="BE656" i="2"/>
  <c r="T656" i="2"/>
  <c r="R656" i="2"/>
  <c r="P656" i="2"/>
  <c r="BI650" i="2"/>
  <c r="BH650" i="2"/>
  <c r="BG650" i="2"/>
  <c r="BE650" i="2"/>
  <c r="T650" i="2"/>
  <c r="R650" i="2"/>
  <c r="P650" i="2"/>
  <c r="BI645" i="2"/>
  <c r="BH645" i="2"/>
  <c r="BG645" i="2"/>
  <c r="BE645" i="2"/>
  <c r="T645" i="2"/>
  <c r="R645" i="2"/>
  <c r="P645" i="2"/>
  <c r="BI637" i="2"/>
  <c r="BH637" i="2"/>
  <c r="BG637" i="2"/>
  <c r="BE637" i="2"/>
  <c r="T637" i="2"/>
  <c r="R637" i="2"/>
  <c r="P637" i="2"/>
  <c r="BI631" i="2"/>
  <c r="BH631" i="2"/>
  <c r="BG631" i="2"/>
  <c r="BE631" i="2"/>
  <c r="T631" i="2"/>
  <c r="R631" i="2"/>
  <c r="P631" i="2"/>
  <c r="BI571" i="2"/>
  <c r="BH571" i="2"/>
  <c r="BG571" i="2"/>
  <c r="BE571" i="2"/>
  <c r="T571" i="2"/>
  <c r="R571" i="2"/>
  <c r="P571" i="2"/>
  <c r="BI564" i="2"/>
  <c r="BH564" i="2"/>
  <c r="BG564" i="2"/>
  <c r="BE564" i="2"/>
  <c r="T564" i="2"/>
  <c r="R564" i="2"/>
  <c r="P564" i="2"/>
  <c r="BI563" i="2"/>
  <c r="BH563" i="2"/>
  <c r="BG563" i="2"/>
  <c r="BE563" i="2"/>
  <c r="T563" i="2"/>
  <c r="R563" i="2"/>
  <c r="P563" i="2"/>
  <c r="BI555" i="2"/>
  <c r="BH555" i="2"/>
  <c r="BG555" i="2"/>
  <c r="BE555" i="2"/>
  <c r="T555" i="2"/>
  <c r="R555" i="2"/>
  <c r="P555" i="2"/>
  <c r="BI548" i="2"/>
  <c r="BH548" i="2"/>
  <c r="BG548" i="2"/>
  <c r="BE548" i="2"/>
  <c r="T548" i="2"/>
  <c r="R548" i="2"/>
  <c r="P548" i="2"/>
  <c r="BI489" i="2"/>
  <c r="BH489" i="2"/>
  <c r="BG489" i="2"/>
  <c r="BE489" i="2"/>
  <c r="T489" i="2"/>
  <c r="R489" i="2"/>
  <c r="P489" i="2"/>
  <c r="BI484" i="2"/>
  <c r="BH484" i="2"/>
  <c r="BG484" i="2"/>
  <c r="BE484" i="2"/>
  <c r="T484" i="2"/>
  <c r="R484" i="2"/>
  <c r="P484" i="2"/>
  <c r="BI478" i="2"/>
  <c r="BH478" i="2"/>
  <c r="BG478" i="2"/>
  <c r="BE478" i="2"/>
  <c r="T478" i="2"/>
  <c r="R478" i="2"/>
  <c r="P478" i="2"/>
  <c r="BI467" i="2"/>
  <c r="BH467" i="2"/>
  <c r="BG467" i="2"/>
  <c r="BE467" i="2"/>
  <c r="T467" i="2"/>
  <c r="R467" i="2"/>
  <c r="P467" i="2"/>
  <c r="BI461" i="2"/>
  <c r="BH461" i="2"/>
  <c r="BG461" i="2"/>
  <c r="BE461" i="2"/>
  <c r="T461" i="2"/>
  <c r="R461" i="2"/>
  <c r="P461" i="2"/>
  <c r="BI451" i="2"/>
  <c r="BH451" i="2"/>
  <c r="BG451" i="2"/>
  <c r="BE451" i="2"/>
  <c r="T451" i="2"/>
  <c r="R451" i="2"/>
  <c r="P451" i="2"/>
  <c r="BI440" i="2"/>
  <c r="BH440" i="2"/>
  <c r="BG440" i="2"/>
  <c r="BE440" i="2"/>
  <c r="T440" i="2"/>
  <c r="R440" i="2"/>
  <c r="P440" i="2"/>
  <c r="BI430" i="2"/>
  <c r="BH430" i="2"/>
  <c r="BG430" i="2"/>
  <c r="BE430" i="2"/>
  <c r="T430" i="2"/>
  <c r="R430" i="2"/>
  <c r="P430" i="2"/>
  <c r="BI425" i="2"/>
  <c r="BH425" i="2"/>
  <c r="BG425" i="2"/>
  <c r="BE425" i="2"/>
  <c r="T425" i="2"/>
  <c r="T424" i="2" s="1"/>
  <c r="R425" i="2"/>
  <c r="R424" i="2"/>
  <c r="P425" i="2"/>
  <c r="P424" i="2" s="1"/>
  <c r="BI422" i="2"/>
  <c r="BH422" i="2"/>
  <c r="BG422" i="2"/>
  <c r="BE422" i="2"/>
  <c r="T422" i="2"/>
  <c r="R422" i="2"/>
  <c r="P422" i="2"/>
  <c r="BI417" i="2"/>
  <c r="BH417" i="2"/>
  <c r="BG417" i="2"/>
  <c r="BE417" i="2"/>
  <c r="T417" i="2"/>
  <c r="R417" i="2"/>
  <c r="P417" i="2"/>
  <c r="BI413" i="2"/>
  <c r="BH413" i="2"/>
  <c r="BG413" i="2"/>
  <c r="BE413" i="2"/>
  <c r="T413" i="2"/>
  <c r="R413" i="2"/>
  <c r="P413" i="2"/>
  <c r="BI412" i="2"/>
  <c r="BH412" i="2"/>
  <c r="BG412" i="2"/>
  <c r="BE412" i="2"/>
  <c r="T412" i="2"/>
  <c r="R412" i="2"/>
  <c r="P412" i="2"/>
  <c r="BI408" i="2"/>
  <c r="BH408" i="2"/>
  <c r="BG408" i="2"/>
  <c r="BE408" i="2"/>
  <c r="T408" i="2"/>
  <c r="R408" i="2"/>
  <c r="P408" i="2"/>
  <c r="BI404" i="2"/>
  <c r="BH404" i="2"/>
  <c r="BG404" i="2"/>
  <c r="BE404" i="2"/>
  <c r="T404" i="2"/>
  <c r="R404" i="2"/>
  <c r="P404" i="2"/>
  <c r="BI400" i="2"/>
  <c r="BH400" i="2"/>
  <c r="BG400" i="2"/>
  <c r="BE400" i="2"/>
  <c r="T400" i="2"/>
  <c r="R400" i="2"/>
  <c r="P400" i="2"/>
  <c r="BI396" i="2"/>
  <c r="BH396" i="2"/>
  <c r="BG396" i="2"/>
  <c r="BE396" i="2"/>
  <c r="T396" i="2"/>
  <c r="R396" i="2"/>
  <c r="P396" i="2"/>
  <c r="BI395" i="2"/>
  <c r="BH395" i="2"/>
  <c r="BG395" i="2"/>
  <c r="BE395" i="2"/>
  <c r="T395" i="2"/>
  <c r="R395" i="2"/>
  <c r="P395" i="2"/>
  <c r="BI391" i="2"/>
  <c r="BH391" i="2"/>
  <c r="BG391" i="2"/>
  <c r="BE391" i="2"/>
  <c r="T391" i="2"/>
  <c r="R391" i="2"/>
  <c r="P391" i="2"/>
  <c r="BI387" i="2"/>
  <c r="BH387" i="2"/>
  <c r="BG387" i="2"/>
  <c r="BE387" i="2"/>
  <c r="T387" i="2"/>
  <c r="R387" i="2"/>
  <c r="P387" i="2"/>
  <c r="BI384" i="2"/>
  <c r="BH384" i="2"/>
  <c r="BG384" i="2"/>
  <c r="BE384" i="2"/>
  <c r="T384" i="2"/>
  <c r="R384" i="2"/>
  <c r="P384" i="2"/>
  <c r="BI378" i="2"/>
  <c r="BH378" i="2"/>
  <c r="BG378" i="2"/>
  <c r="BE378" i="2"/>
  <c r="T378" i="2"/>
  <c r="R378" i="2"/>
  <c r="P378" i="2"/>
  <c r="BI361" i="2"/>
  <c r="BH361" i="2"/>
  <c r="BG361" i="2"/>
  <c r="BE361" i="2"/>
  <c r="T361" i="2"/>
  <c r="R361" i="2"/>
  <c r="P361" i="2"/>
  <c r="BI358" i="2"/>
  <c r="BH358" i="2"/>
  <c r="BG358" i="2"/>
  <c r="BE358" i="2"/>
  <c r="T358" i="2"/>
  <c r="R358" i="2"/>
  <c r="P358" i="2"/>
  <c r="BI352" i="2"/>
  <c r="BH352" i="2"/>
  <c r="BG352" i="2"/>
  <c r="BE352" i="2"/>
  <c r="T352" i="2"/>
  <c r="R352" i="2"/>
  <c r="P352" i="2"/>
  <c r="BI350" i="2"/>
  <c r="BH350" i="2"/>
  <c r="BG350" i="2"/>
  <c r="BE350" i="2"/>
  <c r="T350" i="2"/>
  <c r="R350" i="2"/>
  <c r="P350" i="2"/>
  <c r="BI349" i="2"/>
  <c r="BH349" i="2"/>
  <c r="BG349" i="2"/>
  <c r="BE349" i="2"/>
  <c r="T349" i="2"/>
  <c r="R349" i="2"/>
  <c r="P349" i="2"/>
  <c r="BI348" i="2"/>
  <c r="BH348" i="2"/>
  <c r="BG348" i="2"/>
  <c r="BE348" i="2"/>
  <c r="T348" i="2"/>
  <c r="R348" i="2"/>
  <c r="P348" i="2"/>
  <c r="BI347" i="2"/>
  <c r="BH347" i="2"/>
  <c r="BG347" i="2"/>
  <c r="BE347" i="2"/>
  <c r="T347" i="2"/>
  <c r="R347" i="2"/>
  <c r="P347" i="2"/>
  <c r="BI346" i="2"/>
  <c r="BH346" i="2"/>
  <c r="BG346" i="2"/>
  <c r="BE346" i="2"/>
  <c r="T346" i="2"/>
  <c r="R346" i="2"/>
  <c r="P346" i="2"/>
  <c r="BI345" i="2"/>
  <c r="BH345" i="2"/>
  <c r="BG345" i="2"/>
  <c r="BE345" i="2"/>
  <c r="T345" i="2"/>
  <c r="R345" i="2"/>
  <c r="P345" i="2"/>
  <c r="BI344" i="2"/>
  <c r="BH344" i="2"/>
  <c r="BG344" i="2"/>
  <c r="BE344" i="2"/>
  <c r="T344" i="2"/>
  <c r="R344" i="2"/>
  <c r="P344" i="2"/>
  <c r="BI343" i="2"/>
  <c r="BH343" i="2"/>
  <c r="BG343" i="2"/>
  <c r="BE343" i="2"/>
  <c r="T343" i="2"/>
  <c r="R343" i="2"/>
  <c r="P343" i="2"/>
  <c r="BI342" i="2"/>
  <c r="BH342" i="2"/>
  <c r="BG342" i="2"/>
  <c r="BE342" i="2"/>
  <c r="T342" i="2"/>
  <c r="R342" i="2"/>
  <c r="P342" i="2"/>
  <c r="BI341" i="2"/>
  <c r="BH341" i="2"/>
  <c r="BG341" i="2"/>
  <c r="BE341" i="2"/>
  <c r="T341" i="2"/>
  <c r="R341" i="2"/>
  <c r="P341" i="2"/>
  <c r="BI340" i="2"/>
  <c r="BH340" i="2"/>
  <c r="BG340" i="2"/>
  <c r="BE340" i="2"/>
  <c r="T340" i="2"/>
  <c r="R340" i="2"/>
  <c r="P340" i="2"/>
  <c r="BI339" i="2"/>
  <c r="BH339" i="2"/>
  <c r="BG339" i="2"/>
  <c r="BE339" i="2"/>
  <c r="T339" i="2"/>
  <c r="R339" i="2"/>
  <c r="P339" i="2"/>
  <c r="BI338" i="2"/>
  <c r="BH338" i="2"/>
  <c r="BG338" i="2"/>
  <c r="BE338" i="2"/>
  <c r="T338" i="2"/>
  <c r="R338" i="2"/>
  <c r="P338" i="2"/>
  <c r="BI337" i="2"/>
  <c r="BH337" i="2"/>
  <c r="BG337" i="2"/>
  <c r="BE337" i="2"/>
  <c r="T337" i="2"/>
  <c r="R337" i="2"/>
  <c r="P337" i="2"/>
  <c r="BI336" i="2"/>
  <c r="BH336" i="2"/>
  <c r="BG336" i="2"/>
  <c r="BE336" i="2"/>
  <c r="T336" i="2"/>
  <c r="R336" i="2"/>
  <c r="P336" i="2"/>
  <c r="BI333" i="2"/>
  <c r="BH333" i="2"/>
  <c r="BG333" i="2"/>
  <c r="BE333" i="2"/>
  <c r="T333" i="2"/>
  <c r="R333" i="2"/>
  <c r="P333" i="2"/>
  <c r="BI323" i="2"/>
  <c r="BH323" i="2"/>
  <c r="BG323" i="2"/>
  <c r="BE323" i="2"/>
  <c r="T323" i="2"/>
  <c r="R323" i="2"/>
  <c r="P323" i="2"/>
  <c r="BI314" i="2"/>
  <c r="BH314" i="2"/>
  <c r="BG314" i="2"/>
  <c r="BE314" i="2"/>
  <c r="T314" i="2"/>
  <c r="R314" i="2"/>
  <c r="P314" i="2"/>
  <c r="BI308" i="2"/>
  <c r="BH308" i="2"/>
  <c r="BG308" i="2"/>
  <c r="BE308" i="2"/>
  <c r="T308" i="2"/>
  <c r="R308" i="2"/>
  <c r="P308" i="2"/>
  <c r="BI301" i="2"/>
  <c r="BH301" i="2"/>
  <c r="BG301" i="2"/>
  <c r="BE301" i="2"/>
  <c r="T301" i="2"/>
  <c r="R301" i="2"/>
  <c r="P301" i="2"/>
  <c r="BI297" i="2"/>
  <c r="BH297" i="2"/>
  <c r="BG297" i="2"/>
  <c r="BE297" i="2"/>
  <c r="T297" i="2"/>
  <c r="R297" i="2"/>
  <c r="P297" i="2"/>
  <c r="BI295" i="2"/>
  <c r="BH295" i="2"/>
  <c r="BG295" i="2"/>
  <c r="BE295" i="2"/>
  <c r="T295" i="2"/>
  <c r="R295" i="2"/>
  <c r="P295" i="2"/>
  <c r="BI290" i="2"/>
  <c r="BH290" i="2"/>
  <c r="BG290" i="2"/>
  <c r="BE290" i="2"/>
  <c r="T290" i="2"/>
  <c r="R290" i="2"/>
  <c r="P290" i="2"/>
  <c r="BI285" i="2"/>
  <c r="BH285" i="2"/>
  <c r="BG285" i="2"/>
  <c r="BE285" i="2"/>
  <c r="T285" i="2"/>
  <c r="R285" i="2"/>
  <c r="P285" i="2"/>
  <c r="BI282" i="2"/>
  <c r="BH282" i="2"/>
  <c r="BG282" i="2"/>
  <c r="BE282" i="2"/>
  <c r="T282" i="2"/>
  <c r="R282" i="2"/>
  <c r="P282" i="2"/>
  <c r="BI275" i="2"/>
  <c r="BH275" i="2"/>
  <c r="BG275" i="2"/>
  <c r="BE275" i="2"/>
  <c r="T275" i="2"/>
  <c r="R275" i="2"/>
  <c r="P275" i="2"/>
  <c r="BI272" i="2"/>
  <c r="BH272" i="2"/>
  <c r="BG272" i="2"/>
  <c r="BE272" i="2"/>
  <c r="T272" i="2"/>
  <c r="R272" i="2"/>
  <c r="P272" i="2"/>
  <c r="BI261" i="2"/>
  <c r="BH261" i="2"/>
  <c r="BG261" i="2"/>
  <c r="BE261" i="2"/>
  <c r="T261" i="2"/>
  <c r="R261" i="2"/>
  <c r="P261" i="2"/>
  <c r="BI254" i="2"/>
  <c r="BH254" i="2"/>
  <c r="BG254" i="2"/>
  <c r="BE254" i="2"/>
  <c r="T254" i="2"/>
  <c r="R254" i="2"/>
  <c r="P254" i="2"/>
  <c r="BI249" i="2"/>
  <c r="BH249" i="2"/>
  <c r="BG249" i="2"/>
  <c r="BE249" i="2"/>
  <c r="T249" i="2"/>
  <c r="R249" i="2"/>
  <c r="P249" i="2"/>
  <c r="BI238" i="2"/>
  <c r="BH238" i="2"/>
  <c r="BG238" i="2"/>
  <c r="BE238" i="2"/>
  <c r="T238" i="2"/>
  <c r="R238" i="2"/>
  <c r="P238" i="2"/>
  <c r="BI233" i="2"/>
  <c r="BH233" i="2"/>
  <c r="BG233" i="2"/>
  <c r="BE233" i="2"/>
  <c r="T233" i="2"/>
  <c r="R233" i="2"/>
  <c r="P233" i="2"/>
  <c r="BI231" i="2"/>
  <c r="BH231" i="2"/>
  <c r="BG231" i="2"/>
  <c r="BE231" i="2"/>
  <c r="T231" i="2"/>
  <c r="R231" i="2"/>
  <c r="P231" i="2"/>
  <c r="BI224" i="2"/>
  <c r="BH224" i="2"/>
  <c r="BG224" i="2"/>
  <c r="BE224" i="2"/>
  <c r="T224" i="2"/>
  <c r="R224" i="2"/>
  <c r="P224" i="2"/>
  <c r="BI217" i="2"/>
  <c r="BH217" i="2"/>
  <c r="BG217" i="2"/>
  <c r="BE217" i="2"/>
  <c r="T217" i="2"/>
  <c r="R217" i="2"/>
  <c r="P217" i="2"/>
  <c r="BI212" i="2"/>
  <c r="BH212" i="2"/>
  <c r="BG212" i="2"/>
  <c r="BE212" i="2"/>
  <c r="T212" i="2"/>
  <c r="R212" i="2"/>
  <c r="P212" i="2"/>
  <c r="BI210" i="2"/>
  <c r="BH210" i="2"/>
  <c r="BG210" i="2"/>
  <c r="BE210" i="2"/>
  <c r="T210" i="2"/>
  <c r="R210" i="2"/>
  <c r="P210" i="2"/>
  <c r="BI205" i="2"/>
  <c r="BH205" i="2"/>
  <c r="BG205" i="2"/>
  <c r="BE205" i="2"/>
  <c r="T205" i="2"/>
  <c r="R205" i="2"/>
  <c r="P205" i="2"/>
  <c r="BI200" i="2"/>
  <c r="BH200" i="2"/>
  <c r="BG200" i="2"/>
  <c r="BE200" i="2"/>
  <c r="T200" i="2"/>
  <c r="R200" i="2"/>
  <c r="P200" i="2"/>
  <c r="BI195" i="2"/>
  <c r="BH195" i="2"/>
  <c r="F36" i="2" s="1"/>
  <c r="BG195" i="2"/>
  <c r="BE195" i="2"/>
  <c r="T195" i="2"/>
  <c r="R195" i="2"/>
  <c r="P195" i="2"/>
  <c r="BI193" i="2"/>
  <c r="BH193" i="2"/>
  <c r="BG193" i="2"/>
  <c r="BE193" i="2"/>
  <c r="T193" i="2"/>
  <c r="R193" i="2"/>
  <c r="P193" i="2"/>
  <c r="BI186" i="2"/>
  <c r="BH186" i="2"/>
  <c r="BG186" i="2"/>
  <c r="BE186" i="2"/>
  <c r="T186" i="2"/>
  <c r="R186" i="2"/>
  <c r="P186" i="2"/>
  <c r="BI179" i="2"/>
  <c r="BH179" i="2"/>
  <c r="BG179" i="2"/>
  <c r="BE179" i="2"/>
  <c r="T179" i="2"/>
  <c r="R179" i="2"/>
  <c r="P179" i="2"/>
  <c r="BI173" i="2"/>
  <c r="BH173" i="2"/>
  <c r="BG173" i="2"/>
  <c r="BE173" i="2"/>
  <c r="T173" i="2"/>
  <c r="R173" i="2"/>
  <c r="P173" i="2"/>
  <c r="BI171" i="2"/>
  <c r="BH171" i="2"/>
  <c r="BG171" i="2"/>
  <c r="F35" i="2" s="1"/>
  <c r="BE171" i="2"/>
  <c r="T171" i="2"/>
  <c r="R171" i="2"/>
  <c r="P171" i="2"/>
  <c r="BI167" i="2"/>
  <c r="BH167" i="2"/>
  <c r="BG167" i="2"/>
  <c r="BE167" i="2"/>
  <c r="T167" i="2"/>
  <c r="R167" i="2"/>
  <c r="P167" i="2"/>
  <c r="BI163" i="2"/>
  <c r="F37" i="2" s="1"/>
  <c r="BH163" i="2"/>
  <c r="BG163" i="2"/>
  <c r="BE163" i="2"/>
  <c r="T163" i="2"/>
  <c r="R163" i="2"/>
  <c r="P163" i="2"/>
  <c r="BI157" i="2"/>
  <c r="BH157" i="2"/>
  <c r="BG157" i="2"/>
  <c r="BE157" i="2"/>
  <c r="F33" i="2" s="1"/>
  <c r="T157" i="2"/>
  <c r="R157" i="2"/>
  <c r="P157" i="2"/>
  <c r="BI150" i="2"/>
  <c r="BH150" i="2"/>
  <c r="BG150" i="2"/>
  <c r="BE150" i="2"/>
  <c r="T150" i="2"/>
  <c r="R150" i="2"/>
  <c r="P150" i="2"/>
  <c r="J144" i="2"/>
  <c r="J143" i="2"/>
  <c r="F143" i="2"/>
  <c r="F141" i="2"/>
  <c r="E139" i="2"/>
  <c r="J92" i="2"/>
  <c r="J91" i="2"/>
  <c r="F91" i="2"/>
  <c r="F89" i="2"/>
  <c r="E87" i="2"/>
  <c r="J18" i="2"/>
  <c r="E18" i="2"/>
  <c r="F144" i="2"/>
  <c r="J17" i="2"/>
  <c r="J12" i="2"/>
  <c r="J141" i="2"/>
  <c r="E7" i="2"/>
  <c r="E85" i="2" s="1"/>
  <c r="L90" i="1"/>
  <c r="AM90" i="1"/>
  <c r="AM89" i="1"/>
  <c r="L89" i="1"/>
  <c r="AM87" i="1"/>
  <c r="L87" i="1"/>
  <c r="L85" i="1"/>
  <c r="L84" i="1"/>
  <c r="BK2166" i="2"/>
  <c r="J1985" i="2"/>
  <c r="J1888" i="2"/>
  <c r="J1850" i="2"/>
  <c r="BK1662" i="2"/>
  <c r="BK1413" i="2"/>
  <c r="J1231" i="2"/>
  <c r="BK1005" i="2"/>
  <c r="BK827" i="2"/>
  <c r="BK425" i="2"/>
  <c r="J361" i="2"/>
  <c r="BK314" i="2"/>
  <c r="J231" i="2"/>
  <c r="J2122" i="2"/>
  <c r="J2010" i="2"/>
  <c r="BK2001" i="2"/>
  <c r="BK1941" i="2"/>
  <c r="BK1890" i="2"/>
  <c r="BK1822" i="2"/>
  <c r="BK1798" i="2"/>
  <c r="BK1678" i="2"/>
  <c r="J1483" i="2"/>
  <c r="BK1369" i="2"/>
  <c r="BK1231" i="2"/>
  <c r="BK1063" i="2"/>
  <c r="BK988" i="2"/>
  <c r="BK952" i="2"/>
  <c r="J827" i="2"/>
  <c r="J637" i="2"/>
  <c r="BK352" i="2"/>
  <c r="J285" i="2"/>
  <c r="BK231" i="2"/>
  <c r="J137" i="3"/>
  <c r="J222" i="3"/>
  <c r="J165" i="3"/>
  <c r="J141" i="3"/>
  <c r="BK222" i="4"/>
  <c r="J161" i="4"/>
  <c r="BK268" i="4"/>
  <c r="BK224" i="4"/>
  <c r="J159" i="4"/>
  <c r="BK254" i="4"/>
  <c r="BK157" i="4"/>
  <c r="BK178" i="4"/>
  <c r="BK137" i="4"/>
  <c r="J232" i="4"/>
  <c r="BK260" i="4"/>
  <c r="J211" i="4"/>
  <c r="J147" i="4"/>
  <c r="BK251" i="4"/>
  <c r="BK155" i="4"/>
  <c r="J238" i="4"/>
  <c r="J158" i="4"/>
  <c r="BK158" i="4"/>
  <c r="BK262" i="4"/>
  <c r="J208" i="4"/>
  <c r="J279" i="4"/>
  <c r="BK229" i="4"/>
  <c r="J176" i="4"/>
  <c r="BK134" i="5"/>
  <c r="BK141" i="5"/>
  <c r="BK130" i="5"/>
  <c r="J126" i="5"/>
  <c r="J1757" i="6"/>
  <c r="BK1476" i="6"/>
  <c r="J956" i="6"/>
  <c r="BK408" i="6"/>
  <c r="J1978" i="6"/>
  <c r="BK1833" i="6"/>
  <c r="BK1407" i="6"/>
  <c r="BK1144" i="6"/>
  <c r="BK931" i="6"/>
  <c r="J430" i="6"/>
  <c r="J212" i="6"/>
  <c r="BK1896" i="6"/>
  <c r="J1833" i="6"/>
  <c r="J1425" i="6"/>
  <c r="J954" i="6"/>
  <c r="BK345" i="6"/>
  <c r="J195" i="6"/>
  <c r="BK1922" i="6"/>
  <c r="BK1691" i="6"/>
  <c r="BK1635" i="6"/>
  <c r="BK1439" i="6"/>
  <c r="J1025" i="6"/>
  <c r="BK867" i="6"/>
  <c r="BK782" i="6"/>
  <c r="J336" i="6"/>
  <c r="J1871" i="6"/>
  <c r="BK1119" i="6"/>
  <c r="J743" i="6"/>
  <c r="BK384" i="6"/>
  <c r="BK1812" i="6"/>
  <c r="J1162" i="6"/>
  <c r="J563" i="6"/>
  <c r="BK212" i="6"/>
  <c r="J1828" i="6"/>
  <c r="J1531" i="6"/>
  <c r="J1012" i="6"/>
  <c r="BK790" i="6"/>
  <c r="BK346" i="6"/>
  <c r="BK224" i="6"/>
  <c r="BK2177" i="6"/>
  <c r="J2058" i="6"/>
  <c r="J1888" i="6"/>
  <c r="BK1612" i="6"/>
  <c r="J1380" i="6"/>
  <c r="J548" i="6"/>
  <c r="BK2217" i="6"/>
  <c r="J2118" i="6"/>
  <c r="J1981" i="6"/>
  <c r="BK1662" i="6"/>
  <c r="BK1162" i="6"/>
  <c r="BK631" i="6"/>
  <c r="BK2257" i="6"/>
  <c r="J2227" i="6"/>
  <c r="BK2133" i="6"/>
  <c r="BK2023" i="6"/>
  <c r="BK1969" i="6"/>
  <c r="BK1793" i="6"/>
  <c r="J1552" i="6"/>
  <c r="BK1369" i="6"/>
  <c r="BK905" i="6"/>
  <c r="J461" i="6"/>
  <c r="BK261" i="6"/>
  <c r="BK2214" i="6"/>
  <c r="J2102" i="6"/>
  <c r="J1962" i="6"/>
  <c r="BK1889" i="6"/>
  <c r="J1723" i="6"/>
  <c r="BK1187" i="6"/>
  <c r="J867" i="6"/>
  <c r="BK2328" i="6"/>
  <c r="BK2258" i="6"/>
  <c r="BK2010" i="6"/>
  <c r="J1512" i="6"/>
  <c r="BK1198" i="6"/>
  <c r="BK916" i="6"/>
  <c r="J275" i="6"/>
  <c r="BK195" i="7"/>
  <c r="BK155" i="7"/>
  <c r="BK228" i="7"/>
  <c r="BK157" i="7"/>
  <c r="BK236" i="7"/>
  <c r="BK190" i="7"/>
  <c r="BK220" i="7"/>
  <c r="BK175" i="7"/>
  <c r="BK204" i="7"/>
  <c r="BK177" i="7"/>
  <c r="J208" i="7"/>
  <c r="BK227" i="7"/>
  <c r="J150" i="7"/>
  <c r="J192" i="7"/>
  <c r="J142" i="7"/>
  <c r="J212" i="7"/>
  <c r="J201" i="7"/>
  <c r="BK132" i="7"/>
  <c r="BK184" i="7"/>
  <c r="J147" i="8"/>
  <c r="J164" i="8"/>
  <c r="BK236" i="8"/>
  <c r="BK158" i="8"/>
  <c r="J213" i="8"/>
  <c r="BK255" i="8"/>
  <c r="J161" i="8"/>
  <c r="BK186" i="8"/>
  <c r="BK194" i="8"/>
  <c r="J230" i="8"/>
  <c r="J280" i="8"/>
  <c r="BK178" i="8"/>
  <c r="J198" i="8"/>
  <c r="BK277" i="8"/>
  <c r="BK205" i="8"/>
  <c r="BK147" i="8"/>
  <c r="BK131" i="9"/>
  <c r="BK143" i="9"/>
  <c r="J137" i="9"/>
  <c r="J1872" i="10"/>
  <c r="J1170" i="10"/>
  <c r="BK910" i="10"/>
  <c r="BK1811" i="10"/>
  <c r="J1556" i="10"/>
  <c r="BK1048" i="10"/>
  <c r="J404" i="10"/>
  <c r="J301" i="10"/>
  <c r="BK1806" i="10"/>
  <c r="BK1364" i="10"/>
  <c r="J761" i="10"/>
  <c r="J1890" i="10"/>
  <c r="J1453" i="10"/>
  <c r="BK976" i="10"/>
  <c r="BK665" i="10"/>
  <c r="J193" i="10"/>
  <c r="J1521" i="10"/>
  <c r="BK867" i="10"/>
  <c r="J408" i="10"/>
  <c r="BK1857" i="10"/>
  <c r="J1499" i="10"/>
  <c r="J1037" i="10"/>
  <c r="J770" i="10"/>
  <c r="BK254" i="10"/>
  <c r="BK1406" i="10"/>
  <c r="BK1353" i="10"/>
  <c r="BK341" i="10"/>
  <c r="BK2263" i="10"/>
  <c r="J2133" i="10"/>
  <c r="BK1981" i="10"/>
  <c r="J1857" i="10"/>
  <c r="J1644" i="10"/>
  <c r="BK1481" i="10"/>
  <c r="BK1144" i="10"/>
  <c r="J563" i="10"/>
  <c r="J150" i="10"/>
  <c r="J2254" i="10"/>
  <c r="BK2149" i="10"/>
  <c r="BK2031" i="10"/>
  <c r="J1978" i="10"/>
  <c r="BK1588" i="10"/>
  <c r="J996" i="10"/>
  <c r="J926" i="10"/>
  <c r="J489" i="10"/>
  <c r="J2253" i="10"/>
  <c r="BK2147" i="10"/>
  <c r="J2068" i="10"/>
  <c r="BK1985" i="10"/>
  <c r="J1892" i="10"/>
  <c r="BK1485" i="10"/>
  <c r="BK1012" i="10"/>
  <c r="J631" i="10"/>
  <c r="BK338" i="10"/>
  <c r="BK2317" i="10"/>
  <c r="BK2174" i="10"/>
  <c r="J1925" i="10"/>
  <c r="BK1764" i="10"/>
  <c r="J1483" i="10"/>
  <c r="J1123" i="10"/>
  <c r="J337" i="10"/>
  <c r="BK205" i="10"/>
  <c r="BK2172" i="10"/>
  <c r="BK1980" i="10"/>
  <c r="BK1890" i="10"/>
  <c r="BK1475" i="10"/>
  <c r="J1090" i="10"/>
  <c r="J718" i="10"/>
  <c r="BK249" i="10"/>
  <c r="BK239" i="11"/>
  <c r="J182" i="11"/>
  <c r="BK131" i="11"/>
  <c r="BK143" i="11"/>
  <c r="BK226" i="11"/>
  <c r="J165" i="11"/>
  <c r="J193" i="11"/>
  <c r="J137" i="11"/>
  <c r="J172" i="11"/>
  <c r="J224" i="11"/>
  <c r="BK178" i="11"/>
  <c r="J212" i="11"/>
  <c r="J155" i="11"/>
  <c r="BK236" i="11"/>
  <c r="J167" i="11"/>
  <c r="J215" i="11"/>
  <c r="BK177" i="11"/>
  <c r="BK212" i="11"/>
  <c r="BK154" i="11"/>
  <c r="J136" i="11"/>
  <c r="BK207" i="12"/>
  <c r="BK211" i="12"/>
  <c r="BK238" i="12"/>
  <c r="BK242" i="12"/>
  <c r="BK143" i="12"/>
  <c r="BK227" i="12"/>
  <c r="BK157" i="12"/>
  <c r="BK257" i="12"/>
  <c r="J190" i="12"/>
  <c r="BK284" i="12"/>
  <c r="BK166" i="12"/>
  <c r="J203" i="12"/>
  <c r="J277" i="12"/>
  <c r="BK145" i="12"/>
  <c r="BK172" i="12"/>
  <c r="J240" i="12"/>
  <c r="J130" i="13"/>
  <c r="BK136" i="13"/>
  <c r="BK137" i="13"/>
  <c r="BK131" i="13"/>
  <c r="BK279" i="14"/>
  <c r="BK196" i="14"/>
  <c r="BK331" i="14"/>
  <c r="BK275" i="14"/>
  <c r="BK180" i="14"/>
  <c r="BK262" i="14"/>
  <c r="J201" i="14"/>
  <c r="J346" i="14"/>
  <c r="BK286" i="14"/>
  <c r="J218" i="14"/>
  <c r="BK349" i="14"/>
  <c r="BK303" i="14"/>
  <c r="BK229" i="14"/>
  <c r="BK141" i="14"/>
  <c r="BK263" i="14"/>
  <c r="BK236" i="14"/>
  <c r="J186" i="14"/>
  <c r="BK149" i="14"/>
  <c r="BK344" i="14"/>
  <c r="J279" i="14"/>
  <c r="BK190" i="14"/>
  <c r="J330" i="14"/>
  <c r="BK255" i="14"/>
  <c r="J197" i="14"/>
  <c r="BK340" i="14"/>
  <c r="J248" i="14"/>
  <c r="J182" i="14"/>
  <c r="BK284" i="15"/>
  <c r="J272" i="15"/>
  <c r="BK203" i="15"/>
  <c r="J144" i="15"/>
  <c r="BK222" i="15"/>
  <c r="BK144" i="15"/>
  <c r="J170" i="15"/>
  <c r="BK244" i="15"/>
  <c r="J154" i="15"/>
  <c r="BK180" i="15"/>
  <c r="J271" i="15"/>
  <c r="J139" i="16"/>
  <c r="BK131" i="16"/>
  <c r="J135" i="16"/>
  <c r="J163" i="17"/>
  <c r="J138" i="17"/>
  <c r="J150" i="17"/>
  <c r="J166" i="17"/>
  <c r="BK134" i="17"/>
  <c r="BK155" i="18"/>
  <c r="J140" i="18"/>
  <c r="J173" i="18"/>
  <c r="BK140" i="18"/>
  <c r="J160" i="18"/>
  <c r="J145" i="18"/>
  <c r="J135" i="19"/>
  <c r="BK125" i="19"/>
  <c r="BK2172" i="2"/>
  <c r="BK1982" i="2"/>
  <c r="J1872" i="2"/>
  <c r="J1685" i="2"/>
  <c r="J1436" i="2"/>
  <c r="BK1198" i="2"/>
  <c r="BK984" i="2"/>
  <c r="J440" i="2"/>
  <c r="BK337" i="2"/>
  <c r="BK2261" i="2"/>
  <c r="BK2113" i="2"/>
  <c r="J1979" i="2"/>
  <c r="J1878" i="2"/>
  <c r="J1817" i="2"/>
  <c r="J1535" i="2"/>
  <c r="J1368" i="2"/>
  <c r="J1078" i="2"/>
  <c r="J974" i="2"/>
  <c r="J692" i="2"/>
  <c r="J412" i="2"/>
  <c r="J342" i="2"/>
  <c r="J212" i="2"/>
  <c r="BK2259" i="2"/>
  <c r="BK2256" i="2"/>
  <c r="BK2250" i="2"/>
  <c r="BK2241" i="2"/>
  <c r="BK2219" i="2"/>
  <c r="J2204" i="2"/>
  <c r="BK2147" i="2"/>
  <c r="J2113" i="2"/>
  <c r="BK2015" i="2"/>
  <c r="J1982" i="2"/>
  <c r="J1948" i="2"/>
  <c r="J1893" i="2"/>
  <c r="J1857" i="2"/>
  <c r="J1824" i="2"/>
  <c r="J1715" i="2"/>
  <c r="BK1596" i="2"/>
  <c r="J1529" i="2"/>
  <c r="J1485" i="2"/>
  <c r="J1413" i="2"/>
  <c r="J1361" i="2"/>
  <c r="BK1152" i="2"/>
  <c r="J1083" i="2"/>
  <c r="J1010" i="2"/>
  <c r="BK978" i="2"/>
  <c r="J952" i="2"/>
  <c r="BK773" i="2"/>
  <c r="BK656" i="2"/>
  <c r="BK484" i="2"/>
  <c r="BK408" i="2"/>
  <c r="BK350" i="2"/>
  <c r="J343" i="2"/>
  <c r="J295" i="2"/>
  <c r="BK224" i="2"/>
  <c r="J2262" i="2"/>
  <c r="BK2100" i="2"/>
  <c r="BK2040" i="2"/>
  <c r="J1995" i="2"/>
  <c r="BK1925" i="2"/>
  <c r="J1899" i="2"/>
  <c r="J1885" i="2"/>
  <c r="BK1850" i="2"/>
  <c r="BK1764" i="2"/>
  <c r="BK1715" i="2"/>
  <c r="BK1654" i="2"/>
  <c r="J1583" i="2"/>
  <c r="BK1521" i="2"/>
  <c r="J1475" i="2"/>
  <c r="J1388" i="2"/>
  <c r="BK1368" i="2"/>
  <c r="J1094" i="2"/>
  <c r="BK996" i="2"/>
  <c r="J917" i="2"/>
  <c r="BK867" i="2"/>
  <c r="BK740" i="2"/>
  <c r="BK564" i="2"/>
  <c r="J425" i="2"/>
  <c r="J387" i="2"/>
  <c r="BK295" i="2"/>
  <c r="BK200" i="2"/>
  <c r="BK2326" i="2"/>
  <c r="J2312" i="2"/>
  <c r="J2177" i="2"/>
  <c r="BK2162" i="2"/>
  <c r="J2134" i="2"/>
  <c r="J2083" i="2"/>
  <c r="BK1989" i="2"/>
  <c r="J1944" i="2"/>
  <c r="BK1899" i="2"/>
  <c r="J1887" i="2"/>
  <c r="BK1800" i="2"/>
  <c r="J1746" i="2"/>
  <c r="BK1635" i="2"/>
  <c r="BK1523" i="2"/>
  <c r="BK1425" i="2"/>
  <c r="BK1355" i="2"/>
  <c r="BK1212" i="2"/>
  <c r="J1048" i="2"/>
  <c r="BK990" i="2"/>
  <c r="BK954" i="2"/>
  <c r="BK910" i="2"/>
  <c r="J778" i="2"/>
  <c r="J548" i="2"/>
  <c r="BK417" i="2"/>
  <c r="BK346" i="2"/>
  <c r="J337" i="2"/>
  <c r="J210" i="2"/>
  <c r="BK179" i="2"/>
  <c r="BK233" i="3"/>
  <c r="BK220" i="3"/>
  <c r="J176" i="3"/>
  <c r="J227" i="3"/>
  <c r="J210" i="3"/>
  <c r="BK192" i="3"/>
  <c r="BK167" i="3"/>
  <c r="BK141" i="3"/>
  <c r="BK232" i="3"/>
  <c r="J180" i="3"/>
  <c r="BK201" i="3"/>
  <c r="J168" i="3"/>
  <c r="J146" i="3"/>
  <c r="J231" i="3"/>
  <c r="BK197" i="3"/>
  <c r="BK169" i="3"/>
  <c r="BK149" i="3"/>
  <c r="BK210" i="3"/>
  <c r="J205" i="3"/>
  <c r="J170" i="3"/>
  <c r="BK239" i="3"/>
  <c r="J197" i="3"/>
  <c r="J233" i="3"/>
  <c r="BK209" i="3"/>
  <c r="BK176" i="3"/>
  <c r="BK170" i="3"/>
  <c r="J239" i="3"/>
  <c r="J232" i="3"/>
  <c r="BK199" i="3"/>
  <c r="BK191" i="3"/>
  <c r="J163" i="3"/>
  <c r="BK139" i="3"/>
  <c r="J194" i="3"/>
  <c r="BK162" i="3"/>
  <c r="J149" i="3"/>
  <c r="J235" i="3"/>
  <c r="J224" i="3"/>
  <c r="BK177" i="3"/>
  <c r="J147" i="3"/>
  <c r="J138" i="3"/>
  <c r="BK228" i="4"/>
  <c r="J205" i="4"/>
  <c r="J153" i="4"/>
  <c r="J259" i="4"/>
  <c r="J220" i="4"/>
  <c r="BK149" i="4"/>
  <c r="BK200" i="4"/>
  <c r="J172" i="4"/>
  <c r="BK242" i="4"/>
  <c r="J170" i="4"/>
  <c r="BK194" i="4"/>
  <c r="J266" i="4"/>
  <c r="J201" i="4"/>
  <c r="J137" i="4"/>
  <c r="BK253" i="4"/>
  <c r="J210" i="4"/>
  <c r="BK280" i="4"/>
  <c r="J218" i="4"/>
  <c r="BK279" i="4"/>
  <c r="BK196" i="4"/>
  <c r="J284" i="4"/>
  <c r="J132" i="4"/>
  <c r="BK238" i="4"/>
  <c r="BK166" i="4"/>
  <c r="J242" i="4"/>
  <c r="BK198" i="4"/>
  <c r="BK138" i="5"/>
  <c r="J143" i="5"/>
  <c r="BK143" i="5"/>
  <c r="J132" i="5"/>
  <c r="J1691" i="6"/>
  <c r="BK1447" i="6"/>
  <c r="BK972" i="6"/>
  <c r="BK272" i="6"/>
  <c r="BK1901" i="6"/>
  <c r="J1673" i="6"/>
  <c r="J1547" i="6"/>
  <c r="J1401" i="6"/>
  <c r="BK1094" i="6"/>
  <c r="BK665" i="6"/>
  <c r="J233" i="6"/>
  <c r="BK150" i="6"/>
  <c r="BK1879" i="6"/>
  <c r="J1540" i="6"/>
  <c r="BK1383" i="6"/>
  <c r="BK997" i="6"/>
  <c r="BK489" i="6"/>
  <c r="BK238" i="6"/>
  <c r="BK1931" i="6"/>
  <c r="BK955" i="6"/>
  <c r="J659" i="6"/>
  <c r="BK186" i="6"/>
  <c r="J1678" i="6"/>
  <c r="J1090" i="6"/>
  <c r="J692" i="6"/>
  <c r="J345" i="6"/>
  <c r="J1886" i="6"/>
  <c r="BK1393" i="6"/>
  <c r="J1037" i="6"/>
  <c r="J489" i="6"/>
  <c r="J272" i="6"/>
  <c r="BK1899" i="6"/>
  <c r="BK1620" i="6"/>
  <c r="BK1005" i="6"/>
  <c r="J637" i="6"/>
  <c r="J295" i="6"/>
  <c r="J2250" i="6"/>
  <c r="BK2100" i="6"/>
  <c r="J1889" i="6"/>
  <c r="BK1741" i="6"/>
  <c r="J1447" i="6"/>
  <c r="J917" i="6"/>
  <c r="J346" i="6"/>
  <c r="BK2174" i="6"/>
  <c r="BK2031" i="6"/>
  <c r="BK1865" i="6"/>
  <c r="BK1373" i="6"/>
  <c r="J990" i="6"/>
  <c r="J395" i="6"/>
  <c r="J2256" i="6"/>
  <c r="BK2172" i="6"/>
  <c r="J2131" i="6"/>
  <c r="BK2040" i="6"/>
  <c r="BK1978" i="6"/>
  <c r="BK1798" i="6"/>
  <c r="J1535" i="6"/>
  <c r="J1364" i="6"/>
  <c r="J868" i="6"/>
  <c r="J349" i="6"/>
  <c r="BK233" i="6"/>
  <c r="J2166" i="6"/>
  <c r="J1987" i="6"/>
  <c r="BK1824" i="6"/>
  <c r="J1523" i="6"/>
  <c r="BK764" i="6"/>
  <c r="J163" i="6"/>
  <c r="J2187" i="6"/>
  <c r="BK2033" i="6"/>
  <c r="J1657" i="6"/>
  <c r="J1187" i="6"/>
  <c r="J953" i="6"/>
  <c r="J422" i="6"/>
  <c r="BK235" i="7"/>
  <c r="J143" i="7"/>
  <c r="BK210" i="7"/>
  <c r="BK149" i="7"/>
  <c r="J197" i="7"/>
  <c r="J140" i="7"/>
  <c r="J188" i="7"/>
  <c r="J210" i="7"/>
  <c r="J159" i="7"/>
  <c r="BK144" i="7"/>
  <c r="BK140" i="7"/>
  <c r="BK179" i="7"/>
  <c r="J232" i="7"/>
  <c r="J177" i="7"/>
  <c r="J228" i="7"/>
  <c r="J190" i="7"/>
  <c r="J132" i="7"/>
  <c r="J162" i="7"/>
  <c r="J211" i="7"/>
  <c r="J209" i="8"/>
  <c r="J155" i="8"/>
  <c r="J137" i="8"/>
  <c r="BK174" i="8"/>
  <c r="J220" i="8"/>
  <c r="BK272" i="8"/>
  <c r="BK208" i="8"/>
  <c r="J201" i="8"/>
  <c r="BK220" i="8"/>
  <c r="J236" i="8"/>
  <c r="J143" i="8"/>
  <c r="J176" i="8"/>
  <c r="J159" i="8"/>
  <c r="BK232" i="8"/>
  <c r="J168" i="8"/>
  <c r="J141" i="9"/>
  <c r="BK136" i="9"/>
  <c r="J142" i="9"/>
  <c r="BK129" i="9"/>
  <c r="BK1668" i="10"/>
  <c r="J1012" i="10"/>
  <c r="BK396" i="10"/>
  <c r="BK1793" i="10"/>
  <c r="J1665" i="10"/>
  <c r="J1439" i="10"/>
  <c r="BK917" i="10"/>
  <c r="J400" i="10"/>
  <c r="BK238" i="10"/>
  <c r="J1531" i="10"/>
  <c r="J1119" i="10"/>
  <c r="J467" i="10"/>
  <c r="J340" i="10"/>
  <c r="J1800" i="10"/>
  <c r="BK926" i="10"/>
  <c r="BK484" i="10"/>
  <c r="J1529" i="10"/>
  <c r="J1114" i="10"/>
  <c r="BK761" i="10"/>
  <c r="BK285" i="10"/>
  <c r="BK1782" i="10"/>
  <c r="J1475" i="10"/>
  <c r="J1355" i="10"/>
  <c r="J1003" i="10"/>
  <c r="J391" i="10"/>
  <c r="J1612" i="10"/>
  <c r="J1005" i="10"/>
  <c r="BK344" i="10"/>
  <c r="J2312" i="10"/>
  <c r="BK2177" i="10"/>
  <c r="J2102" i="10"/>
  <c r="J1972" i="10"/>
  <c r="J1955" i="10"/>
  <c r="J1948" i="10"/>
  <c r="BK1531" i="10"/>
  <c r="J1109" i="10"/>
  <c r="BK645" i="10"/>
  <c r="J195" i="10"/>
  <c r="J2177" i="10"/>
  <c r="J2040" i="10"/>
  <c r="J2007" i="10"/>
  <c r="BK1901" i="10"/>
  <c r="BK1691" i="10"/>
  <c r="J1178" i="10"/>
  <c r="BK992" i="10"/>
  <c r="BK782" i="10"/>
  <c r="J347" i="10"/>
  <c r="BK2249" i="10"/>
  <c r="J2162" i="10"/>
  <c r="J2100" i="10"/>
  <c r="J2031" i="10"/>
  <c r="BK1928" i="10"/>
  <c r="J1870" i="10"/>
  <c r="J1431" i="10"/>
  <c r="BK1010" i="10"/>
  <c r="BK489" i="10"/>
  <c r="BK224" i="10"/>
  <c r="BK2256" i="10"/>
  <c r="J2156" i="10"/>
  <c r="J1989" i="10"/>
  <c r="J1823" i="10"/>
  <c r="J1575" i="10"/>
  <c r="BK972" i="10"/>
  <c r="J461" i="10"/>
  <c r="J238" i="10"/>
  <c r="J2227" i="10"/>
  <c r="J2147" i="10"/>
  <c r="J1993" i="10"/>
  <c r="J1912" i="10"/>
  <c r="J1353" i="10"/>
  <c r="BK1032" i="10"/>
  <c r="BK408" i="10"/>
  <c r="BK142" i="11"/>
  <c r="BK202" i="11"/>
  <c r="J135" i="11"/>
  <c r="J184" i="11"/>
  <c r="J234" i="11"/>
  <c r="J175" i="11"/>
  <c r="BK228" i="11"/>
  <c r="J205" i="11"/>
  <c r="J240" i="11"/>
  <c r="J198" i="11"/>
  <c r="J159" i="11"/>
  <c r="BK217" i="11"/>
  <c r="BK166" i="11"/>
  <c r="BK204" i="11"/>
  <c r="J213" i="11"/>
  <c r="BK172" i="11"/>
  <c r="BK135" i="11"/>
  <c r="J192" i="12"/>
  <c r="BK149" i="12"/>
  <c r="BK131" i="12"/>
  <c r="BK188" i="12"/>
  <c r="J238" i="12"/>
  <c r="BK164" i="12"/>
  <c r="J249" i="12"/>
  <c r="J253" i="12"/>
  <c r="BK264" i="12"/>
  <c r="J188" i="12"/>
  <c r="J182" i="12"/>
  <c r="BK153" i="12"/>
  <c r="BK216" i="12"/>
  <c r="J205" i="12"/>
  <c r="J143" i="13"/>
  <c r="J138" i="13"/>
  <c r="BK124" i="13"/>
  <c r="BK321" i="14"/>
  <c r="BK267" i="14"/>
  <c r="J243" i="14"/>
  <c r="BK333" i="14"/>
  <c r="BK283" i="14"/>
  <c r="J205" i="14"/>
  <c r="J297" i="14"/>
  <c r="J250" i="14"/>
  <c r="J219" i="14"/>
  <c r="BK142" i="14"/>
  <c r="J305" i="14"/>
  <c r="BK193" i="14"/>
  <c r="J319" i="14"/>
  <c r="J263" i="14"/>
  <c r="J179" i="14"/>
  <c r="BK343" i="14"/>
  <c r="J227" i="14"/>
  <c r="BK161" i="14"/>
  <c r="J253" i="14"/>
  <c r="J162" i="14"/>
  <c r="BK330" i="14"/>
  <c r="J254" i="14"/>
  <c r="BK175" i="14"/>
  <c r="J310" i="14"/>
  <c r="BK258" i="14"/>
  <c r="J235" i="14"/>
  <c r="J171" i="14"/>
  <c r="J138" i="14"/>
  <c r="BK288" i="14"/>
  <c r="J216" i="14"/>
  <c r="J146" i="14"/>
  <c r="J303" i="14"/>
  <c r="BK242" i="14"/>
  <c r="J178" i="14"/>
  <c r="J274" i="14"/>
  <c r="BK216" i="14"/>
  <c r="BK172" i="14"/>
  <c r="J135" i="15"/>
  <c r="J195" i="15"/>
  <c r="BK248" i="15"/>
  <c r="BK210" i="15"/>
  <c r="J274" i="15"/>
  <c r="BK155" i="15"/>
  <c r="BK245" i="15"/>
  <c r="J155" i="15"/>
  <c r="BK181" i="15"/>
  <c r="J284" i="15"/>
  <c r="J214" i="15"/>
  <c r="BK300" i="15"/>
  <c r="J167" i="15"/>
  <c r="J240" i="15"/>
  <c r="J254" i="15"/>
  <c r="BK143" i="15"/>
  <c r="J165" i="15"/>
  <c r="BK157" i="16"/>
  <c r="J155" i="16"/>
  <c r="J165" i="16"/>
  <c r="BK130" i="16"/>
  <c r="J145" i="17"/>
  <c r="BK130" i="17"/>
  <c r="BK142" i="17"/>
  <c r="J165" i="18"/>
  <c r="BK169" i="18"/>
  <c r="BK124" i="18"/>
  <c r="BK174" i="18"/>
  <c r="BK127" i="18"/>
  <c r="BK137" i="19"/>
  <c r="BK2177" i="2"/>
  <c r="BK2058" i="2"/>
  <c r="J1892" i="2"/>
  <c r="J1825" i="2"/>
  <c r="J1547" i="2"/>
  <c r="J1373" i="2"/>
  <c r="J1144" i="2"/>
  <c r="BK905" i="2"/>
  <c r="BK631" i="2"/>
  <c r="BK342" i="2"/>
  <c r="J205" i="2"/>
  <c r="J2118" i="2"/>
  <c r="J2002" i="2"/>
  <c r="J1947" i="2"/>
  <c r="J1864" i="2"/>
  <c r="BK1757" i="2"/>
  <c r="BK1512" i="2"/>
  <c r="J1401" i="2"/>
  <c r="J1212" i="2"/>
  <c r="BK1048" i="2"/>
  <c r="BK912" i="2"/>
  <c r="BK650" i="2"/>
  <c r="J336" i="2"/>
  <c r="J195" i="2"/>
  <c r="J2260" i="2"/>
  <c r="J2257" i="2"/>
  <c r="J2250" i="2"/>
  <c r="J2245" i="2"/>
  <c r="BK2217" i="2"/>
  <c r="BK2201" i="2"/>
  <c r="BK2145" i="2"/>
  <c r="BK2083" i="2"/>
  <c r="BK2023" i="2"/>
  <c r="BK1985" i="2"/>
  <c r="BK1909" i="2"/>
  <c r="BK1872" i="2"/>
  <c r="BK1833" i="2"/>
  <c r="BK1741" i="2"/>
  <c r="BK1649" i="2"/>
  <c r="BK1540" i="2"/>
  <c r="J1481" i="2"/>
  <c r="J1391" i="2"/>
  <c r="BK1255" i="2"/>
  <c r="BK1123" i="2"/>
  <c r="J1012" i="2"/>
  <c r="J970" i="2"/>
  <c r="J868" i="2"/>
  <c r="BK764" i="2"/>
  <c r="J564" i="2"/>
  <c r="J400" i="2"/>
  <c r="J345" i="2"/>
  <c r="BK301" i="2"/>
  <c r="BK212" i="2"/>
  <c r="BK2262" i="2"/>
  <c r="BK2104" i="2"/>
  <c r="BK2018" i="2"/>
  <c r="J1993" i="2"/>
  <c r="BK1922" i="2"/>
  <c r="BK1887" i="2"/>
  <c r="J1870" i="2"/>
  <c r="J1757" i="2"/>
  <c r="J1678" i="2"/>
  <c r="BK1604" i="2"/>
  <c r="J1552" i="2"/>
  <c r="J1453" i="2"/>
  <c r="BK1393" i="2"/>
  <c r="BK1373" i="2"/>
  <c r="BK1170" i="2"/>
  <c r="J1032" i="2"/>
  <c r="J984" i="2"/>
  <c r="BK926" i="2"/>
  <c r="BK794" i="2"/>
  <c r="J770" i="2"/>
  <c r="J656" i="2"/>
  <c r="BK489" i="2"/>
  <c r="J413" i="2"/>
  <c r="J352" i="2"/>
  <c r="J314" i="2"/>
  <c r="BK163" i="2"/>
  <c r="BK2317" i="2"/>
  <c r="J2265" i="2"/>
  <c r="J2172" i="2"/>
  <c r="BK2149" i="2"/>
  <c r="BK2136" i="2"/>
  <c r="BK2043" i="2"/>
  <c r="BK1981" i="2"/>
  <c r="J1931" i="2"/>
  <c r="BK1892" i="2"/>
  <c r="BK1855" i="2"/>
  <c r="J1833" i="2"/>
  <c r="J1732" i="2"/>
  <c r="BK1612" i="2"/>
  <c r="J1521" i="2"/>
  <c r="J1439" i="2"/>
  <c r="J1353" i="2"/>
  <c r="J1219" i="2"/>
  <c r="BK1090" i="2"/>
  <c r="J992" i="2"/>
  <c r="J956" i="2"/>
  <c r="BK855" i="2"/>
  <c r="J665" i="2"/>
  <c r="J430" i="2"/>
  <c r="BK345" i="2"/>
  <c r="J308" i="2"/>
  <c r="J233" i="2"/>
  <c r="BK186" i="2"/>
  <c r="J1620" i="6"/>
  <c r="BK1388" i="6"/>
  <c r="J341" i="6"/>
  <c r="BK2227" i="6"/>
  <c r="J2040" i="6"/>
  <c r="J1864" i="6"/>
  <c r="BK1552" i="6"/>
  <c r="J970" i="6"/>
  <c r="J323" i="6"/>
  <c r="BK2250" i="6"/>
  <c r="BK2142" i="6"/>
  <c r="J2083" i="6"/>
  <c r="J1989" i="6"/>
  <c r="BK1822" i="6"/>
  <c r="J1407" i="6"/>
  <c r="BK1123" i="6"/>
  <c r="J773" i="6"/>
  <c r="BK422" i="6"/>
  <c r="BK2262" i="6"/>
  <c r="J2170" i="6"/>
  <c r="J2080" i="6"/>
  <c r="J1969" i="6"/>
  <c r="J1822" i="6"/>
  <c r="BK1368" i="6"/>
  <c r="J912" i="6"/>
  <c r="BK295" i="6"/>
  <c r="J2317" i="6"/>
  <c r="BK2165" i="6"/>
  <c r="BK1567" i="6"/>
  <c r="J1094" i="6"/>
  <c r="BK659" i="6"/>
  <c r="BK349" i="6"/>
  <c r="J236" i="7"/>
  <c r="BK234" i="7"/>
  <c r="J183" i="7"/>
  <c r="BK142" i="7"/>
  <c r="BK163" i="7"/>
  <c r="J235" i="7"/>
  <c r="BK169" i="7"/>
  <c r="J205" i="7"/>
  <c r="BK138" i="7"/>
  <c r="BK143" i="7"/>
  <c r="BK153" i="7"/>
  <c r="BK182" i="7"/>
  <c r="J237" i="7"/>
  <c r="BK152" i="7"/>
  <c r="BK214" i="7"/>
  <c r="BK173" i="7"/>
  <c r="BK198" i="7"/>
  <c r="BK218" i="7"/>
  <c r="BK166" i="7"/>
  <c r="BK201" i="8"/>
  <c r="BK137" i="8"/>
  <c r="J238" i="8"/>
  <c r="BK155" i="8"/>
  <c r="BK132" i="8"/>
  <c r="BK240" i="8"/>
  <c r="J255" i="8"/>
  <c r="BK284" i="8"/>
  <c r="J249" i="8"/>
  <c r="BK264" i="8"/>
  <c r="J151" i="8"/>
  <c r="J170" i="8"/>
  <c r="J234" i="8"/>
  <c r="J188" i="8"/>
  <c r="J131" i="8"/>
  <c r="BK139" i="9"/>
  <c r="J124" i="9"/>
  <c r="BK134" i="9"/>
  <c r="BK1850" i="10"/>
  <c r="J1255" i="10"/>
  <c r="BK659" i="10"/>
  <c r="J1871" i="10"/>
  <c r="BK1649" i="10"/>
  <c r="BK1099" i="10"/>
  <c r="J916" i="10"/>
  <c r="J387" i="10"/>
  <c r="J1811" i="10"/>
  <c r="J1485" i="10"/>
  <c r="BK1070" i="10"/>
  <c r="J344" i="10"/>
  <c r="BK1859" i="10"/>
  <c r="J1447" i="10"/>
  <c r="BK916" i="10"/>
  <c r="J440" i="10"/>
  <c r="BK1856" i="10"/>
  <c r="BK1255" i="10"/>
  <c r="BK855" i="10"/>
  <c r="BK413" i="10"/>
  <c r="BK1872" i="10"/>
  <c r="BK1657" i="10"/>
  <c r="BK1361" i="10"/>
  <c r="BK1005" i="10"/>
  <c r="J723" i="10"/>
  <c r="J179" i="10"/>
  <c r="J1393" i="10"/>
  <c r="J992" i="10"/>
  <c r="J378" i="10"/>
  <c r="BK200" i="10"/>
  <c r="J2219" i="10"/>
  <c r="BK2018" i="10"/>
  <c r="J1855" i="10"/>
  <c r="J1552" i="10"/>
  <c r="BK1152" i="10"/>
  <c r="J778" i="10"/>
  <c r="J295" i="10"/>
  <c r="BK2245" i="10"/>
  <c r="J2098" i="10"/>
  <c r="J1896" i="10"/>
  <c r="J1559" i="10"/>
  <c r="BK1063" i="10"/>
  <c r="BK952" i="10"/>
  <c r="J650" i="10"/>
  <c r="J163" i="10"/>
  <c r="J2187" i="10"/>
  <c r="BK2096" i="10"/>
  <c r="BK2033" i="10"/>
  <c r="BK1944" i="10"/>
  <c r="J1878" i="10"/>
  <c r="J1383" i="10"/>
  <c r="J827" i="10"/>
  <c r="J349" i="10"/>
  <c r="BK217" i="10"/>
  <c r="J2217" i="10"/>
  <c r="BK2134" i="10"/>
  <c r="J2023" i="10"/>
  <c r="BK1922" i="10"/>
  <c r="J1757" i="10"/>
  <c r="BK1453" i="10"/>
  <c r="BK823" i="10"/>
  <c r="BK412" i="10"/>
  <c r="J275" i="10"/>
  <c r="BK2253" i="10"/>
  <c r="J2083" i="10"/>
  <c r="J1969" i="10"/>
  <c r="J1891" i="10"/>
  <c r="J1212" i="10"/>
  <c r="J798" i="10"/>
  <c r="BK333" i="10"/>
  <c r="J214" i="11"/>
  <c r="BK184" i="11"/>
  <c r="BK218" i="11"/>
  <c r="BK137" i="11"/>
  <c r="BK191" i="11"/>
  <c r="BK194" i="11"/>
  <c r="J143" i="11"/>
  <c r="BK198" i="11"/>
  <c r="BK164" i="11"/>
  <c r="BK192" i="11"/>
  <c r="J148" i="11"/>
  <c r="J162" i="11"/>
  <c r="BK235" i="11"/>
  <c r="BK169" i="11"/>
  <c r="BK220" i="11"/>
  <c r="J152" i="11"/>
  <c r="J211" i="11"/>
  <c r="BK158" i="11"/>
  <c r="J131" i="11"/>
  <c r="J211" i="12"/>
  <c r="BK198" i="12"/>
  <c r="BK190" i="12"/>
  <c r="BK200" i="12"/>
  <c r="BK251" i="12"/>
  <c r="J200" i="12"/>
  <c r="J259" i="12"/>
  <c r="J208" i="12"/>
  <c r="BK228" i="12"/>
  <c r="J186" i="12"/>
  <c r="BK272" i="12"/>
  <c r="J255" i="12"/>
  <c r="J228" i="12"/>
  <c r="BK276" i="12"/>
  <c r="BK134" i="13"/>
  <c r="J127" i="13"/>
  <c r="BK127" i="13"/>
  <c r="J141" i="13"/>
  <c r="BK260" i="14"/>
  <c r="BK199" i="14"/>
  <c r="J341" i="14"/>
  <c r="BK294" i="14"/>
  <c r="BK219" i="14"/>
  <c r="BK332" i="14"/>
  <c r="J294" i="14"/>
  <c r="BK235" i="14"/>
  <c r="BK189" i="14"/>
  <c r="J334" i="14"/>
  <c r="J255" i="14"/>
  <c r="BK185" i="14"/>
  <c r="BK317" i="14"/>
  <c r="BK253" i="14"/>
  <c r="J176" i="14"/>
  <c r="J299" i="14"/>
  <c r="J212" i="14"/>
  <c r="BK138" i="14"/>
  <c r="BK195" i="14"/>
  <c r="BK325" i="14"/>
  <c r="J259" i="14"/>
  <c r="BK214" i="14"/>
  <c r="BK151" i="14"/>
  <c r="BK268" i="14"/>
  <c r="BK218" i="14"/>
  <c r="J172" i="14"/>
  <c r="BK140" i="14"/>
  <c r="BK297" i="14"/>
  <c r="J246" i="14"/>
  <c r="J152" i="14"/>
  <c r="BK266" i="14"/>
  <c r="BK208" i="14"/>
  <c r="BK281" i="14"/>
  <c r="J206" i="14"/>
  <c r="BK150" i="14"/>
  <c r="J210" i="15"/>
  <c r="BK291" i="15"/>
  <c r="BK207" i="15"/>
  <c r="BK136" i="15"/>
  <c r="BK238" i="15"/>
  <c r="BK153" i="15"/>
  <c r="J179" i="15"/>
  <c r="BK277" i="15"/>
  <c r="BK208" i="15"/>
  <c r="J191" i="15"/>
  <c r="J229" i="15"/>
  <c r="J265" i="15"/>
  <c r="J160" i="15"/>
  <c r="J252" i="15"/>
  <c r="J300" i="15"/>
  <c r="BK139" i="15"/>
  <c r="J159" i="15"/>
  <c r="BK185" i="15"/>
  <c r="BK161" i="16"/>
  <c r="J148" i="16"/>
  <c r="BK172" i="16"/>
  <c r="BK163" i="16"/>
  <c r="BK169" i="16"/>
  <c r="BK168" i="17"/>
  <c r="BK159" i="17"/>
  <c r="BK156" i="17"/>
  <c r="J130" i="17"/>
  <c r="J138" i="18"/>
  <c r="J137" i="18"/>
  <c r="J166" i="18"/>
  <c r="BK131" i="18"/>
  <c r="J129" i="18"/>
  <c r="BK132" i="19"/>
  <c r="BK133" i="19"/>
  <c r="J2068" i="2"/>
  <c r="BK1931" i="2"/>
  <c r="BK1859" i="2"/>
  <c r="J1665" i="2"/>
  <c r="BK1465" i="2"/>
  <c r="J1267" i="2"/>
  <c r="BK1078" i="2"/>
  <c r="J867" i="2"/>
  <c r="BK430" i="2"/>
  <c r="J297" i="2"/>
  <c r="J2131" i="2"/>
  <c r="J1980" i="2"/>
  <c r="BK1944" i="2"/>
  <c r="BK1857" i="2"/>
  <c r="J1769" i="2"/>
  <c r="J1495" i="2"/>
  <c r="BK1350" i="2"/>
  <c r="BK1025" i="2"/>
  <c r="BK931" i="2"/>
  <c r="J659" i="2"/>
  <c r="BK361" i="2"/>
  <c r="BK261" i="2"/>
  <c r="J179" i="2"/>
  <c r="BK2258" i="2"/>
  <c r="J2256" i="2"/>
  <c r="J2253" i="2"/>
  <c r="BK2239" i="2"/>
  <c r="J2217" i="2"/>
  <c r="BK2142" i="2"/>
  <c r="J2043" i="2"/>
  <c r="J1991" i="2"/>
  <c r="BK1961" i="2"/>
  <c r="BK1891" i="2"/>
  <c r="BK1856" i="2"/>
  <c r="J1822" i="2"/>
  <c r="J1662" i="2"/>
  <c r="BK1583" i="2"/>
  <c r="BK1535" i="2"/>
  <c r="BK1459" i="2"/>
  <c r="J1369" i="2"/>
  <c r="BK1219" i="2"/>
  <c r="BK1094" i="2"/>
  <c r="BK1003" i="2"/>
  <c r="BK955" i="2"/>
  <c r="J790" i="2"/>
  <c r="BK692" i="2"/>
  <c r="J451" i="2"/>
  <c r="BK387" i="2"/>
  <c r="BK340" i="2"/>
  <c r="J290" i="2"/>
  <c r="J157" i="2"/>
  <c r="BK2134" i="2"/>
  <c r="BK2065" i="2"/>
  <c r="BK2007" i="2"/>
  <c r="J1961" i="2"/>
  <c r="J1909" i="2"/>
  <c r="J1886" i="2"/>
  <c r="BK1871" i="2"/>
  <c r="BK1801" i="2"/>
  <c r="BK1732" i="2"/>
  <c r="J1657" i="2"/>
  <c r="J1559" i="2"/>
  <c r="BK1485" i="2"/>
  <c r="J1406" i="2"/>
  <c r="J1355" i="2"/>
  <c r="BK1136" i="2"/>
  <c r="BK999" i="2"/>
  <c r="J935" i="2"/>
  <c r="BK876" i="2"/>
  <c r="J764" i="2"/>
  <c r="J645" i="2"/>
  <c r="J484" i="2"/>
  <c r="BK391" i="2"/>
  <c r="BK347" i="2"/>
  <c r="J272" i="2"/>
  <c r="BK2328" i="2"/>
  <c r="J2317" i="2"/>
  <c r="BK2187" i="2"/>
  <c r="J2170" i="2"/>
  <c r="J2156" i="2"/>
  <c r="J2142" i="2"/>
  <c r="BK2093" i="2"/>
  <c r="BK1987" i="2"/>
  <c r="BK1901" i="2"/>
  <c r="J1890" i="2"/>
  <c r="BK1834" i="2"/>
  <c r="BK1793" i="2"/>
  <c r="BK1721" i="2"/>
  <c r="BK1529" i="2"/>
  <c r="BK1475" i="2"/>
  <c r="BK1357" i="2"/>
  <c r="J1242" i="2"/>
  <c r="J1099" i="2"/>
  <c r="J999" i="2"/>
  <c r="BK953" i="2"/>
  <c r="J876" i="2"/>
  <c r="BK761" i="2"/>
  <c r="BK478" i="2"/>
  <c r="J350" i="2"/>
  <c r="BK341" i="2"/>
  <c r="BK297" i="2"/>
  <c r="BK217" i="2"/>
  <c r="J173" i="2"/>
  <c r="J229" i="3"/>
  <c r="J203" i="3"/>
  <c r="J157" i="3"/>
  <c r="BK226" i="3"/>
  <c r="BK206" i="3"/>
  <c r="BK180" i="3"/>
  <c r="BK144" i="3"/>
  <c r="J133" i="3"/>
  <c r="BK212" i="3"/>
  <c r="J178" i="3"/>
  <c r="BK187" i="3"/>
  <c r="J153" i="3"/>
  <c r="J218" i="3"/>
  <c r="J188" i="3"/>
  <c r="J162" i="3"/>
  <c r="J211" i="3"/>
  <c r="J192" i="3"/>
  <c r="BK138" i="3"/>
  <c r="BK227" i="3"/>
  <c r="J183" i="3"/>
  <c r="J200" i="3"/>
  <c r="J172" i="3"/>
  <c r="J131" i="3"/>
  <c r="BK231" i="3"/>
  <c r="BK194" i="3"/>
  <c r="BK164" i="3"/>
  <c r="BK131" i="3"/>
  <c r="J193" i="3"/>
  <c r="J160" i="3"/>
  <c r="J236" i="3"/>
  <c r="J213" i="3"/>
  <c r="J152" i="3"/>
  <c r="J253" i="4"/>
  <c r="BK211" i="4"/>
  <c r="BK139" i="4"/>
  <c r="BK247" i="4"/>
  <c r="J200" i="4"/>
  <c r="J155" i="4"/>
  <c r="BK180" i="4"/>
  <c r="J260" i="4"/>
  <c r="J196" i="4"/>
  <c r="J135" i="4"/>
  <c r="J268" i="4"/>
  <c r="J186" i="4"/>
  <c r="BK255" i="4"/>
  <c r="BK213" i="4"/>
  <c r="BK277" i="4"/>
  <c r="BK220" i="4"/>
  <c r="J141" i="4"/>
  <c r="BK234" i="4"/>
  <c r="BK188" i="4"/>
  <c r="J280" i="4"/>
  <c r="J213" i="4"/>
  <c r="BK153" i="4"/>
  <c r="J276" i="4"/>
  <c r="J216" i="4"/>
  <c r="J168" i="4"/>
  <c r="J130" i="5"/>
  <c r="BK125" i="5"/>
  <c r="BK135" i="5"/>
  <c r="J131" i="5"/>
  <c r="J1856" i="6"/>
  <c r="BK1521" i="6"/>
  <c r="J1357" i="6"/>
  <c r="BK922" i="6"/>
  <c r="J261" i="6"/>
  <c r="J1885" i="6"/>
  <c r="BK1350" i="6"/>
  <c r="BK956" i="6"/>
  <c r="J425" i="6"/>
  <c r="BK1908" i="6"/>
  <c r="J1817" i="6"/>
  <c r="J1439" i="6"/>
  <c r="BK1250" i="6"/>
  <c r="BK723" i="6"/>
  <c r="BK285" i="6"/>
  <c r="BK1925" i="6"/>
  <c r="J988" i="6"/>
  <c r="BK761" i="6"/>
  <c r="J224" i="6"/>
  <c r="BK1746" i="6"/>
  <c r="J855" i="6"/>
  <c r="J387" i="6"/>
  <c r="J1909" i="6"/>
  <c r="J1413" i="6"/>
  <c r="BK996" i="6"/>
  <c r="J1948" i="6"/>
  <c r="J1887" i="6"/>
  <c r="J1741" i="6"/>
  <c r="BK1231" i="6"/>
  <c r="BK868" i="6"/>
  <c r="J340" i="6"/>
  <c r="J2254" i="6"/>
  <c r="BK2166" i="6"/>
  <c r="BK2002" i="6"/>
  <c r="J1497" i="6"/>
  <c r="BK1025" i="6"/>
  <c r="J361" i="6"/>
  <c r="J2241" i="6"/>
  <c r="J2122" i="6"/>
  <c r="BK1989" i="6"/>
  <c r="J1798" i="6"/>
  <c r="J1350" i="6"/>
  <c r="J723" i="6"/>
  <c r="BK2259" i="6"/>
  <c r="J2165" i="6"/>
  <c r="J2096" i="6"/>
  <c r="J1991" i="6"/>
  <c r="J1800" i="6"/>
  <c r="J1685" i="6"/>
  <c r="BK1419" i="6"/>
  <c r="J1370" i="6"/>
  <c r="BK917" i="6"/>
  <c r="BK425" i="6"/>
  <c r="J2258" i="6"/>
  <c r="J2098" i="6"/>
  <c r="J1955" i="6"/>
  <c r="BK1834" i="6"/>
  <c r="J1709" i="6"/>
  <c r="BK1109" i="6"/>
  <c r="BK773" i="6"/>
  <c r="J285" i="6"/>
  <c r="BK2312" i="6"/>
  <c r="BK2167" i="6"/>
  <c r="BK1715" i="6"/>
  <c r="J1379" i="6"/>
  <c r="BK1048" i="6"/>
  <c r="BK430" i="6"/>
  <c r="J239" i="7"/>
  <c r="J166" i="7"/>
  <c r="BK229" i="7"/>
  <c r="BK159" i="7"/>
  <c r="BK215" i="7"/>
  <c r="J157" i="7"/>
  <c r="J179" i="7"/>
  <c r="BK226" i="7"/>
  <c r="J218" i="7"/>
  <c r="J226" i="7"/>
  <c r="J230" i="7"/>
  <c r="J187" i="7"/>
  <c r="J221" i="7"/>
  <c r="J151" i="7"/>
  <c r="J207" i="7"/>
  <c r="J224" i="7"/>
  <c r="J216" i="7"/>
  <c r="BK249" i="8"/>
  <c r="J257" i="8"/>
  <c r="BK214" i="8"/>
  <c r="BK266" i="8"/>
  <c r="BK182" i="8"/>
  <c r="J214" i="8"/>
  <c r="BK260" i="8"/>
  <c r="BK270" i="8"/>
  <c r="J178" i="8"/>
  <c r="J232" i="8"/>
  <c r="BK280" i="8"/>
  <c r="BK276" i="8"/>
  <c r="BK268" i="8"/>
  <c r="J264" i="8"/>
  <c r="J182" i="8"/>
  <c r="BK130" i="9"/>
  <c r="BK141" i="9"/>
  <c r="J130" i="9"/>
  <c r="J1419" i="10"/>
  <c r="J988" i="10"/>
  <c r="BK384" i="10"/>
  <c r="J1746" i="10"/>
  <c r="BK1523" i="10"/>
  <c r="J1026" i="10"/>
  <c r="BK794" i="10"/>
  <c r="J308" i="10"/>
  <c r="BK1800" i="10"/>
  <c r="BK1436" i="10"/>
  <c r="BK1078" i="10"/>
  <c r="J794" i="10"/>
  <c r="BK297" i="10"/>
  <c r="J1798" i="10"/>
  <c r="BK1370" i="10"/>
  <c r="J922" i="10"/>
  <c r="J297" i="10"/>
  <c r="BK1752" i="10"/>
  <c r="BK1219" i="10"/>
  <c r="BK868" i="10"/>
  <c r="BK323" i="10"/>
  <c r="J1865" i="10"/>
  <c r="BK1732" i="10"/>
  <c r="J1481" i="10"/>
  <c r="BK1391" i="10"/>
  <c r="BK1178" i="10"/>
  <c r="J954" i="10"/>
  <c r="J352" i="10"/>
  <c r="BK1567" i="10"/>
  <c r="J782" i="10"/>
  <c r="BK275" i="10"/>
  <c r="BK2258" i="10"/>
  <c r="J2167" i="10"/>
  <c r="BK2093" i="10"/>
  <c r="BK1865" i="10"/>
  <c r="J1822" i="10"/>
  <c r="BK1540" i="10"/>
  <c r="BK1198" i="10"/>
  <c r="J740" i="10"/>
  <c r="J231" i="10"/>
  <c r="J2257" i="10"/>
  <c r="J2134" i="10"/>
  <c r="J2018" i="10"/>
  <c r="J1947" i="10"/>
  <c r="J1817" i="10"/>
  <c r="BK1383" i="10"/>
  <c r="BK971" i="10"/>
  <c r="BK778" i="10"/>
  <c r="BK548" i="10"/>
  <c r="BK167" i="10"/>
  <c r="J2261" i="10"/>
  <c r="J2149" i="10"/>
  <c r="BK2102" i="10"/>
  <c r="J2043" i="10"/>
  <c r="J1962" i="10"/>
  <c r="J1879" i="10"/>
  <c r="BK1644" i="10"/>
  <c r="J970" i="10"/>
  <c r="BK346" i="10"/>
  <c r="BK163" i="10"/>
  <c r="BK2187" i="10"/>
  <c r="J2065" i="10"/>
  <c r="BK1900" i="10"/>
  <c r="BK1721" i="10"/>
  <c r="J1364" i="10"/>
  <c r="BK339" i="10"/>
  <c r="J249" i="10"/>
  <c r="J2250" i="10"/>
  <c r="BK2133" i="10"/>
  <c r="J1982" i="10"/>
  <c r="BK1893" i="10"/>
  <c r="J1620" i="10"/>
  <c r="BK1250" i="10"/>
  <c r="BK988" i="10"/>
  <c r="BK563" i="10"/>
  <c r="BK193" i="10"/>
  <c r="J207" i="11"/>
  <c r="J169" i="11"/>
  <c r="J192" i="11"/>
  <c r="BK230" i="11"/>
  <c r="J206" i="11"/>
  <c r="BK136" i="11"/>
  <c r="BK185" i="11"/>
  <c r="J227" i="11"/>
  <c r="J139" i="11"/>
  <c r="BK182" i="11"/>
  <c r="BK232" i="11"/>
  <c r="J194" i="11"/>
  <c r="BK148" i="11"/>
  <c r="BK213" i="11"/>
  <c r="J178" i="11"/>
  <c r="J230" i="11"/>
  <c r="J187" i="11"/>
  <c r="J156" i="11"/>
  <c r="J196" i="11"/>
  <c r="J146" i="11"/>
  <c r="J272" i="12"/>
  <c r="BK229" i="12"/>
  <c r="BK161" i="12"/>
  <c r="J216" i="12"/>
  <c r="BK266" i="12"/>
  <c r="BK192" i="12"/>
  <c r="BK156" i="12"/>
  <c r="BK196" i="12"/>
  <c r="BK277" i="12"/>
  <c r="J159" i="12"/>
  <c r="BK222" i="12"/>
  <c r="J257" i="12"/>
  <c r="J279" i="12"/>
  <c r="J145" i="12"/>
  <c r="BK184" i="12"/>
  <c r="J136" i="13"/>
  <c r="J134" i="13"/>
  <c r="BK141" i="13"/>
  <c r="BK261" i="14"/>
  <c r="J349" i="14"/>
  <c r="J295" i="14"/>
  <c r="J237" i="14"/>
  <c r="BK170" i="14"/>
  <c r="BK278" i="14"/>
  <c r="J229" i="14"/>
  <c r="BK341" i="14"/>
  <c r="J276" i="14"/>
  <c r="J239" i="14"/>
  <c r="BK147" i="14"/>
  <c r="J290" i="14"/>
  <c r="BK178" i="14"/>
  <c r="J287" i="14"/>
  <c r="J183" i="14"/>
  <c r="BK345" i="14"/>
  <c r="BK237" i="14"/>
  <c r="J345" i="14"/>
  <c r="J318" i="14"/>
  <c r="BK245" i="14"/>
  <c r="J207" i="14"/>
  <c r="BK346" i="14"/>
  <c r="BK292" i="14"/>
  <c r="J240" i="14"/>
  <c r="J193" i="14"/>
  <c r="J158" i="14"/>
  <c r="BK306" i="14"/>
  <c r="BK202" i="14"/>
  <c r="BK144" i="14"/>
  <c r="BK305" i="14"/>
  <c r="BK192" i="14"/>
  <c r="BK265" i="14"/>
  <c r="J203" i="14"/>
  <c r="BK162" i="14"/>
  <c r="BK272" i="15"/>
  <c r="J147" i="15"/>
  <c r="J244" i="15"/>
  <c r="BK187" i="15"/>
  <c r="BK258" i="15"/>
  <c r="J215" i="15"/>
  <c r="BK165" i="15"/>
  <c r="BK243" i="15"/>
  <c r="BK295" i="15"/>
  <c r="J171" i="15"/>
  <c r="BK229" i="15"/>
  <c r="J139" i="15"/>
  <c r="BK162" i="15"/>
  <c r="J136" i="15"/>
  <c r="J178" i="15"/>
  <c r="J184" i="15"/>
  <c r="BK148" i="16"/>
  <c r="BK155" i="16"/>
  <c r="J124" i="16"/>
  <c r="J147" i="17"/>
  <c r="BK137" i="17"/>
  <c r="BK163" i="17"/>
  <c r="J124" i="17"/>
  <c r="J171" i="18"/>
  <c r="BK136" i="18"/>
  <c r="J169" i="18"/>
  <c r="BK129" i="18"/>
  <c r="BK127" i="19"/>
  <c r="BK129" i="19"/>
  <c r="BK2167" i="2"/>
  <c r="BK1962" i="2"/>
  <c r="BK1865" i="2"/>
  <c r="BK1644" i="2"/>
  <c r="BK1453" i="2"/>
  <c r="BK1242" i="2"/>
  <c r="J1037" i="2"/>
  <c r="J823" i="2"/>
  <c r="BK395" i="2"/>
  <c r="J282" i="2"/>
  <c r="J2261" i="2"/>
  <c r="BK2031" i="2"/>
  <c r="BK1954" i="2"/>
  <c r="J1900" i="2"/>
  <c r="J1811" i="2"/>
  <c r="J1620" i="2"/>
  <c r="J1380" i="2"/>
  <c r="BK1119" i="2"/>
  <c r="J978" i="2"/>
  <c r="J855" i="2"/>
  <c r="J404" i="2"/>
  <c r="J186" i="2"/>
  <c r="J2259" i="2"/>
  <c r="J2254" i="2"/>
  <c r="BK2249" i="2"/>
  <c r="BK2227" i="2"/>
  <c r="J2214" i="2"/>
  <c r="BK2182" i="2"/>
  <c r="BK2068" i="2"/>
  <c r="BK1993" i="2"/>
  <c r="J1962" i="2"/>
  <c r="BK1877" i="2"/>
  <c r="J1855" i="2"/>
  <c r="BK1812" i="2"/>
  <c r="J1654" i="2"/>
  <c r="BK1556" i="2"/>
  <c r="BK1483" i="2"/>
  <c r="BK1407" i="2"/>
  <c r="BK1353" i="2"/>
  <c r="J1136" i="2"/>
  <c r="BK1070" i="2"/>
  <c r="J990" i="2"/>
  <c r="J794" i="2"/>
  <c r="BK737" i="2"/>
  <c r="BK571" i="2"/>
  <c r="J417" i="2"/>
  <c r="J358" i="2"/>
  <c r="J339" i="2"/>
  <c r="BK282" i="2"/>
  <c r="J2263" i="2"/>
  <c r="BK2118" i="2"/>
  <c r="J2080" i="2"/>
  <c r="BK2002" i="2"/>
  <c r="J1925" i="2"/>
  <c r="BK1888" i="2"/>
  <c r="J1856" i="2"/>
  <c r="BK1769" i="2"/>
  <c r="BK1709" i="2"/>
  <c r="BK1588" i="2"/>
  <c r="BK1499" i="2"/>
  <c r="J1444" i="2"/>
  <c r="BK1383" i="2"/>
  <c r="BK1205" i="2"/>
  <c r="BK1083" i="2"/>
  <c r="BK971" i="2"/>
  <c r="BK868" i="2"/>
  <c r="BK776" i="2"/>
  <c r="BK743" i="2"/>
  <c r="J571" i="2"/>
  <c r="J478" i="2"/>
  <c r="BK349" i="2"/>
  <c r="BK285" i="2"/>
  <c r="BK167" i="2"/>
  <c r="J2326" i="2"/>
  <c r="BK2265" i="2"/>
  <c r="BK2174" i="2"/>
  <c r="J2162" i="2"/>
  <c r="J2145" i="2"/>
  <c r="BK2098" i="2"/>
  <c r="J2040" i="2"/>
  <c r="J1969" i="2"/>
  <c r="BK1900" i="2"/>
  <c r="J1891" i="2"/>
  <c r="BK1843" i="2"/>
  <c r="J1798" i="2"/>
  <c r="BK1723" i="2"/>
  <c r="BK1657" i="2"/>
  <c r="BK1567" i="2"/>
  <c r="BK1476" i="2"/>
  <c r="BK1391" i="2"/>
  <c r="BK1267" i="2"/>
  <c r="J1170" i="2"/>
  <c r="BK1032" i="2"/>
  <c r="BK997" i="2"/>
  <c r="J955" i="2"/>
  <c r="J916" i="2"/>
  <c r="J743" i="2"/>
  <c r="BK440" i="2"/>
  <c r="J347" i="2"/>
  <c r="J340" i="2"/>
  <c r="J301" i="2"/>
  <c r="J200" i="2"/>
  <c r="J167" i="2"/>
  <c r="BK221" i="3"/>
  <c r="BK198" i="3"/>
  <c r="BK230" i="3"/>
  <c r="BK218" i="3"/>
  <c r="BK205" i="3"/>
  <c r="BK179" i="3"/>
  <c r="BK147" i="3"/>
  <c r="J135" i="3"/>
  <c r="BK219" i="3"/>
  <c r="J179" i="3"/>
  <c r="BK136" i="3"/>
  <c r="J166" i="3"/>
  <c r="J209" i="3"/>
  <c r="J190" i="3"/>
  <c r="J140" i="3"/>
  <c r="J208" i="3"/>
  <c r="BK182" i="3"/>
  <c r="BK137" i="3"/>
  <c r="J217" i="3"/>
  <c r="J230" i="3"/>
  <c r="J195" i="3"/>
  <c r="BK240" i="3"/>
  <c r="J202" i="3"/>
  <c r="BK190" i="3"/>
  <c r="BK160" i="3"/>
  <c r="BK225" i="3"/>
  <c r="BK163" i="3"/>
  <c r="J150" i="3"/>
  <c r="BK229" i="3"/>
  <c r="J219" i="3"/>
  <c r="J151" i="3"/>
  <c r="J249" i="4"/>
  <c r="BK192" i="4"/>
  <c r="J151" i="4"/>
  <c r="BK249" i="4"/>
  <c r="BK218" i="4"/>
  <c r="BK135" i="4"/>
  <c r="J192" i="4"/>
  <c r="BK259" i="4"/>
  <c r="J164" i="4"/>
  <c r="BK172" i="4"/>
  <c r="BK270" i="4"/>
  <c r="BK190" i="4"/>
  <c r="J277" i="4"/>
  <c r="J224" i="4"/>
  <c r="J207" i="4"/>
  <c r="BK276" i="4"/>
  <c r="BK216" i="4"/>
  <c r="J131" i="4"/>
  <c r="J178" i="4"/>
  <c r="BK143" i="4"/>
  <c r="BK257" i="4"/>
  <c r="J182" i="4"/>
  <c r="BK236" i="4"/>
  <c r="BK210" i="4"/>
  <c r="BK132" i="4"/>
  <c r="J141" i="5"/>
  <c r="J138" i="5"/>
  <c r="BK132" i="5"/>
  <c r="J1878" i="6"/>
  <c r="BK1588" i="6"/>
  <c r="BK1475" i="6"/>
  <c r="BK984" i="6"/>
  <c r="J740" i="6"/>
  <c r="BK231" i="6"/>
  <c r="BK1871" i="6"/>
  <c r="J1588" i="6"/>
  <c r="J1459" i="6"/>
  <c r="J976" i="6"/>
  <c r="J564" i="6"/>
  <c r="J210" i="6"/>
  <c r="BK1891" i="6"/>
  <c r="BK1732" i="6"/>
  <c r="BK1380" i="6"/>
  <c r="BK692" i="6"/>
  <c r="J297" i="6"/>
  <c r="BK1944" i="6"/>
  <c r="J1801" i="6"/>
  <c r="J931" i="6"/>
  <c r="BK342" i="6"/>
  <c r="BK1907" i="6"/>
  <c r="BK1721" i="6"/>
  <c r="BK1083" i="6"/>
  <c r="J404" i="6"/>
  <c r="BK1972" i="6"/>
  <c r="BK1556" i="6"/>
  <c r="BK1063" i="6"/>
  <c r="BK412" i="6"/>
  <c r="BK1961" i="6"/>
  <c r="BK1764" i="6"/>
  <c r="J1246" i="6"/>
  <c r="BK1003" i="6"/>
  <c r="BK564" i="6"/>
  <c r="BK301" i="6"/>
  <c r="J2262" i="6"/>
  <c r="J2136" i="6"/>
  <c r="J1890" i="6"/>
  <c r="J1850" i="6"/>
  <c r="J1475" i="6"/>
  <c r="BK1136" i="6"/>
  <c r="J412" i="6"/>
  <c r="J171" i="6"/>
  <c r="J2134" i="6"/>
  <c r="BK2007" i="6"/>
  <c r="J1843" i="6"/>
  <c r="BK1481" i="6"/>
  <c r="J1123" i="6"/>
  <c r="J391" i="6"/>
  <c r="BK2254" i="6"/>
  <c r="J2149" i="6"/>
  <c r="J2093" i="6"/>
  <c r="J2002" i="6"/>
  <c r="BK1962" i="6"/>
  <c r="J1715" i="6"/>
  <c r="BK1152" i="6"/>
  <c r="BK743" i="6"/>
  <c r="J347" i="6"/>
  <c r="J2239" i="6"/>
  <c r="BK2093" i="6"/>
  <c r="BK1979" i="6"/>
  <c r="J1823" i="6"/>
  <c r="J1649" i="6"/>
  <c r="BK1114" i="6"/>
  <c r="J665" i="6"/>
  <c r="BK195" i="6"/>
  <c r="J2312" i="6"/>
  <c r="J2133" i="6"/>
  <c r="BK1987" i="6"/>
  <c r="BK1425" i="6"/>
  <c r="J935" i="6"/>
  <c r="BK344" i="6"/>
  <c r="BK194" i="7"/>
  <c r="J131" i="7"/>
  <c r="J160" i="7"/>
  <c r="BK232" i="7"/>
  <c r="J169" i="7"/>
  <c r="BK189" i="7"/>
  <c r="BK231" i="7"/>
  <c r="J198" i="7"/>
  <c r="J172" i="7"/>
  <c r="J175" i="7"/>
  <c r="BK211" i="7"/>
  <c r="BK135" i="7"/>
  <c r="J191" i="7"/>
  <c r="BK237" i="7"/>
  <c r="BK172" i="7"/>
  <c r="J213" i="7"/>
  <c r="BK150" i="7"/>
  <c r="J173" i="7"/>
  <c r="BK227" i="8"/>
  <c r="J227" i="8"/>
  <c r="BK200" i="8"/>
  <c r="BK234" i="8"/>
  <c r="J270" i="8"/>
  <c r="J205" i="8"/>
  <c r="BK149" i="8"/>
  <c r="BK213" i="8"/>
  <c r="BK262" i="8"/>
  <c r="BK166" i="8"/>
  <c r="BK153" i="8"/>
  <c r="BK156" i="8"/>
  <c r="BK207" i="8"/>
  <c r="J156" i="8"/>
  <c r="J140" i="9"/>
  <c r="BK125" i="9"/>
  <c r="BK1879" i="10"/>
  <c r="J1357" i="10"/>
  <c r="BK637" i="10"/>
  <c r="BK1885" i="10"/>
  <c r="BK1723" i="10"/>
  <c r="J1250" i="10"/>
  <c r="J951" i="10"/>
  <c r="BK467" i="10"/>
  <c r="J478" i="10"/>
  <c r="BK1757" i="10"/>
  <c r="J350" i="10"/>
  <c r="J1649" i="10"/>
  <c r="BK1380" i="10"/>
  <c r="J924" i="10"/>
  <c r="BK350" i="10"/>
  <c r="BK2328" i="10"/>
  <c r="BK2201" i="10"/>
  <c r="J2118" i="10"/>
  <c r="BK1969" i="10"/>
  <c r="J1662" i="10"/>
  <c r="BK1425" i="10"/>
  <c r="J972" i="10"/>
  <c r="J422" i="10"/>
  <c r="BK2219" i="10"/>
  <c r="BK2136" i="10"/>
  <c r="J2033" i="10"/>
  <c r="BK1989" i="10"/>
  <c r="J1657" i="10"/>
  <c r="J1908" i="10"/>
  <c r="J1048" i="10"/>
  <c r="J692" i="10"/>
  <c r="BK347" i="10"/>
  <c r="BK2260" i="10"/>
  <c r="BK2119" i="10"/>
  <c r="BK1948" i="10"/>
  <c r="J1782" i="10"/>
  <c r="J1673" i="10"/>
  <c r="J952" i="10"/>
  <c r="BK451" i="10"/>
  <c r="BK2261" i="10"/>
  <c r="BK2002" i="10"/>
  <c r="BK1925" i="10"/>
  <c r="J1812" i="10"/>
  <c r="J1267" i="10"/>
  <c r="J342" i="10"/>
  <c r="BK150" i="10"/>
  <c r="BK196" i="11"/>
  <c r="BK207" i="11"/>
  <c r="J140" i="11"/>
  <c r="J219" i="11"/>
  <c r="BK160" i="11"/>
  <c r="BK152" i="11"/>
  <c r="BK187" i="11"/>
  <c r="J149" i="11"/>
  <c r="BK181" i="11"/>
  <c r="BK224" i="11"/>
  <c r="BK259" i="12"/>
  <c r="J180" i="12"/>
  <c r="BK224" i="12"/>
  <c r="BK220" i="12"/>
  <c r="BK234" i="12"/>
  <c r="J161" i="12"/>
  <c r="J220" i="12"/>
  <c r="J151" i="12"/>
  <c r="BK210" i="12"/>
  <c r="J284" i="12"/>
  <c r="J276" i="12"/>
  <c r="BK218" i="12"/>
  <c r="J268" i="12"/>
  <c r="J172" i="12"/>
  <c r="BK138" i="13"/>
  <c r="J125" i="13"/>
  <c r="J333" i="14"/>
  <c r="J306" i="14"/>
  <c r="BK247" i="14"/>
  <c r="J195" i="14"/>
  <c r="BK293" i="14"/>
  <c r="BK226" i="14"/>
  <c r="J167" i="14"/>
  <c r="BK252" i="14"/>
  <c r="BK210" i="14"/>
  <c r="J141" i="14"/>
  <c r="J272" i="14"/>
  <c r="J214" i="14"/>
  <c r="J142" i="14"/>
  <c r="J285" i="14"/>
  <c r="J180" i="14"/>
  <c r="BK339" i="14"/>
  <c r="BK187" i="14"/>
  <c r="J289" i="14"/>
  <c r="J190" i="14"/>
  <c r="J321" i="14"/>
  <c r="J270" i="14"/>
  <c r="J215" i="14"/>
  <c r="BK342" i="14"/>
  <c r="J267" i="14"/>
  <c r="BK231" i="14"/>
  <c r="BK174" i="14"/>
  <c r="J340" i="14"/>
  <c r="J252" i="14"/>
  <c r="J156" i="14"/>
  <c r="BK302" i="14"/>
  <c r="BK198" i="14"/>
  <c r="BK282" i="14"/>
  <c r="J247" i="14"/>
  <c r="BK184" i="14"/>
  <c r="BK273" i="15"/>
  <c r="J166" i="15"/>
  <c r="BK249" i="15"/>
  <c r="J161" i="15"/>
  <c r="J247" i="15"/>
  <c r="J207" i="15"/>
  <c r="BK247" i="15"/>
  <c r="BK265" i="15"/>
  <c r="J199" i="15"/>
  <c r="BK261" i="15"/>
  <c r="BK170" i="15"/>
  <c r="J209" i="15"/>
  <c r="BK302" i="15"/>
  <c r="BK172" i="15"/>
  <c r="J264" i="15"/>
  <c r="BK281" i="15"/>
  <c r="J175" i="15"/>
  <c r="BK205" i="15"/>
  <c r="J146" i="15"/>
  <c r="BK151" i="16"/>
  <c r="J157" i="16"/>
  <c r="J137" i="16"/>
  <c r="BK141" i="16"/>
  <c r="BK135" i="16"/>
  <c r="BK150" i="17"/>
  <c r="J159" i="17"/>
  <c r="J129" i="17"/>
  <c r="J163" i="18"/>
  <c r="BK146" i="18"/>
  <c r="BK130" i="18"/>
  <c r="J155" i="18"/>
  <c r="BK154" i="18"/>
  <c r="BK135" i="19"/>
  <c r="BK130" i="19"/>
  <c r="BK2170" i="2"/>
  <c r="J1907" i="2"/>
  <c r="BK1828" i="2"/>
  <c r="J1556" i="2"/>
  <c r="J1425" i="2"/>
  <c r="J1152" i="2"/>
  <c r="J953" i="2"/>
  <c r="BK665" i="2"/>
  <c r="J333" i="2"/>
  <c r="J2330" i="2"/>
  <c r="J2102" i="2"/>
  <c r="J1989" i="2"/>
  <c r="J1941" i="2"/>
  <c r="J1828" i="2"/>
  <c r="BK1665" i="2"/>
  <c r="BK1447" i="2"/>
  <c r="J1357" i="2"/>
  <c r="J1026" i="2"/>
  <c r="BK782" i="2"/>
  <c r="BK467" i="2"/>
  <c r="BK290" i="2"/>
  <c r="J180" i="4"/>
  <c r="BK140" i="5"/>
  <c r="J140" i="5"/>
  <c r="J129" i="5"/>
  <c r="BK137" i="5"/>
  <c r="J134" i="5"/>
  <c r="J139" i="5"/>
  <c r="J133" i="5"/>
  <c r="J1901" i="6"/>
  <c r="J1811" i="6"/>
  <c r="BK1523" i="6"/>
  <c r="J1419" i="6"/>
  <c r="BK1099" i="6"/>
  <c r="J876" i="6"/>
  <c r="BK555" i="6"/>
  <c r="J254" i="6"/>
  <c r="BK1900" i="6"/>
  <c r="J1769" i="6"/>
  <c r="J1583" i="6"/>
  <c r="BK1485" i="6"/>
  <c r="J1406" i="6"/>
  <c r="J1136" i="6"/>
  <c r="BK970" i="6"/>
  <c r="J467" i="6"/>
  <c r="BK395" i="6"/>
  <c r="BK179" i="6"/>
  <c r="BK1954" i="6"/>
  <c r="BK1884" i="6"/>
  <c r="J1812" i="6"/>
  <c r="J1436" i="6"/>
  <c r="J1205" i="6"/>
  <c r="J782" i="6"/>
  <c r="J650" i="6"/>
  <c r="BK340" i="6"/>
  <c r="J193" i="6"/>
  <c r="J1928" i="6"/>
  <c r="J1806" i="6"/>
  <c r="BK1782" i="6"/>
  <c r="BK1685" i="6"/>
  <c r="BK1668" i="6"/>
  <c r="BK1665" i="6"/>
  <c r="J1556" i="6"/>
  <c r="BK1246" i="6"/>
  <c r="BK1026" i="6"/>
  <c r="BK992" i="6"/>
  <c r="J924" i="6"/>
  <c r="BK855" i="6"/>
  <c r="BK778" i="6"/>
  <c r="BK387" i="6"/>
  <c r="J301" i="6"/>
  <c r="J1900" i="6"/>
  <c r="BK1800" i="6"/>
  <c r="BK1654" i="6"/>
  <c r="J1198" i="6"/>
  <c r="J1063" i="6"/>
  <c r="J798" i="6"/>
  <c r="BK391" i="6"/>
  <c r="J338" i="6"/>
  <c r="BK1948" i="6"/>
  <c r="BK1801" i="6"/>
  <c r="J1499" i="6"/>
  <c r="J1170" i="6"/>
  <c r="BK1010" i="6"/>
  <c r="BK776" i="6"/>
  <c r="J358" i="6"/>
  <c r="BK275" i="6"/>
  <c r="J1925" i="6"/>
  <c r="BK1850" i="6"/>
  <c r="BK1559" i="6"/>
  <c r="J1010" i="6"/>
  <c r="BK924" i="6"/>
  <c r="J408" i="6"/>
  <c r="BK308" i="6"/>
  <c r="J231" i="6"/>
  <c r="J2259" i="6"/>
  <c r="BK2204" i="6"/>
  <c r="J2156" i="6"/>
  <c r="J2033" i="6"/>
  <c r="BK1985" i="6"/>
  <c r="BK1887" i="6"/>
  <c r="J1635" i="6"/>
  <c r="J1481" i="6"/>
  <c r="BK1370" i="6"/>
  <c r="BK798" i="6"/>
  <c r="BK413" i="6"/>
  <c r="J337" i="6"/>
  <c r="BK2256" i="6"/>
  <c r="BK2162" i="6"/>
  <c r="BK2113" i="6"/>
  <c r="J2001" i="6"/>
  <c r="BK1947" i="6"/>
  <c r="J1824" i="6"/>
  <c r="J1567" i="6"/>
  <c r="BK1219" i="6"/>
  <c r="J1070" i="6"/>
  <c r="J400" i="6"/>
  <c r="BK193" i="6"/>
  <c r="BK2253" i="6"/>
  <c r="J2167" i="6"/>
  <c r="BK2134" i="6"/>
  <c r="BK2098" i="6"/>
  <c r="J2018" i="6"/>
  <c r="J1985" i="6"/>
  <c r="BK1858" i="6"/>
  <c r="BK1709" i="6"/>
  <c r="J1575" i="6"/>
  <c r="BK1385" i="6"/>
  <c r="J1026" i="6"/>
  <c r="BK935" i="6"/>
  <c r="J484" i="6"/>
  <c r="J348" i="6"/>
  <c r="BK254" i="6"/>
  <c r="J2182" i="6"/>
  <c r="BK2136" i="6"/>
  <c r="J1982" i="6"/>
  <c r="J1931" i="6"/>
  <c r="J1859" i="6"/>
  <c r="BK1604" i="6"/>
  <c r="J1250" i="6"/>
  <c r="J1003" i="6"/>
  <c r="BK951" i="6"/>
  <c r="J478" i="6"/>
  <c r="J290" i="6"/>
  <c r="BK2326" i="6"/>
  <c r="BK2265" i="6"/>
  <c r="J2172" i="6"/>
  <c r="BK2131" i="6"/>
  <c r="BK2018" i="6"/>
  <c r="J1764" i="6"/>
  <c r="J1485" i="6"/>
  <c r="BK1205" i="6"/>
  <c r="BK1078" i="6"/>
  <c r="J910" i="6"/>
  <c r="BK461" i="6"/>
  <c r="BK339" i="6"/>
  <c r="J194" i="7"/>
  <c r="J153" i="7"/>
  <c r="BK133" i="7"/>
  <c r="J202" i="7"/>
  <c r="J168" i="7"/>
  <c r="J139" i="7"/>
  <c r="BK197" i="7"/>
  <c r="BK216" i="7"/>
  <c r="BK196" i="7"/>
  <c r="BK137" i="7"/>
  <c r="J170" i="7"/>
  <c r="BK221" i="7"/>
  <c r="J144" i="7"/>
  <c r="BK224" i="7"/>
  <c r="BK208" i="7"/>
  <c r="J178" i="7"/>
  <c r="J231" i="7"/>
  <c r="BK201" i="7"/>
  <c r="BK148" i="7"/>
  <c r="J222" i="7"/>
  <c r="J209" i="7"/>
  <c r="J136" i="7"/>
  <c r="J189" i="7"/>
  <c r="J217" i="7"/>
  <c r="BK160" i="7"/>
  <c r="J228" i="8"/>
  <c r="J190" i="8"/>
  <c r="BK211" i="8"/>
  <c r="J153" i="8"/>
  <c r="J132" i="8"/>
  <c r="J186" i="8"/>
  <c r="J145" i="8"/>
  <c r="J208" i="8"/>
  <c r="J254" i="8"/>
  <c r="BK198" i="8"/>
  <c r="J212" i="8"/>
  <c r="J139" i="8"/>
  <c r="J253" i="8"/>
  <c r="BK212" i="8"/>
  <c r="J273" i="8"/>
  <c r="J229" i="8"/>
  <c r="BK278" i="8"/>
  <c r="J216" i="8"/>
  <c r="BK279" i="8"/>
  <c r="BK196" i="8"/>
  <c r="J149" i="8"/>
  <c r="J210" i="8"/>
  <c r="BK161" i="8"/>
  <c r="J135" i="9"/>
  <c r="BK142" i="9"/>
  <c r="J129" i="9"/>
  <c r="J139" i="9"/>
  <c r="J131" i="9"/>
  <c r="BK127" i="9"/>
  <c r="BK1817" i="10"/>
  <c r="BK1439" i="10"/>
  <c r="J1078" i="10"/>
  <c r="J971" i="10"/>
  <c r="J412" i="10"/>
  <c r="J1884" i="10"/>
  <c r="BK1715" i="10"/>
  <c r="BK1521" i="10"/>
  <c r="BK1388" i="10"/>
  <c r="J1025" i="10"/>
  <c r="BK743" i="10"/>
  <c r="BK1654" i="10"/>
  <c r="BK1431" i="10"/>
  <c r="BK1114" i="10"/>
  <c r="J876" i="10"/>
  <c r="J659" i="10"/>
  <c r="J346" i="10"/>
  <c r="J217" i="10"/>
  <c r="BK1583" i="10"/>
  <c r="BK1368" i="10"/>
  <c r="J917" i="10"/>
  <c r="BK776" i="10"/>
  <c r="BK430" i="10"/>
  <c r="BK1870" i="10"/>
  <c r="J1523" i="10"/>
  <c r="J1205" i="10"/>
  <c r="BK931" i="10"/>
  <c r="J417" i="10"/>
  <c r="J1889" i="10"/>
  <c r="J1856" i="10"/>
  <c r="BK1604" i="10"/>
  <c r="J1497" i="10"/>
  <c r="BK1465" i="10"/>
  <c r="BK1357" i="10"/>
  <c r="J1019" i="10"/>
  <c r="BK951" i="10"/>
  <c r="BK650" i="10"/>
  <c r="J272" i="10"/>
  <c r="J1764" i="10"/>
  <c r="J1596" i="10"/>
  <c r="J1391" i="10"/>
  <c r="J1219" i="10"/>
  <c r="J395" i="10"/>
  <c r="J343" i="10"/>
  <c r="BK261" i="10"/>
  <c r="J2256" i="10"/>
  <c r="BK2145" i="10"/>
  <c r="BK2100" i="10"/>
  <c r="BK2007" i="10"/>
  <c r="J1899" i="10"/>
  <c r="BK1884" i="10"/>
  <c r="J1858" i="10"/>
  <c r="J1801" i="10"/>
  <c r="BK1556" i="10"/>
  <c r="BK1495" i="10"/>
  <c r="J1187" i="10"/>
  <c r="BK1037" i="10"/>
  <c r="BK764" i="10"/>
  <c r="J290" i="10"/>
  <c r="BK2330" i="10"/>
  <c r="J2260" i="10"/>
  <c r="BK2217" i="10"/>
  <c r="BK2162" i="10"/>
  <c r="J2113" i="10"/>
  <c r="BK2023" i="10"/>
  <c r="J1987" i="10"/>
  <c r="BK1931" i="10"/>
  <c r="BK1822" i="10"/>
  <c r="J1668" i="10"/>
  <c r="J1401" i="10"/>
  <c r="BK999" i="10"/>
  <c r="J976" i="10"/>
  <c r="BK912" i="10"/>
  <c r="BK740" i="10"/>
  <c r="BK571" i="10"/>
  <c r="J171" i="10"/>
  <c r="BK2227" i="10"/>
  <c r="J2166" i="10"/>
  <c r="J2136" i="10"/>
  <c r="BK2113" i="10"/>
  <c r="J2058" i="10"/>
  <c r="BK2001" i="10"/>
  <c r="BK1955" i="10"/>
  <c r="BK1896" i="10"/>
  <c r="J1709" i="10"/>
  <c r="BK1483" i="10"/>
  <c r="J1242" i="10"/>
  <c r="BK1003" i="10"/>
  <c r="BK718" i="10"/>
  <c r="BK400" i="10"/>
  <c r="BK308" i="10"/>
  <c r="BK2312" i="10"/>
  <c r="J2245" i="10"/>
  <c r="J2182" i="10"/>
  <c r="J2093" i="10"/>
  <c r="BK1991" i="10"/>
  <c r="J1931" i="10"/>
  <c r="J1833" i="10"/>
  <c r="J1762" i="10"/>
  <c r="BK1635" i="10"/>
  <c r="J1388" i="10"/>
  <c r="BK1119" i="10"/>
  <c r="J737" i="10"/>
  <c r="BK343" i="10"/>
  <c r="BK301" i="10"/>
  <c r="J167" i="10"/>
  <c r="J2249" i="10"/>
  <c r="J2165" i="10"/>
  <c r="J2080" i="10"/>
  <c r="J1961" i="10"/>
  <c r="BK1908" i="10"/>
  <c r="BK1833" i="10"/>
  <c r="J1567" i="10"/>
  <c r="J1162" i="10"/>
  <c r="BK1083" i="10"/>
  <c r="J484" i="10"/>
  <c r="J224" i="10"/>
  <c r="J209" i="11"/>
  <c r="J190" i="11"/>
  <c r="BK165" i="11"/>
  <c r="J226" i="11"/>
  <c r="BK144" i="11"/>
  <c r="J235" i="11"/>
  <c r="J228" i="11"/>
  <c r="J217" i="11"/>
  <c r="BK188" i="11"/>
  <c r="BK155" i="11"/>
  <c r="J195" i="11"/>
  <c r="J189" i="11"/>
  <c r="BK138" i="11"/>
  <c r="BK201" i="11"/>
  <c r="BK174" i="11"/>
  <c r="J133" i="11"/>
  <c r="BK222" i="11"/>
  <c r="BK183" i="11"/>
  <c r="BK163" i="11"/>
  <c r="BK229" i="11"/>
  <c r="BK211" i="11"/>
  <c r="BK176" i="11"/>
  <c r="J153" i="11"/>
  <c r="J239" i="11"/>
  <c r="J218" i="11"/>
  <c r="J174" i="11"/>
  <c r="J210" i="11"/>
  <c r="BK175" i="11"/>
  <c r="BK199" i="11"/>
  <c r="BK157" i="11"/>
  <c r="BK132" i="11"/>
  <c r="J273" i="12"/>
  <c r="J194" i="12"/>
  <c r="BK214" i="12"/>
  <c r="BK273" i="12"/>
  <c r="J149" i="12"/>
  <c r="BK253" i="12"/>
  <c r="J207" i="12"/>
  <c r="BK141" i="12"/>
  <c r="BK203" i="12"/>
  <c r="J158" i="12"/>
  <c r="J262" i="12"/>
  <c r="BK244" i="12"/>
  <c r="BK132" i="12"/>
  <c r="J166" i="12"/>
  <c r="J227" i="12"/>
  <c r="J198" i="12"/>
  <c r="BK155" i="12"/>
  <c r="J214" i="12"/>
  <c r="J278" i="12"/>
  <c r="BK176" i="12"/>
  <c r="BK268" i="12"/>
  <c r="BK178" i="12"/>
  <c r="BK194" i="12"/>
  <c r="BK132" i="13"/>
  <c r="J139" i="13"/>
  <c r="J124" i="13"/>
  <c r="J133" i="13"/>
  <c r="J132" i="13"/>
  <c r="BK125" i="13"/>
  <c r="BK308" i="14"/>
  <c r="J244" i="14"/>
  <c r="J194" i="14"/>
  <c r="J343" i="14"/>
  <c r="BK296" i="14"/>
  <c r="J282" i="14"/>
  <c r="J225" i="14"/>
  <c r="BK203" i="14"/>
  <c r="BK323" i="14"/>
  <c r="BK295" i="14"/>
  <c r="J228" i="14"/>
  <c r="BK191" i="14"/>
  <c r="J140" i="14"/>
  <c r="J314" i="14"/>
  <c r="J269" i="14"/>
  <c r="J230" i="14"/>
  <c r="BK163" i="14"/>
  <c r="BK326" i="14"/>
  <c r="J304" i="14"/>
  <c r="BK239" i="14"/>
  <c r="BK181" i="14"/>
  <c r="BK167" i="14"/>
  <c r="J144" i="14"/>
  <c r="BK291" i="14"/>
  <c r="BK228" i="14"/>
  <c r="J177" i="14"/>
  <c r="J137" i="14"/>
  <c r="J312" i="14"/>
  <c r="J245" i="14"/>
  <c r="BK211" i="14"/>
  <c r="J149" i="14"/>
  <c r="J288" i="14"/>
  <c r="BK273" i="14"/>
  <c r="BK248" i="14"/>
  <c r="BK223" i="14"/>
  <c r="BK186" i="14"/>
  <c r="BK314" i="14"/>
  <c r="J283" i="14"/>
  <c r="J262" i="14"/>
  <c r="BK238" i="14"/>
  <c r="J209" i="14"/>
  <c r="BK173" i="14"/>
  <c r="J170" i="14"/>
  <c r="BK137" i="14"/>
  <c r="BK274" i="14"/>
  <c r="BK155" i="14"/>
  <c r="J342" i="14"/>
  <c r="J311" i="14"/>
  <c r="BK272" i="14"/>
  <c r="BK234" i="14"/>
  <c r="J173" i="14"/>
  <c r="J275" i="14"/>
  <c r="BK225" i="14"/>
  <c r="BK204" i="14"/>
  <c r="BK188" i="14"/>
  <c r="BK166" i="14"/>
  <c r="J198" i="15"/>
  <c r="BK214" i="15"/>
  <c r="BK191" i="15"/>
  <c r="J143" i="15"/>
  <c r="BK246" i="15"/>
  <c r="BK206" i="15"/>
  <c r="J289" i="15"/>
  <c r="BK219" i="15"/>
  <c r="J148" i="15"/>
  <c r="BK252" i="15"/>
  <c r="J206" i="15"/>
  <c r="BK195" i="15"/>
  <c r="BK269" i="15"/>
  <c r="BK182" i="15"/>
  <c r="J281" i="15"/>
  <c r="BK253" i="15"/>
  <c r="BK179" i="15"/>
  <c r="J296" i="15"/>
  <c r="BK211" i="15"/>
  <c r="J138" i="15"/>
  <c r="BK268" i="15"/>
  <c r="BK171" i="15"/>
  <c r="J268" i="15"/>
  <c r="J186" i="15"/>
  <c r="BK146" i="15"/>
  <c r="J204" i="15"/>
  <c r="BK166" i="15"/>
  <c r="J159" i="16"/>
  <c r="BK124" i="16"/>
  <c r="BK159" i="16"/>
  <c r="J146" i="16"/>
  <c r="J143" i="16"/>
  <c r="J138" i="16"/>
  <c r="BK139" i="16"/>
  <c r="J167" i="17"/>
  <c r="J134" i="17"/>
  <c r="J137" i="17"/>
  <c r="BK136" i="17"/>
  <c r="BK155" i="17"/>
  <c r="J140" i="17"/>
  <c r="J175" i="18"/>
  <c r="BK163" i="18"/>
  <c r="BK158" i="18"/>
  <c r="J134" i="18"/>
  <c r="BK162" i="18"/>
  <c r="J149" i="18"/>
  <c r="BK165" i="18"/>
  <c r="BK149" i="18"/>
  <c r="J127" i="18"/>
  <c r="J133" i="19"/>
  <c r="J128" i="19"/>
  <c r="J2093" i="2"/>
  <c r="BK1879" i="2"/>
  <c r="BK1811" i="2"/>
  <c r="J1431" i="2"/>
  <c r="BK1178" i="2"/>
  <c r="J971" i="2"/>
  <c r="BK645" i="2"/>
  <c r="BK384" i="2"/>
  <c r="J150" i="2"/>
  <c r="BK2096" i="2"/>
  <c r="BK1969" i="2"/>
  <c r="BK1870" i="2"/>
  <c r="J1812" i="2"/>
  <c r="BK1685" i="2"/>
  <c r="J1476" i="2"/>
  <c r="BK1364" i="2"/>
  <c r="J1109" i="2"/>
  <c r="J954" i="2"/>
  <c r="BK723" i="2"/>
  <c r="BK563" i="2"/>
  <c r="BK344" i="2"/>
  <c r="J249" i="2"/>
  <c r="BK173" i="2"/>
  <c r="J2258" i="2"/>
  <c r="J2249" i="2"/>
  <c r="J2241" i="2"/>
  <c r="J2219" i="2"/>
  <c r="J2187" i="2"/>
  <c r="BK2122" i="2"/>
  <c r="BK2033" i="2"/>
  <c r="J1987" i="2"/>
  <c r="BK1912" i="2"/>
  <c r="J1889" i="2"/>
  <c r="BK1858" i="2"/>
  <c r="BK1823" i="2"/>
  <c r="J1723" i="2"/>
  <c r="BK1620" i="2"/>
  <c r="BK1552" i="2"/>
  <c r="BK1495" i="2"/>
  <c r="J1419" i="2"/>
  <c r="J1364" i="2"/>
  <c r="J1162" i="2"/>
  <c r="BK1037" i="2"/>
  <c r="J997" i="2"/>
  <c r="BK972" i="2"/>
  <c r="BK823" i="2"/>
  <c r="BK718" i="2"/>
  <c r="BK461" i="2"/>
  <c r="BK404" i="2"/>
  <c r="J346" i="2"/>
  <c r="BK338" i="2"/>
  <c r="BK233" i="2"/>
  <c r="BK2131" i="2"/>
  <c r="J2096" i="2"/>
  <c r="J2015" i="2"/>
  <c r="J1978" i="2"/>
  <c r="BK1908" i="2"/>
  <c r="J1879" i="2"/>
  <c r="BK1824" i="2"/>
  <c r="BK1746" i="2"/>
  <c r="BK1691" i="2"/>
  <c r="J1635" i="2"/>
  <c r="J1512" i="2"/>
  <c r="BK1431" i="2"/>
  <c r="J1379" i="2"/>
  <c r="BK1144" i="2"/>
  <c r="BK1026" i="2"/>
  <c r="J972" i="2"/>
  <c r="BK916" i="2"/>
  <c r="BK790" i="2"/>
  <c r="J761" i="2"/>
  <c r="J650" i="2"/>
  <c r="BK451" i="2"/>
  <c r="BK396" i="2"/>
  <c r="BK336" i="2"/>
  <c r="AS105" i="1"/>
  <c r="J2166" i="2"/>
  <c r="J2149" i="2"/>
  <c r="BK2102" i="2"/>
  <c r="BK1991" i="2"/>
  <c r="BK1947" i="2"/>
  <c r="J1896" i="2"/>
  <c r="J1884" i="2"/>
  <c r="BK1825" i="2"/>
  <c r="J1782" i="2"/>
  <c r="J1709" i="2"/>
  <c r="BK1575" i="2"/>
  <c r="J1497" i="2"/>
  <c r="BK1419" i="2"/>
  <c r="BK1370" i="2"/>
  <c r="J1250" i="2"/>
  <c r="J1114" i="2"/>
  <c r="J1019" i="2"/>
  <c r="J976" i="2"/>
  <c r="BK935" i="2"/>
  <c r="J798" i="2"/>
  <c r="BK555" i="2"/>
  <c r="J396" i="2"/>
  <c r="BK343" i="2"/>
  <c r="J261" i="2"/>
  <c r="BK205" i="2"/>
  <c r="J171" i="2"/>
  <c r="BK222" i="3"/>
  <c r="J199" i="3"/>
  <c r="BK135" i="3"/>
  <c r="BK217" i="3"/>
  <c r="J191" i="3"/>
  <c r="BK156" i="3"/>
  <c r="BK140" i="3"/>
  <c r="J130" i="3"/>
  <c r="J182" i="3"/>
  <c r="BK174" i="3"/>
  <c r="BK188" i="3"/>
  <c r="J167" i="3"/>
  <c r="J144" i="3"/>
  <c r="BK224" i="3"/>
  <c r="J201" i="3"/>
  <c r="BK166" i="3"/>
  <c r="J214" i="3"/>
  <c r="J207" i="3"/>
  <c r="BK189" i="3"/>
  <c r="J148" i="3"/>
  <c r="J234" i="3"/>
  <c r="J169" i="3"/>
  <c r="J220" i="3"/>
  <c r="BK196" i="3"/>
  <c r="BK175" i="3"/>
  <c r="BK132" i="3"/>
  <c r="J240" i="3"/>
  <c r="BK159" i="3"/>
  <c r="BK130" i="3"/>
  <c r="J177" i="3"/>
  <c r="J155" i="3"/>
  <c r="BK228" i="3"/>
  <c r="BK208" i="3"/>
  <c r="J142" i="3"/>
  <c r="J212" i="4"/>
  <c r="J190" i="4"/>
  <c r="J270" i="4"/>
  <c r="BK244" i="4"/>
  <c r="BK168" i="4"/>
  <c r="J257" i="4"/>
  <c r="BK174" i="4"/>
  <c r="BK240" i="4"/>
  <c r="BK161" i="4"/>
  <c r="J143" i="4"/>
  <c r="J255" i="4"/>
  <c r="J156" i="4"/>
  <c r="BK227" i="4"/>
  <c r="BK284" i="4"/>
  <c r="J229" i="4"/>
  <c r="J166" i="4"/>
  <c r="J236" i="4"/>
  <c r="J149" i="4"/>
  <c r="BK176" i="4"/>
  <c r="J264" i="4"/>
  <c r="BK212" i="4"/>
  <c r="J145" i="4"/>
  <c r="BK209" i="4"/>
  <c r="BK133" i="5"/>
  <c r="BK142" i="5"/>
  <c r="BK127" i="5"/>
  <c r="J127" i="5"/>
  <c r="J1857" i="6"/>
  <c r="J1529" i="6"/>
  <c r="BK988" i="6"/>
  <c r="J718" i="6"/>
  <c r="BK200" i="6"/>
  <c r="J1668" i="6"/>
  <c r="BK1495" i="6"/>
  <c r="BK1090" i="6"/>
  <c r="J827" i="6"/>
  <c r="BK343" i="6"/>
  <c r="J167" i="6"/>
  <c r="BK1864" i="6"/>
  <c r="BK1499" i="6"/>
  <c r="J1355" i="6"/>
  <c r="J778" i="6"/>
  <c r="J344" i="6"/>
  <c r="BK210" i="6"/>
  <c r="J1912" i="6"/>
  <c r="BK1364" i="6"/>
  <c r="BK952" i="6"/>
  <c r="BK827" i="6"/>
  <c r="J645" i="6"/>
  <c r="J308" i="6"/>
  <c r="BK1769" i="6"/>
  <c r="J1391" i="6"/>
  <c r="J974" i="6"/>
  <c r="J417" i="6"/>
  <c r="BK1955" i="6"/>
  <c r="J1383" i="6"/>
  <c r="J1032" i="6"/>
  <c r="BK404" i="6"/>
  <c r="J1947" i="6"/>
  <c r="BK1872" i="6"/>
  <c r="J1612" i="6"/>
  <c r="BK1178" i="6"/>
  <c r="BK378" i="6"/>
  <c r="BK2261" i="6"/>
  <c r="BK2170" i="6"/>
  <c r="J2023" i="6"/>
  <c r="J1865" i="6"/>
  <c r="J1476" i="6"/>
  <c r="BK1267" i="6"/>
  <c r="J794" i="6"/>
  <c r="J173" i="6"/>
  <c r="J2142" i="6"/>
  <c r="J1995" i="6"/>
  <c r="BK1878" i="6"/>
  <c r="J1255" i="6"/>
  <c r="BK953" i="6"/>
  <c r="BK167" i="6"/>
  <c r="BK2241" i="6"/>
  <c r="J2100" i="6"/>
  <c r="J2015" i="6"/>
  <c r="BK1825" i="6"/>
  <c r="BK1678" i="6"/>
  <c r="BK1391" i="6"/>
  <c r="J978" i="6"/>
  <c r="BK786" i="6"/>
  <c r="BK417" i="6"/>
  <c r="J238" i="6"/>
  <c r="J2162" i="6"/>
  <c r="J2007" i="6"/>
  <c r="BK1817" i="6"/>
  <c r="BK1547" i="6"/>
  <c r="J1099" i="6"/>
  <c r="BK718" i="6"/>
  <c r="BK2330" i="6"/>
  <c r="BK2263" i="6"/>
  <c r="BK2156" i="6"/>
  <c r="BK1991" i="6"/>
  <c r="J1431" i="6"/>
  <c r="BK1212" i="6"/>
  <c r="J996" i="6"/>
  <c r="BK656" i="6"/>
  <c r="BK282" i="6"/>
  <c r="BK168" i="7"/>
  <c r="J214" i="7"/>
  <c r="J156" i="7"/>
  <c r="J225" i="7"/>
  <c r="BK158" i="7"/>
  <c r="BK185" i="7"/>
  <c r="J203" i="7"/>
  <c r="BK151" i="7"/>
  <c r="J152" i="7"/>
  <c r="BK181" i="7"/>
  <c r="BK188" i="7"/>
  <c r="BK225" i="7"/>
  <c r="J181" i="7"/>
  <c r="J135" i="7"/>
  <c r="BK174" i="7"/>
  <c r="J204" i="7"/>
  <c r="J158" i="7"/>
  <c r="BK193" i="7"/>
  <c r="J244" i="8"/>
  <c r="BK253" i="8"/>
  <c r="BK143" i="8"/>
  <c r="BK244" i="8"/>
  <c r="BK180" i="8"/>
  <c r="BK222" i="8"/>
  <c r="J242" i="8"/>
  <c r="BK259" i="8"/>
  <c r="J279" i="8"/>
  <c r="J266" i="8"/>
  <c r="BK184" i="8"/>
  <c r="BK190" i="8"/>
  <c r="BK218" i="8"/>
  <c r="J247" i="8"/>
  <c r="BK157" i="8"/>
  <c r="J127" i="9"/>
  <c r="J132" i="9"/>
  <c r="BK137" i="9"/>
  <c r="BK1843" i="10"/>
  <c r="BK1026" i="10"/>
  <c r="J425" i="10"/>
  <c r="BK1798" i="10"/>
  <c r="J1604" i="10"/>
  <c r="J1070" i="10"/>
  <c r="BK798" i="10"/>
  <c r="J314" i="10"/>
  <c r="BK1812" i="10"/>
  <c r="J1540" i="10"/>
  <c r="BK1090" i="10"/>
  <c r="BK425" i="10"/>
  <c r="BK1878" i="10"/>
  <c r="J1152" i="10"/>
  <c r="J905" i="10"/>
  <c r="BK391" i="10"/>
  <c r="BK1575" i="10"/>
  <c r="BK1212" i="10"/>
  <c r="BK790" i="10"/>
  <c r="J254" i="10"/>
  <c r="J1723" i="10"/>
  <c r="BK1459" i="10"/>
  <c r="BK1170" i="10"/>
  <c r="J773" i="10"/>
  <c r="BK349" i="10"/>
  <c r="J1691" i="10"/>
  <c r="J1373" i="10"/>
  <c r="J786" i="10"/>
  <c r="BK342" i="10"/>
  <c r="J2262" i="10"/>
  <c r="BK2170" i="10"/>
  <c r="J2001" i="10"/>
  <c r="J1954" i="10"/>
  <c r="J1635" i="10"/>
  <c r="J1406" i="10"/>
  <c r="J1083" i="10"/>
  <c r="BK656" i="10"/>
  <c r="J285" i="10"/>
  <c r="J2258" i="10"/>
  <c r="BK2058" i="10"/>
  <c r="BK1979" i="10"/>
  <c r="J1888" i="10"/>
  <c r="BK1678" i="10"/>
  <c r="J1198" i="10"/>
  <c r="BK978" i="10"/>
  <c r="BK786" i="10"/>
  <c r="J430" i="10"/>
  <c r="J2328" i="10"/>
  <c r="BK2204" i="10"/>
  <c r="J2145" i="10"/>
  <c r="BK2065" i="10"/>
  <c r="J1995" i="10"/>
  <c r="J1941" i="10"/>
  <c r="BK1858" i="10"/>
  <c r="J1350" i="10"/>
  <c r="BK954" i="10"/>
  <c r="BK461" i="10"/>
  <c r="J333" i="10"/>
  <c r="J2239" i="10"/>
  <c r="BK2083" i="10"/>
  <c r="BK1961" i="10"/>
  <c r="J1793" i="10"/>
  <c r="BK1559" i="10"/>
  <c r="J935" i="10"/>
  <c r="J336" i="10"/>
  <c r="J233" i="10"/>
  <c r="BK2166" i="10"/>
  <c r="J1991" i="10"/>
  <c r="BK1892" i="10"/>
  <c r="J1588" i="10"/>
  <c r="BK1123" i="10"/>
  <c r="BK773" i="10"/>
  <c r="BK337" i="10"/>
  <c r="BK234" i="11"/>
  <c r="J173" i="11"/>
  <c r="J225" i="11"/>
  <c r="BK139" i="11"/>
  <c r="BK227" i="11"/>
  <c r="BK167" i="11"/>
  <c r="J202" i="11"/>
  <c r="BK150" i="11"/>
  <c r="J183" i="11"/>
  <c r="BK130" i="11"/>
  <c r="J188" i="11"/>
  <c r="J237" i="11"/>
  <c r="BK193" i="11"/>
  <c r="BK146" i="11"/>
  <c r="J199" i="11"/>
  <c r="BK237" i="11"/>
  <c r="J181" i="11"/>
  <c r="BK133" i="11"/>
  <c r="BK170" i="11"/>
  <c r="BK249" i="12"/>
  <c r="J176" i="12"/>
  <c r="J141" i="12"/>
  <c r="J218" i="12"/>
  <c r="BK236" i="12"/>
  <c r="BK168" i="12"/>
  <c r="J132" i="12"/>
  <c r="J229" i="12"/>
  <c r="J170" i="12"/>
  <c r="BK279" i="12"/>
  <c r="BK209" i="12"/>
  <c r="J270" i="12"/>
  <c r="J234" i="12"/>
  <c r="BK278" i="12"/>
  <c r="J135" i="12"/>
  <c r="BK180" i="12"/>
  <c r="BK139" i="13"/>
  <c r="BK130" i="13"/>
  <c r="BK142" i="13"/>
  <c r="BK313" i="14"/>
  <c r="J257" i="14"/>
  <c r="BK200" i="14"/>
  <c r="J332" i="14"/>
  <c r="BK284" i="14"/>
  <c r="BK220" i="14"/>
  <c r="BK169" i="14"/>
  <c r="J296" i="14"/>
  <c r="BK233" i="14"/>
  <c r="J161" i="14"/>
  <c r="J291" i="14"/>
  <c r="BK227" i="14"/>
  <c r="J159" i="14"/>
  <c r="BK324" i="14"/>
  <c r="BK215" i="14"/>
  <c r="BK159" i="14"/>
  <c r="J286" i="14"/>
  <c r="BK222" i="14"/>
  <c r="J164" i="14"/>
  <c r="BK290" i="14"/>
  <c r="J184" i="14"/>
  <c r="J326" i="14"/>
  <c r="J271" i="14"/>
  <c r="J222" i="14"/>
  <c r="BK171" i="14"/>
  <c r="BK300" i="14"/>
  <c r="BK243" i="14"/>
  <c r="BK194" i="14"/>
  <c r="J155" i="14"/>
  <c r="J308" i="14"/>
  <c r="J268" i="14"/>
  <c r="J160" i="14"/>
  <c r="J322" i="14"/>
  <c r="BK241" i="14"/>
  <c r="BK136" i="14"/>
  <c r="BK212" i="14"/>
  <c r="J192" i="14"/>
  <c r="J151" i="14"/>
  <c r="J243" i="15"/>
  <c r="BK154" i="15"/>
  <c r="J211" i="15"/>
  <c r="BK135" i="15"/>
  <c r="BK235" i="15"/>
  <c r="J249" i="15"/>
  <c r="J246" i="15"/>
  <c r="J196" i="15"/>
  <c r="BK186" i="15"/>
  <c r="BK178" i="15"/>
  <c r="BK225" i="15"/>
  <c r="BK296" i="15"/>
  <c r="J185" i="15"/>
  <c r="J242" i="15"/>
  <c r="BK140" i="15"/>
  <c r="J182" i="15"/>
  <c r="J167" i="16"/>
  <c r="J151" i="16"/>
  <c r="J132" i="16"/>
  <c r="J164" i="17"/>
  <c r="BK161" i="17"/>
  <c r="BK167" i="17"/>
  <c r="J142" i="17"/>
  <c r="BK160" i="18"/>
  <c r="BK134" i="18"/>
  <c r="J131" i="18"/>
  <c r="J170" i="18"/>
  <c r="J154" i="18"/>
  <c r="J130" i="18"/>
  <c r="J130" i="19"/>
  <c r="J2174" i="2"/>
  <c r="J2033" i="2"/>
  <c r="J1871" i="2"/>
  <c r="J1604" i="2"/>
  <c r="BK1439" i="2"/>
  <c r="J1370" i="2"/>
  <c r="BK1114" i="2"/>
  <c r="J951" i="2"/>
  <c r="BK778" i="2"/>
  <c r="J391" i="2"/>
  <c r="BK272" i="2"/>
  <c r="BK2133" i="2"/>
  <c r="J2007" i="2"/>
  <c r="BK1955" i="2"/>
  <c r="J1859" i="2"/>
  <c r="J1752" i="2"/>
  <c r="BK1436" i="2"/>
  <c r="J1205" i="2"/>
  <c r="BK798" i="2"/>
  <c r="BK400" i="2"/>
  <c r="BK275" i="2"/>
  <c r="BK193" i="2"/>
  <c r="BK2330" i="2"/>
  <c r="BK2254" i="2"/>
  <c r="BK2245" i="2"/>
  <c r="J2227" i="2"/>
  <c r="BK2204" i="2"/>
  <c r="J2133" i="2"/>
  <c r="BK2080" i="2"/>
  <c r="BK1995" i="2"/>
  <c r="BK1980" i="2"/>
  <c r="J1865" i="2"/>
  <c r="J1843" i="2"/>
  <c r="BK1762" i="2"/>
  <c r="J1668" i="2"/>
  <c r="J1588" i="2"/>
  <c r="J1523" i="2"/>
  <c r="BK1406" i="2"/>
  <c r="J1246" i="2"/>
  <c r="BK1109" i="2"/>
  <c r="BK1019" i="2"/>
  <c r="J988" i="2"/>
  <c r="BK917" i="2"/>
  <c r="J723" i="2"/>
  <c r="J555" i="2"/>
  <c r="BK413" i="2"/>
  <c r="BK378" i="2"/>
  <c r="J344" i="2"/>
  <c r="BK249" i="2"/>
  <c r="AS95" i="1"/>
  <c r="J1981" i="2"/>
  <c r="J1912" i="2"/>
  <c r="BK1878" i="2"/>
  <c r="J1806" i="2"/>
  <c r="J1741" i="2"/>
  <c r="J1673" i="2"/>
  <c r="J1567" i="2"/>
  <c r="BK1497" i="2"/>
  <c r="J1383" i="2"/>
  <c r="J1198" i="2"/>
  <c r="J1025" i="2"/>
  <c r="BK956" i="2"/>
  <c r="J912" i="2"/>
  <c r="BK786" i="2"/>
  <c r="J737" i="2"/>
  <c r="J563" i="2"/>
  <c r="J422" i="2"/>
  <c r="J378" i="2"/>
  <c r="J341" i="2"/>
  <c r="J217" i="2"/>
  <c r="J2328" i="2"/>
  <c r="BK2312" i="2"/>
  <c r="J2182" i="2"/>
  <c r="J2167" i="2"/>
  <c r="BK2156" i="2"/>
  <c r="J2119" i="2"/>
  <c r="J2023" i="2"/>
  <c r="J1972" i="2"/>
  <c r="J1922" i="2"/>
  <c r="BK1893" i="2"/>
  <c r="J1877" i="2"/>
  <c r="J1823" i="2"/>
  <c r="J1764" i="2"/>
  <c r="J1691" i="2"/>
  <c r="J1531" i="2"/>
  <c r="J1459" i="2"/>
  <c r="BK1380" i="2"/>
  <c r="J1255" i="2"/>
  <c r="J1123" i="2"/>
  <c r="BK1010" i="2"/>
  <c r="BK974" i="2"/>
  <c r="J926" i="2"/>
  <c r="J782" i="2"/>
  <c r="J461" i="2"/>
  <c r="J349" i="2"/>
  <c r="BK339" i="2"/>
  <c r="J254" i="2"/>
  <c r="J193" i="2"/>
  <c r="BK157" i="2"/>
  <c r="BK214" i="3"/>
  <c r="BK152" i="3"/>
  <c r="J221" i="3"/>
  <c r="BK207" i="3"/>
  <c r="BK203" i="3"/>
  <c r="BK168" i="3"/>
  <c r="J136" i="3"/>
  <c r="J228" i="3"/>
  <c r="J181" i="3"/>
  <c r="J154" i="3"/>
  <c r="BK173" i="3"/>
  <c r="BK143" i="3"/>
  <c r="J216" i="3"/>
  <c r="BK193" i="3"/>
  <c r="BK165" i="3"/>
  <c r="J212" i="3"/>
  <c r="BK200" i="3"/>
  <c r="BK155" i="3"/>
  <c r="BK236" i="3"/>
  <c r="J158" i="3"/>
  <c r="BK216" i="3"/>
  <c r="BK183" i="3"/>
  <c r="BK150" i="3"/>
  <c r="BK235" i="3"/>
  <c r="J198" i="3"/>
  <c r="BK185" i="3"/>
  <c r="BK151" i="3"/>
  <c r="BK234" i="3"/>
  <c r="BK184" i="3"/>
  <c r="J159" i="3"/>
  <c r="BK148" i="3"/>
  <c r="J225" i="3"/>
  <c r="J174" i="3"/>
  <c r="J143" i="3"/>
  <c r="BK232" i="4"/>
  <c r="BK164" i="4"/>
  <c r="J251" i="4"/>
  <c r="BK186" i="4"/>
  <c r="J273" i="4"/>
  <c r="BK182" i="4"/>
  <c r="J262" i="4"/>
  <c r="BK214" i="4"/>
  <c r="J157" i="4"/>
  <c r="BK170" i="4"/>
  <c r="J230" i="4"/>
  <c r="BK159" i="4"/>
  <c r="J254" i="4"/>
  <c r="BK208" i="4"/>
  <c r="BK273" i="4"/>
  <c r="J184" i="4"/>
  <c r="BK266" i="4"/>
  <c r="J188" i="4"/>
  <c r="BK184" i="4"/>
  <c r="BK278" i="4"/>
  <c r="J209" i="4"/>
  <c r="BK147" i="4"/>
  <c r="BK201" i="4"/>
  <c r="BK126" i="5"/>
  <c r="J124" i="5"/>
  <c r="J136" i="5"/>
  <c r="J137" i="5"/>
  <c r="J1732" i="6"/>
  <c r="J1444" i="6"/>
  <c r="BK1032" i="6"/>
  <c r="BK467" i="6"/>
  <c r="J1907" i="6"/>
  <c r="J1596" i="6"/>
  <c r="BK1465" i="6"/>
  <c r="BK1355" i="6"/>
  <c r="BK978" i="6"/>
  <c r="J631" i="6"/>
  <c r="BK217" i="6"/>
  <c r="BK1892" i="6"/>
  <c r="BK1828" i="6"/>
  <c r="J1385" i="6"/>
  <c r="BK1070" i="6"/>
  <c r="BK548" i="6"/>
  <c r="BK249" i="6"/>
  <c r="BK1941" i="6"/>
  <c r="BK1823" i="6"/>
  <c r="J926" i="6"/>
  <c r="J413" i="6"/>
  <c r="J217" i="6"/>
  <c r="BK1856" i="6"/>
  <c r="BK1596" i="6"/>
  <c r="J1078" i="6"/>
  <c r="BK484" i="6"/>
  <c r="BK1980" i="6"/>
  <c r="BK1535" i="6"/>
  <c r="J1048" i="6"/>
  <c r="BK341" i="6"/>
  <c r="J1922" i="6"/>
  <c r="BK1657" i="6"/>
  <c r="J1083" i="6"/>
  <c r="BK645" i="6"/>
  <c r="J314" i="6"/>
  <c r="BK2260" i="6"/>
  <c r="J2174" i="6"/>
  <c r="BK2083" i="6"/>
  <c r="J1872" i="6"/>
  <c r="J1483" i="6"/>
  <c r="J951" i="6"/>
  <c r="J396" i="6"/>
  <c r="J2257" i="6"/>
  <c r="BK2145" i="6"/>
  <c r="BK2065" i="6"/>
  <c r="J1899" i="6"/>
  <c r="BK1575" i="6"/>
  <c r="J1119" i="6"/>
  <c r="J186" i="6"/>
  <c r="J2249" i="6"/>
  <c r="J2145" i="6"/>
  <c r="J2043" i="6"/>
  <c r="BK1982" i="6"/>
  <c r="BK1757" i="6"/>
  <c r="BK1459" i="6"/>
  <c r="J1368" i="6"/>
  <c r="J916" i="6"/>
  <c r="BK478" i="6"/>
  <c r="BK333" i="6"/>
  <c r="J2245" i="6"/>
  <c r="BK2147" i="6"/>
  <c r="J2031" i="6"/>
  <c r="BK1928" i="6"/>
  <c r="BK1806" i="6"/>
  <c r="BK1255" i="6"/>
  <c r="BK910" i="6"/>
  <c r="J2326" i="6"/>
  <c r="BK2219" i="6"/>
  <c r="BK2058" i="6"/>
  <c r="J1559" i="6"/>
  <c r="BK1361" i="6"/>
  <c r="BK954" i="6"/>
  <c r="BK563" i="6"/>
  <c r="J206" i="7"/>
  <c r="BK233" i="7"/>
  <c r="BK165" i="7"/>
  <c r="J148" i="7"/>
  <c r="BK162" i="7"/>
  <c r="J200" i="7"/>
  <c r="BK141" i="7"/>
  <c r="BK202" i="7"/>
  <c r="BK183" i="7"/>
  <c r="J229" i="7"/>
  <c r="BK240" i="7"/>
  <c r="BK217" i="7"/>
  <c r="BK154" i="7"/>
  <c r="BK200" i="7"/>
  <c r="J137" i="7"/>
  <c r="J154" i="7"/>
  <c r="J195" i="7"/>
  <c r="J133" i="7"/>
  <c r="J147" i="7"/>
  <c r="BK141" i="8"/>
  <c r="BK254" i="8"/>
  <c r="J135" i="8"/>
  <c r="BK172" i="8"/>
  <c r="J192" i="8"/>
  <c r="BK229" i="8"/>
  <c r="BK210" i="8"/>
  <c r="BK242" i="8"/>
  <c r="J278" i="8"/>
  <c r="J180" i="8"/>
  <c r="J262" i="8"/>
  <c r="J251" i="8"/>
  <c r="J157" i="8"/>
  <c r="J222" i="8"/>
  <c r="BK164" i="8"/>
  <c r="J136" i="9"/>
  <c r="J133" i="9"/>
  <c r="BK138" i="9"/>
  <c r="BK1877" i="10"/>
  <c r="BK1665" i="10"/>
  <c r="BK1109" i="10"/>
  <c r="BK905" i="10"/>
  <c r="J1752" i="10"/>
  <c r="BK1662" i="10"/>
  <c r="J1465" i="10"/>
  <c r="BK990" i="10"/>
  <c r="J396" i="10"/>
  <c r="J186" i="10"/>
  <c r="J1535" i="10"/>
  <c r="BK1231" i="10"/>
  <c r="BK478" i="10"/>
  <c r="J339" i="10"/>
  <c r="J1459" i="10"/>
  <c r="J955" i="10"/>
  <c r="BK555" i="10"/>
  <c r="BK231" i="10"/>
  <c r="BK1497" i="10"/>
  <c r="J974" i="10"/>
  <c r="BK723" i="10"/>
  <c r="J1886" i="10"/>
  <c r="BK1552" i="10"/>
  <c r="BK1419" i="10"/>
  <c r="BK1350" i="10"/>
  <c r="J997" i="10"/>
  <c r="BK417" i="10"/>
  <c r="BK173" i="10"/>
  <c r="BK1401" i="10"/>
  <c r="BK1242" i="10"/>
  <c r="J384" i="10"/>
  <c r="BK233" i="10"/>
  <c r="BK1947" i="10"/>
  <c r="BK1941" i="10"/>
  <c r="J1922" i="10"/>
  <c r="BK1907" i="10"/>
  <c r="J1900" i="10"/>
  <c r="J1887" i="10"/>
  <c r="J1843" i="10"/>
  <c r="BK1547" i="10"/>
  <c r="J1369" i="10"/>
  <c r="J978" i="10"/>
  <c r="BK440" i="10"/>
  <c r="BK2326" i="10"/>
  <c r="J2174" i="10"/>
  <c r="BK2118" i="10"/>
  <c r="BK1993" i="10"/>
  <c r="J1893" i="10"/>
  <c r="BK1685" i="10"/>
  <c r="BK1019" i="10"/>
  <c r="BK955" i="10"/>
  <c r="BK692" i="10"/>
  <c r="BK336" i="10"/>
  <c r="J2317" i="10"/>
  <c r="BK195" i="10"/>
  <c r="BK2165" i="10"/>
  <c r="BK2043" i="10"/>
  <c r="J1944" i="10"/>
  <c r="J1732" i="10"/>
  <c r="BK1444" i="10"/>
  <c r="J764" i="10"/>
  <c r="BK272" i="10"/>
  <c r="J2204" i="10"/>
  <c r="J2015" i="10"/>
  <c r="BK1954" i="10"/>
  <c r="J1824" i="10"/>
  <c r="BK1476" i="10"/>
  <c r="BK996" i="10"/>
  <c r="J451" i="10"/>
  <c r="BK179" i="10"/>
  <c r="BK208" i="11"/>
  <c r="J150" i="11"/>
  <c r="BK200" i="11"/>
  <c r="J233" i="11"/>
  <c r="BK221" i="11"/>
  <c r="BK162" i="11"/>
  <c r="BK190" i="11"/>
  <c r="BK233" i="11"/>
  <c r="J176" i="11"/>
  <c r="BK225" i="11"/>
  <c r="BK180" i="11"/>
  <c r="BK219" i="11"/>
  <c r="J154" i="11"/>
  <c r="J200" i="11"/>
  <c r="J132" i="11"/>
  <c r="J185" i="11"/>
  <c r="BK214" i="11"/>
  <c r="J179" i="11"/>
  <c r="J147" i="11"/>
  <c r="J244" i="12"/>
  <c r="BK174" i="12"/>
  <c r="BK262" i="12"/>
  <c r="J147" i="12"/>
  <c r="J232" i="12"/>
  <c r="BK232" i="12"/>
  <c r="BK159" i="12"/>
  <c r="J236" i="12"/>
  <c r="J260" i="12"/>
  <c r="J212" i="12"/>
  <c r="J156" i="12"/>
  <c r="J174" i="12"/>
  <c r="BK254" i="12"/>
  <c r="J137" i="12"/>
  <c r="BK137" i="12"/>
  <c r="J139" i="12"/>
  <c r="J126" i="13"/>
  <c r="BK133" i="13"/>
  <c r="BK320" i="14"/>
  <c r="J251" i="14"/>
  <c r="J174" i="14"/>
  <c r="BK311" i="14"/>
  <c r="BK224" i="14"/>
  <c r="J309" i="14"/>
  <c r="J258" i="14"/>
  <c r="BK221" i="14"/>
  <c r="J175" i="14"/>
  <c r="BK304" i="14"/>
  <c r="BK240" i="14"/>
  <c r="J157" i="14"/>
  <c r="BK310" i="14"/>
  <c r="BK197" i="14"/>
  <c r="J166" i="14"/>
  <c r="J236" i="14"/>
  <c r="BK160" i="14"/>
  <c r="BK277" i="14"/>
  <c r="J191" i="14"/>
  <c r="J327" i="14"/>
  <c r="J277" i="14"/>
  <c r="J217" i="14"/>
  <c r="BK152" i="14"/>
  <c r="BK287" i="14"/>
  <c r="BK254" i="14"/>
  <c r="J224" i="14"/>
  <c r="BK177" i="14"/>
  <c r="J147" i="14"/>
  <c r="BK322" i="14"/>
  <c r="J280" i="14"/>
  <c r="J187" i="14"/>
  <c r="J344" i="14"/>
  <c r="BK301" i="14"/>
  <c r="J232" i="14"/>
  <c r="J339" i="14"/>
  <c r="J223" i="14"/>
  <c r="J200" i="14"/>
  <c r="BK157" i="14"/>
  <c r="BK271" i="15"/>
  <c r="J172" i="15"/>
  <c r="BK196" i="15"/>
  <c r="J294" i="15"/>
  <c r="BK209" i="15"/>
  <c r="J273" i="15"/>
  <c r="BK145" i="15"/>
  <c r="J203" i="15"/>
  <c r="J187" i="15"/>
  <c r="J205" i="15"/>
  <c r="J298" i="15"/>
  <c r="BK232" i="15"/>
  <c r="BK298" i="15"/>
  <c r="J181" i="15"/>
  <c r="J228" i="15"/>
  <c r="BK216" i="15"/>
  <c r="J145" i="15"/>
  <c r="J161" i="16"/>
  <c r="J131" i="16"/>
  <c r="BK132" i="16"/>
  <c r="BK137" i="16"/>
  <c r="BK147" i="17"/>
  <c r="BK124" i="17"/>
  <c r="BK129" i="17"/>
  <c r="J127" i="17"/>
  <c r="J124" i="18"/>
  <c r="BK173" i="18"/>
  <c r="BK175" i="18"/>
  <c r="BK142" i="18"/>
  <c r="J125" i="19"/>
  <c r="BK2165" i="2"/>
  <c r="BK1948" i="2"/>
  <c r="J1858" i="2"/>
  <c r="BK1559" i="2"/>
  <c r="BK1388" i="2"/>
  <c r="J1063" i="2"/>
  <c r="J786" i="2"/>
  <c r="J408" i="2"/>
  <c r="J238" i="2"/>
  <c r="J2058" i="2"/>
  <c r="BK1928" i="2"/>
  <c r="J1762" i="2"/>
  <c r="J1612" i="2"/>
  <c r="BK1361" i="2"/>
  <c r="BK1162" i="2"/>
  <c r="J996" i="2"/>
  <c r="J924" i="2"/>
  <c r="J631" i="2"/>
  <c r="J348" i="2"/>
  <c r="BK210" i="2"/>
  <c r="BK358" i="6"/>
  <c r="J1884" i="6"/>
  <c r="J1654" i="6"/>
  <c r="BK1453" i="6"/>
  <c r="J1242" i="6"/>
  <c r="J790" i="6"/>
  <c r="J384" i="6"/>
  <c r="BK163" i="6"/>
  <c r="J1793" i="6"/>
  <c r="BK1401" i="6"/>
  <c r="BK794" i="6"/>
  <c r="BK400" i="6"/>
  <c r="BK157" i="6"/>
  <c r="BK1909" i="6"/>
  <c r="BK1019" i="6"/>
  <c r="BK823" i="6"/>
  <c r="BK337" i="6"/>
  <c r="BK1888" i="6"/>
  <c r="BK1431" i="6"/>
  <c r="J922" i="6"/>
  <c r="J350" i="6"/>
  <c r="BK1885" i="6"/>
  <c r="BK1436" i="6"/>
  <c r="J1114" i="6"/>
  <c r="J451" i="6"/>
  <c r="J1979" i="6"/>
  <c r="BK1877" i="6"/>
  <c r="J1361" i="6"/>
  <c r="BK990" i="6"/>
  <c r="BK361" i="6"/>
  <c r="BK173" i="6"/>
  <c r="J2214" i="6"/>
  <c r="J2104" i="6"/>
  <c r="BK1981" i="6"/>
  <c r="BK1843" i="6"/>
  <c r="J1465" i="6"/>
  <c r="J952" i="6"/>
  <c r="BK350" i="6"/>
  <c r="BK2201" i="6"/>
  <c r="BK2096" i="6"/>
  <c r="J1972" i="6"/>
  <c r="J1746" i="6"/>
  <c r="BK1012" i="6"/>
  <c r="J200" i="6"/>
  <c r="BK2245" i="6"/>
  <c r="J2147" i="6"/>
  <c r="BK2068" i="6"/>
  <c r="BK2001" i="6"/>
  <c r="BK1859" i="6"/>
  <c r="J1721" i="6"/>
  <c r="BK1540" i="6"/>
  <c r="J1373" i="6"/>
  <c r="BK926" i="6"/>
  <c r="J378" i="6"/>
  <c r="J2177" i="6"/>
  <c r="J2119" i="6"/>
  <c r="J1993" i="6"/>
  <c r="BK1890" i="6"/>
  <c r="J1752" i="6"/>
  <c r="BK974" i="6"/>
  <c r="J339" i="6"/>
  <c r="J2328" i="6"/>
  <c r="BK2249" i="6"/>
  <c r="BK2043" i="6"/>
  <c r="J1604" i="6"/>
  <c r="J1219" i="6"/>
  <c r="BK770" i="6"/>
  <c r="BK297" i="6"/>
  <c r="BK192" i="7"/>
  <c r="BK239" i="7"/>
  <c r="BK167" i="7"/>
  <c r="J146" i="7"/>
  <c r="BK191" i="7"/>
  <c r="J234" i="7"/>
  <c r="BK170" i="7"/>
  <c r="BK199" i="7"/>
  <c r="BK203" i="7"/>
  <c r="BK131" i="7"/>
  <c r="BK146" i="7"/>
  <c r="BK212" i="7"/>
  <c r="BK136" i="7"/>
  <c r="BK205" i="7"/>
  <c r="J138" i="7"/>
  <c r="BK213" i="7"/>
  <c r="BK156" i="7"/>
  <c r="J167" i="7"/>
  <c r="BK178" i="7"/>
  <c r="J218" i="8"/>
  <c r="BK216" i="8"/>
  <c r="BK139" i="8"/>
  <c r="J194" i="8"/>
  <c r="J172" i="8"/>
  <c r="BK247" i="8"/>
  <c r="BK209" i="8"/>
  <c r="J259" i="8"/>
  <c r="J166" i="8"/>
  <c r="BK224" i="8"/>
  <c r="J224" i="8"/>
  <c r="J276" i="8"/>
  <c r="J158" i="8"/>
  <c r="BK230" i="8"/>
  <c r="BK159" i="8"/>
  <c r="J138" i="9"/>
  <c r="J126" i="9"/>
  <c r="BK124" i="9"/>
  <c r="BK126" i="9"/>
  <c r="BK1871" i="10"/>
  <c r="J1413" i="10"/>
  <c r="J912" i="10"/>
  <c r="BK1888" i="10"/>
  <c r="J1721" i="10"/>
  <c r="J1444" i="10"/>
  <c r="J956" i="10"/>
  <c r="BK361" i="10"/>
  <c r="BK1855" i="10"/>
  <c r="BK1612" i="10"/>
  <c r="BK1094" i="10"/>
  <c r="J656" i="10"/>
  <c r="J341" i="10"/>
  <c r="BK1673" i="10"/>
  <c r="BK1369" i="10"/>
  <c r="BK876" i="10"/>
  <c r="BK295" i="10"/>
  <c r="BK1373" i="10"/>
  <c r="J823" i="10"/>
  <c r="BK290" i="10"/>
  <c r="BK1512" i="10"/>
  <c r="BK1393" i="10"/>
  <c r="BK1162" i="10"/>
  <c r="J790" i="10"/>
  <c r="J413" i="10"/>
  <c r="J1806" i="10"/>
  <c r="J1361" i="10"/>
  <c r="BK345" i="10"/>
  <c r="BK212" i="10"/>
  <c r="J2241" i="10"/>
  <c r="J1901" i="10"/>
  <c r="J1885" i="10"/>
  <c r="J1859" i="10"/>
  <c r="BK1746" i="10"/>
  <c r="BK1529" i="10"/>
  <c r="J953" i="10"/>
  <c r="BK378" i="10"/>
  <c r="J2263" i="10"/>
  <c r="BK2167" i="10"/>
  <c r="J2104" i="10"/>
  <c r="BK2010" i="10"/>
  <c r="J1864" i="10"/>
  <c r="J1370" i="10"/>
  <c r="J990" i="10"/>
  <c r="J776" i="10"/>
  <c r="J555" i="10"/>
  <c r="J200" i="10"/>
  <c r="J2265" i="10"/>
  <c r="J2172" i="10"/>
  <c r="J2131" i="10"/>
  <c r="J1979" i="10"/>
  <c r="J1907" i="10"/>
  <c r="J1654" i="10"/>
  <c r="J1379" i="10"/>
  <c r="BK953" i="10"/>
  <c r="BK348" i="10"/>
  <c r="J157" i="10"/>
  <c r="J2214" i="10"/>
  <c r="BK2068" i="10"/>
  <c r="BK1972" i="10"/>
  <c r="J1715" i="10"/>
  <c r="BK1136" i="10"/>
  <c r="J571" i="10"/>
  <c r="J282" i="10"/>
  <c r="BK2254" i="10"/>
  <c r="BK2104" i="10"/>
  <c r="BK1978" i="10"/>
  <c r="J1909" i="10"/>
  <c r="BK1823" i="10"/>
  <c r="BK1447" i="10"/>
  <c r="BK631" i="10"/>
  <c r="J236" i="11"/>
  <c r="J166" i="11"/>
  <c r="J141" i="11"/>
  <c r="J216" i="11"/>
  <c r="BK141" i="11"/>
  <c r="J232" i="11"/>
  <c r="J170" i="11"/>
  <c r="J220" i="11"/>
  <c r="BK173" i="11"/>
  <c r="J204" i="11"/>
  <c r="BK156" i="11"/>
  <c r="J203" i="11"/>
  <c r="BK240" i="11"/>
  <c r="J180" i="11"/>
  <c r="BK147" i="11"/>
  <c r="BK195" i="11"/>
  <c r="J130" i="11"/>
  <c r="J210" i="12"/>
  <c r="BK135" i="12"/>
  <c r="BK240" i="12"/>
  <c r="J254" i="12"/>
  <c r="BK151" i="12"/>
  <c r="J230" i="12"/>
  <c r="BK260" i="12"/>
  <c r="BK205" i="12"/>
  <c r="J280" i="12"/>
  <c r="BK208" i="12"/>
  <c r="BK280" i="12"/>
  <c r="J131" i="12"/>
  <c r="BK186" i="12"/>
  <c r="J184" i="12"/>
  <c r="BK213" i="12"/>
  <c r="J131" i="13"/>
  <c r="J137" i="13"/>
  <c r="J129" i="13"/>
  <c r="BK140" i="13"/>
  <c r="BK299" i="14"/>
  <c r="J226" i="14"/>
  <c r="BK336" i="14"/>
  <c r="J292" i="14"/>
  <c r="BK209" i="14"/>
  <c r="J336" i="14"/>
  <c r="BK280" i="14"/>
  <c r="J213" i="14"/>
  <c r="J163" i="14"/>
  <c r="J307" i="14"/>
  <c r="BK257" i="14"/>
  <c r="BK183" i="14"/>
  <c r="J325" i="14"/>
  <c r="BK217" i="14"/>
  <c r="BK158" i="14"/>
  <c r="BK270" i="14"/>
  <c r="BK176" i="14"/>
  <c r="BK259" i="14"/>
  <c r="J335" i="14"/>
  <c r="BK285" i="14"/>
  <c r="BK230" i="14"/>
  <c r="J189" i="14"/>
  <c r="BK335" i="14"/>
  <c r="BK269" i="14"/>
  <c r="J241" i="14"/>
  <c r="J185" i="14"/>
  <c r="BK146" i="14"/>
  <c r="J302" i="14"/>
  <c r="J231" i="14"/>
  <c r="J338" i="14"/>
  <c r="J261" i="14"/>
  <c r="BK182" i="14"/>
  <c r="J273" i="14"/>
  <c r="BK207" i="14"/>
  <c r="J169" i="14"/>
  <c r="J295" i="15"/>
  <c r="BK285" i="15"/>
  <c r="J245" i="15"/>
  <c r="BK254" i="15"/>
  <c r="BK167" i="15"/>
  <c r="J261" i="15"/>
  <c r="BK147" i="15"/>
  <c r="J235" i="15"/>
  <c r="BK159" i="15"/>
  <c r="J216" i="15"/>
  <c r="J302" i="15"/>
  <c r="J180" i="15"/>
  <c r="J291" i="15"/>
  <c r="BK161" i="15"/>
  <c r="J253" i="15"/>
  <c r="J269" i="15"/>
  <c r="J219" i="15"/>
  <c r="BK149" i="15"/>
  <c r="BK165" i="16"/>
  <c r="BK138" i="16"/>
  <c r="J130" i="16"/>
  <c r="J128" i="16"/>
  <c r="J161" i="17"/>
  <c r="J136" i="17"/>
  <c r="J131" i="17"/>
  <c r="J155" i="17"/>
  <c r="J146" i="18"/>
  <c r="J142" i="18"/>
  <c r="J174" i="18"/>
  <c r="J167" i="18"/>
  <c r="BK137" i="18"/>
  <c r="J129" i="19"/>
  <c r="J1955" i="2"/>
  <c r="J1834" i="2"/>
  <c r="BK1481" i="2"/>
  <c r="BK1401" i="2"/>
  <c r="J931" i="2"/>
  <c r="J718" i="2"/>
  <c r="BK254" i="2"/>
  <c r="BK2119" i="2"/>
  <c r="BK1978" i="2"/>
  <c r="BK1907" i="2"/>
  <c r="BK1806" i="2"/>
  <c r="J1644" i="2"/>
  <c r="J1465" i="2"/>
  <c r="BK1246" i="2"/>
  <c r="BK1012" i="2"/>
  <c r="J910" i="2"/>
  <c r="J489" i="2"/>
  <c r="BK308" i="2"/>
  <c r="BK150" i="2"/>
  <c r="BK2257" i="2"/>
  <c r="BK2253" i="2"/>
  <c r="J2239" i="2"/>
  <c r="BK2214" i="2"/>
  <c r="J2201" i="2"/>
  <c r="J2100" i="2"/>
  <c r="J2018" i="2"/>
  <c r="BK1979" i="2"/>
  <c r="BK1896" i="2"/>
  <c r="BK1864" i="2"/>
  <c r="J1801" i="2"/>
  <c r="BK1673" i="2"/>
  <c r="J1575" i="2"/>
  <c r="J1499" i="2"/>
  <c r="BK1444" i="2"/>
  <c r="BK1385" i="2"/>
  <c r="BK1187" i="2"/>
  <c r="J1090" i="2"/>
  <c r="BK992" i="2"/>
  <c r="BK922" i="2"/>
  <c r="BK770" i="2"/>
  <c r="BK637" i="2"/>
  <c r="BK422" i="2"/>
  <c r="BK348" i="2"/>
  <c r="BK333" i="2"/>
  <c r="BK171" i="2"/>
  <c r="J2136" i="2"/>
  <c r="J2098" i="2"/>
  <c r="BK2010" i="2"/>
  <c r="J1928" i="2"/>
  <c r="BK1889" i="2"/>
  <c r="BK1884" i="2"/>
  <c r="J1800" i="2"/>
  <c r="J1721" i="2"/>
  <c r="J1649" i="2"/>
  <c r="BK1547" i="2"/>
  <c r="J1407" i="2"/>
  <c r="BK1250" i="2"/>
  <c r="BK1099" i="2"/>
  <c r="J1003" i="2"/>
  <c r="BK951" i="2"/>
  <c r="J905" i="2"/>
  <c r="J773" i="2"/>
  <c r="BK659" i="2"/>
  <c r="BK548" i="2"/>
  <c r="J384" i="2"/>
  <c r="J275" i="2"/>
  <c r="AS100" i="1"/>
  <c r="J2165" i="2"/>
  <c r="J2147" i="2"/>
  <c r="J2065" i="2"/>
  <c r="J2001" i="2"/>
  <c r="J1954" i="2"/>
  <c r="J1908" i="2"/>
  <c r="BK1885" i="2"/>
  <c r="BK1817" i="2"/>
  <c r="BK1752" i="2"/>
  <c r="BK1668" i="2"/>
  <c r="J1540" i="2"/>
  <c r="J1447" i="2"/>
  <c r="BK1379" i="2"/>
  <c r="J1350" i="2"/>
  <c r="J1178" i="2"/>
  <c r="J1070" i="2"/>
  <c r="J1005" i="2"/>
  <c r="BK970" i="2"/>
  <c r="BK924" i="2"/>
  <c r="J740" i="2"/>
  <c r="J467" i="2"/>
  <c r="J395" i="2"/>
  <c r="J338" i="2"/>
  <c r="BK238" i="2"/>
  <c r="BK195" i="2"/>
  <c r="J163" i="2"/>
  <c r="J215" i="3"/>
  <c r="BK153" i="3"/>
  <c r="BK211" i="3"/>
  <c r="BK204" i="3"/>
  <c r="BK181" i="3"/>
  <c r="BK158" i="3"/>
  <c r="J132" i="3"/>
  <c r="J196" i="3"/>
  <c r="J156" i="3"/>
  <c r="J185" i="3"/>
  <c r="BK157" i="3"/>
  <c r="BK142" i="3"/>
  <c r="BK202" i="3"/>
  <c r="J187" i="3"/>
  <c r="BK213" i="3"/>
  <c r="J206" i="3"/>
  <c r="BK172" i="3"/>
  <c r="J237" i="3"/>
  <c r="J184" i="3"/>
  <c r="J226" i="3"/>
  <c r="J189" i="3"/>
  <c r="J164" i="3"/>
  <c r="BK237" i="3"/>
  <c r="BK215" i="3"/>
  <c r="BK195" i="3"/>
  <c r="J175" i="3"/>
  <c r="BK133" i="3"/>
  <c r="J204" i="3"/>
  <c r="J173" i="3"/>
  <c r="BK154" i="3"/>
  <c r="J139" i="3"/>
  <c r="BK178" i="3"/>
  <c r="BK146" i="3"/>
  <c r="J244" i="4"/>
  <c r="J194" i="4"/>
  <c r="J272" i="4"/>
  <c r="J227" i="4"/>
  <c r="BK156" i="4"/>
  <c r="BK203" i="4"/>
  <c r="BK264" i="4"/>
  <c r="J228" i="4"/>
  <c r="J139" i="4"/>
  <c r="BK272" i="4"/>
  <c r="J174" i="4"/>
  <c r="BK131" i="4"/>
  <c r="J214" i="4"/>
  <c r="BK205" i="4"/>
  <c r="BK230" i="4"/>
  <c r="J198" i="4"/>
  <c r="J240" i="4"/>
  <c r="J203" i="4"/>
  <c r="BK141" i="4"/>
  <c r="J247" i="4"/>
  <c r="BK151" i="4"/>
  <c r="J234" i="4"/>
  <c r="BK145" i="4"/>
  <c r="BK131" i="5"/>
  <c r="J142" i="5"/>
  <c r="BK136" i="5"/>
  <c r="J1855" i="6"/>
  <c r="BK1483" i="6"/>
  <c r="J1353" i="6"/>
  <c r="J440" i="6"/>
  <c r="J1908" i="6"/>
  <c r="BK1870" i="6"/>
  <c r="J1521" i="6"/>
  <c r="BK1357" i="6"/>
  <c r="BK999" i="6"/>
  <c r="BK637" i="6"/>
  <c r="BK352" i="6"/>
  <c r="J157" i="6"/>
  <c r="J1834" i="6"/>
  <c r="BK1444" i="6"/>
  <c r="J1231" i="6"/>
  <c r="J761" i="6"/>
  <c r="BK396" i="6"/>
  <c r="J150" i="6"/>
  <c r="BK1673" i="6"/>
  <c r="BK1531" i="6"/>
  <c r="BK1170" i="6"/>
  <c r="J972" i="6"/>
  <c r="J786" i="6"/>
  <c r="BK338" i="6"/>
  <c r="J1892" i="6"/>
  <c r="J1644" i="6"/>
  <c r="J1005" i="6"/>
  <c r="BK451" i="6"/>
  <c r="BK171" i="6"/>
  <c r="BK1752" i="6"/>
  <c r="J1144" i="6"/>
  <c r="BK976" i="6"/>
  <c r="J333" i="6"/>
  <c r="J1896" i="6"/>
  <c r="BK1497" i="6"/>
  <c r="J999" i="6"/>
  <c r="J352" i="6"/>
  <c r="J249" i="6"/>
  <c r="J2217" i="6"/>
  <c r="BK2119" i="6"/>
  <c r="BK1995" i="6"/>
  <c r="J1662" i="6"/>
  <c r="J1453" i="6"/>
  <c r="BK1037" i="6"/>
  <c r="J770" i="6"/>
  <c r="J2263" i="6"/>
  <c r="BK2080" i="6"/>
  <c r="J1893" i="6"/>
  <c r="J1267" i="6"/>
  <c r="BK740" i="6"/>
  <c r="J2261" i="6"/>
  <c r="BK2182" i="6"/>
  <c r="BK2122" i="6"/>
  <c r="BK1993" i="6"/>
  <c r="BK1857" i="6"/>
  <c r="BK1723" i="6"/>
  <c r="J1393" i="6"/>
  <c r="J1019" i="6"/>
  <c r="BK650" i="6"/>
  <c r="BK336" i="6"/>
  <c r="J2219" i="6"/>
  <c r="BK2104" i="6"/>
  <c r="J1961" i="6"/>
  <c r="J1825" i="6"/>
  <c r="J1665" i="6"/>
  <c r="J1178" i="6"/>
  <c r="J555" i="6"/>
  <c r="J2330" i="6"/>
  <c r="J2265" i="6"/>
  <c r="BK2102" i="6"/>
  <c r="BK1406" i="6"/>
  <c r="J955" i="6"/>
  <c r="BK571" i="6"/>
  <c r="J176" i="7"/>
  <c r="J130" i="7"/>
  <c r="J193" i="7"/>
  <c r="BK219" i="7"/>
  <c r="J149" i="7"/>
  <c r="J184" i="7"/>
  <c r="BK207" i="7"/>
  <c r="J155" i="7"/>
  <c r="J174" i="7"/>
  <c r="BK209" i="7"/>
  <c r="BK139" i="7"/>
  <c r="BK180" i="7"/>
  <c r="J220" i="7"/>
  <c r="BK147" i="7"/>
  <c r="BK164" i="7"/>
  <c r="BK176" i="7"/>
  <c r="J215" i="7"/>
  <c r="J203" i="8"/>
  <c r="J196" i="8"/>
  <c r="J141" i="8"/>
  <c r="BK188" i="8"/>
  <c r="BK251" i="8"/>
  <c r="J268" i="8"/>
  <c r="J211" i="8"/>
  <c r="J284" i="8"/>
  <c r="BK176" i="8"/>
  <c r="J260" i="8"/>
  <c r="BK145" i="8"/>
  <c r="BK238" i="8"/>
  <c r="BK203" i="8"/>
  <c r="BK151" i="8"/>
  <c r="J174" i="8"/>
  <c r="BK133" i="9"/>
  <c r="BK135" i="9"/>
  <c r="BK140" i="9"/>
  <c r="BK132" i="9"/>
  <c r="J1825" i="10"/>
  <c r="J1407" i="10"/>
  <c r="J1010" i="10"/>
  <c r="J358" i="10"/>
  <c r="BK1741" i="10"/>
  <c r="J1512" i="10"/>
  <c r="J1063" i="10"/>
  <c r="BK395" i="10"/>
  <c r="BK210" i="10"/>
  <c r="BK1801" i="10"/>
  <c r="BK1385" i="10"/>
  <c r="J743" i="10"/>
  <c r="BK1891" i="10"/>
  <c r="BK1379" i="10"/>
  <c r="BK924" i="10"/>
  <c r="J637" i="10"/>
  <c r="J1850" i="10"/>
  <c r="J1136" i="10"/>
  <c r="BK422" i="10"/>
  <c r="BK1887" i="10"/>
  <c r="BK1762" i="10"/>
  <c r="J1476" i="10"/>
  <c r="BK1246" i="10"/>
  <c r="J999" i="10"/>
  <c r="BK737" i="10"/>
  <c r="J261" i="10"/>
  <c r="J1425" i="10"/>
  <c r="BK974" i="10"/>
  <c r="BK340" i="10"/>
  <c r="J2330" i="10"/>
  <c r="BK2239" i="10"/>
  <c r="J2096" i="10"/>
  <c r="BK1962" i="10"/>
  <c r="BK1828" i="10"/>
  <c r="BK1535" i="10"/>
  <c r="J1385" i="10"/>
  <c r="J910" i="10"/>
  <c r="J173" i="10"/>
  <c r="BK2182" i="10"/>
  <c r="J2119" i="10"/>
  <c r="J2002" i="10"/>
  <c r="BK1824" i="10"/>
  <c r="J1099" i="10"/>
  <c r="BK984" i="10"/>
  <c r="BK770" i="10"/>
  <c r="J345" i="10"/>
  <c r="J2326" i="10"/>
  <c r="J2201" i="10"/>
  <c r="BK2122" i="10"/>
  <c r="BK2015" i="10"/>
  <c r="BK1912" i="10"/>
  <c r="BK1499" i="10"/>
  <c r="J984" i="10"/>
  <c r="BK404" i="10"/>
  <c r="J323" i="10"/>
  <c r="J2259" i="10"/>
  <c r="J2170" i="10"/>
  <c r="J1980" i="10"/>
  <c r="J1834" i="10"/>
  <c r="J1741" i="10"/>
  <c r="BK1413" i="10"/>
  <c r="J564" i="10"/>
  <c r="BK2262" i="10"/>
  <c r="BK2142" i="10"/>
  <c r="BK1995" i="10"/>
  <c r="J1928" i="10"/>
  <c r="BK1596" i="10"/>
  <c r="J1246" i="10"/>
  <c r="BK935" i="10"/>
  <c r="BK387" i="10"/>
  <c r="BK157" i="10"/>
  <c r="J197" i="11"/>
  <c r="J151" i="11"/>
  <c r="J157" i="11"/>
  <c r="J222" i="11"/>
  <c r="BK189" i="11"/>
  <c r="BK153" i="11"/>
  <c r="BK151" i="11"/>
  <c r="BK205" i="11"/>
  <c r="J163" i="11"/>
  <c r="BK215" i="11"/>
  <c r="J138" i="11"/>
  <c r="BK209" i="11"/>
  <c r="J160" i="11"/>
  <c r="BK168" i="11"/>
  <c r="J229" i="11"/>
  <c r="J221" i="11"/>
  <c r="J177" i="11"/>
  <c r="J142" i="11"/>
  <c r="BK182" i="12"/>
  <c r="J247" i="12"/>
  <c r="J264" i="12"/>
  <c r="J168" i="12"/>
  <c r="BK201" i="12"/>
  <c r="BK139" i="12"/>
  <c r="J196" i="12"/>
  <c r="J157" i="12"/>
  <c r="J213" i="12"/>
  <c r="J143" i="12"/>
  <c r="J164" i="12"/>
  <c r="BK212" i="12"/>
  <c r="BK270" i="12"/>
  <c r="J242" i="12"/>
  <c r="BK143" i="13"/>
  <c r="BK135" i="13"/>
  <c r="J135" i="13"/>
  <c r="BK309" i="14"/>
  <c r="J256" i="14"/>
  <c r="BK165" i="14"/>
  <c r="BK312" i="14"/>
  <c r="BK244" i="14"/>
  <c r="J300" i="14"/>
  <c r="BK251" i="14"/>
  <c r="J220" i="14"/>
  <c r="BK164" i="14"/>
  <c r="J316" i="14"/>
  <c r="J260" i="14"/>
  <c r="J211" i="14"/>
  <c r="BK318" i="14"/>
  <c r="J284" i="14"/>
  <c r="BK168" i="14"/>
  <c r="J317" i="14"/>
  <c r="J221" i="14"/>
  <c r="J323" i="14"/>
  <c r="BK271" i="14"/>
  <c r="BK213" i="14"/>
  <c r="BK334" i="14"/>
  <c r="BK289" i="14"/>
  <c r="BK276" i="14"/>
  <c r="BK206" i="14"/>
  <c r="J301" i="14"/>
  <c r="J242" i="14"/>
  <c r="J199" i="14"/>
  <c r="BK156" i="14"/>
  <c r="J281" i="14"/>
  <c r="J196" i="14"/>
  <c r="BK327" i="14"/>
  <c r="BK246" i="14"/>
  <c r="BK179" i="14"/>
  <c r="J238" i="14"/>
  <c r="J202" i="14"/>
  <c r="J165" i="14"/>
  <c r="BK264" i="15"/>
  <c r="BK286" i="15"/>
  <c r="BK199" i="15"/>
  <c r="J286" i="15"/>
  <c r="J208" i="15"/>
  <c r="BK228" i="15"/>
  <c r="BK294" i="15"/>
  <c r="J225" i="15"/>
  <c r="BK184" i="15"/>
  <c r="BK204" i="15"/>
  <c r="J258" i="15"/>
  <c r="BK175" i="15"/>
  <c r="BK240" i="15"/>
  <c r="BK160" i="15"/>
  <c r="BK242" i="15"/>
  <c r="J277" i="15"/>
  <c r="J197" i="15"/>
  <c r="J248" i="15"/>
  <c r="BK138" i="15"/>
  <c r="J141" i="16"/>
  <c r="BK143" i="16"/>
  <c r="BK146" i="16"/>
  <c r="BK128" i="16"/>
  <c r="J168" i="17"/>
  <c r="BK138" i="17"/>
  <c r="BK164" i="17"/>
  <c r="BK145" i="17"/>
  <c r="BK171" i="18"/>
  <c r="BK145" i="18"/>
  <c r="BK166" i="18"/>
  <c r="BK138" i="18"/>
  <c r="J132" i="19"/>
  <c r="BK128" i="19"/>
  <c r="BK2263" i="2"/>
  <c r="J2031" i="2"/>
  <c r="BK1886" i="2"/>
  <c r="BK1782" i="2"/>
  <c r="BK1531" i="2"/>
  <c r="J1385" i="2"/>
  <c r="J1119" i="2"/>
  <c r="J922" i="2"/>
  <c r="BK412" i="2"/>
  <c r="J323" i="2"/>
  <c r="BK2260" i="2"/>
  <c r="J2104" i="2"/>
  <c r="BK1972" i="2"/>
  <c r="J1901" i="2"/>
  <c r="J1793" i="2"/>
  <c r="J1596" i="2"/>
  <c r="J1393" i="2"/>
  <c r="J1187" i="2"/>
  <c r="BK976" i="2"/>
  <c r="J776" i="2"/>
  <c r="BK358" i="2"/>
  <c r="BK323" i="2"/>
  <c r="J224" i="2"/>
  <c r="BK207" i="4"/>
  <c r="J278" i="4"/>
  <c r="J222" i="4"/>
  <c r="BK129" i="5"/>
  <c r="BK139" i="5"/>
  <c r="BK124" i="5"/>
  <c r="J135" i="5"/>
  <c r="J125" i="5"/>
  <c r="BK1649" i="6"/>
  <c r="BK1379" i="6"/>
  <c r="J764" i="6"/>
  <c r="BK205" i="6"/>
  <c r="J1879" i="6"/>
  <c r="BK1529" i="6"/>
  <c r="BK1353" i="6"/>
  <c r="J971" i="6"/>
  <c r="BK440" i="6"/>
  <c r="BK314" i="6"/>
  <c r="BK1893" i="6"/>
  <c r="J1858" i="6"/>
  <c r="BK1512" i="6"/>
  <c r="J1109" i="6"/>
  <c r="J737" i="6"/>
  <c r="J342" i="6"/>
  <c r="J1954" i="6"/>
  <c r="BK1811" i="6"/>
  <c r="J984" i="6"/>
  <c r="J776" i="6"/>
  <c r="BK290" i="6"/>
  <c r="J1877" i="6"/>
  <c r="BK1242" i="6"/>
  <c r="J823" i="6"/>
  <c r="BK347" i="6"/>
  <c r="J1870" i="6"/>
  <c r="J1152" i="6"/>
  <c r="J992" i="6"/>
  <c r="BK348" i="6"/>
  <c r="J1944" i="6"/>
  <c r="BK1762" i="6"/>
  <c r="J1495" i="6"/>
  <c r="BK737" i="6"/>
  <c r="BK323" i="6"/>
  <c r="J205" i="6"/>
  <c r="J2201" i="6"/>
  <c r="J2065" i="6"/>
  <c r="BK1912" i="6"/>
  <c r="BK1855" i="6"/>
  <c r="BK1413" i="6"/>
  <c r="J905" i="6"/>
  <c r="J179" i="6"/>
  <c r="BK2187" i="6"/>
  <c r="J2068" i="6"/>
  <c r="BK1886" i="6"/>
  <c r="BK1583" i="6"/>
  <c r="J1212" i="6"/>
  <c r="J571" i="6"/>
  <c r="J2260" i="6"/>
  <c r="J2204" i="6"/>
  <c r="BK2118" i="6"/>
  <c r="J2010" i="6"/>
  <c r="J1941" i="6"/>
  <c r="J1782" i="6"/>
  <c r="BK1644" i="6"/>
  <c r="J1388" i="6"/>
  <c r="BK971" i="6"/>
  <c r="J656" i="6"/>
  <c r="J2253" i="6"/>
  <c r="BK2149" i="6"/>
  <c r="BK2015" i="6"/>
  <c r="J1891" i="6"/>
  <c r="J1762" i="6"/>
  <c r="J997" i="6"/>
  <c r="BK876" i="6"/>
  <c r="J282" i="6"/>
  <c r="BK2317" i="6"/>
  <c r="BK2239" i="6"/>
  <c r="J2113" i="6"/>
  <c r="J1980" i="6"/>
  <c r="J1369" i="6"/>
  <c r="BK912" i="6"/>
  <c r="J343" i="6"/>
  <c r="J180" i="7"/>
  <c r="J141" i="7"/>
  <c r="J164" i="7"/>
  <c r="J233" i="7"/>
  <c r="BK187" i="7"/>
  <c r="BK130" i="7"/>
  <c r="J227" i="7"/>
  <c r="J163" i="7"/>
  <c r="J199" i="7"/>
  <c r="BK230" i="7"/>
  <c r="J196" i="7"/>
  <c r="BK222" i="7"/>
  <c r="J165" i="7"/>
  <c r="J182" i="7"/>
  <c r="J240" i="7"/>
  <c r="J185" i="7"/>
  <c r="BK206" i="7"/>
  <c r="J219" i="7"/>
  <c r="J272" i="8"/>
  <c r="BK192" i="8"/>
  <c r="BK168" i="8"/>
  <c r="BK257" i="8"/>
  <c r="BK170" i="8"/>
  <c r="BK131" i="8"/>
  <c r="J207" i="8"/>
  <c r="J184" i="8"/>
  <c r="J240" i="8"/>
  <c r="BK135" i="8"/>
  <c r="BK228" i="8"/>
  <c r="J277" i="8"/>
  <c r="J200" i="8"/>
  <c r="BK273" i="8"/>
  <c r="J143" i="9"/>
  <c r="J134" i="9"/>
  <c r="J125" i="9"/>
  <c r="BK1769" i="10"/>
  <c r="BK1205" i="10"/>
  <c r="J548" i="10"/>
  <c r="BK1886" i="10"/>
  <c r="BK1709" i="10"/>
  <c r="J1094" i="10"/>
  <c r="J868" i="10"/>
  <c r="BK358" i="10"/>
  <c r="BK1889" i="10"/>
  <c r="J1685" i="10"/>
  <c r="J1368" i="10"/>
  <c r="J855" i="10"/>
  <c r="J361" i="10"/>
  <c r="J1877" i="10"/>
  <c r="J1231" i="10"/>
  <c r="BK827" i="10"/>
  <c r="BK171" i="10"/>
  <c r="BK1267" i="10"/>
  <c r="BK956" i="10"/>
  <c r="J645" i="10"/>
  <c r="J205" i="10"/>
  <c r="BK1825" i="10"/>
  <c r="J1547" i="10"/>
  <c r="J1380" i="10"/>
  <c r="J1032" i="10"/>
  <c r="BK922" i="10"/>
  <c r="BK282" i="10"/>
  <c r="J1583" i="10"/>
  <c r="BK1355" i="10"/>
  <c r="BK352" i="10"/>
  <c r="J210" i="10"/>
  <c r="BK2250" i="10"/>
  <c r="BK2131" i="10"/>
  <c r="BK1987" i="10"/>
  <c r="BK1864" i="10"/>
  <c r="BK1620" i="10"/>
  <c r="BK1407" i="10"/>
  <c r="BK1025" i="10"/>
  <c r="J348" i="10"/>
  <c r="BK2265" i="10"/>
  <c r="BK2214" i="10"/>
  <c r="J2122" i="10"/>
  <c r="J1985" i="10"/>
  <c r="J1828" i="10"/>
  <c r="J1436" i="10"/>
  <c r="BK997" i="10"/>
  <c r="J931" i="10"/>
  <c r="J665" i="10"/>
  <c r="J212" i="10"/>
  <c r="BK2241" i="10"/>
  <c r="J2142" i="10"/>
  <c r="BK2098" i="10"/>
  <c r="BK2040" i="10"/>
  <c r="BK1982" i="10"/>
  <c r="BK1899" i="10"/>
  <c r="J1769" i="10"/>
  <c r="BK1187" i="10"/>
  <c r="J867" i="10"/>
  <c r="BK314" i="10"/>
  <c r="BK2257" i="10"/>
  <c r="BK2080" i="10"/>
  <c r="J1981" i="10"/>
  <c r="BK1909" i="10"/>
  <c r="J1678" i="10"/>
  <c r="J1144" i="10"/>
  <c r="J338" i="10"/>
  <c r="BK2259" i="10"/>
  <c r="BK2156" i="10"/>
  <c r="J2010" i="10"/>
  <c r="BK1834" i="10"/>
  <c r="J1495" i="10"/>
  <c r="BK970" i="10"/>
  <c r="BK564" i="10"/>
  <c r="BK186" i="10"/>
  <c r="BK203" i="11"/>
  <c r="BK159" i="11"/>
  <c r="J201" i="11"/>
  <c r="J231" i="11"/>
  <c r="J168" i="11"/>
  <c r="J191" i="11"/>
  <c r="BK231" i="11"/>
  <c r="J158" i="11"/>
  <c r="J208" i="11"/>
  <c r="J164" i="11"/>
  <c r="BK197" i="11"/>
  <c r="BK149" i="11"/>
  <c r="BK206" i="11"/>
  <c r="BK140" i="11"/>
  <c r="BK216" i="11"/>
  <c r="BK179" i="11"/>
  <c r="BK210" i="11"/>
  <c r="J144" i="11"/>
  <c r="BK247" i="12"/>
  <c r="BK158" i="12"/>
  <c r="J222" i="12"/>
  <c r="J251" i="12"/>
  <c r="BK147" i="12"/>
  <c r="BK170" i="12"/>
  <c r="J155" i="12"/>
  <c r="BK230" i="12"/>
  <c r="J153" i="12"/>
  <c r="J224" i="12"/>
  <c r="J178" i="12"/>
  <c r="J201" i="12"/>
  <c r="J209" i="12"/>
  <c r="J266" i="12"/>
  <c r="BK255" i="12"/>
  <c r="J140" i="13"/>
  <c r="J142" i="13"/>
  <c r="BK126" i="13"/>
  <c r="BK129" i="13"/>
  <c r="BK319" i="14"/>
  <c r="J266" i="14"/>
  <c r="BK205" i="14"/>
  <c r="J320" i="14"/>
  <c r="J265" i="14"/>
  <c r="J331" i="14"/>
  <c r="J293" i="14"/>
  <c r="BK232" i="14"/>
  <c r="J198" i="14"/>
  <c r="BK338" i="14"/>
  <c r="BK256" i="14"/>
  <c r="J188" i="14"/>
  <c r="BK307" i="14"/>
  <c r="J204" i="14"/>
  <c r="J150" i="14"/>
  <c r="J234" i="14"/>
  <c r="J181" i="14"/>
  <c r="J313" i="14"/>
  <c r="J210" i="14"/>
  <c r="J324" i="14"/>
  <c r="J278" i="14"/>
  <c r="J208" i="14"/>
  <c r="BK316" i="14"/>
  <c r="J233" i="14"/>
  <c r="J168" i="14"/>
  <c r="BK250" i="14"/>
  <c r="BK201" i="14"/>
  <c r="J136" i="14"/>
  <c r="J222" i="15"/>
  <c r="J255" i="15"/>
  <c r="BK198" i="15"/>
  <c r="BK274" i="15"/>
  <c r="J162" i="15"/>
  <c r="BK197" i="15"/>
  <c r="J285" i="15"/>
  <c r="J232" i="15"/>
  <c r="J137" i="15"/>
  <c r="BK148" i="15"/>
  <c r="BK255" i="15"/>
  <c r="J140" i="15"/>
  <c r="J238" i="15"/>
  <c r="BK289" i="15"/>
  <c r="J149" i="15"/>
  <c r="BK215" i="15"/>
  <c r="BK137" i="15"/>
  <c r="J153" i="15"/>
  <c r="J169" i="16"/>
  <c r="J163" i="16"/>
  <c r="J172" i="16"/>
  <c r="BK167" i="16"/>
  <c r="BK131" i="17"/>
  <c r="BK166" i="17"/>
  <c r="BK140" i="17"/>
  <c r="J156" i="17"/>
  <c r="BK127" i="17"/>
  <c r="BK170" i="18"/>
  <c r="J162" i="18"/>
  <c r="BK167" i="18"/>
  <c r="J158" i="18"/>
  <c r="J136" i="18"/>
  <c r="J137" i="19"/>
  <c r="J127" i="19"/>
  <c r="P2327" i="10" l="1"/>
  <c r="T2327" i="2"/>
  <c r="T2327" i="10"/>
  <c r="J33" i="2"/>
  <c r="P2327" i="2"/>
  <c r="R2327" i="2"/>
  <c r="BK178" i="2"/>
  <c r="J178" i="2"/>
  <c r="J99" i="2" s="1"/>
  <c r="T977" i="2"/>
  <c r="T1367" i="2"/>
  <c r="BK1558" i="2"/>
  <c r="J1558" i="2" s="1"/>
  <c r="J115" i="2" s="1"/>
  <c r="R1984" i="2"/>
  <c r="P2130" i="2"/>
  <c r="R2144" i="2"/>
  <c r="BK2252" i="2"/>
  <c r="J2252" i="2"/>
  <c r="J124" i="2"/>
  <c r="T129" i="3"/>
  <c r="R186" i="3"/>
  <c r="P130" i="4"/>
  <c r="T178" i="6"/>
  <c r="T977" i="6"/>
  <c r="R1667" i="6"/>
  <c r="P1827" i="6"/>
  <c r="BK2144" i="6"/>
  <c r="J2144" i="6" s="1"/>
  <c r="J122" i="6" s="1"/>
  <c r="P2144" i="6"/>
  <c r="P2252" i="6"/>
  <c r="BK145" i="7"/>
  <c r="J145" i="7"/>
  <c r="J101" i="7" s="1"/>
  <c r="R161" i="7"/>
  <c r="P223" i="7"/>
  <c r="R163" i="8"/>
  <c r="P275" i="8"/>
  <c r="T149" i="10"/>
  <c r="R977" i="10"/>
  <c r="BK1378" i="10"/>
  <c r="J1378" i="10"/>
  <c r="J112" i="10"/>
  <c r="P1558" i="10"/>
  <c r="R1827" i="10"/>
  <c r="T2176" i="10"/>
  <c r="T134" i="11"/>
  <c r="T186" i="11"/>
  <c r="P134" i="12"/>
  <c r="BK226" i="12"/>
  <c r="J226" i="12"/>
  <c r="J103" i="12" s="1"/>
  <c r="P275" i="12"/>
  <c r="T123" i="13"/>
  <c r="BK154" i="14"/>
  <c r="P249" i="14"/>
  <c r="T249" i="14"/>
  <c r="BK298" i="14"/>
  <c r="J298" i="14"/>
  <c r="J107" i="14" s="1"/>
  <c r="R315" i="14"/>
  <c r="P337" i="14"/>
  <c r="R241" i="15"/>
  <c r="R293" i="15"/>
  <c r="R292" i="15" s="1"/>
  <c r="T158" i="16"/>
  <c r="BK158" i="17"/>
  <c r="J158" i="17" s="1"/>
  <c r="J102" i="17" s="1"/>
  <c r="T149" i="2"/>
  <c r="P977" i="2"/>
  <c r="R1392" i="2"/>
  <c r="T1984" i="2"/>
  <c r="P2264" i="2"/>
  <c r="P129" i="3"/>
  <c r="BK186" i="3"/>
  <c r="J186" i="3" s="1"/>
  <c r="J104" i="3" s="1"/>
  <c r="T238" i="3"/>
  <c r="T130" i="4"/>
  <c r="P246" i="4"/>
  <c r="R123" i="5"/>
  <c r="T429" i="6"/>
  <c r="T1352" i="6"/>
  <c r="R1367" i="6"/>
  <c r="P1667" i="6"/>
  <c r="T1911" i="6"/>
  <c r="P2130" i="6"/>
  <c r="BK2264" i="6"/>
  <c r="J2264" i="6"/>
  <c r="J125" i="6"/>
  <c r="R129" i="7"/>
  <c r="P186" i="7"/>
  <c r="T134" i="8"/>
  <c r="R226" i="8"/>
  <c r="R149" i="10"/>
  <c r="P977" i="10"/>
  <c r="T1378" i="10"/>
  <c r="R1558" i="10"/>
  <c r="BK1827" i="10"/>
  <c r="J1827" i="10" s="1"/>
  <c r="J117" i="10" s="1"/>
  <c r="BK2144" i="10"/>
  <c r="J2144" i="10" s="1"/>
  <c r="J122" i="10" s="1"/>
  <c r="R2144" i="10"/>
  <c r="BK2252" i="10"/>
  <c r="J2252" i="10" s="1"/>
  <c r="J124" i="10" s="1"/>
  <c r="BK129" i="11"/>
  <c r="J129" i="11"/>
  <c r="J99" i="11" s="1"/>
  <c r="P145" i="11"/>
  <c r="T161" i="11"/>
  <c r="T223" i="11"/>
  <c r="BK134" i="12"/>
  <c r="J134" i="12"/>
  <c r="J101" i="12" s="1"/>
  <c r="P226" i="12"/>
  <c r="P135" i="14"/>
  <c r="R145" i="14"/>
  <c r="P194" i="15"/>
  <c r="BK283" i="15"/>
  <c r="BK282" i="15" s="1"/>
  <c r="J282" i="15" s="1"/>
  <c r="J105" i="15" s="1"/>
  <c r="P123" i="16"/>
  <c r="T123" i="18"/>
  <c r="R153" i="18"/>
  <c r="R152" i="18" s="1"/>
  <c r="P149" i="2"/>
  <c r="BK237" i="2"/>
  <c r="J237" i="2"/>
  <c r="J100" i="2" s="1"/>
  <c r="BK351" i="2"/>
  <c r="J351" i="2" s="1"/>
  <c r="J102" i="2" s="1"/>
  <c r="BK130" i="8"/>
  <c r="J130" i="8"/>
  <c r="J99" i="8" s="1"/>
  <c r="BK246" i="8"/>
  <c r="J246" i="8" s="1"/>
  <c r="J104" i="8" s="1"/>
  <c r="BK178" i="10"/>
  <c r="J178" i="10"/>
  <c r="J99" i="10"/>
  <c r="BK237" i="10"/>
  <c r="J237" i="10" s="1"/>
  <c r="J100" i="10" s="1"/>
  <c r="BK335" i="10"/>
  <c r="J335" i="10"/>
  <c r="J101" i="10" s="1"/>
  <c r="BK351" i="10"/>
  <c r="J351" i="10" s="1"/>
  <c r="J102" i="10" s="1"/>
  <c r="BK973" i="10"/>
  <c r="J973" i="10"/>
  <c r="J105" i="10"/>
  <c r="R1392" i="10"/>
  <c r="R1984" i="10"/>
  <c r="R2130" i="10"/>
  <c r="T2264" i="10"/>
  <c r="P134" i="11"/>
  <c r="P171" i="11"/>
  <c r="R223" i="11"/>
  <c r="P163" i="12"/>
  <c r="BK275" i="12"/>
  <c r="J275" i="12" s="1"/>
  <c r="J105" i="12" s="1"/>
  <c r="BK135" i="14"/>
  <c r="J135" i="14" s="1"/>
  <c r="J98" i="14" s="1"/>
  <c r="R139" i="14"/>
  <c r="BK148" i="14"/>
  <c r="J148" i="14"/>
  <c r="J102" i="14" s="1"/>
  <c r="P183" i="15"/>
  <c r="R283" i="15"/>
  <c r="R282" i="15"/>
  <c r="R158" i="16"/>
  <c r="BK157" i="18"/>
  <c r="J157" i="18"/>
  <c r="J102" i="18"/>
  <c r="P178" i="2"/>
  <c r="P237" i="2"/>
  <c r="BK335" i="2"/>
  <c r="J335" i="2"/>
  <c r="J101" i="2" s="1"/>
  <c r="R335" i="2"/>
  <c r="T351" i="2"/>
  <c r="T1558" i="2"/>
  <c r="T1827" i="2"/>
  <c r="BK2144" i="2"/>
  <c r="J2144" i="2"/>
  <c r="J122" i="2"/>
  <c r="T2144" i="2"/>
  <c r="T2252" i="2"/>
  <c r="R129" i="3"/>
  <c r="P186" i="3"/>
  <c r="R238" i="3"/>
  <c r="BK134" i="4"/>
  <c r="T246" i="4"/>
  <c r="T123" i="5"/>
  <c r="BK178" i="6"/>
  <c r="J178" i="6" s="1"/>
  <c r="J99" i="6" s="1"/>
  <c r="T237" i="6"/>
  <c r="BK351" i="6"/>
  <c r="J351" i="6" s="1"/>
  <c r="J102" i="6" s="1"/>
  <c r="P351" i="6"/>
  <c r="R973" i="6"/>
  <c r="R1352" i="6"/>
  <c r="P1367" i="6"/>
  <c r="BK1378" i="6"/>
  <c r="J1378" i="6" s="1"/>
  <c r="J112" i="6" s="1"/>
  <c r="R1378" i="6"/>
  <c r="R1558" i="6"/>
  <c r="BK1911" i="6"/>
  <c r="J1911" i="6" s="1"/>
  <c r="J118" i="6" s="1"/>
  <c r="BK2130" i="6"/>
  <c r="J2130" i="6" s="1"/>
  <c r="J121" i="6" s="1"/>
  <c r="P2264" i="6"/>
  <c r="P129" i="7"/>
  <c r="BK186" i="7"/>
  <c r="J186" i="7" s="1"/>
  <c r="J104" i="7" s="1"/>
  <c r="BK238" i="7"/>
  <c r="J238" i="7"/>
  <c r="J106" i="7" s="1"/>
  <c r="T163" i="8"/>
  <c r="T275" i="8"/>
  <c r="P128" i="9"/>
  <c r="P178" i="10"/>
  <c r="R237" i="10"/>
  <c r="P335" i="10"/>
  <c r="R351" i="10"/>
  <c r="R973" i="10"/>
  <c r="P1392" i="10"/>
  <c r="BK1984" i="10"/>
  <c r="J1984" i="10"/>
  <c r="J119" i="10" s="1"/>
  <c r="P2130" i="10"/>
  <c r="BK2264" i="10"/>
  <c r="J2264" i="10" s="1"/>
  <c r="J125" i="10" s="1"/>
  <c r="BK161" i="11"/>
  <c r="J161" i="11"/>
  <c r="J102" i="11" s="1"/>
  <c r="R171" i="11"/>
  <c r="R238" i="11"/>
  <c r="T134" i="12"/>
  <c r="R226" i="12"/>
  <c r="P128" i="13"/>
  <c r="R135" i="14"/>
  <c r="BK145" i="14"/>
  <c r="J145" i="14" s="1"/>
  <c r="J101" i="14" s="1"/>
  <c r="P148" i="14"/>
  <c r="BK249" i="14"/>
  <c r="J249" i="14" s="1"/>
  <c r="J105" i="14" s="1"/>
  <c r="R249" i="14"/>
  <c r="R298" i="14"/>
  <c r="BK329" i="14"/>
  <c r="J329" i="14" s="1"/>
  <c r="J110" i="14" s="1"/>
  <c r="R329" i="14"/>
  <c r="T134" i="15"/>
  <c r="BK241" i="15"/>
  <c r="J241" i="15" s="1"/>
  <c r="J102" i="15" s="1"/>
  <c r="P283" i="15"/>
  <c r="P282" i="15" s="1"/>
  <c r="T123" i="16"/>
  <c r="R154" i="16"/>
  <c r="R153" i="16"/>
  <c r="R158" i="17"/>
  <c r="R157" i="17"/>
  <c r="R149" i="2"/>
  <c r="R977" i="2"/>
  <c r="R1367" i="2"/>
  <c r="R1378" i="2"/>
  <c r="R1667" i="2"/>
  <c r="R1911" i="2"/>
  <c r="R2176" i="2"/>
  <c r="BK129" i="3"/>
  <c r="J129" i="3"/>
  <c r="J99" i="3"/>
  <c r="T145" i="3"/>
  <c r="T171" i="3"/>
  <c r="P238" i="3"/>
  <c r="R134" i="4"/>
  <c r="T226" i="4"/>
  <c r="P128" i="5"/>
  <c r="R429" i="6"/>
  <c r="P1392" i="6"/>
  <c r="BK1827" i="6"/>
  <c r="J1827" i="6"/>
  <c r="J117" i="6"/>
  <c r="R1911" i="6"/>
  <c r="R2144" i="6"/>
  <c r="T2252" i="6"/>
  <c r="T129" i="7"/>
  <c r="T186" i="7"/>
  <c r="R130" i="8"/>
  <c r="T246" i="8"/>
  <c r="BK128" i="9"/>
  <c r="J128" i="9" s="1"/>
  <c r="J100" i="9" s="1"/>
  <c r="T429" i="10"/>
  <c r="T973" i="10"/>
  <c r="T1392" i="10"/>
  <c r="T1984" i="10"/>
  <c r="P2264" i="10"/>
  <c r="R129" i="11"/>
  <c r="R186" i="11"/>
  <c r="R134" i="12"/>
  <c r="T226" i="12"/>
  <c r="R123" i="13"/>
  <c r="T154" i="14"/>
  <c r="T264" i="14"/>
  <c r="BK315" i="14"/>
  <c r="J315" i="14" s="1"/>
  <c r="J108" i="14" s="1"/>
  <c r="T337" i="14"/>
  <c r="T183" i="15"/>
  <c r="P293" i="15"/>
  <c r="P292" i="15" s="1"/>
  <c r="R157" i="18"/>
  <c r="R156" i="18" s="1"/>
  <c r="BK149" i="2"/>
  <c r="T178" i="2"/>
  <c r="R237" i="2"/>
  <c r="T335" i="2"/>
  <c r="P351" i="2"/>
  <c r="BK1392" i="2"/>
  <c r="J1392" i="2" s="1"/>
  <c r="J114" i="2" s="1"/>
  <c r="BK1667" i="2"/>
  <c r="J1667" i="2" s="1"/>
  <c r="J116" i="2" s="1"/>
  <c r="BK1984" i="2"/>
  <c r="J1984" i="2"/>
  <c r="J119" i="2" s="1"/>
  <c r="BK2130" i="2"/>
  <c r="J2130" i="2"/>
  <c r="J121" i="2" s="1"/>
  <c r="T2130" i="2"/>
  <c r="BK2176" i="2"/>
  <c r="J2176" i="2"/>
  <c r="J123" i="2"/>
  <c r="R2252" i="2"/>
  <c r="R134" i="3"/>
  <c r="BK161" i="3"/>
  <c r="J161" i="3"/>
  <c r="J102" i="3" s="1"/>
  <c r="BK171" i="3"/>
  <c r="J171" i="3"/>
  <c r="J103" i="3" s="1"/>
  <c r="BK223" i="3"/>
  <c r="J223" i="3" s="1"/>
  <c r="J105" i="3" s="1"/>
  <c r="P163" i="4"/>
  <c r="P133" i="4" s="1"/>
  <c r="P129" i="4" s="1"/>
  <c r="AU98" i="1" s="1"/>
  <c r="R226" i="4"/>
  <c r="BK275" i="4"/>
  <c r="J275" i="4" s="1"/>
  <c r="J105" i="4" s="1"/>
  <c r="T128" i="5"/>
  <c r="BK429" i="6"/>
  <c r="J429" i="6"/>
  <c r="J104" i="6" s="1"/>
  <c r="BK1352" i="6"/>
  <c r="J1352" i="6" s="1"/>
  <c r="J107" i="6" s="1"/>
  <c r="BK1367" i="6"/>
  <c r="J1367" i="6" s="1"/>
  <c r="J110" i="6" s="1"/>
  <c r="P1378" i="6"/>
  <c r="T1378" i="6"/>
  <c r="P1558" i="6"/>
  <c r="R1827" i="6"/>
  <c r="R2264" i="6"/>
  <c r="BK134" i="7"/>
  <c r="J134" i="7"/>
  <c r="J100" i="7" s="1"/>
  <c r="R186" i="7"/>
  <c r="BK134" i="8"/>
  <c r="R246" i="8"/>
  <c r="R123" i="9"/>
  <c r="BK149" i="10"/>
  <c r="J149" i="10"/>
  <c r="J98" i="10" s="1"/>
  <c r="R178" i="10"/>
  <c r="T237" i="10"/>
  <c r="T335" i="10"/>
  <c r="T351" i="10"/>
  <c r="P1352" i="10"/>
  <c r="P1367" i="10"/>
  <c r="P1667" i="10"/>
  <c r="R1911" i="10"/>
  <c r="P2144" i="10"/>
  <c r="BK134" i="11"/>
  <c r="J134" i="11"/>
  <c r="J100" i="11" s="1"/>
  <c r="P186" i="11"/>
  <c r="BK238" i="11"/>
  <c r="J238" i="11" s="1"/>
  <c r="J106" i="11" s="1"/>
  <c r="T163" i="12"/>
  <c r="R275" i="12"/>
  <c r="P123" i="13"/>
  <c r="P122" i="13" s="1"/>
  <c r="AU109" i="1" s="1"/>
  <c r="P139" i="14"/>
  <c r="T145" i="14"/>
  <c r="P134" i="15"/>
  <c r="R183" i="15"/>
  <c r="R270" i="15"/>
  <c r="P154" i="16"/>
  <c r="T123" i="17"/>
  <c r="R154" i="17"/>
  <c r="R153" i="17"/>
  <c r="R122" i="17" s="1"/>
  <c r="BK977" i="2"/>
  <c r="J977" i="2" s="1"/>
  <c r="J106" i="2" s="1"/>
  <c r="P1392" i="2"/>
  <c r="BK1827" i="2"/>
  <c r="J1827" i="2" s="1"/>
  <c r="J117" i="2" s="1"/>
  <c r="T1911" i="2"/>
  <c r="T2176" i="2"/>
  <c r="BK145" i="3"/>
  <c r="J145" i="3" s="1"/>
  <c r="J101" i="3" s="1"/>
  <c r="R161" i="3"/>
  <c r="T223" i="3"/>
  <c r="T163" i="4"/>
  <c r="P275" i="4"/>
  <c r="BK128" i="5"/>
  <c r="J128" i="5" s="1"/>
  <c r="J100" i="5" s="1"/>
  <c r="P149" i="6"/>
  <c r="R178" i="6"/>
  <c r="P977" i="6"/>
  <c r="T1667" i="6"/>
  <c r="P1911" i="6"/>
  <c r="T2264" i="6"/>
  <c r="P145" i="7"/>
  <c r="P171" i="7"/>
  <c r="T238" i="7"/>
  <c r="P163" i="8"/>
  <c r="R275" i="8"/>
  <c r="R128" i="9"/>
  <c r="P429" i="10"/>
  <c r="BK1352" i="10"/>
  <c r="J1352" i="10"/>
  <c r="J107" i="10" s="1"/>
  <c r="BK1367" i="10"/>
  <c r="J1367" i="10" s="1"/>
  <c r="J110" i="10" s="1"/>
  <c r="BK1667" i="10"/>
  <c r="J1667" i="10" s="1"/>
  <c r="J116" i="10" s="1"/>
  <c r="BK1911" i="10"/>
  <c r="J1911" i="10"/>
  <c r="J118" i="10"/>
  <c r="R2264" i="10"/>
  <c r="T145" i="11"/>
  <c r="T130" i="12"/>
  <c r="T246" i="12"/>
  <c r="R128" i="13"/>
  <c r="BK183" i="15"/>
  <c r="J183" i="15"/>
  <c r="J99" i="15" s="1"/>
  <c r="BK270" i="15"/>
  <c r="J270" i="15" s="1"/>
  <c r="J103" i="15" s="1"/>
  <c r="BK293" i="15"/>
  <c r="R123" i="16"/>
  <c r="R122" i="16"/>
  <c r="BK154" i="16"/>
  <c r="J154" i="16"/>
  <c r="J100" i="16" s="1"/>
  <c r="R123" i="17"/>
  <c r="P154" i="17"/>
  <c r="P153" i="17"/>
  <c r="P122" i="17" s="1"/>
  <c r="AU113" i="1" s="1"/>
  <c r="P157" i="18"/>
  <c r="P156" i="18"/>
  <c r="R126" i="19"/>
  <c r="R123" i="19" s="1"/>
  <c r="R122" i="19" s="1"/>
  <c r="R178" i="2"/>
  <c r="T237" i="2"/>
  <c r="P335" i="2"/>
  <c r="R351" i="2"/>
  <c r="P973" i="2"/>
  <c r="T1352" i="2"/>
  <c r="BK1367" i="2"/>
  <c r="J1367" i="2" s="1"/>
  <c r="J110" i="2" s="1"/>
  <c r="BK1378" i="2"/>
  <c r="J1378" i="2" s="1"/>
  <c r="J112" i="2" s="1"/>
  <c r="P1667" i="2"/>
  <c r="BK1911" i="2"/>
  <c r="J1911" i="2" s="1"/>
  <c r="J118" i="2" s="1"/>
  <c r="R2264" i="2"/>
  <c r="R145" i="3"/>
  <c r="P171" i="3"/>
  <c r="BK238" i="3"/>
  <c r="J238" i="3"/>
  <c r="J106" i="3"/>
  <c r="BK163" i="4"/>
  <c r="J163" i="4"/>
  <c r="J102" i="4" s="1"/>
  <c r="P226" i="4"/>
  <c r="BK149" i="6"/>
  <c r="J149" i="6" s="1"/>
  <c r="J98" i="6" s="1"/>
  <c r="BK977" i="6"/>
  <c r="J977" i="6"/>
  <c r="J106" i="6" s="1"/>
  <c r="T1367" i="6"/>
  <c r="BK1667" i="6"/>
  <c r="J1667" i="6" s="1"/>
  <c r="J116" i="6" s="1"/>
  <c r="T1827" i="6"/>
  <c r="BK2176" i="6"/>
  <c r="J2176" i="6" s="1"/>
  <c r="J123" i="6" s="1"/>
  <c r="R2252" i="6"/>
  <c r="P134" i="7"/>
  <c r="P161" i="7"/>
  <c r="BK223" i="7"/>
  <c r="J223" i="7"/>
  <c r="J105" i="7"/>
  <c r="BK163" i="8"/>
  <c r="J163" i="8"/>
  <c r="J102" i="8" s="1"/>
  <c r="BK275" i="8"/>
  <c r="J275" i="8" s="1"/>
  <c r="J105" i="8" s="1"/>
  <c r="T123" i="9"/>
  <c r="BK429" i="10"/>
  <c r="J429" i="10"/>
  <c r="J104" i="10" s="1"/>
  <c r="R1352" i="10"/>
  <c r="R1367" i="10"/>
  <c r="T1667" i="10"/>
  <c r="P1911" i="10"/>
  <c r="T2130" i="10"/>
  <c r="T2144" i="10"/>
  <c r="R2252" i="10"/>
  <c r="BK145" i="11"/>
  <c r="J145" i="11"/>
  <c r="J101" i="11" s="1"/>
  <c r="R161" i="11"/>
  <c r="P223" i="11"/>
  <c r="R163" i="12"/>
  <c r="P154" i="14"/>
  <c r="R264" i="14"/>
  <c r="P315" i="14"/>
  <c r="R337" i="14"/>
  <c r="T194" i="15"/>
  <c r="T158" i="17"/>
  <c r="T157" i="17" s="1"/>
  <c r="T157" i="18"/>
  <c r="T156" i="18" s="1"/>
  <c r="T126" i="19"/>
  <c r="T123" i="19" s="1"/>
  <c r="T122" i="19" s="1"/>
  <c r="T429" i="2"/>
  <c r="T973" i="2"/>
  <c r="R1352" i="2"/>
  <c r="P1378" i="2"/>
  <c r="P1558" i="2"/>
  <c r="R1827" i="2"/>
  <c r="T2264" i="2"/>
  <c r="P134" i="3"/>
  <c r="P161" i="3"/>
  <c r="R223" i="3"/>
  <c r="P134" i="4"/>
  <c r="R246" i="4"/>
  <c r="BK123" i="5"/>
  <c r="BK122" i="5"/>
  <c r="J122" i="5" s="1"/>
  <c r="P429" i="6"/>
  <c r="R1392" i="6"/>
  <c r="R1984" i="6"/>
  <c r="T2130" i="6"/>
  <c r="T2144" i="6"/>
  <c r="BK2252" i="6"/>
  <c r="J2252" i="6"/>
  <c r="J124" i="6" s="1"/>
  <c r="R134" i="7"/>
  <c r="BK161" i="7"/>
  <c r="J161" i="7"/>
  <c r="J102" i="7" s="1"/>
  <c r="BK171" i="7"/>
  <c r="J171" i="7"/>
  <c r="J103" i="7" s="1"/>
  <c r="R223" i="7"/>
  <c r="P134" i="8"/>
  <c r="P226" i="8"/>
  <c r="BK123" i="9"/>
  <c r="J123" i="9" s="1"/>
  <c r="J99" i="9" s="1"/>
  <c r="BK977" i="10"/>
  <c r="J977" i="10"/>
  <c r="J106" i="10" s="1"/>
  <c r="P1378" i="10"/>
  <c r="BK1558" i="10"/>
  <c r="J1558" i="10" s="1"/>
  <c r="J115" i="10" s="1"/>
  <c r="P1827" i="10"/>
  <c r="BK2130" i="10"/>
  <c r="J2130" i="10"/>
  <c r="J121" i="10" s="1"/>
  <c r="P2176" i="10"/>
  <c r="T2252" i="10"/>
  <c r="T129" i="11"/>
  <c r="R145" i="11"/>
  <c r="BK171" i="11"/>
  <c r="J171" i="11"/>
  <c r="J103" i="11" s="1"/>
  <c r="BK223" i="11"/>
  <c r="J223" i="11" s="1"/>
  <c r="J105" i="11" s="1"/>
  <c r="P130" i="12"/>
  <c r="R246" i="12"/>
  <c r="T128" i="13"/>
  <c r="T135" i="14"/>
  <c r="BK194" i="15"/>
  <c r="J194" i="15" s="1"/>
  <c r="J100" i="15" s="1"/>
  <c r="T270" i="15"/>
  <c r="BK123" i="17"/>
  <c r="J123" i="17"/>
  <c r="J97" i="17" s="1"/>
  <c r="P158" i="17"/>
  <c r="P157" i="17"/>
  <c r="BK123" i="18"/>
  <c r="J123" i="18" s="1"/>
  <c r="J97" i="18" s="1"/>
  <c r="BK153" i="18"/>
  <c r="J153" i="18" s="1"/>
  <c r="J100" i="18" s="1"/>
  <c r="BK131" i="19"/>
  <c r="J131" i="19" s="1"/>
  <c r="J100" i="19" s="1"/>
  <c r="P429" i="2"/>
  <c r="R973" i="2"/>
  <c r="T1392" i="2"/>
  <c r="P1984" i="2"/>
  <c r="P2176" i="2"/>
  <c r="BK134" i="3"/>
  <c r="J134" i="3"/>
  <c r="J100" i="3" s="1"/>
  <c r="T186" i="3"/>
  <c r="T134" i="4"/>
  <c r="T133" i="4" s="1"/>
  <c r="BK226" i="4"/>
  <c r="J226" i="4" s="1"/>
  <c r="J103" i="4" s="1"/>
  <c r="T275" i="4"/>
  <c r="R128" i="5"/>
  <c r="R149" i="6"/>
  <c r="BK237" i="6"/>
  <c r="J237" i="6"/>
  <c r="J100" i="6" s="1"/>
  <c r="R977" i="6"/>
  <c r="BK1392" i="6"/>
  <c r="T1558" i="6"/>
  <c r="BK1984" i="6"/>
  <c r="J1984" i="6" s="1"/>
  <c r="J119" i="6" s="1"/>
  <c r="R2130" i="6"/>
  <c r="T2176" i="6"/>
  <c r="T145" i="7"/>
  <c r="R171" i="7"/>
  <c r="P238" i="7"/>
  <c r="R134" i="8"/>
  <c r="R133" i="8"/>
  <c r="R129" i="8" s="1"/>
  <c r="T226" i="8"/>
  <c r="T128" i="9"/>
  <c r="P149" i="10"/>
  <c r="T977" i="10"/>
  <c r="T1367" i="10"/>
  <c r="R1667" i="10"/>
  <c r="T1911" i="10"/>
  <c r="BK2176" i="10"/>
  <c r="J2176" i="10"/>
  <c r="J123" i="10" s="1"/>
  <c r="P2252" i="10"/>
  <c r="P129" i="11"/>
  <c r="P161" i="11"/>
  <c r="T171" i="11"/>
  <c r="T238" i="11"/>
  <c r="BK130" i="12"/>
  <c r="J130" i="12" s="1"/>
  <c r="J99" i="12" s="1"/>
  <c r="BK246" i="12"/>
  <c r="J246" i="12" s="1"/>
  <c r="J104" i="12" s="1"/>
  <c r="T139" i="14"/>
  <c r="T148" i="14"/>
  <c r="BK134" i="15"/>
  <c r="J134" i="15" s="1"/>
  <c r="J98" i="15" s="1"/>
  <c r="P241" i="15"/>
  <c r="T283" i="15"/>
  <c r="T282" i="15" s="1"/>
  <c r="BK158" i="16"/>
  <c r="J158" i="16"/>
  <c r="J101" i="16" s="1"/>
  <c r="T154" i="17"/>
  <c r="T153" i="17" s="1"/>
  <c r="T153" i="18"/>
  <c r="T152" i="18" s="1"/>
  <c r="BK126" i="19"/>
  <c r="J126" i="19"/>
  <c r="J99" i="19" s="1"/>
  <c r="R131" i="19"/>
  <c r="BK429" i="2"/>
  <c r="J429" i="2"/>
  <c r="J104" i="2"/>
  <c r="BK973" i="2"/>
  <c r="J973" i="2"/>
  <c r="J105" i="2" s="1"/>
  <c r="P1352" i="2"/>
  <c r="P1367" i="2"/>
  <c r="R1558" i="2"/>
  <c r="P1827" i="2"/>
  <c r="BK2264" i="2"/>
  <c r="J2264" i="2"/>
  <c r="J125" i="2" s="1"/>
  <c r="P145" i="3"/>
  <c r="R171" i="3"/>
  <c r="BK130" i="4"/>
  <c r="J130" i="4"/>
  <c r="J99" i="4" s="1"/>
  <c r="R130" i="4"/>
  <c r="BK246" i="4"/>
  <c r="J246" i="4" s="1"/>
  <c r="J104" i="4" s="1"/>
  <c r="P123" i="5"/>
  <c r="P122" i="5"/>
  <c r="AU99" i="1" s="1"/>
  <c r="T149" i="6"/>
  <c r="P237" i="6"/>
  <c r="BK335" i="6"/>
  <c r="J335" i="6"/>
  <c r="J101" i="6" s="1"/>
  <c r="R335" i="6"/>
  <c r="R351" i="6"/>
  <c r="P973" i="6"/>
  <c r="T973" i="6"/>
  <c r="T1392" i="6"/>
  <c r="P1984" i="6"/>
  <c r="R2176" i="6"/>
  <c r="T134" i="7"/>
  <c r="T161" i="7"/>
  <c r="T223" i="7"/>
  <c r="T130" i="8"/>
  <c r="BK226" i="8"/>
  <c r="J226" i="8"/>
  <c r="J103" i="8" s="1"/>
  <c r="T178" i="10"/>
  <c r="P237" i="10"/>
  <c r="R335" i="10"/>
  <c r="P351" i="10"/>
  <c r="P973" i="10"/>
  <c r="BK1392" i="10"/>
  <c r="J1392" i="10"/>
  <c r="J114" i="10" s="1"/>
  <c r="P1984" i="10"/>
  <c r="R134" i="11"/>
  <c r="BK186" i="11"/>
  <c r="BK128" i="11" s="1"/>
  <c r="J128" i="11" s="1"/>
  <c r="J32" i="11" s="1"/>
  <c r="P238" i="11"/>
  <c r="R130" i="12"/>
  <c r="P246" i="12"/>
  <c r="BK123" i="13"/>
  <c r="J123" i="13"/>
  <c r="J99" i="13"/>
  <c r="R154" i="14"/>
  <c r="R153" i="14"/>
  <c r="P264" i="14"/>
  <c r="T298" i="14"/>
  <c r="P329" i="14"/>
  <c r="P328" i="14" s="1"/>
  <c r="T329" i="14"/>
  <c r="T328" i="14" s="1"/>
  <c r="R194" i="15"/>
  <c r="P270" i="15"/>
  <c r="T154" i="16"/>
  <c r="T153" i="16"/>
  <c r="P123" i="18"/>
  <c r="P126" i="19"/>
  <c r="P123" i="19" s="1"/>
  <c r="P122" i="19" s="1"/>
  <c r="AU115" i="1" s="1"/>
  <c r="P131" i="19"/>
  <c r="R429" i="2"/>
  <c r="BK1352" i="2"/>
  <c r="J1352" i="2"/>
  <c r="J107" i="2" s="1"/>
  <c r="T1378" i="2"/>
  <c r="T1667" i="2"/>
  <c r="P1911" i="2"/>
  <c r="R2130" i="2"/>
  <c r="P2144" i="2"/>
  <c r="P2252" i="2"/>
  <c r="T134" i="3"/>
  <c r="T161" i="3"/>
  <c r="P223" i="3"/>
  <c r="R163" i="4"/>
  <c r="R275" i="4"/>
  <c r="P178" i="6"/>
  <c r="R237" i="6"/>
  <c r="P335" i="6"/>
  <c r="T335" i="6"/>
  <c r="T351" i="6"/>
  <c r="BK973" i="6"/>
  <c r="J973" i="6"/>
  <c r="J105" i="6" s="1"/>
  <c r="P1352" i="6"/>
  <c r="BK1558" i="6"/>
  <c r="J1558" i="6" s="1"/>
  <c r="J115" i="6" s="1"/>
  <c r="T1984" i="6"/>
  <c r="P2176" i="6"/>
  <c r="BK129" i="7"/>
  <c r="BK128" i="7" s="1"/>
  <c r="J128" i="7" s="1"/>
  <c r="R145" i="7"/>
  <c r="R128" i="7"/>
  <c r="T171" i="7"/>
  <c r="R238" i="7"/>
  <c r="P130" i="8"/>
  <c r="P246" i="8"/>
  <c r="P123" i="9"/>
  <c r="P122" i="9" s="1"/>
  <c r="AU104" i="1" s="1"/>
  <c r="R429" i="10"/>
  <c r="T1352" i="10"/>
  <c r="R1378" i="10"/>
  <c r="T1558" i="10"/>
  <c r="T1827" i="10"/>
  <c r="R2176" i="10"/>
  <c r="BK163" i="12"/>
  <c r="J163" i="12"/>
  <c r="J102" i="12" s="1"/>
  <c r="T275" i="12"/>
  <c r="BK128" i="13"/>
  <c r="J128" i="13"/>
  <c r="J100" i="13"/>
  <c r="BK139" i="14"/>
  <c r="J139" i="14" s="1"/>
  <c r="J99" i="14" s="1"/>
  <c r="P145" i="14"/>
  <c r="R148" i="14"/>
  <c r="BK264" i="14"/>
  <c r="J264" i="14"/>
  <c r="J106" i="14" s="1"/>
  <c r="P298" i="14"/>
  <c r="T315" i="14"/>
  <c r="BK337" i="14"/>
  <c r="BK328" i="14" s="1"/>
  <c r="J328" i="14" s="1"/>
  <c r="J109" i="14" s="1"/>
  <c r="J337" i="14"/>
  <c r="J111" i="14" s="1"/>
  <c r="R134" i="15"/>
  <c r="R133" i="15" s="1"/>
  <c r="R132" i="15" s="1"/>
  <c r="T241" i="15"/>
  <c r="T293" i="15"/>
  <c r="T292" i="15"/>
  <c r="BK123" i="16"/>
  <c r="P158" i="16"/>
  <c r="P123" i="17"/>
  <c r="BK154" i="17"/>
  <c r="BK153" i="17" s="1"/>
  <c r="J153" i="17" s="1"/>
  <c r="J99" i="17" s="1"/>
  <c r="R123" i="18"/>
  <c r="P153" i="18"/>
  <c r="P152" i="18" s="1"/>
  <c r="T131" i="19"/>
  <c r="BK1372" i="10"/>
  <c r="J1372" i="10"/>
  <c r="J111" i="10"/>
  <c r="BK1390" i="10"/>
  <c r="J1390" i="10" s="1"/>
  <c r="J113" i="10" s="1"/>
  <c r="BK283" i="12"/>
  <c r="BK282" i="12" s="1"/>
  <c r="J282" i="12" s="1"/>
  <c r="J106" i="12" s="1"/>
  <c r="BK171" i="16"/>
  <c r="J171" i="16" s="1"/>
  <c r="J102" i="16" s="1"/>
  <c r="BK424" i="10"/>
  <c r="J424" i="10"/>
  <c r="J103" i="10"/>
  <c r="BK239" i="15"/>
  <c r="J239" i="15" s="1"/>
  <c r="J101" i="15" s="1"/>
  <c r="BK424" i="6"/>
  <c r="J424" i="6" s="1"/>
  <c r="J103" i="6" s="1"/>
  <c r="BK1390" i="6"/>
  <c r="J1390" i="6" s="1"/>
  <c r="J113" i="6" s="1"/>
  <c r="BK290" i="15"/>
  <c r="J290" i="15"/>
  <c r="J107" i="15"/>
  <c r="BK1363" i="2"/>
  <c r="J1363" i="2" s="1"/>
  <c r="J108" i="2" s="1"/>
  <c r="BK2329" i="2"/>
  <c r="BK2327" i="2" s="1"/>
  <c r="J2327" i="2" s="1"/>
  <c r="J126" i="2" s="1"/>
  <c r="F93" i="5"/>
  <c r="BK2121" i="6"/>
  <c r="J2121" i="6"/>
  <c r="J120" i="6" s="1"/>
  <c r="BK2329" i="6"/>
  <c r="J2329" i="6"/>
  <c r="J127" i="6" s="1"/>
  <c r="BK124" i="19"/>
  <c r="J124" i="19" s="1"/>
  <c r="J98" i="19" s="1"/>
  <c r="BK1372" i="6"/>
  <c r="J1372" i="6" s="1"/>
  <c r="J111" i="6" s="1"/>
  <c r="BK2329" i="10"/>
  <c r="J2329" i="10"/>
  <c r="J127" i="10" s="1"/>
  <c r="BK299" i="15"/>
  <c r="J299" i="15"/>
  <c r="J111" i="15" s="1"/>
  <c r="BK424" i="2"/>
  <c r="J424" i="2" s="1"/>
  <c r="J103" i="2" s="1"/>
  <c r="BK1390" i="2"/>
  <c r="J1390" i="2" s="1"/>
  <c r="J113" i="2" s="1"/>
  <c r="BK283" i="4"/>
  <c r="J283" i="4"/>
  <c r="J107" i="4" s="1"/>
  <c r="BK1363" i="6"/>
  <c r="J1363" i="6"/>
  <c r="J108" i="6" s="1"/>
  <c r="BK283" i="8"/>
  <c r="J283" i="8" s="1"/>
  <c r="J107" i="8" s="1"/>
  <c r="BK1363" i="10"/>
  <c r="J1363" i="10" s="1"/>
  <c r="J108" i="10" s="1"/>
  <c r="BK301" i="15"/>
  <c r="J301" i="15"/>
  <c r="J112" i="15" s="1"/>
  <c r="BK150" i="16"/>
  <c r="J150" i="16"/>
  <c r="J98" i="16" s="1"/>
  <c r="BK2327" i="6"/>
  <c r="J2327" i="6" s="1"/>
  <c r="J126" i="6" s="1"/>
  <c r="BK297" i="15"/>
  <c r="J297" i="15"/>
  <c r="J110" i="15" s="1"/>
  <c r="BK149" i="17"/>
  <c r="J149" i="17"/>
  <c r="J98" i="17" s="1"/>
  <c r="BK148" i="18"/>
  <c r="J148" i="18" s="1"/>
  <c r="J98" i="18" s="1"/>
  <c r="BK280" i="15"/>
  <c r="J280" i="15" s="1"/>
  <c r="J104" i="15" s="1"/>
  <c r="BK1372" i="2"/>
  <c r="J1372" i="2"/>
  <c r="J111" i="2" s="1"/>
  <c r="BK2121" i="2"/>
  <c r="J2121" i="2"/>
  <c r="J120" i="2" s="1"/>
  <c r="BK2121" i="10"/>
  <c r="J2121" i="10" s="1"/>
  <c r="J120" i="10" s="1"/>
  <c r="BK143" i="14"/>
  <c r="J143" i="14" s="1"/>
  <c r="J100" i="14" s="1"/>
  <c r="BK348" i="14"/>
  <c r="J348" i="14"/>
  <c r="J113" i="14" s="1"/>
  <c r="BK134" i="19"/>
  <c r="J134" i="19"/>
  <c r="J101" i="19" s="1"/>
  <c r="BK136" i="19"/>
  <c r="J136" i="19" s="1"/>
  <c r="J102" i="19" s="1"/>
  <c r="E112" i="19"/>
  <c r="F119" i="19"/>
  <c r="BF127" i="19"/>
  <c r="BK152" i="18"/>
  <c r="J152" i="18"/>
  <c r="J99" i="18" s="1"/>
  <c r="BK156" i="18"/>
  <c r="J156" i="18"/>
  <c r="J101" i="18" s="1"/>
  <c r="BF129" i="19"/>
  <c r="BF132" i="19"/>
  <c r="BF135" i="19"/>
  <c r="J116" i="19"/>
  <c r="BF125" i="19"/>
  <c r="BF133" i="19"/>
  <c r="BF137" i="19"/>
  <c r="BF128" i="19"/>
  <c r="BF130" i="19"/>
  <c r="J154" i="17"/>
  <c r="J100" i="17" s="1"/>
  <c r="BK157" i="17"/>
  <c r="J157" i="17"/>
  <c r="J101" i="17" s="1"/>
  <c r="E112" i="18"/>
  <c r="BE138" i="18"/>
  <c r="BE163" i="18"/>
  <c r="BE155" i="18"/>
  <c r="BE162" i="18"/>
  <c r="J116" i="18"/>
  <c r="BE134" i="18"/>
  <c r="BE137" i="18"/>
  <c r="BE167" i="18"/>
  <c r="BE171" i="18"/>
  <c r="BE146" i="18"/>
  <c r="BE169" i="18"/>
  <c r="BE124" i="18"/>
  <c r="BE145" i="18"/>
  <c r="BE175" i="18"/>
  <c r="BE127" i="18"/>
  <c r="BE140" i="18"/>
  <c r="BE174" i="18"/>
  <c r="BE130" i="18"/>
  <c r="BE154" i="18"/>
  <c r="BE160" i="18"/>
  <c r="BE166" i="18"/>
  <c r="F92" i="18"/>
  <c r="BE149" i="18"/>
  <c r="BE173" i="18"/>
  <c r="BE165" i="18"/>
  <c r="BE129" i="18"/>
  <c r="BE131" i="18"/>
  <c r="BE136" i="18"/>
  <c r="BE142" i="18"/>
  <c r="BE158" i="18"/>
  <c r="BE170" i="18"/>
  <c r="E85" i="17"/>
  <c r="BE129" i="17"/>
  <c r="BE145" i="17"/>
  <c r="F92" i="17"/>
  <c r="BE138" i="17"/>
  <c r="BE137" i="17"/>
  <c r="BE124" i="17"/>
  <c r="BE134" i="17"/>
  <c r="BE136" i="17"/>
  <c r="BE150" i="17"/>
  <c r="BE142" i="17"/>
  <c r="BE155" i="17"/>
  <c r="BE164" i="17"/>
  <c r="BE167" i="17"/>
  <c r="BE168" i="17"/>
  <c r="BE131" i="17"/>
  <c r="BE147" i="17"/>
  <c r="BE156" i="17"/>
  <c r="BE161" i="17"/>
  <c r="BE127" i="17"/>
  <c r="BE140" i="17"/>
  <c r="J123" i="16"/>
  <c r="J97" i="16" s="1"/>
  <c r="J89" i="17"/>
  <c r="BE159" i="17"/>
  <c r="BE166" i="17"/>
  <c r="BK153" i="16"/>
  <c r="J153" i="16" s="1"/>
  <c r="J99" i="16" s="1"/>
  <c r="BE163" i="17"/>
  <c r="BE130" i="17"/>
  <c r="E112" i="16"/>
  <c r="J283" i="15"/>
  <c r="J106" i="15" s="1"/>
  <c r="F92" i="16"/>
  <c r="BE148" i="16"/>
  <c r="BE172" i="16"/>
  <c r="BE138" i="16"/>
  <c r="BE151" i="16"/>
  <c r="J293" i="15"/>
  <c r="J109" i="15"/>
  <c r="BE141" i="16"/>
  <c r="BE159" i="16"/>
  <c r="BE161" i="16"/>
  <c r="BE167" i="16"/>
  <c r="BE137" i="16"/>
  <c r="BE157" i="16"/>
  <c r="J89" i="16"/>
  <c r="BE128" i="16"/>
  <c r="BE143" i="16"/>
  <c r="BE163" i="16"/>
  <c r="BE169" i="16"/>
  <c r="BE130" i="16"/>
  <c r="BE155" i="16"/>
  <c r="BE165" i="16"/>
  <c r="BE124" i="16"/>
  <c r="BE131" i="16"/>
  <c r="BE132" i="16"/>
  <c r="BE139" i="16"/>
  <c r="BE146" i="16"/>
  <c r="BE135" i="16"/>
  <c r="F92" i="15"/>
  <c r="BE147" i="15"/>
  <c r="BE155" i="15"/>
  <c r="BE187" i="15"/>
  <c r="BE197" i="15"/>
  <c r="BE209" i="15"/>
  <c r="BE243" i="15"/>
  <c r="BE245" i="15"/>
  <c r="BE281" i="15"/>
  <c r="J154" i="14"/>
  <c r="J104" i="14" s="1"/>
  <c r="J91" i="15"/>
  <c r="BE138" i="15"/>
  <c r="BE153" i="15"/>
  <c r="BE179" i="15"/>
  <c r="BE247" i="15"/>
  <c r="BE271" i="15"/>
  <c r="BE286" i="15"/>
  <c r="BE291" i="15"/>
  <c r="J92" i="15"/>
  <c r="BE137" i="15"/>
  <c r="BE140" i="15"/>
  <c r="BE145" i="15"/>
  <c r="BE159" i="15"/>
  <c r="BE167" i="15"/>
  <c r="BE172" i="15"/>
  <c r="BE181" i="15"/>
  <c r="BE195" i="15"/>
  <c r="BE203" i="15"/>
  <c r="BE219" i="15"/>
  <c r="BE258" i="15"/>
  <c r="BE295" i="15"/>
  <c r="E122" i="15"/>
  <c r="BE139" i="15"/>
  <c r="BE144" i="15"/>
  <c r="BE149" i="15"/>
  <c r="BE207" i="15"/>
  <c r="BE214" i="15"/>
  <c r="BE228" i="15"/>
  <c r="BE244" i="15"/>
  <c r="BE255" i="15"/>
  <c r="F91" i="15"/>
  <c r="BE143" i="15"/>
  <c r="BE161" i="15"/>
  <c r="BE165" i="15"/>
  <c r="BE182" i="15"/>
  <c r="BE210" i="15"/>
  <c r="BE222" i="15"/>
  <c r="BE273" i="15"/>
  <c r="BE296" i="15"/>
  <c r="BE298" i="15"/>
  <c r="BE300" i="15"/>
  <c r="BE302" i="15"/>
  <c r="J126" i="15"/>
  <c r="BE135" i="15"/>
  <c r="BE154" i="15"/>
  <c r="BE191" i="15"/>
  <c r="BE196" i="15"/>
  <c r="BE199" i="15"/>
  <c r="BE208" i="15"/>
  <c r="BE246" i="15"/>
  <c r="BE254" i="15"/>
  <c r="BE160" i="15"/>
  <c r="BE170" i="15"/>
  <c r="BE253" i="15"/>
  <c r="BE261" i="15"/>
  <c r="BE171" i="15"/>
  <c r="BE185" i="15"/>
  <c r="BE198" i="15"/>
  <c r="BE229" i="15"/>
  <c r="BE242" i="15"/>
  <c r="BE268" i="15"/>
  <c r="BE294" i="15"/>
  <c r="BE136" i="15"/>
  <c r="BE146" i="15"/>
  <c r="BE178" i="15"/>
  <c r="BE186" i="15"/>
  <c r="BE225" i="15"/>
  <c r="BE240" i="15"/>
  <c r="BE249" i="15"/>
  <c r="BE277" i="15"/>
  <c r="BE289" i="15"/>
  <c r="BE166" i="15"/>
  <c r="BE204" i="15"/>
  <c r="BE216" i="15"/>
  <c r="BE235" i="15"/>
  <c r="BE264" i="15"/>
  <c r="BE269" i="15"/>
  <c r="BE272" i="15"/>
  <c r="BE284" i="15"/>
  <c r="BE148" i="15"/>
  <c r="BE175" i="15"/>
  <c r="BE180" i="15"/>
  <c r="BE184" i="15"/>
  <c r="BE205" i="15"/>
  <c r="BE162" i="15"/>
  <c r="BE206" i="15"/>
  <c r="BE211" i="15"/>
  <c r="BE215" i="15"/>
  <c r="BE232" i="15"/>
  <c r="BE238" i="15"/>
  <c r="BE248" i="15"/>
  <c r="BE252" i="15"/>
  <c r="BE265" i="15"/>
  <c r="BE274" i="15"/>
  <c r="BE285" i="15"/>
  <c r="E123" i="14"/>
  <c r="BF141" i="14"/>
  <c r="BF144" i="14"/>
  <c r="BF160" i="14"/>
  <c r="BF170" i="14"/>
  <c r="BF189" i="14"/>
  <c r="BF193" i="14"/>
  <c r="BF208" i="14"/>
  <c r="BF217" i="14"/>
  <c r="BF240" i="14"/>
  <c r="BF245" i="14"/>
  <c r="BF251" i="14"/>
  <c r="BF254" i="14"/>
  <c r="BF260" i="14"/>
  <c r="BF152" i="14"/>
  <c r="BF156" i="14"/>
  <c r="BF161" i="14"/>
  <c r="BF163" i="14"/>
  <c r="BF169" i="14"/>
  <c r="BF174" i="14"/>
  <c r="BF184" i="14"/>
  <c r="BF186" i="14"/>
  <c r="BF188" i="14"/>
  <c r="BF190" i="14"/>
  <c r="BF199" i="14"/>
  <c r="BF203" i="14"/>
  <c r="BF213" i="14"/>
  <c r="BF216" i="14"/>
  <c r="BF237" i="14"/>
  <c r="BF248" i="14"/>
  <c r="BF256" i="14"/>
  <c r="BF258" i="14"/>
  <c r="BF263" i="14"/>
  <c r="BF269" i="14"/>
  <c r="BF273" i="14"/>
  <c r="BF278" i="14"/>
  <c r="BF291" i="14"/>
  <c r="BF309" i="14"/>
  <c r="BF312" i="14"/>
  <c r="BF316" i="14"/>
  <c r="BF333" i="14"/>
  <c r="BF335" i="14"/>
  <c r="BF137" i="14"/>
  <c r="BF147" i="14"/>
  <c r="BF149" i="14"/>
  <c r="BF157" i="14"/>
  <c r="BF167" i="14"/>
  <c r="BF179" i="14"/>
  <c r="BF183" i="14"/>
  <c r="BF221" i="14"/>
  <c r="BF226" i="14"/>
  <c r="BF232" i="14"/>
  <c r="BF236" i="14"/>
  <c r="BF257" i="14"/>
  <c r="BF275" i="14"/>
  <c r="BF290" i="14"/>
  <c r="BF299" i="14"/>
  <c r="BF318" i="14"/>
  <c r="BF320" i="14"/>
  <c r="BF323" i="14"/>
  <c r="BF330" i="14"/>
  <c r="BF332" i="14"/>
  <c r="BF338" i="14"/>
  <c r="BF345" i="14"/>
  <c r="BF150" i="14"/>
  <c r="BF159" i="14"/>
  <c r="BF166" i="14"/>
  <c r="BF182" i="14"/>
  <c r="BF195" i="14"/>
  <c r="BF202" i="14"/>
  <c r="BF206" i="14"/>
  <c r="BF210" i="14"/>
  <c r="BF219" i="14"/>
  <c r="BF228" i="14"/>
  <c r="BF244" i="14"/>
  <c r="BF259" i="14"/>
  <c r="BF274" i="14"/>
  <c r="BF277" i="14"/>
  <c r="BF281" i="14"/>
  <c r="BF284" i="14"/>
  <c r="BF303" i="14"/>
  <c r="BF319" i="14"/>
  <c r="BF326" i="14"/>
  <c r="BF344" i="14"/>
  <c r="BF349" i="14"/>
  <c r="J127" i="14"/>
  <c r="BF142" i="14"/>
  <c r="BF187" i="14"/>
  <c r="BF224" i="14"/>
  <c r="BF238" i="14"/>
  <c r="BF331" i="14"/>
  <c r="BF336" i="14"/>
  <c r="BF341" i="14"/>
  <c r="BF173" i="14"/>
  <c r="BF196" i="14"/>
  <c r="BF218" i="14"/>
  <c r="BF220" i="14"/>
  <c r="BF223" i="14"/>
  <c r="BF230" i="14"/>
  <c r="BF241" i="14"/>
  <c r="BF250" i="14"/>
  <c r="BF255" i="14"/>
  <c r="BF272" i="14"/>
  <c r="BF287" i="14"/>
  <c r="BF293" i="14"/>
  <c r="BF295" i="14"/>
  <c r="BF302" i="14"/>
  <c r="BF321" i="14"/>
  <c r="BF342" i="14"/>
  <c r="BF158" i="14"/>
  <c r="BF178" i="14"/>
  <c r="BF185" i="14"/>
  <c r="BF225" i="14"/>
  <c r="BF229" i="14"/>
  <c r="BF266" i="14"/>
  <c r="BF268" i="14"/>
  <c r="BF280" i="14"/>
  <c r="BF292" i="14"/>
  <c r="BF301" i="14"/>
  <c r="BF306" i="14"/>
  <c r="BF308" i="14"/>
  <c r="BK122" i="13"/>
  <c r="J122" i="13" s="1"/>
  <c r="J32" i="13" s="1"/>
  <c r="BF138" i="14"/>
  <c r="BF155" i="14"/>
  <c r="BF162" i="14"/>
  <c r="BF171" i="14"/>
  <c r="BF198" i="14"/>
  <c r="BF205" i="14"/>
  <c r="BF207" i="14"/>
  <c r="BF211" i="14"/>
  <c r="BF222" i="14"/>
  <c r="BF242" i="14"/>
  <c r="BF247" i="14"/>
  <c r="BF261" i="14"/>
  <c r="BF265" i="14"/>
  <c r="BF270" i="14"/>
  <c r="BF286" i="14"/>
  <c r="BF294" i="14"/>
  <c r="BF327" i="14"/>
  <c r="BF339" i="14"/>
  <c r="BF164" i="14"/>
  <c r="BF181" i="14"/>
  <c r="BF194" i="14"/>
  <c r="BF200" i="14"/>
  <c r="BF231" i="14"/>
  <c r="BF233" i="14"/>
  <c r="BF243" i="14"/>
  <c r="BF246" i="14"/>
  <c r="BF267" i="14"/>
  <c r="BF282" i="14"/>
  <c r="BF289" i="14"/>
  <c r="BF297" i="14"/>
  <c r="BF311" i="14"/>
  <c r="BF317" i="14"/>
  <c r="BF343" i="14"/>
  <c r="BF136" i="14"/>
  <c r="BF165" i="14"/>
  <c r="BF168" i="14"/>
  <c r="BF176" i="14"/>
  <c r="BF204" i="14"/>
  <c r="BF214" i="14"/>
  <c r="BF276" i="14"/>
  <c r="BF304" i="14"/>
  <c r="BF307" i="14"/>
  <c r="BF340" i="14"/>
  <c r="F130" i="14"/>
  <c r="BF140" i="14"/>
  <c r="BF146" i="14"/>
  <c r="BF151" i="14"/>
  <c r="BF191" i="14"/>
  <c r="BF235" i="14"/>
  <c r="BF252" i="14"/>
  <c r="BF262" i="14"/>
  <c r="BF271" i="14"/>
  <c r="BF279" i="14"/>
  <c r="BF305" i="14"/>
  <c r="BF313" i="14"/>
  <c r="BF324" i="14"/>
  <c r="BF346" i="14"/>
  <c r="BF172" i="14"/>
  <c r="BF175" i="14"/>
  <c r="BF177" i="14"/>
  <c r="BF180" i="14"/>
  <c r="BF192" i="14"/>
  <c r="BF197" i="14"/>
  <c r="BF201" i="14"/>
  <c r="BF209" i="14"/>
  <c r="BF212" i="14"/>
  <c r="BF215" i="14"/>
  <c r="BF227" i="14"/>
  <c r="BF234" i="14"/>
  <c r="BF239" i="14"/>
  <c r="BF253" i="14"/>
  <c r="BF283" i="14"/>
  <c r="BF285" i="14"/>
  <c r="BF288" i="14"/>
  <c r="BF296" i="14"/>
  <c r="BF300" i="14"/>
  <c r="BF310" i="14"/>
  <c r="BF314" i="14"/>
  <c r="BF322" i="14"/>
  <c r="BF325" i="14"/>
  <c r="BF334" i="14"/>
  <c r="BK133" i="12"/>
  <c r="J133" i="12"/>
  <c r="J100" i="12" s="1"/>
  <c r="J93" i="13"/>
  <c r="F118" i="13"/>
  <c r="BE124" i="13"/>
  <c r="BE135" i="13"/>
  <c r="BE142" i="13"/>
  <c r="BE125" i="13"/>
  <c r="BE131" i="13"/>
  <c r="BE136" i="13"/>
  <c r="F94" i="13"/>
  <c r="BE127" i="13"/>
  <c r="BE138" i="13"/>
  <c r="BE140" i="13"/>
  <c r="BE134" i="13"/>
  <c r="E85" i="13"/>
  <c r="J119" i="13"/>
  <c r="BE126" i="13"/>
  <c r="BE130" i="13"/>
  <c r="BE137" i="13"/>
  <c r="BE143" i="13"/>
  <c r="J116" i="13"/>
  <c r="BE132" i="13"/>
  <c r="BE139" i="13"/>
  <c r="BE129" i="13"/>
  <c r="BE133" i="13"/>
  <c r="BE141" i="13"/>
  <c r="BE131" i="12"/>
  <c r="BE141" i="12"/>
  <c r="BE145" i="12"/>
  <c r="BE158" i="12"/>
  <c r="BE227" i="12"/>
  <c r="BE244" i="12"/>
  <c r="BE251" i="12"/>
  <c r="BE257" i="12"/>
  <c r="BE164" i="12"/>
  <c r="BE203" i="12"/>
  <c r="BE210" i="12"/>
  <c r="BE229" i="12"/>
  <c r="BE232" i="12"/>
  <c r="BE242" i="12"/>
  <c r="BE254" i="12"/>
  <c r="J123" i="12"/>
  <c r="BE182" i="12"/>
  <c r="BE205" i="12"/>
  <c r="BE216" i="12"/>
  <c r="BE220" i="12"/>
  <c r="BE240" i="12"/>
  <c r="BE264" i="12"/>
  <c r="BE273" i="12"/>
  <c r="BE279" i="12"/>
  <c r="BE284" i="12"/>
  <c r="E117" i="12"/>
  <c r="BE132" i="12"/>
  <c r="BE155" i="12"/>
  <c r="BE156" i="12"/>
  <c r="BE170" i="12"/>
  <c r="BE176" i="12"/>
  <c r="BE209" i="12"/>
  <c r="BE277" i="12"/>
  <c r="BE278" i="12"/>
  <c r="BE280" i="12"/>
  <c r="BE157" i="12"/>
  <c r="BE168" i="12"/>
  <c r="BE180" i="12"/>
  <c r="BE190" i="12"/>
  <c r="BE259" i="12"/>
  <c r="BE262" i="12"/>
  <c r="BE268" i="12"/>
  <c r="BE276" i="12"/>
  <c r="BE139" i="12"/>
  <c r="BE153" i="12"/>
  <c r="BE172" i="12"/>
  <c r="BE178" i="12"/>
  <c r="BE208" i="12"/>
  <c r="BE222" i="12"/>
  <c r="BE272" i="12"/>
  <c r="F126" i="12"/>
  <c r="BE147" i="12"/>
  <c r="BE198" i="12"/>
  <c r="BE201" i="12"/>
  <c r="BE214" i="12"/>
  <c r="BE266" i="12"/>
  <c r="BE135" i="12"/>
  <c r="BE149" i="12"/>
  <c r="BE186" i="12"/>
  <c r="BE213" i="12"/>
  <c r="BE218" i="12"/>
  <c r="BE247" i="12"/>
  <c r="BE253" i="12"/>
  <c r="BE255" i="12"/>
  <c r="BE260" i="12"/>
  <c r="BE137" i="12"/>
  <c r="BE161" i="12"/>
  <c r="BE192" i="12"/>
  <c r="BE228" i="12"/>
  <c r="BE234" i="12"/>
  <c r="BE238" i="12"/>
  <c r="BE151" i="12"/>
  <c r="BE166" i="12"/>
  <c r="BE174" i="12"/>
  <c r="BE207" i="12"/>
  <c r="BE211" i="12"/>
  <c r="BE230" i="12"/>
  <c r="BE249" i="12"/>
  <c r="BE270" i="12"/>
  <c r="BE143" i="12"/>
  <c r="BE159" i="12"/>
  <c r="BE184" i="12"/>
  <c r="BE188" i="12"/>
  <c r="BE194" i="12"/>
  <c r="BE200" i="12"/>
  <c r="BE196" i="12"/>
  <c r="BE212" i="12"/>
  <c r="BE224" i="12"/>
  <c r="BE236" i="12"/>
  <c r="F124" i="11"/>
  <c r="BE151" i="11"/>
  <c r="BE154" i="11"/>
  <c r="BE172" i="11"/>
  <c r="J94" i="11"/>
  <c r="BE139" i="11"/>
  <c r="BE155" i="11"/>
  <c r="BE159" i="11"/>
  <c r="BE168" i="11"/>
  <c r="BE182" i="11"/>
  <c r="BE183" i="11"/>
  <c r="BE187" i="11"/>
  <c r="BE208" i="11"/>
  <c r="BE217" i="11"/>
  <c r="BE231" i="11"/>
  <c r="BE232" i="11"/>
  <c r="BE234" i="11"/>
  <c r="BE236" i="11"/>
  <c r="J93" i="11"/>
  <c r="BE157" i="11"/>
  <c r="BE170" i="11"/>
  <c r="BE190" i="11"/>
  <c r="BE191" i="11"/>
  <c r="BE194" i="11"/>
  <c r="BE195" i="11"/>
  <c r="BE196" i="11"/>
  <c r="BE197" i="11"/>
  <c r="BE198" i="11"/>
  <c r="BE199" i="11"/>
  <c r="BE200" i="11"/>
  <c r="BE201" i="11"/>
  <c r="BE206" i="11"/>
  <c r="BE227" i="11"/>
  <c r="BE239" i="11"/>
  <c r="J122" i="11"/>
  <c r="BE138" i="11"/>
  <c r="BE141" i="11"/>
  <c r="BE148" i="11"/>
  <c r="BE162" i="11"/>
  <c r="BE164" i="11"/>
  <c r="BE185" i="11"/>
  <c r="BE203" i="11"/>
  <c r="BE204" i="11"/>
  <c r="BE207" i="11"/>
  <c r="BE209" i="11"/>
  <c r="BE210" i="11"/>
  <c r="BE214" i="11"/>
  <c r="BE228" i="11"/>
  <c r="BE130" i="11"/>
  <c r="BE142" i="11"/>
  <c r="BE150" i="11"/>
  <c r="BE166" i="11"/>
  <c r="BE169" i="11"/>
  <c r="BE181" i="11"/>
  <c r="BE216" i="11"/>
  <c r="BE221" i="11"/>
  <c r="BE226" i="11"/>
  <c r="BE230" i="11"/>
  <c r="BE233" i="11"/>
  <c r="BE235" i="11"/>
  <c r="BE240" i="11"/>
  <c r="BE132" i="11"/>
  <c r="BE149" i="11"/>
  <c r="BE156" i="11"/>
  <c r="BE175" i="11"/>
  <c r="BE189" i="11"/>
  <c r="BE218" i="11"/>
  <c r="F94" i="11"/>
  <c r="BE131" i="11"/>
  <c r="BE144" i="11"/>
  <c r="BE165" i="11"/>
  <c r="BE177" i="11"/>
  <c r="BE179" i="11"/>
  <c r="BE188" i="11"/>
  <c r="BE202" i="11"/>
  <c r="BE211" i="11"/>
  <c r="BE224" i="11"/>
  <c r="E85" i="11"/>
  <c r="BE135" i="11"/>
  <c r="BE140" i="11"/>
  <c r="BE176" i="11"/>
  <c r="BE178" i="11"/>
  <c r="BE137" i="11"/>
  <c r="BE163" i="11"/>
  <c r="BE173" i="11"/>
  <c r="BE192" i="11"/>
  <c r="BE212" i="11"/>
  <c r="BE147" i="11"/>
  <c r="BE153" i="11"/>
  <c r="BE158" i="11"/>
  <c r="BE184" i="11"/>
  <c r="BE213" i="11"/>
  <c r="BE222" i="11"/>
  <c r="BE229" i="11"/>
  <c r="BE133" i="11"/>
  <c r="BE136" i="11"/>
  <c r="BE143" i="11"/>
  <c r="BE146" i="11"/>
  <c r="BE152" i="11"/>
  <c r="BE160" i="11"/>
  <c r="BE167" i="11"/>
  <c r="BE174" i="11"/>
  <c r="BE180" i="11"/>
  <c r="BE193" i="11"/>
  <c r="BE205" i="11"/>
  <c r="BE215" i="11"/>
  <c r="BE219" i="11"/>
  <c r="BE220" i="11"/>
  <c r="BE225" i="11"/>
  <c r="BE237" i="11"/>
  <c r="BF163" i="10"/>
  <c r="BF254" i="10"/>
  <c r="BF297" i="10"/>
  <c r="BF338" i="10"/>
  <c r="BF345" i="10"/>
  <c r="BF350" i="10"/>
  <c r="BF391" i="10"/>
  <c r="BF412" i="10"/>
  <c r="BF422" i="10"/>
  <c r="BF723" i="10"/>
  <c r="BF761" i="10"/>
  <c r="BF776" i="10"/>
  <c r="BF786" i="10"/>
  <c r="BF1380" i="10"/>
  <c r="BF1431" i="10"/>
  <c r="BF1575" i="10"/>
  <c r="BF1604" i="10"/>
  <c r="BF1649" i="10"/>
  <c r="BF1657" i="10"/>
  <c r="BF1665" i="10"/>
  <c r="BF1801" i="10"/>
  <c r="BF1817" i="10"/>
  <c r="BF1885" i="10"/>
  <c r="BF1907" i="10"/>
  <c r="BF1922" i="10"/>
  <c r="BF1948" i="10"/>
  <c r="BF1955" i="10"/>
  <c r="BF1979" i="10"/>
  <c r="BF1989" i="10"/>
  <c r="BF2065" i="10"/>
  <c r="BF2068" i="10"/>
  <c r="BF2118" i="10"/>
  <c r="BF2136" i="10"/>
  <c r="BF2149" i="10"/>
  <c r="BF2170" i="10"/>
  <c r="BF2258" i="10"/>
  <c r="BF217" i="10"/>
  <c r="BF341" i="10"/>
  <c r="BF425" i="10"/>
  <c r="BF790" i="10"/>
  <c r="BF827" i="10"/>
  <c r="BF905" i="10"/>
  <c r="BF953" i="10"/>
  <c r="BF997" i="10"/>
  <c r="BF1005" i="10"/>
  <c r="BF1063" i="10"/>
  <c r="BF1078" i="10"/>
  <c r="BF1090" i="10"/>
  <c r="BF1178" i="10"/>
  <c r="BF1231" i="10"/>
  <c r="BF1246" i="10"/>
  <c r="BF1353" i="10"/>
  <c r="BF1369" i="10"/>
  <c r="BF1373" i="10"/>
  <c r="BF1419" i="10"/>
  <c r="BF1465" i="10"/>
  <c r="BF1497" i="10"/>
  <c r="BF1552" i="10"/>
  <c r="BF1746" i="10"/>
  <c r="BF1864" i="10"/>
  <c r="BF1870" i="10"/>
  <c r="BF1884" i="10"/>
  <c r="BF1888" i="10"/>
  <c r="BF1890" i="10"/>
  <c r="BF1899" i="10"/>
  <c r="BF1908" i="10"/>
  <c r="BF1912" i="10"/>
  <c r="BF1925" i="10"/>
  <c r="BF1928" i="10"/>
  <c r="BF1947" i="10"/>
  <c r="BF1969" i="10"/>
  <c r="BF2001" i="10"/>
  <c r="BF2040" i="10"/>
  <c r="BF2162" i="10"/>
  <c r="BF2265" i="10"/>
  <c r="BF2326" i="10"/>
  <c r="J141" i="10"/>
  <c r="BF173" i="10"/>
  <c r="BF200" i="10"/>
  <c r="BF210" i="10"/>
  <c r="BF342" i="10"/>
  <c r="BF378" i="10"/>
  <c r="BF417" i="10"/>
  <c r="BF467" i="10"/>
  <c r="BF548" i="10"/>
  <c r="BF971" i="10"/>
  <c r="BF1152" i="10"/>
  <c r="BF1212" i="10"/>
  <c r="BF1355" i="10"/>
  <c r="BF1357" i="10"/>
  <c r="BF1368" i="10"/>
  <c r="BF1723" i="10"/>
  <c r="BF1822" i="10"/>
  <c r="BF1843" i="10"/>
  <c r="BF1855" i="10"/>
  <c r="BF1886" i="10"/>
  <c r="BF1893" i="10"/>
  <c r="BF1900" i="10"/>
  <c r="BF1901" i="10"/>
  <c r="BF1909" i="10"/>
  <c r="BF1941" i="10"/>
  <c r="BF1978" i="10"/>
  <c r="BF1981" i="10"/>
  <c r="BF1993" i="10"/>
  <c r="BF2010" i="10"/>
  <c r="BF2023" i="10"/>
  <c r="BF2031" i="10"/>
  <c r="BF2058" i="10"/>
  <c r="BF2080" i="10"/>
  <c r="BF2093" i="10"/>
  <c r="BF2100" i="10"/>
  <c r="BF2119" i="10"/>
  <c r="BF2142" i="10"/>
  <c r="BF2145" i="10"/>
  <c r="BF2147" i="10"/>
  <c r="BF2165" i="10"/>
  <c r="BF2182" i="10"/>
  <c r="BF2201" i="10"/>
  <c r="BF2219" i="10"/>
  <c r="BF2245" i="10"/>
  <c r="BF2250" i="10"/>
  <c r="BF2260" i="10"/>
  <c r="BF2312" i="10"/>
  <c r="BF238" i="10"/>
  <c r="BF275" i="10"/>
  <c r="BF282" i="10"/>
  <c r="BF301" i="10"/>
  <c r="BF337" i="10"/>
  <c r="BF352" i="10"/>
  <c r="BF361" i="10"/>
  <c r="BF395" i="10"/>
  <c r="BF461" i="10"/>
  <c r="BF478" i="10"/>
  <c r="BF563" i="10"/>
  <c r="BF656" i="10"/>
  <c r="BF794" i="10"/>
  <c r="BF917" i="10"/>
  <c r="BF935" i="10"/>
  <c r="BF1364" i="10"/>
  <c r="BF1406" i="10"/>
  <c r="BF1439" i="10"/>
  <c r="BF1512" i="10"/>
  <c r="BF1523" i="10"/>
  <c r="BF1596" i="10"/>
  <c r="BF1612" i="10"/>
  <c r="BF1620" i="10"/>
  <c r="BF1662" i="10"/>
  <c r="BF1762" i="10"/>
  <c r="BF1782" i="10"/>
  <c r="BF1833" i="10"/>
  <c r="BF1871" i="10"/>
  <c r="BF1891" i="10"/>
  <c r="BF1892" i="10"/>
  <c r="BF1972" i="10"/>
  <c r="BF1987" i="10"/>
  <c r="BF2007" i="10"/>
  <c r="BF2015" i="10"/>
  <c r="BF2018" i="10"/>
  <c r="BF2033" i="10"/>
  <c r="BF2043" i="10"/>
  <c r="BF2096" i="10"/>
  <c r="BF2102" i="10"/>
  <c r="BF2104" i="10"/>
  <c r="BF2113" i="10"/>
  <c r="BF2133" i="10"/>
  <c r="BF2134" i="10"/>
  <c r="BF2156" i="10"/>
  <c r="BF2172" i="10"/>
  <c r="BF2174" i="10"/>
  <c r="BF2177" i="10"/>
  <c r="BF2187" i="10"/>
  <c r="BF2204" i="10"/>
  <c r="BF2214" i="10"/>
  <c r="BF2217" i="10"/>
  <c r="BF2241" i="10"/>
  <c r="BF2253" i="10"/>
  <c r="BF2256" i="10"/>
  <c r="BF2257" i="10"/>
  <c r="BF2259" i="10"/>
  <c r="BF2262" i="10"/>
  <c r="BF2263" i="10"/>
  <c r="BF2328" i="10"/>
  <c r="BF261" i="10"/>
  <c r="BF336" i="10"/>
  <c r="BF631" i="10"/>
  <c r="BF798" i="10"/>
  <c r="BF855" i="10"/>
  <c r="BF912" i="10"/>
  <c r="BF951" i="10"/>
  <c r="BF954" i="10"/>
  <c r="BF955" i="10"/>
  <c r="BF974" i="10"/>
  <c r="BF1094" i="10"/>
  <c r="BF1114" i="10"/>
  <c r="BF1205" i="10"/>
  <c r="BF1361" i="10"/>
  <c r="BF1370" i="10"/>
  <c r="BF1388" i="10"/>
  <c r="BF1475" i="10"/>
  <c r="BF1483" i="10"/>
  <c r="BF1559" i="10"/>
  <c r="BF1752" i="10"/>
  <c r="BF1764" i="10"/>
  <c r="BF1793" i="10"/>
  <c r="BF1806" i="10"/>
  <c r="BF1896" i="10"/>
  <c r="BF1931" i="10"/>
  <c r="BF1944" i="10"/>
  <c r="BF1954" i="10"/>
  <c r="BF1961" i="10"/>
  <c r="BF1962" i="10"/>
  <c r="BF1980" i="10"/>
  <c r="BF1982" i="10"/>
  <c r="BF1985" i="10"/>
  <c r="BF1991" i="10"/>
  <c r="BF1995" i="10"/>
  <c r="BF2002" i="10"/>
  <c r="BF2083" i="10"/>
  <c r="BF2098" i="10"/>
  <c r="BF2122" i="10"/>
  <c r="BF2131" i="10"/>
  <c r="BF2166" i="10"/>
  <c r="BF2167" i="10"/>
  <c r="BF2227" i="10"/>
  <c r="BF2239" i="10"/>
  <c r="BF2249" i="10"/>
  <c r="BF2254" i="10"/>
  <c r="BF2261" i="10"/>
  <c r="BF2317" i="10"/>
  <c r="BF2330" i="10"/>
  <c r="BF157" i="10"/>
  <c r="BF171" i="10"/>
  <c r="BF186" i="10"/>
  <c r="BF290" i="10"/>
  <c r="BF333" i="10"/>
  <c r="BF358" i="10"/>
  <c r="BF387" i="10"/>
  <c r="BF404" i="10"/>
  <c r="BF440" i="10"/>
  <c r="BF770" i="10"/>
  <c r="BF867" i="10"/>
  <c r="BF876" i="10"/>
  <c r="BF926" i="10"/>
  <c r="BF999" i="10"/>
  <c r="BF1012" i="10"/>
  <c r="BF1267" i="10"/>
  <c r="BF1383" i="10"/>
  <c r="BF1444" i="10"/>
  <c r="BF1654" i="10"/>
  <c r="BF1709" i="10"/>
  <c r="BF1798" i="10"/>
  <c r="BF1811" i="10"/>
  <c r="BF1859" i="10"/>
  <c r="BF1877" i="10"/>
  <c r="BF1879" i="10"/>
  <c r="BF1889" i="10"/>
  <c r="BF231" i="10"/>
  <c r="BF295" i="10"/>
  <c r="BF323" i="10"/>
  <c r="BF339" i="10"/>
  <c r="BF344" i="10"/>
  <c r="BF489" i="10"/>
  <c r="BF555" i="10"/>
  <c r="BF637" i="10"/>
  <c r="BF692" i="10"/>
  <c r="BF740" i="10"/>
  <c r="BF823" i="10"/>
  <c r="BF868" i="10"/>
  <c r="BF910" i="10"/>
  <c r="BF924" i="10"/>
  <c r="BF931" i="10"/>
  <c r="BF972" i="10"/>
  <c r="BF984" i="10"/>
  <c r="BF1010" i="10"/>
  <c r="BF1025" i="10"/>
  <c r="BF1109" i="10"/>
  <c r="BF1119" i="10"/>
  <c r="BF1250" i="10"/>
  <c r="BF1425" i="10"/>
  <c r="BF1436" i="10"/>
  <c r="BF1521" i="10"/>
  <c r="BF1644" i="10"/>
  <c r="BF1741" i="10"/>
  <c r="BF1828" i="10"/>
  <c r="BF1858" i="10"/>
  <c r="BF1878" i="10"/>
  <c r="F144" i="10"/>
  <c r="BF233" i="10"/>
  <c r="BF272" i="10"/>
  <c r="BF396" i="10"/>
  <c r="BF564" i="10"/>
  <c r="BF778" i="10"/>
  <c r="BF922" i="10"/>
  <c r="BF970" i="10"/>
  <c r="BF978" i="10"/>
  <c r="BF1032" i="10"/>
  <c r="BF1070" i="10"/>
  <c r="BF1144" i="10"/>
  <c r="BF1170" i="10"/>
  <c r="BF1379" i="10"/>
  <c r="BF1385" i="10"/>
  <c r="BF1476" i="10"/>
  <c r="BF1499" i="10"/>
  <c r="BF1531" i="10"/>
  <c r="BF1800" i="10"/>
  <c r="BF1825" i="10"/>
  <c r="BF1857" i="10"/>
  <c r="BF179" i="10"/>
  <c r="BF195" i="10"/>
  <c r="BF205" i="10"/>
  <c r="BF314" i="10"/>
  <c r="BF340" i="10"/>
  <c r="BF343" i="10"/>
  <c r="BF346" i="10"/>
  <c r="BF400" i="10"/>
  <c r="BF737" i="10"/>
  <c r="BF743" i="10"/>
  <c r="BF782" i="10"/>
  <c r="BF1162" i="10"/>
  <c r="BF1198" i="10"/>
  <c r="BF1407" i="10"/>
  <c r="BF1485" i="10"/>
  <c r="BF1529" i="10"/>
  <c r="BF1540" i="10"/>
  <c r="BF1556" i="10"/>
  <c r="BF1635" i="10"/>
  <c r="BF1678" i="10"/>
  <c r="BF1691" i="10"/>
  <c r="BF1721" i="10"/>
  <c r="BF1757" i="10"/>
  <c r="BF1769" i="10"/>
  <c r="BF1824" i="10"/>
  <c r="BF1850" i="10"/>
  <c r="BF1856" i="10"/>
  <c r="BF1887" i="10"/>
  <c r="BK122" i="9"/>
  <c r="J122" i="9"/>
  <c r="BF150" i="10"/>
  <c r="BF167" i="10"/>
  <c r="BF193" i="10"/>
  <c r="BF249" i="10"/>
  <c r="BF308" i="10"/>
  <c r="BF348" i="10"/>
  <c r="BF384" i="10"/>
  <c r="BF413" i="10"/>
  <c r="BF484" i="10"/>
  <c r="BF571" i="10"/>
  <c r="BF764" i="10"/>
  <c r="BF773" i="10"/>
  <c r="BF976" i="10"/>
  <c r="BF988" i="10"/>
  <c r="BF1026" i="10"/>
  <c r="BF1037" i="10"/>
  <c r="BF1099" i="10"/>
  <c r="BF1136" i="10"/>
  <c r="BF1350" i="10"/>
  <c r="BF1401" i="10"/>
  <c r="BF1413" i="10"/>
  <c r="BF1447" i="10"/>
  <c r="BF1459" i="10"/>
  <c r="BF1547" i="10"/>
  <c r="BF1583" i="10"/>
  <c r="BF1668" i="10"/>
  <c r="BF1715" i="10"/>
  <c r="BF1732" i="10"/>
  <c r="BF1823" i="10"/>
  <c r="BF1834" i="10"/>
  <c r="BF1865" i="10"/>
  <c r="BF1872" i="10"/>
  <c r="E85" i="10"/>
  <c r="BF212" i="10"/>
  <c r="BF224" i="10"/>
  <c r="BF285" i="10"/>
  <c r="BF349" i="10"/>
  <c r="BF408" i="10"/>
  <c r="BF451" i="10"/>
  <c r="BF650" i="10"/>
  <c r="BF659" i="10"/>
  <c r="BF718" i="10"/>
  <c r="BF952" i="10"/>
  <c r="BF992" i="10"/>
  <c r="BF1187" i="10"/>
  <c r="BF1242" i="10"/>
  <c r="BF1255" i="10"/>
  <c r="BF1393" i="10"/>
  <c r="BF1481" i="10"/>
  <c r="BF1495" i="10"/>
  <c r="BF1535" i="10"/>
  <c r="BF1567" i="10"/>
  <c r="BF1588" i="10"/>
  <c r="BF1685" i="10"/>
  <c r="BF1812" i="10"/>
  <c r="BF347" i="10"/>
  <c r="BF430" i="10"/>
  <c r="BF645" i="10"/>
  <c r="BF665" i="10"/>
  <c r="BF916" i="10"/>
  <c r="BF956" i="10"/>
  <c r="BF990" i="10"/>
  <c r="BF996" i="10"/>
  <c r="BF1003" i="10"/>
  <c r="BF1019" i="10"/>
  <c r="BF1048" i="10"/>
  <c r="BF1083" i="10"/>
  <c r="BF1123" i="10"/>
  <c r="BF1219" i="10"/>
  <c r="BF1391" i="10"/>
  <c r="BF1453" i="10"/>
  <c r="BF1673" i="10"/>
  <c r="E110" i="9"/>
  <c r="F118" i="9"/>
  <c r="J116" i="9"/>
  <c r="BE131" i="9"/>
  <c r="J118" i="9"/>
  <c r="BE127" i="9"/>
  <c r="J134" i="8"/>
  <c r="J101" i="8" s="1"/>
  <c r="BE132" i="9"/>
  <c r="BE135" i="9"/>
  <c r="BE138" i="9"/>
  <c r="BE143" i="9"/>
  <c r="J94" i="9"/>
  <c r="BE134" i="9"/>
  <c r="BE137" i="9"/>
  <c r="BK282" i="8"/>
  <c r="J282" i="8"/>
  <c r="J106" i="8" s="1"/>
  <c r="BE125" i="9"/>
  <c r="BE129" i="9"/>
  <c r="BE124" i="9"/>
  <c r="BE126" i="9"/>
  <c r="BE133" i="9"/>
  <c r="BE139" i="9"/>
  <c r="F119" i="9"/>
  <c r="BE140" i="9"/>
  <c r="BE141" i="9"/>
  <c r="BE130" i="9"/>
  <c r="BE136" i="9"/>
  <c r="BE142" i="9"/>
  <c r="BE170" i="8"/>
  <c r="BE176" i="8"/>
  <c r="BE184" i="8"/>
  <c r="BE249" i="8"/>
  <c r="BE278" i="8"/>
  <c r="BE172" i="8"/>
  <c r="BE188" i="8"/>
  <c r="BE207" i="8"/>
  <c r="BE229" i="8"/>
  <c r="BE232" i="8"/>
  <c r="F126" i="8"/>
  <c r="BE143" i="8"/>
  <c r="BE159" i="8"/>
  <c r="BE168" i="8"/>
  <c r="BE194" i="8"/>
  <c r="BE220" i="8"/>
  <c r="BE227" i="8"/>
  <c r="BE273" i="8"/>
  <c r="BE284" i="8"/>
  <c r="J129" i="7"/>
  <c r="J99" i="7" s="1"/>
  <c r="J91" i="8"/>
  <c r="BE157" i="8"/>
  <c r="BE161" i="8"/>
  <c r="BE200" i="8"/>
  <c r="BE251" i="8"/>
  <c r="BE276" i="8"/>
  <c r="BE279" i="8"/>
  <c r="BE151" i="8"/>
  <c r="BE196" i="8"/>
  <c r="BE201" i="8"/>
  <c r="BE208" i="8"/>
  <c r="BE244" i="8"/>
  <c r="BE260" i="8"/>
  <c r="BE266" i="8"/>
  <c r="BE270" i="8"/>
  <c r="BE277" i="8"/>
  <c r="BE280" i="8"/>
  <c r="BE132" i="8"/>
  <c r="BE141" i="8"/>
  <c r="BE174" i="8"/>
  <c r="BE180" i="8"/>
  <c r="BE192" i="8"/>
  <c r="BE198" i="8"/>
  <c r="BE224" i="8"/>
  <c r="BE242" i="8"/>
  <c r="BE253" i="8"/>
  <c r="BE137" i="8"/>
  <c r="BE145" i="8"/>
  <c r="BE149" i="8"/>
  <c r="BE153" i="8"/>
  <c r="BE156" i="8"/>
  <c r="BE182" i="8"/>
  <c r="BE222" i="8"/>
  <c r="BE234" i="8"/>
  <c r="E85" i="8"/>
  <c r="BE135" i="8"/>
  <c r="BE203" i="8"/>
  <c r="BE209" i="8"/>
  <c r="BE216" i="8"/>
  <c r="BE262" i="8"/>
  <c r="BE139" i="8"/>
  <c r="BE147" i="8"/>
  <c r="BE190" i="8"/>
  <c r="BE211" i="8"/>
  <c r="BE213" i="8"/>
  <c r="BE254" i="8"/>
  <c r="BE155" i="8"/>
  <c r="BE164" i="8"/>
  <c r="BE178" i="8"/>
  <c r="BE210" i="8"/>
  <c r="BE212" i="8"/>
  <c r="BE228" i="8"/>
  <c r="BE240" i="8"/>
  <c r="BE247" i="8"/>
  <c r="BE255" i="8"/>
  <c r="BE259" i="8"/>
  <c r="BE264" i="8"/>
  <c r="BE268" i="8"/>
  <c r="BE218" i="8"/>
  <c r="BE230" i="8"/>
  <c r="BE236" i="8"/>
  <c r="BE272" i="8"/>
  <c r="BE131" i="8"/>
  <c r="BE158" i="8"/>
  <c r="BE166" i="8"/>
  <c r="BE186" i="8"/>
  <c r="BE205" i="8"/>
  <c r="BE214" i="8"/>
  <c r="BE238" i="8"/>
  <c r="BE257" i="8"/>
  <c r="J93" i="7"/>
  <c r="J125" i="7"/>
  <c r="BE167" i="7"/>
  <c r="BE187" i="7"/>
  <c r="BE200" i="7"/>
  <c r="BE205" i="7"/>
  <c r="BK148" i="6"/>
  <c r="J148" i="6" s="1"/>
  <c r="J97" i="6" s="1"/>
  <c r="BE153" i="7"/>
  <c r="BE155" i="7"/>
  <c r="BE163" i="7"/>
  <c r="BE174" i="7"/>
  <c r="BE185" i="7"/>
  <c r="BE202" i="7"/>
  <c r="BE218" i="7"/>
  <c r="BE221" i="7"/>
  <c r="E85" i="7"/>
  <c r="J122" i="7"/>
  <c r="BE140" i="7"/>
  <c r="BE162" i="7"/>
  <c r="BE180" i="7"/>
  <c r="BE191" i="7"/>
  <c r="BE193" i="7"/>
  <c r="BE201" i="7"/>
  <c r="BE215" i="7"/>
  <c r="BE228" i="7"/>
  <c r="BE231" i="7"/>
  <c r="BE239" i="7"/>
  <c r="F125" i="7"/>
  <c r="BE143" i="7"/>
  <c r="BE149" i="7"/>
  <c r="BE157" i="7"/>
  <c r="BE165" i="7"/>
  <c r="BE178" i="7"/>
  <c r="BE183" i="7"/>
  <c r="BE194" i="7"/>
  <c r="BE197" i="7"/>
  <c r="BE208" i="7"/>
  <c r="BE151" i="7"/>
  <c r="BE158" i="7"/>
  <c r="BE189" i="7"/>
  <c r="BE199" i="7"/>
  <c r="BE203" i="7"/>
  <c r="BE209" i="7"/>
  <c r="BE219" i="7"/>
  <c r="BE234" i="7"/>
  <c r="BE235" i="7"/>
  <c r="BE240" i="7"/>
  <c r="J1392" i="6"/>
  <c r="J114" i="6"/>
  <c r="BE133" i="7"/>
  <c r="BE141" i="7"/>
  <c r="BE147" i="7"/>
  <c r="BE166" i="7"/>
  <c r="BE168" i="7"/>
  <c r="BE182" i="7"/>
  <c r="BE184" i="7"/>
  <c r="BE210" i="7"/>
  <c r="BE216" i="7"/>
  <c r="BE233" i="7"/>
  <c r="F93" i="7"/>
  <c r="BE146" i="7"/>
  <c r="BE148" i="7"/>
  <c r="BE150" i="7"/>
  <c r="BE232" i="7"/>
  <c r="BE130" i="7"/>
  <c r="BE139" i="7"/>
  <c r="BE152" i="7"/>
  <c r="BE156" i="7"/>
  <c r="BE170" i="7"/>
  <c r="BE173" i="7"/>
  <c r="BE175" i="7"/>
  <c r="BE211" i="7"/>
  <c r="BE224" i="7"/>
  <c r="BE142" i="7"/>
  <c r="BE172" i="7"/>
  <c r="BE190" i="7"/>
  <c r="BE195" i="7"/>
  <c r="BE204" i="7"/>
  <c r="BE214" i="7"/>
  <c r="BE229" i="7"/>
  <c r="BE131" i="7"/>
  <c r="BE136" i="7"/>
  <c r="BE159" i="7"/>
  <c r="BE176" i="7"/>
  <c r="BE179" i="7"/>
  <c r="BE192" i="7"/>
  <c r="BE198" i="7"/>
  <c r="BE206" i="7"/>
  <c r="BE213" i="7"/>
  <c r="BE220" i="7"/>
  <c r="BE237" i="7"/>
  <c r="BE135" i="7"/>
  <c r="BE138" i="7"/>
  <c r="BE154" i="7"/>
  <c r="BE188" i="7"/>
  <c r="BE217" i="7"/>
  <c r="BE222" i="7"/>
  <c r="BE226" i="7"/>
  <c r="BE236" i="7"/>
  <c r="BE132" i="7"/>
  <c r="BE137" i="7"/>
  <c r="BE144" i="7"/>
  <c r="BE160" i="7"/>
  <c r="BE164" i="7"/>
  <c r="BE169" i="7"/>
  <c r="BE177" i="7"/>
  <c r="BE181" i="7"/>
  <c r="BE196" i="7"/>
  <c r="BE207" i="7"/>
  <c r="BE212" i="7"/>
  <c r="BE225" i="7"/>
  <c r="BE227" i="7"/>
  <c r="BE230" i="7"/>
  <c r="BF212" i="6"/>
  <c r="BF249" i="6"/>
  <c r="BF340" i="6"/>
  <c r="BF352" i="6"/>
  <c r="BF395" i="6"/>
  <c r="BF631" i="6"/>
  <c r="BF761" i="6"/>
  <c r="BF778" i="6"/>
  <c r="BF917" i="6"/>
  <c r="BF926" i="6"/>
  <c r="BF951" i="6"/>
  <c r="BF956" i="6"/>
  <c r="BF972" i="6"/>
  <c r="BF978" i="6"/>
  <c r="BF1005" i="6"/>
  <c r="BF1026" i="6"/>
  <c r="BF1063" i="6"/>
  <c r="BF1099" i="6"/>
  <c r="BF1231" i="6"/>
  <c r="BF1355" i="6"/>
  <c r="BF1380" i="6"/>
  <c r="BF1413" i="6"/>
  <c r="BF1436" i="6"/>
  <c r="BF1529" i="6"/>
  <c r="BF1540" i="6"/>
  <c r="BF1575" i="6"/>
  <c r="BF1673" i="6"/>
  <c r="BF1757" i="6"/>
  <c r="BF1989" i="6"/>
  <c r="BF2007" i="6"/>
  <c r="BF2015" i="6"/>
  <c r="BF2031" i="6"/>
  <c r="BF2040" i="6"/>
  <c r="BF2100" i="6"/>
  <c r="BF2122" i="6"/>
  <c r="BF2149" i="6"/>
  <c r="BF2217" i="6"/>
  <c r="BF2227" i="6"/>
  <c r="BF2245" i="6"/>
  <c r="BF2257" i="6"/>
  <c r="BF2263" i="6"/>
  <c r="BF2265" i="6"/>
  <c r="BF2312" i="6"/>
  <c r="BF2317" i="6"/>
  <c r="BF2326" i="6"/>
  <c r="BF2328" i="6"/>
  <c r="E85" i="6"/>
  <c r="F144" i="6"/>
  <c r="BF200" i="6"/>
  <c r="BF210" i="6"/>
  <c r="BF254" i="6"/>
  <c r="BF297" i="6"/>
  <c r="BF404" i="6"/>
  <c r="BF430" i="6"/>
  <c r="BF723" i="6"/>
  <c r="BF786" i="6"/>
  <c r="BF970" i="6"/>
  <c r="BF990" i="6"/>
  <c r="BF1048" i="6"/>
  <c r="BF1083" i="6"/>
  <c r="BF1119" i="6"/>
  <c r="BF1162" i="6"/>
  <c r="BF1198" i="6"/>
  <c r="BF1369" i="6"/>
  <c r="BF1373" i="6"/>
  <c r="BF1407" i="6"/>
  <c r="BF1439" i="6"/>
  <c r="BF1531" i="6"/>
  <c r="BF1678" i="6"/>
  <c r="BF1764" i="6"/>
  <c r="BF1878" i="6"/>
  <c r="BF1901" i="6"/>
  <c r="BF1941" i="6"/>
  <c r="BF1972" i="6"/>
  <c r="BF1978" i="6"/>
  <c r="BF2002" i="6"/>
  <c r="BF2010" i="6"/>
  <c r="BF2023" i="6"/>
  <c r="BF2043" i="6"/>
  <c r="BF2083" i="6"/>
  <c r="BF2102" i="6"/>
  <c r="BF2134" i="6"/>
  <c r="BF2145" i="6"/>
  <c r="BF2147" i="6"/>
  <c r="BF2156" i="6"/>
  <c r="BF2174" i="6"/>
  <c r="BF2204" i="6"/>
  <c r="BF2250" i="6"/>
  <c r="BF2253" i="6"/>
  <c r="BF2259" i="6"/>
  <c r="BF2260" i="6"/>
  <c r="BF2261" i="6"/>
  <c r="BF2330" i="6"/>
  <c r="J123" i="5"/>
  <c r="J99" i="5"/>
  <c r="BF171" i="6"/>
  <c r="BF272" i="6"/>
  <c r="BF338" i="6"/>
  <c r="BF350" i="6"/>
  <c r="BF412" i="6"/>
  <c r="BF548" i="6"/>
  <c r="BF718" i="6"/>
  <c r="BF776" i="6"/>
  <c r="BF922" i="6"/>
  <c r="BF953" i="6"/>
  <c r="BF984" i="6"/>
  <c r="BF1353" i="6"/>
  <c r="BF1357" i="6"/>
  <c r="BF1476" i="6"/>
  <c r="BF1588" i="6"/>
  <c r="BF1649" i="6"/>
  <c r="BF1665" i="6"/>
  <c r="BF1668" i="6"/>
  <c r="BF1762" i="6"/>
  <c r="BF1823" i="6"/>
  <c r="BF1888" i="6"/>
  <c r="BF1890" i="6"/>
  <c r="BF1893" i="6"/>
  <c r="BF1900" i="6"/>
  <c r="BF1908" i="6"/>
  <c r="BF1987" i="6"/>
  <c r="BF1991" i="6"/>
  <c r="BF2018" i="6"/>
  <c r="BF2033" i="6"/>
  <c r="BF2065" i="6"/>
  <c r="BF2080" i="6"/>
  <c r="BF2096" i="6"/>
  <c r="BF2113" i="6"/>
  <c r="BF2119" i="6"/>
  <c r="BF2131" i="6"/>
  <c r="BF2133" i="6"/>
  <c r="BF2142" i="6"/>
  <c r="BF2162" i="6"/>
  <c r="BF2166" i="6"/>
  <c r="BF2170" i="6"/>
  <c r="BF2177" i="6"/>
  <c r="BF2201" i="6"/>
  <c r="BF2241" i="6"/>
  <c r="BF2249" i="6"/>
  <c r="BF2256" i="6"/>
  <c r="BF2258" i="6"/>
  <c r="BF2262" i="6"/>
  <c r="J89" i="6"/>
  <c r="BF217" i="6"/>
  <c r="BF285" i="6"/>
  <c r="BF295" i="6"/>
  <c r="BF333" i="6"/>
  <c r="BF337" i="6"/>
  <c r="BF349" i="6"/>
  <c r="BF361" i="6"/>
  <c r="BF408" i="6"/>
  <c r="BF440" i="6"/>
  <c r="BF563" i="6"/>
  <c r="BF935" i="6"/>
  <c r="BF999" i="6"/>
  <c r="BF1025" i="6"/>
  <c r="BF1136" i="6"/>
  <c r="BF1170" i="6"/>
  <c r="BF1388" i="6"/>
  <c r="BF1401" i="6"/>
  <c r="BF1497" i="6"/>
  <c r="BF1556" i="6"/>
  <c r="BF1654" i="6"/>
  <c r="BF1732" i="6"/>
  <c r="BF1850" i="6"/>
  <c r="BF1857" i="6"/>
  <c r="BF1884" i="6"/>
  <c r="BF1887" i="6"/>
  <c r="BF1912" i="6"/>
  <c r="BF1948" i="6"/>
  <c r="BF1995" i="6"/>
  <c r="BF2058" i="6"/>
  <c r="BF2068" i="6"/>
  <c r="BF2093" i="6"/>
  <c r="BF2104" i="6"/>
  <c r="BF2136" i="6"/>
  <c r="BF2172" i="6"/>
  <c r="BF2182" i="6"/>
  <c r="BF2187" i="6"/>
  <c r="BF2214" i="6"/>
  <c r="BF2254" i="6"/>
  <c r="BF282" i="6"/>
  <c r="BF342" i="6"/>
  <c r="BF422" i="6"/>
  <c r="BF484" i="6"/>
  <c r="BF555" i="6"/>
  <c r="BF659" i="6"/>
  <c r="BF737" i="6"/>
  <c r="BF823" i="6"/>
  <c r="BF868" i="6"/>
  <c r="BF924" i="6"/>
  <c r="BF931" i="6"/>
  <c r="BF974" i="6"/>
  <c r="BF996" i="6"/>
  <c r="BF1109" i="6"/>
  <c r="BF1144" i="6"/>
  <c r="BF1250" i="6"/>
  <c r="BF1368" i="6"/>
  <c r="BF1383" i="6"/>
  <c r="BF1425" i="6"/>
  <c r="BF1685" i="6"/>
  <c r="BF1691" i="6"/>
  <c r="BF1746" i="6"/>
  <c r="BF1752" i="6"/>
  <c r="BF1856" i="6"/>
  <c r="BF1858" i="6"/>
  <c r="BF1870" i="6"/>
  <c r="BF1877" i="6"/>
  <c r="BF1891" i="6"/>
  <c r="BF1922" i="6"/>
  <c r="BF1928" i="6"/>
  <c r="BF1955" i="6"/>
  <c r="BF1979" i="6"/>
  <c r="BF1980" i="6"/>
  <c r="BF1982" i="6"/>
  <c r="BF1985" i="6"/>
  <c r="BF1993" i="6"/>
  <c r="BF2001" i="6"/>
  <c r="BF2098" i="6"/>
  <c r="BF2118" i="6"/>
  <c r="BF2165" i="6"/>
  <c r="BF2167" i="6"/>
  <c r="BF2219" i="6"/>
  <c r="BF2239" i="6"/>
  <c r="BF167" i="6"/>
  <c r="BF186" i="6"/>
  <c r="BF336" i="6"/>
  <c r="BF341" i="6"/>
  <c r="BF384" i="6"/>
  <c r="BF425" i="6"/>
  <c r="BF467" i="6"/>
  <c r="BF656" i="6"/>
  <c r="BF740" i="6"/>
  <c r="BF794" i="6"/>
  <c r="BF876" i="6"/>
  <c r="BF912" i="6"/>
  <c r="BF1123" i="6"/>
  <c r="BF1205" i="6"/>
  <c r="BF1364" i="6"/>
  <c r="BF1379" i="6"/>
  <c r="BF1431" i="6"/>
  <c r="BF1447" i="6"/>
  <c r="BF1465" i="6"/>
  <c r="BF1523" i="6"/>
  <c r="BF1583" i="6"/>
  <c r="BF1635" i="6"/>
  <c r="BF1662" i="6"/>
  <c r="BF1715" i="6"/>
  <c r="BF1817" i="6"/>
  <c r="BF1833" i="6"/>
  <c r="BF1855" i="6"/>
  <c r="BF1859" i="6"/>
  <c r="BF1871" i="6"/>
  <c r="BF1885" i="6"/>
  <c r="BF1962" i="6"/>
  <c r="BF1969" i="6"/>
  <c r="BF163" i="6"/>
  <c r="BF173" i="6"/>
  <c r="BF345" i="6"/>
  <c r="BF413" i="6"/>
  <c r="BF645" i="6"/>
  <c r="BF782" i="6"/>
  <c r="BF1003" i="6"/>
  <c r="BF1012" i="6"/>
  <c r="BF1078" i="6"/>
  <c r="BF1385" i="6"/>
  <c r="BF1453" i="6"/>
  <c r="BF1475" i="6"/>
  <c r="BF1481" i="6"/>
  <c r="BF1495" i="6"/>
  <c r="BF1512" i="6"/>
  <c r="BF1547" i="6"/>
  <c r="BF1559" i="6"/>
  <c r="BF1612" i="6"/>
  <c r="BF1798" i="6"/>
  <c r="BF1806" i="6"/>
  <c r="BF1824" i="6"/>
  <c r="BF1828" i="6"/>
  <c r="BF1843" i="6"/>
  <c r="BF1879" i="6"/>
  <c r="BF1892" i="6"/>
  <c r="BF1899" i="6"/>
  <c r="BF1944" i="6"/>
  <c r="BF1981" i="6"/>
  <c r="BF157" i="6"/>
  <c r="BF195" i="6"/>
  <c r="BF205" i="6"/>
  <c r="BF275" i="6"/>
  <c r="BF308" i="6"/>
  <c r="BF339" i="6"/>
  <c r="BF343" i="6"/>
  <c r="BF348" i="6"/>
  <c r="BF358" i="6"/>
  <c r="BF461" i="6"/>
  <c r="BF489" i="6"/>
  <c r="BF571" i="6"/>
  <c r="BF637" i="6"/>
  <c r="BF650" i="6"/>
  <c r="BF971" i="6"/>
  <c r="BF1010" i="6"/>
  <c r="BF1019" i="6"/>
  <c r="BF1094" i="6"/>
  <c r="BF1152" i="6"/>
  <c r="BF1246" i="6"/>
  <c r="BF1255" i="6"/>
  <c r="BF1370" i="6"/>
  <c r="BF1393" i="6"/>
  <c r="BF1485" i="6"/>
  <c r="BF1604" i="6"/>
  <c r="BF1657" i="6"/>
  <c r="BF1811" i="6"/>
  <c r="BF150" i="6"/>
  <c r="BF193" i="6"/>
  <c r="BF231" i="6"/>
  <c r="BF391" i="6"/>
  <c r="BF400" i="6"/>
  <c r="BF564" i="6"/>
  <c r="BF665" i="6"/>
  <c r="BF790" i="6"/>
  <c r="BF976" i="6"/>
  <c r="BF1037" i="6"/>
  <c r="BF1070" i="6"/>
  <c r="BF1114" i="6"/>
  <c r="BF1178" i="6"/>
  <c r="BF1350" i="6"/>
  <c r="BF1419" i="6"/>
  <c r="BF1459" i="6"/>
  <c r="BF1535" i="6"/>
  <c r="BF1596" i="6"/>
  <c r="BF1644" i="6"/>
  <c r="BF1709" i="6"/>
  <c r="BF1793" i="6"/>
  <c r="BF1825" i="6"/>
  <c r="BF1864" i="6"/>
  <c r="BF179" i="6"/>
  <c r="BF261" i="6"/>
  <c r="BF301" i="6"/>
  <c r="BF346" i="6"/>
  <c r="BF387" i="6"/>
  <c r="BF764" i="6"/>
  <c r="BF773" i="6"/>
  <c r="BF798" i="6"/>
  <c r="BF916" i="6"/>
  <c r="BF955" i="6"/>
  <c r="BF988" i="6"/>
  <c r="BF1212" i="6"/>
  <c r="BF1242" i="6"/>
  <c r="BF1483" i="6"/>
  <c r="BF1521" i="6"/>
  <c r="BF1822" i="6"/>
  <c r="BF1865" i="6"/>
  <c r="BF1872" i="6"/>
  <c r="BF1889" i="6"/>
  <c r="BF1931" i="6"/>
  <c r="BF224" i="6"/>
  <c r="BF238" i="6"/>
  <c r="BF290" i="6"/>
  <c r="BF323" i="6"/>
  <c r="BF344" i="6"/>
  <c r="BF347" i="6"/>
  <c r="BF451" i="6"/>
  <c r="BF478" i="6"/>
  <c r="BF692" i="6"/>
  <c r="BF855" i="6"/>
  <c r="BF905" i="6"/>
  <c r="BF952" i="6"/>
  <c r="BF992" i="6"/>
  <c r="BF1032" i="6"/>
  <c r="BF1187" i="6"/>
  <c r="BF1444" i="6"/>
  <c r="BF1552" i="6"/>
  <c r="BF1620" i="6"/>
  <c r="BF1723" i="6"/>
  <c r="BF1782" i="6"/>
  <c r="BF1801" i="6"/>
  <c r="BF1886" i="6"/>
  <c r="BF1896" i="6"/>
  <c r="BF1909" i="6"/>
  <c r="BF1961" i="6"/>
  <c r="BF233" i="6"/>
  <c r="BF314" i="6"/>
  <c r="BF378" i="6"/>
  <c r="BF396" i="6"/>
  <c r="BF417" i="6"/>
  <c r="BF743" i="6"/>
  <c r="BF770" i="6"/>
  <c r="BF827" i="6"/>
  <c r="BF867" i="6"/>
  <c r="BF910" i="6"/>
  <c r="BF954" i="6"/>
  <c r="BF997" i="6"/>
  <c r="BF1090" i="6"/>
  <c r="BF1219" i="6"/>
  <c r="BF1267" i="6"/>
  <c r="BF1361" i="6"/>
  <c r="BF1391" i="6"/>
  <c r="BF1406" i="6"/>
  <c r="BF1499" i="6"/>
  <c r="BF1567" i="6"/>
  <c r="BF1721" i="6"/>
  <c r="BF1741" i="6"/>
  <c r="BF1769" i="6"/>
  <c r="BF1800" i="6"/>
  <c r="BF1812" i="6"/>
  <c r="BF1834" i="6"/>
  <c r="BF1907" i="6"/>
  <c r="BF1925" i="6"/>
  <c r="BF1947" i="6"/>
  <c r="BF1954" i="6"/>
  <c r="BE134" i="5"/>
  <c r="J93" i="5"/>
  <c r="J119" i="5"/>
  <c r="BE133" i="5"/>
  <c r="BE139" i="5"/>
  <c r="BE129" i="5"/>
  <c r="BE141" i="5"/>
  <c r="J91" i="5"/>
  <c r="BE131" i="5"/>
  <c r="J134" i="4"/>
  <c r="J101" i="4" s="1"/>
  <c r="F119" i="5"/>
  <c r="BE125" i="5"/>
  <c r="BE132" i="5"/>
  <c r="BE135" i="5"/>
  <c r="E110" i="5"/>
  <c r="BE126" i="5"/>
  <c r="BE140" i="5"/>
  <c r="BE137" i="5"/>
  <c r="BE138" i="5"/>
  <c r="BE142" i="5"/>
  <c r="BK282" i="4"/>
  <c r="J282" i="4" s="1"/>
  <c r="J106" i="4" s="1"/>
  <c r="BE143" i="5"/>
  <c r="BE124" i="5"/>
  <c r="BE127" i="5"/>
  <c r="BE130" i="5"/>
  <c r="BE136" i="5"/>
  <c r="BE135" i="4"/>
  <c r="BE139" i="4"/>
  <c r="BE151" i="4"/>
  <c r="BE156" i="4"/>
  <c r="BE170" i="4"/>
  <c r="BE182" i="4"/>
  <c r="BE203" i="4"/>
  <c r="BE238" i="4"/>
  <c r="BE249" i="4"/>
  <c r="BE262" i="4"/>
  <c r="F126" i="4"/>
  <c r="BE184" i="4"/>
  <c r="BE222" i="4"/>
  <c r="BE224" i="4"/>
  <c r="BE227" i="4"/>
  <c r="BE251" i="4"/>
  <c r="BK128" i="3"/>
  <c r="J128" i="3" s="1"/>
  <c r="J32" i="3" s="1"/>
  <c r="E117" i="4"/>
  <c r="BE145" i="4"/>
  <c r="BE153" i="4"/>
  <c r="BE198" i="4"/>
  <c r="BE143" i="4"/>
  <c r="BE155" i="4"/>
  <c r="BE168" i="4"/>
  <c r="BE180" i="4"/>
  <c r="BE228" i="4"/>
  <c r="BE255" i="4"/>
  <c r="BE272" i="4"/>
  <c r="BE278" i="4"/>
  <c r="BE279" i="4"/>
  <c r="BE280" i="4"/>
  <c r="BE132" i="4"/>
  <c r="BE149" i="4"/>
  <c r="BE159" i="4"/>
  <c r="BE200" i="4"/>
  <c r="BE208" i="4"/>
  <c r="BE212" i="4"/>
  <c r="BE232" i="4"/>
  <c r="BE260" i="4"/>
  <c r="BE266" i="4"/>
  <c r="BE284" i="4"/>
  <c r="J91" i="4"/>
  <c r="BE190" i="4"/>
  <c r="BE236" i="4"/>
  <c r="BE257" i="4"/>
  <c r="BE141" i="4"/>
  <c r="BE157" i="4"/>
  <c r="BE166" i="4"/>
  <c r="BE176" i="4"/>
  <c r="BE192" i="4"/>
  <c r="BE211" i="4"/>
  <c r="BE213" i="4"/>
  <c r="BE234" i="4"/>
  <c r="BE240" i="4"/>
  <c r="BE244" i="4"/>
  <c r="BE147" i="4"/>
  <c r="BE174" i="4"/>
  <c r="BE186" i="4"/>
  <c r="BE158" i="4"/>
  <c r="BE172" i="4"/>
  <c r="BE210" i="4"/>
  <c r="BE216" i="4"/>
  <c r="BE220" i="4"/>
  <c r="BE247" i="4"/>
  <c r="BE253" i="4"/>
  <c r="BE270" i="4"/>
  <c r="BE131" i="4"/>
  <c r="BE164" i="4"/>
  <c r="BE178" i="4"/>
  <c r="BE188" i="4"/>
  <c r="BE205" i="4"/>
  <c r="BE209" i="4"/>
  <c r="BE218" i="4"/>
  <c r="BE229" i="4"/>
  <c r="BE242" i="4"/>
  <c r="BE276" i="4"/>
  <c r="BE137" i="4"/>
  <c r="BE161" i="4"/>
  <c r="BE194" i="4"/>
  <c r="BE201" i="4"/>
  <c r="BE214" i="4"/>
  <c r="BE230" i="4"/>
  <c r="BE254" i="4"/>
  <c r="BE273" i="4"/>
  <c r="BE196" i="4"/>
  <c r="BE207" i="4"/>
  <c r="BE259" i="4"/>
  <c r="BE264" i="4"/>
  <c r="BE268" i="4"/>
  <c r="BE277" i="4"/>
  <c r="BE135" i="3"/>
  <c r="BE162" i="3"/>
  <c r="BE168" i="3"/>
  <c r="BE191" i="3"/>
  <c r="BE195" i="3"/>
  <c r="BE199" i="3"/>
  <c r="BE203" i="3"/>
  <c r="BE214" i="3"/>
  <c r="BE220" i="3"/>
  <c r="BE231" i="3"/>
  <c r="BE235" i="3"/>
  <c r="J149" i="2"/>
  <c r="J98" i="2" s="1"/>
  <c r="J122" i="3"/>
  <c r="BE140" i="3"/>
  <c r="BE143" i="3"/>
  <c r="BE164" i="3"/>
  <c r="BE174" i="3"/>
  <c r="BE190" i="3"/>
  <c r="BE202" i="3"/>
  <c r="BE205" i="3"/>
  <c r="BE211" i="3"/>
  <c r="BE226" i="3"/>
  <c r="BE232" i="3"/>
  <c r="BE236" i="3"/>
  <c r="BE237" i="3"/>
  <c r="BE239" i="3"/>
  <c r="F94" i="3"/>
  <c r="BE141" i="3"/>
  <c r="BE152" i="3"/>
  <c r="BE157" i="3"/>
  <c r="BE165" i="3"/>
  <c r="BE169" i="3"/>
  <c r="BE172" i="3"/>
  <c r="BE176" i="3"/>
  <c r="BE216" i="3"/>
  <c r="BE222" i="3"/>
  <c r="BE228" i="3"/>
  <c r="BE233" i="3"/>
  <c r="F124" i="3"/>
  <c r="BE144" i="3"/>
  <c r="BE147" i="3"/>
  <c r="BE160" i="3"/>
  <c r="BE197" i="3"/>
  <c r="BE201" i="3"/>
  <c r="BE213" i="3"/>
  <c r="BE142" i="3"/>
  <c r="BE156" i="3"/>
  <c r="BE188" i="3"/>
  <c r="BE204" i="3"/>
  <c r="BE208" i="3"/>
  <c r="BE218" i="3"/>
  <c r="BE221" i="3"/>
  <c r="BE229" i="3"/>
  <c r="BE234" i="3"/>
  <c r="BE240" i="3"/>
  <c r="J124" i="3"/>
  <c r="BE131" i="3"/>
  <c r="BE133" i="3"/>
  <c r="BE139" i="3"/>
  <c r="BE146" i="3"/>
  <c r="BE150" i="3"/>
  <c r="BE175" i="3"/>
  <c r="BE183" i="3"/>
  <c r="BE187" i="3"/>
  <c r="BE224" i="3"/>
  <c r="BE151" i="3"/>
  <c r="BE155" i="3"/>
  <c r="BE167" i="3"/>
  <c r="BE173" i="3"/>
  <c r="BE178" i="3"/>
  <c r="BE181" i="3"/>
  <c r="BE192" i="3"/>
  <c r="BE193" i="3"/>
  <c r="BE206" i="3"/>
  <c r="BE225" i="3"/>
  <c r="BE130" i="3"/>
  <c r="BE132" i="3"/>
  <c r="BE138" i="3"/>
  <c r="BE154" i="3"/>
  <c r="BE170" i="3"/>
  <c r="BE180" i="3"/>
  <c r="BE189" i="3"/>
  <c r="BE196" i="3"/>
  <c r="BE212" i="3"/>
  <c r="BE227" i="3"/>
  <c r="BE137" i="3"/>
  <c r="BE149" i="3"/>
  <c r="BE185" i="3"/>
  <c r="BE209" i="3"/>
  <c r="BE215" i="3"/>
  <c r="E85" i="3"/>
  <c r="BE148" i="3"/>
  <c r="BE153" i="3"/>
  <c r="BE159" i="3"/>
  <c r="BE163" i="3"/>
  <c r="BE177" i="3"/>
  <c r="BE182" i="3"/>
  <c r="BE184" i="3"/>
  <c r="BE198" i="3"/>
  <c r="BE219" i="3"/>
  <c r="J94" i="3"/>
  <c r="BE136" i="3"/>
  <c r="BE158" i="3"/>
  <c r="BE166" i="3"/>
  <c r="BE179" i="3"/>
  <c r="BE194" i="3"/>
  <c r="BE200" i="3"/>
  <c r="BE207" i="3"/>
  <c r="BE210" i="3"/>
  <c r="BE217" i="3"/>
  <c r="BE230" i="3"/>
  <c r="F92" i="2"/>
  <c r="BF150" i="2"/>
  <c r="BF173" i="2"/>
  <c r="BF179" i="2"/>
  <c r="BF193" i="2"/>
  <c r="BF200" i="2"/>
  <c r="BF210" i="2"/>
  <c r="BF212" i="2"/>
  <c r="BF233" i="2"/>
  <c r="BF254" i="2"/>
  <c r="BF295" i="2"/>
  <c r="BF336" i="2"/>
  <c r="BF340" i="2"/>
  <c r="BF342" i="2"/>
  <c r="BF344" i="2"/>
  <c r="BF345" i="2"/>
  <c r="BF346" i="2"/>
  <c r="BF391" i="2"/>
  <c r="BF395" i="2"/>
  <c r="BF404" i="2"/>
  <c r="BF413" i="2"/>
  <c r="BF425" i="2"/>
  <c r="BF430" i="2"/>
  <c r="BF451" i="2"/>
  <c r="BF489" i="2"/>
  <c r="BF659" i="2"/>
  <c r="BF723" i="2"/>
  <c r="BF743" i="2"/>
  <c r="BF776" i="2"/>
  <c r="BF778" i="2"/>
  <c r="BF827" i="2"/>
  <c r="BF912" i="2"/>
  <c r="BF931" i="2"/>
  <c r="BF952" i="2"/>
  <c r="BF956" i="2"/>
  <c r="BF971" i="2"/>
  <c r="BF988" i="2"/>
  <c r="BF996" i="2"/>
  <c r="BF1003" i="2"/>
  <c r="BF1005" i="2"/>
  <c r="BF1026" i="2"/>
  <c r="BF1083" i="2"/>
  <c r="BF1094" i="2"/>
  <c r="BF1109" i="2"/>
  <c r="BF1152" i="2"/>
  <c r="BF1170" i="2"/>
  <c r="BF1205" i="2"/>
  <c r="BF1231" i="2"/>
  <c r="BF1255" i="2"/>
  <c r="BF1353" i="2"/>
  <c r="BF1369" i="2"/>
  <c r="BF1388" i="2"/>
  <c r="BF1413" i="2"/>
  <c r="BF1436" i="2"/>
  <c r="BF1453" i="2"/>
  <c r="BF1465" i="2"/>
  <c r="BF1523" i="2"/>
  <c r="BF1559" i="2"/>
  <c r="BF1583" i="2"/>
  <c r="BF1604" i="2"/>
  <c r="BF1620" i="2"/>
  <c r="BF1654" i="2"/>
  <c r="BF1685" i="2"/>
  <c r="BF1715" i="2"/>
  <c r="BF1741" i="2"/>
  <c r="BF1746" i="2"/>
  <c r="BF1769" i="2"/>
  <c r="BF1782" i="2"/>
  <c r="BF1798" i="2"/>
  <c r="BF1806" i="2"/>
  <c r="BF1812" i="2"/>
  <c r="BF1824" i="2"/>
  <c r="BF1828" i="2"/>
  <c r="BF1834" i="2"/>
  <c r="BF1878" i="2"/>
  <c r="BF1884" i="2"/>
  <c r="BF1886" i="2"/>
  <c r="BF1891" i="2"/>
  <c r="BF1896" i="2"/>
  <c r="BF1899" i="2"/>
  <c r="BF1900" i="2"/>
  <c r="BF1928" i="2"/>
  <c r="BF1931" i="2"/>
  <c r="BF1941" i="2"/>
  <c r="BF1944" i="2"/>
  <c r="BF1948" i="2"/>
  <c r="BF1961" i="2"/>
  <c r="BF1980" i="2"/>
  <c r="BF1985" i="2"/>
  <c r="BF2040" i="2"/>
  <c r="BF2083" i="2"/>
  <c r="BF2131" i="2"/>
  <c r="BF2136" i="2"/>
  <c r="BF2142" i="2"/>
  <c r="BF2145" i="2"/>
  <c r="BF2147" i="2"/>
  <c r="BF2149" i="2"/>
  <c r="BF2156" i="2"/>
  <c r="BF2162" i="2"/>
  <c r="BF2165" i="2"/>
  <c r="BF2166" i="2"/>
  <c r="BF2172" i="2"/>
  <c r="BF2174" i="2"/>
  <c r="BF2263" i="2"/>
  <c r="BF2265" i="2"/>
  <c r="BF2312" i="2"/>
  <c r="BF2317" i="2"/>
  <c r="BF2326" i="2"/>
  <c r="BF2328" i="2"/>
  <c r="J89" i="2"/>
  <c r="E137" i="2"/>
  <c r="BF157" i="2"/>
  <c r="BF163" i="2"/>
  <c r="BF195" i="2"/>
  <c r="BF249" i="2"/>
  <c r="BF282" i="2"/>
  <c r="BF308" i="2"/>
  <c r="BF333" i="2"/>
  <c r="BF350" i="2"/>
  <c r="BF378" i="2"/>
  <c r="BF384" i="2"/>
  <c r="BF387" i="2"/>
  <c r="BF422" i="2"/>
  <c r="BF467" i="2"/>
  <c r="BF563" i="2"/>
  <c r="BF564" i="2"/>
  <c r="BF637" i="2"/>
  <c r="BF645" i="2"/>
  <c r="BF656" i="2"/>
  <c r="BF737" i="2"/>
  <c r="BF740" i="2"/>
  <c r="BF761" i="2"/>
  <c r="BF782" i="2"/>
  <c r="BF786" i="2"/>
  <c r="BF855" i="2"/>
  <c r="BF905" i="2"/>
  <c r="BF916" i="2"/>
  <c r="BF922" i="2"/>
  <c r="BF924" i="2"/>
  <c r="BF953" i="2"/>
  <c r="BF955" i="2"/>
  <c r="BF970" i="2"/>
  <c r="BF978" i="2"/>
  <c r="BF1019" i="2"/>
  <c r="BF1123" i="2"/>
  <c r="BF1136" i="2"/>
  <c r="BF1144" i="2"/>
  <c r="BF1162" i="2"/>
  <c r="BF1187" i="2"/>
  <c r="BF1198" i="2"/>
  <c r="BF1246" i="2"/>
  <c r="BF1364" i="2"/>
  <c r="BF1370" i="2"/>
  <c r="BF1383" i="2"/>
  <c r="BF1425" i="2"/>
  <c r="BF1447" i="2"/>
  <c r="BF1475" i="2"/>
  <c r="BF1483" i="2"/>
  <c r="BF1495" i="2"/>
  <c r="BF1540" i="2"/>
  <c r="BF1556" i="2"/>
  <c r="BF1596" i="2"/>
  <c r="BF1644" i="2"/>
  <c r="BF1662" i="2"/>
  <c r="BF1673" i="2"/>
  <c r="BF1691" i="2"/>
  <c r="BF1723" i="2"/>
  <c r="BF1762" i="2"/>
  <c r="BF1800" i="2"/>
  <c r="BF1823" i="2"/>
  <c r="BF1843" i="2"/>
  <c r="BF1850" i="2"/>
  <c r="BF1858" i="2"/>
  <c r="BF1865" i="2"/>
  <c r="BF1870" i="2"/>
  <c r="BF1877" i="2"/>
  <c r="BF1879" i="2"/>
  <c r="BF1885" i="2"/>
  <c r="BF1887" i="2"/>
  <c r="BF1890" i="2"/>
  <c r="BF1907" i="2"/>
  <c r="BF1912" i="2"/>
  <c r="BF1922" i="2"/>
  <c r="BF1955" i="2"/>
  <c r="BF1962" i="2"/>
  <c r="BF2001" i="2"/>
  <c r="BF2002" i="2"/>
  <c r="BF2010" i="2"/>
  <c r="BF2015" i="2"/>
  <c r="BF2031" i="2"/>
  <c r="BF2058" i="2"/>
  <c r="BF2068" i="2"/>
  <c r="BF2093" i="2"/>
  <c r="BF2096" i="2"/>
  <c r="BF2102" i="2"/>
  <c r="BF2118" i="2"/>
  <c r="BF2133" i="2"/>
  <c r="BF2262" i="2"/>
  <c r="BF231" i="2"/>
  <c r="BF238" i="2"/>
  <c r="BF261" i="2"/>
  <c r="BF275" i="2"/>
  <c r="BF297" i="2"/>
  <c r="BF323" i="2"/>
  <c r="BF337" i="2"/>
  <c r="BF338" i="2"/>
  <c r="BF339" i="2"/>
  <c r="BF343" i="2"/>
  <c r="BF358" i="2"/>
  <c r="BF361" i="2"/>
  <c r="BF400" i="2"/>
  <c r="BF412" i="2"/>
  <c r="BF417" i="2"/>
  <c r="BF440" i="2"/>
  <c r="BF478" i="2"/>
  <c r="BF548" i="2"/>
  <c r="BF631" i="2"/>
  <c r="BF650" i="2"/>
  <c r="BF692" i="2"/>
  <c r="BF764" i="2"/>
  <c r="BF770" i="2"/>
  <c r="BF798" i="2"/>
  <c r="BF867" i="2"/>
  <c r="BF917" i="2"/>
  <c r="BF926" i="2"/>
  <c r="BF951" i="2"/>
  <c r="BF990" i="2"/>
  <c r="BF999" i="2"/>
  <c r="BF1012" i="2"/>
  <c r="BF1032" i="2"/>
  <c r="BF1063" i="2"/>
  <c r="BF1078" i="2"/>
  <c r="BF1090" i="2"/>
  <c r="BF1119" i="2"/>
  <c r="BF1178" i="2"/>
  <c r="BF1212" i="2"/>
  <c r="BF1250" i="2"/>
  <c r="BF1361" i="2"/>
  <c r="BF1373" i="2"/>
  <c r="BF1385" i="2"/>
  <c r="BF1401" i="2"/>
  <c r="BF1406" i="2"/>
  <c r="BF1407" i="2"/>
  <c r="BF1419" i="2"/>
  <c r="BF1439" i="2"/>
  <c r="BF1476" i="2"/>
  <c r="BF1481" i="2"/>
  <c r="BF1485" i="2"/>
  <c r="BF1497" i="2"/>
  <c r="BF1531" i="2"/>
  <c r="BF1535" i="2"/>
  <c r="BF1547" i="2"/>
  <c r="BF1552" i="2"/>
  <c r="BF1567" i="2"/>
  <c r="BF1575" i="2"/>
  <c r="BF1588" i="2"/>
  <c r="BF1612" i="2"/>
  <c r="BF1649" i="2"/>
  <c r="BF1657" i="2"/>
  <c r="BF1665" i="2"/>
  <c r="BF1709" i="2"/>
  <c r="BF1721" i="2"/>
  <c r="BF1732" i="2"/>
  <c r="BF1757" i="2"/>
  <c r="BF1811" i="2"/>
  <c r="BF1817" i="2"/>
  <c r="BF1857" i="2"/>
  <c r="BF1859" i="2"/>
  <c r="BF1864" i="2"/>
  <c r="BF1871" i="2"/>
  <c r="BF1888" i="2"/>
  <c r="BF1908" i="2"/>
  <c r="BF1909" i="2"/>
  <c r="BF1947" i="2"/>
  <c r="BF1978" i="2"/>
  <c r="BF1979" i="2"/>
  <c r="BF1989" i="2"/>
  <c r="BF1991" i="2"/>
  <c r="BF1993" i="2"/>
  <c r="BF2018" i="2"/>
  <c r="BF2033" i="2"/>
  <c r="BF2065" i="2"/>
  <c r="BF2080" i="2"/>
  <c r="BF2104" i="2"/>
  <c r="BF2119" i="2"/>
  <c r="BF2134" i="2"/>
  <c r="BF2177" i="2"/>
  <c r="BF2187" i="2"/>
  <c r="BF2201" i="2"/>
  <c r="BF2204" i="2"/>
  <c r="BF2214" i="2"/>
  <c r="BF2217" i="2"/>
  <c r="BF2219" i="2"/>
  <c r="BF2227" i="2"/>
  <c r="BF2239" i="2"/>
  <c r="BF2241" i="2"/>
  <c r="BF2245" i="2"/>
  <c r="BF2249" i="2"/>
  <c r="BF2250" i="2"/>
  <c r="BF2253" i="2"/>
  <c r="BF2254" i="2"/>
  <c r="BF2256" i="2"/>
  <c r="BF2257" i="2"/>
  <c r="BF2258" i="2"/>
  <c r="BF2259" i="2"/>
  <c r="BF2260" i="2"/>
  <c r="AZ96" i="1"/>
  <c r="BB96" i="1"/>
  <c r="AV96" i="1"/>
  <c r="BF171" i="2"/>
  <c r="BF186" i="2"/>
  <c r="BF205" i="2"/>
  <c r="BF217" i="2"/>
  <c r="BF224" i="2"/>
  <c r="BF272" i="2"/>
  <c r="BF285" i="2"/>
  <c r="BF301" i="2"/>
  <c r="BF314" i="2"/>
  <c r="BF341" i="2"/>
  <c r="BF352" i="2"/>
  <c r="BF396" i="2"/>
  <c r="BF408" i="2"/>
  <c r="BF461" i="2"/>
  <c r="BF484" i="2"/>
  <c r="BF555" i="2"/>
  <c r="BF571" i="2"/>
  <c r="BF665" i="2"/>
  <c r="BF718" i="2"/>
  <c r="BF794" i="2"/>
  <c r="BF823" i="2"/>
  <c r="BF876" i="2"/>
  <c r="BF910" i="2"/>
  <c r="BF935" i="2"/>
  <c r="BF972" i="2"/>
  <c r="BF974" i="2"/>
  <c r="BF984" i="2"/>
  <c r="BF992" i="2"/>
  <c r="BF997" i="2"/>
  <c r="BF1010" i="2"/>
  <c r="BF1025" i="2"/>
  <c r="BF1037" i="2"/>
  <c r="BF1048" i="2"/>
  <c r="BF1099" i="2"/>
  <c r="BF1114" i="2"/>
  <c r="BF1219" i="2"/>
  <c r="BF1242" i="2"/>
  <c r="BF1267" i="2"/>
  <c r="BF1355" i="2"/>
  <c r="BF1357" i="2"/>
  <c r="BF1379" i="2"/>
  <c r="BF1380" i="2"/>
  <c r="BF1431" i="2"/>
  <c r="BF1459" i="2"/>
  <c r="BF1499" i="2"/>
  <c r="BF1529" i="2"/>
  <c r="BF1635" i="2"/>
  <c r="BF1668" i="2"/>
  <c r="BF1678" i="2"/>
  <c r="BF1752" i="2"/>
  <c r="BF1793" i="2"/>
  <c r="BF1801" i="2"/>
  <c r="BF1825" i="2"/>
  <c r="BF1833" i="2"/>
  <c r="BF1872" i="2"/>
  <c r="BF1889" i="2"/>
  <c r="BF1892" i="2"/>
  <c r="BF1893" i="2"/>
  <c r="BF1901" i="2"/>
  <c r="BF1925" i="2"/>
  <c r="BF1954" i="2"/>
  <c r="BF1969" i="2"/>
  <c r="BF1972" i="2"/>
  <c r="BF1982" i="2"/>
  <c r="BF1987" i="2"/>
  <c r="BF1995" i="2"/>
  <c r="BF2007" i="2"/>
  <c r="BF2023" i="2"/>
  <c r="BF2100" i="2"/>
  <c r="BF2113" i="2"/>
  <c r="BF2122" i="2"/>
  <c r="BF2261" i="2"/>
  <c r="BC96" i="1"/>
  <c r="BF167" i="2"/>
  <c r="BF290" i="2"/>
  <c r="BF347" i="2"/>
  <c r="BF348" i="2"/>
  <c r="BF349" i="2"/>
  <c r="BF773" i="2"/>
  <c r="BF790" i="2"/>
  <c r="BF868" i="2"/>
  <c r="BF954" i="2"/>
  <c r="BF976" i="2"/>
  <c r="BF1070" i="2"/>
  <c r="BF1350" i="2"/>
  <c r="BF1368" i="2"/>
  <c r="BF1391" i="2"/>
  <c r="BF1393" i="2"/>
  <c r="BF1444" i="2"/>
  <c r="BF1512" i="2"/>
  <c r="BF1521" i="2"/>
  <c r="BF1764" i="2"/>
  <c r="BF1822" i="2"/>
  <c r="BF1855" i="2"/>
  <c r="BF1856" i="2"/>
  <c r="BF1981" i="2"/>
  <c r="BF2043" i="2"/>
  <c r="BF2098" i="2"/>
  <c r="BF2167" i="2"/>
  <c r="BF2170" i="2"/>
  <c r="BF2182" i="2"/>
  <c r="BF2330" i="2"/>
  <c r="BD96" i="1"/>
  <c r="F37" i="3"/>
  <c r="BB97" i="1"/>
  <c r="J36" i="8"/>
  <c r="AW103" i="1"/>
  <c r="F36" i="10"/>
  <c r="BC106" i="1"/>
  <c r="F35" i="18"/>
  <c r="BB114" i="1" s="1"/>
  <c r="F39" i="4"/>
  <c r="BD98" i="1"/>
  <c r="F36" i="6"/>
  <c r="BC101" i="1" s="1"/>
  <c r="F37" i="16"/>
  <c r="BD112" i="1" s="1"/>
  <c r="F35" i="16"/>
  <c r="BB112" i="1" s="1"/>
  <c r="F35" i="17"/>
  <c r="BB113" i="1"/>
  <c r="J33" i="19"/>
  <c r="AV115" i="1" s="1"/>
  <c r="J36" i="3"/>
  <c r="AW97" i="1"/>
  <c r="F37" i="8"/>
  <c r="BB103" i="1" s="1"/>
  <c r="F36" i="9"/>
  <c r="BA104" i="1" s="1"/>
  <c r="J33" i="10"/>
  <c r="AV106" i="1" s="1"/>
  <c r="F33" i="19"/>
  <c r="AZ115" i="1"/>
  <c r="F38" i="3"/>
  <c r="BC97" i="1"/>
  <c r="F38" i="7"/>
  <c r="BC102" i="1" s="1"/>
  <c r="F38" i="9"/>
  <c r="BC104" i="1"/>
  <c r="F37" i="9"/>
  <c r="BB104" i="1"/>
  <c r="F37" i="10"/>
  <c r="BD106" i="1"/>
  <c r="J34" i="18"/>
  <c r="AW114" i="1" s="1"/>
  <c r="F37" i="4"/>
  <c r="BB98" i="1"/>
  <c r="F35" i="6"/>
  <c r="BB101" i="1" s="1"/>
  <c r="F36" i="15"/>
  <c r="BC111" i="1" s="1"/>
  <c r="F37" i="18"/>
  <c r="BD114" i="1"/>
  <c r="J36" i="4"/>
  <c r="AW98" i="1"/>
  <c r="J36" i="7"/>
  <c r="AW102" i="1" s="1"/>
  <c r="J36" i="9"/>
  <c r="AW104" i="1"/>
  <c r="F39" i="9"/>
  <c r="BD104" i="1" s="1"/>
  <c r="F35" i="10"/>
  <c r="BB106" i="1" s="1"/>
  <c r="F36" i="18"/>
  <c r="BC114" i="1"/>
  <c r="AS94" i="1"/>
  <c r="J36" i="5"/>
  <c r="AW99" i="1"/>
  <c r="F37" i="5"/>
  <c r="BB99" i="1" s="1"/>
  <c r="F33" i="6"/>
  <c r="AZ101" i="1"/>
  <c r="F37" i="15"/>
  <c r="BD111" i="1" s="1"/>
  <c r="F37" i="17"/>
  <c r="BD113" i="1" s="1"/>
  <c r="F35" i="19"/>
  <c r="BB115" i="1"/>
  <c r="F36" i="5"/>
  <c r="BA99" i="1" s="1"/>
  <c r="F38" i="5"/>
  <c r="BC99" i="1"/>
  <c r="F39" i="5"/>
  <c r="BD99" i="1" s="1"/>
  <c r="J33" i="6"/>
  <c r="AV101" i="1" s="1"/>
  <c r="F35" i="15"/>
  <c r="BB111" i="1"/>
  <c r="F34" i="18"/>
  <c r="BA114" i="1"/>
  <c r="F36" i="4"/>
  <c r="BA98" i="1" s="1"/>
  <c r="F36" i="7"/>
  <c r="BA102" i="1"/>
  <c r="F36" i="8"/>
  <c r="BA103" i="1" s="1"/>
  <c r="F33" i="10"/>
  <c r="AZ106" i="1" s="1"/>
  <c r="F36" i="19"/>
  <c r="BC115" i="1"/>
  <c r="F38" i="4"/>
  <c r="BC98" i="1"/>
  <c r="F37" i="6"/>
  <c r="BD101" i="1" s="1"/>
  <c r="J34" i="15"/>
  <c r="AW111" i="1"/>
  <c r="F34" i="16"/>
  <c r="BA112" i="1" s="1"/>
  <c r="F34" i="17"/>
  <c r="BA113" i="1" s="1"/>
  <c r="F37" i="19"/>
  <c r="BD115" i="1"/>
  <c r="F36" i="3"/>
  <c r="BA97" i="1"/>
  <c r="F37" i="7"/>
  <c r="BB102" i="1" s="1"/>
  <c r="F39" i="8"/>
  <c r="BD103" i="1"/>
  <c r="F36" i="11"/>
  <c r="BA107" i="1" s="1"/>
  <c r="F37" i="11"/>
  <c r="BB107" i="1" s="1"/>
  <c r="F38" i="11"/>
  <c r="BC107" i="1"/>
  <c r="J36" i="12"/>
  <c r="AW108" i="1"/>
  <c r="F38" i="12"/>
  <c r="BC108" i="1" s="1"/>
  <c r="J36" i="13"/>
  <c r="AW109" i="1"/>
  <c r="F36" i="13"/>
  <c r="BA109" i="1" s="1"/>
  <c r="F37" i="13"/>
  <c r="BB109" i="1" s="1"/>
  <c r="F33" i="14"/>
  <c r="AZ110" i="1"/>
  <c r="F36" i="14"/>
  <c r="BC110" i="1"/>
  <c r="F34" i="15"/>
  <c r="BA111" i="1"/>
  <c r="J34" i="16"/>
  <c r="AW112" i="1"/>
  <c r="J34" i="17"/>
  <c r="AW113" i="1" s="1"/>
  <c r="F39" i="3"/>
  <c r="BD97" i="1"/>
  <c r="F39" i="7"/>
  <c r="BD102" i="1"/>
  <c r="F38" i="8"/>
  <c r="BC103" i="1" s="1"/>
  <c r="J32" i="9"/>
  <c r="J36" i="11"/>
  <c r="AW107" i="1"/>
  <c r="F39" i="11"/>
  <c r="BD107" i="1" s="1"/>
  <c r="F39" i="12"/>
  <c r="BD108" i="1" s="1"/>
  <c r="F36" i="12"/>
  <c r="BA108" i="1"/>
  <c r="F37" i="12"/>
  <c r="BB108" i="1"/>
  <c r="F38" i="13"/>
  <c r="BC109" i="1" s="1"/>
  <c r="F39" i="13"/>
  <c r="BD109" i="1"/>
  <c r="J33" i="14"/>
  <c r="AV110" i="1" s="1"/>
  <c r="F35" i="14"/>
  <c r="BB110" i="1" s="1"/>
  <c r="F37" i="14"/>
  <c r="BD110" i="1"/>
  <c r="F36" i="16"/>
  <c r="BC112" i="1"/>
  <c r="F36" i="17"/>
  <c r="BC113" i="1" s="1"/>
  <c r="J32" i="5" l="1"/>
  <c r="J98" i="5"/>
  <c r="R122" i="18"/>
  <c r="J98" i="7"/>
  <c r="J32" i="7"/>
  <c r="BK122" i="17"/>
  <c r="J122" i="17" s="1"/>
  <c r="J96" i="17" s="1"/>
  <c r="BK133" i="15"/>
  <c r="BK1366" i="2"/>
  <c r="J1366" i="2" s="1"/>
  <c r="J109" i="2" s="1"/>
  <c r="BK148" i="10"/>
  <c r="BK134" i="14"/>
  <c r="J134" i="14" s="1"/>
  <c r="J97" i="14" s="1"/>
  <c r="BK1366" i="10"/>
  <c r="J1366" i="10" s="1"/>
  <c r="J109" i="10" s="1"/>
  <c r="J2329" i="2"/>
  <c r="J127" i="2" s="1"/>
  <c r="J283" i="12"/>
  <c r="J107" i="12" s="1"/>
  <c r="J186" i="11"/>
  <c r="J104" i="11" s="1"/>
  <c r="P133" i="8"/>
  <c r="P129" i="8"/>
  <c r="AU103" i="1"/>
  <c r="R134" i="14"/>
  <c r="R1366" i="2"/>
  <c r="T128" i="11"/>
  <c r="BK148" i="2"/>
  <c r="J148" i="2" s="1"/>
  <c r="J97" i="2" s="1"/>
  <c r="R328" i="14"/>
  <c r="BK133" i="4"/>
  <c r="J133" i="4" s="1"/>
  <c r="J100" i="4" s="1"/>
  <c r="R128" i="3"/>
  <c r="P148" i="2"/>
  <c r="T129" i="4"/>
  <c r="P128" i="3"/>
  <c r="AU97" i="1"/>
  <c r="P153" i="14"/>
  <c r="T148" i="6"/>
  <c r="P148" i="10"/>
  <c r="R1366" i="6"/>
  <c r="R147" i="6" s="1"/>
  <c r="P1366" i="2"/>
  <c r="P1366" i="10"/>
  <c r="BK133" i="8"/>
  <c r="J133" i="8"/>
  <c r="J100" i="8"/>
  <c r="P134" i="14"/>
  <c r="T133" i="8"/>
  <c r="T129" i="8" s="1"/>
  <c r="P128" i="11"/>
  <c r="AU107" i="1" s="1"/>
  <c r="P148" i="6"/>
  <c r="T122" i="17"/>
  <c r="T133" i="12"/>
  <c r="T129" i="12"/>
  <c r="T148" i="2"/>
  <c r="BK1366" i="6"/>
  <c r="J1366" i="6"/>
  <c r="J109" i="6"/>
  <c r="T134" i="14"/>
  <c r="T122" i="13"/>
  <c r="T128" i="3"/>
  <c r="T122" i="9"/>
  <c r="BK292" i="15"/>
  <c r="J292" i="15"/>
  <c r="J108" i="15" s="1"/>
  <c r="P153" i="16"/>
  <c r="P122" i="16" s="1"/>
  <c r="AU112" i="1" s="1"/>
  <c r="R122" i="9"/>
  <c r="T128" i="7"/>
  <c r="R148" i="2"/>
  <c r="R147" i="2" s="1"/>
  <c r="P1366" i="6"/>
  <c r="R1366" i="10"/>
  <c r="P128" i="7"/>
  <c r="AU102" i="1"/>
  <c r="T1366" i="6"/>
  <c r="R122" i="13"/>
  <c r="T122" i="16"/>
  <c r="T122" i="5"/>
  <c r="T153" i="14"/>
  <c r="T148" i="10"/>
  <c r="P133" i="15"/>
  <c r="P132" i="15" s="1"/>
  <c r="AU111" i="1" s="1"/>
  <c r="T1366" i="10"/>
  <c r="T1366" i="2"/>
  <c r="P122" i="18"/>
  <c r="AU114" i="1" s="1"/>
  <c r="T133" i="15"/>
  <c r="T132" i="15" s="1"/>
  <c r="R122" i="5"/>
  <c r="R148" i="6"/>
  <c r="R133" i="12"/>
  <c r="R129" i="12"/>
  <c r="R128" i="11"/>
  <c r="R133" i="4"/>
  <c r="R129" i="4"/>
  <c r="T122" i="18"/>
  <c r="R148" i="10"/>
  <c r="R147" i="10"/>
  <c r="BK153" i="14"/>
  <c r="J153" i="14"/>
  <c r="J103" i="14"/>
  <c r="P133" i="12"/>
  <c r="P129" i="12" s="1"/>
  <c r="AU108" i="1" s="1"/>
  <c r="AG99" i="1"/>
  <c r="AG102" i="1"/>
  <c r="BK2327" i="10"/>
  <c r="J2327" i="10" s="1"/>
  <c r="J126" i="10" s="1"/>
  <c r="BK347" i="14"/>
  <c r="J347" i="14" s="1"/>
  <c r="J112" i="14" s="1"/>
  <c r="BK123" i="19"/>
  <c r="J123" i="19"/>
  <c r="J97" i="19" s="1"/>
  <c r="BK122" i="18"/>
  <c r="J122" i="18" s="1"/>
  <c r="J96" i="18" s="1"/>
  <c r="BK122" i="16"/>
  <c r="J122" i="16"/>
  <c r="J96" i="16" s="1"/>
  <c r="J133" i="15"/>
  <c r="J97" i="15" s="1"/>
  <c r="AG109" i="1"/>
  <c r="J98" i="13"/>
  <c r="BK129" i="12"/>
  <c r="J129" i="12" s="1"/>
  <c r="J98" i="12" s="1"/>
  <c r="AG107" i="1"/>
  <c r="J98" i="11"/>
  <c r="J148" i="10"/>
  <c r="J97" i="10"/>
  <c r="AG104" i="1"/>
  <c r="J98" i="9"/>
  <c r="BK129" i="8"/>
  <c r="J129" i="8"/>
  <c r="J98" i="8" s="1"/>
  <c r="BK147" i="6"/>
  <c r="J147" i="6" s="1"/>
  <c r="J96" i="6" s="1"/>
  <c r="BK129" i="4"/>
  <c r="J129" i="4"/>
  <c r="J98" i="4" s="1"/>
  <c r="AG97" i="1"/>
  <c r="J98" i="3"/>
  <c r="J34" i="2"/>
  <c r="AW96" i="1" s="1"/>
  <c r="AT96" i="1" s="1"/>
  <c r="BC95" i="1"/>
  <c r="J34" i="6"/>
  <c r="AW101" i="1" s="1"/>
  <c r="AT101" i="1" s="1"/>
  <c r="J35" i="5"/>
  <c r="AV99" i="1"/>
  <c r="AT99" i="1" s="1"/>
  <c r="AN99" i="1" s="1"/>
  <c r="J35" i="8"/>
  <c r="AV103" i="1"/>
  <c r="AT103" i="1" s="1"/>
  <c r="F35" i="13"/>
  <c r="AZ109" i="1" s="1"/>
  <c r="BB105" i="1"/>
  <c r="AX105" i="1" s="1"/>
  <c r="F34" i="14"/>
  <c r="BA110" i="1"/>
  <c r="F35" i="7"/>
  <c r="AZ102" i="1" s="1"/>
  <c r="F35" i="12"/>
  <c r="AZ108" i="1" s="1"/>
  <c r="F33" i="16"/>
  <c r="AZ112" i="1" s="1"/>
  <c r="J33" i="17"/>
  <c r="AV113" i="1" s="1"/>
  <c r="AT113" i="1" s="1"/>
  <c r="J33" i="18"/>
  <c r="AV114" i="1"/>
  <c r="AT114" i="1"/>
  <c r="F35" i="3"/>
  <c r="AZ97" i="1" s="1"/>
  <c r="J35" i="9"/>
  <c r="AV104" i="1" s="1"/>
  <c r="AT104" i="1" s="1"/>
  <c r="AN104" i="1" s="1"/>
  <c r="J35" i="12"/>
  <c r="AV108" i="1" s="1"/>
  <c r="AT108" i="1" s="1"/>
  <c r="J33" i="15"/>
  <c r="AV111" i="1"/>
  <c r="AT111" i="1"/>
  <c r="J34" i="19"/>
  <c r="AW115" i="1" s="1"/>
  <c r="AT115" i="1" s="1"/>
  <c r="F35" i="4"/>
  <c r="AZ98" i="1"/>
  <c r="BD100" i="1"/>
  <c r="BC100" i="1"/>
  <c r="AY100" i="1" s="1"/>
  <c r="F34" i="10"/>
  <c r="BA106" i="1" s="1"/>
  <c r="BA105" i="1" s="1"/>
  <c r="AW105" i="1" s="1"/>
  <c r="J35" i="3"/>
  <c r="AV97" i="1" s="1"/>
  <c r="AT97" i="1" s="1"/>
  <c r="AN97" i="1" s="1"/>
  <c r="BB100" i="1"/>
  <c r="AX100" i="1"/>
  <c r="J34" i="10"/>
  <c r="AW106" i="1" s="1"/>
  <c r="AT106" i="1" s="1"/>
  <c r="J35" i="4"/>
  <c r="AV98" i="1"/>
  <c r="AT98" i="1"/>
  <c r="F35" i="9"/>
  <c r="AZ104" i="1" s="1"/>
  <c r="F35" i="11"/>
  <c r="AZ107" i="1"/>
  <c r="J33" i="16"/>
  <c r="AV112" i="1" s="1"/>
  <c r="AT112" i="1" s="1"/>
  <c r="F33" i="17"/>
  <c r="AZ113" i="1" s="1"/>
  <c r="J30" i="17"/>
  <c r="AG113" i="1"/>
  <c r="F33" i="18"/>
  <c r="AZ114" i="1"/>
  <c r="F35" i="5"/>
  <c r="AZ99" i="1" s="1"/>
  <c r="F35" i="8"/>
  <c r="AZ103" i="1"/>
  <c r="BC105" i="1"/>
  <c r="AY105" i="1"/>
  <c r="J35" i="13"/>
  <c r="AV109" i="1" s="1"/>
  <c r="AT109" i="1" s="1"/>
  <c r="AN109" i="1" s="1"/>
  <c r="BD105" i="1"/>
  <c r="J34" i="14"/>
  <c r="AW110" i="1"/>
  <c r="AT110" i="1" s="1"/>
  <c r="BB95" i="1"/>
  <c r="AX95" i="1"/>
  <c r="F34" i="6"/>
  <c r="BA101" i="1"/>
  <c r="BA100" i="1" s="1"/>
  <c r="AW100" i="1" s="1"/>
  <c r="BD95" i="1"/>
  <c r="J35" i="7"/>
  <c r="AV102" i="1" s="1"/>
  <c r="AT102" i="1" s="1"/>
  <c r="AN102" i="1" s="1"/>
  <c r="J35" i="11"/>
  <c r="AV107" i="1"/>
  <c r="AT107" i="1"/>
  <c r="AN107" i="1" s="1"/>
  <c r="F33" i="15"/>
  <c r="AZ111" i="1" s="1"/>
  <c r="F34" i="19"/>
  <c r="BA115" i="1"/>
  <c r="F34" i="2"/>
  <c r="BA96" i="1" s="1"/>
  <c r="BA95" i="1" s="1"/>
  <c r="AW95" i="1" s="1"/>
  <c r="BK133" i="14" l="1"/>
  <c r="J133" i="14" s="1"/>
  <c r="J30" i="14" s="1"/>
  <c r="AG110" i="1" s="1"/>
  <c r="P147" i="10"/>
  <c r="AU106" i="1"/>
  <c r="P147" i="6"/>
  <c r="AU101" i="1" s="1"/>
  <c r="AU100" i="1" s="1"/>
  <c r="T147" i="6"/>
  <c r="P147" i="2"/>
  <c r="AU96" i="1" s="1"/>
  <c r="AU95" i="1" s="1"/>
  <c r="T147" i="10"/>
  <c r="T147" i="2"/>
  <c r="R133" i="14"/>
  <c r="T133" i="14"/>
  <c r="P133" i="14"/>
  <c r="AU110" i="1" s="1"/>
  <c r="BK147" i="10"/>
  <c r="J147" i="10" s="1"/>
  <c r="J30" i="10" s="1"/>
  <c r="AG106" i="1" s="1"/>
  <c r="BK147" i="2"/>
  <c r="J147" i="2"/>
  <c r="BK132" i="15"/>
  <c r="J132" i="15" s="1"/>
  <c r="J96" i="15" s="1"/>
  <c r="BK122" i="19"/>
  <c r="J122" i="19"/>
  <c r="J96" i="19"/>
  <c r="AN113" i="1"/>
  <c r="J39" i="17"/>
  <c r="AN110" i="1"/>
  <c r="J96" i="14"/>
  <c r="J39" i="14"/>
  <c r="J41" i="13"/>
  <c r="J41" i="11"/>
  <c r="J41" i="9"/>
  <c r="J41" i="7"/>
  <c r="J41" i="5"/>
  <c r="J41" i="3"/>
  <c r="AU105" i="1"/>
  <c r="J32" i="8"/>
  <c r="AG103" i="1"/>
  <c r="AN103" i="1"/>
  <c r="J30" i="18"/>
  <c r="AG114" i="1"/>
  <c r="AN114" i="1" s="1"/>
  <c r="BA94" i="1"/>
  <c r="W30" i="1"/>
  <c r="AZ105" i="1"/>
  <c r="AV105" i="1" s="1"/>
  <c r="AT105" i="1" s="1"/>
  <c r="J30" i="6"/>
  <c r="AG101" i="1" s="1"/>
  <c r="BC94" i="1"/>
  <c r="W32" i="1" s="1"/>
  <c r="J32" i="12"/>
  <c r="AG108" i="1"/>
  <c r="J30" i="2"/>
  <c r="AG96" i="1"/>
  <c r="AZ95" i="1"/>
  <c r="AV95" i="1"/>
  <c r="AT95" i="1"/>
  <c r="J30" i="16"/>
  <c r="AG112" i="1"/>
  <c r="AN112" i="1" s="1"/>
  <c r="AZ100" i="1"/>
  <c r="AV100" i="1"/>
  <c r="AY95" i="1"/>
  <c r="BD94" i="1"/>
  <c r="W33" i="1" s="1"/>
  <c r="J32" i="4"/>
  <c r="AG98" i="1" s="1"/>
  <c r="BB94" i="1"/>
  <c r="W31" i="1"/>
  <c r="AU94" i="1" l="1"/>
  <c r="J39" i="10"/>
  <c r="J39" i="2"/>
  <c r="J96" i="2"/>
  <c r="J96" i="10"/>
  <c r="J39" i="18"/>
  <c r="J39" i="16"/>
  <c r="J41" i="12"/>
  <c r="AN108" i="1"/>
  <c r="J41" i="8"/>
  <c r="J39" i="6"/>
  <c r="AN101" i="1"/>
  <c r="J41" i="4"/>
  <c r="AN98" i="1"/>
  <c r="AN96" i="1"/>
  <c r="AN106" i="1"/>
  <c r="AG95" i="1"/>
  <c r="AG105" i="1"/>
  <c r="J30" i="19"/>
  <c r="AG115" i="1"/>
  <c r="J30" i="15"/>
  <c r="AG111" i="1" s="1"/>
  <c r="AN111" i="1" s="1"/>
  <c r="AZ94" i="1"/>
  <c r="AV94" i="1" s="1"/>
  <c r="AK29" i="1" s="1"/>
  <c r="AT100" i="1"/>
  <c r="AY94" i="1"/>
  <c r="AX94" i="1"/>
  <c r="AG100" i="1"/>
  <c r="AW94" i="1"/>
  <c r="AK30" i="1"/>
  <c r="AN95" i="1" l="1"/>
  <c r="AN105" i="1"/>
  <c r="J39" i="19"/>
  <c r="J39" i="15"/>
  <c r="AN100" i="1"/>
  <c r="AN115" i="1"/>
  <c r="AG94" i="1"/>
  <c r="AT94" i="1"/>
  <c r="W29" i="1"/>
  <c r="AN94" i="1" l="1"/>
  <c r="AK26" i="1"/>
  <c r="AK35" i="1" l="1"/>
</calcChain>
</file>

<file path=xl/sharedStrings.xml><?xml version="1.0" encoding="utf-8"?>
<sst xmlns="http://schemas.openxmlformats.org/spreadsheetml/2006/main" count="82328" uniqueCount="5143">
  <si>
    <t>Export Komplet</t>
  </si>
  <si>
    <t/>
  </si>
  <si>
    <t>2.0</t>
  </si>
  <si>
    <t>ZAMOK</t>
  </si>
  <si>
    <t>False</t>
  </si>
  <si>
    <t>{e4076be4-6fb1-4faf-89c9-9c275f7ea570}</t>
  </si>
  <si>
    <t>0,01</t>
  </si>
  <si>
    <t>21</t>
  </si>
  <si>
    <t>12</t>
  </si>
  <si>
    <t>REKAPITULACE STAVBY</t>
  </si>
  <si>
    <t>v ---  níže se nacházejí doplnkové a pomocné údaje k sestavám  --- v</t>
  </si>
  <si>
    <t>Návod na vyplnění</t>
  </si>
  <si>
    <t>0,001</t>
  </si>
  <si>
    <t>Kód:</t>
  </si>
  <si>
    <t>IMPORT_A</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</si>
  <si>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</si>
  <si>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</si>
  <si>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I-20002 - Modernizace bytových domů ul. Šenovská 65,67 a 69</t>
  </si>
  <si>
    <t>KSO:</t>
  </si>
  <si>
    <t>CC-CZ:</t>
  </si>
  <si>
    <t>Místo:</t>
  </si>
  <si>
    <t xml:space="preserve"> </t>
  </si>
  <si>
    <t>Datum:</t>
  </si>
  <si>
    <t>11. 8. 2025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</si>
  <si>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</si>
  <si>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</si>
  <si>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</si>
  <si>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</si>
  <si>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</si>
  <si>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</si>
  <si>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</si>
  <si>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</si>
  <si>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</si>
  <si>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</si>
  <si>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</si>
  <si>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</si>
  <si>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</si>
  <si>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</si>
  <si>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</si>
  <si>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</si>
  <si>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</si>
  <si>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</si>
  <si>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</si>
  <si>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</si>
  <si>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</si>
  <si>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</si>
  <si>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</si>
  <si>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</si>
  <si>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</si>
  <si>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</si>
  <si>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</si>
  <si>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</si>
  <si>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</si>
  <si>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</si>
  <si>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</si>
  <si>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</si>
  <si>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</si>
  <si>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</si>
  <si>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</si>
  <si>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</si>
  <si>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</si>
  <si>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</si>
  <si>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</si>
  <si>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</si>
  <si>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</si>
  <si>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</si>
  <si>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</si>
  <si>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</si>
  <si>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</si>
  <si>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</si>
  <si>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</si>
  <si>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</si>
  <si>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</si>
  <si>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</si>
  <si>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</si>
  <si>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</si>
  <si>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</si>
  <si>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001</t>
  </si>
  <si>
    <t>65 - 01.1 Soupis prací - stavební a konstrukční část</t>
  </si>
  <si>
    <t>STA</t>
  </si>
  <si>
    <t>1</t>
  </si>
  <si>
    <t>{10027174-9b26-40d7-b9f8-acf8779fb1cd}</t>
  </si>
  <si>
    <t>/</t>
  </si>
  <si>
    <t>Soupis</t>
  </si>
  <si>
    <t>2</t>
  </si>
  <si>
    <t>###NOINSERT###</t>
  </si>
  <si>
    <t>65 - 01.4.1</t>
  </si>
  <si>
    <t>ÚT - č.p. 65</t>
  </si>
  <si>
    <t>{f3bbfad3-04b0-4f70-bb5c-5625111f6c89}</t>
  </si>
  <si>
    <t>65 - D.1.4.2</t>
  </si>
  <si>
    <t>Zdravotechnické instalace</t>
  </si>
  <si>
    <t>{bd6fcd78-b035-4c2e-a8a1-0cd60564e021}</t>
  </si>
  <si>
    <t>65 - D.1.4.3</t>
  </si>
  <si>
    <t>Vzduchotechnika</t>
  </si>
  <si>
    <t>{28faf48f-68bf-44c0-b39c-b86017ab8b34}</t>
  </si>
  <si>
    <t>002</t>
  </si>
  <si>
    <t>67 - 01.1 Soupis prací - stavební a konstrukční část</t>
  </si>
  <si>
    <t>{2882cc9b-4d9c-47cc-8b11-faf40330d457}</t>
  </si>
  <si>
    <t>67 - 01.4.1</t>
  </si>
  <si>
    <t>ÚT - č.p. 67</t>
  </si>
  <si>
    <t>{0e4c3ef6-3993-4572-81ae-5e38f771b416}</t>
  </si>
  <si>
    <t>67 - D.1.4.2</t>
  </si>
  <si>
    <t>{ad8fe0f2-c004-4441-8a64-082e95fd3e90}</t>
  </si>
  <si>
    <t>67 - D.1.4.3</t>
  </si>
  <si>
    <t>{f5984641-485c-4270-b814-99dc72a57a9c}</t>
  </si>
  <si>
    <t>003</t>
  </si>
  <si>
    <t>69 - 01.1 Soupis prací - stavební a konstrukční část</t>
  </si>
  <si>
    <t>{66a94811-74b9-454e-9018-9fbad3606297}</t>
  </si>
  <si>
    <t>69 - 01.4.1</t>
  </si>
  <si>
    <t>ÚT - č.p. 69</t>
  </si>
  <si>
    <t>{3a82162d-55aa-46af-8329-0968318d9183}</t>
  </si>
  <si>
    <t>69 - D.1.4.2</t>
  </si>
  <si>
    <t>{9b2cc75b-e257-4f91-9538-496cac9354f0}</t>
  </si>
  <si>
    <t>69 - D.1.4.3</t>
  </si>
  <si>
    <t>{f35e7f87-b10f-45b9-b748-1058ac1b08e6}</t>
  </si>
  <si>
    <t>004</t>
  </si>
  <si>
    <t xml:space="preserve"> ELEKTROINSTALACE  SO 01 č.p. 65, 67 a 69</t>
  </si>
  <si>
    <t>{68ef3253-4610-4acc-b9f7-58d86d001980}</t>
  </si>
  <si>
    <t>005</t>
  </si>
  <si>
    <t>SO 04 - Zpevněné plochy</t>
  </si>
  <si>
    <t>{5546a16d-3573-4504-8b1b-a7c5e41e6fea}</t>
  </si>
  <si>
    <t>006</t>
  </si>
  <si>
    <t>SO 02 - Přípojky kanalizace, žumpy</t>
  </si>
  <si>
    <t>{d137ef73-8b8d-42ff-b4b0-ca3ef82bc282}</t>
  </si>
  <si>
    <t>007</t>
  </si>
  <si>
    <t>SO 03 - Přípojka plynu pro BD Šenovská 69</t>
  </si>
  <si>
    <t>{f1eae609-24f0-4030-803d-e68c40b99b75}</t>
  </si>
  <si>
    <t>008</t>
  </si>
  <si>
    <t>SO 03 - STL plynovodní řad DN 50</t>
  </si>
  <si>
    <t>{fce9c2ca-bc0d-410c-81f9-024423aa0390}</t>
  </si>
  <si>
    <t>009</t>
  </si>
  <si>
    <t>Vedlejší a ostatní náklady</t>
  </si>
  <si>
    <t>{b3e3f1ce-205c-403e-9a56-7e9bf9d91917}</t>
  </si>
  <si>
    <t>KRYCÍ LIST SOUPISU PRACÍ</t>
  </si>
  <si>
    <t>Objekt:</t>
  </si>
  <si>
    <t>001 - 65 - 01.1 Soupis prací - stavební a konstrukční část</t>
  </si>
  <si>
    <t>REKAPITULACE ČLENĚNÍ SOUPISU PRACÍ</t>
  </si>
  <si>
    <t>Kód dílu - Popis</t>
  </si>
  <si>
    <t>Cena celkem [CZK]</t>
  </si>
  <si>
    <t>Náklady ze soupisu prací</t>
  </si>
  <si>
    <t>-1</t>
  </si>
  <si>
    <t>HSV - Práce a dodávky HSV</t>
  </si>
  <si>
    <t xml:space="preserve">    1 - Zemní práce</t>
  </si>
  <si>
    <t xml:space="preserve">    2 - Zakládání</t>
  </si>
  <si>
    <t xml:space="preserve">    3 - Svislé a kompletní konstrukce</t>
  </si>
  <si>
    <t xml:space="preserve">    3-SA - Sanace zdiva</t>
  </si>
  <si>
    <t xml:space="preserve">    4 - Vodorovné konstrukce</t>
  </si>
  <si>
    <t xml:space="preserve">    5 - Komunikace pozemní</t>
  </si>
  <si>
    <t xml:space="preserve">    6 - Úpravy povrchů, podlahy a osazování výplní</t>
  </si>
  <si>
    <t xml:space="preserve">    8 - Trubní vedení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</si>
  <si>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</si>
  <si>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</si>
  <si>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</si>
  <si>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</si>
  <si>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</si>
  <si>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712 - Povlakové krytiny</t>
  </si>
  <si>
    <t xml:space="preserve">    713 - Izolace tepelné</t>
  </si>
  <si>
    <t xml:space="preserve">    741 - Elektroinstalace - silnoproud</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</si>
  <si>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</si>
  <si>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</si>
  <si>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</si>
  <si>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</si>
  <si>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</si>
  <si>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</si>
  <si>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772 - Podlahy z kamene</t>
  </si>
  <si>
    <t xml:space="preserve">    775 - Podlahy skládané</t>
  </si>
  <si>
    <t xml:space="preserve">    776 - Podlahy povlakové</t>
  </si>
  <si>
    <t xml:space="preserve">    781 - Dokončovací práce - obklady</t>
  </si>
  <si>
    <t xml:space="preserve">    783 - Dokončovací práce - nátěry</t>
  </si>
  <si>
    <t xml:space="preserve">    784 - Dokončovací práce - malby a tapety</t>
  </si>
  <si>
    <t>HZS - Hodinové zúčtovací sazby</t>
  </si>
  <si>
    <t xml:space="preserve">    HZS - Hodinové zúčtovací sazby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</si>
  <si>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</si>
  <si>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</si>
  <si>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</si>
  <si>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</si>
  <si>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</si>
  <si>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</si>
  <si>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</si>
  <si>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</si>
  <si>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</si>
  <si>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</si>
  <si>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</si>
  <si>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</si>
  <si>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</si>
  <si>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</si>
  <si>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</si>
  <si>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</si>
  <si>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</si>
  <si>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</si>
  <si>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131213101</t>
  </si>
  <si>
    <t>Hloubení jam ručně zapažených i nezapažených s urovnáním dna do předepsaného profilu a spádu v hornině třídy těžitelnosti I skupiny 3 soudržných</t>
  </si>
  <si>
    <t>m3</t>
  </si>
  <si>
    <t>4</t>
  </si>
  <si>
    <t>-2093046634</t>
  </si>
  <si>
    <t>PSC</t>
  </si>
  <si>
    <t xml:space="preserve">Poznámka k souboru cen:_x000D_
Poznámka k souboru cen: 1. V cenách jsou započteny i náklady na přehození výkopku na přilehlém terénu na vzdálenost do 3 m od okraje jámy nebo naložení na dopravní prostředek. </t>
  </si>
  <si>
    <t>VV</t>
  </si>
  <si>
    <t>"vč.101až106+statika+popis TZ"</t>
  </si>
  <si>
    <t>15,5*2,0*1,5</t>
  </si>
  <si>
    <t>2,5*1,5*1,5*2</t>
  </si>
  <si>
    <t>2,5*2,0*1,5</t>
  </si>
  <si>
    <t>Součet</t>
  </si>
  <si>
    <t>162751117</t>
  </si>
  <si>
    <t>Vodorovné přemístění výkopku nebo sypaniny po suchu na obvyklém dopravním prostředku, bez naložení výkopku, avšak se složením bez rozhrnutí z horniny třídy těžitelnosti I skupiny 1 až 3 na vzdálenost přes 9 000 do 10 000 m</t>
  </si>
  <si>
    <t>2130284495</t>
  </si>
  <si>
    <t xml:space="preserve">Poznámka k souboru cen:_x000D_
Poznámka k souboru cen: 1. Přemísťuje-li se výkopek z dočasných skládek vzdálených do 50 m, neoceňuje se nakládání výkopku, i když se provádí. Toto ustanovení neplatí, vylučuje-li projekt použití dozeru. 2. Ceny nelze použít, předepisuje-li projekt přemístit výkopek na místo nepřístupné obvyklým dopravním prostředkům; toto přemístění se oceňuje individuálně. </t>
  </si>
  <si>
    <t>"vč.101až107+popis TZ"</t>
  </si>
  <si>
    <t>15,595+1,28</t>
  </si>
  <si>
    <t>8,5</t>
  </si>
  <si>
    <t>3</t>
  </si>
  <si>
    <t>162751119</t>
  </si>
  <si>
    <t xml:space="preserve">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t>
  </si>
  <si>
    <t>-64760389</t>
  </si>
  <si>
    <t>25,375*10 "Přepočtené koeficientem množství</t>
  </si>
  <si>
    <t>171201221</t>
  </si>
  <si>
    <t>Poplatek za uložení stavebního odpadu na skládce (skládkovné) zeminy a kamení zatříděného do Katalogu odpadů pod kódem 17 05 04</t>
  </si>
  <si>
    <t>t</t>
  </si>
  <si>
    <t>-1086706397</t>
  </si>
  <si>
    <t xml:space="preserve">Poznámka k souboru cen:_x000D_
Poznámka k souboru cen: 1. Ceny uvedené v souboru cen je doporučeno opravit podle aktuálních cen místně příslušné skládky. 2. V cenách je započítán poplatek za ukládání odpadu dle zákona 185/2001 Sb. </t>
  </si>
  <si>
    <t>25,375*1,9 "Přepočtené koeficientem množství</t>
  </si>
  <si>
    <t>5</t>
  </si>
  <si>
    <t>171251101</t>
  </si>
  <si>
    <t>Uložení sypanin do násypů s rozprostřením sypaniny ve vrstvách a s hrubým urovnáním nezhutněných jakékoliv třídy těžitelnosti</t>
  </si>
  <si>
    <t>-236347908</t>
  </si>
  <si>
    <t xml:space="preserve">Poznámka k souboru cen:_x000D_
Poznámka k souboru cen: 1. Ceny lze použít i pro uložení sypaniny s předepsaným zhutněním na trvalé skládky, do koryt vodotečí a do prohlubní terénu. 2. Cenu 25-1101 lze použít i pro: a) rozprostření zbylého výkopu na místě po zásypu jam a rýh pro podzemní vedení a zářezů pro podzemní vedení; toto množství se určí v m3 uloženého výkopku, měřeného v rostlém stavu, b) uložení výkopku do násypů pod vodou. 3. Ceny nelze použít: a) pro uložení sypaniny do hrází; uložení netříděné sypaniny do hrází se oceňuje cenami souboru cen 171 uložení netříděných sypanin do hrází, b) pro uložení sypaniny do ochranných valů nebo těch jejich částí, jejichž šířka je menší než 3 m. Toto uložení se oceňuje cenami souboru cen 175 Obsyp objektů. </t>
  </si>
  <si>
    <t>6</t>
  </si>
  <si>
    <t>174111101</t>
  </si>
  <si>
    <t>Zásyp sypaninou z jakékoliv horniny ručně s uložením výkopku ve vrstvách se zhutněním jam, šachet, rýh nebo kolem objektů v těchto vykopávkách</t>
  </si>
  <si>
    <t>1714025995</t>
  </si>
  <si>
    <t xml:space="preserve">Poznámka k souboru cen:_x000D_
Poznámka k souboru cen: 1. Ceny nelze použít pro zásyp rýh pro drenážní trativody pro lesnicko-technické meliorace a zemědělské. Zásyp těchto rýh se oceňuje cenami souboru cen 174 Zásyp rýh pro drény. 2. V cenách je započteno přemístění sypaniny ze vzdálenosti 10 m od kraje výkopu nebo zasypávaného prostoru, měřeno k těžišti skládky.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 4. Odklizení zbylého výkopku po provedení zásypu zářezů se šikmými stěnami pro podzemní vedení nebo zásypu jam a rýh pro podzemní vedení se oceňuje cenami souboru cen 167 Nakládání výkopku nebo sypaniny a 162 Vodorovné přemístění výkopku. 5. Rozprostření zbylého výkopku podél výkopu a nad výkopem po provedení zásypů zářezů se šikmými stěnami pro podzemní vedení nebo zásypu jam a rýh pro podzemní vedení se oceňuje cenami souborů cen 171 Uložení sypaniny do násypů. </t>
  </si>
  <si>
    <t>65,25-25,375</t>
  </si>
  <si>
    <t>Zakládání</t>
  </si>
  <si>
    <t>7</t>
  </si>
  <si>
    <t>274321511</t>
  </si>
  <si>
    <t>Základy z betonu železového (bez výztuže) pasy z betonu bez zvláštních nároků na prostředí tř. C 25/30</t>
  </si>
  <si>
    <t>519539781</t>
  </si>
  <si>
    <t xml:space="preserve">Poznámka k souboru cen:_x000D_
Poznámka k souboru cen: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4. V cenách z betonu pro konstrukce bílých van 27. 32-3 nejsou započteny náklady na těsnění dilatačních a pracovních spar, tyto se oceňují cenami souborů cen 953 33 části A08 tohoto katalogu. </t>
  </si>
  <si>
    <t>"vč.201až206+statika+popis TZ"</t>
  </si>
  <si>
    <t>(1,5+1,63+1,2+0,05)*0,6*1,36*2</t>
  </si>
  <si>
    <t>1,75*0,4*1,0*2</t>
  </si>
  <si>
    <t>10,44*0,5*1,35</t>
  </si>
  <si>
    <t>8</t>
  </si>
  <si>
    <t>274351121</t>
  </si>
  <si>
    <t>Bednění základů pasů rovné zřízení</t>
  </si>
  <si>
    <t>m2</t>
  </si>
  <si>
    <t>-554496954</t>
  </si>
  <si>
    <t xml:space="preserve">Poznámka k souboru cen:_x000D_
Poznámka k souboru cen: 1. Ceny jsou určeny pro bednění ve volném prostranství, ve volných nebo zapažených jamách, rýhách a šachtách. 2. Kruhové nebo obloukové bednění poloměru do 1 m se oceňuje individuálně. </t>
  </si>
  <si>
    <t>(1,5+1,63+1,2+0,05)*2*1,36*2</t>
  </si>
  <si>
    <t>1,75*2*1,0*2</t>
  </si>
  <si>
    <t>10,44*2*1,35</t>
  </si>
  <si>
    <t>9</t>
  </si>
  <si>
    <t>274351122</t>
  </si>
  <si>
    <t>Bednění základů pasů rovné odstranění</t>
  </si>
  <si>
    <t>-527791587</t>
  </si>
  <si>
    <t>10</t>
  </si>
  <si>
    <t>274362021</t>
  </si>
  <si>
    <t>Výztuž základů pasů ze svařovaných sítí z drátů typu KARI</t>
  </si>
  <si>
    <t>-1196638676</t>
  </si>
  <si>
    <t xml:space="preserve">Poznámka k souboru cen:_x000D_
Poznámka k souboru cen: 1. Ceny platí pro desky rovné, s náběhy, hřibové nebo upnuté do žeber včetně výztuže těchto žeber. </t>
  </si>
  <si>
    <t>15,595*0,15</t>
  </si>
  <si>
    <t>11</t>
  </si>
  <si>
    <t>275321511</t>
  </si>
  <si>
    <t>Základy z betonu železového (bez výztuže) patky z betonu bez zvláštních nároků na prostředí tř. C 25/30</t>
  </si>
  <si>
    <t>2013654891</t>
  </si>
  <si>
    <t>0,8*0,8*0,5*4</t>
  </si>
  <si>
    <t>275351121</t>
  </si>
  <si>
    <t>Bednění základů patek zřízení</t>
  </si>
  <si>
    <t>-1143671948</t>
  </si>
  <si>
    <t>4*0,8*0,5*4</t>
  </si>
  <si>
    <t>13</t>
  </si>
  <si>
    <t>275351122</t>
  </si>
  <si>
    <t>Bednění základů patek odstranění</t>
  </si>
  <si>
    <t>-569199461</t>
  </si>
  <si>
    <t>14</t>
  </si>
  <si>
    <t>275361821</t>
  </si>
  <si>
    <t>Výztuž základů patek z betonářské oceli 10 505 (R)</t>
  </si>
  <si>
    <t>1443975898</t>
  </si>
  <si>
    <t>1,28*0,15</t>
  </si>
  <si>
    <t>15</t>
  </si>
  <si>
    <t>279321347</t>
  </si>
  <si>
    <t>Základové zdi z betonu železového (bez výztuže) bez zvláštních nároků na prostředí tř. C 25/30</t>
  </si>
  <si>
    <t>1981587844</t>
  </si>
  <si>
    <t xml:space="preserve">Poznámka k souboru cen:_x000D_
Poznámka k souboru cen: 1. V ceně příplatku -5911 jsou započteny náklady na technologické opatření a na ztíženou betonáž pod hladinou pažící bentonitové suspenze a na průběžné odčerpávání suspenze s přepouštěním na určité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a) bednění; tyto se oceňují cenami souboru cen 279 35-11 Bednění základových zdí, b) dodání a uložení výztuže; tyto se oceňují cenami souboru cen 279 36- . . Výztuž základových zdí nosných. </t>
  </si>
  <si>
    <t>(1,5+1,63+1,2+0,05)*0,4*1,36*2</t>
  </si>
  <si>
    <t>1,75*0,3*1,0*2</t>
  </si>
  <si>
    <t>10,44*0,3*1,145</t>
  </si>
  <si>
    <t>16</t>
  </si>
  <si>
    <t>279351121</t>
  </si>
  <si>
    <t>Bednění základových zdí rovné oboustranné za každou stranu zřízení</t>
  </si>
  <si>
    <t>-418619440</t>
  </si>
  <si>
    <t xml:space="preserve">Poznámka k souboru cen:_x000D_
Poznámka k souboru cen: 1. Ceny jsou určeny pro bednění svislé nebo šikmé (odkloněné), půdorysně přímé nebo zalomené ve volném prostranství, ve volných nebo zapažených jamách a rýhách. 2. Kruhové nebo obloukové bednění poloměru do 1 m se oceňuje individuálně. </t>
  </si>
  <si>
    <t>10,44*2*1,145</t>
  </si>
  <si>
    <t>17</t>
  </si>
  <si>
    <t>279351122</t>
  </si>
  <si>
    <t>Bednění základových zdí rovné oboustranné za každou stranu odstranění</t>
  </si>
  <si>
    <t>1424051271</t>
  </si>
  <si>
    <t>18</t>
  </si>
  <si>
    <t>279362021</t>
  </si>
  <si>
    <t>Výztuž základových zdí nosných svislých nebo odkloněných od svislice, rovinných nebo oblých, deskových nebo žebrových, včetně výztuže jejich žeber ze svařovaných sítí z drátů typu KARI</t>
  </si>
  <si>
    <t>-168113596</t>
  </si>
  <si>
    <t>9,401*0,15</t>
  </si>
  <si>
    <t>Svislé a kompletní konstrukce</t>
  </si>
  <si>
    <t>19</t>
  </si>
  <si>
    <t>310239211</t>
  </si>
  <si>
    <t>Zazdívka otvorů ve zdivu nadzákladovém cihlami pálenými plochy přes 1 m2 do 4 m2 na maltu vápenocementovou</t>
  </si>
  <si>
    <t>1782425619</t>
  </si>
  <si>
    <t>"1"</t>
  </si>
  <si>
    <t>0,85*2,05*0,45*2</t>
  </si>
  <si>
    <t>1,0*2,02*0,45</t>
  </si>
  <si>
    <t>1,03*2,02*0,45</t>
  </si>
  <si>
    <t>"2"</t>
  </si>
  <si>
    <t>20</t>
  </si>
  <si>
    <t>311272331</t>
  </si>
  <si>
    <t>Zdivo z pórobetonových tvárnic na tenké maltové lože, tl. zdiva 375 mm pevnost tvárnic přes P2 do P4, objemová hmotnost přes 450 do 600 kg/m3 hladkých</t>
  </si>
  <si>
    <t>841904510</t>
  </si>
  <si>
    <t>(0,25+1,0+0,45+1,03+0,4+0,65+1,4)*6,5*2</t>
  </si>
  <si>
    <t>-0,8*1,97*2</t>
  </si>
  <si>
    <t>311361821</t>
  </si>
  <si>
    <t>Výztuž nadzákladových zdí nosných svislých nebo odkloněných od svislice, rovných nebo oblých z betonářské oceli 10 505 (R) nebo BSt 500</t>
  </si>
  <si>
    <t>-1606599479</t>
  </si>
  <si>
    <t>"kotvení zdi"</t>
  </si>
  <si>
    <t>12*4*0,2*0,888*0,001*2</t>
  </si>
  <si>
    <t>"převázání"</t>
  </si>
  <si>
    <t>12*3*1,2*0,888*0,001*2</t>
  </si>
  <si>
    <t>22</t>
  </si>
  <si>
    <t>317941121</t>
  </si>
  <si>
    <t>Osazování ocelových válcovaných nosníků na zdivu I nebo IE nebo U nebo UE nebo L do č. 12 nebo výšky do 120 mm</t>
  </si>
  <si>
    <t>-1953598125</t>
  </si>
  <si>
    <t xml:space="preserve">Poznámka k souboru cen:_x000D_
Poznámka k souboru cen: 1. Ceny jsou určeny pro zednické osazování na cementovou maltu(min. MC 15). 2. Dodávka ocelových nosníků se oceňuje ve specifikaci. 3. Ztratné lze dohodnout ve směrné výši 8 % na krytí nákladů na řezání příslušných délek z hutních délek nosníků a na zbytkový odpad (prořez). </t>
  </si>
  <si>
    <t>"vč. povrchové úpravy"</t>
  </si>
  <si>
    <t>"N1"</t>
  </si>
  <si>
    <t>144,9*1,25*0,001</t>
  </si>
  <si>
    <t>"N2"</t>
  </si>
  <si>
    <t>242,9*1,25*0,001</t>
  </si>
  <si>
    <t>"N3"</t>
  </si>
  <si>
    <t>99,9*1,25*0,001</t>
  </si>
  <si>
    <t>23</t>
  </si>
  <si>
    <t>M</t>
  </si>
  <si>
    <t>13010714</t>
  </si>
  <si>
    <t>ocel profilová IPN 120 jakost 11 375</t>
  </si>
  <si>
    <t>1835352890</t>
  </si>
  <si>
    <t>0,61*1,08 "Přepočtené koeficientem množství</t>
  </si>
  <si>
    <t>24</t>
  </si>
  <si>
    <t>317941123</t>
  </si>
  <si>
    <t>Osazování ocelových válcovaných nosníků na zdivu I nebo IE nebo U nebo UE nebo L č. 14 až 22 nebo výšky do 220 mm</t>
  </si>
  <si>
    <t>-1735459328</t>
  </si>
  <si>
    <t>"P2"</t>
  </si>
  <si>
    <t>256,19*0,001</t>
  </si>
  <si>
    <t>25</t>
  </si>
  <si>
    <t>13010718</t>
  </si>
  <si>
    <t>ocel profilová IPN 160 jakost 11 375</t>
  </si>
  <si>
    <t>-325905730</t>
  </si>
  <si>
    <t>0,256*1,08 "Přepočtené koeficientem množství</t>
  </si>
  <si>
    <t>26</t>
  </si>
  <si>
    <t>330321410</t>
  </si>
  <si>
    <t>Sloupy, pilíře, táhla, rámové stojky, vzpěry z betonu železového (bez výztuže) bez zvláštních nároků na vliv prostředí tř. C 25/30</t>
  </si>
  <si>
    <t>-569748178</t>
  </si>
  <si>
    <t xml:space="preserve">Poznámka k souboru cen:_x000D_
Poznámka k souboru cen: 1. V cenách pro pohledový beton jsou započteny i náklady na pečlivé hutnění zejména při líci konstrukce pro docílení neporušeného maltového povrchu bez vzhledových kazů. </t>
  </si>
  <si>
    <t>0,3*0,3*1,005*2</t>
  </si>
  <si>
    <t>27</t>
  </si>
  <si>
    <t>331351121</t>
  </si>
  <si>
    <t>Bednění hranatých sloupů a pilířů včetně vzepření průřezu pravoúhlého čtyřúhelníka výšky do 4 m, průřezu přes 0,08 do 0,16 m2 zřízení</t>
  </si>
  <si>
    <t>903286368</t>
  </si>
  <si>
    <t xml:space="preserve">Poznámka k souboru cen:_x000D_
Poznámka k souboru cen: 1. Cenami lze oceňovat i rámové stojky. 2. Ceny jsou určeny pro bedněné plochy s nízkými požadavky na pohledovost - třída pohledového betonu PB1 dle TP ČSB 03 (garáže, sklepy, apod.) 3. Příplatek k cenám za pohledový beton je určen pro třídu pohledového betonu PB2 (běžné budovy). Vyšší třídy pohledovosti se oceňují individuálně. </t>
  </si>
  <si>
    <t>4*0,3*1,005*2</t>
  </si>
  <si>
    <t>28</t>
  </si>
  <si>
    <t>331351122</t>
  </si>
  <si>
    <t>Bednění hranatých sloupů a pilířů včetně vzepření průřezu pravoúhlého čtyřúhelníka výšky do 4 m, průřezu přes 0,08 do 0,16 m2 odstranění</t>
  </si>
  <si>
    <t>-1988460784</t>
  </si>
  <si>
    <t>29</t>
  </si>
  <si>
    <t>331361821</t>
  </si>
  <si>
    <t>Výztuž sloupů, pilířů, rámových stojek, táhel nebo vzpěr hranatých svislých nebo šikmých (odkloněných) z betonářské oceli 10 505 (R) nebo BSt 500</t>
  </si>
  <si>
    <t>240857913</t>
  </si>
  <si>
    <t>0,181*0,15</t>
  </si>
  <si>
    <t>30</t>
  </si>
  <si>
    <t>340239212</t>
  </si>
  <si>
    <t>Zazdívka otvorů v příčkách nebo stěnách cihlami plnými pálenými plochy přes 1 m2 do 4 m2, tloušťky přes 100 mm</t>
  </si>
  <si>
    <t>-1029067715</t>
  </si>
  <si>
    <t>"vč.120až124+popis TZ"</t>
  </si>
  <si>
    <t>0,7*2,0*2</t>
  </si>
  <si>
    <t>31</t>
  </si>
  <si>
    <t>342241162</t>
  </si>
  <si>
    <t>Příčky nebo přizdívky jednoduché z cihel nebo příčkovek pálených na maltu MVC nebo MC plných P7,5 až P15 dl. 290 mm (290x140x65 mm), tl. o tl. 140 mm</t>
  </si>
  <si>
    <t>-1385549003</t>
  </si>
  <si>
    <t xml:space="preserve">Poznámka k souboru cen:_x000D_
Poznámka k souboru cen: 1. Dvojité příčky se oceňují jako dvě příčky jednoduché. 2. Izolační vložky vkládané do mezery dvojitých příček při zdění se oceňují samostatně. 3. V příčkách tl. 65 a 71 mm jsou započteny i náklady na konstrukční výztuž. 4. V cenách nejsou započteny případné náklady na: a) úpravu líce; tyto se oceňují cenami souboru cen 310 90-11 Úprava líce při zdění režného zdiva. b) spárování; tyto se oceňují cenami souboru cen 61. 63-10 Spárování vnitřních ploch pohledového zdiva, případně 62. 63-10 Spárování vnějších ploch pohledového zdiva. </t>
  </si>
  <si>
    <t>(2,1+1,11+0,15)*1,9</t>
  </si>
  <si>
    <t>-0,8*1,97</t>
  </si>
  <si>
    <t>32</t>
  </si>
  <si>
    <t>342272225</t>
  </si>
  <si>
    <t>Příčky z pórobetonových tvárnic hladkých na tenké maltové lože objemová hmotnost do 500 kg/m3, tloušťka příčky 100 mm</t>
  </si>
  <si>
    <t>914506463</t>
  </si>
  <si>
    <t>(1,0+1,9)*3,35*2</t>
  </si>
  <si>
    <t>-0,7*1,97*2</t>
  </si>
  <si>
    <t>33</t>
  </si>
  <si>
    <t>342291121</t>
  </si>
  <si>
    <t>Ukotvení příček plochými kotvami, do konstrukce cihelné</t>
  </si>
  <si>
    <t>m</t>
  </si>
  <si>
    <t>2103352007</t>
  </si>
  <si>
    <t xml:space="preserve">Poznámka k souboru cen:_x000D_
Poznámka k souboru cen: 1. V cenách -1111 a -1112 jsou započteny náklady na dodání a aplikaci polyuretanové pěny ve spreji a na odříznutí zatvrdlé pěny u líce příčky. 2. Ceny -1111 a -1112 lze použít i pro ukotvení příček ke stropu. 3. Ceny -1141 a -1143 lze použít pro ukotvení příček k podlaze. 4. Množství jednotek se určuje v m styku příčky s konstrukcí. </t>
  </si>
  <si>
    <t>"pp"</t>
  </si>
  <si>
    <t>2*1,9</t>
  </si>
  <si>
    <t>3*3,05*2</t>
  </si>
  <si>
    <t>34</t>
  </si>
  <si>
    <t>38638111-š</t>
  </si>
  <si>
    <t>Jímka ze železového betonu s bedněním a výztuží, s hladkou cementovou omítkou 20 mm tl. na stěnách, s ozubem pro zapuštění krycí desky, s cementovým potěrem 20 mm tl. na dně, včetně izolace a přizdívky , bez zemních prací - viz popis</t>
  </si>
  <si>
    <t>kus</t>
  </si>
  <si>
    <t>247576618</t>
  </si>
  <si>
    <t xml:space="preserve">Poznámka k souboru cen:_x000D_
Poznámka k souboru cen: 1. Ceny jsou určeny pro jímky v interiéru. 2. Neodpovídají-li rozměry v projektu, lze použít cenu pro nejblíže odpovídajíci objem. </t>
  </si>
  <si>
    <t>3-SA</t>
  </si>
  <si>
    <t>Sanace zdiva</t>
  </si>
  <si>
    <t>35</t>
  </si>
  <si>
    <t>3-01</t>
  </si>
  <si>
    <t>M+D Injektáže zdiva horizontální - dle požadavku viz celý popis technologické řešení - Návrh sanačních opatření</t>
  </si>
  <si>
    <t>-305385981</t>
  </si>
  <si>
    <t>36</t>
  </si>
  <si>
    <t>3-02</t>
  </si>
  <si>
    <t>M+D Injektáže zdiva vertikální - dle požadavku viz celý popis technologické řešení - Návrh sanačních opatření</t>
  </si>
  <si>
    <t>975013691</t>
  </si>
  <si>
    <t>37</t>
  </si>
  <si>
    <t>3-03</t>
  </si>
  <si>
    <t>M+D Venkovní minerální izolace - dle požadavku viz celý popis technologické řešení - Návrh sanačních opatření</t>
  </si>
  <si>
    <t>1881194416</t>
  </si>
  <si>
    <t>38</t>
  </si>
  <si>
    <t>3-04</t>
  </si>
  <si>
    <t>M+D Venkovní izolace svislé živičné - dle požadavku viz celý popis technologické řešení - Návrh sanačních opatření</t>
  </si>
  <si>
    <t>-1651945589</t>
  </si>
  <si>
    <t>39</t>
  </si>
  <si>
    <t>3-05</t>
  </si>
  <si>
    <t>M+D Podrovnání pod venkovní izolace - dle požadavku viz celý popis technologické řešení - Návrh sanačních opatření</t>
  </si>
  <si>
    <t>1835783389</t>
  </si>
  <si>
    <t>40</t>
  </si>
  <si>
    <t>3-06</t>
  </si>
  <si>
    <t>M+D Třívrszvá nopová ochranná a drenážní fólie - dle požadavku viz celý popis technologické řešení - Návrh sanačních opatření</t>
  </si>
  <si>
    <t>-1091422836</t>
  </si>
  <si>
    <t>41</t>
  </si>
  <si>
    <t>3-07</t>
  </si>
  <si>
    <t>M+D Lišta DS - dle požadavku viz celý popis technologické řešení - Návrh sanačních opatření</t>
  </si>
  <si>
    <t>383393796</t>
  </si>
  <si>
    <t>42</t>
  </si>
  <si>
    <t>3-11pp</t>
  </si>
  <si>
    <t>M+D Fixace plísňových spór stěn - dle požadavku viz celý popis technologické řešení - Návrh sanačních opatření</t>
  </si>
  <si>
    <t>-1537712628</t>
  </si>
  <si>
    <t>43</t>
  </si>
  <si>
    <t>3-12pp</t>
  </si>
  <si>
    <t>M+D Adhézní nátěr + srovnání podklad vnitřní - dle požadavku viz celý popis technologické řešení - Návrh sanačních opatření</t>
  </si>
  <si>
    <t>120758775</t>
  </si>
  <si>
    <t>44</t>
  </si>
  <si>
    <t>3-13pp</t>
  </si>
  <si>
    <t>M+D Plošné difúzní nátěry vnitřní - dle požadavku viz celý popis technologické řešení - Návrh sanačních opatření</t>
  </si>
  <si>
    <t>2021850714</t>
  </si>
  <si>
    <t>45</t>
  </si>
  <si>
    <t>3-14pp</t>
  </si>
  <si>
    <t>M+D Omítky sanační vnitřní WTA rychletuhnoucí - dle požadavku viz celý popis technologické řešení - Návrh sanačních opatření</t>
  </si>
  <si>
    <t>556535709</t>
  </si>
  <si>
    <t>46</t>
  </si>
  <si>
    <t>3-15pp</t>
  </si>
  <si>
    <t>M+D Omítky standartní s přísadou vnitřní - dle požadavku viz celý popis technologické řešení - Návrh sanačních opatření</t>
  </si>
  <si>
    <t>552818946</t>
  </si>
  <si>
    <t>47</t>
  </si>
  <si>
    <t>3-16pp</t>
  </si>
  <si>
    <t>M+D Nátěry stěn sanační vnitřní - dle požadavku viz celý popis technologické řešení - Návrh sanačních opatření</t>
  </si>
  <si>
    <t>405777849</t>
  </si>
  <si>
    <t>48</t>
  </si>
  <si>
    <t>3-17pp</t>
  </si>
  <si>
    <t>M+D Izolační fabion - dle požadavku viz celý popis technologické řešení - Návrh sanačních opatření</t>
  </si>
  <si>
    <t>775971059</t>
  </si>
  <si>
    <t>49</t>
  </si>
  <si>
    <t>3-18pp</t>
  </si>
  <si>
    <t>M+D Izolace podlah stěrková živičná s pryž.granulátem vnitřní - dle požadavku viz celý popis technologické řešení - Návrh sanačních opatření</t>
  </si>
  <si>
    <t>304995988</t>
  </si>
  <si>
    <t>Vodorovné konstrukce</t>
  </si>
  <si>
    <t>50</t>
  </si>
  <si>
    <t>411121232</t>
  </si>
  <si>
    <t>Montáž prefabrikovaných železobetonových stropů se zalitím spár, včetně podpěrné konstrukce, na cementovou maltu ze stropních desek, šířky do 600 mm a délky přes 900 do 1800 mm</t>
  </si>
  <si>
    <t>237843101</t>
  </si>
  <si>
    <t xml:space="preserve">Poznámka k souboru cen:_x000D_
Poznámka k souboru cen: 1. Montáž stropních panelů šířky do 600 mm a délky do 3300 mm se oceňuje jako montáž stropní desky. 2. Montáž stropní desky šířky přes 600 mm se ocení jako montáž stropních panelů. 3. Šířkou se rozumí šířka skladebná. 4. V cenách nejsou započteny náklady na dodávku hlavních materiálů, tato se ocení ve specifikaci.. </t>
  </si>
  <si>
    <t>"PZD"</t>
  </si>
  <si>
    <t>56</t>
  </si>
  <si>
    <t>51</t>
  </si>
  <si>
    <t>59341218</t>
  </si>
  <si>
    <t>deska stropní plná PZD 1200x300x90mm</t>
  </si>
  <si>
    <t>2100905679</t>
  </si>
  <si>
    <t>56*1,01 "Přepočtené koeficientem množství</t>
  </si>
  <si>
    <t>52</t>
  </si>
  <si>
    <t>413232211</t>
  </si>
  <si>
    <t>Zazdívka zhlaví stropních trámů nebo válcovaných nosníků pálenými cihlami válcovaných nosníků, výšky do 150 mm</t>
  </si>
  <si>
    <t>423900142</t>
  </si>
  <si>
    <t>2*4</t>
  </si>
  <si>
    <t>2*12</t>
  </si>
  <si>
    <t>2*8</t>
  </si>
  <si>
    <t>2*2</t>
  </si>
  <si>
    <t>Mezisoučet</t>
  </si>
  <si>
    <t>9+4</t>
  </si>
  <si>
    <t>53</t>
  </si>
  <si>
    <t>413941123</t>
  </si>
  <si>
    <t>Osazování ocelových válcovaných nosníků ve stropech I nebo IE nebo U nebo UE nebo L č. 14 až 22 nebo výšky do 220 mm</t>
  </si>
  <si>
    <t>-231284094</t>
  </si>
  <si>
    <t xml:space="preserve">Poznámka k souboru cen:_x000D_
Poznámka k souboru cen: 1. Ceny jsou určeny pro zednické osazování na cementovou maltu (min. MC-15). 2. Dodávka ocelových nosníků se oceňuje ve specifikaci. 3. Ztratné lze dohodnout ve směrné výši 8 % na krytí nákladů na řezání příslušných délek z hutních délek nosníků a na zbytkový odpad (prořez). </t>
  </si>
  <si>
    <t>"vč.206+statika+popis TZ"</t>
  </si>
  <si>
    <t>1095,0*0,001</t>
  </si>
  <si>
    <t>54</t>
  </si>
  <si>
    <t>13010720</t>
  </si>
  <si>
    <t>ocel profilová IPN 180 jakost 11 375</t>
  </si>
  <si>
    <t>451473020</t>
  </si>
  <si>
    <t>1,095*1,08 "Přepočtené koeficientem množství</t>
  </si>
  <si>
    <t>55</t>
  </si>
  <si>
    <t>417321414</t>
  </si>
  <si>
    <t>Ztužující pásy a věnce z betonu železového (bez výztuže) tř. C 20/25</t>
  </si>
  <si>
    <t>-1509660742</t>
  </si>
  <si>
    <t>5,0*0,3*0,2*2</t>
  </si>
  <si>
    <t>417351115</t>
  </si>
  <si>
    <t>Bednění bočnic ztužujících pásů a věnců včetně vzpěr zřízení</t>
  </si>
  <si>
    <t>-197067375</t>
  </si>
  <si>
    <t>5,0*2*0,2*2</t>
  </si>
  <si>
    <t>57</t>
  </si>
  <si>
    <t>417351116</t>
  </si>
  <si>
    <t>Bednění bočnic ztužujících pásů a věnců včetně vzpěr odstranění</t>
  </si>
  <si>
    <t>-1803419748</t>
  </si>
  <si>
    <t>58</t>
  </si>
  <si>
    <t>417361821</t>
  </si>
  <si>
    <t>Výztuž ztužujících pásů a věnců z betonářské oceli 10 505 (R) nebo BSt 500</t>
  </si>
  <si>
    <t>1397219032</t>
  </si>
  <si>
    <t>0,6*0,15</t>
  </si>
  <si>
    <t>59</t>
  </si>
  <si>
    <t>430321414</t>
  </si>
  <si>
    <t>Schodišťové konstrukce a rampy z betonu železového (bez výztuže) stupně, schodnice, ramena, podesty s nosníky tř. C 25/30</t>
  </si>
  <si>
    <t>-1650289093</t>
  </si>
  <si>
    <t>4,85*0,1</t>
  </si>
  <si>
    <t>60</t>
  </si>
  <si>
    <t>430362021</t>
  </si>
  <si>
    <t>Výztuž schodišťových konstrukcí a ramp stupňů, schodnic, ramen, podest s nosníky ze svařovaných sítí z drátů typu KARI</t>
  </si>
  <si>
    <t>2067829672</t>
  </si>
  <si>
    <t>4,85*7,9*0,001*2</t>
  </si>
  <si>
    <t>61</t>
  </si>
  <si>
    <t>431351121</t>
  </si>
  <si>
    <t>Bednění podest, podstupňových desek a ramp včetně podpěrné konstrukce výšky do 4 m půdorysně přímočarých zřízení</t>
  </si>
  <si>
    <t>983653596</t>
  </si>
  <si>
    <t>1,75*0,5*2</t>
  </si>
  <si>
    <t>62</t>
  </si>
  <si>
    <t>431351122</t>
  </si>
  <si>
    <t>Bednění podest, podstupňových desek a ramp včetně podpěrné konstrukce výšky do 4 m půdorysně přímočarých odstranění</t>
  </si>
  <si>
    <t>-1579062811</t>
  </si>
  <si>
    <t>63</t>
  </si>
  <si>
    <t>434311115</t>
  </si>
  <si>
    <t>Stupně dusané z betonu prostého nebo prokládaného kamenem na terén nebo na desku bez potěru, se zahlazením povrchu tř. C 20/25</t>
  </si>
  <si>
    <t>1303949036</t>
  </si>
  <si>
    <t>2,0*7</t>
  </si>
  <si>
    <t>64</t>
  </si>
  <si>
    <t>434351141</t>
  </si>
  <si>
    <t>Bednění stupňů betonovaných na podstupňové desce nebo na terénu půdorysně přímočarých zřízení</t>
  </si>
  <si>
    <t>1611435541</t>
  </si>
  <si>
    <t xml:space="preserve">Poznámka k souboru cen:_x000D_
Poznámka k souboru cen: 1. Množství měrných jednotek bednění stupňů se určuje v m2 plochy stupnic a podstupnic. </t>
  </si>
  <si>
    <t>2,0*0,6*7</t>
  </si>
  <si>
    <t>65</t>
  </si>
  <si>
    <t>434351142</t>
  </si>
  <si>
    <t>Bednění stupňů betonovaných na podstupňové desce nebo na terénu půdorysně přímočarých odstranění</t>
  </si>
  <si>
    <t>-455492739</t>
  </si>
  <si>
    <t>Komunikace pozemní</t>
  </si>
  <si>
    <t>66</t>
  </si>
  <si>
    <t>564861111</t>
  </si>
  <si>
    <t>Podklad ze štěrkodrti ŠD s rozprostřením a zhutněním, po zhutnění tl. 200 mm</t>
  </si>
  <si>
    <t>-1110640281</t>
  </si>
  <si>
    <t>2*(22,0+0,5+10,25+2,35+0,5+2,0)*0,5</t>
  </si>
  <si>
    <t>Úpravy povrchů, podlahy a osazování výplní</t>
  </si>
  <si>
    <t>67</t>
  </si>
  <si>
    <t>611131101</t>
  </si>
  <si>
    <t>Podkladní a spojovací vrstva vnitřních omítaných ploch cementový postřik nanášený ručně celoplošně stropů</t>
  </si>
  <si>
    <t>573440725</t>
  </si>
  <si>
    <t>21,41+6,48+9,67+6,48+9,67+18,83+17,01+15,5+8,79+17,31+19,1</t>
  </si>
  <si>
    <t>3,76</t>
  </si>
  <si>
    <t>3,52</t>
  </si>
  <si>
    <t>3,71</t>
  </si>
  <si>
    <t>68</t>
  </si>
  <si>
    <t>611131105</t>
  </si>
  <si>
    <t>Podkladní a spojovací vrstva vnitřních omítaných ploch cementový postřik nanášený ručně celoplošně schodišťových konstrukcí</t>
  </si>
  <si>
    <t>2062993952</t>
  </si>
  <si>
    <t>7,96</t>
  </si>
  <si>
    <t>5,9</t>
  </si>
  <si>
    <t>10,0</t>
  </si>
  <si>
    <t>69</t>
  </si>
  <si>
    <t>611321141</t>
  </si>
  <si>
    <t>Omítka vápenocementová vnitřních ploch nanášená ručně dvouvrstvá, tloušťky jádrové omítky do 10 mm a tloušťky štuku do 3 mm štuková vodorovných konstrukcí stropů rovných</t>
  </si>
  <si>
    <t>-580453127</t>
  </si>
  <si>
    <t xml:space="preserve">Poznámka k souboru cen:_x000D_
Poznámka k souboru cen: 1. Pro ocenění nanášení omítek v tloušťce jádrové omítky přes 10 mm se použije příplatek za každých dalších i započatých 5 mm. 2. Omítky stropních konstrukcí nanášené na pletivo se oceňují cenami omítek žebrových stropů nebo osamělých trámů. 3. Podkladní a spojovací vrstvy se oceňují cenami souboru cen 61.13-1... této části katalogu. </t>
  </si>
  <si>
    <t>70</t>
  </si>
  <si>
    <t>611321143</t>
  </si>
  <si>
    <t>Omítka vápenocementová vnitřních ploch nanášená ručně dvouvrstvá, tloušťky jádrové omítky do 10 mm a tloušťky štuku do 3 mm štuková vodorovných konstrukcí kleneb nebo skořepin</t>
  </si>
  <si>
    <t>1639272329</t>
  </si>
  <si>
    <t>71</t>
  </si>
  <si>
    <t>611321145</t>
  </si>
  <si>
    <t>Omítka vápenocementová vnitřních ploch nanášená ručně dvouvrstvá, tloušťky jádrové omítky do 10 mm a tloušťky štuku do 3 mm štuková schodišťových konstrukcí stropů, stěn, ramen nebo nosníků</t>
  </si>
  <si>
    <t>-251335771</t>
  </si>
  <si>
    <t>72</t>
  </si>
  <si>
    <t>611321191</t>
  </si>
  <si>
    <t>Omítka vápenocementová vnitřních ploch nanášená ručně Příplatek k cenám za každých dalších i započatých 5 mm tloušťky omítky přes 10 mm stropů</t>
  </si>
  <si>
    <t>-2043685783</t>
  </si>
  <si>
    <t>10,99*2</t>
  </si>
  <si>
    <t>150,25*2</t>
  </si>
  <si>
    <t>73</t>
  </si>
  <si>
    <t>611321195</t>
  </si>
  <si>
    <t>Omítka vápenocementová vnitřních ploch nanášená ručně Příplatek k cenám za každých dalších i započatých 5 mm tloušťky omítky přes 10 mm schodišťových konstrukcí</t>
  </si>
  <si>
    <t>-1725436657</t>
  </si>
  <si>
    <t>27,62*2</t>
  </si>
  <si>
    <t>74</t>
  </si>
  <si>
    <t>612131101</t>
  </si>
  <si>
    <t>Podkladní a spojovací vrstva vnitřních omítaných ploch cementový postřik nanášený ručně celoplošně stěn</t>
  </si>
  <si>
    <t>-1452438765</t>
  </si>
  <si>
    <t>2*(2,85+0,15+1,45+4,1)*3,05*2</t>
  </si>
  <si>
    <t>2*(2,8+4,1)*3,05*2</t>
  </si>
  <si>
    <t>2*(1,3+4,1)*3,05*2</t>
  </si>
  <si>
    <t>2*(5,05+4,5)*3,05*4</t>
  </si>
  <si>
    <t>2,0*3,05*2</t>
  </si>
  <si>
    <t>(1,3+1,9+1,3)*3,05</t>
  </si>
  <si>
    <t>1,25*3,05</t>
  </si>
  <si>
    <t>2*(2,8+1,325+3,075)*3,45</t>
  </si>
  <si>
    <t>-1,05*1,95*4</t>
  </si>
  <si>
    <t>-1,35*1,95*4</t>
  </si>
  <si>
    <t>-0,6*1,95*2</t>
  </si>
  <si>
    <t>-0,4*0,4*4</t>
  </si>
  <si>
    <t>-0,95*2,0*2</t>
  </si>
  <si>
    <t>-1,25*2,0</t>
  </si>
  <si>
    <t>-0,8*1,97*12</t>
  </si>
  <si>
    <t>-0,9*1,97*2</t>
  </si>
  <si>
    <t>(1,95+1,05+1,95)*0,2*4</t>
  </si>
  <si>
    <t>(1,95+1,35+1,95)*0,2*4</t>
  </si>
  <si>
    <t>(1,95+0,6+1,95)*0,2*2</t>
  </si>
  <si>
    <t>3*0,4*0,2*4</t>
  </si>
  <si>
    <t>(2,75+0,95+2,75)*0,2*2</t>
  </si>
  <si>
    <t>(2,75+1,25+2,75)*0,2</t>
  </si>
  <si>
    <t>(2,0+1,0+2,0)*0,2*6</t>
  </si>
  <si>
    <t>-0,95*2,05*2</t>
  </si>
  <si>
    <t>"3"</t>
  </si>
  <si>
    <t>(3,2+5,0+5,0+5,0+3,2)*0,8*2</t>
  </si>
  <si>
    <t>(2,9+3,55+2,9)*0,8*2</t>
  </si>
  <si>
    <t>(2,9+3,55+2,9)*(3,0-0,8)/2*2</t>
  </si>
  <si>
    <t>-0,55*1,0*4</t>
  </si>
  <si>
    <t>(1,0+0,55+1,0)*0,2</t>
  </si>
  <si>
    <t>2*(3,025+2,46+3,025+1,0)*(1,3+0,3+0,75)</t>
  </si>
  <si>
    <t>75</t>
  </si>
  <si>
    <t>612131111</t>
  </si>
  <si>
    <t>Podkladní a spojovací vrstva vnitřních omítaných ploch polymercementový spojovací můstek nanášený ručně stěn</t>
  </si>
  <si>
    <t>-1398216328</t>
  </si>
  <si>
    <t>"nové zdivo"</t>
  </si>
  <si>
    <t>64,188</t>
  </si>
  <si>
    <t>4,808*2</t>
  </si>
  <si>
    <t>33,344*2</t>
  </si>
  <si>
    <t>76</t>
  </si>
  <si>
    <t>612142001</t>
  </si>
  <si>
    <t>Potažení vnitřních ploch pletivem v ploše nebo pruzích, na plném podkladu sklovláknitým vtlačením do tmelu stěn</t>
  </si>
  <si>
    <t>1289544335</t>
  </si>
  <si>
    <t xml:space="preserve">Poznámka k souboru cen:_x000D_
Poznámka k souboru cen: 1. V cenách -2001 jsou započteny i náklady na tmel. </t>
  </si>
  <si>
    <t>77</t>
  </si>
  <si>
    <t>61215</t>
  </si>
  <si>
    <t>M+D Rohové profily vhodné pro vnitřní omítky</t>
  </si>
  <si>
    <t>-1167378532</t>
  </si>
  <si>
    <t>78</t>
  </si>
  <si>
    <t>612311131</t>
  </si>
  <si>
    <t>Potažení vnitřních ploch štukem tloušťky do 3 mm svislých konstrukcí stěn</t>
  </si>
  <si>
    <t>-1208127794</t>
  </si>
  <si>
    <t>79</t>
  </si>
  <si>
    <t>612321141</t>
  </si>
  <si>
    <t>Omítka vápenocementová vnitřních ploch nanášená ručně dvouvrstvá, tloušťky jádrové omítky do 10 mm a tloušťky štuku do 3 mm štuková svislých konstrukcí stěn</t>
  </si>
  <si>
    <t>1461114665</t>
  </si>
  <si>
    <t>80</t>
  </si>
  <si>
    <t>612321191</t>
  </si>
  <si>
    <t>Omítka vápenocementová vnitřních ploch nanášená ručně Příplatek k cenám za každých dalších i započatých 5 mm tloušťky omítky přes 10 mm stěn</t>
  </si>
  <si>
    <t>1893912455</t>
  </si>
  <si>
    <t>1186,815*2</t>
  </si>
  <si>
    <t>1186,815/2</t>
  </si>
  <si>
    <t>81</t>
  </si>
  <si>
    <t>619991011</t>
  </si>
  <si>
    <t>Zakrytí vnitřních ploch před znečištěním včetně pozdějšího odkrytí konstrukcí a prvků obalením fólií a přelepením páskou</t>
  </si>
  <si>
    <t>2003879639</t>
  </si>
  <si>
    <t xml:space="preserve">Poznámka k souboru cen:_x000D_
Poznámka k souboru cen: 1. U ceny -1011 se množství měrných jednotek určuje v m2 rozvinuté plochy jednotlivých konstrukcí a prvků. 2. Zakrytí výplní otvorů se oceňuje příslušnými cenami souboru cen 629 99-10.. Zakrytí vnějších ploch před znečištěním. </t>
  </si>
  <si>
    <t>0,4*0,4*8</t>
  </si>
  <si>
    <t>0,6*1,95*4</t>
  </si>
  <si>
    <t>1,05*1,95*8</t>
  </si>
  <si>
    <t>1,35*1,95*8</t>
  </si>
  <si>
    <t>82</t>
  </si>
  <si>
    <t>621131111</t>
  </si>
  <si>
    <t>Podkladní a spojovací vrstva vnějších omítaných ploch polymercementový spojovací můstek nanášený ručně podhledů</t>
  </si>
  <si>
    <t>745260909</t>
  </si>
  <si>
    <t>"podhled"</t>
  </si>
  <si>
    <t>12,41*2</t>
  </si>
  <si>
    <t>83</t>
  </si>
  <si>
    <t>621221011</t>
  </si>
  <si>
    <t>Montáž kontaktního zateplení lepením a mechanickým kotvením z desek z minerální vlny s podélnou orientací vláken na vnější podhledy, tloušťky desek přes 40 do 80 mm</t>
  </si>
  <si>
    <t>-1497225507</t>
  </si>
  <si>
    <t xml:space="preserve">Poznámka k souboru cen:_x000D_
Poznámka k souboru cen: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5%,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profilů, tyto se ocení příslušnými cenami této části katalogu. 3. V cenách 621 25-1101 až -1107 jsou započteny náklady na osazení a dodávku tepelněizolačních zátek v počtu 10 ks/m2 pro podhledy. 4. V cenách 622 25-1101 až -1107 jsou započteny náklady na osazení a dodávku tepelněizolačních zátek v počtu 8 ks/m2 pro stěny. 5. Kombinovaná deska je např. sendvičově uspořádaná deska tvořena izolačním jádrem z grafitového polystyrenu a krycí deskou z minerální vlny. </t>
  </si>
  <si>
    <t>12,41</t>
  </si>
  <si>
    <t>10,34*(0,6+0,3)</t>
  </si>
  <si>
    <t>84</t>
  </si>
  <si>
    <t>63151519</t>
  </si>
  <si>
    <t>deska tepelně izolační minerální kontaktních fasád podélné vlákno λ=0,036 tl 50mm</t>
  </si>
  <si>
    <t>1444291558</t>
  </si>
  <si>
    <t>21,716*1,02 "Přepočtené koeficientem množství</t>
  </si>
  <si>
    <t>85</t>
  </si>
  <si>
    <t>621532021</t>
  </si>
  <si>
    <t>Omítka tenkovrstvá silikonová vnějších ploch probarvená, včetně penetrace podkladu hydrofilní, s regulací vlhkosti na povrchu a se zvýšenou ochranou proti mikroorganismům zrnitá, tloušťky 2,0 mm podhledů</t>
  </si>
  <si>
    <t>1517738171</t>
  </si>
  <si>
    <t>10,34*0,3*2</t>
  </si>
  <si>
    <t>86</t>
  </si>
  <si>
    <t>622131111</t>
  </si>
  <si>
    <t>Podkladní a spojovací vrstva vnějších omítaných ploch polymercementový spojovací můstek nanášený ručně stěn</t>
  </si>
  <si>
    <t>1071802386</t>
  </si>
  <si>
    <t>2*(22,0+10,25+2,35+2,35)*9,2</t>
  </si>
  <si>
    <t>10,25*2,25/2*2</t>
  </si>
  <si>
    <t>-0,8*1,97*4</t>
  </si>
  <si>
    <t>-1,25*2,75*2</t>
  </si>
  <si>
    <t>-0,4*0,4*8</t>
  </si>
  <si>
    <t>-0,6*1,95*4</t>
  </si>
  <si>
    <t>-1,05*1,95*8</t>
  </si>
  <si>
    <t>-1,35*1,95*8</t>
  </si>
  <si>
    <t>-0,9*0,4*3</t>
  </si>
  <si>
    <t>-0,75*0,4*5</t>
  </si>
  <si>
    <t>-0,685*0,5</t>
  </si>
  <si>
    <t>(2,0+1,0+2,0)*0,4*4</t>
  </si>
  <si>
    <t>(2,75+1,25+2,75)*0,4*2</t>
  </si>
  <si>
    <t>3*0,4*0,2*8</t>
  </si>
  <si>
    <t>(1,95+0,6+1,95)*0,2*4</t>
  </si>
  <si>
    <t>(1,95+1,05+1,95)*0,2*8</t>
  </si>
  <si>
    <t>(1,95+1,35+1,95)*0,2*8</t>
  </si>
  <si>
    <t>(0,4+0,9+0,4)*0,2*3</t>
  </si>
  <si>
    <t>(0,4+0,75+0,4)*0,2*4</t>
  </si>
  <si>
    <t>(0,5+0,685+0,5)*0,2</t>
  </si>
  <si>
    <t>(1,0+0,55+1,0)*0,2*4</t>
  </si>
  <si>
    <t>681,118</t>
  </si>
  <si>
    <t>87</t>
  </si>
  <si>
    <t>622135002</t>
  </si>
  <si>
    <t>Vyrovnání nerovností podkladu vnějších omítaných ploch maltou, tloušťky do 10 mm cementovou stěn</t>
  </si>
  <si>
    <t>-1379047688</t>
  </si>
  <si>
    <t xml:space="preserve">Poznámka k souboru cen:_x000D_
Poznámka k souboru cen: 1. V cenách nejsou započteny náklady na případné vkládání výztuže do vyrovnávací vrstvy; tyto se ocení cenami souboru cen 62.-14-10.. Potažení vnějších ploch pletivem v části A04, katalogu 801-1 Budovy a haly - zděné a monolitické. 2. Ceny -5011 nelze použít, je-li předepsáno vkládání výztužné tkaniny; náklady se ocení cenami 62. 14-1001 v části A04, katalogu 801-1 Budovy a haly - zděné a monolitické. 3. Ceny lze použít i pro ocenění vyrovnání nerovností podkladu ploch určených k omítání u novostaveb. 4. Vyrovnáním se rozumí: a) vrstva omítky pro vyrovnání nerovností podkladu (výtluků apod.), b) vrstva omítky pro vyrovnání křivě postavené zdi, v tomto případě se uvádí průměrná tloušťka vrstvy omítky. </t>
  </si>
  <si>
    <t>88</t>
  </si>
  <si>
    <t>622135092</t>
  </si>
  <si>
    <t>Vyrovnání nerovností podkladu vnějších omítaných ploch tmelem, tloušťky do 2 mm Příplatek k ceně za každých dalších 5 mm tloušťky podkladní vrstvy přes 10 mm maltou cementovou stěn</t>
  </si>
  <si>
    <t>1962714573</t>
  </si>
  <si>
    <t>681,118/2</t>
  </si>
  <si>
    <t>89</t>
  </si>
  <si>
    <t>622211021</t>
  </si>
  <si>
    <t>Montáž kontaktního zateplení lepením a mechanickým kotvením z polystyrenových desek nebo z kombinovaných desek na vnější stěny, tloušťky desek přes 80 do 120 mm</t>
  </si>
  <si>
    <t>-1358246131</t>
  </si>
  <si>
    <t>"xps"</t>
  </si>
  <si>
    <t>2*(22,0+10,25+2,35+2,35)*0,4</t>
  </si>
  <si>
    <t>19,0*1,445</t>
  </si>
  <si>
    <t>"epsg"</t>
  </si>
  <si>
    <t>10,34*9,0</t>
  </si>
  <si>
    <t>90</t>
  </si>
  <si>
    <t>28376076</t>
  </si>
  <si>
    <t>deska EPS grafitová fasádní λ=0,031 tl 100mm</t>
  </si>
  <si>
    <t>1652905004</t>
  </si>
  <si>
    <t>73,315*1,02 "Přepočtené koeficientem množství</t>
  </si>
  <si>
    <t>91</t>
  </si>
  <si>
    <t>28376443</t>
  </si>
  <si>
    <t>deska z polystyrénu XPS, hrana rovná a strukturovaný povrch 300kPa tl 100mm</t>
  </si>
  <si>
    <t>-2119269529</t>
  </si>
  <si>
    <t>57,015*1,02 "Přepočtené koeficientem množství</t>
  </si>
  <si>
    <t>92</t>
  </si>
  <si>
    <t>622211031</t>
  </si>
  <si>
    <t>Montáž kontaktního zateplení lepením a mechanickým kotvením z polystyrenových desek nebo z kombinovaných desek na vnější stěny, tloušťky desek přes 120 do 160 mm</t>
  </si>
  <si>
    <t>1651469899</t>
  </si>
  <si>
    <t>2*(22,0+10,25+2,35+2,35)*9,0</t>
  </si>
  <si>
    <t>-73,315</t>
  </si>
  <si>
    <t>93</t>
  </si>
  <si>
    <t>28375935</t>
  </si>
  <si>
    <t>deska EPS 70 fasádní λ=0,039 tl 150mm</t>
  </si>
  <si>
    <t>193153582</t>
  </si>
  <si>
    <t>553,146*1,02 "Přepočtené koeficientem množství</t>
  </si>
  <si>
    <t>94</t>
  </si>
  <si>
    <t>622252001</t>
  </si>
  <si>
    <t>Montáž profilů kontaktního zateplení zakládacích soklových připevněných hmoždinkami</t>
  </si>
  <si>
    <t>956971506</t>
  </si>
  <si>
    <t xml:space="preserve">Poznámka k souboru cen:_x000D_
Poznámka k souboru cen: 1. V cenách jsou započteny náklady na osazení lišt. 2. V cenách nejsou započteny náklady dodávku lišt; tyto se ocení ve specifikaci. Ztratné lze stanovit ve výši 5%. </t>
  </si>
  <si>
    <t>2*(22,0+10,25+2,35+2,35)</t>
  </si>
  <si>
    <t>10,34*2</t>
  </si>
  <si>
    <t>95</t>
  </si>
  <si>
    <t>59051647</t>
  </si>
  <si>
    <t>profil zakládací Al tl 0,7mm pro ETICS pro izolant tl 100mm</t>
  </si>
  <si>
    <t>-201193765</t>
  </si>
  <si>
    <t>20,68*1,05 "Přepočtené koeficientem množství</t>
  </si>
  <si>
    <t>96</t>
  </si>
  <si>
    <t>59051668</t>
  </si>
  <si>
    <t>profil zakládací Al tl 0,7mm pro ETICS pro izolant tl 150mm</t>
  </si>
  <si>
    <t>333848370</t>
  </si>
  <si>
    <t>73,9*1,05 "Přepočtené koeficientem množství</t>
  </si>
  <si>
    <t>97</t>
  </si>
  <si>
    <t>622252002</t>
  </si>
  <si>
    <t>Montáž profilů kontaktního zateplení ostatních stěnových, dilatačních apod. lepených do tmelu</t>
  </si>
  <si>
    <t>-65098375</t>
  </si>
  <si>
    <t>98</t>
  </si>
  <si>
    <t>59051486</t>
  </si>
  <si>
    <t>profil rohový PVC 15x15mm s výztužnou tkaninou š 100mm pro ETICS</t>
  </si>
  <si>
    <t>-1008546766</t>
  </si>
  <si>
    <t>ost</t>
  </si>
  <si>
    <t>126*1,05 "Přepočtené koeficientem množství</t>
  </si>
  <si>
    <t>99</t>
  </si>
  <si>
    <t>63127416</t>
  </si>
  <si>
    <t>profil rohový PVC 23x23mm s výztužnou tkaninou š 100mm pro ETICS</t>
  </si>
  <si>
    <t>-1830039006</t>
  </si>
  <si>
    <t>roh</t>
  </si>
  <si>
    <t>461,6*1,05 "Přepočtené koeficientem množství</t>
  </si>
  <si>
    <t>100</t>
  </si>
  <si>
    <t>28342205</t>
  </si>
  <si>
    <t>profil začišťovací PVC 6mm s výztužnou tkaninou pro ostění ETICS</t>
  </si>
  <si>
    <t>-2034243590</t>
  </si>
  <si>
    <t>zač</t>
  </si>
  <si>
    <t>196,87*1,05 "Přepočtené koeficientem množství</t>
  </si>
  <si>
    <t>101</t>
  </si>
  <si>
    <t>59051510</t>
  </si>
  <si>
    <t>profil začišťovací s okapnicí PVC s výztužnou tkaninou pro nadpraží ETICS</t>
  </si>
  <si>
    <t>2011036016</t>
  </si>
  <si>
    <t>nad</t>
  </si>
  <si>
    <t>40,685*1,05 "Přepočtené koeficientem množství</t>
  </si>
  <si>
    <t>102</t>
  </si>
  <si>
    <t>59051512</t>
  </si>
  <si>
    <t>profil začišťovací s okapnicí PVC s výztužnou tkaninou pro parapet ETICS</t>
  </si>
  <si>
    <t>1927366601</t>
  </si>
  <si>
    <t>par</t>
  </si>
  <si>
    <t>30,185*1,05 "Přepočtené koeficientem množství</t>
  </si>
  <si>
    <t>103</t>
  </si>
  <si>
    <t>622335102</t>
  </si>
  <si>
    <t>Oprava cementové omítky vnějších ploch hladké stěn, v rozsahu opravované plochy přes 10 do 30%</t>
  </si>
  <si>
    <t>-89938874</t>
  </si>
  <si>
    <t>104</t>
  </si>
  <si>
    <t>622511111</t>
  </si>
  <si>
    <t>Omítka tenkovrstvá akrylátová vnějších ploch probarvená, včetně penetrace podkladu mozaiková střednězrnná stěn</t>
  </si>
  <si>
    <t>1694624919</t>
  </si>
  <si>
    <t>2*(22,0+10,25+2,35+2,35)*0,3</t>
  </si>
  <si>
    <t>105</t>
  </si>
  <si>
    <t>622532021</t>
  </si>
  <si>
    <t>Omítka tenkovrstvá silikonová vnějších ploch probarvená, včetně penetrace podkladu hydrofilní, s regulací vlhkosti na povrchu a se zvýšenou ochranou proti mikroorganismům zrnitá, tloušťky 2,0 mm stěn</t>
  </si>
  <si>
    <t>-1305702914</t>
  </si>
  <si>
    <t>2*(22,0+0,15+10,25+0,15+2,35+0,15+2,35)*9,0</t>
  </si>
  <si>
    <t>(2,0+1,0+2,0)*0,55*4</t>
  </si>
  <si>
    <t>(2,75+1,25+2,75)*0,55*2</t>
  </si>
  <si>
    <t>3*0,4*0,35*8</t>
  </si>
  <si>
    <t>(1,95+0,6+1,95)*0,35*4</t>
  </si>
  <si>
    <t>(1,95+1,05+1,95)*0,35*8</t>
  </si>
  <si>
    <t>(1,95+1,35+1,95)*0,35*8</t>
  </si>
  <si>
    <t>(0,4+0,9+0,4)*0,35*3</t>
  </si>
  <si>
    <t>(0,4+0,75+0,4)*0,35*4</t>
  </si>
  <si>
    <t>(0,5+0,685+0,5)*0,35</t>
  </si>
  <si>
    <t>(1,0+0,55+1,0)*0,35*4</t>
  </si>
  <si>
    <t>"rozšíření"</t>
  </si>
  <si>
    <t>699,321*0,02</t>
  </si>
  <si>
    <t>106</t>
  </si>
  <si>
    <t>62253202-I</t>
  </si>
  <si>
    <t>Omítka tenkovrstvá silikonová vnějších ploch probarvená, - imitace cihlového zdiva (speciální omítkové šablony) - viz celý popis</t>
  </si>
  <si>
    <t>982068240</t>
  </si>
  <si>
    <t>7,5*0,4*4</t>
  </si>
  <si>
    <t>(0,6+0,6)*7,9*4</t>
  </si>
  <si>
    <t>5,0*0,3*4</t>
  </si>
  <si>
    <t>1,5*0,3*16</t>
  </si>
  <si>
    <t>1,55*0,15*8</t>
  </si>
  <si>
    <t>4,8*0,15*4</t>
  </si>
  <si>
    <t>10,5*0,15*2</t>
  </si>
  <si>
    <t>2,35*0,15*2</t>
  </si>
  <si>
    <t>6,0*0,15*2</t>
  </si>
  <si>
    <t>107</t>
  </si>
  <si>
    <t>629135101</t>
  </si>
  <si>
    <t>Vyrovnávací vrstva z cementové malty pod klempířskými prvky šířky do 150 mm</t>
  </si>
  <si>
    <t>806314370</t>
  </si>
  <si>
    <t>108</t>
  </si>
  <si>
    <t>629991011</t>
  </si>
  <si>
    <t>Zakrytí vnějších ploch před znečištěním včetně pozdějšího odkrytí výplní otvorů a svislých ploch fólií přilepenou lepící páskou</t>
  </si>
  <si>
    <t>1505281128</t>
  </si>
  <si>
    <t xml:space="preserve">Poznámka k souboru cen:_x000D_
Poznámka k souboru cen: 1. V ceně -1012 nejsou započteny náklady na dodávku a montáž začišťovací lišty; tyto se oceňují cenou 622 14-3004 této části katalogu a materiálem ve specifikaci. </t>
  </si>
  <si>
    <t>109</t>
  </si>
  <si>
    <t>629995101</t>
  </si>
  <si>
    <t>Očištění vnějších ploch tlakovou vodou omytím</t>
  </si>
  <si>
    <t>-807604890</t>
  </si>
  <si>
    <t>110</t>
  </si>
  <si>
    <t>631311115</t>
  </si>
  <si>
    <t>Mazanina z betonu prostého bez zvýšených nároků na prostředí tl. přes 50 do 80 mm tř. C 20/25</t>
  </si>
  <si>
    <t>-2074009741</t>
  </si>
  <si>
    <t xml:space="preserve">Poznámka k souboru cen:_x000D_
Poznámka k souboru cen: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</si>
  <si>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24,0*0,07</t>
  </si>
  <si>
    <t>111</t>
  </si>
  <si>
    <t>631319171</t>
  </si>
  <si>
    <t>Příplatek k cenám mazanin za stržení povrchu spodní vrstvy mazaniny latí před vložením výztuže nebo pletiva pro tl. obou vrstev mazaniny přes 50 do 80 mm</t>
  </si>
  <si>
    <t>-1252086222</t>
  </si>
  <si>
    <t xml:space="preserve">Poznámka k souboru cen:_x000D_
Poznámka k souboru cen: 1. Ceny -9011 až -9023 lze použít pro mazaniny min. tř. C 8/10. 2. V cenách -9011 až -9023 jsou započteny i náklady za přehlazení povrchu mazaniny ocelovým hladítkem. 3. Ceny -9171 až -9175 lze také použít, bude-li do mazaniny vkládána druhá vrstva výztuže nad sebou oddělená vrstvou betonové směsi, kdy se oceňuje druhé stržení povrchu latí rovněž výměrou (m3) celkové tloušťky tří vrstev mazaniny. </t>
  </si>
  <si>
    <t>112</t>
  </si>
  <si>
    <t>631351101</t>
  </si>
  <si>
    <t>Bednění v podlahách rýh a hran zřízení</t>
  </si>
  <si>
    <t>-1875752366</t>
  </si>
  <si>
    <t>15,0*0,15</t>
  </si>
  <si>
    <t>113</t>
  </si>
  <si>
    <t>631351102</t>
  </si>
  <si>
    <t>Bednění v podlahách rýh a hran odstranění</t>
  </si>
  <si>
    <t>482324340</t>
  </si>
  <si>
    <t>114</t>
  </si>
  <si>
    <t>631362021</t>
  </si>
  <si>
    <t>Výztuž mazanin ze svařovaných sítí z drátů typu KARI</t>
  </si>
  <si>
    <t>1914053735</t>
  </si>
  <si>
    <t xml:space="preserve">Poznámka k souboru cen:_x000D_
Poznámka k souboru cen: 1. Betonová podezdívek příček se oceňuje položkou 278 36-1111 souboru cen 278 36-11.1 - Výztuž základu (podezdívky) betonového </t>
  </si>
  <si>
    <t>24,0*4,44*0,001*1,2*2</t>
  </si>
  <si>
    <t>115</t>
  </si>
  <si>
    <t>632450132</t>
  </si>
  <si>
    <t>Potěr cementový vyrovnávací ze suchých směsí v ploše o průměrné (střední) tl. přes 20 do 30 mm</t>
  </si>
  <si>
    <t>1594859761</t>
  </si>
  <si>
    <t xml:space="preserve">Poznámka k souboru cen:_x000D_
Poznámka k souboru cen: 1. Ceny –0121 až –0124 jsou určeny pro vyrovnávací potěr v pásu vodorovný nebo ve spádu do 15° na zdivu jako podklad pod izolaci, pod parapety z prefabrikovaných dílců, pod oplechování, jako podklad pro uložení ocelových profilů, překladů, stropních nosníků, apod. 2. Ceny –0131 až –0134 jsou určeny pro vyrovnávací potěr v ploše na stropech z prefabrikovaných dílců jako podklad pod izolaci, pod podlahové konstrukce apod., na mazaninách jen jako podklad pod izolaci proti vodě, jako ochrana izolace shora tvořící lože při kladení plošných prefa panelů (např. v kanálech). 3. Ceny –0131 až –0134 lze použít i pro podlévání provizorně podklínovaných patek usazených strojů a technologických zařízení, s náležitým zatemováním hutné malty. 4. V cenách jsou započteny i náklady na základní stržení povrchu potěru s urovnáním vibrační lištou nebo dřevěným hladítkem. </t>
  </si>
  <si>
    <t>116</t>
  </si>
  <si>
    <t>632-po</t>
  </si>
  <si>
    <t>Potažení ploch pletivem v ploše nebo pruzích, na plném podkladu sklovláknitým vtlačením do tmelu + adhézní můstek - podlahy</t>
  </si>
  <si>
    <t>1213197376</t>
  </si>
  <si>
    <t>117</t>
  </si>
  <si>
    <t>637211122</t>
  </si>
  <si>
    <t>Okapový chodník z dlaždic betonových se zalitím spár cementovou maltou do písku, tl. dlaždic 60 mm</t>
  </si>
  <si>
    <t>154659441</t>
  </si>
  <si>
    <t>"nebo kačírek"</t>
  </si>
  <si>
    <t>118</t>
  </si>
  <si>
    <t>637311131</t>
  </si>
  <si>
    <t>Okapový chodník z obrubníků betonových zahradních, se zalitím spár cementovou maltou do lože z betonu prostého</t>
  </si>
  <si>
    <t>1208172376</t>
  </si>
  <si>
    <t>2*(22,0+0,5+0,5+10,25+2,35+0,5+0,5+2,0)</t>
  </si>
  <si>
    <t>119</t>
  </si>
  <si>
    <t>642944121</t>
  </si>
  <si>
    <t>Osazení ocelových dveřních zárubní lisovaných nebo z úhelníků dodatečně s vybetonováním prahu, plochy do 2,5 m2</t>
  </si>
  <si>
    <t>-1098553045</t>
  </si>
  <si>
    <t xml:space="preserve">Poznámka k souboru cen:_x000D_
Poznámka k souboru cen: 1. V cenách nejsou započteny náklady na dodání zárubní, tyto se oceňují ve specifikaci. </t>
  </si>
  <si>
    <t>"z1"</t>
  </si>
  <si>
    <t>"z2"</t>
  </si>
  <si>
    <t>"z3"</t>
  </si>
  <si>
    <t>"z4"</t>
  </si>
  <si>
    <t>"z6"</t>
  </si>
  <si>
    <t>"z7"</t>
  </si>
  <si>
    <t>120</t>
  </si>
  <si>
    <t>55331400</t>
  </si>
  <si>
    <t>zárubeň ocelová pro běžné zdění a pórobeton s drážkou 100 levá/pravá 700</t>
  </si>
  <si>
    <t>-2066483427</t>
  </si>
  <si>
    <t>121</t>
  </si>
  <si>
    <t>55331402</t>
  </si>
  <si>
    <t>zárubeň ocelová pro běžné zdění a pórobeton s drážkou 100 levá/pravá 800</t>
  </si>
  <si>
    <t>-1138097579</t>
  </si>
  <si>
    <t>122</t>
  </si>
  <si>
    <t>55331413</t>
  </si>
  <si>
    <t>zárubeň ocelová pro běžné zdění a pórobeton s drážkou 150 levá/pravá 700</t>
  </si>
  <si>
    <t>1229889721</t>
  </si>
  <si>
    <t>123</t>
  </si>
  <si>
    <t>55331414</t>
  </si>
  <si>
    <t>zárubeň ocelová pro běžné zdění a pórobeton s drážkou 150 levá/pravá 800</t>
  </si>
  <si>
    <t>1447660855</t>
  </si>
  <si>
    <t>124</t>
  </si>
  <si>
    <t>55331404</t>
  </si>
  <si>
    <t>zárubeň ocelová pro běžné zdění a pórobeton s drážkou 100 levá/pravá 900</t>
  </si>
  <si>
    <t>-1279253156</t>
  </si>
  <si>
    <t>125</t>
  </si>
  <si>
    <t>642945111</t>
  </si>
  <si>
    <t>Osazování ocelových zárubní protipožárních nebo protiplynových dveří do vynechaného otvoru, s obetonováním, dveří jednokřídlových do 2,5 m2</t>
  </si>
  <si>
    <t>-1392547841</t>
  </si>
  <si>
    <t xml:space="preserve">Poznámka k souboru cen:_x000D_
Poznámka k souboru cen: 1. Ceny jsou určeny pro jakýkoliv způsob provedení, např. s uklínováním, s případným přivařením k obnažené výztuži, se zalitím, resp. zabetonováním, včetně bednění. 2. V cenách jsou započteny i náklady na manipulační dopravu, na kotvení zárubně do zdiva. 3. V cenách není započtena dodávka zárubní, která se oceňuje ve specifikaci. 4. Vyvěšení a zavěšení dveřního křídla (křídel) je započteno v cenách za osazení. 5. Ceny lze použít i pro osazení zárubně včetně křídla (křídel), které nelze vyvěsit. 6. Kompletace zárubně s křídlem (křídly) se ocení cenami katalogu PSV 800-767 Konstrukce zámečnické - montáž. </t>
  </si>
  <si>
    <t>"požární odolnost EW15/DP3"</t>
  </si>
  <si>
    <t>"z5"</t>
  </si>
  <si>
    <t>"požární odolnost EW30/DP3"</t>
  </si>
  <si>
    <t>"z17"</t>
  </si>
  <si>
    <t>"z18"</t>
  </si>
  <si>
    <t>"z19"</t>
  </si>
  <si>
    <t>126</t>
  </si>
  <si>
    <t>45906565</t>
  </si>
  <si>
    <t>127</t>
  </si>
  <si>
    <t>55331415</t>
  </si>
  <si>
    <t>zárubeň ocelová pro běžné zdění a pórobeton s drážkou 150 levá/pravá 900</t>
  </si>
  <si>
    <t>-1816440864</t>
  </si>
  <si>
    <t>128</t>
  </si>
  <si>
    <t>-961725284</t>
  </si>
  <si>
    <t>Trubní vedení</t>
  </si>
  <si>
    <t>129</t>
  </si>
  <si>
    <t>899102112-</t>
  </si>
  <si>
    <t>Osazení poklopů litinových a ocelových včetně rámů</t>
  </si>
  <si>
    <t>-1500295251</t>
  </si>
  <si>
    <t xml:space="preserve">Poznámka k souboru cen:_x000D_
Poznámka k souboru cen: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</si>
  <si>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130</t>
  </si>
  <si>
    <t>631\z13</t>
  </si>
  <si>
    <t>poklop hranatý 600x600 vč. rámu  - dle požadavku viz celý popis Z13</t>
  </si>
  <si>
    <t>-862653008</t>
  </si>
  <si>
    <t>Ostatní konstrukce a práce, bourání</t>
  </si>
  <si>
    <t>131</t>
  </si>
  <si>
    <t>941111132</t>
  </si>
  <si>
    <t>Montáž lešení řadového trubkového lehkého pracovního s podlahami s provozním zatížením tř. 3 do 200 kg/m2 šířky tř. W12 přes 1,2 do 1,5 m, výšky přes 10 do 25 m</t>
  </si>
  <si>
    <t>2013157805</t>
  </si>
  <si>
    <t xml:space="preserve">Poznámka k souboru cen:_x000D_
Poznámka k souboru cen: 1. V ceně jsou započteny i náklady na kotvení lešení. 2. Montáž lešení řadového trubkového lehkého výšky přes 25 m se oceňuje individuálně. 3. Šířkou se rozumí půdorysná vzdálenost, měřená od vnitřního líce sloupků zábradlí k protilehlému volnému okraji podlahy nebo mezi vnitřními líci. </t>
  </si>
  <si>
    <t>2*(22,0+1,5+10,25+1,5+2,35+1,5+2,35)*9,2</t>
  </si>
  <si>
    <t>10,25*2,25*2</t>
  </si>
  <si>
    <t>132</t>
  </si>
  <si>
    <t>941111232</t>
  </si>
  <si>
    <t>Montáž lešení řadového trubkového lehkého pracovního s podlahami s provozním zatížením tř. 3 do 200 kg/m2 Příplatek za první a každý další den použití lešení k ceně -1132</t>
  </si>
  <si>
    <t>-1544090052</t>
  </si>
  <si>
    <t>808,805*60 "Přepočtené koeficientem množství</t>
  </si>
  <si>
    <t>133</t>
  </si>
  <si>
    <t>941111832</t>
  </si>
  <si>
    <t>Demontáž lešení řadového trubkového lehkého pracovního s podlahami s provozním zatížením tř. 3 do 200 kg/m2 šířky tř. W12 přes 1,2 do 1,5 m, výšky přes 10 do 25 m</t>
  </si>
  <si>
    <t>2144453846</t>
  </si>
  <si>
    <t xml:space="preserve">Poznámka k souboru cen:_x000D_
Poznámka k souboru cen: 1. Demontáž lešení řadového trubkového lehkého výšky přes 25 m se oceňuje individuálně. </t>
  </si>
  <si>
    <t>134</t>
  </si>
  <si>
    <t>944511111</t>
  </si>
  <si>
    <t>Montáž ochranné sítě zavěšené na konstrukci lešení z textilie z umělých vláken</t>
  </si>
  <si>
    <t>-1421516120</t>
  </si>
  <si>
    <t xml:space="preserve">Poznámka k souboru cen:_x000D_
Poznámka k souboru cen: 1. V cenách nejsou započteny náklady na lešení potřebné pro zavěšení sítí; toto lešení se oceňuje příslušnými cenami lešení. </t>
  </si>
  <si>
    <t>135</t>
  </si>
  <si>
    <t>944511211</t>
  </si>
  <si>
    <t>Montáž ochranné sítě Příplatek za první a každý další den použití sítě k ceně -1111</t>
  </si>
  <si>
    <t>579095712</t>
  </si>
  <si>
    <t>136</t>
  </si>
  <si>
    <t>944511811</t>
  </si>
  <si>
    <t>Demontáž ochranné sítě zavěšené na konstrukci lešení z textilie z umělých vláken</t>
  </si>
  <si>
    <t>-1039112116</t>
  </si>
  <si>
    <t>137</t>
  </si>
  <si>
    <t>944711111</t>
  </si>
  <si>
    <t>Montáž záchytné stříšky zřizované současně s lehkým nebo těžkým lešením, šířky do 1,5 m</t>
  </si>
  <si>
    <t>-811780274</t>
  </si>
  <si>
    <t xml:space="preserve">Poznámka k souboru cen:_x000D_
Poznámka k souboru cen: 1. Ceny nelze použít pro samostatnou záchytnou stříšku či jiné ochranné konstrukce, které mají za účel chránit chodce před padající omítkou či zchátralými římsami apod. 2. Množství měrných jednotek se určuje v m délky lešení, ke kterému se záchytná stříška zřizuje. </t>
  </si>
  <si>
    <t>138</t>
  </si>
  <si>
    <t>944711211</t>
  </si>
  <si>
    <t>Montáž záchytné stříšky Příplatek za první a každý další den použití záchytné stříšky k ceně -1111</t>
  </si>
  <si>
    <t>-91128958</t>
  </si>
  <si>
    <t>10*60 "Přepočtené koeficientem množství</t>
  </si>
  <si>
    <t>139</t>
  </si>
  <si>
    <t>944711811</t>
  </si>
  <si>
    <t>Demontáž záchytné stříšky zřizované současně s lehkým nebo těžkým lešením, šířky do 1,5 m</t>
  </si>
  <si>
    <t>947459256</t>
  </si>
  <si>
    <t xml:space="preserve">Poznámka k souboru cen:_x000D_
Poznámka k souboru cen: 1. Ceny nelze použít pro samostatnou záchytnou stříšku či jiné ochranné konstrukce, které mají za účel chránit chodce před padající omítkou či zchátralými římsami apod. </t>
  </si>
  <si>
    <t>140</t>
  </si>
  <si>
    <t>949101111</t>
  </si>
  <si>
    <t>Lešení pomocné pracovní pro objekty pozemních staveb pro zatížení do 150 kg/m2, o výšce lešeňové podlahy do 1,9 m</t>
  </si>
  <si>
    <t>1896149969</t>
  </si>
  <si>
    <t xml:space="preserve">Poznámka k souboru cen:_x000D_
Poznámka k souboru cen: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 </t>
  </si>
  <si>
    <t>708,35</t>
  </si>
  <si>
    <t>141</t>
  </si>
  <si>
    <t>949101112</t>
  </si>
  <si>
    <t>Lešení pomocné pracovní pro objekty pozemních staveb pro zatížení do 150 kg/m2, o výšce lešeňové podlahy přes 1,9 do 3,5 m</t>
  </si>
  <si>
    <t>878072917</t>
  </si>
  <si>
    <t>142</t>
  </si>
  <si>
    <t>952901111</t>
  </si>
  <si>
    <t>Vyčištění budov nebo objektů před předáním do užívání budov bytové nebo občanské výstavby, světlé výšky podlaží do 4 m</t>
  </si>
  <si>
    <t>169148980</t>
  </si>
  <si>
    <t xml:space="preserve">Poznámka k souboru cen:_x000D_
Poznámka k souboru cen: 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 6. V ceně -1311 jsou započteny náklady na zametení a čištění dlažeb, umytí, vyčištění okenních a dveřních rámů a zařizovacích předmětů. 7. V ceně -1411 jsou započteny náklady na vynesení zbytků stavebního rumu, kropení a 2x zametení podlah, oprášení stěn a výplní otvorů. </t>
  </si>
  <si>
    <t>22,0*10,25*4</t>
  </si>
  <si>
    <t>3,15*2,35*4</t>
  </si>
  <si>
    <t>10,34*1,3*2</t>
  </si>
  <si>
    <t>143</t>
  </si>
  <si>
    <t>953943211</t>
  </si>
  <si>
    <t>Osazování drobných kovových předmětů kotvených do stěny hasicího přístroje</t>
  </si>
  <si>
    <t>-1190960894</t>
  </si>
  <si>
    <t xml:space="preserve">Poznámka k souboru cen:_x000D_
Poznámka k souboru cen: 1. V cenách nejsou započteny náklady na dodávku kovových předmětů; tyto se oceňují ve specifikaci. Ztratné se nestanoví. 2. Cenu -2841 lze použít pro osazení rámu pod pružinový (roštový) ocelový základ např. domovních praček, odstředivek, ždímaček, motorových zařízení, ventilátorů apod. 3. Cena -2851 je určena pro zednické osazení zábradlí ze samostatných dílů nevyžadující samostatnou montáž. 4. Ceny platí za každé zalití. </t>
  </si>
  <si>
    <t>"z20"</t>
  </si>
  <si>
    <t>144</t>
  </si>
  <si>
    <t>44932114-</t>
  </si>
  <si>
    <t>přístroj hasicí ruční práškový PG 6 LE (min 21A)</t>
  </si>
  <si>
    <t>1241333443</t>
  </si>
  <si>
    <t>145</t>
  </si>
  <si>
    <t>953961213</t>
  </si>
  <si>
    <t>Kotvy chemické s vyvrtáním otvoru do betonu, železobetonu nebo tvrdého kamene chemická patrona, velikost M 12, hloubka 110 mm</t>
  </si>
  <si>
    <t>-407749001</t>
  </si>
  <si>
    <t xml:space="preserve">Poznámka k souboru cen:_x000D_
Poznámka k souboru cen: 1. V cenách 953 96-11 a 953 96-12 jsou započteny i náklady na: a) rozměření, vrtání a spotřebu vrtáků. Pro velikost M 8 až M 30 jsou započteny náklady na vrtání příklepovými vrtáky, pro velikost M 33 až M 39 diamantovými korunkami, b) vyfoukání otvoru, přípravu kotev k uložení do otvorů, vyplnění kotevních otvorů tmelem nebo chemickou patronou včetně dodávky materiálu. 2. V cenách 953 96-51.. jsou započteny i náklady na dodání a zasunutí kotevního šroubu do otvoru vyplněného chemickým tmelem nebo patronou a dotažení matice. </t>
  </si>
  <si>
    <t>12*4*2</t>
  </si>
  <si>
    <t>146</t>
  </si>
  <si>
    <t>961044111</t>
  </si>
  <si>
    <t>Bourání základů z betonu prostého</t>
  </si>
  <si>
    <t>-1152996487</t>
  </si>
  <si>
    <t>(1,0+14,5+1,0+1,3+1,3)*0,3*0,9</t>
  </si>
  <si>
    <t>(1,5+1,64+1,5)*0,3*0,9</t>
  </si>
  <si>
    <t>147</t>
  </si>
  <si>
    <t>962031132</t>
  </si>
  <si>
    <t>Bourání příček z cihel, tvárnic nebo příčkovek z cihel pálených, plných nebo dutých na maltu vápennou nebo vápenocementovou, tl. do 100 mm</t>
  </si>
  <si>
    <t>-1419130806</t>
  </si>
  <si>
    <t>1,45*3,05*2</t>
  </si>
  <si>
    <t>1,3*3,05*2</t>
  </si>
  <si>
    <t>-0,6*1,97*4</t>
  </si>
  <si>
    <t>148</t>
  </si>
  <si>
    <t>962031133</t>
  </si>
  <si>
    <t>Bourání příček z cihel, tvárnic nebo příčkovek z cihel pálených, plných nebo dutých na maltu vápennou nebo vápenocementovou, tl. do 150 mm</t>
  </si>
  <si>
    <t>-1459129995</t>
  </si>
  <si>
    <t>4,1*3,05*2</t>
  </si>
  <si>
    <t>-0,6*1,97*2</t>
  </si>
  <si>
    <t>1,9*3,05*2</t>
  </si>
  <si>
    <t>149</t>
  </si>
  <si>
    <t>962032641</t>
  </si>
  <si>
    <t>Bourání zdiva nadzákladového z cihel nebo tvárnic komínového z cihel pálených, šamotových nebo vápenopískových nad střechou na maltu cementovou</t>
  </si>
  <si>
    <t>862412482</t>
  </si>
  <si>
    <t xml:space="preserve">Poznámka k souboru cen:_x000D_
Poznámka k souboru cen: 1. Bourání pilířů o průřezu přes 0,36 m2 se oceňuje příslušnými cenami -2230, -2231, -2240, -2241,-2253 a -2254 jako bourání zdiva nadzákladového cihelného. </t>
  </si>
  <si>
    <t>1,2*0,45*3,65*2</t>
  </si>
  <si>
    <t>0,77*0,45*3,65</t>
  </si>
  <si>
    <t>150</t>
  </si>
  <si>
    <t>962042321</t>
  </si>
  <si>
    <t>Bourání zdiva z betonu prostého nadzákladového objemu přes 1 m3</t>
  </si>
  <si>
    <t>-236141224</t>
  </si>
  <si>
    <t xml:space="preserve">Poznámka k souboru cen:_x000D_
Poznámka k souboru cen: 1. Bourání pilířů o průřezu přes 0,36 m2 se oceňuje cenami -2320 a - 2321 jako bourání zdiva nadzákladového z betonu prostého. </t>
  </si>
  <si>
    <t>"zídka"</t>
  </si>
  <si>
    <t>(1,0+14,5+1,0+1,3+1,3)*0,3*1,0</t>
  </si>
  <si>
    <t>(1,0+14,5+1,0+1,3+1,3)*0,3*0,75</t>
  </si>
  <si>
    <t>1,5*0,3*0,75</t>
  </si>
  <si>
    <t>151</t>
  </si>
  <si>
    <t>962081131</t>
  </si>
  <si>
    <t>Bourání zdiva příček nebo vybourání otvorů ze skleněných tvárnic, tl. do 100 mm</t>
  </si>
  <si>
    <t>-1142136020</t>
  </si>
  <si>
    <t>0,55*1,0*4</t>
  </si>
  <si>
    <t>152</t>
  </si>
  <si>
    <t>963051113</t>
  </si>
  <si>
    <t>Bourání železobetonových stropů deskových, tl. přes 80 mm</t>
  </si>
  <si>
    <t>449547378</t>
  </si>
  <si>
    <t xml:space="preserve">Poznámka k souboru cen:_x000D_
Poznámka k souboru cen: 1. Cenu -1313 lze použít i pro bourání bedničkových stropů. Množství jednotek se určuje v m3 včetně dutin. </t>
  </si>
  <si>
    <t>"deska"</t>
  </si>
  <si>
    <t>15,5*1,6*0,25</t>
  </si>
  <si>
    <t>1,0*1,25*0,25*2</t>
  </si>
  <si>
    <t>153</t>
  </si>
  <si>
    <t>963053936</t>
  </si>
  <si>
    <t>Bourání železobetonových monolitických schodišťových ramen samonosných</t>
  </si>
  <si>
    <t>1304057592</t>
  </si>
  <si>
    <t>1,64*1,5</t>
  </si>
  <si>
    <t>154</t>
  </si>
  <si>
    <t>965031131</t>
  </si>
  <si>
    <t>Bourání podlah z cihel bez podkladního lože, s jakoukoliv výplní spár kladených naplocho, plochy přes 1 m2</t>
  </si>
  <si>
    <t>272978029</t>
  </si>
  <si>
    <t>191,19</t>
  </si>
  <si>
    <t>155</t>
  </si>
  <si>
    <t>965043331</t>
  </si>
  <si>
    <t>Bourání mazanin betonových s potěrem nebo teracem tl. do 100 mm, plochy do 4 m2</t>
  </si>
  <si>
    <t>-1287405097</t>
  </si>
  <si>
    <t>(2,18+1,16)*0,05*2</t>
  </si>
  <si>
    <t>(1,95+1,04)*0,05*2</t>
  </si>
  <si>
    <t>1,2*0,05*4</t>
  </si>
  <si>
    <t>156</t>
  </si>
  <si>
    <t>965043431</t>
  </si>
  <si>
    <t>Bourání mazanin betonových s potěrem nebo teracem tl. do 150 mm, plochy do 4 m2</t>
  </si>
  <si>
    <t>2117201245</t>
  </si>
  <si>
    <t>(1,2+1,2+2,47)*0,15</t>
  </si>
  <si>
    <t>157</t>
  </si>
  <si>
    <t>965082923</t>
  </si>
  <si>
    <t>Odstranění násypu pod podlahami nebo ochranného násypu na střechách tl. do 100 mm, plochy přes 2 m2</t>
  </si>
  <si>
    <t>-1978394066</t>
  </si>
  <si>
    <t>191,19*0,03</t>
  </si>
  <si>
    <t>158</t>
  </si>
  <si>
    <t>965082923-O</t>
  </si>
  <si>
    <t>Odstranění násypu pod podlahami a zpětná motáž (zásyp) - kontrola stropních trámů</t>
  </si>
  <si>
    <t>-562546789</t>
  </si>
  <si>
    <t>117,0</t>
  </si>
  <si>
    <t>159</t>
  </si>
  <si>
    <t>967031132</t>
  </si>
  <si>
    <t>Přisekání (špicování) plošné nebo rovných ostění zdiva z cihel pálených rovných ostění, bez odstupu, po hrubém vybourání otvorů, na maltu vápennou nebo vápenocementovou</t>
  </si>
  <si>
    <t>-776048988</t>
  </si>
  <si>
    <t>160</t>
  </si>
  <si>
    <t>968062354</t>
  </si>
  <si>
    <t>Vybourání dřevěných rámů oken s křídly, dveřních zárubní, vrat, stěn, ostění nebo obkladů rámů oken s křídly dvojitých, plochy do 1 m2</t>
  </si>
  <si>
    <t>272325100</t>
  </si>
  <si>
    <t xml:space="preserve">Poznámka k souboru cen:_x000D_
Poznámka k souboru cen: 1. V cenách -2244 až -2747 jsou započteny i náklady na vyvěšení křídel. </t>
  </si>
  <si>
    <t>0,4*0,4*4</t>
  </si>
  <si>
    <t>161</t>
  </si>
  <si>
    <t>968062355</t>
  </si>
  <si>
    <t>Vybourání dřevěných rámů oken s křídly, dveřních zárubní, vrat, stěn, ostění nebo obkladů rámů oken s křídly dvojitých, plochy do 2 m2</t>
  </si>
  <si>
    <t>-2143629715</t>
  </si>
  <si>
    <t>0,6*1,95*2</t>
  </si>
  <si>
    <t>162</t>
  </si>
  <si>
    <t>968062356</t>
  </si>
  <si>
    <t>Vybourání dřevěných rámů oken s křídly, dveřních zárubní, vrat, stěn, ostění nebo obkladů rámů oken s křídly dvojitých, plochy do 4 m2</t>
  </si>
  <si>
    <t>-1562298520</t>
  </si>
  <si>
    <t>1,05*1,95*4</t>
  </si>
  <si>
    <t>1,35*1,95*4</t>
  </si>
  <si>
    <t>163</t>
  </si>
  <si>
    <t>968062456</t>
  </si>
  <si>
    <t>Vybourání dřevěných rámů oken s křídly, dveřních zárubní, vrat, stěn, ostění nebo obkladů dveřních zárubní, plochy přes 2 m2</t>
  </si>
  <si>
    <t>1065566120</t>
  </si>
  <si>
    <t>0,95*2,75*2</t>
  </si>
  <si>
    <t>164</t>
  </si>
  <si>
    <t>968062747</t>
  </si>
  <si>
    <t>Vybourání dřevěných rámů oken s křídly, dveřních zárubní, vrat, stěn, ostění nebo obkladů stěn plných, zasklených nebo výkladních pevných nebo otevíratelných, plochy přes 4 m2</t>
  </si>
  <si>
    <t>923820555</t>
  </si>
  <si>
    <t>(2,1+2,1)*(2,75+0,59)*2</t>
  </si>
  <si>
    <t>165</t>
  </si>
  <si>
    <t>968072244</t>
  </si>
  <si>
    <t>Vybourání kovových rámů oken s křídly, dveřních zárubní, vrat, stěn, ostění nebo obkladů okenních rámů s křídly jednoduchých, plochy do 1 m2</t>
  </si>
  <si>
    <t>-762731378</t>
  </si>
  <si>
    <t xml:space="preserve">Poznámka k souboru cen:_x000D_
Poznámka k souboru cen: 1. V cenách -2244 až -2559 jsou započteny i náklady na vyvěšení křídel. 2. Cenou -2641 se oceňuje i vybourání nosné ocelové konstrukce pro sádrokartonové příčky. </t>
  </si>
  <si>
    <t>0,77*0,4*5</t>
  </si>
  <si>
    <t>1,05*0,4</t>
  </si>
  <si>
    <t>0,685*0,5</t>
  </si>
  <si>
    <t>0,9*0,4*2</t>
  </si>
  <si>
    <t>166</t>
  </si>
  <si>
    <t>968072455</t>
  </si>
  <si>
    <t>Vybourání kovových rámů oken s křídly, dveřních zárubní, vrat, stěn, ostění nebo obkladů dveřních zárubní, plochy do 2 m2</t>
  </si>
  <si>
    <t>-97759279</t>
  </si>
  <si>
    <t>0,6*1,97*10</t>
  </si>
  <si>
    <t>0,8*1,97*10</t>
  </si>
  <si>
    <t>0,9*1,97</t>
  </si>
  <si>
    <t>0,6*1,97*12</t>
  </si>
  <si>
    <t>167</t>
  </si>
  <si>
    <t>971033631</t>
  </si>
  <si>
    <t>Vybourání otvorů ve zdivu základovém nebo nadzákladovém z cihel, tvárnic, příčkovek z cihel pálených na maltu vápennou nebo vápenocementovou plochy do 4 m2, tl. do 150 mm</t>
  </si>
  <si>
    <t>-1494939951</t>
  </si>
  <si>
    <t>0,9*2,02*2</t>
  </si>
  <si>
    <t>168</t>
  </si>
  <si>
    <t>971033641</t>
  </si>
  <si>
    <t>Vybourání otvorů ve zdivu základovém nebo nadzákladovém z cihel, tvárnic, příčkovek z cihel pálených na maltu vápennou nebo vápenocementovou plochy do 4 m2, tl. do 300 mm</t>
  </si>
  <si>
    <t>895416747</t>
  </si>
  <si>
    <t>1,0*2,02*0,3*2</t>
  </si>
  <si>
    <t>169</t>
  </si>
  <si>
    <t>971033651</t>
  </si>
  <si>
    <t>Vybourání otvorů ve zdivu základovém nebo nadzákladovém z cihel, tvárnic, příčkovek z cihel pálených na maltu vápennou nebo vápenocementovou plochy do 4 m2, tl. do 600 mm</t>
  </si>
  <si>
    <t>-1926978009</t>
  </si>
  <si>
    <t>1,0*2,02*0,45*2</t>
  </si>
  <si>
    <t>170</t>
  </si>
  <si>
    <t>973031324</t>
  </si>
  <si>
    <t>Vysekání výklenků nebo kapes ve zdivu z cihel na maltu vápennou nebo vápenocementovou kapes, plochy do 0,10 m2, hl. do 150 mm</t>
  </si>
  <si>
    <t>-1391103273</t>
  </si>
  <si>
    <t>171</t>
  </si>
  <si>
    <t>974031664</t>
  </si>
  <si>
    <t>Vysekání rýh ve zdivu cihelném na maltu vápennou nebo vápenocementovou pro vtahování nosníků do zdí, před vybouráním otvoru do hl. 150 mm, při v. nosníku do 150 mm</t>
  </si>
  <si>
    <t>-1867419674</t>
  </si>
  <si>
    <t>1,3*4</t>
  </si>
  <si>
    <t>1,4*12</t>
  </si>
  <si>
    <t>0,9*4</t>
  </si>
  <si>
    <t>0,9*2</t>
  </si>
  <si>
    <t>172</t>
  </si>
  <si>
    <t>976071111</t>
  </si>
  <si>
    <t>Vybourání kovových madel, zábradlí, dvířek, zděří, kotevních želez madel a zábradlí</t>
  </si>
  <si>
    <t>-1682888804</t>
  </si>
  <si>
    <t>11,5</t>
  </si>
  <si>
    <t>173</t>
  </si>
  <si>
    <t>977312114</t>
  </si>
  <si>
    <t>Řezání stávajících betonových mazanin s vyztužením hloubky přes 150 do 200 mm</t>
  </si>
  <si>
    <t>-1138375192</t>
  </si>
  <si>
    <t>4*0,5*4</t>
  </si>
  <si>
    <t>174</t>
  </si>
  <si>
    <t>978011191</t>
  </si>
  <si>
    <t>Otlučení vápenných nebo vápenocementových omítek vnitřních ploch stropů, v rozsahu přes 50 do 100 %</t>
  </si>
  <si>
    <t>-1615122114</t>
  </si>
  <si>
    <t xml:space="preserve">Poznámka k souboru cen:_x000D_
Poznámka k souboru cen: 1. Položky lze použít i pro ocenění otlučení sádrových, hliněných apod. vnitřních omítek. </t>
  </si>
  <si>
    <t>21,47+21,81+21,81+21,47+17,02+15,5+15,9+17,31+3,76</t>
  </si>
  <si>
    <t>175</t>
  </si>
  <si>
    <t>978012191</t>
  </si>
  <si>
    <t>Otlučení vápenných nebo vápenocementových omítek vnitřních ploch stropů rákosovaných, v rozsahu přes 50 do 100 %</t>
  </si>
  <si>
    <t>-1890248501</t>
  </si>
  <si>
    <t>(2,31+11,69+22,73+2,18+1,16)*2</t>
  </si>
  <si>
    <t>(2,08+11,48+22,73+1,95+1,04)*2</t>
  </si>
  <si>
    <t>3,51+7,97+1,2+1,2+2,47</t>
  </si>
  <si>
    <t>(2,53+12,11+23,48+2,18+1,16)*2</t>
  </si>
  <si>
    <t>(2,27+11,9+23,48+1,95+1,04)*2</t>
  </si>
  <si>
    <t>11,63+21,45+(4*1,2)</t>
  </si>
  <si>
    <t>176</t>
  </si>
  <si>
    <t>978013191</t>
  </si>
  <si>
    <t>Otlučení vápenných nebo vápenocementových omítek vnitřních ploch stěn s vyškrabáním spar, s očištěním zdiva, v rozsahu přes 50 do 100 %</t>
  </si>
  <si>
    <t>-1470689776</t>
  </si>
  <si>
    <t>2*(4,825+4,425)*1,9*2</t>
  </si>
  <si>
    <t>2*2,0*1,9</t>
  </si>
  <si>
    <t>2*(4,9+4,425)*1,9*2</t>
  </si>
  <si>
    <t>2*(4,3+4,025)*1,9</t>
  </si>
  <si>
    <t>2*(3,95+4,025)*1,9</t>
  </si>
  <si>
    <t>2*(2,8+4,025)*1,9</t>
  </si>
  <si>
    <t>2*(3,85+4,025)*1,9</t>
  </si>
  <si>
    <t>2*(4,25+4,025)*1,9</t>
  </si>
  <si>
    <t>4*0,3*1,9</t>
  </si>
  <si>
    <t>-0,77*0,4*5</t>
  </si>
  <si>
    <t>-1,05*0,4</t>
  </si>
  <si>
    <t>-0,9*0,4*2</t>
  </si>
  <si>
    <t>-0,95*1,9*6</t>
  </si>
  <si>
    <t>-1,0*1,9*8</t>
  </si>
  <si>
    <t>(0,4+0,77+0,4)*0,3*2</t>
  </si>
  <si>
    <t>(0,4+1,05+0,4)*0,3</t>
  </si>
  <si>
    <t>(0,5+0,685+0,5)*0,3</t>
  </si>
  <si>
    <t>(0,4+0,9+0,4)*0,3*2</t>
  </si>
  <si>
    <t>(1,9+0,95+1,9)*0,45*3</t>
  </si>
  <si>
    <t>(1,9+1,0+1,9)*0,6*4</t>
  </si>
  <si>
    <t>-0,95*2,75*2</t>
  </si>
  <si>
    <t>-1,25*2,75</t>
  </si>
  <si>
    <t>177</t>
  </si>
  <si>
    <t>985131311</t>
  </si>
  <si>
    <t>Očištění ploch stěn, rubu kleneb a podlah ruční dočištění ocelovými kartáči</t>
  </si>
  <si>
    <t>1584025787</t>
  </si>
  <si>
    <t xml:space="preserve">Poznámka k souboru cen:_x000D_
Poznámka k souboru cen: 1. V cenách jsou započteny i náklady na dodání všech hmot. 2. V cenách očištění ploch pískem jsou započteny i náklady smetení písku dohromady nebo naložení na dopravní prostředek. 3. V cenách očištění ploch pískem nejsou započteny náklady na odvoz písku, které se oceňují cenami odvozu suti příslušného katalogu pro objekt, na kterém se práce provádí. </t>
  </si>
  <si>
    <t>997</t>
  </si>
  <si>
    <t>Přesun sutě</t>
  </si>
  <si>
    <t>178</t>
  </si>
  <si>
    <t>997013153</t>
  </si>
  <si>
    <t>Vnitrostaveništní doprava suti a vybouraných hmot vodorovně do 50 m svisle s omezením mechanizace pro budovy a haly výšky přes 9 do 12 m</t>
  </si>
  <si>
    <t>1697248568</t>
  </si>
  <si>
    <t xml:space="preserve">Poznámka k souboru cen:_x000D_
Poznámka k souboru cen: 1. V cenách -3111 až -3217 jsou započteny i náklady na: a) vodorovnou dopravu na uvedenou vzdálenost, b) svislou dopravu pro uvedenou výšku budovy, c) naložení na vodorovný dopravní prostředek pro odvoz na skládku nebo meziskládku, d) náklady na rozhrnutí a urovnání suti na dopravním prostředku. 2. Jestliže se pro svislý přesun použije shoz nebo zařízení investora (např. výtah v budově), užijí se pro ocenění vodorovné dopravy suti ceny -3111, 3151 a -3211 pro budovy a haly výšky do 6 m. 3. Montáž, demontáž a pronájem shozu se ocení cenami souboru cen 997 01-33 Shoz suti. 4. Ceny -3151 až -3162 lze použít v případě, kdy dochází ke ztížení dopravy suti např. tím, že není možné instalovat jeřáb. </t>
  </si>
  <si>
    <t>179</t>
  </si>
  <si>
    <t>997013501</t>
  </si>
  <si>
    <t>Odvoz suti a vybouraných hmot na skládku nebo meziskládku se složením, na vzdálenost do 1 km</t>
  </si>
  <si>
    <t>-1098716575</t>
  </si>
  <si>
    <t xml:space="preserve">Poznámka k souboru cen:_x000D_
Poznámka k souboru cen: 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t>
  </si>
  <si>
    <t>180</t>
  </si>
  <si>
    <t>997013509</t>
  </si>
  <si>
    <t>Odvoz suti a vybouraných hmot na skládku nebo meziskládku se složením, na vzdálenost Příplatek k ceně za každý další i započatý 1 km přes 1 km</t>
  </si>
  <si>
    <t>-495550574</t>
  </si>
  <si>
    <t>427,128*20 "Přepočtené koeficientem množství</t>
  </si>
  <si>
    <t>181</t>
  </si>
  <si>
    <t>997013631</t>
  </si>
  <si>
    <t>Poplatek za uložení stavebního odpadu na skládce (skládkovné) směsného stavebního a demoličního zatříděného do Katalogu odpadů pod kódem 17 09 04</t>
  </si>
  <si>
    <t>-636667245</t>
  </si>
  <si>
    <t xml:space="preserve">Poznámka k souboru cen:_x000D_
Poznámka k souboru cen: 1. Ceny uvedené v souboru cen je doporučeno upravit podle aktuálních cen místně příslušné skládky odpadů.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</si>
  <si>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998</t>
  </si>
  <si>
    <t>Přesun hmot</t>
  </si>
  <si>
    <t>182</t>
  </si>
  <si>
    <t>998017002</t>
  </si>
  <si>
    <t>Přesun hmot pro budovy občanské výstavby, bydlení, výrobu a služby s omezením mechanizace vodorovná dopravní vzdálenost do 100 m pro budovy s jakoukoliv nosnou konstrukcí výšky přes 6 do 12 m</t>
  </si>
  <si>
    <t>-34201900</t>
  </si>
  <si>
    <t xml:space="preserve">Poznámka k souboru cen:_x000D_
Poznámka k souboru cen: 1. Ceny -7001 až -7006 lze použít v případě, kdy dochází ke ztížení přesunu např. tím, že není možné instalovat jeřáb. 2. K cenám -7001 až -7006 lze použít příplatky za zvětšený přesun -1014 až -1019, -2034 až -2039 nebo -2114 až 2119. 3. Jestliže pro svislý přesun používá zařízení investora (např. výtah v budově), užijí se pro ocenění přesunu hmot ceny stanovené pro nejmenší výšku, tj. 6 m. </t>
  </si>
  <si>
    <t>PSV</t>
  </si>
  <si>
    <t>Práce a dodávky PSV</t>
  </si>
  <si>
    <t>711</t>
  </si>
  <si>
    <t>Izolace proti vodě, vlhkosti a plynům</t>
  </si>
  <si>
    <t>183</t>
  </si>
  <si>
    <t>711493111</t>
  </si>
  <si>
    <t>Izolace proti podpovrchové a tlakové vodě - ostatní na ploše vodorovné V dvousložkovou na bázi cementu</t>
  </si>
  <si>
    <t>1446825928</t>
  </si>
  <si>
    <t>184</t>
  </si>
  <si>
    <t>711493121</t>
  </si>
  <si>
    <t>Izolace proti podpovrchové a tlakové vodě - ostatní na ploše svislé S dvousložkovou na bázi cementu</t>
  </si>
  <si>
    <t>-178034261</t>
  </si>
  <si>
    <t>185</t>
  </si>
  <si>
    <t>998711102</t>
  </si>
  <si>
    <t>Přesun hmot pro izolace proti vodě, vlhkosti a plynům stanovený z hmotnosti přesunovaného materiálu vodorovná dopravní vzdálenost do 50 m v objektech výšky přes 6 do 12 m</t>
  </si>
  <si>
    <t>-601178576</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</si>
  <si>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</si>
  <si>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712</t>
  </si>
  <si>
    <t>Povlakové krytiny</t>
  </si>
  <si>
    <t>186</t>
  </si>
  <si>
    <t>712600831</t>
  </si>
  <si>
    <t>Odstranění ze střech šikmých přes 30° do 45° krytiny povlakové jednovrstvé</t>
  </si>
  <si>
    <t>-1164515892</t>
  </si>
  <si>
    <t>337,0</t>
  </si>
  <si>
    <t>713</t>
  </si>
  <si>
    <t>Izolace tepelné</t>
  </si>
  <si>
    <t>187</t>
  </si>
  <si>
    <t>713111111</t>
  </si>
  <si>
    <t>Montáž tepelné izolace stropů rohožemi, pásy, dílci, deskami, bloky (izolační materiál ve specifikaci) vrchem bez překrytí lepenkou kladenými volně</t>
  </si>
  <si>
    <t>-1794216376</t>
  </si>
  <si>
    <t>188</t>
  </si>
  <si>
    <t>63148105</t>
  </si>
  <si>
    <t>deska tepelně izolační minerální univerzální λ=0,038-0,039 tl 120mm</t>
  </si>
  <si>
    <t>-1436309190</t>
  </si>
  <si>
    <t>382,38*1,02 "Přepočtené koeficientem množství</t>
  </si>
  <si>
    <t>189</t>
  </si>
  <si>
    <t>713121111</t>
  </si>
  <si>
    <t>Montáž tepelné izolace podlah rohožemi, pásy, deskami, dílci, bloky (izolační materiál ve specifikaci) kladenými volně jednovrstvá</t>
  </si>
  <si>
    <t>-2003376442</t>
  </si>
  <si>
    <t xml:space="preserve">Poznámka k souboru cen:_x000D_
Poznámka k souboru cen: 1. Množství tepelné izolace podlah okrajovými pásky k ceně -1211 se určuje v m projektované délky obložení (bez přesahů) na obvodu podlahy. </t>
  </si>
  <si>
    <t>190</t>
  </si>
  <si>
    <t>28376381</t>
  </si>
  <si>
    <t>deska z polystyrénu XPS, hrana polodrážková a hladký povrch s vyšší odolností tl 80mm</t>
  </si>
  <si>
    <t>-785334205</t>
  </si>
  <si>
    <t>5,1*1,02 "Přepočtené koeficientem množství</t>
  </si>
  <si>
    <t>191</t>
  </si>
  <si>
    <t>998713101</t>
  </si>
  <si>
    <t>Přesun hmot pro izolace tepelné stanovený z hmotnosti přesunovaného materiálu vodorovná dopravní vzdálenost do 50 m v objektech výšky do 6 m</t>
  </si>
  <si>
    <t>1592998583</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</si>
  <si>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</si>
  <si>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741</t>
  </si>
  <si>
    <t>Elektroinstalace - silnoproud</t>
  </si>
  <si>
    <t>192</t>
  </si>
  <si>
    <t>741-B23</t>
  </si>
  <si>
    <t>Demontáž sítě hromosvodu na střeše včetně zemních desek</t>
  </si>
  <si>
    <t>celek</t>
  </si>
  <si>
    <t>-143294680</t>
  </si>
  <si>
    <t>762</t>
  </si>
  <si>
    <t>Konstrukce tesařské</t>
  </si>
  <si>
    <t>193</t>
  </si>
  <si>
    <t>762083122</t>
  </si>
  <si>
    <t>Práce společné pro tesařské konstrukce impregnace řeziva máčením proti dřevokaznému hmyzu, houbám a plísním, třída ohrožení 3 a 4 (dřevo v exteriéru)</t>
  </si>
  <si>
    <t>1973833924</t>
  </si>
  <si>
    <t xml:space="preserve">Poznámka k souboru cen:_x000D_
Poznámka k souboru cen: 1. Soubor cen 762 08-3 Impregnace řeziva neobsahuje položky pro ocenění imregnace řeziva nátěrem; tyto se oceňují příslušnými cenami souboru cen 783 2. -31.1 Napouštěcí nátěr tesařských konstrukcí, katalogu 800-783 Nátěry. 2. Soubor cen 762 08-5 Montáž ocelových spojovacích prostředků neobsahuje položky pro ocenění chemických kotev; tyto lze ocenit příslušnými cenami souboru cen 953 96 Kotvy chemické, katalogu 801-1 Budovy a haly - konstrukce zděné a monolitické. 3. V cenách 762 08-5 nejsou započteny náklady na dodávku spojovacích prostředků; tato dodávka se oceňuje ve specifikaci. 4. U položek 762 08-6 se určení cen řídí hmotností jednotlivě montovaného dílu konstrukce, dodávka veškerého materiálu se oceňuje ve specifikaci. </t>
  </si>
  <si>
    <t>0,31</t>
  </si>
  <si>
    <t>11,248</t>
  </si>
  <si>
    <t>0,66</t>
  </si>
  <si>
    <t>9,378</t>
  </si>
  <si>
    <t>194</t>
  </si>
  <si>
    <t>762086111</t>
  </si>
  <si>
    <t>Práce společné pro tesařské konstrukce montáž kovových doplňkových konstrukcí (materiál ve specifikaci) hmotnosti prvku do 5 kg</t>
  </si>
  <si>
    <t>kg</t>
  </si>
  <si>
    <t>-1688307555</t>
  </si>
  <si>
    <t>150,0</t>
  </si>
  <si>
    <t>195</t>
  </si>
  <si>
    <t>DOD-OKK</t>
  </si>
  <si>
    <t>Ocelová kotvíví kce krov</t>
  </si>
  <si>
    <t>-1933383670</t>
  </si>
  <si>
    <t>196</t>
  </si>
  <si>
    <t>762331911</t>
  </si>
  <si>
    <t>Vázané konstrukce krovů vyřezání části střešní vazby průřezové plochy řeziva do 120 cm2, délky krovového prvku do 3 m</t>
  </si>
  <si>
    <t>978078587</t>
  </si>
  <si>
    <t xml:space="preserve">Poznámka k souboru cen:_x000D_
Poznámka k souboru cen: 1. U položek vyřezání střešní vazby -1911 až -1954 se množství měrných jednotek určuje v m délky prvků, bez čepů. 2. U položek doplnění části střešní vazby -2921 až -3915 se množství měrných jednotek určuje v m součtem délek jednotlivých prvků. 3. Ceny lze použít i pro ocenění oprav prostorových vázáných konstrukcí. </t>
  </si>
  <si>
    <t>15*3,0</t>
  </si>
  <si>
    <t>197</t>
  </si>
  <si>
    <t>762331921</t>
  </si>
  <si>
    <t>Vázané konstrukce krovů vyřezání části střešní vazby průřezové plochy řeziva přes 120 do 224 cm2, délky vyřezané části krovového prvku do 3 m</t>
  </si>
  <si>
    <t>-1876215189</t>
  </si>
  <si>
    <t>30*2,5</t>
  </si>
  <si>
    <t>198</t>
  </si>
  <si>
    <t>762331923</t>
  </si>
  <si>
    <t>Vázané konstrukce krovů vyřezání části střešní vazby průřezové plochy řeziva přes 120 do 224 cm2, délky vyřezané části krovového prvku přes 5 do 8 m</t>
  </si>
  <si>
    <t>-878845161</t>
  </si>
  <si>
    <t>20*4,0</t>
  </si>
  <si>
    <t>199</t>
  </si>
  <si>
    <t>762331931</t>
  </si>
  <si>
    <t>Vázané konstrukce krovů vyřezání části střešní vazby průřezové plochy řeziva přes 224 do 288 cm2, délky vyřezané části krovového prvku do 3 m</t>
  </si>
  <si>
    <t>350911648</t>
  </si>
  <si>
    <t>20*3,0</t>
  </si>
  <si>
    <t>200</t>
  </si>
  <si>
    <t>762332132</t>
  </si>
  <si>
    <t>Montáž vázaných konstrukcí krovů střech pultových, sedlových, valbových, stanových čtvercového nebo obdélníkového půdorysu, z řeziva hraněného průřezové plochy přes 120 do 224 cm2</t>
  </si>
  <si>
    <t>1386966661</t>
  </si>
  <si>
    <t xml:space="preserve">Poznámka k souboru cen:_x000D_
Poznámka k souboru cen: 1. V cenách nejsou započteny náklady na montáž kotevních želez s připojením k dřevěné konstrukci; tyto se ocení příslušnými položkami souboru cen 762 08-5 tohoto katalogu. 2. V cenách 762 33-5 nejsou započteny náklady na podpory (např. vazníky). </t>
  </si>
  <si>
    <t>12,0</t>
  </si>
  <si>
    <t>201</t>
  </si>
  <si>
    <t>60512130</t>
  </si>
  <si>
    <t>hranol stavební řezivo průřezu do 224cm2 do dl 6m</t>
  </si>
  <si>
    <t>-424544461</t>
  </si>
  <si>
    <t>0,192*1,1 "Přepočtené koeficientem množství</t>
  </si>
  <si>
    <t>202</t>
  </si>
  <si>
    <t>762332133</t>
  </si>
  <si>
    <t>Montáž vázaných konstrukcí krovů střech pultových, sedlových, valbových, stanových čtvercového nebo obdélníkového půdorysu, z řeziva hraněného průřezové plochy přes 224 do 288 cm2</t>
  </si>
  <si>
    <t>1199568876</t>
  </si>
  <si>
    <t>4,0</t>
  </si>
  <si>
    <t>203</t>
  </si>
  <si>
    <t>60512135</t>
  </si>
  <si>
    <t>hranol stavební řezivo průřezu do 288cm2 do dl 6m</t>
  </si>
  <si>
    <t>1872377189</t>
  </si>
  <si>
    <t>0,102*1,1 "Přepočtené koeficientem množství</t>
  </si>
  <si>
    <t>204</t>
  </si>
  <si>
    <t>762332921</t>
  </si>
  <si>
    <t>Vázané konstrukce krovů doplnění části střešní vazby z hranolů, nebo hranolků (materiál v ceně), průřezové plochy do 120 cm2</t>
  </si>
  <si>
    <t>-124965945</t>
  </si>
  <si>
    <t>45,0</t>
  </si>
  <si>
    <t>205</t>
  </si>
  <si>
    <t>762332922</t>
  </si>
  <si>
    <t>Vázané konstrukce krovů doplnění části střešní vazby z hranolů, nebo hranolků (materiál v ceně), průřezové plochy přes 120 do 224 cm2</t>
  </si>
  <si>
    <t>-2130948947</t>
  </si>
  <si>
    <t>75,0+80,0</t>
  </si>
  <si>
    <t>206</t>
  </si>
  <si>
    <t>762332923</t>
  </si>
  <si>
    <t>Vázané konstrukce krovů doplnění části střešní vazby z hranolů, nebo hranolků (materiál v ceně), průřezové plochy přes 224 do 288 cm2</t>
  </si>
  <si>
    <t>-1369346222</t>
  </si>
  <si>
    <t>60,0</t>
  </si>
  <si>
    <t>207</t>
  </si>
  <si>
    <t>762341210</t>
  </si>
  <si>
    <t>Bednění a laťování montáž bednění střech rovných a šikmých sklonu do 60° s vyřezáním otvorů z prken hrubých na sraz tl. do 32 mm</t>
  </si>
  <si>
    <t>-453145926</t>
  </si>
  <si>
    <t xml:space="preserve">Poznámka k souboru cen:_x000D_
Poznámka k souboru cen: 1. V cenách -1011 až -1149 bednění střech z desek dřevoštěpkových a cementotřískových jsou započteny i náklady na dodávku spojovacích prostředků, na tyto položky se nevztahuje ocenění dodávky spojovacích prostředků položka 762 39-5000. </t>
  </si>
  <si>
    <t>"S1"</t>
  </si>
  <si>
    <t>292,0</t>
  </si>
  <si>
    <t>"S2"</t>
  </si>
  <si>
    <t>19,0</t>
  </si>
  <si>
    <t>"S3"</t>
  </si>
  <si>
    <t>30,0</t>
  </si>
  <si>
    <t>208</t>
  </si>
  <si>
    <t>60511064</t>
  </si>
  <si>
    <t>řezivo jehličnaté středové omítané</t>
  </si>
  <si>
    <t>338033229</t>
  </si>
  <si>
    <t>209</t>
  </si>
  <si>
    <t>762341811</t>
  </si>
  <si>
    <t>Demontáž bednění a laťování bednění střech rovných, obloukových, sklonu do 60° se všemi nadstřešními konstrukcemi z prken hrubých, hoblovaných tl. do 32 mm</t>
  </si>
  <si>
    <t>-1600950435</t>
  </si>
  <si>
    <t>210</t>
  </si>
  <si>
    <t>762381012</t>
  </si>
  <si>
    <t>Heverování a podepření tesařských konstrukcí krovů plná vazba, rozpětí přes 9 do 12,5 m</t>
  </si>
  <si>
    <t>513126381</t>
  </si>
  <si>
    <t xml:space="preserve">Poznámka k souboru cen:_x000D_
Poznámka k souboru cen: 1. Měrnou jednotkou je jeden kus vazby. 2. Délka vazby se měří od vnější strany jedné pozednice kolmo k vnější straně protější pozednice. </t>
  </si>
  <si>
    <t>211</t>
  </si>
  <si>
    <t>762382012</t>
  </si>
  <si>
    <t>Heverování a podepření tesařských konstrukcí krovů prázdná vazba, rozpětí přes 9 do 12,5 m</t>
  </si>
  <si>
    <t>1357808506</t>
  </si>
  <si>
    <t>212</t>
  </si>
  <si>
    <t>762395000</t>
  </si>
  <si>
    <t>Spojovací prostředky krovů, bednění a laťování, nadstřešních konstrukcí svory, prkna, hřebíky, pásová ocel, vruty</t>
  </si>
  <si>
    <t>1737170642</t>
  </si>
  <si>
    <t xml:space="preserve">Poznámka k souboru cen:_x000D_
Poznámka k souboru cen: 1. Cena je určena pro montážní ceny souborů cen: a) 762 33- Montáž vázaných konstrukcí krovů, b) 762 34- Bednění a laťování, ceny -1210 až -2441, c) 762 35- Montáž nadstřešních konstrukcí, d) 762 36- Montáž spádových klínů. 2. Ochrana konstrukce se oceňuje samostatně, např. položkami 762 08-3 Impregnace řeziva tohoto katalogu nebo příslušnými položkami katalogu 800-783 Nátěry. </t>
  </si>
  <si>
    <t>292,0*0,025</t>
  </si>
  <si>
    <t>19,0*0,025</t>
  </si>
  <si>
    <t>30,0*0,025</t>
  </si>
  <si>
    <t>213</t>
  </si>
  <si>
    <t>762511163</t>
  </si>
  <si>
    <t>Podlahové konstrukce podkladové z cementotřískových desek jednovrstvých šroubovaných na pero a drážku broušených, tloušťky desky 16 mm</t>
  </si>
  <si>
    <t>-1028433102</t>
  </si>
  <si>
    <t xml:space="preserve">Poznámka k souboru cen:_x000D_
Poznámka k souboru cen: 1. V cenách -1123 až -2225 Podlahové konstrukce podkladové z desek dřevoštěpkových a cementotřískových jsou započteny i náklady na dodávku spojovacích prostředků, na tyto položky se nevztahuje ocenění dodávky spojovacích prostředků. </t>
  </si>
  <si>
    <t>214</t>
  </si>
  <si>
    <t>762511282</t>
  </si>
  <si>
    <t>Podlahové konstrukce podkladové z dřevoštěpkových desek OSB dvouvrstvých lepených na pero a drážku 2x12 mm</t>
  </si>
  <si>
    <t>-413038663</t>
  </si>
  <si>
    <t>215</t>
  </si>
  <si>
    <t>76252281 -PO</t>
  </si>
  <si>
    <t>Demontáž polštářů</t>
  </si>
  <si>
    <t>-1097877355</t>
  </si>
  <si>
    <t>2,18+1,16</t>
  </si>
  <si>
    <t>1,95+1,04</t>
  </si>
  <si>
    <t>216</t>
  </si>
  <si>
    <t>762522811</t>
  </si>
  <si>
    <t>Demontáž podlah s polštáři z prken tl. do 32 mm</t>
  </si>
  <si>
    <t>-1485770342</t>
  </si>
  <si>
    <t>(2,31+11,69+22,73)*2</t>
  </si>
  <si>
    <t>(2,08+11,48+22,73)*2</t>
  </si>
  <si>
    <t>(2,53+12,11+23,48)*2</t>
  </si>
  <si>
    <t>(2,27+11,9+23,48)*2</t>
  </si>
  <si>
    <t>217</t>
  </si>
  <si>
    <t>762526110</t>
  </si>
  <si>
    <t>Položení podlah položení polštářů pod podlahy osové vzdálenosti do 650 mm</t>
  </si>
  <si>
    <t>778177604</t>
  </si>
  <si>
    <t xml:space="preserve">Poznámka k souboru cen:_x000D_
Poznámka k souboru cen: 1. Cenu 762 52-1104, 762 52-1108 lze použít na provizorní zakrytí výkopu uvnitř budov. </t>
  </si>
  <si>
    <t>218</t>
  </si>
  <si>
    <t>60512125</t>
  </si>
  <si>
    <t>hranol stavební řezivo průřezu do 120cm2 do dl 6m</t>
  </si>
  <si>
    <t>-2118733482</t>
  </si>
  <si>
    <t>(a4+b1+b2)/0,5*0,1*0,1</t>
  </si>
  <si>
    <t>dp/0,5*0,04*0,12*2</t>
  </si>
  <si>
    <t>10,225*1,1 "Přepočtené koeficientem množství</t>
  </si>
  <si>
    <t>219</t>
  </si>
  <si>
    <t>762595001</t>
  </si>
  <si>
    <t>Spojovací prostředky podlah a podkladových konstrukcí hřebíky, vruty</t>
  </si>
  <si>
    <t>-458698306</t>
  </si>
  <si>
    <t xml:space="preserve">Poznámka k souboru cen:_x000D_
Poznámka k souboru cen: 1. Cena -5001 je určena pro montážní ceny souborů cen : 762 51- Podlahové konstrukce podkladové, ceny -2235 až - 2255, 762 52- Položení podlah, 762 59- Zakrytí kanálů a výkopů 2. Ochrana konstrukce se oceňuje samostatně, např. položkami 762 08-3 Impregnace řeziva, tohoto katalogu, nebo příslušnými položkami katalogu 800-783 Nátěry. </t>
  </si>
  <si>
    <t>220</t>
  </si>
  <si>
    <t>762810047</t>
  </si>
  <si>
    <t>Záklop stropů z dřevoštěpkových desek OSB šroubovaných na rošt na pero a drážku, tloušťky desky 25 mm</t>
  </si>
  <si>
    <t>-1529915317</t>
  </si>
  <si>
    <t>390,0</t>
  </si>
  <si>
    <t>221</t>
  </si>
  <si>
    <t>762821942</t>
  </si>
  <si>
    <t>Nosná konstrukce stropů vyřezání části stropního trámu průřezové plochy 288 do 450 cm2, délky vyřezané části trámu přes 3 do 5 m</t>
  </si>
  <si>
    <t>-627642010</t>
  </si>
  <si>
    <t xml:space="preserve">Poznámka k souboru cen:_x000D_
Poznámka k souboru cen: 1. Množství měrných jednotek se určuje v m součtem délek jednotlivých prvků. </t>
  </si>
  <si>
    <t>34*5,0</t>
  </si>
  <si>
    <t>222</t>
  </si>
  <si>
    <t>762822921-</t>
  </si>
  <si>
    <t>Nosná konstrukce stropů doplnění části stropního trámu z hranolů, nebo hranolků (materiál v ceně), průřezové plochy do 120 cm2</t>
  </si>
  <si>
    <t>-1244042922</t>
  </si>
  <si>
    <t>"zesílení trámů"</t>
  </si>
  <si>
    <t xml:space="preserve">"fošna vč. úpravy+svorníky+matice" </t>
  </si>
  <si>
    <t>1,5*12*2</t>
  </si>
  <si>
    <t>223</t>
  </si>
  <si>
    <t>762822924</t>
  </si>
  <si>
    <t>Nosná konstrukce stropů doplnění části stropního trámu z hranolů, nebo hranolků (materiál v ceně), průřezové plochy přes 288 do 450 cm2</t>
  </si>
  <si>
    <t>38493933</t>
  </si>
  <si>
    <t>224</t>
  </si>
  <si>
    <t>762895000</t>
  </si>
  <si>
    <t>Spojovací prostředky záklopu stropů, stropnic, podbíjení hřebíky, svory</t>
  </si>
  <si>
    <t>-1028097284</t>
  </si>
  <si>
    <t xml:space="preserve">Poznámka k souboru cen:_x000D_
Poznámka k souboru cen: 1. Cena je určena jen pro montážní ceny souborů cen: a) 762 81- Záklop stropů, ceny -1100 až -3125, b) 762 82- Montáž stropnic, c) 762 84- Montáž podbíjení. 2. Ochrana konstrukce se oceňuje samostatně, např. položkami 762 08-3 Impregnace řeziva tohoto katalogu nebo příslušnými položkami katalogu 800-783 Nátěry. </t>
  </si>
  <si>
    <t>390,0*0,025</t>
  </si>
  <si>
    <t>225</t>
  </si>
  <si>
    <t>998762102</t>
  </si>
  <si>
    <t>Přesun hmot pro konstrukce tesařské stanovený z hmotnosti přesunovaného materiálu vodorovná dopravní vzdálenost do 50 m v objektech výšky přes 6 do 12 m</t>
  </si>
  <si>
    <t>1646811963</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</si>
  <si>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</si>
  <si>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763</t>
  </si>
  <si>
    <t>Konstrukce suché výstavby</t>
  </si>
  <si>
    <t>226</t>
  </si>
  <si>
    <t>763111712</t>
  </si>
  <si>
    <t>Příčka ze sádrokartonových desek ostatní konstrukce a práce na příčkách ze sádrokartonových desek kluzné napojení příčky ke stropu</t>
  </si>
  <si>
    <t>733927726</t>
  </si>
  <si>
    <t xml:space="preserve">Poznámka k souboru cen:_x000D_
Poznámka k souboru cen: 1. V cenách jsou započteny i náklady na tmelení a výztužnou pásku. 2. V cenách nejsou započteny náklady na základní penetrační nátěr; tyto se oceňují cenou cenou -1717. 3. Cena -1611 Montáž nosné konstrukce je stanovena pro m2 plochy příčky. 4. Ceny -1621 až -1627 Montáž desek, -1717 Penetrační nátěr, -1718 Úprava spar separační páskou a -1771, -1772 Příplatek za rovinnost jsou stanoveny pro obě strany příčky. Tyto úpravy prováděné pouze na jedné straně příčky se oceňují cenami souboru cen 763 12-17 pro předsazené stěny. 5. V ceně -1611 nejsou započteny náklady na profily; tyto se oceňují ve specifikaci. 6. V cenách -1621 až -1627 nejsou započteny náklady na desky; tato dodávka se oceňuje ve specifikaci. </t>
  </si>
  <si>
    <t>2,8*2</t>
  </si>
  <si>
    <t>227</t>
  </si>
  <si>
    <t>763111717</t>
  </si>
  <si>
    <t>Příčka ze sádrokartonových desek ostatní konstrukce a práce na příčkách ze sádrokartonových desek základní penetrační nátěr (oboustranný)</t>
  </si>
  <si>
    <t>153314481</t>
  </si>
  <si>
    <t>2,8*3,05*2</t>
  </si>
  <si>
    <t>228</t>
  </si>
  <si>
    <t>763111718</t>
  </si>
  <si>
    <t>Příčka ze sádrokartonových desek ostatní konstrukce a práce na příčkách ze sádrokartonových desek úprava styku příčky a podhledu (oboustranně) separační páskou s akrylátem</t>
  </si>
  <si>
    <t>-1386113188</t>
  </si>
  <si>
    <t>229</t>
  </si>
  <si>
    <t>763111720</t>
  </si>
  <si>
    <t>Příčka ze sádrokartonových desek ostatní konstrukce a práce na příčkách ze sádrokartonových desek vyztužení příčky pro osazení skříněk, polic atd.</t>
  </si>
  <si>
    <t>-303954391</t>
  </si>
  <si>
    <t>2,8*5*2*2</t>
  </si>
  <si>
    <t>230</t>
  </si>
  <si>
    <t>763113349</t>
  </si>
  <si>
    <t>Příčka instalační ze sádrokartonových desek s nosnou konstrukcí ze zdvojených ocelových profilů UW, CW s mezerou, CW profily navzájem spojeny páskem sádry dvojitě opláštěná deskami impregnovanými H2 tl. 2 x 12,5 mm s izolací, EI 60, Rw do 54 dB, příčka tl</t>
  </si>
  <si>
    <t>103143794</t>
  </si>
  <si>
    <t xml:space="preserve">Poznámka k souboru cen:_x000D_
Poznámka k souboru cen: 1. V cenách jsou započteny i náklady na tmelení a výztužnou pásku. 2. V cenách nejsou započteny náklady na základní penetrační nátěr; tyto se oceňují cenou 763 11-1717. 3. Cena -3611 Montáž nosné konstrukce je stanovena pro m2 plochy instalační příčky. 4. Cena -3621 Montáž desek je stanovena pro obě strany instalační příčky. 5. V ceně -3611 nejsou započteny náklady na profily; tyto se oceňují ve specifikaci. 6. V ceně -3621 nejsou započteny náklady na desky; tato dodávka se oceňuje ve specifikaci. 7. Ostatní konstrukce a práce a příplatky u instalačních příček se oceňují cenami 763 11-17.. pro příčky ze sádrokartonových desek. </t>
  </si>
  <si>
    <t>231</t>
  </si>
  <si>
    <t>763121448</t>
  </si>
  <si>
    <t>Stěna předsazená ze sádrokartonových desek s nosnou konstrukcí z ocelových profilů CW, UW jednoduše opláštěná deskou akustickou tl. 12,5 mm s izolací, EI 30, stěna tl. 65 mm, profil 50, Rw do 22 dB</t>
  </si>
  <si>
    <t>481458379</t>
  </si>
  <si>
    <t xml:space="preserve">Poznámka k souboru cen:_x000D_
Poznámka k souboru cen: 1. V cenách jsou započteny i náklady na tmelení a výztužnou pásku. 2. V cenách nejsou započteny náklady na základní penetrační nátěr; tyto se oceňují cenou 763 12-1714. 3. Ceny pro předsazené stěny lepené celoplošně jsou určeny pro lepení na rovný podklad, lepené na bochánky jsou určeny pro podklad o nerovnosti do 20 mm. 4. Ceny -1611 a -1612 Montáž nosné konstrukce je stanoveny pro m2 plochy předsazené stěny. 5. V ceně -1611 a -1612 nejsou započteny náklady na profily; tyto se oceňují ve specifikaci. 6. V cenách -1621 až -1641 Montáž desek nejsou započteny náklady na desky; tato dodávka se oceňuje ve specifikaci. 7. Ostatní konstrukce a práce a příplatky, neuvedené v tomto souboru cen, se oceňují cenami 763 11-17.. pro příčky ze sádrokartonových desek. </t>
  </si>
  <si>
    <t>232</t>
  </si>
  <si>
    <t>763121714</t>
  </si>
  <si>
    <t>Stěna předsazená ze sádrokartonových desek ostatní konstrukce a práce na předsazených stěnách ze sádrokartonových desek základní penetrační nátěr</t>
  </si>
  <si>
    <t>616048695</t>
  </si>
  <si>
    <t>233</t>
  </si>
  <si>
    <t>763121715</t>
  </si>
  <si>
    <t>Stěna předsazená ze sádrokartonových desek ostatní konstrukce a práce na předsazených stěnách ze sádrokartonových desek úprava styku stěny a podhledu separační páskou s akrylátem</t>
  </si>
  <si>
    <t>-576338188</t>
  </si>
  <si>
    <t>4,1*2</t>
  </si>
  <si>
    <t>234</t>
  </si>
  <si>
    <t>763131412</t>
  </si>
  <si>
    <t>Podhled ze sádrokartonových desek dvouvrstvá zavěšená spodní konstrukce z ocelových profilů CD, UD jednoduše opláštěná deskou standardní A, tl. 12,5 mm, s izolací</t>
  </si>
  <si>
    <t>-951792534</t>
  </si>
  <si>
    <t xml:space="preserve">Poznámka k souboru cen:_x000D_
Poznámka k souboru cen: 1. V cenách jsou započteny i náklady na tmelení a výztužnou pásku. 2. V cenách nejsou započteny náklady na základní penetrační nátěr; tyto se oceňují cenou -1714. 3. Ceny -1612 až -1613 Montáž nosné konstrukce je stanoveny pro m2 plochy podhledu. 4. Vcenách -2612 a -2613 nejsou započteny náklady na profily; tyto se oceňují ve specifikaci. 5. V cenách -1621 až -1624 Montáž desek nejsou započteny náklady na desky; tato dodávka se oceňuje ve specifikaci. 6. V ceně -1763 Příplatek za průhyb nosného stropu přes 20 mm je započtena pouze montáž, atypický profil se oceňuje individuálně ve specifikaci. </t>
  </si>
  <si>
    <t>"SA1"</t>
  </si>
  <si>
    <t>(2,55+17,98)*2</t>
  </si>
  <si>
    <t>(5,33+6,58+22,73+22,73)*2</t>
  </si>
  <si>
    <t>20,61*2</t>
  </si>
  <si>
    <t>(5,52+7,0+23,48+23,48)*2</t>
  </si>
  <si>
    <t>"SA3"</t>
  </si>
  <si>
    <t>2,55*2</t>
  </si>
  <si>
    <t>235</t>
  </si>
  <si>
    <t>763131452</t>
  </si>
  <si>
    <t>Podhled ze sádrokartonových desek dvouvrstvá zavěšená spodní konstrukce z ocelových profilů CD, UD jednoduše opláštěná deskou impregnovanou H2, tl. 12,5 mm, s izolací</t>
  </si>
  <si>
    <t>-703099637</t>
  </si>
  <si>
    <t>"SA2"</t>
  </si>
  <si>
    <t>3,29+4,2+4,2+3,29</t>
  </si>
  <si>
    <t>3,21+4,2+4,2+3,21</t>
  </si>
  <si>
    <t>236</t>
  </si>
  <si>
    <t>763131714</t>
  </si>
  <si>
    <t>Podhled ze sádrokartonových desek ostatní práce a konstrukce na podhledech ze sádrokartonových desek základní penetrační nátěr</t>
  </si>
  <si>
    <t>-95711377</t>
  </si>
  <si>
    <t>321,08+29,8</t>
  </si>
  <si>
    <t>237</t>
  </si>
  <si>
    <t>763131751</t>
  </si>
  <si>
    <t>Podhled ze sádrokartonových desek ostatní práce a konstrukce na podhledech ze sádrokartonových desek montáž parotěsné zábrany</t>
  </si>
  <si>
    <t>-803495157</t>
  </si>
  <si>
    <t>238</t>
  </si>
  <si>
    <t>28329028</t>
  </si>
  <si>
    <t>fólie PE vyztužená Al vrstvou pro parotěsnou vrstvu 150g/m2 s integrovanou lepící páskou</t>
  </si>
  <si>
    <t>75978423</t>
  </si>
  <si>
    <t>350,88*1,1 "Přepočtené koeficientem množství</t>
  </si>
  <si>
    <t>239</t>
  </si>
  <si>
    <t>763131752</t>
  </si>
  <si>
    <t>Podhled ze sádrokartonových desek ostatní práce a konstrukce na podhledech ze sádrokartonových desek montáž jedné vrstvy tepelné izolace</t>
  </si>
  <si>
    <t>-1793421831</t>
  </si>
  <si>
    <t>2*(2,55+3,21)</t>
  </si>
  <si>
    <t>240</t>
  </si>
  <si>
    <t>63150799</t>
  </si>
  <si>
    <t>pás tepelně izolační mezi krokve λ=0,036-0,037 tl 200mm</t>
  </si>
  <si>
    <t>-966212647</t>
  </si>
  <si>
    <t>11,52*1,02 "Přepočtené koeficientem množství</t>
  </si>
  <si>
    <t>241</t>
  </si>
  <si>
    <t>998763302</t>
  </si>
  <si>
    <t>Přesun hmot pro konstrukce montované z desek sádrokartonových, sádrovláknitých, cementovláknitých nebo cementových stanovený z hmotnosti přesunovaného materiálu vodorovná dopravní vzdálenost do 50 m v objektech výšky přes 6 do 12 m</t>
  </si>
  <si>
    <t>-231544717</t>
  </si>
  <si>
    <t xml:space="preserve">Poznámka k souboru cen:_x000D_
Poznámka k souboru cen: 1. Ceny pro přesun hmot stanovený z 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 </t>
  </si>
  <si>
    <t>764</t>
  </si>
  <si>
    <t>Konstrukce klempířské</t>
  </si>
  <si>
    <t>242</t>
  </si>
  <si>
    <t>764001831</t>
  </si>
  <si>
    <t>Demontáž klempířských konstrukcí krytiny z taškových tabulí do suti</t>
  </si>
  <si>
    <t>-47511500</t>
  </si>
  <si>
    <t>243</t>
  </si>
  <si>
    <t>764001861</t>
  </si>
  <si>
    <t>Demontáž klempířských konstrukcí oplechování hřebene z hřebenáčů do suti</t>
  </si>
  <si>
    <t>-614620938</t>
  </si>
  <si>
    <t>23,0</t>
  </si>
  <si>
    <t>244</t>
  </si>
  <si>
    <t>764002801</t>
  </si>
  <si>
    <t>Demontáž klempířských konstrukcí závětrné lišty do suti</t>
  </si>
  <si>
    <t>91109829</t>
  </si>
  <si>
    <t>6,331*4</t>
  </si>
  <si>
    <t>2,894*2</t>
  </si>
  <si>
    <t>1,3*2</t>
  </si>
  <si>
    <t>245</t>
  </si>
  <si>
    <t>764002812</t>
  </si>
  <si>
    <t>Demontáž klempířských konstrukcí okapového plechu do suti, v krytině skládané</t>
  </si>
  <si>
    <t>-1186675769</t>
  </si>
  <si>
    <t>23,0*2</t>
  </si>
  <si>
    <t>3,75+12,5+3,75</t>
  </si>
  <si>
    <t>246</t>
  </si>
  <si>
    <t>764002851</t>
  </si>
  <si>
    <t>Demontáž klempířských konstrukcí oplechování parapetů do suti</t>
  </si>
  <si>
    <t>1422451016</t>
  </si>
  <si>
    <t>0,685</t>
  </si>
  <si>
    <t>1,05</t>
  </si>
  <si>
    <t>0,77*5</t>
  </si>
  <si>
    <t>1,05*4</t>
  </si>
  <si>
    <t>1,35*4</t>
  </si>
  <si>
    <t>0,6*2</t>
  </si>
  <si>
    <t>0,4*4</t>
  </si>
  <si>
    <t>247</t>
  </si>
  <si>
    <t>764004801</t>
  </si>
  <si>
    <t>Demontáž klempířských konstrukcí žlabu podokapního do suti</t>
  </si>
  <si>
    <t>1374439416</t>
  </si>
  <si>
    <t>248</t>
  </si>
  <si>
    <t>764004861</t>
  </si>
  <si>
    <t>Demontáž klempířských konstrukcí svodu do suti</t>
  </si>
  <si>
    <t>-1103733128</t>
  </si>
  <si>
    <t>(8,69+0,5+1,205)*4</t>
  </si>
  <si>
    <t>(7,035+0,5+1,205)*2</t>
  </si>
  <si>
    <t>249</t>
  </si>
  <si>
    <t>764021447</t>
  </si>
  <si>
    <t>Podkladní plech z hliníkového plechu pod falcované tašky</t>
  </si>
  <si>
    <t>-1186492277</t>
  </si>
  <si>
    <t xml:space="preserve">Poznámka k souboru cen:_x000D_
Poznámka k souboru cen: 1. Rozvinutá šířka podkladního plechu se určuje z rš střešního prvku. </t>
  </si>
  <si>
    <t>250</t>
  </si>
  <si>
    <t>764042419</t>
  </si>
  <si>
    <t>Strukturovaná odddělovací rohož se zabudovanou hydroizolací jakékoliv rš</t>
  </si>
  <si>
    <t>-2069713075</t>
  </si>
  <si>
    <t>251</t>
  </si>
  <si>
    <t>764121443</t>
  </si>
  <si>
    <t>Krytina z hliníkového plechu s úpravou u okapů, prostupů a výčnělků ze šablon, počet kusů do 4 ks/m2 přes 30 do 60°</t>
  </si>
  <si>
    <t>-1754552667</t>
  </si>
  <si>
    <t>252</t>
  </si>
  <si>
    <t>764221408</t>
  </si>
  <si>
    <t>Oplechování střešních prvků z hliníkového plechu hřebene větraného, včetně větrací mřížky z hřebenáčů</t>
  </si>
  <si>
    <t>-1425912343</t>
  </si>
  <si>
    <t xml:space="preserve">Poznámka k souboru cen:_x000D_
Poznámka k souboru cen: 1. V cenách 764 22-1405 až -3442 nejsou započteny náklady na podkladní plech, tyto se oceňují cenami souboru cen 764 02-14.. Podkladní plech z hliníkového plechu v rozvinuté šířce podle rš střešního prvku. </t>
  </si>
  <si>
    <t>253</t>
  </si>
  <si>
    <t>764222404</t>
  </si>
  <si>
    <t>Oplechování střešních prvků z hliníkového plechu štítu závětrnou lištou rš 330 mm</t>
  </si>
  <si>
    <t>418100374</t>
  </si>
  <si>
    <t>"K17"</t>
  </si>
  <si>
    <t>34,0</t>
  </si>
  <si>
    <t>254</t>
  </si>
  <si>
    <t>764222431</t>
  </si>
  <si>
    <t>Oplechování střešních prvků z hliníkového plechu okapu okapovým plechem střechy rovné rš 150 mm</t>
  </si>
  <si>
    <t>-1380908306</t>
  </si>
  <si>
    <t>5,18+1,05+9,64+4,05+5,18</t>
  </si>
  <si>
    <t>255</t>
  </si>
  <si>
    <t>764222435</t>
  </si>
  <si>
    <t>Oplechování střešních prvků z hliníkového plechu okapu okapovým plechem střechy rovné rš 400 mm</t>
  </si>
  <si>
    <t>-1444733370</t>
  </si>
  <si>
    <t>256</t>
  </si>
  <si>
    <t>764223451</t>
  </si>
  <si>
    <t>Oplechování střešních prvků z hliníkového plechu střešní výlez rozměru 600 x 600 mm, střechy s krytinou skládanou ze šablon</t>
  </si>
  <si>
    <t>-223313763</t>
  </si>
  <si>
    <t>257</t>
  </si>
  <si>
    <t>764223456</t>
  </si>
  <si>
    <t>Oplechování střešních prvků z hliníkového plechu sněhový zachytávač průbežný dvoutrubkový</t>
  </si>
  <si>
    <t>647432224</t>
  </si>
  <si>
    <t>258</t>
  </si>
  <si>
    <t>764226402</t>
  </si>
  <si>
    <t>Oplechování parapetů z hliníkového plechu rovných mechanicky kotvené, bez rohů rš 200 mm</t>
  </si>
  <si>
    <t>-448175551</t>
  </si>
  <si>
    <t>"K2"</t>
  </si>
  <si>
    <t>"K3"</t>
  </si>
  <si>
    <t>0,77*4</t>
  </si>
  <si>
    <t>"K4"</t>
  </si>
  <si>
    <t>0,75*2</t>
  </si>
  <si>
    <t>"K7"</t>
  </si>
  <si>
    <t>0,6*4</t>
  </si>
  <si>
    <t>"K8"</t>
  </si>
  <si>
    <t>259</t>
  </si>
  <si>
    <t>764226403</t>
  </si>
  <si>
    <t>Oplechování parapetů z hliníkového plechu rovných mechanicky kotvené, bez rohů rš 250 mm</t>
  </si>
  <si>
    <t>-605973692</t>
  </si>
  <si>
    <t>"K1"</t>
  </si>
  <si>
    <t>8*0,4</t>
  </si>
  <si>
    <t>"K6"</t>
  </si>
  <si>
    <t>0,55*4</t>
  </si>
  <si>
    <t>"K9"</t>
  </si>
  <si>
    <t>"K10"</t>
  </si>
  <si>
    <t>1,35*8</t>
  </si>
  <si>
    <t>260</t>
  </si>
  <si>
    <t>764321416</t>
  </si>
  <si>
    <t>Lemování zdí z hliníkového plechu boční nebo horní rovných, střech s krytinou skládanou mimo prejzovou rš 500 mm</t>
  </si>
  <si>
    <t>532776335</t>
  </si>
  <si>
    <t>"K18"</t>
  </si>
  <si>
    <t>20,0</t>
  </si>
  <si>
    <t>261</t>
  </si>
  <si>
    <t>764324412</t>
  </si>
  <si>
    <t>Lemování prostupů z hliníkového plechu bez lišty, střech s krytinou skládanou nebo z plechu</t>
  </si>
  <si>
    <t>2106359231</t>
  </si>
  <si>
    <t xml:space="preserve">Poznámka k souboru cen:_x000D_
Poznámka k souboru cen: 1. V cenách nejsou započteny náklady na připojovací dilatační lištu, tyto se oceňují cenami souboru cen 764 02- 142. Dilatační lišta z hliníkového plechu. </t>
  </si>
  <si>
    <t>262</t>
  </si>
  <si>
    <t>764326425</t>
  </si>
  <si>
    <t>Lemování ventilačních nástavců z hliníkového plechu výšky do 1000 mm, se stříškou střech s krytinou skládanou mimo prejzovou nebo z plechu, průměru přes 200 do 300 mm</t>
  </si>
  <si>
    <t>2028087563</t>
  </si>
  <si>
    <t>263</t>
  </si>
  <si>
    <t>764521403</t>
  </si>
  <si>
    <t>Žlab podokapní z hliníkového plechu včetně háků a čel půlkruhový rš 250 mm</t>
  </si>
  <si>
    <t>-402783438</t>
  </si>
  <si>
    <t>"K15"</t>
  </si>
  <si>
    <t>12,5</t>
  </si>
  <si>
    <t>264</t>
  </si>
  <si>
    <t>764521404</t>
  </si>
  <si>
    <t>Žlab podokapní z hliníkového plechu včetně háků a čel půlkruhový rš 330 mm</t>
  </si>
  <si>
    <t>1040344921</t>
  </si>
  <si>
    <t>"K11"</t>
  </si>
  <si>
    <t>46,0</t>
  </si>
  <si>
    <t>265</t>
  </si>
  <si>
    <t>764521444</t>
  </si>
  <si>
    <t>Žlab podokapní z hliníkového plechu včetně háků a čel kotlík oválný (trychtýřový), rš žlabu/průměr svodu 330/100 mm</t>
  </si>
  <si>
    <t>-797514502</t>
  </si>
  <si>
    <t>266</t>
  </si>
  <si>
    <t>764528422</t>
  </si>
  <si>
    <t>Svod z hliníkového plechu včetně objímek, kolen a odskoků kruhový, průměru 100 mm</t>
  </si>
  <si>
    <t>1201145005</t>
  </si>
  <si>
    <t>"K16"</t>
  </si>
  <si>
    <t>9,0*2</t>
  </si>
  <si>
    <t>267</t>
  </si>
  <si>
    <t>764528423</t>
  </si>
  <si>
    <t>Svod z hliníkového plechu včetně objímek, kolen a odskoků kruhový, průměru 120 mm</t>
  </si>
  <si>
    <t>1373062430</t>
  </si>
  <si>
    <t>"K12"</t>
  </si>
  <si>
    <t>1,0*4</t>
  </si>
  <si>
    <t>268</t>
  </si>
  <si>
    <t>76453-K13</t>
  </si>
  <si>
    <t>M+D Ventilační hlavice DN 100mm - dle požadavku viz celý popis K14</t>
  </si>
  <si>
    <t>1612451590</t>
  </si>
  <si>
    <t>269</t>
  </si>
  <si>
    <t>76453-K14</t>
  </si>
  <si>
    <t>M+D Oplechování průchodky DN 125mm - dle požadavku viz celý popis K14</t>
  </si>
  <si>
    <t>-105239315</t>
  </si>
  <si>
    <t>270</t>
  </si>
  <si>
    <t>764-STP</t>
  </si>
  <si>
    <t>M+D Stoupací plošina vč. kotvení a držáků (součást krytiny) - viz popis</t>
  </si>
  <si>
    <t>1806742119</t>
  </si>
  <si>
    <t>271</t>
  </si>
  <si>
    <t>998764102</t>
  </si>
  <si>
    <t>Přesun hmot pro konstrukce klempířské stanovený z hmotnosti přesunovaného materiálu vodorovná dopravní vzdálenost do 50 m v objektech výšky přes 6 do 12 m</t>
  </si>
  <si>
    <t>-517304911</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</si>
  <si>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</si>
  <si>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766</t>
  </si>
  <si>
    <t>Konstrukce truhlářské</t>
  </si>
  <si>
    <t>272</t>
  </si>
  <si>
    <t>766211500</t>
  </si>
  <si>
    <t>Montáž madel schodišťových dřevěných z jednoho kusu průběžných, šířky do 150 mm</t>
  </si>
  <si>
    <t>-2059114164</t>
  </si>
  <si>
    <t xml:space="preserve">Poznámka k souboru cen:_x000D_
Poznámka k souboru cen: 1. Cenami -1400 až -1720 se oceňují madla o průřezu větším než 25 cm2. 2. V cenách -1400 až -1720 není započtena dodávka montážního materiálu; tato dodávka se oceňuje ve specifikaci. </t>
  </si>
  <si>
    <t>16,5</t>
  </si>
  <si>
    <t>273</t>
  </si>
  <si>
    <t>DOD-T10</t>
  </si>
  <si>
    <t>Dřevěné madlo vč. kotvení, povrchové úpravy a doplňků - dle požadavku - viz celý popis T10</t>
  </si>
  <si>
    <t>740056617</t>
  </si>
  <si>
    <t>274</t>
  </si>
  <si>
    <t>766441812</t>
  </si>
  <si>
    <t>Demontáž parapetních desek dřevěných nebo plastových šířky přes 300 mm délky do 1 m</t>
  </si>
  <si>
    <t>1416740777</t>
  </si>
  <si>
    <t>4+2</t>
  </si>
  <si>
    <t>275</t>
  </si>
  <si>
    <t>766441822</t>
  </si>
  <si>
    <t>Demontáž parapetních desek dřevěných nebo plastových šířky přes 300 mm délky přes 1 m</t>
  </si>
  <si>
    <t>-669631519</t>
  </si>
  <si>
    <t>276</t>
  </si>
  <si>
    <t>766660001</t>
  </si>
  <si>
    <t>Montáž dveřních křídel dřevěných nebo plastových otevíravých do ocelové zárubně povrchově upravených jednokřídlových, šířky do 800 mm</t>
  </si>
  <si>
    <t>-603060689</t>
  </si>
  <si>
    <t xml:space="preserve">Poznámka k souboru cen:_x000D_
Poznámka k souboru cen: 1. Cenami -0021 až -0031, -0161 až -0163, -0181 až -0183, se oceňují dveře s protipožární odolností do 30 min. 2. V cenách -0201 až -0272 je započtena i montáž okopného plechu, stavěče křídel a držadel kyvných dveří. 3. V cenách -0351 až -0384 jsou započtené i náklady na osazení kování, vodícího trnu, seřízení pojezdů na stěnu a následné vyrovnání a seřízení dveřních křídel. 4.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</si>
  <si>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8+4+12+4</t>
  </si>
  <si>
    <t>277</t>
  </si>
  <si>
    <t>DOD-T1</t>
  </si>
  <si>
    <t>Dřevěné dveře vnitřní 700x1970mm vč. kování,povrchové úpravy a doplňků - dle požadavku - viz celý popis T1</t>
  </si>
  <si>
    <t>-234269244</t>
  </si>
  <si>
    <t>278</t>
  </si>
  <si>
    <t>DOD-T2</t>
  </si>
  <si>
    <t>Dřevěné dveře vnitřní 800x1970mm vč. kování,povrchové úpravy a doplňků - dle požadavku - viz celý popis T2</t>
  </si>
  <si>
    <t>-700160880</t>
  </si>
  <si>
    <t>279</t>
  </si>
  <si>
    <t>DOD-T3</t>
  </si>
  <si>
    <t>Dřevěné dveře vnitřní 2/3 prosklené 800x1970mm vč. kování,povrchové úpravy a doplňků - dle požadavku - viz celý popis T3</t>
  </si>
  <si>
    <t>939731873</t>
  </si>
  <si>
    <t>280</t>
  </si>
  <si>
    <t>DOD-T5</t>
  </si>
  <si>
    <t>Dřevěné dveře vnitřní 800x1970mm vč. kování,povrchové úpravy a doplňků - dle požadavku - viz celý popis T5</t>
  </si>
  <si>
    <t>-979041830</t>
  </si>
  <si>
    <t>281</t>
  </si>
  <si>
    <t>766660002</t>
  </si>
  <si>
    <t>Montáž dveřních křídel dřevěných nebo plastových otevíravých do ocelové zárubně povrchově upravených jednokřídlových, šířky přes 800 mm</t>
  </si>
  <si>
    <t>-170452247</t>
  </si>
  <si>
    <t>282</t>
  </si>
  <si>
    <t>DOD-T6</t>
  </si>
  <si>
    <t>Dřevěné dveře vnitřní 800x1970mm vč. kování,povrchové úpravy a doplňků - dle požadavku - viz celý popis T6</t>
  </si>
  <si>
    <t>-218112738</t>
  </si>
  <si>
    <t>283</t>
  </si>
  <si>
    <t>766660021</t>
  </si>
  <si>
    <t>Montáž dveřních křídel dřevěných nebo plastových otevíravých do ocelové zárubně protipožárních jednokřídlových, šířky do 800 mm</t>
  </si>
  <si>
    <t>891174722</t>
  </si>
  <si>
    <t>2+2</t>
  </si>
  <si>
    <t>284</t>
  </si>
  <si>
    <t>DOD-T4</t>
  </si>
  <si>
    <t>Dřevěné dveře vnitřní 800x1970mm protipožární EW15/DP3 vč. kování,povrchové úpravy a doplňků - dle požadavku - viz celý popis T4</t>
  </si>
  <si>
    <t>-1940177688</t>
  </si>
  <si>
    <t>285</t>
  </si>
  <si>
    <t>DOD-T9</t>
  </si>
  <si>
    <t>Dřevěné dveře vnitřní 800x1970mm protipožární EW30/DP3 vč. kování,povrchové úpravy a doplňků - dle požadavku - viz celý popis T9</t>
  </si>
  <si>
    <t>1240886967</t>
  </si>
  <si>
    <t>286</t>
  </si>
  <si>
    <t>766660022</t>
  </si>
  <si>
    <t>Montáž dveřních křídel dřevěných nebo plastových otevíravých do ocelové zárubně protipožárních jednokřídlových, šířky přes 800 mm</t>
  </si>
  <si>
    <t>671473483</t>
  </si>
  <si>
    <t>1+1</t>
  </si>
  <si>
    <t>287</t>
  </si>
  <si>
    <t>DOD-T7</t>
  </si>
  <si>
    <t>Dřevěné dveře vnitřní 900x1970mm protipožární EW30-C/DP3 vč. kování,povrchové úpravy, samozavírače  a doplňků - dle požadavku - viz celý popis T7</t>
  </si>
  <si>
    <t>750327164</t>
  </si>
  <si>
    <t>288</t>
  </si>
  <si>
    <t>DOD-T8</t>
  </si>
  <si>
    <t>Dřevěné dveře vnitřní 900x1970mm protipožární EW15-C/DP3 vč. kování,povrchové úpravy, samozavírače  a doplňků - dle požadavku - viz celý popis T8</t>
  </si>
  <si>
    <t>-313548833</t>
  </si>
  <si>
    <t>289</t>
  </si>
  <si>
    <t>766674811</t>
  </si>
  <si>
    <t>Demontáž střešních oken na krytině hladké a drážkové, sklonu přes 30 do 45°</t>
  </si>
  <si>
    <t>-2060365357</t>
  </si>
  <si>
    <t>290</t>
  </si>
  <si>
    <t>766-P01</t>
  </si>
  <si>
    <t>M+D Plastové okno 400x600mm vč. kování, kotvení, parotěsné a paropropustné pásky a všech doplňků - dle požadavku viz celý popis P1</t>
  </si>
  <si>
    <t>1652538073</t>
  </si>
  <si>
    <t>291</t>
  </si>
  <si>
    <t>766-P02</t>
  </si>
  <si>
    <t>M+D Plastové okno 685x500mm vč. kování, kotvení, parotěsné a paropropustné pásky a všech doplňků - dle požadavku viz celý popis P2</t>
  </si>
  <si>
    <t>-714211866</t>
  </si>
  <si>
    <t>292</t>
  </si>
  <si>
    <t>766-P03</t>
  </si>
  <si>
    <t>M+D Plastové okno 770x400mm vč. kování, kotvení, parotěsné a paropropustné pásky a všech doplňků - dle požadavku viz celý popis P3</t>
  </si>
  <si>
    <t>935352173</t>
  </si>
  <si>
    <t>293</t>
  </si>
  <si>
    <t>766-P04</t>
  </si>
  <si>
    <t>M+D Plastové okno 750x500mm vč. kování, kotvení, parotěsné a paropropustné pásky a všech doplňků - dle požadavku viz celý popis P4</t>
  </si>
  <si>
    <t>386994759</t>
  </si>
  <si>
    <t>294</t>
  </si>
  <si>
    <t>766-P05</t>
  </si>
  <si>
    <t>M+D Plastové okno 900x400mm vč. kování, kotvení, parotěsné a paropropustné pásky a všech doplňků - dle požadavku viz celý popis P5</t>
  </si>
  <si>
    <t>-467944350</t>
  </si>
  <si>
    <t>295</t>
  </si>
  <si>
    <t>766-P06</t>
  </si>
  <si>
    <t>M+D Plastové okno 550x1000mm vč. kování, kotvení, parotěsné a paropropustné pásky a všech doplňků - dle požadavku viz celý popis P6</t>
  </si>
  <si>
    <t>1871943417</t>
  </si>
  <si>
    <t>296</t>
  </si>
  <si>
    <t>766-P07</t>
  </si>
  <si>
    <t>M+D Plastové okno 600x1950mm vč. kování, kotvení, parotěsné a paropropustné pásky a všech doplňků - dle požadavku viz celý popis P7</t>
  </si>
  <si>
    <t>-709114345</t>
  </si>
  <si>
    <t>297</t>
  </si>
  <si>
    <t>766-P08</t>
  </si>
  <si>
    <t>M+D Plastové okno 1050x1950mm vč. kování, kotvení, parotěsné a paropropustné pásky a všech doplňků - dle požadavku viz celý popis P8</t>
  </si>
  <si>
    <t>1271179066</t>
  </si>
  <si>
    <t>298</t>
  </si>
  <si>
    <t>766-P09</t>
  </si>
  <si>
    <t>M+D Plastové okno 1350x1950mm vč. kování, kotvení, parotěsné a paropropustné pásky a všech doplňků - dle požadavku viz celý popis P9</t>
  </si>
  <si>
    <t>-1127792274</t>
  </si>
  <si>
    <t>299</t>
  </si>
  <si>
    <t>766-P10.12</t>
  </si>
  <si>
    <t>M+D Parapetní deska š. 550mm +2x zak. hrana - dle požadavku viz celý popis P10 a P12</t>
  </si>
  <si>
    <t>247050034</t>
  </si>
  <si>
    <t>300</t>
  </si>
  <si>
    <t>766-P11.13,14</t>
  </si>
  <si>
    <t>M+D Parapetní deska š. 400mm +2x zak. hrana - dle požadavku viz celý popis P11 a P13 a P14</t>
  </si>
  <si>
    <t>-980987962</t>
  </si>
  <si>
    <t>2+6+8</t>
  </si>
  <si>
    <t>301</t>
  </si>
  <si>
    <t>766-P15</t>
  </si>
  <si>
    <t>M+D Plastové dveře 800x1970mm vč. zárubně, kování, kotvení, parotěsné a paropropustné pásky a všech doplňků - dle požadavku viz celý popis P15</t>
  </si>
  <si>
    <t>819149996</t>
  </si>
  <si>
    <t>302</t>
  </si>
  <si>
    <t>766-P16</t>
  </si>
  <si>
    <t>M+D Plastové dveře 800x1970mm vč. zárubně, kování, kotvení, parotěsné a paropropustné pásky a všech doplňků - dle požadavku viz celý popis P16</t>
  </si>
  <si>
    <t>1303017884</t>
  </si>
  <si>
    <t>303</t>
  </si>
  <si>
    <t>766-PO</t>
  </si>
  <si>
    <t>M+D Obložení podhledu vč. palubek, roštu, povrchové úpravy a doplňků - viz popis S2</t>
  </si>
  <si>
    <t>-243221734</t>
  </si>
  <si>
    <t>23,0*0,9*2</t>
  </si>
  <si>
    <t>304</t>
  </si>
  <si>
    <t>766-T11</t>
  </si>
  <si>
    <t>M+D Kuchyňská linka vč. kotvení, povrchové úpravy a všech doplňků (celá sestava) - dle požadavku viz celý popis T11</t>
  </si>
  <si>
    <t>-2044116669</t>
  </si>
  <si>
    <t>305</t>
  </si>
  <si>
    <t>766-T12</t>
  </si>
  <si>
    <t>M+D Střešní výlez 450x730mm vč. kotvení, povrchové úpravy a všech doplňků - dle požadavku viz celý popis T12</t>
  </si>
  <si>
    <t>-1742647843</t>
  </si>
  <si>
    <t>306</t>
  </si>
  <si>
    <t>998766102</t>
  </si>
  <si>
    <t>Přesun hmot pro konstrukce truhlářské stanovený z hmotnosti přesunovaného materiálu vodorovná dopravní vzdálenost do 50 m v objektech výšky přes 6 do 12 m</t>
  </si>
  <si>
    <t>1929041792</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</si>
  <si>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</si>
  <si>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767</t>
  </si>
  <si>
    <t>Konstrukce zámečnické</t>
  </si>
  <si>
    <t>307</t>
  </si>
  <si>
    <t>767122112</t>
  </si>
  <si>
    <t>Montáž stěn a příček s výplní drátěnou sítí spojených svařováním</t>
  </si>
  <si>
    <t>-1254628771</t>
  </si>
  <si>
    <t xml:space="preserve">Poznámka k souboru cen:_x000D_
Poznámka k souboru cen: 1. V cenách nejsou započteny náklady na: a) oplechování a úpravu otvorů, b) montáž doplňků dveří; tyto práce se oceňují cenami 767 64-9191 až -9196 Montáž doplňků dveří. </t>
  </si>
  <si>
    <t>"z14"</t>
  </si>
  <si>
    <t>4,9*1,9*2</t>
  </si>
  <si>
    <t>"z15"</t>
  </si>
  <si>
    <t>3,465*1,9*2</t>
  </si>
  <si>
    <t>"z16"</t>
  </si>
  <si>
    <t>3,95*1,9</t>
  </si>
  <si>
    <t>308</t>
  </si>
  <si>
    <t>DOD-z14</t>
  </si>
  <si>
    <t>Ocelová příčka s dveřmi a drátěnou výplní vč. kotvení, povrchové úpravy a doplňků - dle požadavku viz celý popis Z14</t>
  </si>
  <si>
    <t>1541473331</t>
  </si>
  <si>
    <t>112,62*2</t>
  </si>
  <si>
    <t>309</t>
  </si>
  <si>
    <t>DOD-z15</t>
  </si>
  <si>
    <t>Ocelová příčka s dveřmi a drátěnou výplní vč. kotvení, povrchové úpravy a doplňků - dle požadavku viz celý popis Z15</t>
  </si>
  <si>
    <t>72747112</t>
  </si>
  <si>
    <t>69,12*2</t>
  </si>
  <si>
    <t>310</t>
  </si>
  <si>
    <t>DOD-z16</t>
  </si>
  <si>
    <t>Ocelová příčka s dveřmi a drátěnou výplní vč. kotvení, povrchové úpravy a doplňků - dle požadavku viz celý popis Z16</t>
  </si>
  <si>
    <t>898901002</t>
  </si>
  <si>
    <t>97,0</t>
  </si>
  <si>
    <t>311</t>
  </si>
  <si>
    <t>767161214</t>
  </si>
  <si>
    <t>Montáž zábradlí rovného z profilové oceli do zdiva, hmotnosti 1 m zábradlí přes 20 do 30 kg</t>
  </si>
  <si>
    <t>1191199131</t>
  </si>
  <si>
    <t xml:space="preserve">Poznámka k souboru cen:_x000D_
Poznámka k souboru cen: 1. Cenami -51 . . lze oceňovat i montáž madel a průběžnou (horizontální) výplň z trubek nebo tenkostěnných profilů, které se montují z dodaných dílů na samostatně osazované ocelové sloupky nebo na zabudované kotevní prvky. 2. Cenami nelze oceňovat montáž samostatného sloupku pro dřevěné madlo; tyto práce se oceňují cenou 767 22-0550 Osazení samostatného sloupku. 3. V cenách nejsou započteny náklady na: a) vytvoření ohybu nebo ohybníku; tyto práce se oceňují cenou 767 22-0191 nebo -0490 Příplatek za vytvoření ohybu, b) montáž hliníkových krycích lišt; tyto práce se oceňují cenami 767 89-6110 až -6115 Montáž ostatních zámečnických konstrukcí, c) montáž výplně tvarovaným plechem. </t>
  </si>
  <si>
    <t>"z8"</t>
  </si>
  <si>
    <t>4,35*2</t>
  </si>
  <si>
    <t>"z9"</t>
  </si>
  <si>
    <t>2*2,5</t>
  </si>
  <si>
    <t>"z10"</t>
  </si>
  <si>
    <t>10,34</t>
  </si>
  <si>
    <t>312</t>
  </si>
  <si>
    <t>DOD-z08</t>
  </si>
  <si>
    <t>Zábradlí z ocelových profilů vč. kotvení, povrchové úpravy a doplňků - dle požadavku viz celý popis Z8</t>
  </si>
  <si>
    <t>-429160023</t>
  </si>
  <si>
    <t>110,33*2</t>
  </si>
  <si>
    <t>313</t>
  </si>
  <si>
    <t>DOD-z09</t>
  </si>
  <si>
    <t>Zábradlí z ocelových profilů vč. kotvení, povrchové úpravy a doplňků - dle požadavku viz celý popis Z9</t>
  </si>
  <si>
    <t>-29413472</t>
  </si>
  <si>
    <t>54,01*2</t>
  </si>
  <si>
    <t>314</t>
  </si>
  <si>
    <t>DOD-z10</t>
  </si>
  <si>
    <t>Zábradlí z ocelových profilů vč. kotvení, povrchové úpravy a doplňků - dle požadavku viz celý popis Z10</t>
  </si>
  <si>
    <t>1079258832</t>
  </si>
  <si>
    <t>315</t>
  </si>
  <si>
    <t>767881132</t>
  </si>
  <si>
    <t>Montáž záchytného systému proti pádu bodů samostatných nebo v systému s poddajným kotvícím vedením na šikmé střechy (přes 15 °) se střešní krytinou drážkovanou</t>
  </si>
  <si>
    <t>1938971946</t>
  </si>
  <si>
    <t xml:space="preserve">Poznámka k souboru cen:_x000D_
Poznámka k souboru cen: 1. V ceně -1112 jsou započteny i náklady na chemickou kotvu. 2. V ceně -1135 jsou započteny i náklady na montáž zátěžových dlaždic. Jejich dodávka je součástí dodávky sloupku a oceňuje se ve specifikaci. 3. V cenách nejsou započteny náklady na: a) dodávku prvků potřebných k uchycení sloupků a bodů (vyjma kotev chemických); tyto jsou součástí dodávky sloupků a bodů a oceňují se ve specifikaci, b) nutné zapravení povrchu střechy podle druhu (měkčené PVC, bitumen, ...) po montáži sloupků a bodů, tyto se oceňují cenami 711 74-7067 katalogu 800-711 Izolace proti vodě nebo 713 36-3115 katalogu 800-712 Povlakové krytiny nebo individuálně. 4. Množství měrných jednotek nástavců určených k upevnění na sloupky nebo body v systému poddajného kotvícího vedení se určuje v souborech podle výsledné délky vedení zajišťovaného úseku. 5. Montáž záchytného systému pro šikmé střechy skládané se oceňují cenami 765 11-5421, 765 12-5421, 765 13-5043 a 765 15-5022 části A02 katalogu 765 Konstrukce pokrývačské. </t>
  </si>
  <si>
    <t>"vč.106+popis TZ"</t>
  </si>
  <si>
    <t>"z21"</t>
  </si>
  <si>
    <t>316</t>
  </si>
  <si>
    <t>70921354</t>
  </si>
  <si>
    <t>kotvicí bod pro tenké dřevěné konstrukce pomocí 16ti vrutů dl 150mm</t>
  </si>
  <si>
    <t>518229329</t>
  </si>
  <si>
    <t>317</t>
  </si>
  <si>
    <t>767995113</t>
  </si>
  <si>
    <t>Montáž ostatních atypických zámečnických konstrukcí hmotnosti přes 10 do 20 kg</t>
  </si>
  <si>
    <t>111088803</t>
  </si>
  <si>
    <t xml:space="preserve">Poznámka k souboru cen:_x000D_
Poznámka k souboru cen: 1. Určení cen se řídí hmotností jednotlivě montovaného dílu konstrukce. </t>
  </si>
  <si>
    <t>"z12"</t>
  </si>
  <si>
    <t>15,6</t>
  </si>
  <si>
    <t>318</t>
  </si>
  <si>
    <t>DOD-z12</t>
  </si>
  <si>
    <t>Kotvení madla  vč. kotvení, povrchové úpravy a doplňků - dle požadavku viz celý popis Z12</t>
  </si>
  <si>
    <t>-969203071</t>
  </si>
  <si>
    <t>319</t>
  </si>
  <si>
    <t>767995114</t>
  </si>
  <si>
    <t>Montáž ostatních atypických zámečnických konstrukcí hmotnosti přes 20 do 50 kg</t>
  </si>
  <si>
    <t>1947407085</t>
  </si>
  <si>
    <t>"navaření plechu na I nosník"</t>
  </si>
  <si>
    <t>"PL1"</t>
  </si>
  <si>
    <t>584,1*1,25</t>
  </si>
  <si>
    <t>320</t>
  </si>
  <si>
    <t>DOD-PL1</t>
  </si>
  <si>
    <t>Ocelový plech navařený pro uložení PZD vč. povrchové úpravy - viz popis statika</t>
  </si>
  <si>
    <t>-1305501767</t>
  </si>
  <si>
    <t>730,125*1,08 "Přepočtené koeficientem množství</t>
  </si>
  <si>
    <t>321</t>
  </si>
  <si>
    <t>767995115</t>
  </si>
  <si>
    <t>Montáž ostatních atypických zámečnických konstrukcí hmotnosti přes 50 do 100 kg</t>
  </si>
  <si>
    <t>-2126339866</t>
  </si>
  <si>
    <t>"S1,S3,S4"</t>
  </si>
  <si>
    <t>630,65</t>
  </si>
  <si>
    <t>322</t>
  </si>
  <si>
    <t>DOD-S</t>
  </si>
  <si>
    <t>Ocelová konstrukce sloupů - S1,S3,S4 vč. povrchové úpravy - viz popis statika</t>
  </si>
  <si>
    <t>-1586322477</t>
  </si>
  <si>
    <t>323</t>
  </si>
  <si>
    <t>DOD-Sk3</t>
  </si>
  <si>
    <t>Ocelová konstrukce sloupů S1,S3,S4 - chemické kotvení + kotvy vč. vrtání - viz popis 3</t>
  </si>
  <si>
    <t>1732157192</t>
  </si>
  <si>
    <t>324</t>
  </si>
  <si>
    <t>DOD-Sk4</t>
  </si>
  <si>
    <t>Ocelová konstrukce sloupů S1,S3,S4 - chemické kotvení + kotvy vč. vrtání - viz popis 4</t>
  </si>
  <si>
    <t>-1677676927</t>
  </si>
  <si>
    <t>325</t>
  </si>
  <si>
    <t>767-AL1</t>
  </si>
  <si>
    <t>M+D Hliníkové dveře 1350x2750mm vč. zárubně, kování, kotvení, parotěsné a paropropustné pásky, povrchové úpravy a všech doplňků - dle požadavku viz celý popis AL1</t>
  </si>
  <si>
    <t>2052676854</t>
  </si>
  <si>
    <t>326</t>
  </si>
  <si>
    <t>998767102</t>
  </si>
  <si>
    <t>Přesun hmot pro zámečnické konstrukce stanovený z hmotnosti přesunovaného materiálu vodorovná dopravní vzdálenost do 50 m v objektech výšky přes 6 do 12 m</t>
  </si>
  <si>
    <t>1495481742</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</si>
  <si>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</si>
  <si>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771</t>
  </si>
  <si>
    <t>Podlahy z dlaždic</t>
  </si>
  <si>
    <t>327</t>
  </si>
  <si>
    <t>771111011</t>
  </si>
  <si>
    <t>Příprava podkladu před provedením dlažby vysátí podlah</t>
  </si>
  <si>
    <t>1489039378</t>
  </si>
  <si>
    <t xml:space="preserve">Poznámka k souboru cen:_x000D_
Poznámka k souboru cen: 1. V cenách 771 12-1011 až 771 12-1015 jsou započteny i náklady na dodání nátěru. 2. V cenách 771 15-1011 až 771 15-1026 jsou započteny i náklady na dodání stěrky. 3. V cenách 771 16-1011 až -1023 nejsou započteny náklady na materiál, tyto se oceňují ve specifikaci. </t>
  </si>
  <si>
    <t>328</t>
  </si>
  <si>
    <t>771121011</t>
  </si>
  <si>
    <t>Příprava podkladu před provedením dlažby nátěr penetrační na podlahu</t>
  </si>
  <si>
    <t>813052934</t>
  </si>
  <si>
    <t>329</t>
  </si>
  <si>
    <t>771151023</t>
  </si>
  <si>
    <t>Příprava podkladu před provedením dlažby samonivelační stěrka min.pevnosti 30 MPa, tloušťky přes 5 do 8 mm</t>
  </si>
  <si>
    <t>1137467551</t>
  </si>
  <si>
    <t>330</t>
  </si>
  <si>
    <t>771151024</t>
  </si>
  <si>
    <t>Příprava podkladu před provedením dlažby samonivelační stěrka min.pevnosti 30 MPa, tloušťky přes 8 do 10 mm</t>
  </si>
  <si>
    <t>1266379523</t>
  </si>
  <si>
    <t>331</t>
  </si>
  <si>
    <t>771151026</t>
  </si>
  <si>
    <t>Příprava podkladu před provedením dlažby samonivelační stěrka min.pevnosti 30 MPa, tloušťky přes 12 do 15 mm</t>
  </si>
  <si>
    <t>-467326910</t>
  </si>
  <si>
    <t>332</t>
  </si>
  <si>
    <t>771161021</t>
  </si>
  <si>
    <t>Příprava podkladu před provedením dlažby montáž profilu ukončujícího profilu pro plynulý přechod (dlažba-koberec apod.)</t>
  </si>
  <si>
    <t>-149718891</t>
  </si>
  <si>
    <t>"z22"</t>
  </si>
  <si>
    <t>9,6</t>
  </si>
  <si>
    <t>333</t>
  </si>
  <si>
    <t>DOD-z22</t>
  </si>
  <si>
    <t>Přechodová podlahová lišta  vč. kotvení, povrchové úpravy a doplňků - dle požadavku viz celý popis Z22</t>
  </si>
  <si>
    <t>1571151498</t>
  </si>
  <si>
    <t>334</t>
  </si>
  <si>
    <t>771161022</t>
  </si>
  <si>
    <t>Příprava podkladu před provedením dlažby montáž profilu ukončujícího profilu pro schodové hrany a ukončení dlažby</t>
  </si>
  <si>
    <t>2145480163</t>
  </si>
  <si>
    <t>7*1,75</t>
  </si>
  <si>
    <t>335</t>
  </si>
  <si>
    <t>5905414</t>
  </si>
  <si>
    <t>profil schodový protiskluzový ušlechtilá ocel</t>
  </si>
  <si>
    <t>-1403201549</t>
  </si>
  <si>
    <t>12,25*1,1 "Přepočtené koeficientem množství</t>
  </si>
  <si>
    <t>336</t>
  </si>
  <si>
    <t>771161023</t>
  </si>
  <si>
    <t>Příprava podkladu před provedením dlažby montáž profilu ukončujícího profilu pro balkony a terasy</t>
  </si>
  <si>
    <t>1346084163</t>
  </si>
  <si>
    <t>10,43*2</t>
  </si>
  <si>
    <t>337</t>
  </si>
  <si>
    <t>59054296</t>
  </si>
  <si>
    <t>profil ukončovací s okapničkou děrovaná hrana s drenáží barevný lak Al dl 2,5m v 10mm</t>
  </si>
  <si>
    <t>-1929941823</t>
  </si>
  <si>
    <t>20,86*1,1 "Přepočtené koeficientem množství</t>
  </si>
  <si>
    <t>338</t>
  </si>
  <si>
    <t>771274123</t>
  </si>
  <si>
    <t>Montáž obkladů schodišť z dlaždic keramických lepených flexibilním lepidlem stupnic protiskluzných nebo reliéfních, šířky přes 250 do 300 mm</t>
  </si>
  <si>
    <t>-441730831</t>
  </si>
  <si>
    <t xml:space="preserve">Poznámka k souboru cen:_x000D_
Poznámka k souboru cen: 1. Montáž obkladů schodnic, schodišťových ramen a boků podest se oceňuje skladebně cenami příslušných obkladů stěn a cenami položky čís. 781 . . -9192 Příplatek k cenám za obklady v omezeném prostoru, katalogu 781 Obklady keramické – montáž části A01. </t>
  </si>
  <si>
    <t>339</t>
  </si>
  <si>
    <t>59761409</t>
  </si>
  <si>
    <t>dlažba keramická slinutá protiskluzná do interiéru i exteriéru pro vysoké mechanické namáhání přes 9 do 12ks/m2</t>
  </si>
  <si>
    <t>29566931</t>
  </si>
  <si>
    <t>"stupně"</t>
  </si>
  <si>
    <t>12,25*0,3</t>
  </si>
  <si>
    <t>"podstupnice"</t>
  </si>
  <si>
    <t>12,25*0,2</t>
  </si>
  <si>
    <t>6,125*1,1 "Přepočtené koeficientem množství</t>
  </si>
  <si>
    <t>340</t>
  </si>
  <si>
    <t>771274242</t>
  </si>
  <si>
    <t>Montáž obkladů schodišť z dlaždic keramických lepených flexibilním lepidlem podstupnic protiskluzních nebo reliéfních, výšky přes 150 do 200 mm</t>
  </si>
  <si>
    <t>2005436928</t>
  </si>
  <si>
    <t>341</t>
  </si>
  <si>
    <t>771474113</t>
  </si>
  <si>
    <t>Montáž soklů z dlaždic keramických lepených flexibilním lepidlem rovných, výšky přes 90 do 120 mm</t>
  </si>
  <si>
    <t>-291610570</t>
  </si>
  <si>
    <t>(1,323+2,8+1,323)*2</t>
  </si>
  <si>
    <t>2*(1,65+1,95)*4</t>
  </si>
  <si>
    <t>1,2+10,34+1,2</t>
  </si>
  <si>
    <t>1,3+10,34+1,3</t>
  </si>
  <si>
    <t>342</t>
  </si>
  <si>
    <t>597-KS</t>
  </si>
  <si>
    <t>dlažba keramická - sokl dle druhu dlažby</t>
  </si>
  <si>
    <t>-204837650</t>
  </si>
  <si>
    <t>65,372*1,1 "Přepočtené koeficientem množství</t>
  </si>
  <si>
    <t>343</t>
  </si>
  <si>
    <t>771571810</t>
  </si>
  <si>
    <t>Demontáž podlah z dlaždic keramických kladených do malty</t>
  </si>
  <si>
    <t>-1528425644</t>
  </si>
  <si>
    <t>2,31+2,18+1,16</t>
  </si>
  <si>
    <t>3,51</t>
  </si>
  <si>
    <t>2,53+2,18+1,16</t>
  </si>
  <si>
    <t>11,63</t>
  </si>
  <si>
    <t>344</t>
  </si>
  <si>
    <t>771574243</t>
  </si>
  <si>
    <t>Montáž podlah z dlaždic keramických lepených flexibilním lepidlem maloformátových pro vysoké mechanické zatížení hladkých přes 9 do 12 ks/m2</t>
  </si>
  <si>
    <t>-835949593</t>
  </si>
  <si>
    <t xml:space="preserve">Poznámka k souboru cen:_x000D_
Poznámka k souboru cen: 1. Položky jsou učeny pro všechy druhy povrchových úprav. </t>
  </si>
  <si>
    <t>2,55+2,55+3,71</t>
  </si>
  <si>
    <t>345</t>
  </si>
  <si>
    <t>59761434</t>
  </si>
  <si>
    <t>dlažba keramická slinutá hladká do interiéru i exteriéru pro vysoké mechanické namáhání přes 9 do 12ks/m2</t>
  </si>
  <si>
    <t>1442853969</t>
  </si>
  <si>
    <t>12,33*1,1 "Přepočtené koeficientem množství</t>
  </si>
  <si>
    <t>346</t>
  </si>
  <si>
    <t>771574246</t>
  </si>
  <si>
    <t>Montáž podlah z dlaždic keramických lepených flexibilním lepidlem maloformátových pro vysoké mechanické zatížení hladkých přes 22 do 25 ks/m2</t>
  </si>
  <si>
    <t>359186370</t>
  </si>
  <si>
    <t>2,55+2,55</t>
  </si>
  <si>
    <t>3,29+3,29</t>
  </si>
  <si>
    <t>3,21+3,21</t>
  </si>
  <si>
    <t>4,2+4,2</t>
  </si>
  <si>
    <t>347</t>
  </si>
  <si>
    <t>59761432</t>
  </si>
  <si>
    <t>dlažba keramická slinutá hladká do interiéru i exteriéru pro vysoké mechanické namáhání přes 22 do 25ks/m2</t>
  </si>
  <si>
    <t>-1166083380</t>
  </si>
  <si>
    <t>34,9*1,1 "Přepočtené koeficientem množství</t>
  </si>
  <si>
    <t>348</t>
  </si>
  <si>
    <t>771574263</t>
  </si>
  <si>
    <t>Montáž podlah z dlaždic keramických lepených flexibilním lepidlem maloformátových pro vysoké mechanické zatížení protiskluzných nebo reliéfních (bezbariérových) přes 9 do 12 ks/m2</t>
  </si>
  <si>
    <t>1796423556</t>
  </si>
  <si>
    <t>2,95</t>
  </si>
  <si>
    <t>349</t>
  </si>
  <si>
    <t>263528709</t>
  </si>
  <si>
    <t>27,77*1,1 "Přepočtené koeficientem množství</t>
  </si>
  <si>
    <t>350</t>
  </si>
  <si>
    <t>771577111</t>
  </si>
  <si>
    <t>Montáž podlah z dlaždic keramických lepených flexibilním lepidlem Příplatek k cenám za plochu do 5 m2 jednotlivě</t>
  </si>
  <si>
    <t>-2058690798</t>
  </si>
  <si>
    <t>351</t>
  </si>
  <si>
    <t>771591112</t>
  </si>
  <si>
    <t>Izolace podlahy pod dlažbu nátěrem nebo stěrkou ve dvou vrstvách</t>
  </si>
  <si>
    <t>-2028789297</t>
  </si>
  <si>
    <t xml:space="preserve">Poznámka k souboru cen:_x000D_
Poznámka k souboru cen: 1. V ceně 771 59-1112 jsou započteny i náklady na materiál. 2. Položka 771 59-1112 se použije pro izolaci podlah zatížené přechodnou vlhkostí. 3. V ceně 771 59-1112 až -1212 jsou započteny i náklady na materiál. 4. V cenách 77159-1227, 77159-1217, 77159-1237, 77159-1247, 77159-1257 nejsou započteny náklady na materiál, tyto se oceňují ve specifikaci. </t>
  </si>
  <si>
    <t>352</t>
  </si>
  <si>
    <t>771591115</t>
  </si>
  <si>
    <t>Podlahy - dokončovací práce spárování silikonem</t>
  </si>
  <si>
    <t>268342564</t>
  </si>
  <si>
    <t xml:space="preserve">Poznámka k souboru cen:_x000D_
Poznámka k souboru cen: 1. Množství měrných jednotek u ceny -1185 se stanoví podle počtu řezaných dlaždic, nezávisle na jejich velikosti. 2. Ceny 771 59-1115 až -1123 obsahují náklady i na materiál. 3. Položku -1185 lze použít při nuceném použítí jiného nástroje než řezačky. </t>
  </si>
  <si>
    <t>353</t>
  </si>
  <si>
    <t>771591212</t>
  </si>
  <si>
    <t>Izolace podlahy pod dlažbu rohož pod dlažbu celoplošně lepená roznášecí, separační s pasivní kontaktní drenáží</t>
  </si>
  <si>
    <t>-1110195786</t>
  </si>
  <si>
    <t>354</t>
  </si>
  <si>
    <t>771591264</t>
  </si>
  <si>
    <t>Izolace podlahy pod dlažbu těsnícími izolačními pásy mezi podlahou a stěnu</t>
  </si>
  <si>
    <t>1732599600</t>
  </si>
  <si>
    <t>2*(2,8+1,5)*4</t>
  </si>
  <si>
    <t>"pa"</t>
  </si>
  <si>
    <t>355</t>
  </si>
  <si>
    <t>771591266</t>
  </si>
  <si>
    <t>Izolace podlahy pod dlažbu těsnícími izolačními pásy s napojením na ukončující profil</t>
  </si>
  <si>
    <t>388415990</t>
  </si>
  <si>
    <t>356</t>
  </si>
  <si>
    <t>771592011</t>
  </si>
  <si>
    <t>Čištění vnitřních ploch po položení dlažby podlah nebo schodišť chemickými prostředky</t>
  </si>
  <si>
    <t>726241572</t>
  </si>
  <si>
    <t>357</t>
  </si>
  <si>
    <t>998771102</t>
  </si>
  <si>
    <t>Přesun hmot pro podlahy z dlaždic stanovený z hmotnosti přesunovaného materiálu vodorovná dopravní vzdálenost do 50 m v objektech výšky přes 6 do 12 m</t>
  </si>
  <si>
    <t>1292128016</t>
  </si>
  <si>
    <t>772</t>
  </si>
  <si>
    <t>Podlahy z kamene</t>
  </si>
  <si>
    <t>358</t>
  </si>
  <si>
    <t>772-c1</t>
  </si>
  <si>
    <t>Renovace stávajících kamenných stupňů - dle požadavku viz celý popis C1</t>
  </si>
  <si>
    <t>-1593755163</t>
  </si>
  <si>
    <t>"celá skladba požadavků C1"</t>
  </si>
  <si>
    <t>4,65</t>
  </si>
  <si>
    <t>775</t>
  </si>
  <si>
    <t>Podlahy skládané</t>
  </si>
  <si>
    <t>359</t>
  </si>
  <si>
    <t>775591191</t>
  </si>
  <si>
    <t>Ostatní prvky pro plovoucí podlahy montáž podložky vyrovnávací a tlumící</t>
  </si>
  <si>
    <t>-1745452347</t>
  </si>
  <si>
    <t xml:space="preserve">Poznámka k souboru cen:_x000D_
Poznámka k souboru cen: 1. V cenách -1191, -1193, -1195 a -1197 nejsou započteny náklady na vyrovnání podkladu převyšující 2 mm. Tyto se oceňují cenami 776 99-01 Vyrovnání podkladu samonivelační stěrkou v části A01 ceníku 776 Podlahy povlakové. </t>
  </si>
  <si>
    <t>360</t>
  </si>
  <si>
    <t>61155351</t>
  </si>
  <si>
    <t>podložka izolační z pěnového PE 3mm</t>
  </si>
  <si>
    <t>556336883</t>
  </si>
  <si>
    <t>361</t>
  </si>
  <si>
    <t>775599110</t>
  </si>
  <si>
    <t>Skládané podlahy - ostatní práce dokončovací pastování</t>
  </si>
  <si>
    <t>-499752411</t>
  </si>
  <si>
    <t xml:space="preserve">Poznámka k souboru cen:_x000D_
Poznámka k souboru cen: 1. V cenách souboru cen 775 59- . . jsou započteny i náklady na dodání materiálu. 2. Vyrovnání podkladu se oceňuje cenami 776 99-01 . . Vyrovnání podkladu samonivelační stěrkou v části A01 ceníku 776 Podlahy povlakové </t>
  </si>
  <si>
    <t>362</t>
  </si>
  <si>
    <t>77559-LPP</t>
  </si>
  <si>
    <t>M+D Laminátová podlaha vč. soklování - dle požadavku viz popis LPP</t>
  </si>
  <si>
    <t>1738250728</t>
  </si>
  <si>
    <t>17,98+22,73+22,73+22,73+22,73+17,98</t>
  </si>
  <si>
    <t>20,61+23,48+23,48+23,48+23,48+20,61</t>
  </si>
  <si>
    <t>363</t>
  </si>
  <si>
    <t>998775102</t>
  </si>
  <si>
    <t>Přesun hmot pro podlahy skládané stanovený z hmotnosti přesunovaného materiálu vodorovná dopravní vzdálenost do 50 m v objektech výšky přes 6 do 12 m</t>
  </si>
  <si>
    <t>101831208</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</si>
  <si>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</si>
  <si>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776</t>
  </si>
  <si>
    <t>Podlahy povlakové</t>
  </si>
  <si>
    <t>364</t>
  </si>
  <si>
    <t>776111311</t>
  </si>
  <si>
    <t>Příprava podkladu vysátí podlah</t>
  </si>
  <si>
    <t>7897092</t>
  </si>
  <si>
    <t xml:space="preserve">Poznámka k souboru cen:_x000D_
Poznámka k souboru cen: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</si>
  <si>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365</t>
  </si>
  <si>
    <t>776121311</t>
  </si>
  <si>
    <t>Příprava podkladu penetrace vodou ředitelná na savý podklad (válečkováním) ředěná v poměru 1:1 podlah</t>
  </si>
  <si>
    <t>1055038824</t>
  </si>
  <si>
    <t>366</t>
  </si>
  <si>
    <t>776201812</t>
  </si>
  <si>
    <t>Demontáž povlakových podlahovin lepených ručně s podložkou</t>
  </si>
  <si>
    <t>887399019</t>
  </si>
  <si>
    <t>11,69+22,73+2,08+2,08+11,48+2,31+11,69</t>
  </si>
  <si>
    <t>12,11+23,48+2,27+2,27+11,9+2,53+12,11</t>
  </si>
  <si>
    <t>367</t>
  </si>
  <si>
    <t>776221111</t>
  </si>
  <si>
    <t>Montáž podlahovin z PVC lepením standardním lepidlem z pásů standardních</t>
  </si>
  <si>
    <t>-1989370274</t>
  </si>
  <si>
    <t>5,33+6,58+5,33+6,58</t>
  </si>
  <si>
    <t>5,52+7,0+5,52+7,0</t>
  </si>
  <si>
    <t>368</t>
  </si>
  <si>
    <t>284-PVC</t>
  </si>
  <si>
    <t>PVC  zátěžová  podlahovina - dle požadavku viz popis PVC</t>
  </si>
  <si>
    <t>1562725076</t>
  </si>
  <si>
    <t>48,86*1,1 "Přepočtené koeficientem množství</t>
  </si>
  <si>
    <t>369</t>
  </si>
  <si>
    <t>776223112</t>
  </si>
  <si>
    <t>Montáž podlahovin z PVC spoj podlah svařováním za studena</t>
  </si>
  <si>
    <t>-1526977115</t>
  </si>
  <si>
    <t>370</t>
  </si>
  <si>
    <t>776411111</t>
  </si>
  <si>
    <t>Montáž soklíků lepením obvodových, výšky do 80 mm</t>
  </si>
  <si>
    <t>-35383550</t>
  </si>
  <si>
    <t>371</t>
  </si>
  <si>
    <t>28411006</t>
  </si>
  <si>
    <t>lišta soklová PVC samolepící 15x50mm</t>
  </si>
  <si>
    <t>-1121082983</t>
  </si>
  <si>
    <t>55*1,02 "Přepočtené koeficientem množství</t>
  </si>
  <si>
    <t>372</t>
  </si>
  <si>
    <t>776991121</t>
  </si>
  <si>
    <t>Ostatní práce údržba nových podlahovin po pokládce čištění základní</t>
  </si>
  <si>
    <t>1709966654</t>
  </si>
  <si>
    <t xml:space="preserve">Poznámka k souboru cen:_x000D_
Poznámka k souboru cen: 1. V ceně 776 99-1121 jsou započteny náklady na vysátí podlahy a setření vlhkým mopem. 2. V ceně 776 99-1141 jsou započteny i náklady na dodání pasty. </t>
  </si>
  <si>
    <t>373</t>
  </si>
  <si>
    <t>776991141</t>
  </si>
  <si>
    <t>Ostatní práce údržba nových podlahovin po pokládce pastování a leštění ručně</t>
  </si>
  <si>
    <t>-1130972288</t>
  </si>
  <si>
    <t>374</t>
  </si>
  <si>
    <t>998776102</t>
  </si>
  <si>
    <t>Přesun hmot pro podlahy povlakové stanovený z hmotnosti přesunovaného materiálu vodorovná dopravní vzdálenost do 50 m v objektech výšky přes 6 do 12 m</t>
  </si>
  <si>
    <t>95062997</t>
  </si>
  <si>
    <t>781</t>
  </si>
  <si>
    <t>Dokončovací práce - obklady</t>
  </si>
  <si>
    <t>375</t>
  </si>
  <si>
    <t>781111011</t>
  </si>
  <si>
    <t>Příprava podkladu před provedením obkladu oprášení (ometení) stěny</t>
  </si>
  <si>
    <t>-2021905520</t>
  </si>
  <si>
    <t xml:space="preserve">Poznámka k souboru cen:_x000D_
Poznámka k souboru cen: 1. V cenách 781 12-1011 až -1015 jsou započteny i náklady na materiál. 2. V cenách 781 15-1011 až -1041 jsou započteny i náklady na materiál. 3. Lokalní vyrovnání podkladu tloušťky vetší než 3 mm se oceňuje cenami souboru cen Vyrovnání podkladu vnitřních omítaných ploch katalogu 801-4 Budovy a haly - opravy a údržba. 4. V cenách 781 16-1011 až -1023 nejsou započteny náklady na materiál, tyto se oceňují ve specifikaci. </t>
  </si>
  <si>
    <t>136,176+19,56</t>
  </si>
  <si>
    <t>376</t>
  </si>
  <si>
    <t>781121011</t>
  </si>
  <si>
    <t>Příprava podkladu před provedením obkladu nátěr penetrační na stěnu</t>
  </si>
  <si>
    <t>-2132648983</t>
  </si>
  <si>
    <t>377</t>
  </si>
  <si>
    <t>781474115</t>
  </si>
  <si>
    <t>Montáž obkladů vnitřních stěn z dlaždic keramických lepených flexibilním lepidlem maloformátových hladkých přes 22 do 25 ks/m2</t>
  </si>
  <si>
    <t>-1995047208</t>
  </si>
  <si>
    <t xml:space="preserve">Poznámka k souboru cen:_x000D_
Poznámka k souboru cen: 1. Položky jsou určeny pro všechny druhy povrchových úprav. </t>
  </si>
  <si>
    <t>2*(1,9+1,73+1,0)*2,05*2</t>
  </si>
  <si>
    <t>2*(2,8+1,5)*2,05*2</t>
  </si>
  <si>
    <t>-0,7*1,7*2</t>
  </si>
  <si>
    <t>378</t>
  </si>
  <si>
    <t>59761039</t>
  </si>
  <si>
    <t>obklad keramický hladký přes 22 do 25ks/m2</t>
  </si>
  <si>
    <t>15388271</t>
  </si>
  <si>
    <t>136,176*1,1 "Přepočtené koeficientem množství</t>
  </si>
  <si>
    <t>379</t>
  </si>
  <si>
    <t>781474117</t>
  </si>
  <si>
    <t>Montáž obkladů vnitřních stěn z dlaždic keramických lepených flexibilním lepidlem maloformátových hladkých přes 35 do 45 ks/m2</t>
  </si>
  <si>
    <t>-952913836</t>
  </si>
  <si>
    <t>(3,25+0,7)*0,6*2</t>
  </si>
  <si>
    <t>(0,7+2,8+0,7)*0,6*2</t>
  </si>
  <si>
    <t>380</t>
  </si>
  <si>
    <t>59761255</t>
  </si>
  <si>
    <t>obklad keramický hladký přes 35 do 45ks/m2</t>
  </si>
  <si>
    <t>365506138</t>
  </si>
  <si>
    <t>19,56*1,1 "Přepočtené koeficientem množství</t>
  </si>
  <si>
    <t>381</t>
  </si>
  <si>
    <t>781477111</t>
  </si>
  <si>
    <t>Montáž obkladů vnitřních stěn z dlaždic keramických Příplatek k cenám za plochu do 10 m2 jednotlivě</t>
  </si>
  <si>
    <t>62484432</t>
  </si>
  <si>
    <t>382</t>
  </si>
  <si>
    <t>781494111</t>
  </si>
  <si>
    <t>Obklad - dokončující práce profily ukončovací lepené flexibilním lepidlem rohové</t>
  </si>
  <si>
    <t>-590622516</t>
  </si>
  <si>
    <t xml:space="preserve">Poznámka k souboru cen:_x000D_
Poznámka k souboru cen: 1. Množství měrných jednotek u ceny -5185 se stanoví podle počtu řezaných obkladaček, nezávisle na jejich velikosti. 2. Položku -5185 lze použít při nuceném použití jiného nástroje než řezačky. </t>
  </si>
  <si>
    <t>2,05*4</t>
  </si>
  <si>
    <t>383</t>
  </si>
  <si>
    <t>781494511</t>
  </si>
  <si>
    <t>Obklad - dokončující práce profily ukončovací lepené flexibilním lepidlem ukončovací</t>
  </si>
  <si>
    <t>1642258116</t>
  </si>
  <si>
    <t>2*(1,9+1,73+1,0)*2</t>
  </si>
  <si>
    <t>2*(2,8+1,5)*2</t>
  </si>
  <si>
    <t>2*0,6*4</t>
  </si>
  <si>
    <t>384</t>
  </si>
  <si>
    <t>781495115</t>
  </si>
  <si>
    <t>Obklad - dokončující práce ostatní práce spárování silikonem</t>
  </si>
  <si>
    <t>-1186636468</t>
  </si>
  <si>
    <t>385</t>
  </si>
  <si>
    <t>781495211</t>
  </si>
  <si>
    <t>Čištění vnitřních ploch po provedení obkladu stěn chemickými prostředky</t>
  </si>
  <si>
    <t>1765300204</t>
  </si>
  <si>
    <t>386</t>
  </si>
  <si>
    <t>781674113</t>
  </si>
  <si>
    <t>Montáž obkladů parapetů z dlaždic keramických lepených flexibilním lepidlem, šířky parapetu přes 150 do 200 mm</t>
  </si>
  <si>
    <t>1028627990</t>
  </si>
  <si>
    <t>387</t>
  </si>
  <si>
    <t>929016738</t>
  </si>
  <si>
    <t>388</t>
  </si>
  <si>
    <t>998781102</t>
  </si>
  <si>
    <t>Přesun hmot pro obklady keramické stanovený z hmotnosti přesunovaného materiálu vodorovná dopravní vzdálenost do 50 m v objektech výšky přes 6 do 12 m</t>
  </si>
  <si>
    <t>-497480341</t>
  </si>
  <si>
    <t>783</t>
  </si>
  <si>
    <t>Dokončovací práce - nátěry</t>
  </si>
  <si>
    <t>389</t>
  </si>
  <si>
    <t>783201401</t>
  </si>
  <si>
    <t>Příprava podkladu tesařských konstrukcí před provedením nátěru ometení</t>
  </si>
  <si>
    <t>-993373706</t>
  </si>
  <si>
    <t>390</t>
  </si>
  <si>
    <t>783213121</t>
  </si>
  <si>
    <t>Napouštěcí nátěr tesařských konstrukcí zabudovaných do konstrukce proti dřevokazným houbám, hmyzu a plísním dvojnásobný syntetický</t>
  </si>
  <si>
    <t>-852251700</t>
  </si>
  <si>
    <t xml:space="preserve">Poznámka k souboru cen:_x000D_
Poznámka k souboru cen: 1. Položky souboru cen jsou určeny pro preventivní nátěr tesařských konstrukcí (např. krovu). 2. Položky jednonásobného nátěru jsou určeny pro ochranu dřeva v interiéru pod lazurovací nebo krycí nátěry. 3. Položky dvojnásobného nátěru jsou určeny pro ochranu dřeva jako samostatného impregnačního nátěru tesařské konstrukce v interéru nebo pro ochranu dřeva pod lazurovací nebo krycí nátěry v exteriéru. </t>
  </si>
  <si>
    <t>391</t>
  </si>
  <si>
    <t>783301311</t>
  </si>
  <si>
    <t>Příprava podkladu zámečnických konstrukcí před provedením nátěru odmaštění odmašťovačem vodou ředitelným</t>
  </si>
  <si>
    <t>-1487304859</t>
  </si>
  <si>
    <t>392</t>
  </si>
  <si>
    <t>783314101</t>
  </si>
  <si>
    <t>Základní nátěr zámečnických konstrukcí jednonásobný syntetický</t>
  </si>
  <si>
    <t>-319445160</t>
  </si>
  <si>
    <t>393</t>
  </si>
  <si>
    <t>783315101</t>
  </si>
  <si>
    <t>Mezinátěr zámečnických konstrukcí jednonásobný syntetický standardní</t>
  </si>
  <si>
    <t>-2047714522</t>
  </si>
  <si>
    <t>394</t>
  </si>
  <si>
    <t>783317101</t>
  </si>
  <si>
    <t>Krycí nátěr (email) zámečnických konstrukcí jednonásobný syntetický standardní</t>
  </si>
  <si>
    <t>2138435432</t>
  </si>
  <si>
    <t>395</t>
  </si>
  <si>
    <t>783901453</t>
  </si>
  <si>
    <t>Příprava podkladu betonových podlah před provedením nátěru vysátím</t>
  </si>
  <si>
    <t>-2043027551</t>
  </si>
  <si>
    <t>396</t>
  </si>
  <si>
    <t>783932163</t>
  </si>
  <si>
    <t>Vyrovnání podkladu betonových podlah v rozsahu opravované plochy, tloušťky do 3 mm modifikovanou cementovou stěrkou přes 10% do 30%</t>
  </si>
  <si>
    <t>-57316905</t>
  </si>
  <si>
    <t>397</t>
  </si>
  <si>
    <t>783943151</t>
  </si>
  <si>
    <t>Penetrační nátěr betonových podlah hladkých (z pohledového nebo gletovaného betonu, stěrky apod.) polyuretanový</t>
  </si>
  <si>
    <t>-6196216</t>
  </si>
  <si>
    <t>398</t>
  </si>
  <si>
    <t>783947161</t>
  </si>
  <si>
    <t>Krycí (uzavírací) nátěr betonových podlah dvojnásobný polyuretanový vodou ředitelný</t>
  </si>
  <si>
    <t>-1581968050</t>
  </si>
  <si>
    <t>784</t>
  </si>
  <si>
    <t>Dokončovací práce - malby a tapety</t>
  </si>
  <si>
    <t>399</t>
  </si>
  <si>
    <t>784181121</t>
  </si>
  <si>
    <t>Penetrace podkladu jednonásobná hloubková v místnostech výšky do 3,80 m</t>
  </si>
  <si>
    <t>809071748</t>
  </si>
  <si>
    <t>"strop"</t>
  </si>
  <si>
    <t>161,24+27,62</t>
  </si>
  <si>
    <t>140,492</t>
  </si>
  <si>
    <t>400</t>
  </si>
  <si>
    <t>784181127</t>
  </si>
  <si>
    <t>Penetrace podkladu jednonásobná hloubková na schodišti o výšce podlaží do 3,80 m</t>
  </si>
  <si>
    <t>-417019865</t>
  </si>
  <si>
    <t>3,0*4,4*3</t>
  </si>
  <si>
    <t>2*(3,0+4,4)*8,75</t>
  </si>
  <si>
    <t>401</t>
  </si>
  <si>
    <t>784221101</t>
  </si>
  <si>
    <t>Malby z malířských směsí otěruvzdorných za sucha dvojnásobné, bílé za sucha otěruvzdorné dobře v místnostech výšky do 3,80 m</t>
  </si>
  <si>
    <t>46031111</t>
  </si>
  <si>
    <t>1615,832</t>
  </si>
  <si>
    <t>"sdk"</t>
  </si>
  <si>
    <t>34,16*2</t>
  </si>
  <si>
    <t>50,02</t>
  </si>
  <si>
    <t>321,18</t>
  </si>
  <si>
    <t>29,8</t>
  </si>
  <si>
    <t>402</t>
  </si>
  <si>
    <t>784221107</t>
  </si>
  <si>
    <t>Malby z malířských směsí otěruvzdorných za sucha dvojnásobné, bílé za sucha otěruvzdorné dobře na schodišti o výšce podlaží do 3,80 m</t>
  </si>
  <si>
    <t>-645520342</t>
  </si>
  <si>
    <t>HZS</t>
  </si>
  <si>
    <t>Hodinové zúčtovací sazby</t>
  </si>
  <si>
    <t>403</t>
  </si>
  <si>
    <t>HZS2491</t>
  </si>
  <si>
    <t>Hodinové zúčtovací sazby profesí PSV zednické výpomoci a pomocné práce PSV dělník zednických výpomocí</t>
  </si>
  <si>
    <t>hod</t>
  </si>
  <si>
    <t>262144</t>
  </si>
  <si>
    <t>-1855380518</t>
  </si>
  <si>
    <t>404</t>
  </si>
  <si>
    <t>HZS-1</t>
  </si>
  <si>
    <t>Záchytný systém - revize a předání so užívání</t>
  </si>
  <si>
    <t>735136775</t>
  </si>
  <si>
    <t>Soupis:</t>
  </si>
  <si>
    <t>65 - 01.4.1 - ÚT - č.p. 65</t>
  </si>
  <si>
    <t>991 - Hodinové zúčtovací sazby</t>
  </si>
  <si>
    <t>713 - Izolace tepelné</t>
  </si>
  <si>
    <t>731 - Kotelny</t>
  </si>
  <si>
    <t>732 - Strojovny</t>
  </si>
  <si>
    <t>733 - Rozvod potrubí</t>
  </si>
  <si>
    <t>734 - Armatury</t>
  </si>
  <si>
    <t>735 - Otopná tělesa</t>
  </si>
  <si>
    <t>767 - Konstrukce zámečnické</t>
  </si>
  <si>
    <t>991</t>
  </si>
  <si>
    <t>904      R00</t>
  </si>
  <si>
    <t>Hzs-zkousky v ramci montaz.praci, MTZ propojení a oživení MaR kotelny</t>
  </si>
  <si>
    <t>904      R01</t>
  </si>
  <si>
    <t>Hzs-zkousky v ramci montaz.praci Komplexni vyzkouseni a regulace top.systému</t>
  </si>
  <si>
    <t>904      R02</t>
  </si>
  <si>
    <t>Hzs-zkousky v ramci montaz.praci Topná zkouška</t>
  </si>
  <si>
    <t>905      R01</t>
  </si>
  <si>
    <t>Hzs-revize provoz.souboru a st.obj. Revize komínů</t>
  </si>
  <si>
    <t>713-01</t>
  </si>
  <si>
    <t>Termoizolační trubice z pěnového polyetylenu 10x15</t>
  </si>
  <si>
    <t>713-02</t>
  </si>
  <si>
    <t>Termoizol. trubice z pěnového polyet. s Al folií 20x15</t>
  </si>
  <si>
    <t>713-03</t>
  </si>
  <si>
    <t>dtto 18x20</t>
  </si>
  <si>
    <t>713-04</t>
  </si>
  <si>
    <t>dtto 22x20</t>
  </si>
  <si>
    <t>713-05</t>
  </si>
  <si>
    <t>dtto 28x20</t>
  </si>
  <si>
    <t>713-06</t>
  </si>
  <si>
    <t>dtto 35x20</t>
  </si>
  <si>
    <t>713-07</t>
  </si>
  <si>
    <t>dtto 42x20</t>
  </si>
  <si>
    <t>713-08</t>
  </si>
  <si>
    <t>dtto 54x20</t>
  </si>
  <si>
    <t>713-09</t>
  </si>
  <si>
    <t>montáž izolace potrubí, vč. lepící pásky</t>
  </si>
  <si>
    <t>998713201R00</t>
  </si>
  <si>
    <t>Přesun hmot pro izolace tepelné, výšky do 6 m</t>
  </si>
  <si>
    <t>%</t>
  </si>
  <si>
    <t>731</t>
  </si>
  <si>
    <t>Kotelny</t>
  </si>
  <si>
    <t>731249124R00</t>
  </si>
  <si>
    <t>Montáž kotle závěsného plynového do 29 kW</t>
  </si>
  <si>
    <t>soubor</t>
  </si>
  <si>
    <t>731-01</t>
  </si>
  <si>
    <t>kotel závěsný plynový kondenzační 25kW GB162-25</t>
  </si>
  <si>
    <t>ks</t>
  </si>
  <si>
    <t>731-02</t>
  </si>
  <si>
    <t>zkracovací potrubí G-KS</t>
  </si>
  <si>
    <t>731-03</t>
  </si>
  <si>
    <t>ekvitermní regulační modulátor RC300 s venkovním čidlem</t>
  </si>
  <si>
    <t>731-04</t>
  </si>
  <si>
    <t>kaskádový modul MC400</t>
  </si>
  <si>
    <t>731-05</t>
  </si>
  <si>
    <t>webový modul KM300</t>
  </si>
  <si>
    <t>731-06</t>
  </si>
  <si>
    <t>modul směšovače topného okruhu MM100</t>
  </si>
  <si>
    <t>731-07</t>
  </si>
  <si>
    <t>čidlo teploty</t>
  </si>
  <si>
    <t>731-08</t>
  </si>
  <si>
    <t>základní sada DO-S prům.80/125 koncentrické vedení spalin</t>
  </si>
  <si>
    <t>731-09</t>
  </si>
  <si>
    <t>komínová hlavice</t>
  </si>
  <si>
    <t>731-10</t>
  </si>
  <si>
    <t>koncentrická trubka 80/125</t>
  </si>
  <si>
    <t>731-11</t>
  </si>
  <si>
    <t>rozpěrný držák DN125, sada 4ks</t>
  </si>
  <si>
    <t>731-12</t>
  </si>
  <si>
    <t>Montáž komínů</t>
  </si>
  <si>
    <t>731-13</t>
  </si>
  <si>
    <t>kabeláž MaR</t>
  </si>
  <si>
    <t>998731201R00</t>
  </si>
  <si>
    <t>Přesun hmot pro kotelny, výšky do 6 m</t>
  </si>
  <si>
    <t>732</t>
  </si>
  <si>
    <t>Strojovny</t>
  </si>
  <si>
    <t>732199100RM1</t>
  </si>
  <si>
    <t>Montáž orientačního štítku včetně dodávky štítku</t>
  </si>
  <si>
    <t>732219301R00</t>
  </si>
  <si>
    <t>Montáž ohříváků vody stojatých do 200 l</t>
  </si>
  <si>
    <t>732429111R00</t>
  </si>
  <si>
    <t>Montáž čerpadel oběhových spirálních, DN 25</t>
  </si>
  <si>
    <t>732-01</t>
  </si>
  <si>
    <t>zásobník TUV 300 l, SU300W</t>
  </si>
  <si>
    <t>732-02</t>
  </si>
  <si>
    <t>čerpadlo oběhové elektronické Alpha2 25-40</t>
  </si>
  <si>
    <t>732-03</t>
  </si>
  <si>
    <t>čerpadlo oběhové UPS 25-60</t>
  </si>
  <si>
    <t>732-04</t>
  </si>
  <si>
    <t>D+M expanzní nádoba 50l</t>
  </si>
  <si>
    <t>732-05</t>
  </si>
  <si>
    <t>D+M termohydraulický rozdělovač WHY120/80 vč. izolace</t>
  </si>
  <si>
    <t>998732201R00</t>
  </si>
  <si>
    <t>Přesun hmot pro strojovny, výšky do 6 m</t>
  </si>
  <si>
    <t>733</t>
  </si>
  <si>
    <t>Rozvod potrubí</t>
  </si>
  <si>
    <t>733139103R00</t>
  </si>
  <si>
    <t>Montáž kompenzátorů závit.vlnovcových osových G 1</t>
  </si>
  <si>
    <t>733161104R00</t>
  </si>
  <si>
    <t>Potrubí uhlíková ocel 15 x 1,2 mm</t>
  </si>
  <si>
    <t>733161106R00</t>
  </si>
  <si>
    <t>Potrubí uhlíková ocel 18 x 1,2 mm</t>
  </si>
  <si>
    <t>733161107R00</t>
  </si>
  <si>
    <t>Potrubí uhlíková ocel 22 x 1,5 mm</t>
  </si>
  <si>
    <t>733161108R00</t>
  </si>
  <si>
    <t>Potrubí uhlíková ocel 28 x 1,5 mm</t>
  </si>
  <si>
    <t>733161109R00</t>
  </si>
  <si>
    <t>Potrubí uhlíková ocel 35 x 1,5 mm</t>
  </si>
  <si>
    <t>733161110R00</t>
  </si>
  <si>
    <t>Potrubí uhlíková ocel 42 x 1,5 mm</t>
  </si>
  <si>
    <t>733161111R00</t>
  </si>
  <si>
    <t>Potrubí uhlíková ocel 54 x 2 mm</t>
  </si>
  <si>
    <t>733190108R00</t>
  </si>
  <si>
    <t>Tlaková zkouška potrubí do DN 50</t>
  </si>
  <si>
    <t>733191111R00</t>
  </si>
  <si>
    <t>Manžety prostupové pro trubky do DN 20</t>
  </si>
  <si>
    <t>733191112R00</t>
  </si>
  <si>
    <t>Manžety prostupové pro trubky do DN 32</t>
  </si>
  <si>
    <t>733-01</t>
  </si>
  <si>
    <t>Vysekání rýh ve zdivu z cihel, 10 x 5 cm vč. odvozu na skládku</t>
  </si>
  <si>
    <t>55127542.A</t>
  </si>
  <si>
    <t>Kompenzátor 25 mm AGP 010 s vněj. záv. koncovkami</t>
  </si>
  <si>
    <t>998733201R00</t>
  </si>
  <si>
    <t>Přesun hmot pro rozvody potrubí, výšky do 6 m</t>
  </si>
  <si>
    <t>734</t>
  </si>
  <si>
    <t>Armatury</t>
  </si>
  <si>
    <t>734209101R00</t>
  </si>
  <si>
    <t>Montáž armatur závitových,s 1závitem, G 1/4</t>
  </si>
  <si>
    <t>734209102RM1</t>
  </si>
  <si>
    <t>Montáž armatur závitových,s 1závitem, G 3/8 včetně kulového kohoutu vypouštěcího 3/8"</t>
  </si>
  <si>
    <t>734209103RT2</t>
  </si>
  <si>
    <t>Montáž armatur závitových,s 1závitem, G 1/2 včetně ventilu odvzduš.autom.</t>
  </si>
  <si>
    <t>734209112R00</t>
  </si>
  <si>
    <t>Montáž armatur závitových,se 2závity, G 3/8</t>
  </si>
  <si>
    <t>734209113R00</t>
  </si>
  <si>
    <t>Montáž armatur závitových,se 2závity, G 1/2</t>
  </si>
  <si>
    <t>734209113RT2</t>
  </si>
  <si>
    <t>Montáž armatur závitových,se 2závity, G 1/2 včetně kulového kohoutu</t>
  </si>
  <si>
    <t>734209113RT4</t>
  </si>
  <si>
    <t>Montáž armatur závitových,se 2závity, G 1/2 včetně klapky zpětné</t>
  </si>
  <si>
    <t>734209114R00</t>
  </si>
  <si>
    <t>Montáž armatur závitových,se 2závity, G 3/4</t>
  </si>
  <si>
    <t>734209114RT2</t>
  </si>
  <si>
    <t>Montáž armatur závitových,se 2závity, G 3/4 včetně kulového kohoutu</t>
  </si>
  <si>
    <t>734209115R00</t>
  </si>
  <si>
    <t>Montáž armatur závitových,se 2závity, G 1</t>
  </si>
  <si>
    <t>734209115RM1</t>
  </si>
  <si>
    <t>Montáž armatur závitových,se 2závity, G 1 včetně kulového kohoutu s vypouštěním</t>
  </si>
  <si>
    <t>734209115RT2</t>
  </si>
  <si>
    <t>Montáž armatur závitových,se 2závity, G 1 včetně kulového kohoutu</t>
  </si>
  <si>
    <t>734209115RT3</t>
  </si>
  <si>
    <t>Montáž armatur závitových,se 2závity, G 1 včetně filtru</t>
  </si>
  <si>
    <t>734209115RT4</t>
  </si>
  <si>
    <t>Montáž armatur závitových,se 2závity, G 1 včetně klapky zpětné</t>
  </si>
  <si>
    <t>734209116R00</t>
  </si>
  <si>
    <t>Montáž armatur závitových,se 2závity, G 5/4</t>
  </si>
  <si>
    <t>734209116RT2</t>
  </si>
  <si>
    <t>Montáž armatur závitových,se 2závity, G 5/4 včetně kulového kohoutu</t>
  </si>
  <si>
    <t>734209116RT3</t>
  </si>
  <si>
    <t>Montáž armatur závitových,se 2závity, G 5/4 včetně filtru</t>
  </si>
  <si>
    <t>734209116RT4</t>
  </si>
  <si>
    <t>Montáž armatur závitových,se 2závity, G 5/4 včetně klapky zpětné</t>
  </si>
  <si>
    <t>734209117RT2</t>
  </si>
  <si>
    <t>Montáž armatur závitových,se 2závity, G 6/4 včetně kulového kohoutu</t>
  </si>
  <si>
    <t>734211112R00</t>
  </si>
  <si>
    <t>Ventily odvzdušňovací ot.těles V 4320, G 1/4</t>
  </si>
  <si>
    <t>734251115R00</t>
  </si>
  <si>
    <t>Ventily pojistné pružinové  G 1</t>
  </si>
  <si>
    <t>734261312RT3</t>
  </si>
  <si>
    <t>Šroubení  V 4301 rohové, G 3/8 s vypouštěním</t>
  </si>
  <si>
    <t>734421160R00</t>
  </si>
  <si>
    <t>Tlakoměr deformační 0-10 MPa</t>
  </si>
  <si>
    <t>734-01</t>
  </si>
  <si>
    <t>Vekolux DN15 rohový</t>
  </si>
  <si>
    <t>734-02</t>
  </si>
  <si>
    <t>V-exakt DN10 úhlový</t>
  </si>
  <si>
    <t>734-03</t>
  </si>
  <si>
    <t>termostatická hlavice K proti odcizení</t>
  </si>
  <si>
    <t>734-04</t>
  </si>
  <si>
    <t>kulový kohout DN15+manometr</t>
  </si>
  <si>
    <t>734-05</t>
  </si>
  <si>
    <t>elektromagnetický ventil DN15</t>
  </si>
  <si>
    <t>734-06</t>
  </si>
  <si>
    <t>thermomanometr</t>
  </si>
  <si>
    <t>734-07</t>
  </si>
  <si>
    <t>podružný vodoměr impulsní DN15</t>
  </si>
  <si>
    <t>734-08</t>
  </si>
  <si>
    <t>vyvažovací ventil Stada  DN20 s vypouštěním</t>
  </si>
  <si>
    <t>734-09</t>
  </si>
  <si>
    <t>vyvažovací ventil Stada  DN25 s vypouštěním</t>
  </si>
  <si>
    <t>734-10</t>
  </si>
  <si>
    <t>vyvažovací ventil Stada DN32 s vypouštěním</t>
  </si>
  <si>
    <t>734-11</t>
  </si>
  <si>
    <t>regulátor dif.tlaku Stap DN32</t>
  </si>
  <si>
    <t>734-12</t>
  </si>
  <si>
    <t>D+MTřícestný ventil s pohonem kvs=6,3</t>
  </si>
  <si>
    <t>998734203R00</t>
  </si>
  <si>
    <t>Přesun hmot pro armatury, výšky do 24 m</t>
  </si>
  <si>
    <t>735</t>
  </si>
  <si>
    <t>Otopná tělesa</t>
  </si>
  <si>
    <t>735000912R00</t>
  </si>
  <si>
    <t>vyregulování ventilů s termost.ovládáním</t>
  </si>
  <si>
    <t>735158210R00</t>
  </si>
  <si>
    <t>Tlakové zkoušky panelových těles 1řadých</t>
  </si>
  <si>
    <t>735158220R00</t>
  </si>
  <si>
    <t>Tlakové zkoušky panelových těles 2řadých</t>
  </si>
  <si>
    <t>735159111R00</t>
  </si>
  <si>
    <t>Montáž panelových těles do délky 1600 mm</t>
  </si>
  <si>
    <t>735-01</t>
  </si>
  <si>
    <t>21VKU-5040-C</t>
  </si>
  <si>
    <t>735-02</t>
  </si>
  <si>
    <t>21VKU-5070-C</t>
  </si>
  <si>
    <t>735-03</t>
  </si>
  <si>
    <t>21VKU-5080-C</t>
  </si>
  <si>
    <t>735-04</t>
  </si>
  <si>
    <t>21VKU-5090-C</t>
  </si>
  <si>
    <t>735-05</t>
  </si>
  <si>
    <t>21VKU-5120-C</t>
  </si>
  <si>
    <t>735-06</t>
  </si>
  <si>
    <t>22VKU-5090-C</t>
  </si>
  <si>
    <t>735-07</t>
  </si>
  <si>
    <t>KLM 700.450</t>
  </si>
  <si>
    <t>735-08</t>
  </si>
  <si>
    <t>KLM 1820.450</t>
  </si>
  <si>
    <t>735-09</t>
  </si>
  <si>
    <t>uchycení top.těles - kompaktní konzola plus pro tělesa VKU, H=500</t>
  </si>
  <si>
    <t>sada</t>
  </si>
  <si>
    <t>998735201R00</t>
  </si>
  <si>
    <t>Přesun hmot pro otopná tělesa, výšky do 6 m</t>
  </si>
  <si>
    <t>dodávka a montáž ocelových doplňků pro uchycení potrubí</t>
  </si>
  <si>
    <t>998767201R00</t>
  </si>
  <si>
    <t>Přesun hmot pro zámečnické konstr., výšky do 6 m</t>
  </si>
  <si>
    <t>65 - D.1.4.2 - Zdravotechnické instalace</t>
  </si>
  <si>
    <t>Ostrava</t>
  </si>
  <si>
    <t>SMO, MO Slezská Ostrava, Těšínská 35, Ostrava</t>
  </si>
  <si>
    <t>Atelier Idea spol.s.r.o.,Stemá 12, Ostrava</t>
  </si>
  <si>
    <t>Jerakasová Lenka</t>
  </si>
  <si>
    <t>9 - Ostatní konstrukce a práce, bourání</t>
  </si>
  <si>
    <t xml:space="preserve">    721 - Zdravotechnika - vnitřní kanalizace</t>
  </si>
  <si>
    <t xml:space="preserve">    722 - Zdravotechnika - vnitřní vodovod</t>
  </si>
  <si>
    <t xml:space="preserve">    723 - Zdravotechnika - vnitřní plynovod</t>
  </si>
  <si>
    <t xml:space="preserve">    725 - Zdravotechnika - zařizovací předměty</t>
  </si>
  <si>
    <t xml:space="preserve">    732 - Ústřední vytápění - strojovny</t>
  </si>
  <si>
    <t>M - Práce a dodávky M</t>
  </si>
  <si>
    <t xml:space="preserve">    23-M - Montáže potrubí</t>
  </si>
  <si>
    <t>974031142</t>
  </si>
  <si>
    <t>Vysekání rýh ve zdivu cihelném na maltu vápennou nebo vápenocementovou do hl. 70 mm a šířky do 70 mm</t>
  </si>
  <si>
    <t>-833219262</t>
  </si>
  <si>
    <t>974031144</t>
  </si>
  <si>
    <t>Vysekání rýh ve zdivu cihelném na maltu vápennou nebo vápenocementovou do hl. 70 mm a šířky do 150 mm</t>
  </si>
  <si>
    <t>1876763182</t>
  </si>
  <si>
    <t>721</t>
  </si>
  <si>
    <t>Zdravotechnika - vnitřní kanalizace</t>
  </si>
  <si>
    <t>721173402</t>
  </si>
  <si>
    <t>Potrubí z trub PVC SN4 svodné (ležaté) DN 125</t>
  </si>
  <si>
    <t>-2108845682</t>
  </si>
  <si>
    <t xml:space="preserve">Poznámka k souboru cen:_x000D_
1. Cenami -3315 až -3317 se oceňuje svislé potrubí od střešního vtoku po čisticí kus. </t>
  </si>
  <si>
    <t>721173403</t>
  </si>
  <si>
    <t>Potrubí z trub PVC SN4 svodné (ležaté) DN 160</t>
  </si>
  <si>
    <t>887068367</t>
  </si>
  <si>
    <t>721174024</t>
  </si>
  <si>
    <t>Potrubí z trub polypropylenových odpadní (svislé) DN 75</t>
  </si>
  <si>
    <t>1186203828</t>
  </si>
  <si>
    <t xml:space="preserve">Poznámka k souboru cen:_x000D_
1. Cenami -4054 až -4057 se oceňuje svislé potrubí od střešního vtoku po čisticí kus. 2. Ochrany odpadního a připojovacího potrubí z plastových trub se oceňují cenami souboru cen 722 18- . . Ochrana potrubí, části A 02. </t>
  </si>
  <si>
    <t>721174025</t>
  </si>
  <si>
    <t>Potrubí z trub polypropylenových odpadní (svislé) DN 110</t>
  </si>
  <si>
    <t>780429079</t>
  </si>
  <si>
    <t>721174042</t>
  </si>
  <si>
    <t>Potrubí z trub polypropylenových připojovací DN 40</t>
  </si>
  <si>
    <t>-25542037</t>
  </si>
  <si>
    <t>721174043</t>
  </si>
  <si>
    <t>Potrubí z trub polypropylenových připojovací DN 50</t>
  </si>
  <si>
    <t>-1297677753</t>
  </si>
  <si>
    <t>721174045</t>
  </si>
  <si>
    <t>Potrubí z trub polypropylenových připojovací DN 110</t>
  </si>
  <si>
    <t>-342228571</t>
  </si>
  <si>
    <t>721194104</t>
  </si>
  <si>
    <t>Vyměření přípojek na potrubí vyvedení a upevnění odpadních výpustek DN 40</t>
  </si>
  <si>
    <t>-2066506688</t>
  </si>
  <si>
    <t xml:space="preserve">Poznámka k souboru cen:_x000D_
1. Cenami lze oceňovat i vyvedení a upevnění odpadních výpustek ke strojům a zařízením. 2. Potrubí odpadních výpustek se oceňují cenami souboru cen 721 17- . . Potrubí z plastových trub, části A 01. </t>
  </si>
  <si>
    <t>721194105</t>
  </si>
  <si>
    <t>Vyměření přípojek na potrubí vyvedení a upevnění odpadních výpustek DN 50</t>
  </si>
  <si>
    <t>-646842769</t>
  </si>
  <si>
    <t>721194109</t>
  </si>
  <si>
    <t>Vyměření přípojek na potrubí vyvedení a upevnění odpadních výpustek DN 100</t>
  </si>
  <si>
    <t>1767104052</t>
  </si>
  <si>
    <t>721212123.PLB</t>
  </si>
  <si>
    <t>Odtokový sprchový žlab SZP Premium délky 800 mm s krycím roštem a zápachovou uzávěrkou</t>
  </si>
  <si>
    <t>916224236</t>
  </si>
  <si>
    <t>721226511</t>
  </si>
  <si>
    <t>Zápachové uzávěrky podomítkové (Pe) s krycí deskou pro pračku a myčku DN 40</t>
  </si>
  <si>
    <t>1412388131</t>
  </si>
  <si>
    <t>721242105.ALP</t>
  </si>
  <si>
    <t>Lapač střešních splavenin z PP AGV1 se zápachovou klapkou a lapacím košem DN 110</t>
  </si>
  <si>
    <t>984255283</t>
  </si>
  <si>
    <t>721273153</t>
  </si>
  <si>
    <t>Ventilační hlavice z polypropylenu (PP) DN 110</t>
  </si>
  <si>
    <t>-338867639</t>
  </si>
  <si>
    <t>721290111</t>
  </si>
  <si>
    <t>Zkouška těsnosti kanalizace v objektech vodou do DN 125</t>
  </si>
  <si>
    <t>-1093247479</t>
  </si>
  <si>
    <t xml:space="preserve">Poznámka k souboru cen:_x000D_
1. V ceně -0123 není započteno dodání média; jeho dodávka se oceňuje ve specifikaci. </t>
  </si>
  <si>
    <t>998721102</t>
  </si>
  <si>
    <t>Přesun hmot pro vnitřní kanalizace stanovený z hmotnosti přesunovaného materiálu vodorovná dopravní vzdálenost do 50 m v objektech výšky přes 6 do 12 m</t>
  </si>
  <si>
    <t>2113527579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</si>
  <si>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</si>
  <si>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722</t>
  </si>
  <si>
    <t>Zdravotechnika - vnitřní vodovod</t>
  </si>
  <si>
    <t>722174002</t>
  </si>
  <si>
    <t>Potrubí z plastových trubek z polypropylenu (PPR) svařovaných polyfuzně PN 16 (SDR 7,4) D 20 x 2,8</t>
  </si>
  <si>
    <t>-1960319070</t>
  </si>
  <si>
    <t xml:space="preserve">Poznámka k souboru cen:_x000D_
1. V cenách -4001 až -4088 jsou započteny náklady na montáž a dodávku potrubí a tvarovek. </t>
  </si>
  <si>
    <t>722174003</t>
  </si>
  <si>
    <t>Potrubí z plastových trubek z polypropylenu (PPR) svařovaných polyfuzně PN 16 (SDR 7,4) D 25 x 3,5</t>
  </si>
  <si>
    <t>524897303</t>
  </si>
  <si>
    <t>722174022</t>
  </si>
  <si>
    <t>Potrubí z plastových trubek z polypropylenu (PPR) svařovaných polyfuzně PN 20 (SDR 6) D 20 x 3,4</t>
  </si>
  <si>
    <t>-317620479</t>
  </si>
  <si>
    <t>722174023</t>
  </si>
  <si>
    <t>Potrubí z plastových trubek z polypropylenu (PPR) svařovaných polyfuzně PN 20 (SDR 6) D 25 x 4,2</t>
  </si>
  <si>
    <t>1390863058</t>
  </si>
  <si>
    <t>722174024</t>
  </si>
  <si>
    <t>Potrubí z plastových trubek z polypropylenu (PPR) svařovaných polyfuzně PN 20 (SDR 6) D 32 x 5,4</t>
  </si>
  <si>
    <t>743605742</t>
  </si>
  <si>
    <t>722174025</t>
  </si>
  <si>
    <t>Potrubí z plastových trubek z polypropylenu (PPR) svařovaných polyfuzně PN 20 (SDR 6) D 40 x 6,7</t>
  </si>
  <si>
    <t>-556460848</t>
  </si>
  <si>
    <t>722181211</t>
  </si>
  <si>
    <t>Ochrana potrubí termoizolačními trubicemi z pěnového polyetylenu PE přilepenými v příčných a podélných spojích, tloušťky izolace do 6 mm, vnitřního průměru izolace DN do 22 mm</t>
  </si>
  <si>
    <t>1431975649</t>
  </si>
  <si>
    <t xml:space="preserve">Poznámka k souboru cen:_x000D_
1. V cenách -1211 až -1256 jsou započteny i náklady na dodání tepelně izolačních trubic. </t>
  </si>
  <si>
    <t>722181221</t>
  </si>
  <si>
    <t>Ochrana potrubí termoizolačními trubicemi z pěnového polyetylenu PE přilepenými v příčných a podélných spojích, tloušťky izolace přes 6 do 9 mm, vnitřního průměru izolace DN do 22 mm</t>
  </si>
  <si>
    <t>1340189188</t>
  </si>
  <si>
    <t>722181222</t>
  </si>
  <si>
    <t>Ochrana potrubí termoizolačními trubicemi z pěnového polyetylenu PE přilepenými v příčných a podélných spojích, tloušťky izolace přes 6 do 9 mm, vnitřního průměru izolace DN přes 22 do 45 mm</t>
  </si>
  <si>
    <t>1841774472</t>
  </si>
  <si>
    <t>722181231</t>
  </si>
  <si>
    <t>Ochrana potrubí termoizolačními trubicemi z pěnového polyetylenu PE přilepenými v příčných a podélných spojích, tloušťky izolace přes 9 do 13 mm, vnitřního průměru izolace DN do 22 mm</t>
  </si>
  <si>
    <t>1144015875</t>
  </si>
  <si>
    <t>722181232</t>
  </si>
  <si>
    <t>Ochrana potrubí termoizolačními trubicemi z pěnového polyetylenu PE přilepenými v příčných a podélných spojích, tloušťky izolace přes 9 do 13 mm, vnitřního průměru izolace DN přes 22 do 45 mm</t>
  </si>
  <si>
    <t>-1066580542</t>
  </si>
  <si>
    <t>722181251</t>
  </si>
  <si>
    <t>Ochrana potrubí termoizolačními trubicemi z pěnového polyetylenu PE přilepenými v příčných a podélných spojích, tloušťky izolace přes 20 do 25 mm, vnitřního průměru izolace DN do 22 mm</t>
  </si>
  <si>
    <t>-637264768</t>
  </si>
  <si>
    <t>722181252</t>
  </si>
  <si>
    <t>Ochrana potrubí termoizolačními trubicemi z pěnového polyetylenu PE přilepenými v příčných a podélných spojích, tloušťky izolace přes 20 do 25 mm, vnitřního průměru izolace DN přes 22 do 45 mm</t>
  </si>
  <si>
    <t>1930883117</t>
  </si>
  <si>
    <t>722182011</t>
  </si>
  <si>
    <t>Podpůrný žlab pro potrubí průměru D 20</t>
  </si>
  <si>
    <t>1039241115</t>
  </si>
  <si>
    <t xml:space="preserve">Poznámka k souboru cen:_x000D_
1. V cenách jsou započítány náklady na dodávku a montáž podpůrného žlabu. 2. Ceny neobsahují náklady na zavěšení potrubí, ty jsou zahrnuty v cenách potrubí. </t>
  </si>
  <si>
    <t>722182012</t>
  </si>
  <si>
    <t>Podpůrný žlab pro potrubí průměru D 25</t>
  </si>
  <si>
    <t>1431256187</t>
  </si>
  <si>
    <t>722182013</t>
  </si>
  <si>
    <t>Podpůrný žlab pro potrubí průměru D 32</t>
  </si>
  <si>
    <t>506994362</t>
  </si>
  <si>
    <t>722182014</t>
  </si>
  <si>
    <t>Podpůrný žlab pro potrubí průměru D 40</t>
  </si>
  <si>
    <t>-1335670752</t>
  </si>
  <si>
    <t>722190401</t>
  </si>
  <si>
    <t>Zřízení přípojek na potrubí vyvedení a upevnění výpustek do DN 25</t>
  </si>
  <si>
    <t>-1611166372</t>
  </si>
  <si>
    <t xml:space="preserve">Poznámka k souboru cen:_x000D_
1. Cenami -0401 až -0403 se oceňuje vyvedení a upevnění výpustek zařizovacích předmětů a výtokových armatur. 2. Potrubí vodovodních přípojek k zařizovacím předmětům, výtokovým armaturám, případně strojům a zařízením se oceňuje příslušnými cenami potrubí jako rozvod. </t>
  </si>
  <si>
    <t>722212440</t>
  </si>
  <si>
    <t>Armatury přírubové šoupátka orientační štítky na zeď</t>
  </si>
  <si>
    <t>-172538254</t>
  </si>
  <si>
    <t>722220111</t>
  </si>
  <si>
    <t>Armatury s jedním závitem nástěnky pro výtokový ventil G 1/2</t>
  </si>
  <si>
    <t>61319114</t>
  </si>
  <si>
    <t xml:space="preserve">Poznámka k souboru cen:_x000D_
1. Cenami -9101 až -9106 nelze oceňovat montáž nástěnek. 2. V cenách –0111 až -0122 je započteno i vyvedení a upevnění výpustek. </t>
  </si>
  <si>
    <t>722220121</t>
  </si>
  <si>
    <t>Armatury s jedním závitem nástěnky pro baterii G 1/2</t>
  </si>
  <si>
    <t>pár</t>
  </si>
  <si>
    <t>652288007</t>
  </si>
  <si>
    <t>722224116</t>
  </si>
  <si>
    <t>Armatury s jedním závitem kohouty plnicí a vypouštěcí PN 10 G 3/4</t>
  </si>
  <si>
    <t>-987740347</t>
  </si>
  <si>
    <t>722231075</t>
  </si>
  <si>
    <t>Armatury se dvěma závity ventily zpětné mosazné PN 10 do 110°C G 5/4</t>
  </si>
  <si>
    <t>-1006217539</t>
  </si>
  <si>
    <t>722231144</t>
  </si>
  <si>
    <t>Armatury se dvěma závity ventily pojistné rohové G 5/4</t>
  </si>
  <si>
    <t>-98932032</t>
  </si>
  <si>
    <t>722232043</t>
  </si>
  <si>
    <t>Armatury se dvěma závity kulové kohouty PN 42 do 185 °C přímé vnitřní závit G 1/2</t>
  </si>
  <si>
    <t>-2102585791</t>
  </si>
  <si>
    <t>722232044</t>
  </si>
  <si>
    <t>Armatury se dvěma závity kulové kohouty PN 42 do 185 °C přímé vnitřní závit G 3/4</t>
  </si>
  <si>
    <t>1732640252</t>
  </si>
  <si>
    <t>722232046</t>
  </si>
  <si>
    <t>Armatury se dvěma závity kulové kohouty PN 42 do 185 °C přímé vnitřní závit G 5/4</t>
  </si>
  <si>
    <t>-1305787099</t>
  </si>
  <si>
    <t>722232061</t>
  </si>
  <si>
    <t>Armatury se dvěma závity kulové kohouty PN 42 do 185 °C přímé vnitřní závit s vypouštěním G 1/2</t>
  </si>
  <si>
    <t>-1189273369</t>
  </si>
  <si>
    <t>722232062</t>
  </si>
  <si>
    <t>Armatury se dvěma závity kulové kohouty PN 42 do 185 °C přímé vnitřní závit s vypouštěním G 3/4</t>
  </si>
  <si>
    <t>467598930</t>
  </si>
  <si>
    <t>722262301</t>
  </si>
  <si>
    <t>Vodoměry pro vodu do 40°C závitové vertikální vícevtokové mokroběžné G 1 x 105 mm Qn 2,5</t>
  </si>
  <si>
    <t>-122331642</t>
  </si>
  <si>
    <t xml:space="preserve">Poznámka k souboru cen:_x000D_
1. Cenami nelze oceňovat montáže vodoměrů při zřizování vodovodních přípojek; tyto práce se oceňují cenami souboru cen 722 26- . 9 Oprava vodoměrů, části C 02. </t>
  </si>
  <si>
    <t>722290226</t>
  </si>
  <si>
    <t>Zkoušky, proplach a desinfekce vodovodního potrubí zkoušky těsnosti vodovodního potrubí závitového do DN 50</t>
  </si>
  <si>
    <t>-1876613078</t>
  </si>
  <si>
    <t xml:space="preserve">Poznámka k souboru cen:_x000D_
1. Cenami se oceňují dílčí zkoušky těsnosti vodovodního potrubí, které bude v dalším pracovním postupu zakryto nebo se stane nepřístupným. 2. Cenami nelze oceňovat celkové zkoušky těsnosti rozvodů vodovodního potrubí. 3. V cenách je započteno i dodání vody, uzavření a zabezpečení konců potrubí. 4. V cenách -0234 a -0237 je započteno i dodání desinfekčního prostředku. </t>
  </si>
  <si>
    <t>722290234</t>
  </si>
  <si>
    <t>Zkoušky, proplach a desinfekce vodovodního potrubí proplach a desinfekce vodovodního potrubí do DN 80</t>
  </si>
  <si>
    <t>-2007883375</t>
  </si>
  <si>
    <t>Vodoměry pro vodu do 40°C závitové horizontální jednovtokové suchoběžné G 1/2 x 80 mm Qn 1,5</t>
  </si>
  <si>
    <t>1943066896</t>
  </si>
  <si>
    <t>722263205</t>
  </si>
  <si>
    <t>Vodoměry pro vodu do 100°C závitové horizontální jednovtokové suchoběžné G 1/2 x 80 mm Qn 1,5</t>
  </si>
  <si>
    <t>-486397698</t>
  </si>
  <si>
    <t>998722102</t>
  </si>
  <si>
    <t>Přesun hmot pro vnitřní vodovod stanovený z hmotnosti přesunovaného materiálu vodorovná dopravní vzdálenost do 50 m v objektech výšky přes 6 do 12 m</t>
  </si>
  <si>
    <t>-673612509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</si>
  <si>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</si>
  <si>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723</t>
  </si>
  <si>
    <t>Zdravotechnika - vnitřní plynovod</t>
  </si>
  <si>
    <t>723111204</t>
  </si>
  <si>
    <t>Potrubí z ocelových trubek závitových černých spojovaných svařováním, bezešvých běžných DN 25</t>
  </si>
  <si>
    <t>-990133306</t>
  </si>
  <si>
    <t>723111205</t>
  </si>
  <si>
    <t>Potrubí z ocelových trubek závitových černých spojovaných svařováním, bezešvých běžných DN 32</t>
  </si>
  <si>
    <t>-1662620693</t>
  </si>
  <si>
    <t>723150367</t>
  </si>
  <si>
    <t>Potrubí z ocelových trubek hladkých chráničky Ø 57/2,9</t>
  </si>
  <si>
    <t>1857972779</t>
  </si>
  <si>
    <t>723160204</t>
  </si>
  <si>
    <t>Přípojky k plynoměrům spojované na závit bez ochozu G 1</t>
  </si>
  <si>
    <t>-378181123</t>
  </si>
  <si>
    <t xml:space="preserve">Poznámka k souboru cen:_x000D_
1. V cenách -0204 až -0315 je započten potřebný počet uzavíracích armatur, tvarovek, upevňovacího a těsnicího materiálu. </t>
  </si>
  <si>
    <t>723160334</t>
  </si>
  <si>
    <t>Přípojky k plynoměrům rozpěrky přípojek G 1</t>
  </si>
  <si>
    <t>1620887137</t>
  </si>
  <si>
    <t>723190204</t>
  </si>
  <si>
    <t>Přípojky plynovodní ke strojům a zařízením z trubek ocelových závitových černých spojovaných na závit, bezešvých, běžných DN 25</t>
  </si>
  <si>
    <t>-378279302</t>
  </si>
  <si>
    <t xml:space="preserve">Poznámka k souboru cen:_x000D_
1. Cenami -0201 až -0207 se oceňují přípojky délky do 1,5 m. Přípojky délky přes 1,5 m se oceňují příslušnými cenami potrubí této části, jako rozvod. 2. Cenami -0251 až -0257 se oceňuje vyvedení a upevnění výpustek plynových zařizovacích předmětů a plynovodních výtokových armatur. Cenami nelze oceňovat přípojky ke strojům a zařízením. 3. Cenami -0201 až -0207 nelze oceňovat přípojky k zařizovacím předmětům části A05. 4. V cenách -0201 až -0207 je započteno i vyvedení a upevnění výpustek. </t>
  </si>
  <si>
    <t>723190253</t>
  </si>
  <si>
    <t>Přípojky plynovodní ke strojům a zařízením z trubek vyvedení a upevnění plynovodních výpustek na potrubí DN 25</t>
  </si>
  <si>
    <t>-1792338524</t>
  </si>
  <si>
    <t>723231164</t>
  </si>
  <si>
    <t>Armatury se dvěma závity kohouty kulové PN 42 do 185°C plnoprůtokové vnitřní závit těžká řada G 1</t>
  </si>
  <si>
    <t>1565254049</t>
  </si>
  <si>
    <t xml:space="preserve">Poznámka k souboru cen:_x000D_
1. Cenami -9101 až -9108 nelze oceňovat montáž středotlakých regulátorů nebo jejich souprav. 2. V cenách -4351 a -4352 je upevňovací spojovací materiál součástí dodávky skříňky a soklu. </t>
  </si>
  <si>
    <t>723231165</t>
  </si>
  <si>
    <t>Armatury se dvěma závity kohouty kulové PN 42 do 185°C plnoprůtokové vnitřní závit těžká řada G 1 1/4</t>
  </si>
  <si>
    <t>853267009</t>
  </si>
  <si>
    <t>723234311</t>
  </si>
  <si>
    <t>Armatury se dvěma závity středotlaké regulátory tlaku plynu jednostupňové pro zemní plyn, výkon do 6 m3/hod</t>
  </si>
  <si>
    <t>-410572811</t>
  </si>
  <si>
    <t>998723102</t>
  </si>
  <si>
    <t>Přesun hmot pro vnitřní plynovod stanovený z hmotnosti přesunovaného materiálu vodorovná dopravní vzdálenost do 50 m v objektech výšky přes 6 do 12 m</t>
  </si>
  <si>
    <t>330561169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</si>
  <si>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</si>
  <si>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725</t>
  </si>
  <si>
    <t>Zdravotechnika - zařizovací předměty</t>
  </si>
  <si>
    <t>725112171</t>
  </si>
  <si>
    <t>Zařízení záchodů kombi klozety s hlubokým splachováním odpad vodorovný</t>
  </si>
  <si>
    <t>208189298</t>
  </si>
  <si>
    <t xml:space="preserve">Poznámka k souboru cen:_x000D_
1. V cenách -1351, -1361 není započten napájecí zdroj. 2. V cenách jsou započtená klozetová sedátka. </t>
  </si>
  <si>
    <t>725211602</t>
  </si>
  <si>
    <t>Umyvadla keramická bílá bez výtokových armatur připevněná na stěnu šrouby bez sloupu nebo krytu na sifon 550 mm</t>
  </si>
  <si>
    <t>156737771</t>
  </si>
  <si>
    <t xml:space="preserve">Poznámka k souboru cen:_x000D_
1. V cenách -1601 až -9104 je započteno i dodání kulových uzávěrů (roháčků) a sifonu. 2. V cenách s viditelným sifonem (tj. bez krytu sifonu, slopu, skříňky, ..) jsou použity kulové uzávěry a sifon s celokovovým designem. 3. V cenách -1651 a -1661 nejsou započteny náklady na montáž a dodání desky, tyto se oceňují cenami 766693411 až 766693422 4. V cenách –4112-14, -4141-43, -4151-56, -4161-63, -4211, 21, 31, není započten napájecí zdroj </t>
  </si>
  <si>
    <t>725224138</t>
  </si>
  <si>
    <t>Vany bez výtokových armatur ocelové smaltované se zápachovou uzávěrkou dl. 1700 mm</t>
  </si>
  <si>
    <t>-248682939</t>
  </si>
  <si>
    <t xml:space="preserve">Poznámka k souboru cen:_x000D_
1. V cenách -9102 až -9105 je započteno i dodání zápachové uzávěrky. 2. V cenách -9102 až -9105 není započteno dodání vany. </t>
  </si>
  <si>
    <t>725813111</t>
  </si>
  <si>
    <t>Ventily rohové bez připojovací trubičky nebo flexi hadičky G 1/2</t>
  </si>
  <si>
    <t>-813089084</t>
  </si>
  <si>
    <t>725813112</t>
  </si>
  <si>
    <t>Ventily rohové bez připojovací trubičky nebo flexi hadičky pračkové G 3/4</t>
  </si>
  <si>
    <t>1560642002</t>
  </si>
  <si>
    <t>725821325</t>
  </si>
  <si>
    <t>Baterie dřezové stojánkové pákové s otáčivým ústím a délkou ramínka 220 mm</t>
  </si>
  <si>
    <t>776468013</t>
  </si>
  <si>
    <t xml:space="preserve">Poznámka k souboru cen:_x000D_
1. V ceně -1422 není započten napájecí zdroj. </t>
  </si>
  <si>
    <t>725822611</t>
  </si>
  <si>
    <t>Baterie umyvadlové stojánkové pákové bez výpusti</t>
  </si>
  <si>
    <t>-783033910</t>
  </si>
  <si>
    <t xml:space="preserve">Poznámka k souboru cen:_x000D_
1. V cenách –2654, 56, -9101-9202 není započten napájecí zdroj. </t>
  </si>
  <si>
    <t>725831313</t>
  </si>
  <si>
    <t>Baterie vanové nástěnné pákové s příslušenstvím a pohyblivým držákem</t>
  </si>
  <si>
    <t>-1844515661</t>
  </si>
  <si>
    <t>725841332</t>
  </si>
  <si>
    <t>Baterie sprchové podomítkové (zápustné) s přepínačem a pohyblivým držákem</t>
  </si>
  <si>
    <t>1873438250</t>
  </si>
  <si>
    <t xml:space="preserve">Poznámka k souboru cen:_x000D_
1. V cenách –1353-54 není započten napájecí zdroj. </t>
  </si>
  <si>
    <t>725861102</t>
  </si>
  <si>
    <t>Zápachové uzávěrky zařizovacích předmětů pro umyvadla DN 40</t>
  </si>
  <si>
    <t>-1101720501</t>
  </si>
  <si>
    <t xml:space="preserve">Poznámka k souboru cen:_x000D_
1. Pro volbu cen zápachových uzávěrek je rozhodující vnější průměr připojovací trubky. 2. V cenách je započteno i propojení zápachové uzávěrky s odpadní výpustkou. 3. Cenami zápachových uzávěrek nelze oceňovat zápachové uzávěrky, pokud jsou započteny v cenách zařizovacích předmětů. 4. Přechodové tvarovky pro připojení k armaturám se oceňují samostatně cenami souboru cen 722 22-.. </t>
  </si>
  <si>
    <t>725862103</t>
  </si>
  <si>
    <t>Zápachové uzávěrky zařizovacích předmětů pro dřezy DN 40/50</t>
  </si>
  <si>
    <t>-568404222</t>
  </si>
  <si>
    <t>725864311</t>
  </si>
  <si>
    <t>Zápachové uzávěrky zařizovacích předmětů pro koupací vany s kulovým kloubem na odtoku DN 40/50</t>
  </si>
  <si>
    <t>-1442457188</t>
  </si>
  <si>
    <t>725865501</t>
  </si>
  <si>
    <t>Zápachové uzávěrky zařizovacích předmětů odpadní soupravy se zápachovou uzávěrkou DN 40/50</t>
  </si>
  <si>
    <t>-2069156690</t>
  </si>
  <si>
    <t>725869218</t>
  </si>
  <si>
    <t>Zápachové uzávěrky zařizovacích předmětů montáž zápachových uzávěrek dřezových dvoudílných U-sifonů</t>
  </si>
  <si>
    <t>275256526</t>
  </si>
  <si>
    <t>HLE.HL21.2</t>
  </si>
  <si>
    <t>Vtok (nálevka) DN32 se zápachovou uzávěrkou a kuličkou pro suchý stav</t>
  </si>
  <si>
    <t>-1671763250</t>
  </si>
  <si>
    <t>998725102</t>
  </si>
  <si>
    <t>Přesun hmot pro zařizovací předměty stanovený z hmotnosti přesunovaného materiálu vodorovná dopravní vzdálenost do 50 m v objektech výšky přes 6 do 12 m</t>
  </si>
  <si>
    <t>-612387735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</si>
  <si>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</si>
  <si>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Ústřední vytápění - strojovny</t>
  </si>
  <si>
    <t>732331712</t>
  </si>
  <si>
    <t>Nádoby expanzní tlakové s membránou bez pojistného ventilu se závitovým připojením PN 1,0 o objemu 12 l</t>
  </si>
  <si>
    <t>1741653267</t>
  </si>
  <si>
    <t>42611280</t>
  </si>
  <si>
    <t>čerpadlo oběhové teplovodní závitové DN 15 cirkulační pro TUV výtlak 0,9m Qmax 0,35m3/h PN 10 bronzové T 80°C</t>
  </si>
  <si>
    <t>-1031853014</t>
  </si>
  <si>
    <t>42610390</t>
  </si>
  <si>
    <t>čerpadlo ponorné kalové Hmax 10m Qmax 11l/s 230V</t>
  </si>
  <si>
    <t>-1420780598</t>
  </si>
  <si>
    <t>732429212</t>
  </si>
  <si>
    <t>Čerpadla teplovodní montáž čerpadel (do potrubí) ostatních typů mokroběžných závitových DN 25</t>
  </si>
  <si>
    <t>1213515651</t>
  </si>
  <si>
    <t>998732101</t>
  </si>
  <si>
    <t>Přesun hmot pro strojovny stanovený z hmotnosti přesunovaného materiálu vodorovná dopravní vzdálenost do 50 m v objektech výšky do 6 m</t>
  </si>
  <si>
    <t>574291256</t>
  </si>
  <si>
    <t>Práce a dodávky M</t>
  </si>
  <si>
    <t>23-M</t>
  </si>
  <si>
    <t>Montáže potrubí</t>
  </si>
  <si>
    <t>230230016</t>
  </si>
  <si>
    <t>Tlakové zkoušky hlavní vzduchem 0,6 MPa DN 50</t>
  </si>
  <si>
    <t>-1705580899</t>
  </si>
  <si>
    <t xml:space="preserve">Poznámka k souboru cen:_x000D_
1. V cenách jsou započteny i náklady na: a) přípravu potrubí k tlakové zkoušce, b) napojení kompresorů, c) zhotovení a montáž přepouštěcích obtoků, d) tlakování potrubí s přepouštěním, e) demontáž přepouštěcích obtoků a tlakových komor, f) provizorní uzavření odzkoušeného úseku. 2. V cenách nejsou započteny náklady na: a) propojení jednotlivých úseků po provedené zkoušce, toto se oceňuje cenami části A20 Montáž plynovodů a plynovodních přípojek. 3. Uvedený tlak v popisech cen -0016 až -0073 je projektovaný tlak plynovodu. </t>
  </si>
  <si>
    <t>65 - D.1.4.3 - Vzduchotechnika</t>
  </si>
  <si>
    <t>724 - Vzduchotechnika</t>
  </si>
  <si>
    <t>Hzs-zkousky v ramci montaz.praci zaměření hlukových parametrů</t>
  </si>
  <si>
    <t>Hzs-zkousky v ramci montaz.praci Komplexni vyzkouseni</t>
  </si>
  <si>
    <t>Hzs-zkousky v ramci montaz.praci doměření kusů potrubí</t>
  </si>
  <si>
    <t>904      R03</t>
  </si>
  <si>
    <t>Hzs-zkousky v ramci montaz.praci, koordinační činnost s ostatními profesemi a stavbou</t>
  </si>
  <si>
    <t>724</t>
  </si>
  <si>
    <t>01</t>
  </si>
  <si>
    <t>závěsný materiál 5% z dod. potrubí</t>
  </si>
  <si>
    <t>02</t>
  </si>
  <si>
    <t>spojovací materiál</t>
  </si>
  <si>
    <t>03</t>
  </si>
  <si>
    <t>smršťovací samolep. páska s AL folií ASB páska 50mm x 15m</t>
  </si>
  <si>
    <t>04</t>
  </si>
  <si>
    <t>těsnící tmel</t>
  </si>
  <si>
    <t>06</t>
  </si>
  <si>
    <t>D+M tepelná izolace potrubí z min.plsti tl.40mm s AL folií</t>
  </si>
  <si>
    <t>07</t>
  </si>
  <si>
    <t>D+M požárně odolná manžeta (ucpávka) EI 30</t>
  </si>
  <si>
    <t>08</t>
  </si>
  <si>
    <t>D+M ohebná hliníková hadice hlukově izol.  d100</t>
  </si>
  <si>
    <t>1.1</t>
  </si>
  <si>
    <t>D+M zpětná klapka d100</t>
  </si>
  <si>
    <t>1.2</t>
  </si>
  <si>
    <t>D+M kruhové Spiro potrubí d125 do d140 40% tvarovek</t>
  </si>
  <si>
    <t>1.3</t>
  </si>
  <si>
    <t>D+M kruhová stříška d125</t>
  </si>
  <si>
    <t>1.4</t>
  </si>
  <si>
    <t>D+M odsávač par, např. OP610W</t>
  </si>
  <si>
    <t>1.5</t>
  </si>
  <si>
    <t>D+M žaluziová klapka plastová d100</t>
  </si>
  <si>
    <t>1.6</t>
  </si>
  <si>
    <t>D+M malý ventilátor do zdi s doběhem a těsnou přetlakovou klapkou 90m3/hod</t>
  </si>
  <si>
    <t>1.7</t>
  </si>
  <si>
    <t>D+M kruhové Spiro potrubí d100 do d 100 40% tvarovek</t>
  </si>
  <si>
    <t>998724201R00</t>
  </si>
  <si>
    <t>Přesun hmot pro strojní vybavení, výšky do 6 m</t>
  </si>
  <si>
    <t>002 - 67 - 01.1 Soupis prací - stavební a konstrukční část</t>
  </si>
  <si>
    <t>-1803306173</t>
  </si>
  <si>
    <t>405748823</t>
  </si>
  <si>
    <t>-22040120</t>
  </si>
  <si>
    <t>-1906867395</t>
  </si>
  <si>
    <t>-1838929796</t>
  </si>
  <si>
    <t>-1734611093</t>
  </si>
  <si>
    <t>-1133204387</t>
  </si>
  <si>
    <t>-587841728</t>
  </si>
  <si>
    <t>-1670029196</t>
  </si>
  <si>
    <t>66107440</t>
  </si>
  <si>
    <t>-425594586</t>
  </si>
  <si>
    <t>1658647202</t>
  </si>
  <si>
    <t>151302228</t>
  </si>
  <si>
    <t>1201789214</t>
  </si>
  <si>
    <t>13077927</t>
  </si>
  <si>
    <t>1919717144</t>
  </si>
  <si>
    <t>-1364511596</t>
  </si>
  <si>
    <t>1116069151</t>
  </si>
  <si>
    <t>1874548166</t>
  </si>
  <si>
    <t>393019764</t>
  </si>
  <si>
    <t>-612617821</t>
  </si>
  <si>
    <t>1133979198</t>
  </si>
  <si>
    <t>506459514</t>
  </si>
  <si>
    <t>-1521771376</t>
  </si>
  <si>
    <t>-318452623</t>
  </si>
  <si>
    <t>1574840526</t>
  </si>
  <si>
    <t>-88233836</t>
  </si>
  <si>
    <t>-470294340</t>
  </si>
  <si>
    <t>-2076762622</t>
  </si>
  <si>
    <t>1621794631</t>
  </si>
  <si>
    <t>-1039122109</t>
  </si>
  <si>
    <t>-1411616321</t>
  </si>
  <si>
    <t>939611231</t>
  </si>
  <si>
    <t>114852113</t>
  </si>
  <si>
    <t>630001354</t>
  </si>
  <si>
    <t>56388577</t>
  </si>
  <si>
    <t>-2018660659</t>
  </si>
  <si>
    <t>600062698</t>
  </si>
  <si>
    <t>88320624</t>
  </si>
  <si>
    <t>2105713163</t>
  </si>
  <si>
    <t>108794151</t>
  </si>
  <si>
    <t>484548775</t>
  </si>
  <si>
    <t>-1398572196</t>
  </si>
  <si>
    <t>1387886264</t>
  </si>
  <si>
    <t>-1830902009</t>
  </si>
  <si>
    <t>-332585039</t>
  </si>
  <si>
    <t>-1097494040</t>
  </si>
  <si>
    <t>1614247251</t>
  </si>
  <si>
    <t>-677931701</t>
  </si>
  <si>
    <t>-498529839</t>
  </si>
  <si>
    <t>-469596679</t>
  </si>
  <si>
    <t>959811862</t>
  </si>
  <si>
    <t>-1643880140</t>
  </si>
  <si>
    <t>883923856</t>
  </si>
  <si>
    <t>705580158</t>
  </si>
  <si>
    <t>-1692998001</t>
  </si>
  <si>
    <t>1681359171</t>
  </si>
  <si>
    <t>1333516322</t>
  </si>
  <si>
    <t>528160502</t>
  </si>
  <si>
    <t>-59515971</t>
  </si>
  <si>
    <t>-1952496734</t>
  </si>
  <si>
    <t>1844386402</t>
  </si>
  <si>
    <t>901439812</t>
  </si>
  <si>
    <t>-1687056040</t>
  </si>
  <si>
    <t>1286926377</t>
  </si>
  <si>
    <t>-366922738</t>
  </si>
  <si>
    <t>-288022462</t>
  </si>
  <si>
    <t>-1615085375</t>
  </si>
  <si>
    <t>1648647456</t>
  </si>
  <si>
    <t>2070777808</t>
  </si>
  <si>
    <t>788187218</t>
  </si>
  <si>
    <t>-1448645367</t>
  </si>
  <si>
    <t>196578063</t>
  </si>
  <si>
    <t>-1694369106</t>
  </si>
  <si>
    <t>1256846294</t>
  </si>
  <si>
    <t>-1226429279</t>
  </si>
  <si>
    <t>572750897</t>
  </si>
  <si>
    <t>1960969896</t>
  </si>
  <si>
    <t>1766385898</t>
  </si>
  <si>
    <t>49254524</t>
  </si>
  <si>
    <t>-925463109</t>
  </si>
  <si>
    <t>-355059240</t>
  </si>
  <si>
    <t>-697263861</t>
  </si>
  <si>
    <t>-1668687241</t>
  </si>
  <si>
    <t>-1687855856</t>
  </si>
  <si>
    <t>714639299</t>
  </si>
  <si>
    <t>-1680720072</t>
  </si>
  <si>
    <t>1688183779</t>
  </si>
  <si>
    <t>-59364179</t>
  </si>
  <si>
    <t>1787923460</t>
  </si>
  <si>
    <t>2100169445</t>
  </si>
  <si>
    <t>1058007489</t>
  </si>
  <si>
    <t>-1520705278</t>
  </si>
  <si>
    <t>1070194849</t>
  </si>
  <si>
    <t>-611444475</t>
  </si>
  <si>
    <t>-1270308247</t>
  </si>
  <si>
    <t>1787600684</t>
  </si>
  <si>
    <t>1786205535</t>
  </si>
  <si>
    <t>1865818987</t>
  </si>
  <si>
    <t>421449179</t>
  </si>
  <si>
    <t>-754062951</t>
  </si>
  <si>
    <t>-1120749127</t>
  </si>
  <si>
    <t>-108374818</t>
  </si>
  <si>
    <t>-1771301619</t>
  </si>
  <si>
    <t>758154483</t>
  </si>
  <si>
    <t>-2084201853</t>
  </si>
  <si>
    <t>-1870400122</t>
  </si>
  <si>
    <t>1890279478</t>
  </si>
  <si>
    <t>-778436590</t>
  </si>
  <si>
    <t>-1025470154</t>
  </si>
  <si>
    <t>-369096443</t>
  </si>
  <si>
    <t>2132169204</t>
  </si>
  <si>
    <t>1158871148</t>
  </si>
  <si>
    <t>-36550522</t>
  </si>
  <si>
    <t>1828868394</t>
  </si>
  <si>
    <t>-728979749</t>
  </si>
  <si>
    <t>-1640189182</t>
  </si>
  <si>
    <t>-106257747</t>
  </si>
  <si>
    <t>-1198996987</t>
  </si>
  <si>
    <t>1936977570</t>
  </si>
  <si>
    <t>1152594630</t>
  </si>
  <si>
    <t>1552557741</t>
  </si>
  <si>
    <t>1148728264</t>
  </si>
  <si>
    <t>1143756409</t>
  </si>
  <si>
    <t>-1366226968</t>
  </si>
  <si>
    <t>-577810004</t>
  </si>
  <si>
    <t>-20653552</t>
  </si>
  <si>
    <t>2074997076</t>
  </si>
  <si>
    <t>-248546709</t>
  </si>
  <si>
    <t>1546979628</t>
  </si>
  <si>
    <t>-1658016468</t>
  </si>
  <si>
    <t>845158603</t>
  </si>
  <si>
    <t>1775460228</t>
  </si>
  <si>
    <t>-634365704</t>
  </si>
  <si>
    <t>516911231</t>
  </si>
  <si>
    <t>1104387767</t>
  </si>
  <si>
    <t>1043122297</t>
  </si>
  <si>
    <t>-1434665330</t>
  </si>
  <si>
    <t>1258355005</t>
  </si>
  <si>
    <t>-246617713</t>
  </si>
  <si>
    <t>628538059</t>
  </si>
  <si>
    <t>1026217656</t>
  </si>
  <si>
    <t>104017796</t>
  </si>
  <si>
    <t>307591174</t>
  </si>
  <si>
    <t>837454447</t>
  </si>
  <si>
    <t>912203413</t>
  </si>
  <si>
    <t>2120166944</t>
  </si>
  <si>
    <t>-69358440</t>
  </si>
  <si>
    <t>1426579853</t>
  </si>
  <si>
    <t>-160533239</t>
  </si>
  <si>
    <t>-34155358</t>
  </si>
  <si>
    <t>-1502725238</t>
  </si>
  <si>
    <t>1712585972</t>
  </si>
  <si>
    <t>-854078501</t>
  </si>
  <si>
    <t>-765376522</t>
  </si>
  <si>
    <t>-25835997</t>
  </si>
  <si>
    <t>-1837557450</t>
  </si>
  <si>
    <t>1362205004</t>
  </si>
  <si>
    <t>-1952721452</t>
  </si>
  <si>
    <t>1101643324</t>
  </si>
  <si>
    <t>246829031</t>
  </si>
  <si>
    <t>2070648590</t>
  </si>
  <si>
    <t>574321453</t>
  </si>
  <si>
    <t>404466318</t>
  </si>
  <si>
    <t>-313342120</t>
  </si>
  <si>
    <t>-843177822</t>
  </si>
  <si>
    <t>1662346117</t>
  </si>
  <si>
    <t>-384828410</t>
  </si>
  <si>
    <t>1510534012</t>
  </si>
  <si>
    <t>512301116</t>
  </si>
  <si>
    <t>-237578954</t>
  </si>
  <si>
    <t>79761678</t>
  </si>
  <si>
    <t>114792070</t>
  </si>
  <si>
    <t>-1774297093</t>
  </si>
  <si>
    <t>362530203</t>
  </si>
  <si>
    <t>1297828493</t>
  </si>
  <si>
    <t>-733844880</t>
  </si>
  <si>
    <t>-308981510</t>
  </si>
  <si>
    <t>-1083018782</t>
  </si>
  <si>
    <t>-1647578822</t>
  </si>
  <si>
    <t>1262705548</t>
  </si>
  <si>
    <t>1780968177</t>
  </si>
  <si>
    <t>-685268374</t>
  </si>
  <si>
    <t>386742660</t>
  </si>
  <si>
    <t>20553440</t>
  </si>
  <si>
    <t>-1317559967</t>
  </si>
  <si>
    <t>-1599312679</t>
  </si>
  <si>
    <t>1901402068</t>
  </si>
  <si>
    <t>-302633723</t>
  </si>
  <si>
    <t>1169822014</t>
  </si>
  <si>
    <t>-470548713</t>
  </si>
  <si>
    <t>34740017</t>
  </si>
  <si>
    <t>-779833316</t>
  </si>
  <si>
    <t>1463512838</t>
  </si>
  <si>
    <t>2106432619</t>
  </si>
  <si>
    <t>-1938347710</t>
  </si>
  <si>
    <t>-1964424863</t>
  </si>
  <si>
    <t>-1880647650</t>
  </si>
  <si>
    <t>-1272859865</t>
  </si>
  <si>
    <t>-1563555636</t>
  </si>
  <si>
    <t>-1831964791</t>
  </si>
  <si>
    <t>-1441395683</t>
  </si>
  <si>
    <t>-1488759066</t>
  </si>
  <si>
    <t>1274562656</t>
  </si>
  <si>
    <t>637647452</t>
  </si>
  <si>
    <t>1152454632</t>
  </si>
  <si>
    <t>-930451372</t>
  </si>
  <si>
    <t>-616194656</t>
  </si>
  <si>
    <t>-1638937016</t>
  </si>
  <si>
    <t>-2143790718</t>
  </si>
  <si>
    <t>243008091</t>
  </si>
  <si>
    <t>698194927</t>
  </si>
  <si>
    <t>-1253133557</t>
  </si>
  <si>
    <t>1216457163</t>
  </si>
  <si>
    <t>651587824</t>
  </si>
  <si>
    <t>978898049</t>
  </si>
  <si>
    <t>1208662158</t>
  </si>
  <si>
    <t>-1951215423</t>
  </si>
  <si>
    <t>-1417302772</t>
  </si>
  <si>
    <t>-2018831883</t>
  </si>
  <si>
    <t>-530062361</t>
  </si>
  <si>
    <t>1255440369</t>
  </si>
  <si>
    <t>51691594</t>
  </si>
  <si>
    <t>294611215</t>
  </si>
  <si>
    <t>-951171885</t>
  </si>
  <si>
    <t>1713919202</t>
  </si>
  <si>
    <t>1214671133</t>
  </si>
  <si>
    <t>-1162428516</t>
  </si>
  <si>
    <t>398100087</t>
  </si>
  <si>
    <t>2036298210</t>
  </si>
  <si>
    <t>-1081607236</t>
  </si>
  <si>
    <t>1117221131</t>
  </si>
  <si>
    <t>1354075673</t>
  </si>
  <si>
    <t>125086567</t>
  </si>
  <si>
    <t>1338705189</t>
  </si>
  <si>
    <t>-1461893927</t>
  </si>
  <si>
    <t>-1267016461</t>
  </si>
  <si>
    <t>489392562</t>
  </si>
  <si>
    <t>-1890193763</t>
  </si>
  <si>
    <t>991301407</t>
  </si>
  <si>
    <t>1529290178</t>
  </si>
  <si>
    <t>-1729618207</t>
  </si>
  <si>
    <t>-1392790497</t>
  </si>
  <si>
    <t>-1974754525</t>
  </si>
  <si>
    <t>-663825732</t>
  </si>
  <si>
    <t>517364032</t>
  </si>
  <si>
    <t>1498720473</t>
  </si>
  <si>
    <t>2069122740</t>
  </si>
  <si>
    <t>-1358034410</t>
  </si>
  <si>
    <t>-1232528673</t>
  </si>
  <si>
    <t>-466057422</t>
  </si>
  <si>
    <t>162109513</t>
  </si>
  <si>
    <t>-1992095529</t>
  </si>
  <si>
    <t>-625216929</t>
  </si>
  <si>
    <t>-878672103</t>
  </si>
  <si>
    <t>-1248435217</t>
  </si>
  <si>
    <t>29825162</t>
  </si>
  <si>
    <t>-1567056988</t>
  </si>
  <si>
    <t>1672059156</t>
  </si>
  <si>
    <t>2012546478</t>
  </si>
  <si>
    <t>-37927364</t>
  </si>
  <si>
    <t>1032677485</t>
  </si>
  <si>
    <t>-2132260133</t>
  </si>
  <si>
    <t>1277575630</t>
  </si>
  <si>
    <t>6212250</t>
  </si>
  <si>
    <t>2147269659</t>
  </si>
  <si>
    <t>-361548029</t>
  </si>
  <si>
    <t>509113160</t>
  </si>
  <si>
    <t>1080645960</t>
  </si>
  <si>
    <t>618420540</t>
  </si>
  <si>
    <t>1499220337</t>
  </si>
  <si>
    <t>-1010797940</t>
  </si>
  <si>
    <t>-224168924</t>
  </si>
  <si>
    <t>-1232961780</t>
  </si>
  <si>
    <t>1647414331</t>
  </si>
  <si>
    <t>-62748289</t>
  </si>
  <si>
    <t>-1891370909</t>
  </si>
  <si>
    <t>2012463214</t>
  </si>
  <si>
    <t>495598593</t>
  </si>
  <si>
    <t>2076593572</t>
  </si>
  <si>
    <t>270565761</t>
  </si>
  <si>
    <t>470936707</t>
  </si>
  <si>
    <t>1604502599</t>
  </si>
  <si>
    <t>-329193777</t>
  </si>
  <si>
    <t>2127561602</t>
  </si>
  <si>
    <t>13893470</t>
  </si>
  <si>
    <t>-353199067</t>
  </si>
  <si>
    <t>-28599261</t>
  </si>
  <si>
    <t>-535569649</t>
  </si>
  <si>
    <t>1857437990</t>
  </si>
  <si>
    <t>-42861698</t>
  </si>
  <si>
    <t>815042788</t>
  </si>
  <si>
    <t>-673883858</t>
  </si>
  <si>
    <t>-209793374</t>
  </si>
  <si>
    <t>-786773351</t>
  </si>
  <si>
    <t>468732499</t>
  </si>
  <si>
    <t>1494876842</t>
  </si>
  <si>
    <t>222854983</t>
  </si>
  <si>
    <t>127685875</t>
  </si>
  <si>
    <t>1661234369</t>
  </si>
  <si>
    <t>871836948</t>
  </si>
  <si>
    <t>1566071851</t>
  </si>
  <si>
    <t>-172398571</t>
  </si>
  <si>
    <t>1101780029</t>
  </si>
  <si>
    <t>2031786522</t>
  </si>
  <si>
    <t>1009372561</t>
  </si>
  <si>
    <t>-18649452</t>
  </si>
  <si>
    <t>768946044</t>
  </si>
  <si>
    <t>-1724791946</t>
  </si>
  <si>
    <t>828676170</t>
  </si>
  <si>
    <t>-1426269391</t>
  </si>
  <si>
    <t>-1833668479</t>
  </si>
  <si>
    <t>168152193</t>
  </si>
  <si>
    <t>716155472</t>
  </si>
  <si>
    <t>762322415</t>
  </si>
  <si>
    <t>686353069</t>
  </si>
  <si>
    <t>756004040</t>
  </si>
  <si>
    <t>2244996</t>
  </si>
  <si>
    <t>-1393846959</t>
  </si>
  <si>
    <t>-813324734</t>
  </si>
  <si>
    <t>205410926</t>
  </si>
  <si>
    <t>-48161075</t>
  </si>
  <si>
    <t>-1586577740</t>
  </si>
  <si>
    <t>-464279528</t>
  </si>
  <si>
    <t>-551394975</t>
  </si>
  <si>
    <t>-1293107219</t>
  </si>
  <si>
    <t>-520215455</t>
  </si>
  <si>
    <t>-1198174311</t>
  </si>
  <si>
    <t>-521884141</t>
  </si>
  <si>
    <t>-1028864977</t>
  </si>
  <si>
    <t>-1276235504</t>
  </si>
  <si>
    <t>1212185127</t>
  </si>
  <si>
    <t>-1140425550</t>
  </si>
  <si>
    <t>-2098767131</t>
  </si>
  <si>
    <t>-1593330115</t>
  </si>
  <si>
    <t>-1946126559</t>
  </si>
  <si>
    <t>-1462403116</t>
  </si>
  <si>
    <t>-725303887</t>
  </si>
  <si>
    <t>-893269921</t>
  </si>
  <si>
    <t>-728640598</t>
  </si>
  <si>
    <t>619913631</t>
  </si>
  <si>
    <t>-1652319900</t>
  </si>
  <si>
    <t>-549483731</t>
  </si>
  <si>
    <t>-1677632498</t>
  </si>
  <si>
    <t>-1141450528</t>
  </si>
  <si>
    <t>1751793815</t>
  </si>
  <si>
    <t>548720498</t>
  </si>
  <si>
    <t>-582446175</t>
  </si>
  <si>
    <t>-1152672231</t>
  </si>
  <si>
    <t>-333027457</t>
  </si>
  <si>
    <t>-1892396541</t>
  </si>
  <si>
    <t>-1911342262</t>
  </si>
  <si>
    <t>790446511</t>
  </si>
  <si>
    <t>-1233862081</t>
  </si>
  <si>
    <t>157503247</t>
  </si>
  <si>
    <t>-1845960818</t>
  </si>
  <si>
    <t>804010011</t>
  </si>
  <si>
    <t>1627360047</t>
  </si>
  <si>
    <t>2138638178</t>
  </si>
  <si>
    <t>-640531816</t>
  </si>
  <si>
    <t>-200497424</t>
  </si>
  <si>
    <t>-466713945</t>
  </si>
  <si>
    <t>-1611829514</t>
  </si>
  <si>
    <t>-1440231434</t>
  </si>
  <si>
    <t>1673187344</t>
  </si>
  <si>
    <t>-1650714934</t>
  </si>
  <si>
    <t>-1287593610</t>
  </si>
  <si>
    <t>-2003390100</t>
  </si>
  <si>
    <t>-1310233154</t>
  </si>
  <si>
    <t>1140177642</t>
  </si>
  <si>
    <t>-1729895116</t>
  </si>
  <si>
    <t>52431366</t>
  </si>
  <si>
    <t>1116448028</t>
  </si>
  <si>
    <t>1341401033</t>
  </si>
  <si>
    <t>-1191754955</t>
  </si>
  <si>
    <t>-469741355</t>
  </si>
  <si>
    <t>-824014530</t>
  </si>
  <si>
    <t>-2063247886</t>
  </si>
  <si>
    <t>209086933</t>
  </si>
  <si>
    <t>888780238</t>
  </si>
  <si>
    <t>1695991188</t>
  </si>
  <si>
    <t>1915208023</t>
  </si>
  <si>
    <t>-250888264</t>
  </si>
  <si>
    <t>1293188371</t>
  </si>
  <si>
    <t>2113299992</t>
  </si>
  <si>
    <t>-1902546051</t>
  </si>
  <si>
    <t>-974493786</t>
  </si>
  <si>
    <t>-391256827</t>
  </si>
  <si>
    <t>-1398366401</t>
  </si>
  <si>
    <t>-2028501502</t>
  </si>
  <si>
    <t>-1962954194</t>
  </si>
  <si>
    <t>-1163448497</t>
  </si>
  <si>
    <t>-801861471</t>
  </si>
  <si>
    <t>715789618</t>
  </si>
  <si>
    <t>-413429006</t>
  </si>
  <si>
    <t>532096827</t>
  </si>
  <si>
    <t>1338506886</t>
  </si>
  <si>
    <t>832454718</t>
  </si>
  <si>
    <t>-1234618679</t>
  </si>
  <si>
    <t>-2016282968</t>
  </si>
  <si>
    <t>1109641022</t>
  </si>
  <si>
    <t>-1386568433</t>
  </si>
  <si>
    <t>1368941999</t>
  </si>
  <si>
    <t>1209001347</t>
  </si>
  <si>
    <t>67 - 01.4.1 - ÚT - č.p. 67</t>
  </si>
  <si>
    <t>67 - D.1.4.2 - Zdravotechnické instalace</t>
  </si>
  <si>
    <t>1496278962</t>
  </si>
  <si>
    <t>-1460101943</t>
  </si>
  <si>
    <t>653226407</t>
  </si>
  <si>
    <t>-1240190699</t>
  </si>
  <si>
    <t>-1661036674</t>
  </si>
  <si>
    <t>2018485312</t>
  </si>
  <si>
    <t>229647454</t>
  </si>
  <si>
    <t>1497252379</t>
  </si>
  <si>
    <t>-1830862951</t>
  </si>
  <si>
    <t>-931606136</t>
  </si>
  <si>
    <t>2083734498</t>
  </si>
  <si>
    <t>1645453539</t>
  </si>
  <si>
    <t>1487947613</t>
  </si>
  <si>
    <t>-1247570476</t>
  </si>
  <si>
    <t>1694017732</t>
  </si>
  <si>
    <t>1277081557</t>
  </si>
  <si>
    <t>808080196</t>
  </si>
  <si>
    <t>1360959221</t>
  </si>
  <si>
    <t>-1431238276</t>
  </si>
  <si>
    <t>1282697349</t>
  </si>
  <si>
    <t>-768672288</t>
  </si>
  <si>
    <t>1669540752</t>
  </si>
  <si>
    <t>534459489</t>
  </si>
  <si>
    <t>-1576933040</t>
  </si>
  <si>
    <t>-1428325978</t>
  </si>
  <si>
    <t>1182416755</t>
  </si>
  <si>
    <t>1611459146</t>
  </si>
  <si>
    <t>-743072122</t>
  </si>
  <si>
    <t>746691969</t>
  </si>
  <si>
    <t>-743618414</t>
  </si>
  <si>
    <t>-1698328894</t>
  </si>
  <si>
    <t>544278869</t>
  </si>
  <si>
    <t>-316807021</t>
  </si>
  <si>
    <t>1744336237</t>
  </si>
  <si>
    <t>-866819256</t>
  </si>
  <si>
    <t>-223689322</t>
  </si>
  <si>
    <t>-2118358728</t>
  </si>
  <si>
    <t>-1461453313</t>
  </si>
  <si>
    <t>1203380481</t>
  </si>
  <si>
    <t>-533502644</t>
  </si>
  <si>
    <t>1013832153</t>
  </si>
  <si>
    <t>-388535798</t>
  </si>
  <si>
    <t>1802512899</t>
  </si>
  <si>
    <t>45557434</t>
  </si>
  <si>
    <t>1350601253</t>
  </si>
  <si>
    <t>1577131155</t>
  </si>
  <si>
    <t>-586191687</t>
  </si>
  <si>
    <t>-1256037765</t>
  </si>
  <si>
    <t>202371447</t>
  </si>
  <si>
    <t>1297439525</t>
  </si>
  <si>
    <t>491740721</t>
  </si>
  <si>
    <t>-137612672</t>
  </si>
  <si>
    <t>-1507969238</t>
  </si>
  <si>
    <t>309567532</t>
  </si>
  <si>
    <t>-1849258000</t>
  </si>
  <si>
    <t>-1430203687</t>
  </si>
  <si>
    <t>2099400270</t>
  </si>
  <si>
    <t>-180500778</t>
  </si>
  <si>
    <t>-834874681</t>
  </si>
  <si>
    <t>-1085034788</t>
  </si>
  <si>
    <t>-904810034</t>
  </si>
  <si>
    <t>494614267</t>
  </si>
  <si>
    <t>862725836</t>
  </si>
  <si>
    <t>-94871217</t>
  </si>
  <si>
    <t>1910193349</t>
  </si>
  <si>
    <t>-1588422624</t>
  </si>
  <si>
    <t>-372952461</t>
  </si>
  <si>
    <t>-910234118</t>
  </si>
  <si>
    <t>-1850784390</t>
  </si>
  <si>
    <t>-935187480</t>
  </si>
  <si>
    <t>-3385215</t>
  </si>
  <si>
    <t>-1093195779</t>
  </si>
  <si>
    <t>166796255</t>
  </si>
  <si>
    <t>-1683734286</t>
  </si>
  <si>
    <t>761283788</t>
  </si>
  <si>
    <t>-2002604514</t>
  </si>
  <si>
    <t>-264017358</t>
  </si>
  <si>
    <t>1806878869</t>
  </si>
  <si>
    <t>869947191</t>
  </si>
  <si>
    <t>924076069</t>
  </si>
  <si>
    <t>1053736799</t>
  </si>
  <si>
    <t>-553569852</t>
  </si>
  <si>
    <t>1761592674</t>
  </si>
  <si>
    <t>-964407247</t>
  </si>
  <si>
    <t>1284462561</t>
  </si>
  <si>
    <t>1463468891</t>
  </si>
  <si>
    <t>67 - D.1.4.3 - Vzduchotechnika</t>
  </si>
  <si>
    <t>003 - 69 - 01.1 Soupis prací - stavební a konstrukční část</t>
  </si>
  <si>
    <t>-2056388620</t>
  </si>
  <si>
    <t>-1151154321</t>
  </si>
  <si>
    <t>-389866628</t>
  </si>
  <si>
    <t>1401183763</t>
  </si>
  <si>
    <t>-661610698</t>
  </si>
  <si>
    <t>1780087598</t>
  </si>
  <si>
    <t>291018253</t>
  </si>
  <si>
    <t>1128569879</t>
  </si>
  <si>
    <t>258194570</t>
  </si>
  <si>
    <t>-636521656</t>
  </si>
  <si>
    <t>447270369</t>
  </si>
  <si>
    <t>-501451922</t>
  </si>
  <si>
    <t>-741333389</t>
  </si>
  <si>
    <t>-728576012</t>
  </si>
  <si>
    <t>-98942258</t>
  </si>
  <si>
    <t>1039571652</t>
  </si>
  <si>
    <t>1970727797</t>
  </si>
  <si>
    <t>1339540228</t>
  </si>
  <si>
    <t>1619526486</t>
  </si>
  <si>
    <t>201390816</t>
  </si>
  <si>
    <t>1717528166</t>
  </si>
  <si>
    <t>-669641289</t>
  </si>
  <si>
    <t>-643212332</t>
  </si>
  <si>
    <t>1623313996</t>
  </si>
  <si>
    <t>1647454189</t>
  </si>
  <si>
    <t>559348418</t>
  </si>
  <si>
    <t>1842843533</t>
  </si>
  <si>
    <t>508147654</t>
  </si>
  <si>
    <t>1409046634</t>
  </si>
  <si>
    <t>-1983214469</t>
  </si>
  <si>
    <t>1584057602</t>
  </si>
  <si>
    <t>-1224874977</t>
  </si>
  <si>
    <t>789432897</t>
  </si>
  <si>
    <t>2087447960</t>
  </si>
  <si>
    <t>202184852</t>
  </si>
  <si>
    <t>1724201285</t>
  </si>
  <si>
    <t>-438995364</t>
  </si>
  <si>
    <t>467994719</t>
  </si>
  <si>
    <t>1733616927</t>
  </si>
  <si>
    <t>-904996544</t>
  </si>
  <si>
    <t>-922629000</t>
  </si>
  <si>
    <t>1824893137</t>
  </si>
  <si>
    <t>-282552903</t>
  </si>
  <si>
    <t>1328041380</t>
  </si>
  <si>
    <t>475652936</t>
  </si>
  <si>
    <t>1390407383</t>
  </si>
  <si>
    <t>-685228740</t>
  </si>
  <si>
    <t>-1497501042</t>
  </si>
  <si>
    <t>-1383232060</t>
  </si>
  <si>
    <t>-1621456786</t>
  </si>
  <si>
    <t>649591216</t>
  </si>
  <si>
    <t>1389508572</t>
  </si>
  <si>
    <t>-145839361</t>
  </si>
  <si>
    <t>-23880350</t>
  </si>
  <si>
    <t>-2006270312</t>
  </si>
  <si>
    <t>-262775918</t>
  </si>
  <si>
    <t>1039309542</t>
  </si>
  <si>
    <t>446797337</t>
  </si>
  <si>
    <t>447270261</t>
  </si>
  <si>
    <t>-946827438</t>
  </si>
  <si>
    <t>805033353</t>
  </si>
  <si>
    <t>-807559329</t>
  </si>
  <si>
    <t>1729395514</t>
  </si>
  <si>
    <t>1354282942</t>
  </si>
  <si>
    <t>-36831265</t>
  </si>
  <si>
    <t>91204490</t>
  </si>
  <si>
    <t>1857642654</t>
  </si>
  <si>
    <t>179638402</t>
  </si>
  <si>
    <t>-483312592</t>
  </si>
  <si>
    <t>383422120</t>
  </si>
  <si>
    <t>-1539891790</t>
  </si>
  <si>
    <t>1158095013</t>
  </si>
  <si>
    <t>-2091817292</t>
  </si>
  <si>
    <t>-868294722</t>
  </si>
  <si>
    <t>1561696662</t>
  </si>
  <si>
    <t>-1244823283</t>
  </si>
  <si>
    <t>-853267506</t>
  </si>
  <si>
    <t>-367512812</t>
  </si>
  <si>
    <t>-1572777528</t>
  </si>
  <si>
    <t>1343588428</t>
  </si>
  <si>
    <t>-1324375018</t>
  </si>
  <si>
    <t>2141911640</t>
  </si>
  <si>
    <t>-546954817</t>
  </si>
  <si>
    <t>141817817</t>
  </si>
  <si>
    <t>151267012</t>
  </si>
  <si>
    <t>1159337497</t>
  </si>
  <si>
    <t>-1567344859</t>
  </si>
  <si>
    <t>-1084187963</t>
  </si>
  <si>
    <t>1708946608</t>
  </si>
  <si>
    <t>1502984044</t>
  </si>
  <si>
    <t>99025889</t>
  </si>
  <si>
    <t>1831528811</t>
  </si>
  <si>
    <t>-1301263273</t>
  </si>
  <si>
    <t>1082423067</t>
  </si>
  <si>
    <t>-290385274</t>
  </si>
  <si>
    <t>-1055919658</t>
  </si>
  <si>
    <t>2121138458</t>
  </si>
  <si>
    <t>1667261298</t>
  </si>
  <si>
    <t>149725008</t>
  </si>
  <si>
    <t>-448132334</t>
  </si>
  <si>
    <t>527737315</t>
  </si>
  <si>
    <t>-1453488836</t>
  </si>
  <si>
    <t>900484372</t>
  </si>
  <si>
    <t>1506687117</t>
  </si>
  <si>
    <t>-1492308640</t>
  </si>
  <si>
    <t>2115618292</t>
  </si>
  <si>
    <t>1342873947</t>
  </si>
  <si>
    <t>-1163708295</t>
  </si>
  <si>
    <t>-35329407</t>
  </si>
  <si>
    <t>294783943</t>
  </si>
  <si>
    <t>399068816</t>
  </si>
  <si>
    <t>2123212888</t>
  </si>
  <si>
    <t>-1868229328</t>
  </si>
  <si>
    <t>227981037</t>
  </si>
  <si>
    <t>-819038128</t>
  </si>
  <si>
    <t>33194928</t>
  </si>
  <si>
    <t>1076172593</t>
  </si>
  <si>
    <t>142744133</t>
  </si>
  <si>
    <t>-604722660</t>
  </si>
  <si>
    <t>-644844634</t>
  </si>
  <si>
    <t>1367913605</t>
  </si>
  <si>
    <t>-1268205627</t>
  </si>
  <si>
    <t>-727516248</t>
  </si>
  <si>
    <t>1624291890</t>
  </si>
  <si>
    <t>-70993677</t>
  </si>
  <si>
    <t>-209536549</t>
  </si>
  <si>
    <t>50296070</t>
  </si>
  <si>
    <t>923867548</t>
  </si>
  <si>
    <t>609906305</t>
  </si>
  <si>
    <t>976721028</t>
  </si>
  <si>
    <t>895371126</t>
  </si>
  <si>
    <t>-389558413</t>
  </si>
  <si>
    <t>902912479</t>
  </si>
  <si>
    <t>502439344</t>
  </si>
  <si>
    <t>1435285816</t>
  </si>
  <si>
    <t>-420167270</t>
  </si>
  <si>
    <t>-257106869</t>
  </si>
  <si>
    <t>-1878950234</t>
  </si>
  <si>
    <t>-2053867330</t>
  </si>
  <si>
    <t>-1390780076</t>
  </si>
  <si>
    <t>-673085332</t>
  </si>
  <si>
    <t>-391403154</t>
  </si>
  <si>
    <t>1154888928</t>
  </si>
  <si>
    <t>662849058</t>
  </si>
  <si>
    <t>330208802</t>
  </si>
  <si>
    <t>339594638</t>
  </si>
  <si>
    <t>-154060534</t>
  </si>
  <si>
    <t>-1023660835</t>
  </si>
  <si>
    <t>-124383015</t>
  </si>
  <si>
    <t>656903164</t>
  </si>
  <si>
    <t>703009651</t>
  </si>
  <si>
    <t>-1775903548</t>
  </si>
  <si>
    <t>-1921722026</t>
  </si>
  <si>
    <t>-1470509124</t>
  </si>
  <si>
    <t>438053626</t>
  </si>
  <si>
    <t>1509536466</t>
  </si>
  <si>
    <t>-1279897426</t>
  </si>
  <si>
    <t>2019282765</t>
  </si>
  <si>
    <t>2010861771</t>
  </si>
  <si>
    <t>1943641732</t>
  </si>
  <si>
    <t>906558328</t>
  </si>
  <si>
    <t>-2003659475</t>
  </si>
  <si>
    <t>1401472393</t>
  </si>
  <si>
    <t>1560186982</t>
  </si>
  <si>
    <t>-1900845810</t>
  </si>
  <si>
    <t>-1867546325</t>
  </si>
  <si>
    <t>845122314</t>
  </si>
  <si>
    <t>-1720811002</t>
  </si>
  <si>
    <t>-1471393130</t>
  </si>
  <si>
    <t>1446714328</t>
  </si>
  <si>
    <t>166424349</t>
  </si>
  <si>
    <t>1754199377</t>
  </si>
  <si>
    <t>541500795</t>
  </si>
  <si>
    <t>-740509421</t>
  </si>
  <si>
    <t>-812891792</t>
  </si>
  <si>
    <t>1482889367</t>
  </si>
  <si>
    <t>767569462</t>
  </si>
  <si>
    <t>2020577863</t>
  </si>
  <si>
    <t>281906243</t>
  </si>
  <si>
    <t>1221937333</t>
  </si>
  <si>
    <t>598983028</t>
  </si>
  <si>
    <t>466265999</t>
  </si>
  <si>
    <t>659186105</t>
  </si>
  <si>
    <t>-1582124826</t>
  </si>
  <si>
    <t>696710083</t>
  </si>
  <si>
    <t>-702370497</t>
  </si>
  <si>
    <t>-1569165397</t>
  </si>
  <si>
    <t>1016557820</t>
  </si>
  <si>
    <t>267912753</t>
  </si>
  <si>
    <t>2009244793</t>
  </si>
  <si>
    <t>10684397</t>
  </si>
  <si>
    <t>454296614</t>
  </si>
  <si>
    <t>1849129302</t>
  </si>
  <si>
    <t>-1414063583</t>
  </si>
  <si>
    <t>2138120520</t>
  </si>
  <si>
    <t>1744381135</t>
  </si>
  <si>
    <t>-625957663</t>
  </si>
  <si>
    <t>-871371042</t>
  </si>
  <si>
    <t>1483511739</t>
  </si>
  <si>
    <t>-1777779442</t>
  </si>
  <si>
    <t>1403018520</t>
  </si>
  <si>
    <t>2113614889</t>
  </si>
  <si>
    <t>1559552492</t>
  </si>
  <si>
    <t>492498028</t>
  </si>
  <si>
    <t>-1174923305</t>
  </si>
  <si>
    <t>11616170</t>
  </si>
  <si>
    <t>-1806735936</t>
  </si>
  <si>
    <t>-1036599090</t>
  </si>
  <si>
    <t>1746687186</t>
  </si>
  <si>
    <t>851842389</t>
  </si>
  <si>
    <t>119351252</t>
  </si>
  <si>
    <t>-605834110</t>
  </si>
  <si>
    <t>390542219</t>
  </si>
  <si>
    <t>-723034388</t>
  </si>
  <si>
    <t>-778678959</t>
  </si>
  <si>
    <t>-848392857</t>
  </si>
  <si>
    <t>-2089650697</t>
  </si>
  <si>
    <t>366054892</t>
  </si>
  <si>
    <t>-832853127</t>
  </si>
  <si>
    <t>-162526520</t>
  </si>
  <si>
    <t>-691697880</t>
  </si>
  <si>
    <t>266663915</t>
  </si>
  <si>
    <t>-2144406585</t>
  </si>
  <si>
    <t>-925153605</t>
  </si>
  <si>
    <t>2065543644</t>
  </si>
  <si>
    <t>-661656134</t>
  </si>
  <si>
    <t>-1358158892</t>
  </si>
  <si>
    <t>-1522092189</t>
  </si>
  <si>
    <t>-1390792264</t>
  </si>
  <si>
    <t>-1384979360</t>
  </si>
  <si>
    <t>-1648443165</t>
  </si>
  <si>
    <t>-1975265948</t>
  </si>
  <si>
    <t>655009298</t>
  </si>
  <si>
    <t>-761268644</t>
  </si>
  <si>
    <t>1686580198</t>
  </si>
  <si>
    <t>717955664</t>
  </si>
  <si>
    <t>-536732626</t>
  </si>
  <si>
    <t>1468023904</t>
  </si>
  <si>
    <t>-159166224</t>
  </si>
  <si>
    <t>-215060082</t>
  </si>
  <si>
    <t>66040153</t>
  </si>
  <si>
    <t>-42592249</t>
  </si>
  <si>
    <t>14359080</t>
  </si>
  <si>
    <t>1563948848</t>
  </si>
  <si>
    <t>-239739602</t>
  </si>
  <si>
    <t>-1219289474</t>
  </si>
  <si>
    <t>460866634</t>
  </si>
  <si>
    <t>-619107227</t>
  </si>
  <si>
    <t>650999972</t>
  </si>
  <si>
    <t>1747073133</t>
  </si>
  <si>
    <t>-981223117</t>
  </si>
  <si>
    <t>1502554663</t>
  </si>
  <si>
    <t>-65286453</t>
  </si>
  <si>
    <t>1200834739</t>
  </si>
  <si>
    <t>2114684452</t>
  </si>
  <si>
    <t>31070249</t>
  </si>
  <si>
    <t>-1983764726</t>
  </si>
  <si>
    <t>-125974379</t>
  </si>
  <si>
    <t>1775272764</t>
  </si>
  <si>
    <t>2087643296</t>
  </si>
  <si>
    <t>-288199752</t>
  </si>
  <si>
    <t>475911217</t>
  </si>
  <si>
    <t>-799991088</t>
  </si>
  <si>
    <t>1433324713</t>
  </si>
  <si>
    <t>-1557602402</t>
  </si>
  <si>
    <t>486138298</t>
  </si>
  <si>
    <t>-1410601738</t>
  </si>
  <si>
    <t>1489924147</t>
  </si>
  <si>
    <t>269511536</t>
  </si>
  <si>
    <t>161114586</t>
  </si>
  <si>
    <t>302827453</t>
  </si>
  <si>
    <t>-1273045007</t>
  </si>
  <si>
    <t>605911178</t>
  </si>
  <si>
    <t>2125059708</t>
  </si>
  <si>
    <t>1416694794</t>
  </si>
  <si>
    <t>2094930701</t>
  </si>
  <si>
    <t>-34675170</t>
  </si>
  <si>
    <t>588788334</t>
  </si>
  <si>
    <t>-1899337423</t>
  </si>
  <si>
    <t>2127370486</t>
  </si>
  <si>
    <t>-1987887992</t>
  </si>
  <si>
    <t>-1813025661</t>
  </si>
  <si>
    <t>121733704</t>
  </si>
  <si>
    <t>-77400627</t>
  </si>
  <si>
    <t>1165554612</t>
  </si>
  <si>
    <t>-1155427686</t>
  </si>
  <si>
    <t>1291416498</t>
  </si>
  <si>
    <t>-1601723781</t>
  </si>
  <si>
    <t>-1895798988</t>
  </si>
  <si>
    <t>-591803377</t>
  </si>
  <si>
    <t>1548304575</t>
  </si>
  <si>
    <t>-747641391</t>
  </si>
  <si>
    <t>-2138816165</t>
  </si>
  <si>
    <t>701297809</t>
  </si>
  <si>
    <t>1688658141</t>
  </si>
  <si>
    <t>-2078945279</t>
  </si>
  <si>
    <t>246241427</t>
  </si>
  <si>
    <t>2037972424</t>
  </si>
  <si>
    <t>2092092870</t>
  </si>
  <si>
    <t>2085335086</t>
  </si>
  <si>
    <t>134866871</t>
  </si>
  <si>
    <t>-10342262</t>
  </si>
  <si>
    <t>-343347344</t>
  </si>
  <si>
    <t>283539628</t>
  </si>
  <si>
    <t>-1547246178</t>
  </si>
  <si>
    <t>-2118059494</t>
  </si>
  <si>
    <t>-1434887364</t>
  </si>
  <si>
    <t>1015971705</t>
  </si>
  <si>
    <t>-1816838977</t>
  </si>
  <si>
    <t>783151135</t>
  </si>
  <si>
    <t>1742548175</t>
  </si>
  <si>
    <t>-2067481757</t>
  </si>
  <si>
    <t>825544499</t>
  </si>
  <si>
    <t>923357145</t>
  </si>
  <si>
    <t>-1455652359</t>
  </si>
  <si>
    <t>205998708</t>
  </si>
  <si>
    <t>726795499</t>
  </si>
  <si>
    <t>787220529</t>
  </si>
  <si>
    <t>-1787325183</t>
  </si>
  <si>
    <t>1229158642</t>
  </si>
  <si>
    <t>-599295662</t>
  </si>
  <si>
    <t>-133874817</t>
  </si>
  <si>
    <t>1402195677</t>
  </si>
  <si>
    <t>-210168351</t>
  </si>
  <si>
    <t>-94688798</t>
  </si>
  <si>
    <t>1910846891</t>
  </si>
  <si>
    <t>492546518</t>
  </si>
  <si>
    <t>-1195611619</t>
  </si>
  <si>
    <t>-2124615706</t>
  </si>
  <si>
    <t>-1888736833</t>
  </si>
  <si>
    <t>336438593</t>
  </si>
  <si>
    <t>407882762</t>
  </si>
  <si>
    <t>1179359144</t>
  </si>
  <si>
    <t>-578473725</t>
  </si>
  <si>
    <t>1265277713</t>
  </si>
  <si>
    <t>-1316163911</t>
  </si>
  <si>
    <t>333033090</t>
  </si>
  <si>
    <t>-1088795790</t>
  </si>
  <si>
    <t>2078161765</t>
  </si>
  <si>
    <t>-557074334</t>
  </si>
  <si>
    <t>-533271212</t>
  </si>
  <si>
    <t>540383785</t>
  </si>
  <si>
    <t>1730778530</t>
  </si>
  <si>
    <t>-1033105545</t>
  </si>
  <si>
    <t>1497552992</t>
  </si>
  <si>
    <t>1486297612</t>
  </si>
  <si>
    <t>-2143611360</t>
  </si>
  <si>
    <t>968429018</t>
  </si>
  <si>
    <t>-1425630620</t>
  </si>
  <si>
    <t>916584686</t>
  </si>
  <si>
    <t>723646643</t>
  </si>
  <si>
    <t>1046851487</t>
  </si>
  <si>
    <t>1360179199</t>
  </si>
  <si>
    <t>-1183796285</t>
  </si>
  <si>
    <t>-648278760</t>
  </si>
  <si>
    <t>2085578924</t>
  </si>
  <si>
    <t>-64313045</t>
  </si>
  <si>
    <t>-997626946</t>
  </si>
  <si>
    <t>1293416403</t>
  </si>
  <si>
    <t>-1975547284</t>
  </si>
  <si>
    <t>1839782163</t>
  </si>
  <si>
    <t>-1250783386</t>
  </si>
  <si>
    <t>283449253</t>
  </si>
  <si>
    <t>-1330493677</t>
  </si>
  <si>
    <t>-827361584</t>
  </si>
  <si>
    <t>-545958203</t>
  </si>
  <si>
    <t>-1078839788</t>
  </si>
  <si>
    <t>-1379027036</t>
  </si>
  <si>
    <t>1817517936</t>
  </si>
  <si>
    <t>-99793416</t>
  </si>
  <si>
    <t>473187163</t>
  </si>
  <si>
    <t>-1499665599</t>
  </si>
  <si>
    <t>1017495832</t>
  </si>
  <si>
    <t>-57600239</t>
  </si>
  <si>
    <t>-1879123843</t>
  </si>
  <si>
    <t>-728026369</t>
  </si>
  <si>
    <t>-2130198815</t>
  </si>
  <si>
    <t>-202342919</t>
  </si>
  <si>
    <t>1446323624</t>
  </si>
  <si>
    <t>541208185</t>
  </si>
  <si>
    <t>-1024290804</t>
  </si>
  <si>
    <t>-1542484075</t>
  </si>
  <si>
    <t>731824865</t>
  </si>
  <si>
    <t>-648226330</t>
  </si>
  <si>
    <t>1524836489</t>
  </si>
  <si>
    <t>1419784305</t>
  </si>
  <si>
    <t>2067450175</t>
  </si>
  <si>
    <t>1447829781</t>
  </si>
  <si>
    <t>-1512339113</t>
  </si>
  <si>
    <t>338572185</t>
  </si>
  <si>
    <t>1432210784</t>
  </si>
  <si>
    <t>815434270</t>
  </si>
  <si>
    <t>-326408241</t>
  </si>
  <si>
    <t>1688531188</t>
  </si>
  <si>
    <t>-1285003953</t>
  </si>
  <si>
    <t>-2048867869</t>
  </si>
  <si>
    <t>228911617</t>
  </si>
  <si>
    <t>1916090240</t>
  </si>
  <si>
    <t>1716216690</t>
  </si>
  <si>
    <t>2073472660</t>
  </si>
  <si>
    <t>914605955</t>
  </si>
  <si>
    <t>-1637801898</t>
  </si>
  <si>
    <t>-1104620735</t>
  </si>
  <si>
    <t>1961996976</t>
  </si>
  <si>
    <t>69 - 01.4.1 - ÚT - č.p. 69</t>
  </si>
  <si>
    <t>69 - D.1.4.2 - Zdravotechnické instalace</t>
  </si>
  <si>
    <t>735939627</t>
  </si>
  <si>
    <t>1598964524</t>
  </si>
  <si>
    <t>1467514894</t>
  </si>
  <si>
    <t>-735301497</t>
  </si>
  <si>
    <t>735381882</t>
  </si>
  <si>
    <t>-1016905803</t>
  </si>
  <si>
    <t>-1457950662</t>
  </si>
  <si>
    <t>43193942</t>
  </si>
  <si>
    <t>-602471728</t>
  </si>
  <si>
    <t>1887995953</t>
  </si>
  <si>
    <t>1538994045</t>
  </si>
  <si>
    <t>1112384093</t>
  </si>
  <si>
    <t>549091914</t>
  </si>
  <si>
    <t>1635549121</t>
  </si>
  <si>
    <t>924110290</t>
  </si>
  <si>
    <t>70645993</t>
  </si>
  <si>
    <t>652027736</t>
  </si>
  <si>
    <t>615993477</t>
  </si>
  <si>
    <t>321291966</t>
  </si>
  <si>
    <t>1448446915</t>
  </si>
  <si>
    <t>439320778</t>
  </si>
  <si>
    <t>-991918270</t>
  </si>
  <si>
    <t>1254308564</t>
  </si>
  <si>
    <t>-898484428</t>
  </si>
  <si>
    <t>-842654244</t>
  </si>
  <si>
    <t>588580202</t>
  </si>
  <si>
    <t>-2087496131</t>
  </si>
  <si>
    <t>1074713655</t>
  </si>
  <si>
    <t>1716377569</t>
  </si>
  <si>
    <t>-611574094</t>
  </si>
  <si>
    <t>1237816793</t>
  </si>
  <si>
    <t>-2016037600</t>
  </si>
  <si>
    <t>-649272640</t>
  </si>
  <si>
    <t>-760955190</t>
  </si>
  <si>
    <t>-1255037798</t>
  </si>
  <si>
    <t>607138953</t>
  </si>
  <si>
    <t>-158455643</t>
  </si>
  <si>
    <t>-278608128</t>
  </si>
  <si>
    <t>174421254</t>
  </si>
  <si>
    <t>-268719192</t>
  </si>
  <si>
    <t>-1583089185</t>
  </si>
  <si>
    <t>-829421155</t>
  </si>
  <si>
    <t>233692848</t>
  </si>
  <si>
    <t>1638057107</t>
  </si>
  <si>
    <t>1159276076</t>
  </si>
  <si>
    <t>667587956</t>
  </si>
  <si>
    <t>1466396593</t>
  </si>
  <si>
    <t>413230923</t>
  </si>
  <si>
    <t>1811355193</t>
  </si>
  <si>
    <t>-375197167</t>
  </si>
  <si>
    <t>1434417561</t>
  </si>
  <si>
    <t>-365155902</t>
  </si>
  <si>
    <t>1687039784</t>
  </si>
  <si>
    <t>229565859</t>
  </si>
  <si>
    <t>643401052</t>
  </si>
  <si>
    <t>1355995874</t>
  </si>
  <si>
    <t>-1518728924</t>
  </si>
  <si>
    <t>1927583140</t>
  </si>
  <si>
    <t>1851878556</t>
  </si>
  <si>
    <t>-1201139733</t>
  </si>
  <si>
    <t>-737639695</t>
  </si>
  <si>
    <t>150686483</t>
  </si>
  <si>
    <t>-624685660</t>
  </si>
  <si>
    <t>-384725647</t>
  </si>
  <si>
    <t>-1239640967</t>
  </si>
  <si>
    <t>-1746007343</t>
  </si>
  <si>
    <t>-1069378343</t>
  </si>
  <si>
    <t>-87371257</t>
  </si>
  <si>
    <t>575455686</t>
  </si>
  <si>
    <t>833395127</t>
  </si>
  <si>
    <t>2064731385</t>
  </si>
  <si>
    <t>2087123679</t>
  </si>
  <si>
    <t>1961333051</t>
  </si>
  <si>
    <t>-805046691</t>
  </si>
  <si>
    <t>-319416772</t>
  </si>
  <si>
    <t>622227708</t>
  </si>
  <si>
    <t>-156243717</t>
  </si>
  <si>
    <t>-1565636684</t>
  </si>
  <si>
    <t>-1180774883</t>
  </si>
  <si>
    <t>-245587530</t>
  </si>
  <si>
    <t>1135836678</t>
  </si>
  <si>
    <t>-109539987</t>
  </si>
  <si>
    <t>-1284144553</t>
  </si>
  <si>
    <t>699446371</t>
  </si>
  <si>
    <t>-563784370</t>
  </si>
  <si>
    <t>1421767158</t>
  </si>
  <si>
    <t>69 - D.1.4.3 - Vzduchotechnika</t>
  </si>
  <si>
    <t>004 -  ELEKTROINSTALACE  SO 01 č.p. 65, 67 a 69</t>
  </si>
  <si>
    <t>ul . Šenovská, Ostrava</t>
  </si>
  <si>
    <t>SM Ostrava, MO Slezská Ostrava</t>
  </si>
  <si>
    <t>Vlastimil Lacko</t>
  </si>
  <si>
    <t xml:space="preserve">    469 - Stavební práce při elektromontážích</t>
  </si>
  <si>
    <t xml:space="preserve">    9 - Ostatní konstrukce a práce-bourání</t>
  </si>
  <si>
    <t xml:space="preserve">    742 - Elektromontáže - rozvodný systém</t>
  </si>
  <si>
    <t xml:space="preserve">    743 - Elektromontáže - hrubá montáž</t>
  </si>
  <si>
    <t xml:space="preserve">    747 - Elektromontáže - kompletace rozvodů</t>
  </si>
  <si>
    <t xml:space="preserve">    748 - Elektromontáže - osvětlovací zařízení a svítidla</t>
  </si>
  <si>
    <t xml:space="preserve">    21-M - Elektromontáže</t>
  </si>
  <si>
    <t xml:space="preserve">    46-M - Zemní práce při extr.mont.pracích</t>
  </si>
  <si>
    <t>VRN - Vedlejší rozpočtové náklady</t>
  </si>
  <si>
    <t xml:space="preserve">    VRN1 - Průzkumné, geodetické a projektové práce</t>
  </si>
  <si>
    <t>180501111</t>
  </si>
  <si>
    <t>Zpevnění ploch drnováním plošným v rovině a ve svahu do 1:5</t>
  </si>
  <si>
    <t>1657028161</t>
  </si>
  <si>
    <t>005724100</t>
  </si>
  <si>
    <t>osivo směs travní parková</t>
  </si>
  <si>
    <t>180751074</t>
  </si>
  <si>
    <t>181102350</t>
  </si>
  <si>
    <t>Úprava pláně se zhutněním</t>
  </si>
  <si>
    <t>-1234818281</t>
  </si>
  <si>
    <t>469</t>
  </si>
  <si>
    <t>Stavební práce při elektromontážích</t>
  </si>
  <si>
    <t>110002200R1</t>
  </si>
  <si>
    <t>Vytyčení trati kabelového vedení podzemního v zástavbě</t>
  </si>
  <si>
    <t>km</t>
  </si>
  <si>
    <t>-671681485</t>
  </si>
  <si>
    <t>132311518R1</t>
  </si>
  <si>
    <t>Hloubení nezapažených rýh ručně šířky 50 cm hloubky 80 cm hornina třídy 3</t>
  </si>
  <si>
    <t>-1018123671</t>
  </si>
  <si>
    <t>174311516R1</t>
  </si>
  <si>
    <t>Zásyp rýh ručně šířky 50 cm hloubky 80 cm hornina třídy 3</t>
  </si>
  <si>
    <t>-1573913803</t>
  </si>
  <si>
    <t>611320000R1</t>
  </si>
  <si>
    <t>Osazení vstupního tabla, vč. zednických prací</t>
  </si>
  <si>
    <t>-77702613</t>
  </si>
  <si>
    <t>Ostatní konstrukce a práce-bourání</t>
  </si>
  <si>
    <t>972054241</t>
  </si>
  <si>
    <t>Vybourání otvorů v ŽB stropech nebo klenbách pl do 0,09 m2 tl do 150 mm</t>
  </si>
  <si>
    <t>-1138042241</t>
  </si>
  <si>
    <t>977131215R1</t>
  </si>
  <si>
    <t>Vrty příklepovými vrtáky D 23 mm do cihelného zdiva nebo prostého betonu</t>
  </si>
  <si>
    <t>631743710</t>
  </si>
  <si>
    <t>997013213</t>
  </si>
  <si>
    <t>Vnitrostaveništní doprava suti a vybouraných hmot pro budovy v do 12 m ručně</t>
  </si>
  <si>
    <t>-1802920776</t>
  </si>
  <si>
    <t>Příplatek k odvozu suti a vybouraných hmot na skládku ZKD 1 km přes 1 km</t>
  </si>
  <si>
    <t>1310260129</t>
  </si>
  <si>
    <t>997013803</t>
  </si>
  <si>
    <t>Poplatek za uložení na skládce (skládkovné) stavebního odpadu cihelného kód odpadu 170 102</t>
  </si>
  <si>
    <t>-1425258893</t>
  </si>
  <si>
    <t>997013831</t>
  </si>
  <si>
    <t>Poplatek za uložení stavebního směsného odpadu na skládce (skládkovné)</t>
  </si>
  <si>
    <t>-408962472</t>
  </si>
  <si>
    <t>741810003</t>
  </si>
  <si>
    <t>Celková prohlídka a revize elektrického rozvodu a zařízení do 1 milionu Kč</t>
  </si>
  <si>
    <t>754661126</t>
  </si>
  <si>
    <t>741810011</t>
  </si>
  <si>
    <t>Příplatek k celkové prohlídce za každých dalších 500 000,- Kč</t>
  </si>
  <si>
    <t>-908165225</t>
  </si>
  <si>
    <t>741130001</t>
  </si>
  <si>
    <t>Ukončení vodič izolovaný do 2,5mm2 v rozváděči nebo na přístroji</t>
  </si>
  <si>
    <t>610835165</t>
  </si>
  <si>
    <t>741130004</t>
  </si>
  <si>
    <t>Ukončení vodič izolovaný do 6 mm2 v rozváděči nebo na přístroji</t>
  </si>
  <si>
    <t>-1465435181</t>
  </si>
  <si>
    <t>741130006</t>
  </si>
  <si>
    <t>Ukončení vodič izolovaný do 16 mm2 v rozváděči nebo na přístroji</t>
  </si>
  <si>
    <t>-845116244</t>
  </si>
  <si>
    <t>741130007</t>
  </si>
  <si>
    <t>Ukončení vodič izolovaný do 25 mm2 v rozváděči nebo na přístroji</t>
  </si>
  <si>
    <t>703253251</t>
  </si>
  <si>
    <t>741210813R0</t>
  </si>
  <si>
    <t>Demontáž stávající elektroinstalace</t>
  </si>
  <si>
    <t>-261561236</t>
  </si>
  <si>
    <t>741110023</t>
  </si>
  <si>
    <t>Montáž trubka plastová tuhá D přes 35 mm uložená pod omítku</t>
  </si>
  <si>
    <t>1491694463</t>
  </si>
  <si>
    <t>34571096</t>
  </si>
  <si>
    <t>trubka elektroinstalační tuhá z PVC D 45,9/50 mm, délka 3 m</t>
  </si>
  <si>
    <t>330807194</t>
  </si>
  <si>
    <t>741110061</t>
  </si>
  <si>
    <t>Montáž trubka plastová ohebná D přes 11 do 23 mm uložená pod omítku</t>
  </si>
  <si>
    <t>321862296</t>
  </si>
  <si>
    <t>34571061</t>
  </si>
  <si>
    <t>trubka elektroinstalační ohebná z PVC (ČSN) 2313</t>
  </si>
  <si>
    <t>885948309</t>
  </si>
  <si>
    <t>741110062</t>
  </si>
  <si>
    <t>Montáž trubka plastová ohebná D přes 23 do 35 mm uložená pod omítku</t>
  </si>
  <si>
    <t>-1608609204</t>
  </si>
  <si>
    <t>34571074</t>
  </si>
  <si>
    <t>trubka elektroinstalační ohebná z PVC (EN) DN32</t>
  </si>
  <si>
    <t>-437629995</t>
  </si>
  <si>
    <t>741112001</t>
  </si>
  <si>
    <t>Montáž krabice zapuštěná plastová kruhová</t>
  </si>
  <si>
    <t>-434652126</t>
  </si>
  <si>
    <t>34571519</t>
  </si>
  <si>
    <t>krabice univerzální odbočná z PH s víčkem, D 73,5 mm x 43 mm</t>
  </si>
  <si>
    <t>-2068675848</t>
  </si>
  <si>
    <t>345715211R1</t>
  </si>
  <si>
    <t>svorka páčková, 3x2,5</t>
  </si>
  <si>
    <t>-25789778</t>
  </si>
  <si>
    <t>345715211R4</t>
  </si>
  <si>
    <t>svorka páčková, 2x2,5</t>
  </si>
  <si>
    <t>1623977403</t>
  </si>
  <si>
    <t>741112003</t>
  </si>
  <si>
    <t>Montáž krabice zapuštěná plastová čtyřhranná</t>
  </si>
  <si>
    <t>-1905665372</t>
  </si>
  <si>
    <t>1163235R</t>
  </si>
  <si>
    <t>krabice s víčkem a ekvipotenciální svorkovnicí</t>
  </si>
  <si>
    <t>-1913571684</t>
  </si>
  <si>
    <t>741112022</t>
  </si>
  <si>
    <t>Montáž krabice nástěnná plastová čtyřhranná do 160x160 mm</t>
  </si>
  <si>
    <t>367807817</t>
  </si>
  <si>
    <t>34571532</t>
  </si>
  <si>
    <t>krabice přístrojová odbočná s víčkem z PH, 107x107 mm, hloubka 50 mm</t>
  </si>
  <si>
    <t>-1375864671</t>
  </si>
  <si>
    <t>345715211R3</t>
  </si>
  <si>
    <t>416683152</t>
  </si>
  <si>
    <t>345715211R5</t>
  </si>
  <si>
    <t>1959987397</t>
  </si>
  <si>
    <t>741112061</t>
  </si>
  <si>
    <t>Montáž krabice přístrojová zapuštěná plastová kruhová</t>
  </si>
  <si>
    <t>-489258063</t>
  </si>
  <si>
    <t>34571511</t>
  </si>
  <si>
    <t>krabice přístrojová instalační 500 V, D 69 mm x 30mm</t>
  </si>
  <si>
    <t>-543371154</t>
  </si>
  <si>
    <t>741112071</t>
  </si>
  <si>
    <t>Montáž krabice přístrojová lištová plast jednoduchá</t>
  </si>
  <si>
    <t>-1329636654</t>
  </si>
  <si>
    <t>34571512</t>
  </si>
  <si>
    <t>krabice přístrojová instalační 500 V, 71x71x42mm</t>
  </si>
  <si>
    <t>1457067338</t>
  </si>
  <si>
    <t>741122011R8</t>
  </si>
  <si>
    <t>Montáž kabel Cu bez ukončení uložený pod omítku plný kulatý 2x1,5 až 2,5 mm2 (CYKY)</t>
  </si>
  <si>
    <t>-78291133</t>
  </si>
  <si>
    <t>34111005R8</t>
  </si>
  <si>
    <t>kabel silový s Cu jádrem 1 kV 2x1,5mm2</t>
  </si>
  <si>
    <t>-348587492</t>
  </si>
  <si>
    <t>741122015R5</t>
  </si>
  <si>
    <t>Montáž kabel Cu bez ukončení uložený pod omítku plný kulatý 3x1,5 mm2 (CYKY)</t>
  </si>
  <si>
    <t>2091339332</t>
  </si>
  <si>
    <t>34111030R5</t>
  </si>
  <si>
    <t>kabel silový s Cu jádrem 1 kV 3x1,5mm2</t>
  </si>
  <si>
    <t>2074945451</t>
  </si>
  <si>
    <t>741122015R6</t>
  </si>
  <si>
    <t>373435613</t>
  </si>
  <si>
    <t>34111030R6</t>
  </si>
  <si>
    <t>kabel silový s Cu jádrem 1 kV CYKY-O 3x1,5mm2</t>
  </si>
  <si>
    <t>412159085</t>
  </si>
  <si>
    <t>741122016R3</t>
  </si>
  <si>
    <t>Montáž kabel Cu bez ukončení uložený pod omítku plný kulatý 3x2,5 až 6 mm2 (CYKY)</t>
  </si>
  <si>
    <t>-497829556</t>
  </si>
  <si>
    <t>34111036R3</t>
  </si>
  <si>
    <t>kabel silový s Cu jádrem 1 kV 3x2,5mm2</t>
  </si>
  <si>
    <t>709897621</t>
  </si>
  <si>
    <t>741122016R9</t>
  </si>
  <si>
    <t>-796521862</t>
  </si>
  <si>
    <t>34111094</t>
  </si>
  <si>
    <t>kabel silový s Cu jádrem 1 kV 5x2,5mm2</t>
  </si>
  <si>
    <t>-350215000</t>
  </si>
  <si>
    <t>741122032R10</t>
  </si>
  <si>
    <t>Montáž kabel Cu bez ukončení uložený pod omítku plný kulatý 5x4 až 6 mm2 (CYKY)</t>
  </si>
  <si>
    <t>1729818928</t>
  </si>
  <si>
    <t>34111100R10</t>
  </si>
  <si>
    <t>kabel silový s Cu jádrem 1 kV 5x6mm2</t>
  </si>
  <si>
    <t>47983515</t>
  </si>
  <si>
    <t>741122134R9</t>
  </si>
  <si>
    <t>Montáž kabel Cu plný kulatý žíla 4x16 až 25 mm2 zatažený v trubkách (CYKY)</t>
  </si>
  <si>
    <t>1159492636</t>
  </si>
  <si>
    <t>34111080R9</t>
  </si>
  <si>
    <t>kabel silový s Cu jádrem 1 kV 4x25mm2</t>
  </si>
  <si>
    <t>-1812208291</t>
  </si>
  <si>
    <t>741122201R7</t>
  </si>
  <si>
    <t>Montáž kabel Cu plný kulatý žíla 2x1,5 až 6 mm2 uložený v liště (CYKY)</t>
  </si>
  <si>
    <t>164336757</t>
  </si>
  <si>
    <t>34111005R7</t>
  </si>
  <si>
    <t>-1732181771</t>
  </si>
  <si>
    <t>741122211R1</t>
  </si>
  <si>
    <t>Montáž kabel Cu plný kulatý žíla 3x1,5 až 6 mm2 uložený v liště (CYKY)</t>
  </si>
  <si>
    <t>-1360240998</t>
  </si>
  <si>
    <t>34111048</t>
  </si>
  <si>
    <t>kabel silový s Cu jádrem 1 kV 3x6mm2</t>
  </si>
  <si>
    <t>-1813846275</t>
  </si>
  <si>
    <t>741122211R2</t>
  </si>
  <si>
    <t>1706170405</t>
  </si>
  <si>
    <t>34111036R2</t>
  </si>
  <si>
    <t>278958043</t>
  </si>
  <si>
    <t>741122211R4</t>
  </si>
  <si>
    <t>1802452576</t>
  </si>
  <si>
    <t>34111030R4</t>
  </si>
  <si>
    <t>-2021785722</t>
  </si>
  <si>
    <t>210800411</t>
  </si>
  <si>
    <t>Montáž vodiče Cu izolovaný plný a laněný s PVC pláštěm do 1 kV žíla 0,15 až 16 mm2 zatažený (CY, CHAH-R(V))</t>
  </si>
  <si>
    <t>-985292340</t>
  </si>
  <si>
    <t>34140826</t>
  </si>
  <si>
    <t>vodič silový s Cu jádrem 6mm2</t>
  </si>
  <si>
    <t>1489833681</t>
  </si>
  <si>
    <t>210800411R1</t>
  </si>
  <si>
    <t>721230899</t>
  </si>
  <si>
    <t>34142159</t>
  </si>
  <si>
    <t>vodič silový s Cu jádrem 16mm2</t>
  </si>
  <si>
    <t>1051272253</t>
  </si>
  <si>
    <t>210800413</t>
  </si>
  <si>
    <t>Montáž vodiče Cu izolovaný plný a laněný s PVC pláštěm do 1 kV žíla 25 až 35 mm2 zatažený (CY, CHAH-R(V))</t>
  </si>
  <si>
    <t>-1708857758</t>
  </si>
  <si>
    <t>34142160</t>
  </si>
  <si>
    <t>vodič silový s Cu jádrem 25mm2</t>
  </si>
  <si>
    <t>-1478410666</t>
  </si>
  <si>
    <t>741210101</t>
  </si>
  <si>
    <t>Montáž rozváděčů litinových, hliníkových nebo plastových sestava do 50 kg</t>
  </si>
  <si>
    <t>-1110197383</t>
  </si>
  <si>
    <t>1140469R1</t>
  </si>
  <si>
    <t>přípojková skříň pro připojení do 50 mm2, do výklenku, 1 sada poj. spodků vel. 00, vč. výzbroje</t>
  </si>
  <si>
    <t>-58671719</t>
  </si>
  <si>
    <t>35825252</t>
  </si>
  <si>
    <t>pojistka nožová 80A nízkoztrátová 6.70 W, provedení normální, vel. 00, charakteristika gG</t>
  </si>
  <si>
    <t>2079261070</t>
  </si>
  <si>
    <t>741310013</t>
  </si>
  <si>
    <t>Montáž ovladač nástěnný 1/0So-tlačítkový zapínací s orientační doutnavkou prostředí normální</t>
  </si>
  <si>
    <t>-2000722541</t>
  </si>
  <si>
    <t>34535802</t>
  </si>
  <si>
    <t>ovladač zapínací tlačítkový s orientační doutnavkou velkoplošný 10A</t>
  </si>
  <si>
    <t>-1022810886</t>
  </si>
  <si>
    <t>741310201</t>
  </si>
  <si>
    <t>Montáž vypínač (polo)zapuštěný šroubové připojení 1-jednopólový</t>
  </si>
  <si>
    <t>-1940666946</t>
  </si>
  <si>
    <t>34535512</t>
  </si>
  <si>
    <t>spínač jednopólový 10A</t>
  </si>
  <si>
    <t>-639899690</t>
  </si>
  <si>
    <t>741310231</t>
  </si>
  <si>
    <t>Montáž přepínač (polo)zapuštěný šroubové připojení 5-seriový</t>
  </si>
  <si>
    <t>874662076</t>
  </si>
  <si>
    <t>34535573</t>
  </si>
  <si>
    <t>spínač řazení 5 10A</t>
  </si>
  <si>
    <t>631703072</t>
  </si>
  <si>
    <t>741310233</t>
  </si>
  <si>
    <t>Montáž přepínač (polo)zapuštěný šroubové připojení 6-střídavý</t>
  </si>
  <si>
    <t>-457472041</t>
  </si>
  <si>
    <t>34535553</t>
  </si>
  <si>
    <t>přepínač střídavý řazení 6 10A</t>
  </si>
  <si>
    <t>-485694100</t>
  </si>
  <si>
    <t>741310401</t>
  </si>
  <si>
    <t>Montáž spínač tří/čtyřpólový do 16 A prostředí normální</t>
  </si>
  <si>
    <t>1309703924</t>
  </si>
  <si>
    <t>10.069.903</t>
  </si>
  <si>
    <t>Kombinace sporáková pod om.</t>
  </si>
  <si>
    <t>1425725346</t>
  </si>
  <si>
    <t>741313041</t>
  </si>
  <si>
    <t>Montáž zásuvka (polo)zapuštěná šroubové připojení 2P+PE se zapojením vodičů</t>
  </si>
  <si>
    <t>-1666063607</t>
  </si>
  <si>
    <t>35811590R2</t>
  </si>
  <si>
    <t>zásuvka jednonásobná s ochranným kolíkem, vč. rámečku, IP20, 16A, 250V AC</t>
  </si>
  <si>
    <t>1383380277</t>
  </si>
  <si>
    <t>35811590R3</t>
  </si>
  <si>
    <t>zásuvka jednonásobná s ochranným kolíkem, s víčkem, IP44, 16A, 250V AC</t>
  </si>
  <si>
    <t>253699801</t>
  </si>
  <si>
    <t>741320105</t>
  </si>
  <si>
    <t>Montáž jistič jednopólový nn do 25 A ve skříni</t>
  </si>
  <si>
    <t>-1812376012</t>
  </si>
  <si>
    <t>358221130R251</t>
  </si>
  <si>
    <t>jistič 1pólový-charakteristika B 25A</t>
  </si>
  <si>
    <t>529732976</t>
  </si>
  <si>
    <t>358221120R201</t>
  </si>
  <si>
    <t>jistič 1pólový-charakteristika B 20A</t>
  </si>
  <si>
    <t>-394597706</t>
  </si>
  <si>
    <t>35822111</t>
  </si>
  <si>
    <t>jistič 1pólový-charakteristika B 16A</t>
  </si>
  <si>
    <t>374703959</t>
  </si>
  <si>
    <t>35822109</t>
  </si>
  <si>
    <t>jistič 1pólový-charakteristika B 10A</t>
  </si>
  <si>
    <t>575002440</t>
  </si>
  <si>
    <t>741320165</t>
  </si>
  <si>
    <t>Montáž jistič třípólový nn do 25 A ve skříni</t>
  </si>
  <si>
    <t>-2071224586</t>
  </si>
  <si>
    <t>35822402</t>
  </si>
  <si>
    <t>jistič 3pólový-charakteristika B 20A</t>
  </si>
  <si>
    <t>1676249610</t>
  </si>
  <si>
    <t>35822401</t>
  </si>
  <si>
    <t>jistič 3pólový-charakteristika B 16A</t>
  </si>
  <si>
    <t>1616418675</t>
  </si>
  <si>
    <t>742811160</t>
  </si>
  <si>
    <t>Montáž svorkovnice - vodič do 50 mm2 se zapojením vodičů</t>
  </si>
  <si>
    <t>1588011856</t>
  </si>
  <si>
    <t>345622812</t>
  </si>
  <si>
    <t>přípojnice potenciálového vyrovnání pro vnitřní prostředí</t>
  </si>
  <si>
    <t>-1501150605</t>
  </si>
  <si>
    <t>747231155R1</t>
  </si>
  <si>
    <t>Montáž proudový chránič s nadproudovou ochranou nn do 25 A ve skříni</t>
  </si>
  <si>
    <t>-187328159</t>
  </si>
  <si>
    <t>358221597R5</t>
  </si>
  <si>
    <t>proudový chránič s nadproudovou ochranou 16B-1N-030AC</t>
  </si>
  <si>
    <t>59545077</t>
  </si>
  <si>
    <t>358221597R4</t>
  </si>
  <si>
    <t>proudový chránič s nadproudovou ochranou 10B-1N-030AC</t>
  </si>
  <si>
    <t>1215343634</t>
  </si>
  <si>
    <t>741320115R12</t>
  </si>
  <si>
    <t>Montáž vypínač jednopólový nn do 63 A ve skříni</t>
  </si>
  <si>
    <t>-1808264408</t>
  </si>
  <si>
    <t>35822111R1</t>
  </si>
  <si>
    <t>páčkový výkonový spínač 1-pólový, 32A</t>
  </si>
  <si>
    <t>744672409</t>
  </si>
  <si>
    <t>747233250R1</t>
  </si>
  <si>
    <t>Montáž páčkový výkonový spínač třípólový nn do 63 A ve skříni</t>
  </si>
  <si>
    <t>424556481</t>
  </si>
  <si>
    <t>358224041R2</t>
  </si>
  <si>
    <t>páčkový výkonový spínač 3-pólový, 32A</t>
  </si>
  <si>
    <t>620744627</t>
  </si>
  <si>
    <t>74752120R1</t>
  </si>
  <si>
    <t>Montáž impulzní paměťové relé se zapojením vodičů</t>
  </si>
  <si>
    <t>586565540</t>
  </si>
  <si>
    <t>358351085R3</t>
  </si>
  <si>
    <t>impulzní paměťové relé, 20A, 230V, 1 x zapínací kontakt</t>
  </si>
  <si>
    <t>-266186114</t>
  </si>
  <si>
    <t>747251105R1</t>
  </si>
  <si>
    <t>Montáž kombinovaného svodiče bleskových proudů a přepětí nn 1. a 2. stupeň (3L+N+PE) impulzní proud do 100 kA</t>
  </si>
  <si>
    <t>-2055853838</t>
  </si>
  <si>
    <t>358895055R1</t>
  </si>
  <si>
    <t>kombinovaný svodič bleskových proudů a přepětí, SPD T1+T2 (3L+N+PE), Iimp 25kA, výměnné moduly</t>
  </si>
  <si>
    <t>1022023263</t>
  </si>
  <si>
    <t>741322052R</t>
  </si>
  <si>
    <t>Montáž kombinovaného svodiče bleskových proudů a přepětí nn 1. a 2. stupeň (1L+N+PE) impulzní proud do 35 kA</t>
  </si>
  <si>
    <t>644414403</t>
  </si>
  <si>
    <t>358895055R2</t>
  </si>
  <si>
    <t>kombinovaný svodič bleskových proudů a přepětí, SPD T1+T2 (1L+N+PE), Iimp 12,5kA, výměnné moduly</t>
  </si>
  <si>
    <t>1293028456</t>
  </si>
  <si>
    <t>742</t>
  </si>
  <si>
    <t>Elektromontáže - rozvodný systém</t>
  </si>
  <si>
    <t>742110041</t>
  </si>
  <si>
    <t>Montáž lišt vkládacích</t>
  </si>
  <si>
    <t>170374833</t>
  </si>
  <si>
    <t>34571012</t>
  </si>
  <si>
    <t>lišta elektroinstalační vkládací 40 x 15</t>
  </si>
  <si>
    <t>-2109526150</t>
  </si>
  <si>
    <t>742111100</t>
  </si>
  <si>
    <t>Montáž rozvodnice plastová běžná do 20 kg</t>
  </si>
  <si>
    <t>-103818538</t>
  </si>
  <si>
    <t>357131530R1</t>
  </si>
  <si>
    <t>skříň rozvodná plastová PC, 370x275x140mm, IP65</t>
  </si>
  <si>
    <t>-1317379224</t>
  </si>
  <si>
    <t>35713111R2</t>
  </si>
  <si>
    <t>rozvodnice plastová, nástěnná, neprůhledné dveře, 40 mod., krytí IP40, vč. montážního a přidruženého materiálu</t>
  </si>
  <si>
    <t>265849320</t>
  </si>
  <si>
    <t>35713111R3</t>
  </si>
  <si>
    <t>rozvodnice plastová, nástěnná, neprůhledné dveře, 18 mod., krytí IP40, vč. montážního a přidruženého materiálu</t>
  </si>
  <si>
    <t>-208811987</t>
  </si>
  <si>
    <t>742111200R31</t>
  </si>
  <si>
    <t>Montáž rozvodnice oceloplechová nebo plastová běžná do 50 kg</t>
  </si>
  <si>
    <t>-235762848</t>
  </si>
  <si>
    <t>357131160R14</t>
  </si>
  <si>
    <t>rozvodnice oceloplechová, zapuštěná, jednokřídlé dveře, otvírání levé/pravé, 72 mod., 3x el.měr. vana, krytí IP43, vč. montážního a přidruženého materiálu</t>
  </si>
  <si>
    <t>576299714</t>
  </si>
  <si>
    <t>357131160R11</t>
  </si>
  <si>
    <t>rozvodnice oceloplechová, zapuštěná, jednokřídlé dveře, otvírání levé/pravé, 168 mod., 2x el.měr. vana, krytí IP43, vč. montážního a přidruženého materiálu</t>
  </si>
  <si>
    <t>-2024951953</t>
  </si>
  <si>
    <t>357131160R1</t>
  </si>
  <si>
    <t>rozvodnice oceloplechová, zapuštěná, jednokřídlé dveře, otvírání levé/pravé, 240 mod., krytí IP43, vč. montážního a přidruženého materiálu</t>
  </si>
  <si>
    <t>972606186</t>
  </si>
  <si>
    <t>742121001R3</t>
  </si>
  <si>
    <t>Montáž kabelů sdělovacích pro vnitřní rozvody do 15 žil</t>
  </si>
  <si>
    <t>-1839544735</t>
  </si>
  <si>
    <t>34121044R3</t>
  </si>
  <si>
    <t>kabel sdělovací s Cu jádrem 2x2x0,5mm</t>
  </si>
  <si>
    <t>1392642267</t>
  </si>
  <si>
    <t>742220232R1</t>
  </si>
  <si>
    <t>Montáž detektoru kouře na stěnu nebo na strop</t>
  </si>
  <si>
    <t>-109092463</t>
  </si>
  <si>
    <t>40483010R1</t>
  </si>
  <si>
    <t>detektor kouře (autonomní detekce a signalizace), 230V, vč. záložní baterie 9V</t>
  </si>
  <si>
    <t>-1826444075</t>
  </si>
  <si>
    <t>743</t>
  </si>
  <si>
    <t>Elektromontáže - hrubá montáž</t>
  </si>
  <si>
    <t>46071-R02</t>
  </si>
  <si>
    <t>Demontáž stávajícího hromosvodu</t>
  </si>
  <si>
    <t>-613846217</t>
  </si>
  <si>
    <t>741410021</t>
  </si>
  <si>
    <t>Montáž vodič uzemňovací pásek průřezu do 120 mm2 v městské zástavbě v zemi</t>
  </si>
  <si>
    <t>-126213873</t>
  </si>
  <si>
    <t>35442062</t>
  </si>
  <si>
    <t>pás zemnící 30x4mm FeZn</t>
  </si>
  <si>
    <t>-251667391</t>
  </si>
  <si>
    <t>741420001</t>
  </si>
  <si>
    <t>Montáž drát nebo lano hromosvodné svodové D do 10 mm s podpěrou</t>
  </si>
  <si>
    <t>1395683480</t>
  </si>
  <si>
    <t>35441077</t>
  </si>
  <si>
    <t>drát D 8mm AlMgSi</t>
  </si>
  <si>
    <t>-293642654</t>
  </si>
  <si>
    <t>35441560</t>
  </si>
  <si>
    <t>podpěra vedení PV23 FeZn na plechové střechy 110 mm</t>
  </si>
  <si>
    <t>-437315173</t>
  </si>
  <si>
    <t>35441415</t>
  </si>
  <si>
    <t>podpěra vedení PV17ppp FeZn do zdiva 200 mm</t>
  </si>
  <si>
    <t>-1696263522</t>
  </si>
  <si>
    <t>354413800</t>
  </si>
  <si>
    <t>podložka FeZn pro podpěru vedení PD PV17</t>
  </si>
  <si>
    <t>1006546863</t>
  </si>
  <si>
    <t>562810730</t>
  </si>
  <si>
    <t>hmoždinka</t>
  </si>
  <si>
    <t>tis kus</t>
  </si>
  <si>
    <t>-904537006</t>
  </si>
  <si>
    <t>3544104160R2</t>
  </si>
  <si>
    <t>tmel silikonový</t>
  </si>
  <si>
    <t>1786712235</t>
  </si>
  <si>
    <t>741430004</t>
  </si>
  <si>
    <t>Montáž tyč jímací délky do 3 m na střešní hřeben</t>
  </si>
  <si>
    <t>-510163157</t>
  </si>
  <si>
    <t>354411294</t>
  </si>
  <si>
    <t>tyč jímací JR 3,0 AlMgSi 3,0m</t>
  </si>
  <si>
    <t>1577183203</t>
  </si>
  <si>
    <t>35442103</t>
  </si>
  <si>
    <t>stříška ochranná horní Cu</t>
  </si>
  <si>
    <t>1212826282</t>
  </si>
  <si>
    <t>35442102</t>
  </si>
  <si>
    <t>stříška ochranná dolní Cu</t>
  </si>
  <si>
    <t>-512487399</t>
  </si>
  <si>
    <t>35441849</t>
  </si>
  <si>
    <t>držák jímače a ochranné trubky - 200 mm, FeZn</t>
  </si>
  <si>
    <t>482524505</t>
  </si>
  <si>
    <t>741420002</t>
  </si>
  <si>
    <t>Montáž drát nebo lano hromosvodné svodové D přes 10mm s podpěrou</t>
  </si>
  <si>
    <t>608955229</t>
  </si>
  <si>
    <t>35441073</t>
  </si>
  <si>
    <t>drát D 10mm FeZn</t>
  </si>
  <si>
    <t>-685468924</t>
  </si>
  <si>
    <t>741420021</t>
  </si>
  <si>
    <t>Montáž svorka hromosvodná se 2 šrouby</t>
  </si>
  <si>
    <t>-614689635</t>
  </si>
  <si>
    <t>35441885</t>
  </si>
  <si>
    <t>svorka spojovací pro lano D 8-10 mm</t>
  </si>
  <si>
    <t>1843490146</t>
  </si>
  <si>
    <t>741420022</t>
  </si>
  <si>
    <t>Montáž svorka hromosvodná se 3 šrouby</t>
  </si>
  <si>
    <t>1604356459</t>
  </si>
  <si>
    <t>35441905</t>
  </si>
  <si>
    <t>svorka připojovací k připojení okapových žlabů</t>
  </si>
  <si>
    <t>1975021970</t>
  </si>
  <si>
    <t>35441925</t>
  </si>
  <si>
    <t>svorka zkušební pro lano D 6-12 mm, FeZn</t>
  </si>
  <si>
    <t>-268230681</t>
  </si>
  <si>
    <t>35441860</t>
  </si>
  <si>
    <t>svorka FeZn k jímací tyči - 4 šrouby</t>
  </si>
  <si>
    <t>147064107</t>
  </si>
  <si>
    <t>35441996</t>
  </si>
  <si>
    <t>svorka odbočovací a spojovací pro spojování kruhových a páskových vodičů, FeZn</t>
  </si>
  <si>
    <t>-560589803</t>
  </si>
  <si>
    <t>354419960</t>
  </si>
  <si>
    <t>svorka odbočovací a spojovací SR 3b pro pásek 30x4 mm FeZn</t>
  </si>
  <si>
    <t>-683841414</t>
  </si>
  <si>
    <t>741420051</t>
  </si>
  <si>
    <t>Montáž vedení hromosvodné-úhelník nebo trubka s držáky do zdiva</t>
  </si>
  <si>
    <t>547294182</t>
  </si>
  <si>
    <t>35441832</t>
  </si>
  <si>
    <t>trubka ochranná na ochranu svodu - 1700 mmm, FeZn</t>
  </si>
  <si>
    <t>275935213</t>
  </si>
  <si>
    <t>35441836</t>
  </si>
  <si>
    <t>držák ochranného úhelníku do zdiva, FeZn</t>
  </si>
  <si>
    <t>831673994</t>
  </si>
  <si>
    <t>741420083</t>
  </si>
  <si>
    <t>Montáž vedení hromosvodné-štítek k označení svodu</t>
  </si>
  <si>
    <t>1026386705</t>
  </si>
  <si>
    <t>354421100</t>
  </si>
  <si>
    <t>štítek plastový č. 31 -  čísla svodů</t>
  </si>
  <si>
    <t>1309659990</t>
  </si>
  <si>
    <t>741820001</t>
  </si>
  <si>
    <t>Měření zemních odporů zemniče</t>
  </si>
  <si>
    <t>-755383371</t>
  </si>
  <si>
    <t>743642100</t>
  </si>
  <si>
    <t>Montáž tyč zemnicí délky do 2 m</t>
  </si>
  <si>
    <t>-1437988174</t>
  </si>
  <si>
    <t>354420900</t>
  </si>
  <si>
    <t>tyč zemnící ZT 2,0  křížový profil, 2m FeZn</t>
  </si>
  <si>
    <t>-1380481724</t>
  </si>
  <si>
    <t>747</t>
  </si>
  <si>
    <t>Elektromontáže - kompletace rozvodů</t>
  </si>
  <si>
    <t>747411520R1</t>
  </si>
  <si>
    <t>Montáž systému domovních telefonů, vč. oživení</t>
  </si>
  <si>
    <t>-1273044519</t>
  </si>
  <si>
    <t>382268051R1</t>
  </si>
  <si>
    <t>přístroj telefonní, nástěnný, regulace hlasitosti</t>
  </si>
  <si>
    <t>1646519947</t>
  </si>
  <si>
    <t>382270401R1</t>
  </si>
  <si>
    <t>napáječ síťový</t>
  </si>
  <si>
    <t>-1591571432</t>
  </si>
  <si>
    <t>382290061R1</t>
  </si>
  <si>
    <t>zámek elektrický 8-12V, AC s aretací</t>
  </si>
  <si>
    <t>-1692557418</t>
  </si>
  <si>
    <t>382261195R4</t>
  </si>
  <si>
    <t>tablo komunikační, displej čtyřmístný, podsvětlená klávesnice, čtečka kontaktních čipů DALLAS, provedení komaxit, barva černá, instalační box pro instalaci pod omítku</t>
  </si>
  <si>
    <t>1209650929</t>
  </si>
  <si>
    <t>382261195R5</t>
  </si>
  <si>
    <t>šrouby tabla antivandal</t>
  </si>
  <si>
    <t>-2108475024</t>
  </si>
  <si>
    <t>382261201R6</t>
  </si>
  <si>
    <t>modul pro jmenovky</t>
  </si>
  <si>
    <t>1730811459</t>
  </si>
  <si>
    <t>382261201R7</t>
  </si>
  <si>
    <t>stříška 2-modulová, vertikální</t>
  </si>
  <si>
    <t>-345392041</t>
  </si>
  <si>
    <t>382261195R2</t>
  </si>
  <si>
    <t>jednotka elektroniky se zálohováním</t>
  </si>
  <si>
    <t>185935399</t>
  </si>
  <si>
    <t>382261195R3</t>
  </si>
  <si>
    <t>generátor pro odlišné vyzvánění, vč. úpravy generátoru</t>
  </si>
  <si>
    <t>1986035968</t>
  </si>
  <si>
    <t>382261195R9</t>
  </si>
  <si>
    <t>záložní akumulátor 12V, 7Ah</t>
  </si>
  <si>
    <t>-1431751573</t>
  </si>
  <si>
    <t>382261195R7</t>
  </si>
  <si>
    <t>el. klíč DALLAS a plast. klíčenka</t>
  </si>
  <si>
    <t>-505622295</t>
  </si>
  <si>
    <t>382261195R10</t>
  </si>
  <si>
    <t>tlačítko zvonkové, se jmenovkou, řazení 1/0</t>
  </si>
  <si>
    <t>-1348286340</t>
  </si>
  <si>
    <t>382261195R8</t>
  </si>
  <si>
    <t>materiál přidružený</t>
  </si>
  <si>
    <t>-712078986</t>
  </si>
  <si>
    <t>747531710R2</t>
  </si>
  <si>
    <t>Montáž spínače časového bez zapojení vodičů</t>
  </si>
  <si>
    <t>-1343430418</t>
  </si>
  <si>
    <t>345359000R2</t>
  </si>
  <si>
    <t>spínač časový 10A</t>
  </si>
  <si>
    <t>217167339</t>
  </si>
  <si>
    <t>748</t>
  </si>
  <si>
    <t>Elektromontáže - osvětlovací zařízení a svítidla</t>
  </si>
  <si>
    <t>741370002</t>
  </si>
  <si>
    <t>Montáž svítidlo žárovkové stropní přisazené 1 zdroj se sklem</t>
  </si>
  <si>
    <t>780488319</t>
  </si>
  <si>
    <t>34821275R2</t>
  </si>
  <si>
    <t>svítidlo žárovkové stropní, max. 60 W E27</t>
  </si>
  <si>
    <t>-1634826937</t>
  </si>
  <si>
    <t>34821275R</t>
  </si>
  <si>
    <t>svítidlo žárovkové stropní IP 44, max. 60 W E27</t>
  </si>
  <si>
    <t>-1293397436</t>
  </si>
  <si>
    <t>34821275R1</t>
  </si>
  <si>
    <t>žárovka LED, 1000lm, 4000K, E27</t>
  </si>
  <si>
    <t>-718275853</t>
  </si>
  <si>
    <t>741370032</t>
  </si>
  <si>
    <t>Montáž svítidlo žárovkové nástěnné přisazené 1 zdroj se sklem</t>
  </si>
  <si>
    <t>-200825988</t>
  </si>
  <si>
    <t>34818210R1</t>
  </si>
  <si>
    <t>svítidlo nástěnné žárovkové,  IP 44, max. 60 W E27</t>
  </si>
  <si>
    <t>131767744</t>
  </si>
  <si>
    <t>34818210R2</t>
  </si>
  <si>
    <t>svítidlo nástěnné žárovkové, PIR detektor pohybu, IP 44, max. 60 W E27</t>
  </si>
  <si>
    <t>393146210</t>
  </si>
  <si>
    <t>34821275R12</t>
  </si>
  <si>
    <t>1435584513</t>
  </si>
  <si>
    <t>748121212</t>
  </si>
  <si>
    <t>Montáž svítidlo LED nouzové, přisazené</t>
  </si>
  <si>
    <t>-122624672</t>
  </si>
  <si>
    <t>348381000R1</t>
  </si>
  <si>
    <t>svítidlo nouzové osvětlení, LED, IP65, doba svícení 1hod.</t>
  </si>
  <si>
    <t>-1637332480</t>
  </si>
  <si>
    <t>748123118</t>
  </si>
  <si>
    <t>Montáž svítidlo LED bytové přisazené nástěnné panelové do 0,09 m2</t>
  </si>
  <si>
    <t>727736315</t>
  </si>
  <si>
    <t>348182115R5</t>
  </si>
  <si>
    <t>svítidlo nástěnné plastové, LED 15W, 1200 lm, IP 44, vypínač, pod kuch. linku</t>
  </si>
  <si>
    <t>40458591</t>
  </si>
  <si>
    <t>21-M</t>
  </si>
  <si>
    <t>Elektromontáže</t>
  </si>
  <si>
    <t>210160682</t>
  </si>
  <si>
    <t>Montáž elektroměrů třífázových</t>
  </si>
  <si>
    <t>1289361674</t>
  </si>
  <si>
    <t>374221165R4</t>
  </si>
  <si>
    <t>elektroměr fakturační, třífázový, jednosazbový (dodávka ČEZ a.s.)</t>
  </si>
  <si>
    <t>-243747211</t>
  </si>
  <si>
    <t>389R3</t>
  </si>
  <si>
    <t>navýšení hodnoty hlavního jističe před elektroměrem - distributor</t>
  </si>
  <si>
    <t>1019017437</t>
  </si>
  <si>
    <t>210160681</t>
  </si>
  <si>
    <t>Montáž elektroměrů jednofázových</t>
  </si>
  <si>
    <t>1833421175</t>
  </si>
  <si>
    <t>374221165R6</t>
  </si>
  <si>
    <t>elektroměr fakturační, jednofázový, jednosazbový (dodávka ČEZ a.s.)</t>
  </si>
  <si>
    <t>-1568170878</t>
  </si>
  <si>
    <t>389R1</t>
  </si>
  <si>
    <t>18530396</t>
  </si>
  <si>
    <t>374221165R7</t>
  </si>
  <si>
    <t>elektroměr podružný, jednofázový, jednosazbový</t>
  </si>
  <si>
    <t>989886596</t>
  </si>
  <si>
    <t>46-M</t>
  </si>
  <si>
    <t>Zemní práce při extr.mont.pracích</t>
  </si>
  <si>
    <t>460270191</t>
  </si>
  <si>
    <t>Zazdění skříní nn s koncovým dílem hloubky do 30 cm, výšky 60 cm a šířky do 30 cm</t>
  </si>
  <si>
    <t>-415207351</t>
  </si>
  <si>
    <t>460270194</t>
  </si>
  <si>
    <t>Zazdění skříní nn s koncovým dílem hloubky do 30 cm, výšky 60 cm a šířky do 75 cm</t>
  </si>
  <si>
    <t>-281731658</t>
  </si>
  <si>
    <t>460270206</t>
  </si>
  <si>
    <t>Zazdění skříní nn s koncovým dílem hloubky do 30 cm, výšky 105 cm a šířky do 150 cm</t>
  </si>
  <si>
    <t>-456697663</t>
  </si>
  <si>
    <t>460680402</t>
  </si>
  <si>
    <t>Vysekání kapes a výklenků ve zdivu z lehkých betonů, dutých cihel a tvárnic pro krabice 10x10x8 cm</t>
  </si>
  <si>
    <t>-1636738394</t>
  </si>
  <si>
    <t>460680581</t>
  </si>
  <si>
    <t>Vysekání rýh pro montáž trubek a kabelů v cihelných zdech hloubky do 3 cm a šířky do 3 cm</t>
  </si>
  <si>
    <t>-92918426</t>
  </si>
  <si>
    <t>460680603</t>
  </si>
  <si>
    <t>Vysekání rýh pro montáž trubek a kabelů v cihelných zdech hloubky do 7 cm a šířky do 7 cm</t>
  </si>
  <si>
    <t>-1839065151</t>
  </si>
  <si>
    <t>460710031</t>
  </si>
  <si>
    <t>Vyplnění a omítnutí rýh ve stěnách hloubky do 3 cm a šířky do 3 cm</t>
  </si>
  <si>
    <t>-1872306616</t>
  </si>
  <si>
    <t>460710073</t>
  </si>
  <si>
    <t>Vyplnění a začištění rýh v betonových podlahách a mazaninách hloubky do 7 cm a šířky do 7 cm</t>
  </si>
  <si>
    <t>-923131267</t>
  </si>
  <si>
    <t>460710102</t>
  </si>
  <si>
    <t>Zabetonování otvorů ve stropech plochy do 0,09 m2 a tloušťky do 20 cm</t>
  </si>
  <si>
    <t>-882738544</t>
  </si>
  <si>
    <t>VRN</t>
  </si>
  <si>
    <t>Vedlejší rozpočtové náklady</t>
  </si>
  <si>
    <t>VRN1</t>
  </si>
  <si>
    <t>Průzkumné, geodetické a projektové práce</t>
  </si>
  <si>
    <t>013254000</t>
  </si>
  <si>
    <t>Dokumentace skutečného provedení stavby</t>
  </si>
  <si>
    <t>1024</t>
  </si>
  <si>
    <t>421299559</t>
  </si>
  <si>
    <t>005 - SO 04 - Zpevněné plochy</t>
  </si>
  <si>
    <t xml:space="preserve">HSV - Práce a dodávky HSV   </t>
  </si>
  <si>
    <t xml:space="preserve">    1 - Zemní práce   </t>
  </si>
  <si>
    <t xml:space="preserve">    2 - Zakládání   </t>
  </si>
  <si>
    <t xml:space="preserve">    5 - Komunikace pozemní   </t>
  </si>
  <si>
    <t xml:space="preserve">    8 - Trubní vedení   </t>
  </si>
  <si>
    <t xml:space="preserve">    9 - Ostatní konstrukce a práce, bourání   </t>
  </si>
  <si>
    <t xml:space="preserve">    997 - Přesun sutě   </t>
  </si>
  <si>
    <t xml:space="preserve">    998 - Přesun hmot   </t>
  </si>
  <si>
    <t xml:space="preserve">PSV - Práce a dodávky PSV   </t>
  </si>
  <si>
    <t xml:space="preserve">    711 - Izolace proti vodě, vlhkosti a plynům   </t>
  </si>
  <si>
    <t xml:space="preserve">M - Práce a dodávky M   </t>
  </si>
  <si>
    <t xml:space="preserve">VRN - Vedlejší rozpočtové náklady   </t>
  </si>
  <si>
    <t xml:space="preserve">    VRN1 - Průzkumné, geodetické a projektové práce   </t>
  </si>
  <si>
    <t xml:space="preserve">    VRN2 - Příprava staveniště   </t>
  </si>
  <si>
    <t xml:space="preserve">    VRN3 - Zařízení staveniště   </t>
  </si>
  <si>
    <t xml:space="preserve">    VRN4 - Inženýrská činnost   </t>
  </si>
  <si>
    <t xml:space="preserve">Práce a dodávky HSV   </t>
  </si>
  <si>
    <t xml:space="preserve">Zemní práce   </t>
  </si>
  <si>
    <t>111201101</t>
  </si>
  <si>
    <t>Odstranění křovin a stromů průměru kmene do 100 mm i s kořeny z celkové plochy do 1000 m2</t>
  </si>
  <si>
    <t>111201401</t>
  </si>
  <si>
    <t>Spálení křovin a stromů průměru kmene do 100 mm</t>
  </si>
  <si>
    <t>112101102</t>
  </si>
  <si>
    <t>Odstranění stromů listnatých průměru kmene do 500 mm</t>
  </si>
  <si>
    <t>113106142</t>
  </si>
  <si>
    <t>Rozebrání dlažeb z betonových nebo kamenných dlaždic komunikací pro pěší strojně pl přes 50 m2</t>
  </si>
  <si>
    <t>113107151</t>
  </si>
  <si>
    <t>Odstranění podkladu z kameniva těženého tl 100 mm strojně pl přes 50 do 200 m2</t>
  </si>
  <si>
    <t>113107163</t>
  </si>
  <si>
    <t>Odstranění podkladu z kameniva drceného tl 300 mm strojně pl přes 50 do 200 m2</t>
  </si>
  <si>
    <t xml:space="preserve">146,4+109,2   </t>
  </si>
  <si>
    <t xml:space="preserve">Součet   </t>
  </si>
  <si>
    <t>113107182</t>
  </si>
  <si>
    <t>Odstranění podkladu živičného tl 100 mm strojně pl přes 50 do 200 m2</t>
  </si>
  <si>
    <t>113107224</t>
  </si>
  <si>
    <t>Odstranění podkladu z kameniva drceného tl 400 mm strojně pl přes 200 m2</t>
  </si>
  <si>
    <t>113107243</t>
  </si>
  <si>
    <t>Odstranění podkladu živičného tl 150 mm strojně pl přes 200 m2</t>
  </si>
  <si>
    <t>113202111</t>
  </si>
  <si>
    <t>Vytrhání obrub krajníků obrubníků stojatých</t>
  </si>
  <si>
    <t>120951121</t>
  </si>
  <si>
    <t>Bourání zdiva z betonu prostého neprokládaného v odkopávkách nebo prokopávkách strojně</t>
  </si>
  <si>
    <t>121101101</t>
  </si>
  <si>
    <t>Sejmutí ornice s přemístěním na vzdálenost do 50 m</t>
  </si>
  <si>
    <t>122202202</t>
  </si>
  <si>
    <t>Odkopávky a prokopávky nezapažené pro silnice objemu do 1000 m3 v hornině tř. 3</t>
  </si>
  <si>
    <t xml:space="preserve">1041*0,3   </t>
  </si>
  <si>
    <t xml:space="preserve">sanace   </t>
  </si>
  <si>
    <t>122202209</t>
  </si>
  <si>
    <t>Příplatek k odkopávkám a prokopávkám pro silnice v hornině tř. 3 za lepivost</t>
  </si>
  <si>
    <t>122302202</t>
  </si>
  <si>
    <t>Odkopávky a prokopávky nezapažené pro silnice objemu do 1000 m3 v hornině tř. 4</t>
  </si>
  <si>
    <t>162301102</t>
  </si>
  <si>
    <t>Vodorovné přemístění do 1000 m výkopku/sypaniny z horniny tř. 1 až 4</t>
  </si>
  <si>
    <t xml:space="preserve">47,12*2   </t>
  </si>
  <si>
    <t xml:space="preserve">zemina pro obsyp kolem obrub   </t>
  </si>
  <si>
    <t>162301402</t>
  </si>
  <si>
    <t>Vodorovné přemístění větví stromů listnatých do 5 km D kmene do 500 mm</t>
  </si>
  <si>
    <t>162301412</t>
  </si>
  <si>
    <t>Vodorovné přemístění kmenů stromů listnatých do 5 km D kmene do 500 mm</t>
  </si>
  <si>
    <t>162301422</t>
  </si>
  <si>
    <t>Vodorovné přemístění pařezů do 5 km D do 500 mm</t>
  </si>
  <si>
    <t>162701105</t>
  </si>
  <si>
    <t>Vodorovné přemístění do 10000 m výkopku/sypaniny z horniny tř. 1 až 4</t>
  </si>
  <si>
    <t xml:space="preserve">312,3+280,7-47,12+480   </t>
  </si>
  <si>
    <t>167101101</t>
  </si>
  <si>
    <t>Nakládání výkopku z hornin tř. 1 až 4 do 100 m3</t>
  </si>
  <si>
    <t>171201201</t>
  </si>
  <si>
    <t>Uložení sypaniny na skládky</t>
  </si>
  <si>
    <t>171201211</t>
  </si>
  <si>
    <t>Poplatek za uložení stavebního odpadu - zeminy a kameniva na skládce</t>
  </si>
  <si>
    <t xml:space="preserve">1025,88*1,6   </t>
  </si>
  <si>
    <t>174101103</t>
  </si>
  <si>
    <t>Zásyp zeminou kolem vybudovaných zp. ploch</t>
  </si>
  <si>
    <t>180404111</t>
  </si>
  <si>
    <t>Založení hřišťového trávníku výsevem na vrstvě ornice</t>
  </si>
  <si>
    <t>00572410</t>
  </si>
  <si>
    <t xml:space="preserve">2429,5 * 0,03   </t>
  </si>
  <si>
    <t>10364101</t>
  </si>
  <si>
    <t>zemina pro terénní úpravy -  ornice</t>
  </si>
  <si>
    <t xml:space="preserve">354,12*1,4   </t>
  </si>
  <si>
    <t>180405114</t>
  </si>
  <si>
    <t>Založení trávníku ve vegetačních prefabrikátech výsevem směsi semene v rovině a ve svahu do 1:5</t>
  </si>
  <si>
    <t>10371500</t>
  </si>
  <si>
    <t>substrát pro trávníky VL</t>
  </si>
  <si>
    <t>181301102</t>
  </si>
  <si>
    <t>Rozprostření ornice tl vrstvy do 150 mm pl do 500 m2 v rovině nebo ve svahu do 1:5</t>
  </si>
  <si>
    <t>183403152</t>
  </si>
  <si>
    <t>Obdělání půdy vláčením v rovině a svahu do 1:5</t>
  </si>
  <si>
    <t>183403153</t>
  </si>
  <si>
    <t>Obdělání půdy hrabáním v rovině a svahu do 1:5</t>
  </si>
  <si>
    <t xml:space="preserve">Zakládání   </t>
  </si>
  <si>
    <t>212752212</t>
  </si>
  <si>
    <t>Trativod z drenážních trubek plastových flexibilních D do 100 mm včetně lože otevřený výkop</t>
  </si>
  <si>
    <t>213141111</t>
  </si>
  <si>
    <t>Zřízení vrstvy z geotextilie v rovině nebo ve sklonu do 1:5 š do 3 m</t>
  </si>
  <si>
    <t>211971121</t>
  </si>
  <si>
    <t>Zřízení opláštění žeber nebo trativodů geotextilií v rýze nebo zářezu sklonu přes 1:2 š do 2,5 m</t>
  </si>
  <si>
    <t>69311006</t>
  </si>
  <si>
    <t>geotextilie tkaná separační, filtrační, výztužná PP pevnost v tahu 15kN/m</t>
  </si>
  <si>
    <t xml:space="preserve">(182,7+669,9+79,8)*1,1   </t>
  </si>
  <si>
    <t xml:space="preserve">30*1,1   </t>
  </si>
  <si>
    <t>58337401</t>
  </si>
  <si>
    <t>kamenivo dekorační (kačírek) frakce 8/16</t>
  </si>
  <si>
    <t xml:space="preserve">1,8 * 1,15   </t>
  </si>
  <si>
    <t xml:space="preserve">Komunikace pozemní   </t>
  </si>
  <si>
    <t>564521111</t>
  </si>
  <si>
    <t>Zřízení podsypu nebo podkladu ze sypaniny tl 80 mm</t>
  </si>
  <si>
    <t>564551111</t>
  </si>
  <si>
    <t>Zřízení podsypu nebo podkladu ze sypaniny tl 150 mm</t>
  </si>
  <si>
    <t>564571111</t>
  </si>
  <si>
    <t>Zřízení podsypu nebo podkladu ze sypaniny tl 250 mm</t>
  </si>
  <si>
    <t>564750111</t>
  </si>
  <si>
    <t>Podklad z kameniva hrubého drceného vel. 16-32 mm tl 150 mm</t>
  </si>
  <si>
    <t>564751111</t>
  </si>
  <si>
    <t>Podklad z kameniva hrubého drceného vel. 32-63 mm tl 150 mm</t>
  </si>
  <si>
    <t xml:space="preserve">1041*2   </t>
  </si>
  <si>
    <t>564761111</t>
  </si>
  <si>
    <t>Podklad z kameniva hrubého drceného vel. 32-63 mm tl 200 mm</t>
  </si>
  <si>
    <t>564801111</t>
  </si>
  <si>
    <t>Podklad ze štěrkodrtě ŠD tl 30 mm</t>
  </si>
  <si>
    <t>564801112</t>
  </si>
  <si>
    <t>Podklad ze štěrkodrtě ŠD tl 40 mm</t>
  </si>
  <si>
    <t>564831111</t>
  </si>
  <si>
    <t>Podklad ze štěrkodrtě ŠD tl 100 mm - kačírek</t>
  </si>
  <si>
    <t>Podklad ze štěrkodrtě ŠD tl 200 mm</t>
  </si>
  <si>
    <t>564871112</t>
  </si>
  <si>
    <t>Podklad ze štěrkodrtě ŠD tl. 260 mm</t>
  </si>
  <si>
    <t>564952111</t>
  </si>
  <si>
    <t>Podklad z mechanicky zpevněného kameniva MZK tl 150 mm</t>
  </si>
  <si>
    <t>565145121</t>
  </si>
  <si>
    <t>Asfaltový beton vrstva podkladní ACP 16 (obalované kamenivo OKS) tl 60 mm š přes 3 m</t>
  </si>
  <si>
    <t>573211109</t>
  </si>
  <si>
    <t>Postřik živičný spojovací z asfaltu v množství 0,50 kg/m2</t>
  </si>
  <si>
    <t xml:space="preserve">490*2   </t>
  </si>
  <si>
    <t>577134121</t>
  </si>
  <si>
    <t>Asfaltový beton vrstva obrusná ACO 11 (ABS) tř. I tl 40 mm š přes 3 m z nemodifikovaného asfaltu</t>
  </si>
  <si>
    <t>596211112</t>
  </si>
  <si>
    <t>Kladení zámkové dlažby komunikací pro pěší tl 60 mm skupiny A pl do 300 m2</t>
  </si>
  <si>
    <t>59245018</t>
  </si>
  <si>
    <t>dlažba tvar obdélník betonová 200x100x60mm přírodní</t>
  </si>
  <si>
    <t xml:space="preserve">151,04 * 1,03   </t>
  </si>
  <si>
    <t>59245006</t>
  </si>
  <si>
    <t>dlažba tvar obdélník betonová pro nevidomé 200x100x60mm barevná</t>
  </si>
  <si>
    <t xml:space="preserve">3,96 * 1,03   </t>
  </si>
  <si>
    <t>59245031</t>
  </si>
  <si>
    <t>dlažba plošná betonová vegetační 600x400x100mm</t>
  </si>
  <si>
    <t xml:space="preserve">129,67 * 1,03   </t>
  </si>
  <si>
    <t>59245271</t>
  </si>
  <si>
    <t>dlažba zámková  200x100x100mm barevná</t>
  </si>
  <si>
    <t xml:space="preserve">5,34 * 1,03   </t>
  </si>
  <si>
    <t>596211223</t>
  </si>
  <si>
    <t>Kladení zámkové dlažby komunikací pro pěší tl 80 mm skupiny B pl přes 300 m2</t>
  </si>
  <si>
    <t>59245020</t>
  </si>
  <si>
    <t>dlažba tvar obdélník betonová 200x100x80mm přírodní</t>
  </si>
  <si>
    <t xml:space="preserve">410,7 * 1,03   </t>
  </si>
  <si>
    <t>59245226</t>
  </si>
  <si>
    <t>dlažba tvar obdélník betonová pro nevidomé 200x100x80mm barevná</t>
  </si>
  <si>
    <t xml:space="preserve">5,28 * 1,03   </t>
  </si>
  <si>
    <t>59245005</t>
  </si>
  <si>
    <t>dlažba tvar obdélník betonová 200x100x80mm barevná</t>
  </si>
  <si>
    <t xml:space="preserve">1,98 * 1,03   </t>
  </si>
  <si>
    <t>596411113</t>
  </si>
  <si>
    <t>Kladení dlažby z vegetačních tvárnic komunikací pro pěší tl 80 mm pl do 300 m2</t>
  </si>
  <si>
    <t xml:space="preserve">Trubní vedení   </t>
  </si>
  <si>
    <t>899331111</t>
  </si>
  <si>
    <t>Výšková úprava uličního vstupu nebo vpusti do 200 mm zvýšením poklopu</t>
  </si>
  <si>
    <t xml:space="preserve">Ostatní konstrukce a práce, bourání   </t>
  </si>
  <si>
    <t>914111111</t>
  </si>
  <si>
    <t>Montáž svislé dopravní značky do velikosti 1 m2 objímkami na sloupek nebo konzolu</t>
  </si>
  <si>
    <t>914511112</t>
  </si>
  <si>
    <t>Montáž sloupku dopravních značek délky do 3,5 m s betonovým základem a patkou</t>
  </si>
  <si>
    <t>40445225</t>
  </si>
  <si>
    <t>sloupek pro dopravní značku Zn D 60mm v 3,5m</t>
  </si>
  <si>
    <t>40445240</t>
  </si>
  <si>
    <t>patka pro sloupek Al D 60mm</t>
  </si>
  <si>
    <t>40445253</t>
  </si>
  <si>
    <t>víčko plastové na sloupek D 60mm</t>
  </si>
  <si>
    <t>40445256</t>
  </si>
  <si>
    <t>svorka upínací na sloupek dopravní značky D 60mm</t>
  </si>
  <si>
    <t>915131112</t>
  </si>
  <si>
    <t>Vodorovné dopravní značení přechody pro chodce, šipky, symboly retroreflexní bílá barva</t>
  </si>
  <si>
    <t>916131213</t>
  </si>
  <si>
    <t>Osazení silničního obrubníku betonového stojatého s boční opěrou do lože z betonu prostého</t>
  </si>
  <si>
    <t xml:space="preserve">197,56+164,18+7+8+36,25   </t>
  </si>
  <si>
    <t>40445625</t>
  </si>
  <si>
    <t>informativní značky provozní IP8, IP9, IP11-IP13 500x700mm</t>
  </si>
  <si>
    <t>40445649</t>
  </si>
  <si>
    <t>dodatkové tabulky E3-E5, E8, E14-E16 500x150mm</t>
  </si>
  <si>
    <t>59217031</t>
  </si>
  <si>
    <t>obrubník betonový silniční 1000x150x250mm</t>
  </si>
  <si>
    <t>59217029</t>
  </si>
  <si>
    <t>obrubník betonový silniční nájezdový 1000x150x150mm</t>
  </si>
  <si>
    <t xml:space="preserve">164,18 * 1,01   </t>
  </si>
  <si>
    <t>59217030</t>
  </si>
  <si>
    <t>obrubník betonový silniční přechodový 1000x150x150-250mm</t>
  </si>
  <si>
    <t xml:space="preserve">15 * 1,01   </t>
  </si>
  <si>
    <t>59218001</t>
  </si>
  <si>
    <t>krajník betonový silniční 500x250x80mm</t>
  </si>
  <si>
    <t xml:space="preserve">36,25 * 1,01   </t>
  </si>
  <si>
    <t>916231213</t>
  </si>
  <si>
    <t>Osazení chodníkového obrubníku betonového stojatého s boční opěrou do lože z betonu prostého</t>
  </si>
  <si>
    <t>59217018</t>
  </si>
  <si>
    <t>obrubník betonový chodníkový 1000x80x200mm</t>
  </si>
  <si>
    <t xml:space="preserve">133,1 * 1,01   </t>
  </si>
  <si>
    <t>916991121</t>
  </si>
  <si>
    <t>Lože pod obrubníky, krajníky nebo obruby z dlažebních kostek z betonu prostého</t>
  </si>
  <si>
    <t>919732211</t>
  </si>
  <si>
    <t>Styčná spára napojení nového živičného povrchu na stávající za tepla š 15 mm hl 25 mm s prořezáním</t>
  </si>
  <si>
    <t xml:space="preserve">Přesun sutě   </t>
  </si>
  <si>
    <t>997221551</t>
  </si>
  <si>
    <t>Vodorovná doprava suti ze sypkých materiálů do 1 km</t>
  </si>
  <si>
    <t>997221559</t>
  </si>
  <si>
    <t>Příplatek ZKD 1 km u vodorovné dopravy suti ze sypkých materiálů</t>
  </si>
  <si>
    <t>997221611</t>
  </si>
  <si>
    <t>Nakládání suti na dopravní prostředky pro vodorovnou dopravu</t>
  </si>
  <si>
    <t>997221815</t>
  </si>
  <si>
    <t>Poplatek za uložení na skládce (skládkovné) stavebního odpadu betonového kód odpadu 170 101</t>
  </si>
  <si>
    <t xml:space="preserve">982,04-289,274   </t>
  </si>
  <si>
    <t>997221845</t>
  </si>
  <si>
    <t>Poplatek za uložení na skládce (skládkovné) odpadu asfaltového bez dehtu kód odpadu 170 302</t>
  </si>
  <si>
    <t xml:space="preserve">24,024+265,25   </t>
  </si>
  <si>
    <t xml:space="preserve">Přesun hmot   </t>
  </si>
  <si>
    <t>998223011</t>
  </si>
  <si>
    <t>Přesun hmot pro pozemní komunikace s krytem dlážděným</t>
  </si>
  <si>
    <t xml:space="preserve">Práce a dodávky PSV   </t>
  </si>
  <si>
    <t xml:space="preserve">Izolace proti vodě, vlhkosti a plynům   </t>
  </si>
  <si>
    <t>711161383</t>
  </si>
  <si>
    <t>Izolace proti zemní vlhkosti nopovou fólií ukončení horní lištou</t>
  </si>
  <si>
    <t>711491273</t>
  </si>
  <si>
    <t>Provedení izolace proti tlakové vodě svislé z nopové folie</t>
  </si>
  <si>
    <t>28323005</t>
  </si>
  <si>
    <t>fólie profilovaná (nopová) drenážní HDPE s výškou nopů 8mm</t>
  </si>
  <si>
    <t xml:space="preserve">79,8 * 1,2   </t>
  </si>
  <si>
    <t>69311124</t>
  </si>
  <si>
    <t>geotextilie netkaná separační, filtrační, ochranná, výztužná s převahou recyklovaných PP vláken 300g/m3</t>
  </si>
  <si>
    <t xml:space="preserve">Práce a dodávky M   </t>
  </si>
  <si>
    <t>R 001</t>
  </si>
  <si>
    <t>Ochrana stávajícího vedení silnoproudých rozvodů, půl.chránička HDPE 110+ 1x rezerva DN 110, vč.výkopu, lože, obsypu a zásypu</t>
  </si>
  <si>
    <t xml:space="preserve">Vedlejší rozpočtové náklady   </t>
  </si>
  <si>
    <t xml:space="preserve">Průzkumné, geodetické a projektové práce   </t>
  </si>
  <si>
    <t>011002000</t>
  </si>
  <si>
    <t>Provizorní dopravní značení</t>
  </si>
  <si>
    <t>…</t>
  </si>
  <si>
    <t>012002000</t>
  </si>
  <si>
    <t>Geodetické práce</t>
  </si>
  <si>
    <t>013002000</t>
  </si>
  <si>
    <t>Projektové práce</t>
  </si>
  <si>
    <t>VRN2</t>
  </si>
  <si>
    <t xml:space="preserve">Příprava staveniště   </t>
  </si>
  <si>
    <t>021002000</t>
  </si>
  <si>
    <t>Vytýčení inž.sítí</t>
  </si>
  <si>
    <t>VRN3</t>
  </si>
  <si>
    <t xml:space="preserve">Zařízení staveniště   </t>
  </si>
  <si>
    <t>030001000</t>
  </si>
  <si>
    <t>Zařízení staveniště</t>
  </si>
  <si>
    <t>VRN4</t>
  </si>
  <si>
    <t xml:space="preserve">Inženýrská činnost   </t>
  </si>
  <si>
    <t>043002000</t>
  </si>
  <si>
    <t>Zkoušky a ostatní měření</t>
  </si>
  <si>
    <t>006 - SO 02 - Přípojky kanalizace, žumpy</t>
  </si>
  <si>
    <t>1 - Zemní práce</t>
  </si>
  <si>
    <t>4 - Vodorovné konstrukce</t>
  </si>
  <si>
    <t>131251203</t>
  </si>
  <si>
    <t>Hloubení zapažených jam a zářezů strojně s urovnáním dna do předepsaného profilu a spádu v hornině třídy těžitelnosti I skupiny 3 přes 50 do 100 m3</t>
  </si>
  <si>
    <t>952208692</t>
  </si>
  <si>
    <t xml:space="preserve">Poznámka k souboru cen:_x000D_
1. V cenách jsou započteny i náklady na případné nutné přemístění výkopku ve výkopišti a na přehození výkopku na přilehlém terénu na vzdálenost do 3 m od okraje jámy nebo naložení na dopravní prostředek. 2. Hloubení zapažených jam hloubky přes 16 m se oceňuje individuálně. 3. Výpočet objemu vykopávky v pažených prostorách se stanovuje dle přílohy č. 3 tohoto katalogu. </t>
  </si>
  <si>
    <t>8*3*3*3</t>
  </si>
  <si>
    <t>132201201</t>
  </si>
  <si>
    <t>Hloubení rýh šířky do 200 cm v hor.3 do 100 m3</t>
  </si>
  <si>
    <t>2124100554</t>
  </si>
  <si>
    <t>2*0,9*1+3</t>
  </si>
  <si>
    <t>132201209</t>
  </si>
  <si>
    <t>Příplatek za lepivost - hloubení rýh 200cm v hor.3</t>
  </si>
  <si>
    <t>64722016</t>
  </si>
  <si>
    <t>161101101</t>
  </si>
  <si>
    <t>Svislé přemístění výkopku z hor.1-4 do 2,5 m</t>
  </si>
  <si>
    <t>-1806193032</t>
  </si>
  <si>
    <t>Vodorovné přemístění výkopku z hor.1-4 do 10000 m</t>
  </si>
  <si>
    <t>-1023923015</t>
  </si>
  <si>
    <t>6*0,9*0,42</t>
  </si>
  <si>
    <t>162701109</t>
  </si>
  <si>
    <t>Příplatek k vod. přemístění hor.1-4 za další 1 km</t>
  </si>
  <si>
    <t>887722467</t>
  </si>
  <si>
    <t>0,4536*5 "Přepočtené koeficientem množství</t>
  </si>
  <si>
    <t>Nakládání výkopku z hor.1-4 v množství do 100 m3</t>
  </si>
  <si>
    <t>48036032</t>
  </si>
  <si>
    <t>171201101</t>
  </si>
  <si>
    <t>Uložení sypaniny do násypů nezhutněných</t>
  </si>
  <si>
    <t>-700193657</t>
  </si>
  <si>
    <t>Skládkovné zemina</t>
  </si>
  <si>
    <t>727048119</t>
  </si>
  <si>
    <t>2,06857142857143*1,75 "Přepočtené koeficientem množství</t>
  </si>
  <si>
    <t>174101101</t>
  </si>
  <si>
    <t>Zásyp jam, rýh, šachet se zhutněním</t>
  </si>
  <si>
    <t>987615056</t>
  </si>
  <si>
    <t>2*0,9*0,7*3</t>
  </si>
  <si>
    <t>175101101</t>
  </si>
  <si>
    <t>Obsyp potrubí bez prohození sypaniny s dodáním štěrkopísku frakce 0 - 22 mm</t>
  </si>
  <si>
    <t>-1145988960</t>
  </si>
  <si>
    <t>6*0,9*0,3</t>
  </si>
  <si>
    <t>175101109</t>
  </si>
  <si>
    <t>Příplatek za prohození sypaniny pro obsyp potrubí</t>
  </si>
  <si>
    <t>-714590515</t>
  </si>
  <si>
    <t>1,62</t>
  </si>
  <si>
    <t>58331200</t>
  </si>
  <si>
    <t>štěrkopísek netříděný zásypový</t>
  </si>
  <si>
    <t>931306409</t>
  </si>
  <si>
    <t>1,48*1,75 "Přepočtené koeficientem množství</t>
  </si>
  <si>
    <t>451573111</t>
  </si>
  <si>
    <t>Lože pod potrubí ze štěrkopísku do 63 mm</t>
  </si>
  <si>
    <t>465206174</t>
  </si>
  <si>
    <t>6*0,9*0,1</t>
  </si>
  <si>
    <t>382413122</t>
  </si>
  <si>
    <t>Osazení plastové jímky z polypropylenu PP na obetonování objemu 20000 l</t>
  </si>
  <si>
    <t>-742737415</t>
  </si>
  <si>
    <t xml:space="preserve">Poznámka k souboru cen:_x000D_
1. V cenách nejsou započteny náklady na: a) dodávku jímky s víkem, vlezového kusu a vstupních otvorů pro potrubí, toto se oceňuje ve specifikaci, b) podkladní vrstvu ze štěrkopísku, která se oceňuje souborem cen 564 2.-11 Podklad ze štěrkopísku, části A 01 katalogu 822-1 Komunikace pozemní a letiště, c) betonovu základovou desku z betonu tř. C 12/15 min. tl. 150 mm, která se oceňuje souborem cen 452 3. Podkladní a zajišťovací konstrukce z betonu, části A 01 tohoto katalogu, d) napojení potrubních rozvodů, e) obetonování stěn jímky, toto se oceňuje cenami souboru cen 899 62-31 Obetonování potrubí nebo zdiva stok betonem prostým v otevřeném výkopu, části A 01 tohoto katalogu. </t>
  </si>
  <si>
    <t>56241685</t>
  </si>
  <si>
    <t>nádrž akumulační monolitická podzemní  plochá samostatná 7500L, na dešťovou vodu s čerpací sadou a pochozím teleskopickým PE poklopem, filtrační  sadou</t>
  </si>
  <si>
    <t>243432306</t>
  </si>
  <si>
    <t>871313121</t>
  </si>
  <si>
    <t>Montáž kanalizačního potrubí z plastů z tvrdého PVC těsněných gumovým kroužkem v otevřeném výkopu ve sklonu do 20 % DN 160</t>
  </si>
  <si>
    <t>-1519194853</t>
  </si>
  <si>
    <t xml:space="preserve">Poznámka k souboru cen:_x000D_
1. V cenách montáže potrubí nejsou započteny náklady na dodání trub, elektrospojek a těsnicích kroužků pokud tyto nejsou součástí dodávky potrubí. Tyto náklady se oceňují ve specifikaci. 2. V cenách potrubí z trubek polyetylenových a polypropylenových nejsou započteny náklady na dodání tvarovek použitých pro napojení na jiný druh potrubí; tvarovky se oceňují ve specifikaci. 3. Ztratné lze dohodnout: a) u trub kanalizačních z tvrdého PVC ve směrné výši 3 %, b) u trub polyetylenových a polypropylenových ve směrné výši 1,5. </t>
  </si>
  <si>
    <t>28611131</t>
  </si>
  <si>
    <t>trubka kanalizační PVC DN 160x1000mm SN4</t>
  </si>
  <si>
    <t>1002400046</t>
  </si>
  <si>
    <t>6*1,03 "Přepočtené koeficientem množství</t>
  </si>
  <si>
    <t>894812312</t>
  </si>
  <si>
    <t>Revizní a čistící šachta z polypropylenu PP pro hladké trouby DN 600 šachtové dno (DN šachty / DN trubního vedení) DN 600/160 průtočné 30°,60°,90°</t>
  </si>
  <si>
    <t>-1566891352</t>
  </si>
  <si>
    <t xml:space="preserve">Poznámka k souboru cen:_x000D_
1. V příslušných cenách jsou započteny i náklady na: a) vyrovnávací násypnou vrstvu ze štěrkopísku tl. 100 mm, b) dodání a montáž šachtového dna, trouby šachty, teleskopu a poklopu, příslušného dílu šachty, c) napojení stávajícího kanalizačního potrubí. 2. V cenách nejsou započteny náklady na: a) fixování šachty obsypem, který se oceňuje cenami souboru 174 ..-.... Zásyp sypaninou z jakékoliv horniny, katalogu 800-1 Zemní práce části A 07. </t>
  </si>
  <si>
    <t>894812331</t>
  </si>
  <si>
    <t>Revizní a čistící šachta z polypropylenu PP pro hladké trouby DN 600 roura šachtová korugovaná, světlé hloubky 1 000 mm</t>
  </si>
  <si>
    <t>1833501250</t>
  </si>
  <si>
    <t>894812377</t>
  </si>
  <si>
    <t>Revizní a čistící šachta z polypropylenu PP pro hladké trouby DN 600 poklop (mříž) litinový pro třídu zatížení D400 s teleskopickým adaptérem</t>
  </si>
  <si>
    <t>-1032628316</t>
  </si>
  <si>
    <t>894812529</t>
  </si>
  <si>
    <t>Revizní a čistící šachta z polypropylenu PP pro hladké trouby DN 1000 Příplatek k cenám 2431 - 2438 za uříznutí šachtové roury</t>
  </si>
  <si>
    <t>668744125</t>
  </si>
  <si>
    <t>998276101</t>
  </si>
  <si>
    <t>Přesun hmot pro trubní vedení hloubené z trub z plastických hmot nebo sklolaminátových pro vodovody nebo kanalizace v otevřeném výkopu dopravní vzdálenost do 15 m</t>
  </si>
  <si>
    <t>-620582673</t>
  </si>
  <si>
    <t xml:space="preserve">Poznámka k souboru cen:_x000D_
1. Položky přesunu hmot nelze užít pro zeminu, sypaniny, štěrkopísek, kamenivo ap. Případná manipulace s tímto materiálem se oceňuje souborem cen 162 2.-.... Vodorovné přemístění výkopku nebo sypaniny katalogu 800-1 Zemní práce. </t>
  </si>
  <si>
    <t>007 - SO 03 - Přípojka plynu pro BD Šenovská 69</t>
  </si>
  <si>
    <t>120001101</t>
  </si>
  <si>
    <t>Příplatek za ztížení vykopávky v blízkosti vedení</t>
  </si>
  <si>
    <t>-686646544</t>
  </si>
  <si>
    <t>1,5*1,5*1,5</t>
  </si>
  <si>
    <t>-1508082635</t>
  </si>
  <si>
    <t>11,5*0,7*1,40</t>
  </si>
  <si>
    <t>421310096</t>
  </si>
  <si>
    <t>-1488400153</t>
  </si>
  <si>
    <t>-1526031320</t>
  </si>
  <si>
    <t>11,5*0,7*0,35</t>
  </si>
  <si>
    <t>604721049</t>
  </si>
  <si>
    <t>0,5636*5 "Přepočtené koeficientem množství</t>
  </si>
  <si>
    <t>286583248</t>
  </si>
  <si>
    <t>-1985890747</t>
  </si>
  <si>
    <t>344924965</t>
  </si>
  <si>
    <t>2,57142857142857*1,75 "Přepočtené koeficientem množství</t>
  </si>
  <si>
    <t>1627563159</t>
  </si>
  <si>
    <t>11,5*0,7*1,2</t>
  </si>
  <si>
    <t>659611144</t>
  </si>
  <si>
    <t>11,5*0,7*0,3</t>
  </si>
  <si>
    <t>759308440</t>
  </si>
  <si>
    <t>-1024994383</t>
  </si>
  <si>
    <t>2,20571428571429*1,75 "Přepočtené koeficientem množství</t>
  </si>
  <si>
    <t>-1060571878</t>
  </si>
  <si>
    <t>11,5*0,7*0,1</t>
  </si>
  <si>
    <t>Součet0,8</t>
  </si>
  <si>
    <t>899721111</t>
  </si>
  <si>
    <t>Signalizační vodič na potrubí DN do 150 mm</t>
  </si>
  <si>
    <t>-1123473594</t>
  </si>
  <si>
    <t>899722113</t>
  </si>
  <si>
    <t>Krytí potrubí z plastů výstražnou fólií z PVC šířky 34 cm</t>
  </si>
  <si>
    <t>-1711340517</t>
  </si>
  <si>
    <t>230200411</t>
  </si>
  <si>
    <t>Vysazení odbočky na ocelovém potrubí metodou navrtání provozní přetlak do 1,6 MPa DN vysazené odbočky do 40 mm</t>
  </si>
  <si>
    <t>-731365947</t>
  </si>
  <si>
    <t xml:space="preserve">Poznámka k souboru cen:_x000D_
1. V cenách jsou započteny náklady na navrtání potrubí jakékoliv tloušťky stěny. 2. V cenách nejsou započteny náklady na: a) dodávku a navaření odbočky, b) defektoskopii, c) těsnostní zkoušku. </t>
  </si>
  <si>
    <t>230205025</t>
  </si>
  <si>
    <t>Montáž potrubí PE průměru do 110 mm návin nebo tyč, svařované na tupo nebo elektrospojkou Ø 32, tl. stěny 3,0 mm</t>
  </si>
  <si>
    <t>555337465</t>
  </si>
  <si>
    <t xml:space="preserve">Poznámka k souboru cen:_x000D_
1. V cenách jsou započteny náklady na práce při svařování na tupo nebo elektrospojkou. 2. Ceny platí pro: a) řád i přípojky včetně prací na svislé části, b) všechny délky trub, c) montáž chráničky a ochranného potrubí. 3. Ceny lze použít i pro montáž opláštěného potrubí. </t>
  </si>
  <si>
    <t>28613911</t>
  </si>
  <si>
    <t>potrubí plynovodní PE 100RC SDR 11 PN 0,4MPa D 32x3,0mm</t>
  </si>
  <si>
    <t>1771786993</t>
  </si>
  <si>
    <t>230205225</t>
  </si>
  <si>
    <t>Montáž trubních dílů PE průměru do 110 mm elektrotvarovky nebo svařované na tupo Ø 32, tl. stěny 3,0 mm</t>
  </si>
  <si>
    <t>703279484</t>
  </si>
  <si>
    <t xml:space="preserve">Poznámka k souboru cen:_x000D_
1. V cenách jsou započteny náklady na práce při montáži elektrotvarovky nebo svařování na tupo. 2. V cenách montáže trubního dílu svařovaného na tupo jsou započteny vždy dva svary. 3. Ceny platí pro řád i přípojky včetně prací na svislé části. </t>
  </si>
  <si>
    <t>28614199</t>
  </si>
  <si>
    <t>koleno 90° SDR11 PE 100 PN16 D 32mm</t>
  </si>
  <si>
    <t>-1667450639</t>
  </si>
  <si>
    <t>28654372</t>
  </si>
  <si>
    <t>přechodka PPR s vnějším plastovým závitem dG 32x1"</t>
  </si>
  <si>
    <t>1234598438</t>
  </si>
  <si>
    <t>870714983</t>
  </si>
  <si>
    <t>008 - SO 03 - STL plynovodní řad DN 50</t>
  </si>
  <si>
    <t>1211460491</t>
  </si>
  <si>
    <t>1,5*1,5*1,7</t>
  </si>
  <si>
    <t>173228582</t>
  </si>
  <si>
    <t>83*0,7*1,40</t>
  </si>
  <si>
    <t>827856548</t>
  </si>
  <si>
    <t>-508378566</t>
  </si>
  <si>
    <t>-1566975989</t>
  </si>
  <si>
    <t>83*0,7*0,35</t>
  </si>
  <si>
    <t>1769966064</t>
  </si>
  <si>
    <t>4,067*5 "Přepočtené koeficientem množství</t>
  </si>
  <si>
    <t>-306692208</t>
  </si>
  <si>
    <t>72074184</t>
  </si>
  <si>
    <t>1859662723</t>
  </si>
  <si>
    <t>18,5885714285714*1,75 "Přepočtené koeficientem množství</t>
  </si>
  <si>
    <t>-623651920</t>
  </si>
  <si>
    <t>83*0,7*1,2</t>
  </si>
  <si>
    <t>-901201553</t>
  </si>
  <si>
    <t>83*0,7*0,3</t>
  </si>
  <si>
    <t>896318918</t>
  </si>
  <si>
    <t>-1154521424</t>
  </si>
  <si>
    <t>15,9314285714286*1,75 "Přepočtené koeficientem množství</t>
  </si>
  <si>
    <t>-589279219</t>
  </si>
  <si>
    <t>83*0,7*0,1</t>
  </si>
  <si>
    <t>270869990</t>
  </si>
  <si>
    <t>-1282630556</t>
  </si>
  <si>
    <t>230200412</t>
  </si>
  <si>
    <t>Vysazení odbočky na ocelovém potrubí metodou navrtání provozní přetlak do 1,6 MPa DN vysazené odbočky do 50 mm</t>
  </si>
  <si>
    <t>1465084083</t>
  </si>
  <si>
    <t>-121740414</t>
  </si>
  <si>
    <t>-2129601928</t>
  </si>
  <si>
    <t>230205042</t>
  </si>
  <si>
    <t>Montáž potrubí PE průměru do 110 mm návin nebo tyč, svařované na tupo nebo elektrospojkou Ø 63, tl. stěny 5,8 mm</t>
  </si>
  <si>
    <t>-1889925341</t>
  </si>
  <si>
    <t>28613914</t>
  </si>
  <si>
    <t>potrubí plynovodní PE 100RC SDR 11 PN 0,4MPa D 63x5,8mm</t>
  </si>
  <si>
    <t>46484002</t>
  </si>
  <si>
    <t>28654302</t>
  </si>
  <si>
    <t>přechodka PPR s vnějším kovovým závitem D 63x2"</t>
  </si>
  <si>
    <t>-504675828</t>
  </si>
  <si>
    <t>1810840850</t>
  </si>
  <si>
    <t>-968366675</t>
  </si>
  <si>
    <t>-868455969</t>
  </si>
  <si>
    <t>230205242</t>
  </si>
  <si>
    <t>Montáž trubních dílů PE průměru do 110 mm elektrotvarovky nebo svařované na tupo Ø 63, tl. stěny 5,8 mm</t>
  </si>
  <si>
    <t>-946870918</t>
  </si>
  <si>
    <t>28654118</t>
  </si>
  <si>
    <t>T-kus redukovaný PPR D 63x32x63mm</t>
  </si>
  <si>
    <t>-78337677</t>
  </si>
  <si>
    <t>28654234</t>
  </si>
  <si>
    <t>záslepka PPR D 63mm</t>
  </si>
  <si>
    <t>1544408379</t>
  </si>
  <si>
    <t>-2114218708</t>
  </si>
  <si>
    <t>009 - Vedlejší a ostatní náklady</t>
  </si>
  <si>
    <t xml:space="preserve">    VRN3 - Zařízení staveniště</t>
  </si>
  <si>
    <t xml:space="preserve">    VRN4 - Inženýrská činnost</t>
  </si>
  <si>
    <t xml:space="preserve">    VRN7 - Provozní vlivy</t>
  </si>
  <si>
    <t xml:space="preserve">    VRN9 - Ostatní náklady</t>
  </si>
  <si>
    <t>010001000</t>
  </si>
  <si>
    <t>662381500</t>
  </si>
  <si>
    <t>848390398</t>
  </si>
  <si>
    <t>032002000</t>
  </si>
  <si>
    <t>Vybavení staveniště</t>
  </si>
  <si>
    <t>1529869200</t>
  </si>
  <si>
    <t>033002000</t>
  </si>
  <si>
    <t>Připojení staveniště na inženýrské sítě</t>
  </si>
  <si>
    <t>-1647838151</t>
  </si>
  <si>
    <t>039002000</t>
  </si>
  <si>
    <t>Zrušení zařízení staveniště</t>
  </si>
  <si>
    <t>-1049863108</t>
  </si>
  <si>
    <t>Inženýrská činnost</t>
  </si>
  <si>
    <t>040001000</t>
  </si>
  <si>
    <t>-819949814</t>
  </si>
  <si>
    <t>045002000</t>
  </si>
  <si>
    <t>Kompletační a koordinační činnost</t>
  </si>
  <si>
    <t>-2122692529</t>
  </si>
  <si>
    <t>VRN7</t>
  </si>
  <si>
    <t>Provozní vlivy</t>
  </si>
  <si>
    <t>071002000</t>
  </si>
  <si>
    <t>Provoz investora, třetích osob</t>
  </si>
  <si>
    <t>829612914</t>
  </si>
  <si>
    <t>VRN9</t>
  </si>
  <si>
    <t>Ostatní náklady</t>
  </si>
  <si>
    <t>090001000</t>
  </si>
  <si>
    <t>-839239354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</si>
</sst>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0" fillId="0" borderId="0" applyNumberFormat="0" applyFill="0" applyBorder="0" applyAlignment="0" applyProtection="0"/>
  </cellStyleXfs>
  <cellXfs count="247">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8"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0" fillId="3" borderId="0" xfId="0" applyFill="1" applyAlignment="1">
      <alignment vertical="center"/>
    </xf>
    <xf numFmtId="0" fontId="4" fillId="3" borderId="6" xfId="0" applyFont="1" applyFill="1" applyBorder="1" applyAlignment="1">
      <alignment horizontal="left" vertical="center"/>
    </xf>
    <xf numFmtId="0" fontId="0" fillId="3" borderId="7" xfId="0" applyFill="1" applyBorder="1" applyAlignment="1">
      <alignment vertical="center"/>
    </xf>
    <xf numFmtId="0" fontId="4" fillId="3" borderId="7" xfId="0" applyFont="1" applyFill="1" applyBorder="1" applyAlignment="1">
      <alignment horizontal="center"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8"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0" xfId="0" applyFont="1" applyAlignment="1">
      <alignment horizontal="left" vertical="center"/>
    </xf>
    <xf numFmtId="0" fontId="0" fillId="0" borderId="15" xfId="0" applyBorder="1" applyAlignment="1">
      <alignment vertical="center"/>
    </xf>
    <xf numFmtId="0" fontId="0" fillId="4" borderId="7" xfId="0" applyFill="1" applyBorder="1" applyAlignment="1">
      <alignment vertical="center"/>
    </xf>
    <xf numFmtId="0" fontId="23" fillId="4" borderId="0" xfId="0" applyFont="1" applyFill="1" applyAlignment="1">
      <alignment horizontal="center" vertical="center"/>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5" fillId="0" borderId="0" xfId="0" applyFont="1" applyAlignment="1">
      <alignment horizontal="left" vertical="center"/>
    </xf>
    <xf numFmtId="0" fontId="25" fillId="0" borderId="0" xfId="0" applyFont="1" applyAlignment="1">
      <alignment vertical="center"/>
    </xf>
    <xf numFmtId="4" fontId="25" fillId="0" borderId="0" xfId="0" applyNumberFormat="1" applyFont="1" applyAlignment="1">
      <alignment vertical="center"/>
    </xf>
    <xf numFmtId="0" fontId="4" fillId="0" borderId="0" xfId="0" applyFont="1" applyAlignment="1">
      <alignment horizontal="center" vertical="center"/>
    </xf>
    <xf numFmtId="4" fontId="21" fillId="0" borderId="14" xfId="0" applyNumberFormat="1" applyFont="1" applyBorder="1" applyAlignment="1">
      <alignment vertical="center"/>
    </xf>
    <xf numFmtId="4" fontId="21" fillId="0" borderId="0" xfId="0" applyNumberFormat="1" applyFont="1" applyAlignment="1">
      <alignment vertical="center"/>
    </xf>
    <xf numFmtId="166" fontId="21" fillId="0" borderId="0" xfId="0" applyNumberFormat="1" applyFont="1" applyAlignment="1">
      <alignment vertical="center"/>
    </xf>
    <xf numFmtId="4" fontId="21" fillId="0" borderId="15" xfId="0" applyNumberFormat="1" applyFont="1" applyBorder="1" applyAlignment="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3"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4" xfId="0" applyNumberFormat="1" applyFont="1" applyBorder="1" applyAlignment="1">
      <alignment vertical="center"/>
    </xf>
    <xf numFmtId="4" fontId="29" fillId="0" borderId="0" xfId="0" applyNumberFormat="1" applyFont="1" applyAlignment="1">
      <alignment vertical="center"/>
    </xf>
    <xf numFmtId="166" fontId="29" fillId="0" borderId="0" xfId="0" applyNumberFormat="1" applyFont="1" applyAlignment="1">
      <alignment vertical="center"/>
    </xf>
    <xf numFmtId="4" fontId="29" fillId="0" borderId="15" xfId="0" applyNumberFormat="1" applyFont="1" applyBorder="1" applyAlignment="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6" fontId="1" fillId="0" borderId="0" xfId="0" applyNumberFormat="1" applyFont="1" applyAlignment="1">
      <alignment vertical="center"/>
    </xf>
    <xf numFmtId="4" fontId="1" fillId="0" borderId="15" xfId="0" applyNumberFormat="1" applyFont="1" applyBorder="1" applyAlignment="1">
      <alignment vertical="center"/>
    </xf>
    <xf numFmtId="4" fontId="29" fillId="0" borderId="19" xfId="0" applyNumberFormat="1" applyFont="1" applyBorder="1" applyAlignment="1">
      <alignment vertical="center"/>
    </xf>
    <xf numFmtId="4" fontId="29" fillId="0" borderId="20" xfId="0" applyNumberFormat="1" applyFont="1" applyBorder="1" applyAlignment="1">
      <alignment vertical="center"/>
    </xf>
    <xf numFmtId="166" fontId="29" fillId="0" borderId="20" xfId="0" applyNumberFormat="1" applyFont="1" applyBorder="1" applyAlignment="1">
      <alignment vertical="center"/>
    </xf>
    <xf numFmtId="4" fontId="29" fillId="0" borderId="21" xfId="0" applyNumberFormat="1" applyFont="1" applyBorder="1" applyAlignment="1">
      <alignment vertical="center"/>
    </xf>
    <xf numFmtId="0" fontId="32" fillId="0" borderId="0" xfId="0" applyFont="1" applyAlignment="1">
      <alignment horizontal="left" vertical="center"/>
    </xf>
    <xf numFmtId="0" fontId="0" fillId="0" borderId="3" xfId="0" applyBorder="1" applyAlignment="1">
      <alignment vertical="center" wrapText="1"/>
    </xf>
    <xf numFmtId="0" fontId="18" fillId="0" borderId="0" xfId="0" applyFont="1" applyAlignment="1">
      <alignment horizontal="lef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6" xfId="0" applyFont="1" applyFill="1" applyBorder="1" applyAlignment="1">
      <alignment horizontal="lef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3" fillId="4" borderId="0" xfId="0" applyFont="1" applyFill="1" applyAlignment="1">
      <alignment horizontal="left" vertical="center"/>
    </xf>
    <xf numFmtId="0" fontId="23" fillId="4" borderId="0" xfId="0" applyFont="1" applyFill="1" applyAlignment="1">
      <alignment horizontal="right" vertical="center"/>
    </xf>
    <xf numFmtId="0" fontId="33"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3" fillId="4" borderId="16" xfId="0" applyFont="1" applyFill="1" applyBorder="1" applyAlignment="1">
      <alignment horizontal="center"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wrapText="1"/>
    </xf>
    <xf numFmtId="0" fontId="23" fillId="4" borderId="0" xfId="0" applyFont="1" applyFill="1" applyAlignment="1">
      <alignment horizontal="center" vertical="center" wrapText="1"/>
    </xf>
    <xf numFmtId="4" fontId="25" fillId="0" borderId="0" xfId="0" applyNumberFormat="1" applyFont="1"/>
    <xf numFmtId="166" fontId="34" fillId="0" borderId="12" xfId="0" applyNumberFormat="1" applyFont="1" applyBorder="1"/>
    <xf numFmtId="166" fontId="34" fillId="0" borderId="13" xfId="0" applyNumberFormat="1" applyFont="1" applyBorder="1"/>
    <xf numFmtId="4" fontId="35"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3" fillId="0" borderId="22" xfId="0" applyFont="1" applyBorder="1" applyAlignment="1">
      <alignment horizontal="center" vertical="center"/>
    </xf>
    <xf numFmtId="49" fontId="23" fillId="0" borderId="22" xfId="0" applyNumberFormat="1" applyFont="1" applyBorder="1" applyAlignment="1">
      <alignment horizontal="left" vertical="center" wrapText="1"/>
    </xf>
    <xf numFmtId="0" fontId="23" fillId="0" borderId="22" xfId="0" applyFont="1" applyBorder="1" applyAlignment="1">
      <alignment horizontal="left" vertical="center" wrapText="1"/>
    </xf>
    <xf numFmtId="0" fontId="23" fillId="0" borderId="22" xfId="0" applyFont="1" applyBorder="1" applyAlignment="1">
      <alignment horizontal="center" vertical="center" wrapText="1"/>
    </xf>
    <xf numFmtId="167" fontId="23" fillId="0" borderId="22" xfId="0" applyNumberFormat="1" applyFont="1" applyBorder="1" applyAlignment="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lignment vertical="center"/>
    </xf>
    <xf numFmtId="0" fontId="0" fillId="0" borderId="22" xfId="0" applyBorder="1" applyAlignment="1">
      <alignment vertical="center"/>
    </xf>
    <xf numFmtId="0" fontId="24" fillId="2" borderId="14" xfId="0" applyFont="1" applyFill="1" applyBorder="1" applyAlignment="1" applyProtection="1">
      <alignment horizontal="left" vertical="center"/>
      <protection locked="0"/>
    </xf>
    <xf numFmtId="0" fontId="24" fillId="0" borderId="0" xfId="0" applyFont="1" applyAlignment="1">
      <alignment horizontal="center" vertical="center"/>
    </xf>
    <xf numFmtId="166" fontId="24" fillId="0" borderId="0" xfId="0" applyNumberFormat="1" applyFont="1" applyAlignment="1">
      <alignment vertical="center"/>
    </xf>
    <xf numFmtId="166" fontId="24" fillId="0" borderId="15" xfId="0" applyNumberFormat="1" applyFont="1" applyBorder="1" applyAlignment="1">
      <alignment vertical="center"/>
    </xf>
    <xf numFmtId="0" fontId="23" fillId="0" borderId="0" xfId="0" applyFont="1" applyAlignment="1">
      <alignment horizontal="left" vertical="center"/>
    </xf>
    <xf numFmtId="4" fontId="0" fillId="0" borderId="0" xfId="0" applyNumberFormat="1" applyAlignment="1">
      <alignment vertical="center"/>
    </xf>
    <xf numFmtId="0" fontId="36" fillId="0" borderId="0" xfId="0" applyFont="1" applyAlignment="1">
      <alignment horizontal="left" vertical="center"/>
    </xf>
    <xf numFmtId="0" fontId="37" fillId="0" borderId="0" xfId="0" applyFont="1" applyAlignment="1">
      <alignment vertical="center" wrapText="1"/>
    </xf>
    <xf numFmtId="0" fontId="0" fillId="0" borderId="0" xfId="0" applyAlignment="1" applyProtection="1">
      <alignment vertical="center"/>
      <protection locked="0"/>
    </xf>
    <xf numFmtId="0" fontId="0" fillId="0" borderId="14" xfId="0" applyBorder="1" applyAlignment="1">
      <alignment vertical="center"/>
    </xf>
    <xf numFmtId="0" fontId="9" fillId="0" borderId="3"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38" fillId="0" borderId="22" xfId="0" applyFont="1" applyBorder="1" applyAlignment="1">
      <alignment horizontal="center" vertical="center"/>
    </xf>
    <xf numFmtId="49" fontId="38" fillId="0" borderId="22" xfId="0" applyNumberFormat="1" applyFont="1" applyBorder="1" applyAlignment="1">
      <alignment horizontal="left" vertical="center" wrapText="1"/>
    </xf>
    <xf numFmtId="0" fontId="38" fillId="0" borderId="22" xfId="0" applyFont="1" applyBorder="1" applyAlignment="1">
      <alignment horizontal="left" vertical="center" wrapText="1"/>
    </xf>
    <xf numFmtId="0" fontId="38" fillId="0" borderId="22" xfId="0" applyFont="1" applyBorder="1" applyAlignment="1">
      <alignment horizontal="center" vertical="center" wrapText="1"/>
    </xf>
    <xf numFmtId="167" fontId="38" fillId="0" borderId="22" xfId="0" applyNumberFormat="1" applyFont="1" applyBorder="1" applyAlignment="1">
      <alignment vertical="center"/>
    </xf>
    <xf numFmtId="4" fontId="38" fillId="2" borderId="22" xfId="0" applyNumberFormat="1" applyFont="1" applyFill="1" applyBorder="1" applyAlignment="1" applyProtection="1">
      <alignment vertical="center"/>
      <protection locked="0"/>
    </xf>
    <xf numFmtId="4" fontId="38" fillId="0" borderId="22" xfId="0" applyNumberFormat="1" applyFont="1" applyBorder="1" applyAlignment="1">
      <alignment vertical="center"/>
    </xf>
    <xf numFmtId="0" fontId="39" fillId="0" borderId="22" xfId="0" applyFont="1" applyBorder="1" applyAlignment="1">
      <alignment vertical="center"/>
    </xf>
    <xf numFmtId="0" fontId="39" fillId="0" borderId="3" xfId="0" applyFont="1" applyBorder="1" applyAlignment="1">
      <alignment vertical="center"/>
    </xf>
    <xf numFmtId="0" fontId="38" fillId="2" borderId="14" xfId="0" applyFont="1" applyFill="1" applyBorder="1" applyAlignment="1" applyProtection="1">
      <alignment horizontal="left" vertical="center"/>
      <protection locked="0"/>
    </xf>
    <xf numFmtId="0" fontId="38" fillId="0" borderId="0" xfId="0" applyFont="1" applyAlignment="1">
      <alignment horizontal="center" vertical="center"/>
    </xf>
    <xf numFmtId="0" fontId="12" fillId="0" borderId="3"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167" fontId="12" fillId="0" borderId="0" xfId="0" applyNumberFormat="1" applyFont="1" applyAlignment="1">
      <alignment vertical="center"/>
    </xf>
    <xf numFmtId="0" fontId="12" fillId="0" borderId="0" xfId="0" applyFont="1" applyAlignment="1" applyProtection="1">
      <alignment vertical="center"/>
      <protection locked="0"/>
    </xf>
    <xf numFmtId="0" fontId="12" fillId="0" borderId="14" xfId="0" applyFont="1" applyBorder="1" applyAlignment="1">
      <alignment vertical="center"/>
    </xf>
    <xf numFmtId="0" fontId="12" fillId="0" borderId="15" xfId="0" applyFont="1" applyBorder="1" applyAlignment="1">
      <alignment vertical="center"/>
    </xf>
    <xf numFmtId="0" fontId="24" fillId="2" borderId="19" xfId="0" applyFont="1" applyFill="1" applyBorder="1" applyAlignment="1" applyProtection="1">
      <alignment horizontal="left" vertical="center"/>
      <protection locked="0"/>
    </xf>
    <xf numFmtId="0" fontId="24" fillId="0" borderId="20" xfId="0" applyFont="1" applyBorder="1" applyAlignment="1">
      <alignment horizontal="center" vertical="center"/>
    </xf>
    <xf numFmtId="0" fontId="0" fillId="0" borderId="20" xfId="0" applyBorder="1" applyAlignment="1">
      <alignment vertical="center"/>
    </xf>
    <xf numFmtId="166" fontId="24" fillId="0" borderId="20" xfId="0" applyNumberFormat="1" applyFont="1" applyBorder="1" applyAlignment="1">
      <alignment vertical="center"/>
    </xf>
    <xf numFmtId="166" fontId="24" fillId="0" borderId="21" xfId="0" applyNumberFormat="1" applyFont="1" applyBorder="1" applyAlignment="1">
      <alignment vertical="center"/>
    </xf>
    <xf numFmtId="167" fontId="23" fillId="2" borderId="22" xfId="0" applyNumberFormat="1" applyFont="1" applyFill="1" applyBorder="1" applyAlignment="1" applyProtection="1">
      <alignment vertical="center"/>
      <protection locked="0"/>
    </xf>
    <xf numFmtId="0" fontId="0" fillId="0" borderId="19" xfId="0" applyBorder="1" applyAlignment="1">
      <alignment vertical="center"/>
    </xf>
    <xf numFmtId="0" fontId="0" fillId="0" borderId="21" xfId="0" applyBorder="1" applyAlignment="1">
      <alignment vertical="center"/>
    </xf>
    <xf numFmtId="0" fontId="23" fillId="4" borderId="6" xfId="0" applyFont="1" applyFill="1" applyBorder="1" applyAlignment="1">
      <alignment horizontal="center" vertical="center"/>
    </xf>
    <xf numFmtId="0" fontId="23" fillId="4" borderId="7" xfId="0" applyFont="1" applyFill="1" applyBorder="1" applyAlignment="1">
      <alignment horizontal="left" vertical="center"/>
    </xf>
    <xf numFmtId="0" fontId="27" fillId="0" borderId="0" xfId="0" applyFont="1" applyAlignment="1">
      <alignment horizontal="left" vertical="center" wrapText="1"/>
    </xf>
    <xf numFmtId="0" fontId="31" fillId="0" borderId="0" xfId="0" applyFont="1" applyAlignment="1">
      <alignment horizontal="left" vertical="center" wrapText="1"/>
    </xf>
    <xf numFmtId="0" fontId="23" fillId="4" borderId="7"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8"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9"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3" borderId="7" xfId="0" applyNumberFormat="1" applyFont="1" applyFill="1" applyBorder="1" applyAlignment="1">
      <alignment vertical="center"/>
    </xf>
    <xf numFmtId="0" fontId="0" fillId="3" borderId="7" xfId="0" applyFill="1" applyBorder="1" applyAlignment="1">
      <alignment vertical="center"/>
    </xf>
    <xf numFmtId="0" fontId="0" fillId="3" borderId="8" xfId="0" applyFill="1" applyBorder="1" applyAlignment="1">
      <alignment vertical="center"/>
    </xf>
    <xf numFmtId="0" fontId="4" fillId="3" borderId="7" xfId="0" applyFont="1" applyFill="1" applyBorder="1" applyAlignment="1">
      <alignment horizontal="left" vertical="center"/>
    </xf>
    <xf numFmtId="4" fontId="7" fillId="0" borderId="0" xfId="0" applyNumberFormat="1" applyFont="1" applyAlignment="1">
      <alignment vertical="center"/>
    </xf>
    <xf numFmtId="0" fontId="7" fillId="0" borderId="0" xfId="0" applyFont="1" applyAlignment="1">
      <alignment vertical="center"/>
    </xf>
    <xf numFmtId="0" fontId="23" fillId="4" borderId="7" xfId="0" applyFont="1" applyFill="1" applyBorder="1" applyAlignment="1">
      <alignment horizontal="right" vertical="center"/>
    </xf>
    <xf numFmtId="4" fontId="28" fillId="0" borderId="0" xfId="0" applyNumberFormat="1" applyFont="1" applyAlignment="1">
      <alignment horizontal="right" vertical="center"/>
    </xf>
    <xf numFmtId="0" fontId="28"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xf>
    <xf numFmtId="165" fontId="2" fillId="0" borderId="0" xfId="0" applyNumberFormat="1" applyFont="1" applyAlignment="1">
      <alignment horizontal="left" vertical="center"/>
    </xf>
    <xf numFmtId="4" fontId="28" fillId="0" borderId="0" xfId="0" applyNumberFormat="1" applyFont="1" applyAlignment="1">
      <alignment vertical="center"/>
    </xf>
    <xf numFmtId="0" fontId="23" fillId="4" borderId="8" xfId="0" applyFont="1" applyFill="1" applyBorder="1" applyAlignment="1">
      <alignment horizontal="left" vertical="center"/>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22" fillId="0" borderId="14" xfId="0" applyFont="1" applyBorder="1" applyAlignment="1">
      <alignment horizontal="left" vertical="center"/>
    </xf>
    <xf numFmtId="0" fontId="22" fillId="0" borderId="0" xfId="0" applyFont="1" applyAlignment="1">
      <alignment horizontal="left" vertical="center"/>
    </xf>
    <xf numFmtId="4" fontId="25" fillId="0" borderId="0" xfId="0" applyNumberFormat="1" applyFont="1" applyAlignment="1">
      <alignment horizontal="right" vertical="center"/>
    </xf>
    <xf numFmtId="4" fontId="25" fillId="0" borderId="0" xfId="0" applyNumberFormat="1"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2" borderId="0" xfId="0" applyFont="1" applyFill="1" applyAlignment="1" applyProtection="1">
      <alignment horizontal="left" vertical="center"/>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39</xdr:col>
      <xdr:colOff>86995</xdr:colOff>
      <xdr:row>3</xdr:row>
      <xdr:rowOff>0</xdr:rowOff>
    </xdr:from>
    <xdr:to>
      <xdr:col>40</xdr:col>
      <xdr:colOff>367665</xdr:colOff>
      <xdr:row>6</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39</xdr:col>
      <xdr:colOff>225425</xdr:colOff>
      <xdr:row>81</xdr:row>
      <xdr:rowOff>0</xdr:rowOff>
    </xdr:from>
    <xdr:to>
      <xdr:col>41</xdr:col>
      <xdr:colOff>176530</xdr:colOff>
      <xdr:row>85</xdr:row>
      <xdr:rowOff>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4" name="Picture 3">
          <a:hlinkClick xmlns:r="http://schemas.openxmlformats.org/officeDocument/2006/relationships" r:id="rId2" tooltip="https://app.urs.cz/products/kros4"/>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133</xdr:row>
      <xdr:rowOff>0</xdr:rowOff>
    </xdr:from>
    <xdr:to>
      <xdr:col>9</xdr:col>
      <xdr:colOff>1215390</xdr:colOff>
      <xdr:row>137</xdr:row>
      <xdr:rowOff>0</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9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112</xdr:row>
      <xdr:rowOff>0</xdr:rowOff>
    </xdr:from>
    <xdr:to>
      <xdr:col>9</xdr:col>
      <xdr:colOff>1215390</xdr:colOff>
      <xdr:row>116</xdr:row>
      <xdr:rowOff>0</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A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113</xdr:row>
      <xdr:rowOff>0</xdr:rowOff>
    </xdr:from>
    <xdr:to>
      <xdr:col>9</xdr:col>
      <xdr:colOff>1215390</xdr:colOff>
      <xdr:row>117</xdr:row>
      <xdr:rowOff>0</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B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C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119</xdr:row>
      <xdr:rowOff>0</xdr:rowOff>
    </xdr:from>
    <xdr:to>
      <xdr:col>9</xdr:col>
      <xdr:colOff>1215390</xdr:colOff>
      <xdr:row>123</xdr:row>
      <xdr:rowOff>0</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D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118</xdr:row>
      <xdr:rowOff>0</xdr:rowOff>
    </xdr:from>
    <xdr:to>
      <xdr:col>9</xdr:col>
      <xdr:colOff>1215390</xdr:colOff>
      <xdr:row>122</xdr:row>
      <xdr:rowOff>0</xdr:rowOff>
    </xdr:to>
    <xdr:pic>
      <xdr:nvPicPr>
        <xdr:cNvPr id="4" name="Picture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E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6.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108</xdr:row>
      <xdr:rowOff>0</xdr:rowOff>
    </xdr:from>
    <xdr:to>
      <xdr:col>9</xdr:col>
      <xdr:colOff>1215390</xdr:colOff>
      <xdr:row>112</xdr:row>
      <xdr:rowOff>0</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F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108</xdr:row>
      <xdr:rowOff>0</xdr:rowOff>
    </xdr:from>
    <xdr:to>
      <xdr:col>9</xdr:col>
      <xdr:colOff>1215390</xdr:colOff>
      <xdr:row>112</xdr:row>
      <xdr:rowOff>0</xdr:rowOff>
    </xdr:to>
    <xdr:pic>
      <xdr:nvPicPr>
        <xdr:cNvPr id="4" name="Picture 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0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108</xdr:row>
      <xdr:rowOff>0</xdr:rowOff>
    </xdr:from>
    <xdr:to>
      <xdr:col>9</xdr:col>
      <xdr:colOff>1215390</xdr:colOff>
      <xdr:row>112</xdr:row>
      <xdr:rowOff>0</xdr:rowOff>
    </xdr:to>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1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108</xdr:row>
      <xdr:rowOff>0</xdr:rowOff>
    </xdr:from>
    <xdr:to>
      <xdr:col>9</xdr:col>
      <xdr:colOff>1215390</xdr:colOff>
      <xdr:row>112</xdr:row>
      <xdr:rowOff>0</xdr:rowOff>
    </xdr:to>
    <xdr:pic>
      <xdr:nvPicPr>
        <xdr:cNvPr id="4" name="Pictur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12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133</xdr:row>
      <xdr:rowOff>0</xdr:rowOff>
    </xdr:from>
    <xdr:to>
      <xdr:col>9</xdr:col>
      <xdr:colOff>1215390</xdr:colOff>
      <xdr:row>137</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112</xdr:row>
      <xdr:rowOff>0</xdr:rowOff>
    </xdr:from>
    <xdr:to>
      <xdr:col>9</xdr:col>
      <xdr:colOff>1215390</xdr:colOff>
      <xdr:row>116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113</xdr:row>
      <xdr:rowOff>0</xdr:rowOff>
    </xdr:from>
    <xdr:to>
      <xdr:col>9</xdr:col>
      <xdr:colOff>1215390</xdr:colOff>
      <xdr:row>117</xdr:row>
      <xdr:rowOff>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133</xdr:row>
      <xdr:rowOff>0</xdr:rowOff>
    </xdr:from>
    <xdr:to>
      <xdr:col>9</xdr:col>
      <xdr:colOff>1215390</xdr:colOff>
      <xdr:row>137</xdr:row>
      <xdr:rowOff>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112</xdr:row>
      <xdr:rowOff>0</xdr:rowOff>
    </xdr:from>
    <xdr:to>
      <xdr:col>9</xdr:col>
      <xdr:colOff>1215390</xdr:colOff>
      <xdr:row>116</xdr:row>
      <xdr:rowOff>0</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113</xdr:row>
      <xdr:rowOff>0</xdr:rowOff>
    </xdr:from>
    <xdr:to>
      <xdr:col>9</xdr:col>
      <xdr:colOff>1215390</xdr:colOff>
      <xdr:row>117</xdr:row>
      <xdr:rowOff>0</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17"/>
  <sheetViews>
    <sheetView showGridLines="0" tabSelected="1" workbookViewId="0">
      <selection activeCell="Q49" sqref="Q49"/>
    </sheetView>
  </sheetViews>
  <sheetFormatPr defaultRowHeight="12.7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ht="11.25">
      <c r="A1" s="16" t="s">
        <v>0</v>
      </c>
      <c r="AZ1" s="16" t="s">
        <v>1</v>
      </c>
      <c r="BA1" s="16" t="s">
        <v>2</v>
      </c>
      <c r="BB1" s="16" t="s">
        <v>3</v>
      </c>
      <c r="BT1" s="16" t="s">
        <v>4</v>
      </c>
      <c r="BU1" s="16" t="s">
        <v>4</v>
      </c>
      <c r="BV1" s="16" t="s">
        <v>5</v>
      </c>
    </row>
    <row r="2" spans="1:74" ht="36.950000000000003" customHeight="1">
      <c r="AR2" s="212"/>
      <c r="AS2" s="212"/>
      <c r="AT2" s="212"/>
      <c r="AU2" s="212"/>
      <c r="AV2" s="212"/>
      <c r="AW2" s="212"/>
      <c r="AX2" s="212"/>
      <c r="AY2" s="212"/>
      <c r="AZ2" s="212"/>
      <c r="BA2" s="212"/>
      <c r="BB2" s="212"/>
      <c r="BC2" s="212"/>
      <c r="BD2" s="212"/>
      <c r="BE2" s="212"/>
      <c r="BS2" s="17" t="s">
        <v>6</v>
      </c>
      <c r="BT2" s="17" t="s">
        <v>7</v>
      </c>
    </row>
    <row r="3" spans="1:74" ht="6.95"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pans="1:74" ht="24.95" customHeight="1">
      <c r="B4" s="20"/>
      <c r="D4" s="21" t="s">
        <v>9</v>
      </c>
      <c r="AR4" s="20"/>
      <c r="AS4" s="22" t="s">
        <v>10</v>
      </c>
      <c r="BE4" s="23" t="s">
        <v>11</v>
      </c>
      <c r="BS4" s="17" t="s">
        <v>12</v>
      </c>
    </row>
    <row r="5" spans="1:74" ht="12" customHeight="1">
      <c r="B5" s="20"/>
      <c r="D5" s="24" t="s">
        <v>13</v>
      </c>
      <c r="K5" s="211" t="s">
        <v>14</v>
      </c>
      <c r="L5" s="212"/>
      <c r="M5" s="212"/>
      <c r="N5" s="212"/>
      <c r="O5" s="212"/>
      <c r="P5" s="212"/>
      <c r="Q5" s="212"/>
      <c r="R5" s="212"/>
      <c r="S5" s="212"/>
      <c r="T5" s="212"/>
      <c r="U5" s="212"/>
      <c r="V5" s="212"/>
      <c r="W5" s="212"/>
      <c r="X5" s="212"/>
      <c r="Y5" s="212"/>
      <c r="Z5" s="212"/>
      <c r="AA5" s="212"/>
      <c r="AB5" s="212"/>
      <c r="AC5" s="212"/>
      <c r="AD5" s="212"/>
      <c r="AE5" s="212"/>
      <c r="AF5" s="212"/>
      <c r="AG5" s="212"/>
      <c r="AH5" s="212"/>
      <c r="AI5" s="212"/>
      <c r="AJ5" s="212"/>
      <c r="AR5" s="20"/>
      <c r="BE5" s="208" t="s">
        <v>15</v>
      </c>
      <c r="BS5" s="17" t="s">
        <v>6</v>
      </c>
    </row>
    <row r="6" spans="1:74" ht="36.950000000000003" customHeight="1">
      <c r="B6" s="20"/>
      <c r="D6" s="26" t="s">
        <v>16</v>
      </c>
      <c r="K6" s="213" t="s">
        <v>17</v>
      </c>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c r="AR6" s="20"/>
      <c r="BE6" s="209"/>
      <c r="BS6" s="17" t="s">
        <v>6</v>
      </c>
    </row>
    <row r="7" spans="1:74" ht="12" customHeight="1">
      <c r="B7" s="20"/>
      <c r="D7" s="27" t="s">
        <v>18</v>
      </c>
      <c r="K7" s="25" t="s">
        <v>1</v>
      </c>
      <c r="AK7" s="27" t="s">
        <v>19</v>
      </c>
      <c r="AN7" s="25" t="s">
        <v>1</v>
      </c>
      <c r="AR7" s="20"/>
      <c r="BE7" s="209"/>
      <c r="BS7" s="17" t="s">
        <v>6</v>
      </c>
    </row>
    <row r="8" spans="1:74" ht="12" customHeight="1">
      <c r="B8" s="20"/>
      <c r="D8" s="27" t="s">
        <v>20</v>
      </c>
      <c r="K8" s="25" t="s">
        <v>21</v>
      </c>
      <c r="AK8" s="27" t="s">
        <v>22</v>
      </c>
      <c r="AN8" s="28" t="s">
        <v>23</v>
      </c>
      <c r="AR8" s="20"/>
      <c r="BE8" s="209"/>
      <c r="BS8" s="17" t="s">
        <v>6</v>
      </c>
    </row>
    <row r="9" spans="1:74" ht="14.45" customHeight="1">
      <c r="B9" s="20"/>
      <c r="AR9" s="20"/>
      <c r="BE9" s="209"/>
      <c r="BS9" s="17" t="s">
        <v>6</v>
      </c>
    </row>
    <row r="10" spans="1:74" ht="12" customHeight="1">
      <c r="B10" s="20"/>
      <c r="D10" s="27" t="s">
        <v>24</v>
      </c>
      <c r="AK10" s="27" t="s">
        <v>25</v>
      </c>
      <c r="AN10" s="25" t="s">
        <v>1</v>
      </c>
      <c r="AR10" s="20"/>
      <c r="BE10" s="209"/>
      <c r="BS10" s="17" t="s">
        <v>6</v>
      </c>
    </row>
    <row r="11" spans="1:74" ht="18.399999999999999" customHeight="1">
      <c r="B11" s="20"/>
      <c r="E11" s="25" t="s">
        <v>21</v>
      </c>
      <c r="AK11" s="27" t="s">
        <v>26</v>
      </c>
      <c r="AN11" s="25" t="s">
        <v>1</v>
      </c>
      <c r="AR11" s="20"/>
      <c r="BE11" s="209"/>
      <c r="BS11" s="17" t="s">
        <v>6</v>
      </c>
    </row>
    <row r="12" spans="1:74" ht="6.95" customHeight="1">
      <c r="B12" s="20"/>
      <c r="AR12" s="20"/>
      <c r="BE12" s="209"/>
      <c r="BS12" s="17" t="s">
        <v>6</v>
      </c>
    </row>
    <row r="13" spans="1:74" ht="12" customHeight="1">
      <c r="B13" s="20"/>
      <c r="D13" s="27" t="s">
        <v>27</v>
      </c>
      <c r="AK13" s="27" t="s">
        <v>25</v>
      </c>
      <c r="AN13" s="29" t="s">
        <v>28</v>
      </c>
      <c r="AR13" s="20"/>
      <c r="BE13" s="209"/>
      <c r="BS13" s="17" t="s">
        <v>6</v>
      </c>
    </row>
    <row r="14" spans="1:74">
      <c r="B14" s="20"/>
      <c r="E14" s="214" t="s">
        <v>28</v>
      </c>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7" t="s">
        <v>26</v>
      </c>
      <c r="AN14" s="29" t="s">
        <v>28</v>
      </c>
      <c r="AR14" s="20"/>
      <c r="BE14" s="209"/>
      <c r="BS14" s="17" t="s">
        <v>6</v>
      </c>
    </row>
    <row r="15" spans="1:74" ht="6.95" customHeight="1">
      <c r="B15" s="20"/>
      <c r="AR15" s="20"/>
      <c r="BE15" s="209"/>
      <c r="BS15" s="17" t="s">
        <v>4</v>
      </c>
    </row>
    <row r="16" spans="1:74" ht="12" customHeight="1">
      <c r="B16" s="20"/>
      <c r="D16" s="27" t="s">
        <v>29</v>
      </c>
      <c r="AK16" s="27" t="s">
        <v>25</v>
      </c>
      <c r="AN16" s="25" t="s">
        <v>1</v>
      </c>
      <c r="AR16" s="20"/>
      <c r="BE16" s="209"/>
      <c r="BS16" s="17" t="s">
        <v>4</v>
      </c>
    </row>
    <row r="17" spans="2:71" ht="18.399999999999999" customHeight="1">
      <c r="B17" s="20"/>
      <c r="E17" s="25" t="s">
        <v>21</v>
      </c>
      <c r="AK17" s="27" t="s">
        <v>26</v>
      </c>
      <c r="AN17" s="25" t="s">
        <v>1</v>
      </c>
      <c r="AR17" s="20"/>
      <c r="BE17" s="209"/>
      <c r="BS17" s="17" t="s">
        <v>30</v>
      </c>
    </row>
    <row r="18" spans="2:71" ht="6.95" customHeight="1">
      <c r="B18" s="20"/>
      <c r="AR18" s="20"/>
      <c r="BE18" s="209"/>
      <c r="BS18" s="17" t="s">
        <v>6</v>
      </c>
    </row>
    <row r="19" spans="2:71" ht="12" customHeight="1">
      <c r="B19" s="20"/>
      <c r="D19" s="27" t="s">
        <v>31</v>
      </c>
      <c r="AK19" s="27" t="s">
        <v>25</v>
      </c>
      <c r="AN19" s="25" t="s">
        <v>1</v>
      </c>
      <c r="AR19" s="20"/>
      <c r="BE19" s="209"/>
      <c r="BS19" s="17" t="s">
        <v>6</v>
      </c>
    </row>
    <row r="20" spans="2:71" ht="18.399999999999999" customHeight="1">
      <c r="B20" s="20"/>
      <c r="E20" s="25" t="s">
        <v>21</v>
      </c>
      <c r="AK20" s="27" t="s">
        <v>26</v>
      </c>
      <c r="AN20" s="25" t="s">
        <v>1</v>
      </c>
      <c r="AR20" s="20"/>
      <c r="BE20" s="209"/>
      <c r="BS20" s="17" t="s">
        <v>30</v>
      </c>
    </row>
    <row r="21" spans="2:71" ht="6.95" customHeight="1">
      <c r="B21" s="20"/>
      <c r="AR21" s="20"/>
      <c r="BE21" s="209"/>
    </row>
    <row r="22" spans="2:71" ht="12" customHeight="1">
      <c r="B22" s="20"/>
      <c r="D22" s="27" t="s">
        <v>32</v>
      </c>
      <c r="AR22" s="20"/>
      <c r="BE22" s="209"/>
    </row>
    <row r="23" spans="2:71" ht="16.5" customHeight="1">
      <c r="B23" s="20"/>
      <c r="E23" s="216" t="s">
        <v>1</v>
      </c>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R23" s="20"/>
      <c r="BE23" s="209"/>
    </row>
    <row r="24" spans="2:71" ht="6.95" customHeight="1">
      <c r="B24" s="20"/>
      <c r="AR24" s="20"/>
      <c r="BE24" s="209"/>
    </row>
    <row r="25" spans="2:71" ht="6.95" customHeight="1">
      <c r="B25" s="20"/>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R25" s="20"/>
      <c r="BE25" s="209"/>
    </row>
    <row r="26" spans="2:71" s="1" customFormat="1" ht="25.9" customHeight="1">
      <c r="B26" s="32"/>
      <c r="D26" s="33" t="s">
        <v>33</v>
      </c>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217">
        <f>ROUND(AG94,2)</f>
        <v>0</v>
      </c>
      <c r="AL26" s="218"/>
      <c r="AM26" s="218"/>
      <c r="AN26" s="218"/>
      <c r="AO26" s="218"/>
      <c r="AR26" s="32"/>
      <c r="BE26" s="209"/>
    </row>
    <row r="27" spans="2:71" s="1" customFormat="1" ht="6.95" customHeight="1">
      <c r="B27" s="32"/>
      <c r="AR27" s="32"/>
      <c r="BE27" s="209"/>
    </row>
    <row r="28" spans="2:71" s="1" customFormat="1">
      <c r="B28" s="32"/>
      <c r="L28" s="219" t="s">
        <v>34</v>
      </c>
      <c r="M28" s="219"/>
      <c r="N28" s="219"/>
      <c r="O28" s="219"/>
      <c r="P28" s="219"/>
      <c r="W28" s="219" t="s">
        <v>35</v>
      </c>
      <c r="X28" s="219"/>
      <c r="Y28" s="219"/>
      <c r="Z28" s="219"/>
      <c r="AA28" s="219"/>
      <c r="AB28" s="219"/>
      <c r="AC28" s="219"/>
      <c r="AD28" s="219"/>
      <c r="AE28" s="219"/>
      <c r="AK28" s="219" t="s">
        <v>36</v>
      </c>
      <c r="AL28" s="219"/>
      <c r="AM28" s="219"/>
      <c r="AN28" s="219"/>
      <c r="AO28" s="219"/>
      <c r="AR28" s="32"/>
      <c r="BE28" s="209"/>
    </row>
    <row r="29" spans="2:71" s="2" customFormat="1" ht="14.45" customHeight="1">
      <c r="B29" s="36"/>
      <c r="D29" s="27" t="s">
        <v>37</v>
      </c>
      <c r="F29" s="27" t="s">
        <v>38</v>
      </c>
      <c r="L29" s="222">
        <v>0.21</v>
      </c>
      <c r="M29" s="221"/>
      <c r="N29" s="221"/>
      <c r="O29" s="221"/>
      <c r="P29" s="221"/>
      <c r="W29" s="220">
        <f>ROUND(AZ94, 2)</f>
        <v>0</v>
      </c>
      <c r="X29" s="221"/>
      <c r="Y29" s="221"/>
      <c r="Z29" s="221"/>
      <c r="AA29" s="221"/>
      <c r="AB29" s="221"/>
      <c r="AC29" s="221"/>
      <c r="AD29" s="221"/>
      <c r="AE29" s="221"/>
      <c r="AK29" s="220">
        <f>ROUND(AV94, 2)</f>
        <v>0</v>
      </c>
      <c r="AL29" s="221"/>
      <c r="AM29" s="221"/>
      <c r="AN29" s="221"/>
      <c r="AO29" s="221"/>
      <c r="AR29" s="36"/>
      <c r="BE29" s="210"/>
    </row>
    <row r="30" spans="2:71" s="2" customFormat="1" ht="14.45" customHeight="1">
      <c r="B30" s="36"/>
      <c r="F30" s="27" t="s">
        <v>39</v>
      </c>
      <c r="L30" s="222">
        <v>0.12</v>
      </c>
      <c r="M30" s="221"/>
      <c r="N30" s="221"/>
      <c r="O30" s="221"/>
      <c r="P30" s="221"/>
      <c r="W30" s="220">
        <f>ROUND(BA94, 2)</f>
        <v>0</v>
      </c>
      <c r="X30" s="221"/>
      <c r="Y30" s="221"/>
      <c r="Z30" s="221"/>
      <c r="AA30" s="221"/>
      <c r="AB30" s="221"/>
      <c r="AC30" s="221"/>
      <c r="AD30" s="221"/>
      <c r="AE30" s="221"/>
      <c r="AK30" s="220">
        <f>ROUND(AW94, 2)</f>
        <v>0</v>
      </c>
      <c r="AL30" s="221"/>
      <c r="AM30" s="221"/>
      <c r="AN30" s="221"/>
      <c r="AO30" s="221"/>
      <c r="AR30" s="36"/>
      <c r="BE30" s="210"/>
    </row>
    <row r="31" spans="2:71" s="2" customFormat="1" ht="14.45" hidden="1" customHeight="1">
      <c r="B31" s="36"/>
      <c r="F31" s="27" t="s">
        <v>40</v>
      </c>
      <c r="L31" s="222">
        <v>0.21</v>
      </c>
      <c r="M31" s="221"/>
      <c r="N31" s="221"/>
      <c r="O31" s="221"/>
      <c r="P31" s="221"/>
      <c r="W31" s="220">
        <f>ROUND(BB94, 2)</f>
        <v>0</v>
      </c>
      <c r="X31" s="221"/>
      <c r="Y31" s="221"/>
      <c r="Z31" s="221"/>
      <c r="AA31" s="221"/>
      <c r="AB31" s="221"/>
      <c r="AC31" s="221"/>
      <c r="AD31" s="221"/>
      <c r="AE31" s="221"/>
      <c r="AK31" s="220">
        <v>0</v>
      </c>
      <c r="AL31" s="221"/>
      <c r="AM31" s="221"/>
      <c r="AN31" s="221"/>
      <c r="AO31" s="221"/>
      <c r="AR31" s="36"/>
      <c r="BE31" s="210"/>
    </row>
    <row r="32" spans="2:71" s="2" customFormat="1" ht="14.45" hidden="1" customHeight="1">
      <c r="B32" s="36"/>
      <c r="F32" s="27" t="s">
        <v>41</v>
      </c>
      <c r="L32" s="222">
        <v>0.12</v>
      </c>
      <c r="M32" s="221"/>
      <c r="N32" s="221"/>
      <c r="O32" s="221"/>
      <c r="P32" s="221"/>
      <c r="W32" s="220">
        <f>ROUND(BC94, 2)</f>
        <v>0</v>
      </c>
      <c r="X32" s="221"/>
      <c r="Y32" s="221"/>
      <c r="Z32" s="221"/>
      <c r="AA32" s="221"/>
      <c r="AB32" s="221"/>
      <c r="AC32" s="221"/>
      <c r="AD32" s="221"/>
      <c r="AE32" s="221"/>
      <c r="AK32" s="220">
        <v>0</v>
      </c>
      <c r="AL32" s="221"/>
      <c r="AM32" s="221"/>
      <c r="AN32" s="221"/>
      <c r="AO32" s="221"/>
      <c r="AR32" s="36"/>
      <c r="BE32" s="210"/>
    </row>
    <row r="33" spans="2:57" s="2" customFormat="1" ht="14.45" hidden="1" customHeight="1">
      <c r="B33" s="36"/>
      <c r="F33" s="27" t="s">
        <v>42</v>
      </c>
      <c r="L33" s="222">
        <v>0</v>
      </c>
      <c r="M33" s="221"/>
      <c r="N33" s="221"/>
      <c r="O33" s="221"/>
      <c r="P33" s="221"/>
      <c r="W33" s="220">
        <f>ROUND(BD94, 2)</f>
        <v>0</v>
      </c>
      <c r="X33" s="221"/>
      <c r="Y33" s="221"/>
      <c r="Z33" s="221"/>
      <c r="AA33" s="221"/>
      <c r="AB33" s="221"/>
      <c r="AC33" s="221"/>
      <c r="AD33" s="221"/>
      <c r="AE33" s="221"/>
      <c r="AK33" s="220">
        <v>0</v>
      </c>
      <c r="AL33" s="221"/>
      <c r="AM33" s="221"/>
      <c r="AN33" s="221"/>
      <c r="AO33" s="221"/>
      <c r="AR33" s="36"/>
      <c r="BE33" s="210"/>
    </row>
    <row r="34" spans="2:57" s="1" customFormat="1" ht="6.95" customHeight="1">
      <c r="B34" s="32"/>
      <c r="AR34" s="32"/>
      <c r="BE34" s="209"/>
    </row>
    <row r="35" spans="2:57" s="1" customFormat="1" ht="25.9" customHeight="1">
      <c r="B35" s="32"/>
      <c r="C35" s="37"/>
      <c r="D35" s="38" t="s">
        <v>43</v>
      </c>
      <c r="E35" s="39"/>
      <c r="F35" s="39"/>
      <c r="G35" s="39"/>
      <c r="H35" s="39"/>
      <c r="I35" s="39"/>
      <c r="J35" s="39"/>
      <c r="K35" s="39"/>
      <c r="L35" s="39"/>
      <c r="M35" s="39"/>
      <c r="N35" s="39"/>
      <c r="O35" s="39"/>
      <c r="P35" s="39"/>
      <c r="Q35" s="39"/>
      <c r="R35" s="39"/>
      <c r="S35" s="39"/>
      <c r="T35" s="40" t="s">
        <v>44</v>
      </c>
      <c r="U35" s="39"/>
      <c r="V35" s="39"/>
      <c r="W35" s="39"/>
      <c r="X35" s="226" t="s">
        <v>45</v>
      </c>
      <c r="Y35" s="224"/>
      <c r="Z35" s="224"/>
      <c r="AA35" s="224"/>
      <c r="AB35" s="224"/>
      <c r="AC35" s="39"/>
      <c r="AD35" s="39"/>
      <c r="AE35" s="39"/>
      <c r="AF35" s="39"/>
      <c r="AG35" s="39"/>
      <c r="AH35" s="39"/>
      <c r="AI35" s="39"/>
      <c r="AJ35" s="39"/>
      <c r="AK35" s="223">
        <f>SUM(AK26:AK33)</f>
        <v>0</v>
      </c>
      <c r="AL35" s="224"/>
      <c r="AM35" s="224"/>
      <c r="AN35" s="224"/>
      <c r="AO35" s="225"/>
      <c r="AP35" s="37"/>
      <c r="AQ35" s="37"/>
      <c r="AR35" s="32"/>
    </row>
    <row r="36" spans="2:57" s="1" customFormat="1" ht="6.95" customHeight="1">
      <c r="B36" s="32"/>
      <c r="AR36" s="32"/>
    </row>
    <row r="37" spans="2:57" s="1" customFormat="1" ht="14.45" customHeight="1">
      <c r="B37" s="32"/>
      <c r="AR37" s="32"/>
    </row>
    <row r="38" spans="2:57" ht="14.45" customHeight="1">
      <c r="B38" s="20"/>
      <c r="AR38" s="20"/>
    </row>
    <row r="39" spans="2:57" ht="14.45" customHeight="1">
      <c r="B39" s="20"/>
      <c r="AR39" s="20"/>
    </row>
    <row r="40" spans="2:57" ht="14.45" customHeight="1">
      <c r="B40" s="20"/>
      <c r="AR40" s="20"/>
    </row>
    <row r="41" spans="2:57" ht="14.45" customHeight="1">
      <c r="B41" s="20"/>
      <c r="AR41" s="20"/>
    </row>
    <row r="42" spans="2:57" ht="14.45" customHeight="1">
      <c r="B42" s="20"/>
      <c r="AR42" s="20"/>
    </row>
    <row r="43" spans="2:57" ht="14.45" customHeight="1">
      <c r="B43" s="20"/>
      <c r="AR43" s="20"/>
    </row>
    <row r="44" spans="2:57" ht="14.45" customHeight="1">
      <c r="B44" s="20"/>
      <c r="AR44" s="20"/>
    </row>
    <row r="45" spans="2:57" ht="14.45" customHeight="1">
      <c r="B45" s="20"/>
      <c r="AR45" s="20"/>
    </row>
    <row r="46" spans="2:57" ht="14.45" customHeight="1">
      <c r="B46" s="20"/>
      <c r="AR46" s="20"/>
    </row>
    <row r="47" spans="2:57" ht="14.45" customHeight="1">
      <c r="B47" s="20"/>
      <c r="AR47" s="20"/>
    </row>
    <row r="48" spans="2:57" ht="14.45" customHeight="1">
      <c r="B48" s="20"/>
      <c r="AR48" s="20"/>
    </row>
    <row r="49" spans="2:44" s="1" customFormat="1" ht="14.45" customHeight="1">
      <c r="B49" s="32"/>
      <c r="D49" s="41" t="s">
        <v>46</v>
      </c>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1" t="s">
        <v>47</v>
      </c>
      <c r="AI49" s="42"/>
      <c r="AJ49" s="42"/>
      <c r="AK49" s="42"/>
      <c r="AL49" s="42"/>
      <c r="AM49" s="42"/>
      <c r="AN49" s="42"/>
      <c r="AO49" s="42"/>
      <c r="AR49" s="32"/>
    </row>
    <row r="50" spans="2:44" ht="11.25">
      <c r="B50" s="20"/>
      <c r="AR50" s="20"/>
    </row>
    <row r="51" spans="2:44" ht="11.25">
      <c r="B51" s="20"/>
      <c r="AR51" s="20"/>
    </row>
    <row r="52" spans="2:44" ht="11.25">
      <c r="B52" s="20"/>
      <c r="AR52" s="20"/>
    </row>
    <row r="53" spans="2:44" ht="11.25">
      <c r="B53" s="20"/>
      <c r="AR53" s="20"/>
    </row>
    <row r="54" spans="2:44" ht="11.25">
      <c r="B54" s="20"/>
      <c r="AR54" s="20"/>
    </row>
    <row r="55" spans="2:44" ht="11.25">
      <c r="B55" s="20"/>
      <c r="AR55" s="20"/>
    </row>
    <row r="56" spans="2:44" ht="11.25">
      <c r="B56" s="20"/>
      <c r="AR56" s="20"/>
    </row>
    <row r="57" spans="2:44" ht="11.25">
      <c r="B57" s="20"/>
      <c r="AR57" s="20"/>
    </row>
    <row r="58" spans="2:44" ht="11.25">
      <c r="B58" s="20"/>
      <c r="AR58" s="20"/>
    </row>
    <row r="59" spans="2:44" ht="11.25">
      <c r="B59" s="20"/>
      <c r="AR59" s="20"/>
    </row>
    <row r="60" spans="2:44" s="1" customFormat="1">
      <c r="B60" s="32"/>
      <c r="D60" s="43" t="s">
        <v>48</v>
      </c>
      <c r="E60" s="34"/>
      <c r="F60" s="34"/>
      <c r="G60" s="34"/>
      <c r="H60" s="34"/>
      <c r="I60" s="34"/>
      <c r="J60" s="34"/>
      <c r="K60" s="34"/>
      <c r="L60" s="34"/>
      <c r="M60" s="34"/>
      <c r="N60" s="34"/>
      <c r="O60" s="34"/>
      <c r="P60" s="34"/>
      <c r="Q60" s="34"/>
      <c r="R60" s="34"/>
      <c r="S60" s="34"/>
      <c r="T60" s="34"/>
      <c r="U60" s="34"/>
      <c r="V60" s="43" t="s">
        <v>49</v>
      </c>
      <c r="W60" s="34"/>
      <c r="X60" s="34"/>
      <c r="Y60" s="34"/>
      <c r="Z60" s="34"/>
      <c r="AA60" s="34"/>
      <c r="AB60" s="34"/>
      <c r="AC60" s="34"/>
      <c r="AD60" s="34"/>
      <c r="AE60" s="34"/>
      <c r="AF60" s="34"/>
      <c r="AG60" s="34"/>
      <c r="AH60" s="43" t="s">
        <v>48</v>
      </c>
      <c r="AI60" s="34"/>
      <c r="AJ60" s="34"/>
      <c r="AK60" s="34"/>
      <c r="AL60" s="34"/>
      <c r="AM60" s="43" t="s">
        <v>49</v>
      </c>
      <c r="AN60" s="34"/>
      <c r="AO60" s="34"/>
      <c r="AR60" s="32"/>
    </row>
    <row r="61" spans="2:44" ht="11.25">
      <c r="B61" s="20"/>
      <c r="AR61" s="20"/>
    </row>
    <row r="62" spans="2:44" ht="11.25">
      <c r="B62" s="20"/>
      <c r="AR62" s="20"/>
    </row>
    <row r="63" spans="2:44" ht="11.25">
      <c r="B63" s="20"/>
      <c r="AR63" s="20"/>
    </row>
    <row r="64" spans="2:44" s="1" customFormat="1">
      <c r="B64" s="32"/>
      <c r="D64" s="41" t="s">
        <v>50</v>
      </c>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1" t="s">
        <v>51</v>
      </c>
      <c r="AI64" s="42"/>
      <c r="AJ64" s="42"/>
      <c r="AK64" s="42"/>
      <c r="AL64" s="42"/>
      <c r="AM64" s="42"/>
      <c r="AN64" s="42"/>
      <c r="AO64" s="42"/>
      <c r="AR64" s="32"/>
    </row>
    <row r="65" spans="2:44" ht="11.25">
      <c r="B65" s="20"/>
      <c r="AR65" s="20"/>
    </row>
    <row r="66" spans="2:44" ht="11.25">
      <c r="B66" s="20"/>
      <c r="AR66" s="20"/>
    </row>
    <row r="67" spans="2:44" ht="11.25">
      <c r="B67" s="20"/>
      <c r="AR67" s="20"/>
    </row>
    <row r="68" spans="2:44" ht="11.25">
      <c r="B68" s="20"/>
      <c r="AR68" s="20"/>
    </row>
    <row r="69" spans="2:44" ht="11.25">
      <c r="B69" s="20"/>
      <c r="AR69" s="20"/>
    </row>
    <row r="70" spans="2:44" ht="11.25">
      <c r="B70" s="20"/>
      <c r="AR70" s="20"/>
    </row>
    <row r="71" spans="2:44" ht="11.25">
      <c r="B71" s="20"/>
      <c r="AR71" s="20"/>
    </row>
    <row r="72" spans="2:44" ht="11.25">
      <c r="B72" s="20"/>
      <c r="AR72" s="20"/>
    </row>
    <row r="73" spans="2:44" ht="11.25">
      <c r="B73" s="20"/>
      <c r="AR73" s="20"/>
    </row>
    <row r="74" spans="2:44" ht="11.25">
      <c r="B74" s="20"/>
      <c r="AR74" s="20"/>
    </row>
    <row r="75" spans="2:44" s="1" customFormat="1">
      <c r="B75" s="32"/>
      <c r="D75" s="43" t="s">
        <v>48</v>
      </c>
      <c r="E75" s="34"/>
      <c r="F75" s="34"/>
      <c r="G75" s="34"/>
      <c r="H75" s="34"/>
      <c r="I75" s="34"/>
      <c r="J75" s="34"/>
      <c r="K75" s="34"/>
      <c r="L75" s="34"/>
      <c r="M75" s="34"/>
      <c r="N75" s="34"/>
      <c r="O75" s="34"/>
      <c r="P75" s="34"/>
      <c r="Q75" s="34"/>
      <c r="R75" s="34"/>
      <c r="S75" s="34"/>
      <c r="T75" s="34"/>
      <c r="U75" s="34"/>
      <c r="V75" s="43" t="s">
        <v>49</v>
      </c>
      <c r="W75" s="34"/>
      <c r="X75" s="34"/>
      <c r="Y75" s="34"/>
      <c r="Z75" s="34"/>
      <c r="AA75" s="34"/>
      <c r="AB75" s="34"/>
      <c r="AC75" s="34"/>
      <c r="AD75" s="34"/>
      <c r="AE75" s="34"/>
      <c r="AF75" s="34"/>
      <c r="AG75" s="34"/>
      <c r="AH75" s="43" t="s">
        <v>48</v>
      </c>
      <c r="AI75" s="34"/>
      <c r="AJ75" s="34"/>
      <c r="AK75" s="34"/>
      <c r="AL75" s="34"/>
      <c r="AM75" s="43" t="s">
        <v>49</v>
      </c>
      <c r="AN75" s="34"/>
      <c r="AO75" s="34"/>
      <c r="AR75" s="32"/>
    </row>
    <row r="76" spans="2:44" s="1" customFormat="1" ht="11.25">
      <c r="B76" s="32"/>
      <c r="AR76" s="32"/>
    </row>
    <row r="77" spans="2:44" s="1" customFormat="1" ht="6.95" customHeight="1">
      <c r="B77" s="44"/>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32"/>
    </row>
    <row r="81" spans="1:91" s="1" customFormat="1" ht="6.95" customHeight="1">
      <c r="B81" s="46"/>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32"/>
    </row>
    <row r="82" spans="1:91" s="1" customFormat="1" ht="24.95" customHeight="1">
      <c r="B82" s="32"/>
      <c r="C82" s="21" t="s">
        <v>52</v>
      </c>
      <c r="AR82" s="32"/>
    </row>
    <row r="83" spans="1:91" s="1" customFormat="1" ht="6.95" customHeight="1">
      <c r="B83" s="32"/>
      <c r="AR83" s="32"/>
    </row>
    <row r="84" spans="1:91" s="3" customFormat="1" ht="12" customHeight="1">
      <c r="B84" s="48"/>
      <c r="C84" s="27" t="s">
        <v>13</v>
      </c>
      <c r="L84" s="3" t="str">
        <f>K5</f>
        <v>IMPORT_A</v>
      </c>
      <c r="AR84" s="48"/>
    </row>
    <row r="85" spans="1:91" s="4" customFormat="1" ht="36.950000000000003" customHeight="1">
      <c r="B85" s="49"/>
      <c r="C85" s="50" t="s">
        <v>16</v>
      </c>
      <c r="L85" s="206" t="str">
        <f>K6</f>
        <v>I-20002 - Modernizace bytových domů ul. Šenovská 65,67 a 69</v>
      </c>
      <c r="M85" s="207"/>
      <c r="N85" s="207"/>
      <c r="O85" s="207"/>
      <c r="P85" s="207"/>
      <c r="Q85" s="207"/>
      <c r="R85" s="207"/>
      <c r="S85" s="207"/>
      <c r="T85" s="207"/>
      <c r="U85" s="207"/>
      <c r="V85" s="207"/>
      <c r="W85" s="207"/>
      <c r="X85" s="207"/>
      <c r="Y85" s="207"/>
      <c r="Z85" s="207"/>
      <c r="AA85" s="207"/>
      <c r="AB85" s="207"/>
      <c r="AC85" s="207"/>
      <c r="AD85" s="207"/>
      <c r="AE85" s="207"/>
      <c r="AF85" s="207"/>
      <c r="AG85" s="207"/>
      <c r="AH85" s="207"/>
      <c r="AI85" s="207"/>
      <c r="AJ85" s="207"/>
      <c r="AR85" s="49"/>
    </row>
    <row r="86" spans="1:91" s="1" customFormat="1" ht="6.95" customHeight="1">
      <c r="B86" s="32"/>
      <c r="AR86" s="32"/>
    </row>
    <row r="87" spans="1:91" s="1" customFormat="1" ht="12" customHeight="1">
      <c r="B87" s="32"/>
      <c r="C87" s="27" t="s">
        <v>20</v>
      </c>
      <c r="L87" s="51" t="str">
        <f>IF(K8="","",K8)</f>
        <v xml:space="preserve"> </v>
      </c>
      <c r="AI87" s="27" t="s">
        <v>22</v>
      </c>
      <c r="AM87" s="234" t="str">
        <f>IF(AN8= "","",AN8)</f>
        <v>11. 8. 2025</v>
      </c>
      <c r="AN87" s="234"/>
      <c r="AR87" s="32"/>
    </row>
    <row r="88" spans="1:91" s="1" customFormat="1" ht="6.95" customHeight="1">
      <c r="B88" s="32"/>
      <c r="AR88" s="32"/>
    </row>
    <row r="89" spans="1:91" s="1" customFormat="1" ht="15.2" customHeight="1">
      <c r="B89" s="32"/>
      <c r="C89" s="27" t="s">
        <v>24</v>
      </c>
      <c r="L89" s="3" t="str">
        <f>IF(E11= "","",E11)</f>
        <v xml:space="preserve"> </v>
      </c>
      <c r="AI89" s="27" t="s">
        <v>29</v>
      </c>
      <c r="AM89" s="232" t="str">
        <f>IF(E17="","",E17)</f>
        <v xml:space="preserve"> </v>
      </c>
      <c r="AN89" s="233"/>
      <c r="AO89" s="233"/>
      <c r="AP89" s="233"/>
      <c r="AR89" s="32"/>
      <c r="AS89" s="237" t="s">
        <v>53</v>
      </c>
      <c r="AT89" s="238"/>
      <c r="AU89" s="53"/>
      <c r="AV89" s="53"/>
      <c r="AW89" s="53"/>
      <c r="AX89" s="53"/>
      <c r="AY89" s="53"/>
      <c r="AZ89" s="53"/>
      <c r="BA89" s="53"/>
      <c r="BB89" s="53"/>
      <c r="BC89" s="53"/>
      <c r="BD89" s="54"/>
    </row>
    <row r="90" spans="1:91" s="1" customFormat="1" ht="15.2" customHeight="1">
      <c r="B90" s="32"/>
      <c r="C90" s="27" t="s">
        <v>27</v>
      </c>
      <c r="L90" s="3" t="str">
        <f>IF(E14= "Vyplň údaj","",E14)</f>
        <v/>
      </c>
      <c r="AI90" s="27" t="s">
        <v>31</v>
      </c>
      <c r="AM90" s="232" t="str">
        <f>IF(E20="","",E20)</f>
        <v xml:space="preserve"> </v>
      </c>
      <c r="AN90" s="233"/>
      <c r="AO90" s="233"/>
      <c r="AP90" s="233"/>
      <c r="AR90" s="32"/>
      <c r="AS90" s="239"/>
      <c r="AT90" s="240"/>
      <c r="BD90" s="56"/>
    </row>
    <row r="91" spans="1:91" s="1" customFormat="1" ht="10.9" customHeight="1">
      <c r="B91" s="32"/>
      <c r="AR91" s="32"/>
      <c r="AS91" s="239"/>
      <c r="AT91" s="240"/>
      <c r="BD91" s="56"/>
    </row>
    <row r="92" spans="1:91" s="1" customFormat="1" ht="29.25" customHeight="1">
      <c r="B92" s="32"/>
      <c r="C92" s="201" t="s">
        <v>54</v>
      </c>
      <c r="D92" s="202"/>
      <c r="E92" s="202"/>
      <c r="F92" s="202"/>
      <c r="G92" s="202"/>
      <c r="H92" s="57"/>
      <c r="I92" s="205" t="s">
        <v>55</v>
      </c>
      <c r="J92" s="202"/>
      <c r="K92" s="202"/>
      <c r="L92" s="202"/>
      <c r="M92" s="202"/>
      <c r="N92" s="202"/>
      <c r="O92" s="202"/>
      <c r="P92" s="202"/>
      <c r="Q92" s="202"/>
      <c r="R92" s="202"/>
      <c r="S92" s="202"/>
      <c r="T92" s="202"/>
      <c r="U92" s="202"/>
      <c r="V92" s="202"/>
      <c r="W92" s="202"/>
      <c r="X92" s="202"/>
      <c r="Y92" s="202"/>
      <c r="Z92" s="202"/>
      <c r="AA92" s="202"/>
      <c r="AB92" s="202"/>
      <c r="AC92" s="202"/>
      <c r="AD92" s="202"/>
      <c r="AE92" s="202"/>
      <c r="AF92" s="202"/>
      <c r="AG92" s="229" t="s">
        <v>56</v>
      </c>
      <c r="AH92" s="202"/>
      <c r="AI92" s="202"/>
      <c r="AJ92" s="202"/>
      <c r="AK92" s="202"/>
      <c r="AL92" s="202"/>
      <c r="AM92" s="202"/>
      <c r="AN92" s="205" t="s">
        <v>57</v>
      </c>
      <c r="AO92" s="202"/>
      <c r="AP92" s="236"/>
      <c r="AQ92" s="58" t="s">
        <v>58</v>
      </c>
      <c r="AR92" s="32"/>
      <c r="AS92" s="59" t="s">
        <v>59</v>
      </c>
      <c r="AT92" s="60" t="s">
        <v>60</v>
      </c>
      <c r="AU92" s="60" t="s">
        <v>61</v>
      </c>
      <c r="AV92" s="60" t="s">
        <v>62</v>
      </c>
      <c r="AW92" s="60" t="s">
        <v>63</v>
      </c>
      <c r="AX92" s="60" t="s">
        <v>64</v>
      </c>
      <c r="AY92" s="60" t="s">
        <v>65</v>
      </c>
      <c r="AZ92" s="60" t="s">
        <v>66</v>
      </c>
      <c r="BA92" s="60" t="s">
        <v>67</v>
      </c>
      <c r="BB92" s="60" t="s">
        <v>68</v>
      </c>
      <c r="BC92" s="60" t="s">
        <v>69</v>
      </c>
      <c r="BD92" s="61" t="s">
        <v>70</v>
      </c>
    </row>
    <row r="93" spans="1:91" s="1" customFormat="1" ht="10.9" customHeight="1">
      <c r="B93" s="32"/>
      <c r="AR93" s="32"/>
      <c r="AS93" s="62"/>
      <c r="AT93" s="53"/>
      <c r="AU93" s="53"/>
      <c r="AV93" s="53"/>
      <c r="AW93" s="53"/>
      <c r="AX93" s="53"/>
      <c r="AY93" s="53"/>
      <c r="AZ93" s="53"/>
      <c r="BA93" s="53"/>
      <c r="BB93" s="53"/>
      <c r="BC93" s="53"/>
      <c r="BD93" s="54"/>
    </row>
    <row r="94" spans="1:91" s="5" customFormat="1" ht="32.450000000000003" customHeight="1">
      <c r="B94" s="63"/>
      <c r="C94" s="64" t="s">
        <v>71</v>
      </c>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241">
        <f>ROUND(AG95+AG100+AG105+SUM(AG110:AG115),2)</f>
        <v>0</v>
      </c>
      <c r="AH94" s="241"/>
      <c r="AI94" s="241"/>
      <c r="AJ94" s="241"/>
      <c r="AK94" s="241"/>
      <c r="AL94" s="241"/>
      <c r="AM94" s="241"/>
      <c r="AN94" s="242">
        <f t="shared" ref="AN94:AN115" si="0">SUM(AG94,AT94)</f>
        <v>0</v>
      </c>
      <c r="AO94" s="242"/>
      <c r="AP94" s="242"/>
      <c r="AQ94" s="67" t="s">
        <v>1</v>
      </c>
      <c r="AR94" s="63"/>
      <c r="AS94" s="68">
        <f>ROUND(AS95+AS100+AS105+SUM(AS110:AS115),2)</f>
        <v>0</v>
      </c>
      <c r="AT94" s="69">
        <f t="shared" ref="AT94:AT115" si="1">ROUND(SUM(AV94:AW94),2)</f>
        <v>0</v>
      </c>
      <c r="AU94" s="70">
        <f>ROUND(AU95+AU100+AU105+SUM(AU110:AU115),5)</f>
        <v>0</v>
      </c>
      <c r="AV94" s="69">
        <f>ROUND(AZ94*L29,2)</f>
        <v>0</v>
      </c>
      <c r="AW94" s="69">
        <f>ROUND(BA94*L30,2)</f>
        <v>0</v>
      </c>
      <c r="AX94" s="69">
        <f>ROUND(BB94*L29,2)</f>
        <v>0</v>
      </c>
      <c r="AY94" s="69">
        <f>ROUND(BC94*L30,2)</f>
        <v>0</v>
      </c>
      <c r="AZ94" s="69">
        <f>ROUND(AZ95+AZ100+AZ105+SUM(AZ110:AZ115),2)</f>
        <v>0</v>
      </c>
      <c r="BA94" s="69">
        <f>ROUND(BA95+BA100+BA105+SUM(BA110:BA115),2)</f>
        <v>0</v>
      </c>
      <c r="BB94" s="69">
        <f>ROUND(BB95+BB100+BB105+SUM(BB110:BB115),2)</f>
        <v>0</v>
      </c>
      <c r="BC94" s="69">
        <f>ROUND(BC95+BC100+BC105+SUM(BC110:BC115),2)</f>
        <v>0</v>
      </c>
      <c r="BD94" s="71">
        <f>ROUND(BD95+BD100+BD105+SUM(BD110:BD115),2)</f>
        <v>0</v>
      </c>
      <c r="BS94" s="72" t="s">
        <v>72</v>
      </c>
      <c r="BT94" s="72" t="s">
        <v>73</v>
      </c>
      <c r="BU94" s="73" t="s">
        <v>74</v>
      </c>
      <c r="BV94" s="72" t="s">
        <v>75</v>
      </c>
      <c r="BW94" s="72" t="s">
        <v>5</v>
      </c>
      <c r="BX94" s="72" t="s">
        <v>76</v>
      </c>
      <c r="CL94" s="72" t="s">
        <v>1</v>
      </c>
    </row>
    <row r="95" spans="1:91" s="6" customFormat="1" ht="24.75" customHeight="1">
      <c r="B95" s="74"/>
      <c r="C95" s="75"/>
      <c r="D95" s="203" t="s">
        <v>77</v>
      </c>
      <c r="E95" s="203"/>
      <c r="F95" s="203"/>
      <c r="G95" s="203"/>
      <c r="H95" s="203"/>
      <c r="I95" s="76"/>
      <c r="J95" s="203" t="s">
        <v>78</v>
      </c>
      <c r="K95" s="203"/>
      <c r="L95" s="203"/>
      <c r="M95" s="203"/>
      <c r="N95" s="203"/>
      <c r="O95" s="203"/>
      <c r="P95" s="203"/>
      <c r="Q95" s="203"/>
      <c r="R95" s="203"/>
      <c r="S95" s="203"/>
      <c r="T95" s="203"/>
      <c r="U95" s="203"/>
      <c r="V95" s="203"/>
      <c r="W95" s="203"/>
      <c r="X95" s="203"/>
      <c r="Y95" s="203"/>
      <c r="Z95" s="203"/>
      <c r="AA95" s="203"/>
      <c r="AB95" s="203"/>
      <c r="AC95" s="203"/>
      <c r="AD95" s="203"/>
      <c r="AE95" s="203"/>
      <c r="AF95" s="203"/>
      <c r="AG95" s="230">
        <f>ROUND(SUM(AG96:AG99),2)</f>
        <v>0</v>
      </c>
      <c r="AH95" s="231"/>
      <c r="AI95" s="231"/>
      <c r="AJ95" s="231"/>
      <c r="AK95" s="231"/>
      <c r="AL95" s="231"/>
      <c r="AM95" s="231"/>
      <c r="AN95" s="235">
        <f t="shared" si="0"/>
        <v>0</v>
      </c>
      <c r="AO95" s="231"/>
      <c r="AP95" s="231"/>
      <c r="AQ95" s="77" t="s">
        <v>79</v>
      </c>
      <c r="AR95" s="74"/>
      <c r="AS95" s="78">
        <f>ROUND(SUM(AS96:AS99),2)</f>
        <v>0</v>
      </c>
      <c r="AT95" s="79">
        <f t="shared" si="1"/>
        <v>0</v>
      </c>
      <c r="AU95" s="80">
        <f>ROUND(SUM(AU96:AU99),5)</f>
        <v>0</v>
      </c>
      <c r="AV95" s="79">
        <f>ROUND(AZ95*L29,2)</f>
        <v>0</v>
      </c>
      <c r="AW95" s="79">
        <f>ROUND(BA95*L30,2)</f>
        <v>0</v>
      </c>
      <c r="AX95" s="79">
        <f>ROUND(BB95*L29,2)</f>
        <v>0</v>
      </c>
      <c r="AY95" s="79">
        <f>ROUND(BC95*L30,2)</f>
        <v>0</v>
      </c>
      <c r="AZ95" s="79">
        <f>ROUND(SUM(AZ96:AZ99),2)</f>
        <v>0</v>
      </c>
      <c r="BA95" s="79">
        <f>ROUND(SUM(BA96:BA99),2)</f>
        <v>0</v>
      </c>
      <c r="BB95" s="79">
        <f>ROUND(SUM(BB96:BB99),2)</f>
        <v>0</v>
      </c>
      <c r="BC95" s="79">
        <f>ROUND(SUM(BC96:BC99),2)</f>
        <v>0</v>
      </c>
      <c r="BD95" s="81">
        <f>ROUND(SUM(BD96:BD99),2)</f>
        <v>0</v>
      </c>
      <c r="BS95" s="82" t="s">
        <v>72</v>
      </c>
      <c r="BT95" s="82" t="s">
        <v>80</v>
      </c>
      <c r="BV95" s="82" t="s">
        <v>75</v>
      </c>
      <c r="BW95" s="82" t="s">
        <v>81</v>
      </c>
      <c r="BX95" s="82" t="s">
        <v>5</v>
      </c>
      <c r="CL95" s="82" t="s">
        <v>1</v>
      </c>
      <c r="CM95" s="82" t="s">
        <v>80</v>
      </c>
    </row>
    <row r="96" spans="1:91" s="3" customFormat="1" ht="23.25" customHeight="1">
      <c r="A96" s="83" t="s">
        <v>82</v>
      </c>
      <c r="B96" s="48"/>
      <c r="C96" s="9"/>
      <c r="D96" s="9"/>
      <c r="E96" s="204" t="s">
        <v>77</v>
      </c>
      <c r="F96" s="204"/>
      <c r="G96" s="204"/>
      <c r="H96" s="204"/>
      <c r="I96" s="204"/>
      <c r="J96" s="9"/>
      <c r="K96" s="204" t="s">
        <v>78</v>
      </c>
      <c r="L96" s="204"/>
      <c r="M96" s="204"/>
      <c r="N96" s="204"/>
      <c r="O96" s="204"/>
      <c r="P96" s="204"/>
      <c r="Q96" s="204"/>
      <c r="R96" s="204"/>
      <c r="S96" s="204"/>
      <c r="T96" s="204"/>
      <c r="U96" s="204"/>
      <c r="V96" s="204"/>
      <c r="W96" s="204"/>
      <c r="X96" s="204"/>
      <c r="Y96" s="204"/>
      <c r="Z96" s="204"/>
      <c r="AA96" s="204"/>
      <c r="AB96" s="204"/>
      <c r="AC96" s="204"/>
      <c r="AD96" s="204"/>
      <c r="AE96" s="204"/>
      <c r="AF96" s="204"/>
      <c r="AG96" s="227">
        <f>'001 - 65 - 01.1 Soupis pr...'!J30</f>
        <v>0</v>
      </c>
      <c r="AH96" s="228"/>
      <c r="AI96" s="228"/>
      <c r="AJ96" s="228"/>
      <c r="AK96" s="228"/>
      <c r="AL96" s="228"/>
      <c r="AM96" s="228"/>
      <c r="AN96" s="227">
        <f t="shared" si="0"/>
        <v>0</v>
      </c>
      <c r="AO96" s="228"/>
      <c r="AP96" s="228"/>
      <c r="AQ96" s="84" t="s">
        <v>83</v>
      </c>
      <c r="AR96" s="48"/>
      <c r="AS96" s="85">
        <v>0</v>
      </c>
      <c r="AT96" s="86">
        <f t="shared" si="1"/>
        <v>0</v>
      </c>
      <c r="AU96" s="87">
        <f>'001 - 65 - 01.1 Soupis pr...'!P147</f>
        <v>0</v>
      </c>
      <c r="AV96" s="86">
        <f>'001 - 65 - 01.1 Soupis pr...'!J33</f>
        <v>0</v>
      </c>
      <c r="AW96" s="86">
        <f>'001 - 65 - 01.1 Soupis pr...'!J34</f>
        <v>0</v>
      </c>
      <c r="AX96" s="86">
        <f>'001 - 65 - 01.1 Soupis pr...'!J35</f>
        <v>0</v>
      </c>
      <c r="AY96" s="86">
        <f>'001 - 65 - 01.1 Soupis pr...'!J36</f>
        <v>0</v>
      </c>
      <c r="AZ96" s="86">
        <f>'001 - 65 - 01.1 Soupis pr...'!F33</f>
        <v>0</v>
      </c>
      <c r="BA96" s="86">
        <f>'001 - 65 - 01.1 Soupis pr...'!F34</f>
        <v>0</v>
      </c>
      <c r="BB96" s="86">
        <f>'001 - 65 - 01.1 Soupis pr...'!F35</f>
        <v>0</v>
      </c>
      <c r="BC96" s="86">
        <f>'001 - 65 - 01.1 Soupis pr...'!F36</f>
        <v>0</v>
      </c>
      <c r="BD96" s="88">
        <f>'001 - 65 - 01.1 Soupis pr...'!F37</f>
        <v>0</v>
      </c>
      <c r="BT96" s="25" t="s">
        <v>84</v>
      </c>
      <c r="BU96" s="25" t="s">
        <v>85</v>
      </c>
      <c r="BV96" s="25" t="s">
        <v>75</v>
      </c>
      <c r="BW96" s="25" t="s">
        <v>81</v>
      </c>
      <c r="BX96" s="25" t="s">
        <v>5</v>
      </c>
      <c r="CL96" s="25" t="s">
        <v>1</v>
      </c>
      <c r="CM96" s="25" t="s">
        <v>80</v>
      </c>
    </row>
    <row r="97" spans="1:91" s="3" customFormat="1" ht="23.25" customHeight="1">
      <c r="A97" s="83" t="s">
        <v>82</v>
      </c>
      <c r="B97" s="48"/>
      <c r="C97" s="9"/>
      <c r="D97" s="9"/>
      <c r="E97" s="204" t="s">
        <v>86</v>
      </c>
      <c r="F97" s="204"/>
      <c r="G97" s="204"/>
      <c r="H97" s="204"/>
      <c r="I97" s="204"/>
      <c r="J97" s="9"/>
      <c r="K97" s="204" t="s">
        <v>87</v>
      </c>
      <c r="L97" s="204"/>
      <c r="M97" s="204"/>
      <c r="N97" s="204"/>
      <c r="O97" s="204"/>
      <c r="P97" s="204"/>
      <c r="Q97" s="204"/>
      <c r="R97" s="204"/>
      <c r="S97" s="204"/>
      <c r="T97" s="204"/>
      <c r="U97" s="204"/>
      <c r="V97" s="204"/>
      <c r="W97" s="204"/>
      <c r="X97" s="204"/>
      <c r="Y97" s="204"/>
      <c r="Z97" s="204"/>
      <c r="AA97" s="204"/>
      <c r="AB97" s="204"/>
      <c r="AC97" s="204"/>
      <c r="AD97" s="204"/>
      <c r="AE97" s="204"/>
      <c r="AF97" s="204"/>
      <c r="AG97" s="227">
        <f>'65 - 01.4.1 - ÚT - č.p. 65'!J32</f>
        <v>0</v>
      </c>
      <c r="AH97" s="228"/>
      <c r="AI97" s="228"/>
      <c r="AJ97" s="228"/>
      <c r="AK97" s="228"/>
      <c r="AL97" s="228"/>
      <c r="AM97" s="228"/>
      <c r="AN97" s="227">
        <f t="shared" si="0"/>
        <v>0</v>
      </c>
      <c r="AO97" s="228"/>
      <c r="AP97" s="228"/>
      <c r="AQ97" s="84" t="s">
        <v>83</v>
      </c>
      <c r="AR97" s="48"/>
      <c r="AS97" s="85">
        <v>0</v>
      </c>
      <c r="AT97" s="86">
        <f t="shared" si="1"/>
        <v>0</v>
      </c>
      <c r="AU97" s="87">
        <f>'65 - 01.4.1 - ÚT - č.p. 65'!P128</f>
        <v>0</v>
      </c>
      <c r="AV97" s="86">
        <f>'65 - 01.4.1 - ÚT - č.p. 65'!J35</f>
        <v>0</v>
      </c>
      <c r="AW97" s="86">
        <f>'65 - 01.4.1 - ÚT - č.p. 65'!J36</f>
        <v>0</v>
      </c>
      <c r="AX97" s="86">
        <f>'65 - 01.4.1 - ÚT - č.p. 65'!J37</f>
        <v>0</v>
      </c>
      <c r="AY97" s="86">
        <f>'65 - 01.4.1 - ÚT - č.p. 65'!J38</f>
        <v>0</v>
      </c>
      <c r="AZ97" s="86">
        <f>'65 - 01.4.1 - ÚT - č.p. 65'!F35</f>
        <v>0</v>
      </c>
      <c r="BA97" s="86">
        <f>'65 - 01.4.1 - ÚT - č.p. 65'!F36</f>
        <v>0</v>
      </c>
      <c r="BB97" s="86">
        <f>'65 - 01.4.1 - ÚT - č.p. 65'!F37</f>
        <v>0</v>
      </c>
      <c r="BC97" s="86">
        <f>'65 - 01.4.1 - ÚT - č.p. 65'!F38</f>
        <v>0</v>
      </c>
      <c r="BD97" s="88">
        <f>'65 - 01.4.1 - ÚT - č.p. 65'!F39</f>
        <v>0</v>
      </c>
      <c r="BT97" s="25" t="s">
        <v>84</v>
      </c>
      <c r="BV97" s="25" t="s">
        <v>75</v>
      </c>
      <c r="BW97" s="25" t="s">
        <v>88</v>
      </c>
      <c r="BX97" s="25" t="s">
        <v>81</v>
      </c>
      <c r="CL97" s="25" t="s">
        <v>1</v>
      </c>
    </row>
    <row r="98" spans="1:91" s="3" customFormat="1" ht="23.25" customHeight="1">
      <c r="A98" s="83" t="s">
        <v>82</v>
      </c>
      <c r="B98" s="48"/>
      <c r="C98" s="9"/>
      <c r="D98" s="9"/>
      <c r="E98" s="204" t="s">
        <v>89</v>
      </c>
      <c r="F98" s="204"/>
      <c r="G98" s="204"/>
      <c r="H98" s="204"/>
      <c r="I98" s="204"/>
      <c r="J98" s="9"/>
      <c r="K98" s="204" t="s">
        <v>90</v>
      </c>
      <c r="L98" s="204"/>
      <c r="M98" s="204"/>
      <c r="N98" s="204"/>
      <c r="O98" s="204"/>
      <c r="P98" s="204"/>
      <c r="Q98" s="204"/>
      <c r="R98" s="204"/>
      <c r="S98" s="204"/>
      <c r="T98" s="204"/>
      <c r="U98" s="204"/>
      <c r="V98" s="204"/>
      <c r="W98" s="204"/>
      <c r="X98" s="204"/>
      <c r="Y98" s="204"/>
      <c r="Z98" s="204"/>
      <c r="AA98" s="204"/>
      <c r="AB98" s="204"/>
      <c r="AC98" s="204"/>
      <c r="AD98" s="204"/>
      <c r="AE98" s="204"/>
      <c r="AF98" s="204"/>
      <c r="AG98" s="227">
        <f>'65 - D.1.4.2 - Zdravotech...'!J32</f>
        <v>0</v>
      </c>
      <c r="AH98" s="228"/>
      <c r="AI98" s="228"/>
      <c r="AJ98" s="228"/>
      <c r="AK98" s="228"/>
      <c r="AL98" s="228"/>
      <c r="AM98" s="228"/>
      <c r="AN98" s="227">
        <f t="shared" si="0"/>
        <v>0</v>
      </c>
      <c r="AO98" s="228"/>
      <c r="AP98" s="228"/>
      <c r="AQ98" s="84" t="s">
        <v>83</v>
      </c>
      <c r="AR98" s="48"/>
      <c r="AS98" s="85">
        <v>0</v>
      </c>
      <c r="AT98" s="86">
        <f t="shared" si="1"/>
        <v>0</v>
      </c>
      <c r="AU98" s="87">
        <f>'65 - D.1.4.2 - Zdravotech...'!P129</f>
        <v>0</v>
      </c>
      <c r="AV98" s="86">
        <f>'65 - D.1.4.2 - Zdravotech...'!J35</f>
        <v>0</v>
      </c>
      <c r="AW98" s="86">
        <f>'65 - D.1.4.2 - Zdravotech...'!J36</f>
        <v>0</v>
      </c>
      <c r="AX98" s="86">
        <f>'65 - D.1.4.2 - Zdravotech...'!J37</f>
        <v>0</v>
      </c>
      <c r="AY98" s="86">
        <f>'65 - D.1.4.2 - Zdravotech...'!J38</f>
        <v>0</v>
      </c>
      <c r="AZ98" s="86">
        <f>'65 - D.1.4.2 - Zdravotech...'!F35</f>
        <v>0</v>
      </c>
      <c r="BA98" s="86">
        <f>'65 - D.1.4.2 - Zdravotech...'!F36</f>
        <v>0</v>
      </c>
      <c r="BB98" s="86">
        <f>'65 - D.1.4.2 - Zdravotech...'!F37</f>
        <v>0</v>
      </c>
      <c r="BC98" s="86">
        <f>'65 - D.1.4.2 - Zdravotech...'!F38</f>
        <v>0</v>
      </c>
      <c r="BD98" s="88">
        <f>'65 - D.1.4.2 - Zdravotech...'!F39</f>
        <v>0</v>
      </c>
      <c r="BT98" s="25" t="s">
        <v>84</v>
      </c>
      <c r="BV98" s="25" t="s">
        <v>75</v>
      </c>
      <c r="BW98" s="25" t="s">
        <v>91</v>
      </c>
      <c r="BX98" s="25" t="s">
        <v>81</v>
      </c>
      <c r="CL98" s="25" t="s">
        <v>1</v>
      </c>
    </row>
    <row r="99" spans="1:91" s="3" customFormat="1" ht="23.25" customHeight="1">
      <c r="A99" s="83" t="s">
        <v>82</v>
      </c>
      <c r="B99" s="48"/>
      <c r="C99" s="9"/>
      <c r="D99" s="9"/>
      <c r="E99" s="204" t="s">
        <v>92</v>
      </c>
      <c r="F99" s="204"/>
      <c r="G99" s="204"/>
      <c r="H99" s="204"/>
      <c r="I99" s="204"/>
      <c r="J99" s="9"/>
      <c r="K99" s="204" t="s">
        <v>93</v>
      </c>
      <c r="L99" s="204"/>
      <c r="M99" s="204"/>
      <c r="N99" s="204"/>
      <c r="O99" s="204"/>
      <c r="P99" s="204"/>
      <c r="Q99" s="204"/>
      <c r="R99" s="204"/>
      <c r="S99" s="204"/>
      <c r="T99" s="204"/>
      <c r="U99" s="204"/>
      <c r="V99" s="204"/>
      <c r="W99" s="204"/>
      <c r="X99" s="204"/>
      <c r="Y99" s="204"/>
      <c r="Z99" s="204"/>
      <c r="AA99" s="204"/>
      <c r="AB99" s="204"/>
      <c r="AC99" s="204"/>
      <c r="AD99" s="204"/>
      <c r="AE99" s="204"/>
      <c r="AF99" s="204"/>
      <c r="AG99" s="227">
        <f>'65 - D.1.4.3 - Vzduchotec...'!J32</f>
        <v>0</v>
      </c>
      <c r="AH99" s="228"/>
      <c r="AI99" s="228"/>
      <c r="AJ99" s="228"/>
      <c r="AK99" s="228"/>
      <c r="AL99" s="228"/>
      <c r="AM99" s="228"/>
      <c r="AN99" s="227">
        <f t="shared" si="0"/>
        <v>0</v>
      </c>
      <c r="AO99" s="228"/>
      <c r="AP99" s="228"/>
      <c r="AQ99" s="84" t="s">
        <v>83</v>
      </c>
      <c r="AR99" s="48"/>
      <c r="AS99" s="85">
        <v>0</v>
      </c>
      <c r="AT99" s="86">
        <f t="shared" si="1"/>
        <v>0</v>
      </c>
      <c r="AU99" s="87">
        <f>'65 - D.1.4.3 - Vzduchotec...'!P122</f>
        <v>0</v>
      </c>
      <c r="AV99" s="86">
        <f>'65 - D.1.4.3 - Vzduchotec...'!J35</f>
        <v>0</v>
      </c>
      <c r="AW99" s="86">
        <f>'65 - D.1.4.3 - Vzduchotec...'!J36</f>
        <v>0</v>
      </c>
      <c r="AX99" s="86">
        <f>'65 - D.1.4.3 - Vzduchotec...'!J37</f>
        <v>0</v>
      </c>
      <c r="AY99" s="86">
        <f>'65 - D.1.4.3 - Vzduchotec...'!J38</f>
        <v>0</v>
      </c>
      <c r="AZ99" s="86">
        <f>'65 - D.1.4.3 - Vzduchotec...'!F35</f>
        <v>0</v>
      </c>
      <c r="BA99" s="86">
        <f>'65 - D.1.4.3 - Vzduchotec...'!F36</f>
        <v>0</v>
      </c>
      <c r="BB99" s="86">
        <f>'65 - D.1.4.3 - Vzduchotec...'!F37</f>
        <v>0</v>
      </c>
      <c r="BC99" s="86">
        <f>'65 - D.1.4.3 - Vzduchotec...'!F38</f>
        <v>0</v>
      </c>
      <c r="BD99" s="88">
        <f>'65 - D.1.4.3 - Vzduchotec...'!F39</f>
        <v>0</v>
      </c>
      <c r="BT99" s="25" t="s">
        <v>84</v>
      </c>
      <c r="BV99" s="25" t="s">
        <v>75</v>
      </c>
      <c r="BW99" s="25" t="s">
        <v>94</v>
      </c>
      <c r="BX99" s="25" t="s">
        <v>81</v>
      </c>
      <c r="CL99" s="25" t="s">
        <v>1</v>
      </c>
    </row>
    <row r="100" spans="1:91" s="6" customFormat="1" ht="24.75" customHeight="1">
      <c r="B100" s="74"/>
      <c r="C100" s="75"/>
      <c r="D100" s="203" t="s">
        <v>95</v>
      </c>
      <c r="E100" s="203"/>
      <c r="F100" s="203"/>
      <c r="G100" s="203"/>
      <c r="H100" s="203"/>
      <c r="I100" s="76"/>
      <c r="J100" s="203" t="s">
        <v>96</v>
      </c>
      <c r="K100" s="203"/>
      <c r="L100" s="203"/>
      <c r="M100" s="203"/>
      <c r="N100" s="203"/>
      <c r="O100" s="203"/>
      <c r="P100" s="203"/>
      <c r="Q100" s="203"/>
      <c r="R100" s="203"/>
      <c r="S100" s="203"/>
      <c r="T100" s="203"/>
      <c r="U100" s="203"/>
      <c r="V100" s="203"/>
      <c r="W100" s="203"/>
      <c r="X100" s="203"/>
      <c r="Y100" s="203"/>
      <c r="Z100" s="203"/>
      <c r="AA100" s="203"/>
      <c r="AB100" s="203"/>
      <c r="AC100" s="203"/>
      <c r="AD100" s="203"/>
      <c r="AE100" s="203"/>
      <c r="AF100" s="203"/>
      <c r="AG100" s="230">
        <f>ROUND(SUM(AG101:AG104),2)</f>
        <v>0</v>
      </c>
      <c r="AH100" s="231"/>
      <c r="AI100" s="231"/>
      <c r="AJ100" s="231"/>
      <c r="AK100" s="231"/>
      <c r="AL100" s="231"/>
      <c r="AM100" s="231"/>
      <c r="AN100" s="235">
        <f t="shared" si="0"/>
        <v>0</v>
      </c>
      <c r="AO100" s="231"/>
      <c r="AP100" s="231"/>
      <c r="AQ100" s="77" t="s">
        <v>79</v>
      </c>
      <c r="AR100" s="74"/>
      <c r="AS100" s="78">
        <f>ROUND(SUM(AS101:AS104),2)</f>
        <v>0</v>
      </c>
      <c r="AT100" s="79">
        <f t="shared" si="1"/>
        <v>0</v>
      </c>
      <c r="AU100" s="80">
        <f>ROUND(SUM(AU101:AU104),5)</f>
        <v>0</v>
      </c>
      <c r="AV100" s="79">
        <f>ROUND(AZ100*L29,2)</f>
        <v>0</v>
      </c>
      <c r="AW100" s="79">
        <f>ROUND(BA100*L30,2)</f>
        <v>0</v>
      </c>
      <c r="AX100" s="79">
        <f>ROUND(BB100*L29,2)</f>
        <v>0</v>
      </c>
      <c r="AY100" s="79">
        <f>ROUND(BC100*L30,2)</f>
        <v>0</v>
      </c>
      <c r="AZ100" s="79">
        <f>ROUND(SUM(AZ101:AZ104),2)</f>
        <v>0</v>
      </c>
      <c r="BA100" s="79">
        <f>ROUND(SUM(BA101:BA104),2)</f>
        <v>0</v>
      </c>
      <c r="BB100" s="79">
        <f>ROUND(SUM(BB101:BB104),2)</f>
        <v>0</v>
      </c>
      <c r="BC100" s="79">
        <f>ROUND(SUM(BC101:BC104),2)</f>
        <v>0</v>
      </c>
      <c r="BD100" s="81">
        <f>ROUND(SUM(BD101:BD104),2)</f>
        <v>0</v>
      </c>
      <c r="BS100" s="82" t="s">
        <v>72</v>
      </c>
      <c r="BT100" s="82" t="s">
        <v>80</v>
      </c>
      <c r="BV100" s="82" t="s">
        <v>75</v>
      </c>
      <c r="BW100" s="82" t="s">
        <v>97</v>
      </c>
      <c r="BX100" s="82" t="s">
        <v>5</v>
      </c>
      <c r="CL100" s="82" t="s">
        <v>1</v>
      </c>
      <c r="CM100" s="82" t="s">
        <v>80</v>
      </c>
    </row>
    <row r="101" spans="1:91" s="3" customFormat="1" ht="23.25" customHeight="1">
      <c r="A101" s="83" t="s">
        <v>82</v>
      </c>
      <c r="B101" s="48"/>
      <c r="C101" s="9"/>
      <c r="D101" s="9"/>
      <c r="E101" s="204" t="s">
        <v>95</v>
      </c>
      <c r="F101" s="204"/>
      <c r="G101" s="204"/>
      <c r="H101" s="204"/>
      <c r="I101" s="204"/>
      <c r="J101" s="9"/>
      <c r="K101" s="204" t="s">
        <v>96</v>
      </c>
      <c r="L101" s="204"/>
      <c r="M101" s="204"/>
      <c r="N101" s="204"/>
      <c r="O101" s="204"/>
      <c r="P101" s="204"/>
      <c r="Q101" s="204"/>
      <c r="R101" s="204"/>
      <c r="S101" s="204"/>
      <c r="T101" s="204"/>
      <c r="U101" s="204"/>
      <c r="V101" s="204"/>
      <c r="W101" s="204"/>
      <c r="X101" s="204"/>
      <c r="Y101" s="204"/>
      <c r="Z101" s="204"/>
      <c r="AA101" s="204"/>
      <c r="AB101" s="204"/>
      <c r="AC101" s="204"/>
      <c r="AD101" s="204"/>
      <c r="AE101" s="204"/>
      <c r="AF101" s="204"/>
      <c r="AG101" s="227">
        <f>'002 - 67 - 01.1 Soupis pr...'!J30</f>
        <v>0</v>
      </c>
      <c r="AH101" s="228"/>
      <c r="AI101" s="228"/>
      <c r="AJ101" s="228"/>
      <c r="AK101" s="228"/>
      <c r="AL101" s="228"/>
      <c r="AM101" s="228"/>
      <c r="AN101" s="227">
        <f t="shared" si="0"/>
        <v>0</v>
      </c>
      <c r="AO101" s="228"/>
      <c r="AP101" s="228"/>
      <c r="AQ101" s="84" t="s">
        <v>83</v>
      </c>
      <c r="AR101" s="48"/>
      <c r="AS101" s="85">
        <v>0</v>
      </c>
      <c r="AT101" s="86">
        <f t="shared" si="1"/>
        <v>0</v>
      </c>
      <c r="AU101" s="87">
        <f>'002 - 67 - 01.1 Soupis pr...'!P147</f>
        <v>0</v>
      </c>
      <c r="AV101" s="86">
        <f>'002 - 67 - 01.1 Soupis pr...'!J33</f>
        <v>0</v>
      </c>
      <c r="AW101" s="86">
        <f>'002 - 67 - 01.1 Soupis pr...'!J34</f>
        <v>0</v>
      </c>
      <c r="AX101" s="86">
        <f>'002 - 67 - 01.1 Soupis pr...'!J35</f>
        <v>0</v>
      </c>
      <c r="AY101" s="86">
        <f>'002 - 67 - 01.1 Soupis pr...'!J36</f>
        <v>0</v>
      </c>
      <c r="AZ101" s="86">
        <f>'002 - 67 - 01.1 Soupis pr...'!F33</f>
        <v>0</v>
      </c>
      <c r="BA101" s="86">
        <f>'002 - 67 - 01.1 Soupis pr...'!F34</f>
        <v>0</v>
      </c>
      <c r="BB101" s="86">
        <f>'002 - 67 - 01.1 Soupis pr...'!F35</f>
        <v>0</v>
      </c>
      <c r="BC101" s="86">
        <f>'002 - 67 - 01.1 Soupis pr...'!F36</f>
        <v>0</v>
      </c>
      <c r="BD101" s="88">
        <f>'002 - 67 - 01.1 Soupis pr...'!F37</f>
        <v>0</v>
      </c>
      <c r="BT101" s="25" t="s">
        <v>84</v>
      </c>
      <c r="BU101" s="25" t="s">
        <v>85</v>
      </c>
      <c r="BV101" s="25" t="s">
        <v>75</v>
      </c>
      <c r="BW101" s="25" t="s">
        <v>97</v>
      </c>
      <c r="BX101" s="25" t="s">
        <v>5</v>
      </c>
      <c r="CL101" s="25" t="s">
        <v>1</v>
      </c>
      <c r="CM101" s="25" t="s">
        <v>80</v>
      </c>
    </row>
    <row r="102" spans="1:91" s="3" customFormat="1" ht="23.25" customHeight="1">
      <c r="A102" s="83" t="s">
        <v>82</v>
      </c>
      <c r="B102" s="48"/>
      <c r="C102" s="9"/>
      <c r="D102" s="9"/>
      <c r="E102" s="204" t="s">
        <v>98</v>
      </c>
      <c r="F102" s="204"/>
      <c r="G102" s="204"/>
      <c r="H102" s="204"/>
      <c r="I102" s="204"/>
      <c r="J102" s="9"/>
      <c r="K102" s="204" t="s">
        <v>99</v>
      </c>
      <c r="L102" s="204"/>
      <c r="M102" s="204"/>
      <c r="N102" s="204"/>
      <c r="O102" s="204"/>
      <c r="P102" s="204"/>
      <c r="Q102" s="204"/>
      <c r="R102" s="204"/>
      <c r="S102" s="204"/>
      <c r="T102" s="204"/>
      <c r="U102" s="204"/>
      <c r="V102" s="204"/>
      <c r="W102" s="204"/>
      <c r="X102" s="204"/>
      <c r="Y102" s="204"/>
      <c r="Z102" s="204"/>
      <c r="AA102" s="204"/>
      <c r="AB102" s="204"/>
      <c r="AC102" s="204"/>
      <c r="AD102" s="204"/>
      <c r="AE102" s="204"/>
      <c r="AF102" s="204"/>
      <c r="AG102" s="227">
        <f>'67 - 01.4.1 - ÚT - č.p. 67'!J32</f>
        <v>0</v>
      </c>
      <c r="AH102" s="228"/>
      <c r="AI102" s="228"/>
      <c r="AJ102" s="228"/>
      <c r="AK102" s="228"/>
      <c r="AL102" s="228"/>
      <c r="AM102" s="228"/>
      <c r="AN102" s="227">
        <f t="shared" si="0"/>
        <v>0</v>
      </c>
      <c r="AO102" s="228"/>
      <c r="AP102" s="228"/>
      <c r="AQ102" s="84" t="s">
        <v>83</v>
      </c>
      <c r="AR102" s="48"/>
      <c r="AS102" s="85">
        <v>0</v>
      </c>
      <c r="AT102" s="86">
        <f t="shared" si="1"/>
        <v>0</v>
      </c>
      <c r="AU102" s="87">
        <f>'67 - 01.4.1 - ÚT - č.p. 67'!P128</f>
        <v>0</v>
      </c>
      <c r="AV102" s="86">
        <f>'67 - 01.4.1 - ÚT - č.p. 67'!J35</f>
        <v>0</v>
      </c>
      <c r="AW102" s="86">
        <f>'67 - 01.4.1 - ÚT - č.p. 67'!J36</f>
        <v>0</v>
      </c>
      <c r="AX102" s="86">
        <f>'67 - 01.4.1 - ÚT - č.p. 67'!J37</f>
        <v>0</v>
      </c>
      <c r="AY102" s="86">
        <f>'67 - 01.4.1 - ÚT - č.p. 67'!J38</f>
        <v>0</v>
      </c>
      <c r="AZ102" s="86">
        <f>'67 - 01.4.1 - ÚT - č.p. 67'!F35</f>
        <v>0</v>
      </c>
      <c r="BA102" s="86">
        <f>'67 - 01.4.1 - ÚT - č.p. 67'!F36</f>
        <v>0</v>
      </c>
      <c r="BB102" s="86">
        <f>'67 - 01.4.1 - ÚT - č.p. 67'!F37</f>
        <v>0</v>
      </c>
      <c r="BC102" s="86">
        <f>'67 - 01.4.1 - ÚT - č.p. 67'!F38</f>
        <v>0</v>
      </c>
      <c r="BD102" s="88">
        <f>'67 - 01.4.1 - ÚT - č.p. 67'!F39</f>
        <v>0</v>
      </c>
      <c r="BT102" s="25" t="s">
        <v>84</v>
      </c>
      <c r="BV102" s="25" t="s">
        <v>75</v>
      </c>
      <c r="BW102" s="25" t="s">
        <v>100</v>
      </c>
      <c r="BX102" s="25" t="s">
        <v>97</v>
      </c>
      <c r="CL102" s="25" t="s">
        <v>1</v>
      </c>
    </row>
    <row r="103" spans="1:91" s="3" customFormat="1" ht="23.25" customHeight="1">
      <c r="A103" s="83" t="s">
        <v>82</v>
      </c>
      <c r="B103" s="48"/>
      <c r="C103" s="9"/>
      <c r="D103" s="9"/>
      <c r="E103" s="204" t="s">
        <v>101</v>
      </c>
      <c r="F103" s="204"/>
      <c r="G103" s="204"/>
      <c r="H103" s="204"/>
      <c r="I103" s="204"/>
      <c r="J103" s="9"/>
      <c r="K103" s="204" t="s">
        <v>90</v>
      </c>
      <c r="L103" s="204"/>
      <c r="M103" s="204"/>
      <c r="N103" s="204"/>
      <c r="O103" s="204"/>
      <c r="P103" s="204"/>
      <c r="Q103" s="204"/>
      <c r="R103" s="204"/>
      <c r="S103" s="204"/>
      <c r="T103" s="204"/>
      <c r="U103" s="204"/>
      <c r="V103" s="204"/>
      <c r="W103" s="204"/>
      <c r="X103" s="204"/>
      <c r="Y103" s="204"/>
      <c r="Z103" s="204"/>
      <c r="AA103" s="204"/>
      <c r="AB103" s="204"/>
      <c r="AC103" s="204"/>
      <c r="AD103" s="204"/>
      <c r="AE103" s="204"/>
      <c r="AF103" s="204"/>
      <c r="AG103" s="227">
        <f>'67 - D.1.4.2 - Zdravotech...'!J32</f>
        <v>0</v>
      </c>
      <c r="AH103" s="228"/>
      <c r="AI103" s="228"/>
      <c r="AJ103" s="228"/>
      <c r="AK103" s="228"/>
      <c r="AL103" s="228"/>
      <c r="AM103" s="228"/>
      <c r="AN103" s="227">
        <f t="shared" si="0"/>
        <v>0</v>
      </c>
      <c r="AO103" s="228"/>
      <c r="AP103" s="228"/>
      <c r="AQ103" s="84" t="s">
        <v>83</v>
      </c>
      <c r="AR103" s="48"/>
      <c r="AS103" s="85">
        <v>0</v>
      </c>
      <c r="AT103" s="86">
        <f t="shared" si="1"/>
        <v>0</v>
      </c>
      <c r="AU103" s="87">
        <f>'67 - D.1.4.2 - Zdravotech...'!P129</f>
        <v>0</v>
      </c>
      <c r="AV103" s="86">
        <f>'67 - D.1.4.2 - Zdravotech...'!J35</f>
        <v>0</v>
      </c>
      <c r="AW103" s="86">
        <f>'67 - D.1.4.2 - Zdravotech...'!J36</f>
        <v>0</v>
      </c>
      <c r="AX103" s="86">
        <f>'67 - D.1.4.2 - Zdravotech...'!J37</f>
        <v>0</v>
      </c>
      <c r="AY103" s="86">
        <f>'67 - D.1.4.2 - Zdravotech...'!J38</f>
        <v>0</v>
      </c>
      <c r="AZ103" s="86">
        <f>'67 - D.1.4.2 - Zdravotech...'!F35</f>
        <v>0</v>
      </c>
      <c r="BA103" s="86">
        <f>'67 - D.1.4.2 - Zdravotech...'!F36</f>
        <v>0</v>
      </c>
      <c r="BB103" s="86">
        <f>'67 - D.1.4.2 - Zdravotech...'!F37</f>
        <v>0</v>
      </c>
      <c r="BC103" s="86">
        <f>'67 - D.1.4.2 - Zdravotech...'!F38</f>
        <v>0</v>
      </c>
      <c r="BD103" s="88">
        <f>'67 - D.1.4.2 - Zdravotech...'!F39</f>
        <v>0</v>
      </c>
      <c r="BT103" s="25" t="s">
        <v>84</v>
      </c>
      <c r="BV103" s="25" t="s">
        <v>75</v>
      </c>
      <c r="BW103" s="25" t="s">
        <v>102</v>
      </c>
      <c r="BX103" s="25" t="s">
        <v>97</v>
      </c>
      <c r="CL103" s="25" t="s">
        <v>1</v>
      </c>
    </row>
    <row r="104" spans="1:91" s="3" customFormat="1" ht="23.25" customHeight="1">
      <c r="A104" s="83" t="s">
        <v>82</v>
      </c>
      <c r="B104" s="48"/>
      <c r="C104" s="9"/>
      <c r="D104" s="9"/>
      <c r="E104" s="204" t="s">
        <v>103</v>
      </c>
      <c r="F104" s="204"/>
      <c r="G104" s="204"/>
      <c r="H104" s="204"/>
      <c r="I104" s="204"/>
      <c r="J104" s="9"/>
      <c r="K104" s="204" t="s">
        <v>93</v>
      </c>
      <c r="L104" s="204"/>
      <c r="M104" s="204"/>
      <c r="N104" s="204"/>
      <c r="O104" s="204"/>
      <c r="P104" s="204"/>
      <c r="Q104" s="204"/>
      <c r="R104" s="204"/>
      <c r="S104" s="204"/>
      <c r="T104" s="204"/>
      <c r="U104" s="204"/>
      <c r="V104" s="204"/>
      <c r="W104" s="204"/>
      <c r="X104" s="204"/>
      <c r="Y104" s="204"/>
      <c r="Z104" s="204"/>
      <c r="AA104" s="204"/>
      <c r="AB104" s="204"/>
      <c r="AC104" s="204"/>
      <c r="AD104" s="204"/>
      <c r="AE104" s="204"/>
      <c r="AF104" s="204"/>
      <c r="AG104" s="227">
        <f>'67 - D.1.4.3 - Vzduchotec...'!J32</f>
        <v>0</v>
      </c>
      <c r="AH104" s="228"/>
      <c r="AI104" s="228"/>
      <c r="AJ104" s="228"/>
      <c r="AK104" s="228"/>
      <c r="AL104" s="228"/>
      <c r="AM104" s="228"/>
      <c r="AN104" s="227">
        <f t="shared" si="0"/>
        <v>0</v>
      </c>
      <c r="AO104" s="228"/>
      <c r="AP104" s="228"/>
      <c r="AQ104" s="84" t="s">
        <v>83</v>
      </c>
      <c r="AR104" s="48"/>
      <c r="AS104" s="85">
        <v>0</v>
      </c>
      <c r="AT104" s="86">
        <f t="shared" si="1"/>
        <v>0</v>
      </c>
      <c r="AU104" s="87">
        <f>'67 - D.1.4.3 - Vzduchotec...'!P122</f>
        <v>0</v>
      </c>
      <c r="AV104" s="86">
        <f>'67 - D.1.4.3 - Vzduchotec...'!J35</f>
        <v>0</v>
      </c>
      <c r="AW104" s="86">
        <f>'67 - D.1.4.3 - Vzduchotec...'!J36</f>
        <v>0</v>
      </c>
      <c r="AX104" s="86">
        <f>'67 - D.1.4.3 - Vzduchotec...'!J37</f>
        <v>0</v>
      </c>
      <c r="AY104" s="86">
        <f>'67 - D.1.4.3 - Vzduchotec...'!J38</f>
        <v>0</v>
      </c>
      <c r="AZ104" s="86">
        <f>'67 - D.1.4.3 - Vzduchotec...'!F35</f>
        <v>0</v>
      </c>
      <c r="BA104" s="86">
        <f>'67 - D.1.4.3 - Vzduchotec...'!F36</f>
        <v>0</v>
      </c>
      <c r="BB104" s="86">
        <f>'67 - D.1.4.3 - Vzduchotec...'!F37</f>
        <v>0</v>
      </c>
      <c r="BC104" s="86">
        <f>'67 - D.1.4.3 - Vzduchotec...'!F38</f>
        <v>0</v>
      </c>
      <c r="BD104" s="88">
        <f>'67 - D.1.4.3 - Vzduchotec...'!F39</f>
        <v>0</v>
      </c>
      <c r="BT104" s="25" t="s">
        <v>84</v>
      </c>
      <c r="BV104" s="25" t="s">
        <v>75</v>
      </c>
      <c r="BW104" s="25" t="s">
        <v>104</v>
      </c>
      <c r="BX104" s="25" t="s">
        <v>97</v>
      </c>
      <c r="CL104" s="25" t="s">
        <v>1</v>
      </c>
    </row>
    <row r="105" spans="1:91" s="6" customFormat="1" ht="24.75" customHeight="1">
      <c r="B105" s="74"/>
      <c r="C105" s="75"/>
      <c r="D105" s="203" t="s">
        <v>105</v>
      </c>
      <c r="E105" s="203"/>
      <c r="F105" s="203"/>
      <c r="G105" s="203"/>
      <c r="H105" s="203"/>
      <c r="I105" s="76"/>
      <c r="J105" s="203" t="s">
        <v>106</v>
      </c>
      <c r="K105" s="203"/>
      <c r="L105" s="203"/>
      <c r="M105" s="203"/>
      <c r="N105" s="203"/>
      <c r="O105" s="203"/>
      <c r="P105" s="203"/>
      <c r="Q105" s="203"/>
      <c r="R105" s="203"/>
      <c r="S105" s="203"/>
      <c r="T105" s="203"/>
      <c r="U105" s="203"/>
      <c r="V105" s="203"/>
      <c r="W105" s="203"/>
      <c r="X105" s="203"/>
      <c r="Y105" s="203"/>
      <c r="Z105" s="203"/>
      <c r="AA105" s="203"/>
      <c r="AB105" s="203"/>
      <c r="AC105" s="203"/>
      <c r="AD105" s="203"/>
      <c r="AE105" s="203"/>
      <c r="AF105" s="203"/>
      <c r="AG105" s="230">
        <f>ROUND(SUM(AG106:AG109),2)</f>
        <v>0</v>
      </c>
      <c r="AH105" s="231"/>
      <c r="AI105" s="231"/>
      <c r="AJ105" s="231"/>
      <c r="AK105" s="231"/>
      <c r="AL105" s="231"/>
      <c r="AM105" s="231"/>
      <c r="AN105" s="235">
        <f t="shared" si="0"/>
        <v>0</v>
      </c>
      <c r="AO105" s="231"/>
      <c r="AP105" s="231"/>
      <c r="AQ105" s="77" t="s">
        <v>79</v>
      </c>
      <c r="AR105" s="74"/>
      <c r="AS105" s="78">
        <f>ROUND(SUM(AS106:AS109),2)</f>
        <v>0</v>
      </c>
      <c r="AT105" s="79">
        <f t="shared" si="1"/>
        <v>0</v>
      </c>
      <c r="AU105" s="80">
        <f>ROUND(SUM(AU106:AU109),5)</f>
        <v>0</v>
      </c>
      <c r="AV105" s="79">
        <f>ROUND(AZ105*L29,2)</f>
        <v>0</v>
      </c>
      <c r="AW105" s="79">
        <f>ROUND(BA105*L30,2)</f>
        <v>0</v>
      </c>
      <c r="AX105" s="79">
        <f>ROUND(BB105*L29,2)</f>
        <v>0</v>
      </c>
      <c r="AY105" s="79">
        <f>ROUND(BC105*L30,2)</f>
        <v>0</v>
      </c>
      <c r="AZ105" s="79">
        <f>ROUND(SUM(AZ106:AZ109),2)</f>
        <v>0</v>
      </c>
      <c r="BA105" s="79">
        <f>ROUND(SUM(BA106:BA109),2)</f>
        <v>0</v>
      </c>
      <c r="BB105" s="79">
        <f>ROUND(SUM(BB106:BB109),2)</f>
        <v>0</v>
      </c>
      <c r="BC105" s="79">
        <f>ROUND(SUM(BC106:BC109),2)</f>
        <v>0</v>
      </c>
      <c r="BD105" s="81">
        <f>ROUND(SUM(BD106:BD109),2)</f>
        <v>0</v>
      </c>
      <c r="BS105" s="82" t="s">
        <v>72</v>
      </c>
      <c r="BT105" s="82" t="s">
        <v>80</v>
      </c>
      <c r="BV105" s="82" t="s">
        <v>75</v>
      </c>
      <c r="BW105" s="82" t="s">
        <v>107</v>
      </c>
      <c r="BX105" s="82" t="s">
        <v>5</v>
      </c>
      <c r="CL105" s="82" t="s">
        <v>1</v>
      </c>
      <c r="CM105" s="82" t="s">
        <v>80</v>
      </c>
    </row>
    <row r="106" spans="1:91" s="3" customFormat="1" ht="23.25" customHeight="1">
      <c r="A106" s="83" t="s">
        <v>82</v>
      </c>
      <c r="B106" s="48"/>
      <c r="C106" s="9"/>
      <c r="D106" s="9"/>
      <c r="E106" s="204" t="s">
        <v>105</v>
      </c>
      <c r="F106" s="204"/>
      <c r="G106" s="204"/>
      <c r="H106" s="204"/>
      <c r="I106" s="204"/>
      <c r="J106" s="9"/>
      <c r="K106" s="204" t="s">
        <v>106</v>
      </c>
      <c r="L106" s="204"/>
      <c r="M106" s="204"/>
      <c r="N106" s="204"/>
      <c r="O106" s="204"/>
      <c r="P106" s="204"/>
      <c r="Q106" s="204"/>
      <c r="R106" s="204"/>
      <c r="S106" s="204"/>
      <c r="T106" s="204"/>
      <c r="U106" s="204"/>
      <c r="V106" s="204"/>
      <c r="W106" s="204"/>
      <c r="X106" s="204"/>
      <c r="Y106" s="204"/>
      <c r="Z106" s="204"/>
      <c r="AA106" s="204"/>
      <c r="AB106" s="204"/>
      <c r="AC106" s="204"/>
      <c r="AD106" s="204"/>
      <c r="AE106" s="204"/>
      <c r="AF106" s="204"/>
      <c r="AG106" s="227">
        <f>'003 - 69 - 01.1 Soupis pr...'!J30</f>
        <v>0</v>
      </c>
      <c r="AH106" s="228"/>
      <c r="AI106" s="228"/>
      <c r="AJ106" s="228"/>
      <c r="AK106" s="228"/>
      <c r="AL106" s="228"/>
      <c r="AM106" s="228"/>
      <c r="AN106" s="227">
        <f t="shared" si="0"/>
        <v>0</v>
      </c>
      <c r="AO106" s="228"/>
      <c r="AP106" s="228"/>
      <c r="AQ106" s="84" t="s">
        <v>83</v>
      </c>
      <c r="AR106" s="48"/>
      <c r="AS106" s="85">
        <v>0</v>
      </c>
      <c r="AT106" s="86">
        <f t="shared" si="1"/>
        <v>0</v>
      </c>
      <c r="AU106" s="87">
        <f>'003 - 69 - 01.1 Soupis pr...'!P147</f>
        <v>0</v>
      </c>
      <c r="AV106" s="86">
        <f>'003 - 69 - 01.1 Soupis pr...'!J33</f>
        <v>0</v>
      </c>
      <c r="AW106" s="86">
        <f>'003 - 69 - 01.1 Soupis pr...'!J34</f>
        <v>0</v>
      </c>
      <c r="AX106" s="86">
        <f>'003 - 69 - 01.1 Soupis pr...'!J35</f>
        <v>0</v>
      </c>
      <c r="AY106" s="86">
        <f>'003 - 69 - 01.1 Soupis pr...'!J36</f>
        <v>0</v>
      </c>
      <c r="AZ106" s="86">
        <f>'003 - 69 - 01.1 Soupis pr...'!F33</f>
        <v>0</v>
      </c>
      <c r="BA106" s="86">
        <f>'003 - 69 - 01.1 Soupis pr...'!F34</f>
        <v>0</v>
      </c>
      <c r="BB106" s="86">
        <f>'003 - 69 - 01.1 Soupis pr...'!F35</f>
        <v>0</v>
      </c>
      <c r="BC106" s="86">
        <f>'003 - 69 - 01.1 Soupis pr...'!F36</f>
        <v>0</v>
      </c>
      <c r="BD106" s="88">
        <f>'003 - 69 - 01.1 Soupis pr...'!F37</f>
        <v>0</v>
      </c>
      <c r="BT106" s="25" t="s">
        <v>84</v>
      </c>
      <c r="BU106" s="25" t="s">
        <v>85</v>
      </c>
      <c r="BV106" s="25" t="s">
        <v>75</v>
      </c>
      <c r="BW106" s="25" t="s">
        <v>107</v>
      </c>
      <c r="BX106" s="25" t="s">
        <v>5</v>
      </c>
      <c r="CL106" s="25" t="s">
        <v>1</v>
      </c>
      <c r="CM106" s="25" t="s">
        <v>80</v>
      </c>
    </row>
    <row r="107" spans="1:91" s="3" customFormat="1" ht="23.25" customHeight="1">
      <c r="A107" s="83" t="s">
        <v>82</v>
      </c>
      <c r="B107" s="48"/>
      <c r="C107" s="9"/>
      <c r="D107" s="9"/>
      <c r="E107" s="204" t="s">
        <v>108</v>
      </c>
      <c r="F107" s="204"/>
      <c r="G107" s="204"/>
      <c r="H107" s="204"/>
      <c r="I107" s="204"/>
      <c r="J107" s="9"/>
      <c r="K107" s="204" t="s">
        <v>109</v>
      </c>
      <c r="L107" s="204"/>
      <c r="M107" s="204"/>
      <c r="N107" s="204"/>
      <c r="O107" s="204"/>
      <c r="P107" s="204"/>
      <c r="Q107" s="204"/>
      <c r="R107" s="204"/>
      <c r="S107" s="204"/>
      <c r="T107" s="204"/>
      <c r="U107" s="204"/>
      <c r="V107" s="204"/>
      <c r="W107" s="204"/>
      <c r="X107" s="204"/>
      <c r="Y107" s="204"/>
      <c r="Z107" s="204"/>
      <c r="AA107" s="204"/>
      <c r="AB107" s="204"/>
      <c r="AC107" s="204"/>
      <c r="AD107" s="204"/>
      <c r="AE107" s="204"/>
      <c r="AF107" s="204"/>
      <c r="AG107" s="227">
        <f>'69 - 01.4.1 - ÚT - č.p. 69'!J32</f>
        <v>0</v>
      </c>
      <c r="AH107" s="228"/>
      <c r="AI107" s="228"/>
      <c r="AJ107" s="228"/>
      <c r="AK107" s="228"/>
      <c r="AL107" s="228"/>
      <c r="AM107" s="228"/>
      <c r="AN107" s="227">
        <f t="shared" si="0"/>
        <v>0</v>
      </c>
      <c r="AO107" s="228"/>
      <c r="AP107" s="228"/>
      <c r="AQ107" s="84" t="s">
        <v>83</v>
      </c>
      <c r="AR107" s="48"/>
      <c r="AS107" s="85">
        <v>0</v>
      </c>
      <c r="AT107" s="86">
        <f t="shared" si="1"/>
        <v>0</v>
      </c>
      <c r="AU107" s="87">
        <f>'69 - 01.4.1 - ÚT - č.p. 69'!P128</f>
        <v>0</v>
      </c>
      <c r="AV107" s="86">
        <f>'69 - 01.4.1 - ÚT - č.p. 69'!J35</f>
        <v>0</v>
      </c>
      <c r="AW107" s="86">
        <f>'69 - 01.4.1 - ÚT - č.p. 69'!J36</f>
        <v>0</v>
      </c>
      <c r="AX107" s="86">
        <f>'69 - 01.4.1 - ÚT - č.p. 69'!J37</f>
        <v>0</v>
      </c>
      <c r="AY107" s="86">
        <f>'69 - 01.4.1 - ÚT - č.p. 69'!J38</f>
        <v>0</v>
      </c>
      <c r="AZ107" s="86">
        <f>'69 - 01.4.1 - ÚT - č.p. 69'!F35</f>
        <v>0</v>
      </c>
      <c r="BA107" s="86">
        <f>'69 - 01.4.1 - ÚT - č.p. 69'!F36</f>
        <v>0</v>
      </c>
      <c r="BB107" s="86">
        <f>'69 - 01.4.1 - ÚT - č.p. 69'!F37</f>
        <v>0</v>
      </c>
      <c r="BC107" s="86">
        <f>'69 - 01.4.1 - ÚT - č.p. 69'!F38</f>
        <v>0</v>
      </c>
      <c r="BD107" s="88">
        <f>'69 - 01.4.1 - ÚT - č.p. 69'!F39</f>
        <v>0</v>
      </c>
      <c r="BT107" s="25" t="s">
        <v>84</v>
      </c>
      <c r="BV107" s="25" t="s">
        <v>75</v>
      </c>
      <c r="BW107" s="25" t="s">
        <v>110</v>
      </c>
      <c r="BX107" s="25" t="s">
        <v>107</v>
      </c>
      <c r="CL107" s="25" t="s">
        <v>1</v>
      </c>
    </row>
    <row r="108" spans="1:91" s="3" customFormat="1" ht="23.25" customHeight="1">
      <c r="A108" s="83" t="s">
        <v>82</v>
      </c>
      <c r="B108" s="48"/>
      <c r="C108" s="9"/>
      <c r="D108" s="9"/>
      <c r="E108" s="204" t="s">
        <v>111</v>
      </c>
      <c r="F108" s="204"/>
      <c r="G108" s="204"/>
      <c r="H108" s="204"/>
      <c r="I108" s="204"/>
      <c r="J108" s="9"/>
      <c r="K108" s="204" t="s">
        <v>90</v>
      </c>
      <c r="L108" s="204"/>
      <c r="M108" s="204"/>
      <c r="N108" s="204"/>
      <c r="O108" s="204"/>
      <c r="P108" s="204"/>
      <c r="Q108" s="204"/>
      <c r="R108" s="204"/>
      <c r="S108" s="204"/>
      <c r="T108" s="204"/>
      <c r="U108" s="204"/>
      <c r="V108" s="204"/>
      <c r="W108" s="204"/>
      <c r="X108" s="204"/>
      <c r="Y108" s="204"/>
      <c r="Z108" s="204"/>
      <c r="AA108" s="204"/>
      <c r="AB108" s="204"/>
      <c r="AC108" s="204"/>
      <c r="AD108" s="204"/>
      <c r="AE108" s="204"/>
      <c r="AF108" s="204"/>
      <c r="AG108" s="227">
        <f>'69 - D.1.4.2 - Zdravotech...'!J32</f>
        <v>0</v>
      </c>
      <c r="AH108" s="228"/>
      <c r="AI108" s="228"/>
      <c r="AJ108" s="228"/>
      <c r="AK108" s="228"/>
      <c r="AL108" s="228"/>
      <c r="AM108" s="228"/>
      <c r="AN108" s="227">
        <f t="shared" si="0"/>
        <v>0</v>
      </c>
      <c r="AO108" s="228"/>
      <c r="AP108" s="228"/>
      <c r="AQ108" s="84" t="s">
        <v>83</v>
      </c>
      <c r="AR108" s="48"/>
      <c r="AS108" s="85">
        <v>0</v>
      </c>
      <c r="AT108" s="86">
        <f t="shared" si="1"/>
        <v>0</v>
      </c>
      <c r="AU108" s="87">
        <f>'69 - D.1.4.2 - Zdravotech...'!P129</f>
        <v>0</v>
      </c>
      <c r="AV108" s="86">
        <f>'69 - D.1.4.2 - Zdravotech...'!J35</f>
        <v>0</v>
      </c>
      <c r="AW108" s="86">
        <f>'69 - D.1.4.2 - Zdravotech...'!J36</f>
        <v>0</v>
      </c>
      <c r="AX108" s="86">
        <f>'69 - D.1.4.2 - Zdravotech...'!J37</f>
        <v>0</v>
      </c>
      <c r="AY108" s="86">
        <f>'69 - D.1.4.2 - Zdravotech...'!J38</f>
        <v>0</v>
      </c>
      <c r="AZ108" s="86">
        <f>'69 - D.1.4.2 - Zdravotech...'!F35</f>
        <v>0</v>
      </c>
      <c r="BA108" s="86">
        <f>'69 - D.1.4.2 - Zdravotech...'!F36</f>
        <v>0</v>
      </c>
      <c r="BB108" s="86">
        <f>'69 - D.1.4.2 - Zdravotech...'!F37</f>
        <v>0</v>
      </c>
      <c r="BC108" s="86">
        <f>'69 - D.1.4.2 - Zdravotech...'!F38</f>
        <v>0</v>
      </c>
      <c r="BD108" s="88">
        <f>'69 - D.1.4.2 - Zdravotech...'!F39</f>
        <v>0</v>
      </c>
      <c r="BT108" s="25" t="s">
        <v>84</v>
      </c>
      <c r="BV108" s="25" t="s">
        <v>75</v>
      </c>
      <c r="BW108" s="25" t="s">
        <v>112</v>
      </c>
      <c r="BX108" s="25" t="s">
        <v>107</v>
      </c>
      <c r="CL108" s="25" t="s">
        <v>1</v>
      </c>
    </row>
    <row r="109" spans="1:91" s="3" customFormat="1" ht="23.25" customHeight="1">
      <c r="A109" s="83" t="s">
        <v>82</v>
      </c>
      <c r="B109" s="48"/>
      <c r="C109" s="9"/>
      <c r="D109" s="9"/>
      <c r="E109" s="204" t="s">
        <v>113</v>
      </c>
      <c r="F109" s="204"/>
      <c r="G109" s="204"/>
      <c r="H109" s="204"/>
      <c r="I109" s="204"/>
      <c r="J109" s="9"/>
      <c r="K109" s="204" t="s">
        <v>93</v>
      </c>
      <c r="L109" s="204"/>
      <c r="M109" s="204"/>
      <c r="N109" s="204"/>
      <c r="O109" s="204"/>
      <c r="P109" s="204"/>
      <c r="Q109" s="204"/>
      <c r="R109" s="204"/>
      <c r="S109" s="204"/>
      <c r="T109" s="204"/>
      <c r="U109" s="204"/>
      <c r="V109" s="204"/>
      <c r="W109" s="204"/>
      <c r="X109" s="204"/>
      <c r="Y109" s="204"/>
      <c r="Z109" s="204"/>
      <c r="AA109" s="204"/>
      <c r="AB109" s="204"/>
      <c r="AC109" s="204"/>
      <c r="AD109" s="204"/>
      <c r="AE109" s="204"/>
      <c r="AF109" s="204"/>
      <c r="AG109" s="227">
        <f>'69 - D.1.4.3 - Vzduchotec...'!J32</f>
        <v>0</v>
      </c>
      <c r="AH109" s="228"/>
      <c r="AI109" s="228"/>
      <c r="AJ109" s="228"/>
      <c r="AK109" s="228"/>
      <c r="AL109" s="228"/>
      <c r="AM109" s="228"/>
      <c r="AN109" s="227">
        <f t="shared" si="0"/>
        <v>0</v>
      </c>
      <c r="AO109" s="228"/>
      <c r="AP109" s="228"/>
      <c r="AQ109" s="84" t="s">
        <v>83</v>
      </c>
      <c r="AR109" s="48"/>
      <c r="AS109" s="85">
        <v>0</v>
      </c>
      <c r="AT109" s="86">
        <f t="shared" si="1"/>
        <v>0</v>
      </c>
      <c r="AU109" s="87">
        <f>'69 - D.1.4.3 - Vzduchotec...'!P122</f>
        <v>0</v>
      </c>
      <c r="AV109" s="86">
        <f>'69 - D.1.4.3 - Vzduchotec...'!J35</f>
        <v>0</v>
      </c>
      <c r="AW109" s="86">
        <f>'69 - D.1.4.3 - Vzduchotec...'!J36</f>
        <v>0</v>
      </c>
      <c r="AX109" s="86">
        <f>'69 - D.1.4.3 - Vzduchotec...'!J37</f>
        <v>0</v>
      </c>
      <c r="AY109" s="86">
        <f>'69 - D.1.4.3 - Vzduchotec...'!J38</f>
        <v>0</v>
      </c>
      <c r="AZ109" s="86">
        <f>'69 - D.1.4.3 - Vzduchotec...'!F35</f>
        <v>0</v>
      </c>
      <c r="BA109" s="86">
        <f>'69 - D.1.4.3 - Vzduchotec...'!F36</f>
        <v>0</v>
      </c>
      <c r="BB109" s="86">
        <f>'69 - D.1.4.3 - Vzduchotec...'!F37</f>
        <v>0</v>
      </c>
      <c r="BC109" s="86">
        <f>'69 - D.1.4.3 - Vzduchotec...'!F38</f>
        <v>0</v>
      </c>
      <c r="BD109" s="88">
        <f>'69 - D.1.4.3 - Vzduchotec...'!F39</f>
        <v>0</v>
      </c>
      <c r="BT109" s="25" t="s">
        <v>84</v>
      </c>
      <c r="BV109" s="25" t="s">
        <v>75</v>
      </c>
      <c r="BW109" s="25" t="s">
        <v>114</v>
      </c>
      <c r="BX109" s="25" t="s">
        <v>107</v>
      </c>
      <c r="CL109" s="25" t="s">
        <v>1</v>
      </c>
    </row>
    <row r="110" spans="1:91" s="6" customFormat="1" ht="24.75" customHeight="1">
      <c r="A110" s="83" t="s">
        <v>82</v>
      </c>
      <c r="B110" s="74"/>
      <c r="C110" s="75"/>
      <c r="D110" s="203" t="s">
        <v>115</v>
      </c>
      <c r="E110" s="203"/>
      <c r="F110" s="203"/>
      <c r="G110" s="203"/>
      <c r="H110" s="203"/>
      <c r="I110" s="76"/>
      <c r="J110" s="203" t="s">
        <v>116</v>
      </c>
      <c r="K110" s="203"/>
      <c r="L110" s="203"/>
      <c r="M110" s="203"/>
      <c r="N110" s="203"/>
      <c r="O110" s="203"/>
      <c r="P110" s="203"/>
      <c r="Q110" s="203"/>
      <c r="R110" s="203"/>
      <c r="S110" s="203"/>
      <c r="T110" s="203"/>
      <c r="U110" s="203"/>
      <c r="V110" s="203"/>
      <c r="W110" s="203"/>
      <c r="X110" s="203"/>
      <c r="Y110" s="203"/>
      <c r="Z110" s="203"/>
      <c r="AA110" s="203"/>
      <c r="AB110" s="203"/>
      <c r="AC110" s="203"/>
      <c r="AD110" s="203"/>
      <c r="AE110" s="203"/>
      <c r="AF110" s="203"/>
      <c r="AG110" s="235">
        <f>'004 -  ELEKTROINSTALACE  ...'!J30</f>
        <v>0</v>
      </c>
      <c r="AH110" s="231"/>
      <c r="AI110" s="231"/>
      <c r="AJ110" s="231"/>
      <c r="AK110" s="231"/>
      <c r="AL110" s="231"/>
      <c r="AM110" s="231"/>
      <c r="AN110" s="235">
        <f t="shared" si="0"/>
        <v>0</v>
      </c>
      <c r="AO110" s="231"/>
      <c r="AP110" s="231"/>
      <c r="AQ110" s="77" t="s">
        <v>79</v>
      </c>
      <c r="AR110" s="74"/>
      <c r="AS110" s="78">
        <v>0</v>
      </c>
      <c r="AT110" s="79">
        <f t="shared" si="1"/>
        <v>0</v>
      </c>
      <c r="AU110" s="80">
        <f>'004 -  ELEKTROINSTALACE  ...'!P133</f>
        <v>0</v>
      </c>
      <c r="AV110" s="79">
        <f>'004 -  ELEKTROINSTALACE  ...'!J33</f>
        <v>0</v>
      </c>
      <c r="AW110" s="79">
        <f>'004 -  ELEKTROINSTALACE  ...'!J34</f>
        <v>0</v>
      </c>
      <c r="AX110" s="79">
        <f>'004 -  ELEKTROINSTALACE  ...'!J35</f>
        <v>0</v>
      </c>
      <c r="AY110" s="79">
        <f>'004 -  ELEKTROINSTALACE  ...'!J36</f>
        <v>0</v>
      </c>
      <c r="AZ110" s="79">
        <f>'004 -  ELEKTROINSTALACE  ...'!F33</f>
        <v>0</v>
      </c>
      <c r="BA110" s="79">
        <f>'004 -  ELEKTROINSTALACE  ...'!F34</f>
        <v>0</v>
      </c>
      <c r="BB110" s="79">
        <f>'004 -  ELEKTROINSTALACE  ...'!F35</f>
        <v>0</v>
      </c>
      <c r="BC110" s="79">
        <f>'004 -  ELEKTROINSTALACE  ...'!F36</f>
        <v>0</v>
      </c>
      <c r="BD110" s="81">
        <f>'004 -  ELEKTROINSTALACE  ...'!F37</f>
        <v>0</v>
      </c>
      <c r="BT110" s="82" t="s">
        <v>80</v>
      </c>
      <c r="BV110" s="82" t="s">
        <v>75</v>
      </c>
      <c r="BW110" s="82" t="s">
        <v>117</v>
      </c>
      <c r="BX110" s="82" t="s">
        <v>5</v>
      </c>
      <c r="CL110" s="82" t="s">
        <v>1</v>
      </c>
      <c r="CM110" s="82" t="s">
        <v>80</v>
      </c>
    </row>
    <row r="111" spans="1:91" s="6" customFormat="1" ht="16.5" customHeight="1">
      <c r="A111" s="83" t="s">
        <v>82</v>
      </c>
      <c r="B111" s="74"/>
      <c r="C111" s="75"/>
      <c r="D111" s="203" t="s">
        <v>118</v>
      </c>
      <c r="E111" s="203"/>
      <c r="F111" s="203"/>
      <c r="G111" s="203"/>
      <c r="H111" s="203"/>
      <c r="I111" s="76"/>
      <c r="J111" s="203" t="s">
        <v>119</v>
      </c>
      <c r="K111" s="203"/>
      <c r="L111" s="203"/>
      <c r="M111" s="203"/>
      <c r="N111" s="203"/>
      <c r="O111" s="203"/>
      <c r="P111" s="203"/>
      <c r="Q111" s="203"/>
      <c r="R111" s="203"/>
      <c r="S111" s="203"/>
      <c r="T111" s="203"/>
      <c r="U111" s="203"/>
      <c r="V111" s="203"/>
      <c r="W111" s="203"/>
      <c r="X111" s="203"/>
      <c r="Y111" s="203"/>
      <c r="Z111" s="203"/>
      <c r="AA111" s="203"/>
      <c r="AB111" s="203"/>
      <c r="AC111" s="203"/>
      <c r="AD111" s="203"/>
      <c r="AE111" s="203"/>
      <c r="AF111" s="203"/>
      <c r="AG111" s="235">
        <f>'005 - SO 04 - Zpevněné pl...'!J30</f>
        <v>0</v>
      </c>
      <c r="AH111" s="231"/>
      <c r="AI111" s="231"/>
      <c r="AJ111" s="231"/>
      <c r="AK111" s="231"/>
      <c r="AL111" s="231"/>
      <c r="AM111" s="231"/>
      <c r="AN111" s="235">
        <f t="shared" si="0"/>
        <v>0</v>
      </c>
      <c r="AO111" s="231"/>
      <c r="AP111" s="231"/>
      <c r="AQ111" s="77" t="s">
        <v>79</v>
      </c>
      <c r="AR111" s="74"/>
      <c r="AS111" s="78">
        <v>0</v>
      </c>
      <c r="AT111" s="79">
        <f t="shared" si="1"/>
        <v>0</v>
      </c>
      <c r="AU111" s="80">
        <f>'005 - SO 04 - Zpevněné pl...'!P132</f>
        <v>0</v>
      </c>
      <c r="AV111" s="79">
        <f>'005 - SO 04 - Zpevněné pl...'!J33</f>
        <v>0</v>
      </c>
      <c r="AW111" s="79">
        <f>'005 - SO 04 - Zpevněné pl...'!J34</f>
        <v>0</v>
      </c>
      <c r="AX111" s="79">
        <f>'005 - SO 04 - Zpevněné pl...'!J35</f>
        <v>0</v>
      </c>
      <c r="AY111" s="79">
        <f>'005 - SO 04 - Zpevněné pl...'!J36</f>
        <v>0</v>
      </c>
      <c r="AZ111" s="79">
        <f>'005 - SO 04 - Zpevněné pl...'!F33</f>
        <v>0</v>
      </c>
      <c r="BA111" s="79">
        <f>'005 - SO 04 - Zpevněné pl...'!F34</f>
        <v>0</v>
      </c>
      <c r="BB111" s="79">
        <f>'005 - SO 04 - Zpevněné pl...'!F35</f>
        <v>0</v>
      </c>
      <c r="BC111" s="79">
        <f>'005 - SO 04 - Zpevněné pl...'!F36</f>
        <v>0</v>
      </c>
      <c r="BD111" s="81">
        <f>'005 - SO 04 - Zpevněné pl...'!F37</f>
        <v>0</v>
      </c>
      <c r="BT111" s="82" t="s">
        <v>80</v>
      </c>
      <c r="BV111" s="82" t="s">
        <v>75</v>
      </c>
      <c r="BW111" s="82" t="s">
        <v>120</v>
      </c>
      <c r="BX111" s="82" t="s">
        <v>5</v>
      </c>
      <c r="CL111" s="82" t="s">
        <v>1</v>
      </c>
      <c r="CM111" s="82" t="s">
        <v>84</v>
      </c>
    </row>
    <row r="112" spans="1:91" s="6" customFormat="1" ht="16.5" customHeight="1">
      <c r="A112" s="83" t="s">
        <v>82</v>
      </c>
      <c r="B112" s="74"/>
      <c r="C112" s="75"/>
      <c r="D112" s="203" t="s">
        <v>121</v>
      </c>
      <c r="E112" s="203"/>
      <c r="F112" s="203"/>
      <c r="G112" s="203"/>
      <c r="H112" s="203"/>
      <c r="I112" s="76"/>
      <c r="J112" s="203" t="s">
        <v>122</v>
      </c>
      <c r="K112" s="203"/>
      <c r="L112" s="203"/>
      <c r="M112" s="203"/>
      <c r="N112" s="203"/>
      <c r="O112" s="203"/>
      <c r="P112" s="203"/>
      <c r="Q112" s="203"/>
      <c r="R112" s="203"/>
      <c r="S112" s="203"/>
      <c r="T112" s="203"/>
      <c r="U112" s="203"/>
      <c r="V112" s="203"/>
      <c r="W112" s="203"/>
      <c r="X112" s="203"/>
      <c r="Y112" s="203"/>
      <c r="Z112" s="203"/>
      <c r="AA112" s="203"/>
      <c r="AB112" s="203"/>
      <c r="AC112" s="203"/>
      <c r="AD112" s="203"/>
      <c r="AE112" s="203"/>
      <c r="AF112" s="203"/>
      <c r="AG112" s="235">
        <f>'006 - SO 02 - Přípojky ka...'!J30</f>
        <v>0</v>
      </c>
      <c r="AH112" s="231"/>
      <c r="AI112" s="231"/>
      <c r="AJ112" s="231"/>
      <c r="AK112" s="231"/>
      <c r="AL112" s="231"/>
      <c r="AM112" s="231"/>
      <c r="AN112" s="235">
        <f t="shared" si="0"/>
        <v>0</v>
      </c>
      <c r="AO112" s="231"/>
      <c r="AP112" s="231"/>
      <c r="AQ112" s="77" t="s">
        <v>79</v>
      </c>
      <c r="AR112" s="74"/>
      <c r="AS112" s="78">
        <v>0</v>
      </c>
      <c r="AT112" s="79">
        <f t="shared" si="1"/>
        <v>0</v>
      </c>
      <c r="AU112" s="80">
        <f>'006 - SO 02 - Přípojky ka...'!P122</f>
        <v>0</v>
      </c>
      <c r="AV112" s="79">
        <f>'006 - SO 02 - Přípojky ka...'!J33</f>
        <v>0</v>
      </c>
      <c r="AW112" s="79">
        <f>'006 - SO 02 - Přípojky ka...'!J34</f>
        <v>0</v>
      </c>
      <c r="AX112" s="79">
        <f>'006 - SO 02 - Přípojky ka...'!J35</f>
        <v>0</v>
      </c>
      <c r="AY112" s="79">
        <f>'006 - SO 02 - Přípojky ka...'!J36</f>
        <v>0</v>
      </c>
      <c r="AZ112" s="79">
        <f>'006 - SO 02 - Přípojky ka...'!F33</f>
        <v>0</v>
      </c>
      <c r="BA112" s="79">
        <f>'006 - SO 02 - Přípojky ka...'!F34</f>
        <v>0</v>
      </c>
      <c r="BB112" s="79">
        <f>'006 - SO 02 - Přípojky ka...'!F35</f>
        <v>0</v>
      </c>
      <c r="BC112" s="79">
        <f>'006 - SO 02 - Přípojky ka...'!F36</f>
        <v>0</v>
      </c>
      <c r="BD112" s="81">
        <f>'006 - SO 02 - Přípojky ka...'!F37</f>
        <v>0</v>
      </c>
      <c r="BT112" s="82" t="s">
        <v>80</v>
      </c>
      <c r="BV112" s="82" t="s">
        <v>75</v>
      </c>
      <c r="BW112" s="82" t="s">
        <v>123</v>
      </c>
      <c r="BX112" s="82" t="s">
        <v>5</v>
      </c>
      <c r="CL112" s="82" t="s">
        <v>1</v>
      </c>
      <c r="CM112" s="82" t="s">
        <v>84</v>
      </c>
    </row>
    <row r="113" spans="1:91" s="6" customFormat="1" ht="24.75" customHeight="1">
      <c r="A113" s="83" t="s">
        <v>82</v>
      </c>
      <c r="B113" s="74"/>
      <c r="C113" s="75"/>
      <c r="D113" s="203" t="s">
        <v>124</v>
      </c>
      <c r="E113" s="203"/>
      <c r="F113" s="203"/>
      <c r="G113" s="203"/>
      <c r="H113" s="203"/>
      <c r="I113" s="76"/>
      <c r="J113" s="203" t="s">
        <v>125</v>
      </c>
      <c r="K113" s="203"/>
      <c r="L113" s="203"/>
      <c r="M113" s="203"/>
      <c r="N113" s="203"/>
      <c r="O113" s="203"/>
      <c r="P113" s="203"/>
      <c r="Q113" s="203"/>
      <c r="R113" s="203"/>
      <c r="S113" s="203"/>
      <c r="T113" s="203"/>
      <c r="U113" s="203"/>
      <c r="V113" s="203"/>
      <c r="W113" s="203"/>
      <c r="X113" s="203"/>
      <c r="Y113" s="203"/>
      <c r="Z113" s="203"/>
      <c r="AA113" s="203"/>
      <c r="AB113" s="203"/>
      <c r="AC113" s="203"/>
      <c r="AD113" s="203"/>
      <c r="AE113" s="203"/>
      <c r="AF113" s="203"/>
      <c r="AG113" s="235">
        <f>'007 - SO 03 - Přípojka pl...'!J30</f>
        <v>0</v>
      </c>
      <c r="AH113" s="231"/>
      <c r="AI113" s="231"/>
      <c r="AJ113" s="231"/>
      <c r="AK113" s="231"/>
      <c r="AL113" s="231"/>
      <c r="AM113" s="231"/>
      <c r="AN113" s="235">
        <f t="shared" si="0"/>
        <v>0</v>
      </c>
      <c r="AO113" s="231"/>
      <c r="AP113" s="231"/>
      <c r="AQ113" s="77" t="s">
        <v>79</v>
      </c>
      <c r="AR113" s="74"/>
      <c r="AS113" s="78">
        <v>0</v>
      </c>
      <c r="AT113" s="79">
        <f t="shared" si="1"/>
        <v>0</v>
      </c>
      <c r="AU113" s="80">
        <f>'007 - SO 03 - Přípojka pl...'!P122</f>
        <v>0</v>
      </c>
      <c r="AV113" s="79">
        <f>'007 - SO 03 - Přípojka pl...'!J33</f>
        <v>0</v>
      </c>
      <c r="AW113" s="79">
        <f>'007 - SO 03 - Přípojka pl...'!J34</f>
        <v>0</v>
      </c>
      <c r="AX113" s="79">
        <f>'007 - SO 03 - Přípojka pl...'!J35</f>
        <v>0</v>
      </c>
      <c r="AY113" s="79">
        <f>'007 - SO 03 - Přípojka pl...'!J36</f>
        <v>0</v>
      </c>
      <c r="AZ113" s="79">
        <f>'007 - SO 03 - Přípojka pl...'!F33</f>
        <v>0</v>
      </c>
      <c r="BA113" s="79">
        <f>'007 - SO 03 - Přípojka pl...'!F34</f>
        <v>0</v>
      </c>
      <c r="BB113" s="79">
        <f>'007 - SO 03 - Přípojka pl...'!F35</f>
        <v>0</v>
      </c>
      <c r="BC113" s="79">
        <f>'007 - SO 03 - Přípojka pl...'!F36</f>
        <v>0</v>
      </c>
      <c r="BD113" s="81">
        <f>'007 - SO 03 - Přípojka pl...'!F37</f>
        <v>0</v>
      </c>
      <c r="BT113" s="82" t="s">
        <v>80</v>
      </c>
      <c r="BV113" s="82" t="s">
        <v>75</v>
      </c>
      <c r="BW113" s="82" t="s">
        <v>126</v>
      </c>
      <c r="BX113" s="82" t="s">
        <v>5</v>
      </c>
      <c r="CL113" s="82" t="s">
        <v>1</v>
      </c>
      <c r="CM113" s="82" t="s">
        <v>84</v>
      </c>
    </row>
    <row r="114" spans="1:91" s="6" customFormat="1" ht="16.5" customHeight="1">
      <c r="A114" s="83" t="s">
        <v>82</v>
      </c>
      <c r="B114" s="74"/>
      <c r="C114" s="75"/>
      <c r="D114" s="203" t="s">
        <v>127</v>
      </c>
      <c r="E114" s="203"/>
      <c r="F114" s="203"/>
      <c r="G114" s="203"/>
      <c r="H114" s="203"/>
      <c r="I114" s="76"/>
      <c r="J114" s="203" t="s">
        <v>128</v>
      </c>
      <c r="K114" s="203"/>
      <c r="L114" s="203"/>
      <c r="M114" s="203"/>
      <c r="N114" s="203"/>
      <c r="O114" s="203"/>
      <c r="P114" s="203"/>
      <c r="Q114" s="203"/>
      <c r="R114" s="203"/>
      <c r="S114" s="203"/>
      <c r="T114" s="203"/>
      <c r="U114" s="203"/>
      <c r="V114" s="203"/>
      <c r="W114" s="203"/>
      <c r="X114" s="203"/>
      <c r="Y114" s="203"/>
      <c r="Z114" s="203"/>
      <c r="AA114" s="203"/>
      <c r="AB114" s="203"/>
      <c r="AC114" s="203"/>
      <c r="AD114" s="203"/>
      <c r="AE114" s="203"/>
      <c r="AF114" s="203"/>
      <c r="AG114" s="235">
        <f>'008 - SO 03 - STL plynovo...'!J30</f>
        <v>0</v>
      </c>
      <c r="AH114" s="231"/>
      <c r="AI114" s="231"/>
      <c r="AJ114" s="231"/>
      <c r="AK114" s="231"/>
      <c r="AL114" s="231"/>
      <c r="AM114" s="231"/>
      <c r="AN114" s="235">
        <f t="shared" si="0"/>
        <v>0</v>
      </c>
      <c r="AO114" s="231"/>
      <c r="AP114" s="231"/>
      <c r="AQ114" s="77" t="s">
        <v>79</v>
      </c>
      <c r="AR114" s="74"/>
      <c r="AS114" s="78">
        <v>0</v>
      </c>
      <c r="AT114" s="79">
        <f t="shared" si="1"/>
        <v>0</v>
      </c>
      <c r="AU114" s="80">
        <f>'008 - SO 03 - STL plynovo...'!P122</f>
        <v>0</v>
      </c>
      <c r="AV114" s="79">
        <f>'008 - SO 03 - STL plynovo...'!J33</f>
        <v>0</v>
      </c>
      <c r="AW114" s="79">
        <f>'008 - SO 03 - STL plynovo...'!J34</f>
        <v>0</v>
      </c>
      <c r="AX114" s="79">
        <f>'008 - SO 03 - STL plynovo...'!J35</f>
        <v>0</v>
      </c>
      <c r="AY114" s="79">
        <f>'008 - SO 03 - STL plynovo...'!J36</f>
        <v>0</v>
      </c>
      <c r="AZ114" s="79">
        <f>'008 - SO 03 - STL plynovo...'!F33</f>
        <v>0</v>
      </c>
      <c r="BA114" s="79">
        <f>'008 - SO 03 - STL plynovo...'!F34</f>
        <v>0</v>
      </c>
      <c r="BB114" s="79">
        <f>'008 - SO 03 - STL plynovo...'!F35</f>
        <v>0</v>
      </c>
      <c r="BC114" s="79">
        <f>'008 - SO 03 - STL plynovo...'!F36</f>
        <v>0</v>
      </c>
      <c r="BD114" s="81">
        <f>'008 - SO 03 - STL plynovo...'!F37</f>
        <v>0</v>
      </c>
      <c r="BT114" s="82" t="s">
        <v>80</v>
      </c>
      <c r="BV114" s="82" t="s">
        <v>75</v>
      </c>
      <c r="BW114" s="82" t="s">
        <v>129</v>
      </c>
      <c r="BX114" s="82" t="s">
        <v>5</v>
      </c>
      <c r="CL114" s="82" t="s">
        <v>1</v>
      </c>
      <c r="CM114" s="82" t="s">
        <v>84</v>
      </c>
    </row>
    <row r="115" spans="1:91" s="6" customFormat="1" ht="16.5" customHeight="1">
      <c r="A115" s="83" t="s">
        <v>82</v>
      </c>
      <c r="B115" s="74"/>
      <c r="C115" s="75"/>
      <c r="D115" s="203" t="s">
        <v>130</v>
      </c>
      <c r="E115" s="203"/>
      <c r="F115" s="203"/>
      <c r="G115" s="203"/>
      <c r="H115" s="203"/>
      <c r="I115" s="76"/>
      <c r="J115" s="203" t="s">
        <v>131</v>
      </c>
      <c r="K115" s="203"/>
      <c r="L115" s="203"/>
      <c r="M115" s="203"/>
      <c r="N115" s="203"/>
      <c r="O115" s="203"/>
      <c r="P115" s="203"/>
      <c r="Q115" s="203"/>
      <c r="R115" s="203"/>
      <c r="S115" s="203"/>
      <c r="T115" s="203"/>
      <c r="U115" s="203"/>
      <c r="V115" s="203"/>
      <c r="W115" s="203"/>
      <c r="X115" s="203"/>
      <c r="Y115" s="203"/>
      <c r="Z115" s="203"/>
      <c r="AA115" s="203"/>
      <c r="AB115" s="203"/>
      <c r="AC115" s="203"/>
      <c r="AD115" s="203"/>
      <c r="AE115" s="203"/>
      <c r="AF115" s="203"/>
      <c r="AG115" s="235">
        <f>'009 - Vedlejší a ostatní ...'!J30</f>
        <v>0</v>
      </c>
      <c r="AH115" s="231"/>
      <c r="AI115" s="231"/>
      <c r="AJ115" s="231"/>
      <c r="AK115" s="231"/>
      <c r="AL115" s="231"/>
      <c r="AM115" s="231"/>
      <c r="AN115" s="235">
        <f t="shared" si="0"/>
        <v>0</v>
      </c>
      <c r="AO115" s="231"/>
      <c r="AP115" s="231"/>
      <c r="AQ115" s="77" t="s">
        <v>79</v>
      </c>
      <c r="AR115" s="74"/>
      <c r="AS115" s="89">
        <v>0</v>
      </c>
      <c r="AT115" s="90">
        <f t="shared" si="1"/>
        <v>0</v>
      </c>
      <c r="AU115" s="91">
        <f>'009 - Vedlejší a ostatní ...'!P122</f>
        <v>0</v>
      </c>
      <c r="AV115" s="90">
        <f>'009 - Vedlejší a ostatní ...'!J33</f>
        <v>0</v>
      </c>
      <c r="AW115" s="90">
        <f>'009 - Vedlejší a ostatní ...'!J34</f>
        <v>0</v>
      </c>
      <c r="AX115" s="90">
        <f>'009 - Vedlejší a ostatní ...'!J35</f>
        <v>0</v>
      </c>
      <c r="AY115" s="90">
        <f>'009 - Vedlejší a ostatní ...'!J36</f>
        <v>0</v>
      </c>
      <c r="AZ115" s="90">
        <f>'009 - Vedlejší a ostatní ...'!F33</f>
        <v>0</v>
      </c>
      <c r="BA115" s="90">
        <f>'009 - Vedlejší a ostatní ...'!F34</f>
        <v>0</v>
      </c>
      <c r="BB115" s="90">
        <f>'009 - Vedlejší a ostatní ...'!F35</f>
        <v>0</v>
      </c>
      <c r="BC115" s="90">
        <f>'009 - Vedlejší a ostatní ...'!F36</f>
        <v>0</v>
      </c>
      <c r="BD115" s="92">
        <f>'009 - Vedlejší a ostatní ...'!F37</f>
        <v>0</v>
      </c>
      <c r="BT115" s="82" t="s">
        <v>80</v>
      </c>
      <c r="BV115" s="82" t="s">
        <v>75</v>
      </c>
      <c r="BW115" s="82" t="s">
        <v>132</v>
      </c>
      <c r="BX115" s="82" t="s">
        <v>5</v>
      </c>
      <c r="CL115" s="82" t="s">
        <v>1</v>
      </c>
      <c r="CM115" s="82" t="s">
        <v>80</v>
      </c>
    </row>
    <row r="116" spans="1:91" s="1" customFormat="1" ht="30" customHeight="1">
      <c r="B116" s="32"/>
      <c r="AR116" s="32"/>
    </row>
    <row r="117" spans="1:91" s="1" customFormat="1" ht="6.95" customHeight="1">
      <c r="B117" s="44"/>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32"/>
    </row>
  </sheetData>
  <sheetProtection algorithmName="SHA-512" hashValue="t6tt49UZkWjJPQlV33oOHczddfVtq+MIFTWD3Y2iZHkH9V7MZsGijHB0BfRgEEsYT8yT8y6X80iWdeqBZYyMQw==" saltValue="wK6k0LNxSRjfHDYKC+72IIPKI7LopKJqtmNkOn5GaAgqRuBJjJBLSBdPYfN8AayhYyPo4hFtyuMM+9KSI+xcYg==" spinCount="100000" sheet="1" objects="1" scenarios="1" formatColumns="0" formatRows="0"/>
  <mergeCells count="122">
    <mergeCell ref="AN115:AP115"/>
    <mergeCell ref="AG115:AM115"/>
    <mergeCell ref="AG94:AM94"/>
    <mergeCell ref="AN94:AP94"/>
    <mergeCell ref="AN110:AP110"/>
    <mergeCell ref="AG110:AM110"/>
    <mergeCell ref="AN111:AP111"/>
    <mergeCell ref="AG111:AM111"/>
    <mergeCell ref="AN112:AP112"/>
    <mergeCell ref="AG112:AM112"/>
    <mergeCell ref="AN113:AP113"/>
    <mergeCell ref="AG113:AM113"/>
    <mergeCell ref="AN114:AP114"/>
    <mergeCell ref="AG114:AM114"/>
    <mergeCell ref="AN105:AP105"/>
    <mergeCell ref="AG105:AM105"/>
    <mergeCell ref="AN106:AP106"/>
    <mergeCell ref="AG106:AM106"/>
    <mergeCell ref="AN107:AP107"/>
    <mergeCell ref="AG107:AM107"/>
    <mergeCell ref="AN108:AP108"/>
    <mergeCell ref="AG108:AM108"/>
    <mergeCell ref="AN109:AP109"/>
    <mergeCell ref="AG109:AM109"/>
    <mergeCell ref="AN101:AP101"/>
    <mergeCell ref="AN97:AP97"/>
    <mergeCell ref="AN95:AP95"/>
    <mergeCell ref="AN100:AP100"/>
    <mergeCell ref="AN99:AP99"/>
    <mergeCell ref="AN96:AP96"/>
    <mergeCell ref="AN92:AP92"/>
    <mergeCell ref="AN98:AP98"/>
    <mergeCell ref="AS89:AT91"/>
    <mergeCell ref="AK32:AO32"/>
    <mergeCell ref="L33:P33"/>
    <mergeCell ref="AK33:AO33"/>
    <mergeCell ref="W33:AE33"/>
    <mergeCell ref="AK35:AO35"/>
    <mergeCell ref="X35:AB35"/>
    <mergeCell ref="AR2:BE2"/>
    <mergeCell ref="AG104:AM104"/>
    <mergeCell ref="AG97:AM97"/>
    <mergeCell ref="AG92:AM92"/>
    <mergeCell ref="AG98:AM98"/>
    <mergeCell ref="AG96:AM96"/>
    <mergeCell ref="AG95:AM95"/>
    <mergeCell ref="AG99:AM99"/>
    <mergeCell ref="AG102:AM102"/>
    <mergeCell ref="AG103:AM103"/>
    <mergeCell ref="AG100:AM100"/>
    <mergeCell ref="AG101:AM101"/>
    <mergeCell ref="AM89:AP89"/>
    <mergeCell ref="AM90:AP90"/>
    <mergeCell ref="AM87:AN87"/>
    <mergeCell ref="AN102:AP102"/>
    <mergeCell ref="AN104:AP104"/>
    <mergeCell ref="AN103:AP103"/>
    <mergeCell ref="D114:H114"/>
    <mergeCell ref="J114:AF114"/>
    <mergeCell ref="D115:H115"/>
    <mergeCell ref="J115:AF115"/>
    <mergeCell ref="BE5:BE34"/>
    <mergeCell ref="K5:AJ5"/>
    <mergeCell ref="K6:AJ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E109:I109"/>
    <mergeCell ref="K109:AF109"/>
    <mergeCell ref="D110:H110"/>
    <mergeCell ref="J110:AF110"/>
    <mergeCell ref="D111:H111"/>
    <mergeCell ref="J111:AF111"/>
    <mergeCell ref="D112:H112"/>
    <mergeCell ref="J112:AF112"/>
    <mergeCell ref="D113:H113"/>
    <mergeCell ref="J113:AF113"/>
    <mergeCell ref="L85:AJ85"/>
    <mergeCell ref="D105:H105"/>
    <mergeCell ref="J105:AF105"/>
    <mergeCell ref="E106:I106"/>
    <mergeCell ref="K106:AF106"/>
    <mergeCell ref="E107:I107"/>
    <mergeCell ref="K107:AF107"/>
    <mergeCell ref="E108:I108"/>
    <mergeCell ref="K108:AF108"/>
    <mergeCell ref="E103:I103"/>
    <mergeCell ref="E104:I104"/>
    <mergeCell ref="I92:AF92"/>
    <mergeCell ref="J95:AF95"/>
    <mergeCell ref="J100:AF100"/>
    <mergeCell ref="K101:AF101"/>
    <mergeCell ref="K97:AF97"/>
    <mergeCell ref="K102:AF102"/>
    <mergeCell ref="K103:AF103"/>
    <mergeCell ref="K99:AF99"/>
    <mergeCell ref="K104:AF104"/>
    <mergeCell ref="K96:AF96"/>
    <mergeCell ref="K98:AF98"/>
    <mergeCell ref="C92:G92"/>
    <mergeCell ref="D95:H95"/>
    <mergeCell ref="D100:H100"/>
    <mergeCell ref="E98:I98"/>
    <mergeCell ref="E96:I96"/>
    <mergeCell ref="E99:I99"/>
    <mergeCell ref="E101:I101"/>
    <mergeCell ref="E97:I97"/>
    <mergeCell ref="E102:I102"/>
  </mergeCells>
  <hyperlinks>
    <hyperlink ref="A96" location="'001 - 65 - 01.1 Soupis pr...'!C2" display="/" xr:uid="{00000000-0004-0000-0000-000000000000}"/>
    <hyperlink ref="A97" location="'65 - 01.4.1 - ÚT - č.p. 65'!C2" display="/" xr:uid="{00000000-0004-0000-0000-000001000000}"/>
    <hyperlink ref="A98" location="'65 - D.1.4.2 - Zdravotech...'!C2" display="/" xr:uid="{00000000-0004-0000-0000-000002000000}"/>
    <hyperlink ref="A99" location="'65 - D.1.4.3 - Vzduchotec...'!C2" display="/" xr:uid="{00000000-0004-0000-0000-000003000000}"/>
    <hyperlink ref="A101" location="'002 - 67 - 01.1 Soupis pr...'!C2" display="/" xr:uid="{00000000-0004-0000-0000-000004000000}"/>
    <hyperlink ref="A102" location="'67 - 01.4.1 - ÚT - č.p. 67'!C2" display="/" xr:uid="{00000000-0004-0000-0000-000005000000}"/>
    <hyperlink ref="A103" location="'67 - D.1.4.2 - Zdravotech...'!C2" display="/" xr:uid="{00000000-0004-0000-0000-000006000000}"/>
    <hyperlink ref="A104" location="'67 - D.1.4.3 - Vzduchotec...'!C2" display="/" xr:uid="{00000000-0004-0000-0000-000007000000}"/>
    <hyperlink ref="A106" location="'003 - 69 - 01.1 Soupis pr...'!C2" display="/" xr:uid="{00000000-0004-0000-0000-000008000000}"/>
    <hyperlink ref="A107" location="'69 - 01.4.1 - ÚT - č.p. 69'!C2" display="/" xr:uid="{00000000-0004-0000-0000-000009000000}"/>
    <hyperlink ref="A108" location="'69 - D.1.4.2 - Zdravotech...'!C2" display="/" xr:uid="{00000000-0004-0000-0000-00000A000000}"/>
    <hyperlink ref="A109" location="'69 - D.1.4.3 - Vzduchotec...'!C2" display="/" xr:uid="{00000000-0004-0000-0000-00000B000000}"/>
    <hyperlink ref="A110" location="'004 -  ELEKTROINSTALACE  ...'!C2" display="/" xr:uid="{00000000-0004-0000-0000-00000C000000}"/>
    <hyperlink ref="A111" location="'005 - SO 04 - Zpevněné pl...'!C2" display="/" xr:uid="{00000000-0004-0000-0000-00000D000000}"/>
    <hyperlink ref="A112" location="'006 - SO 02 - Přípojky ka...'!C2" display="/" xr:uid="{00000000-0004-0000-0000-00000E000000}"/>
    <hyperlink ref="A113" location="'007 - SO 03 - Přípojka pl...'!C2" display="/" xr:uid="{00000000-0004-0000-0000-00000F000000}"/>
    <hyperlink ref="A114" location="'008 - SO 03 - STL plynovo...'!C2" display="/" xr:uid="{00000000-0004-0000-0000-000010000000}"/>
    <hyperlink ref="A115" location="'009 - Vedlejší a ostatní ...'!C2" display="/" xr:uid="{00000000-0004-0000-0000-000011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2331"/>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107</v>
      </c>
    </row>
    <row r="3" spans="2:46" ht="6.95" customHeight="1">
      <c r="B3" s="18"/>
      <c r="C3" s="19"/>
      <c r="D3" s="19"/>
      <c r="E3" s="19"/>
      <c r="F3" s="19"/>
      <c r="G3" s="19"/>
      <c r="H3" s="19"/>
      <c r="I3" s="19"/>
      <c r="J3" s="19"/>
      <c r="K3" s="19"/>
      <c r="L3" s="20"/>
      <c r="AT3" s="17" t="s">
        <v>80</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s="1" customFormat="1" ht="12" customHeight="1">
      <c r="B8" s="32"/>
      <c r="D8" s="27" t="s">
        <v>134</v>
      </c>
      <c r="L8" s="32"/>
    </row>
    <row r="9" spans="2:46" s="1" customFormat="1" ht="30" customHeight="1">
      <c r="B9" s="32"/>
      <c r="E9" s="206" t="s">
        <v>3543</v>
      </c>
      <c r="F9" s="245"/>
      <c r="G9" s="245"/>
      <c r="H9" s="245"/>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21</v>
      </c>
      <c r="I12" s="27" t="s">
        <v>22</v>
      </c>
      <c r="J12" s="52" t="str">
        <f>'Rekapitulace stavby'!AN8</f>
        <v>11. 8. 2025</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21</v>
      </c>
      <c r="I15" s="27" t="s">
        <v>26</v>
      </c>
      <c r="J15" s="25" t="s">
        <v>1</v>
      </c>
      <c r="L15" s="32"/>
    </row>
    <row r="16" spans="2:46" s="1" customFormat="1" ht="6.95" customHeight="1">
      <c r="B16" s="32"/>
      <c r="L16" s="32"/>
    </row>
    <row r="17" spans="2:12" s="1" customFormat="1" ht="12" customHeight="1">
      <c r="B17" s="32"/>
      <c r="D17" s="27" t="s">
        <v>27</v>
      </c>
      <c r="I17" s="27" t="s">
        <v>25</v>
      </c>
      <c r="J17" s="28" t="str">
        <f>'Rekapitulace stavby'!AN13</f>
        <v>Vyplň údaj</v>
      </c>
      <c r="L17" s="32"/>
    </row>
    <row r="18" spans="2:12" s="1" customFormat="1" ht="18" customHeight="1">
      <c r="B18" s="32"/>
      <c r="E18" s="246" t="str">
        <f>'Rekapitulace stavby'!E14</f>
        <v>Vyplň údaj</v>
      </c>
      <c r="F18" s="211"/>
      <c r="G18" s="211"/>
      <c r="H18" s="211"/>
      <c r="I18" s="27" t="s">
        <v>26</v>
      </c>
      <c r="J18" s="28" t="str">
        <f>'Rekapitulace stavby'!AN14</f>
        <v>Vyplň údaj</v>
      </c>
      <c r="L18" s="32"/>
    </row>
    <row r="19" spans="2:12" s="1" customFormat="1" ht="6.95" customHeight="1">
      <c r="B19" s="32"/>
      <c r="L19" s="32"/>
    </row>
    <row r="20" spans="2:12" s="1" customFormat="1" ht="12" customHeight="1">
      <c r="B20" s="32"/>
      <c r="D20" s="27" t="s">
        <v>29</v>
      </c>
      <c r="I20" s="27" t="s">
        <v>25</v>
      </c>
      <c r="J20" s="25" t="s">
        <v>1</v>
      </c>
      <c r="L20" s="32"/>
    </row>
    <row r="21" spans="2:12" s="1" customFormat="1" ht="18" customHeight="1">
      <c r="B21" s="32"/>
      <c r="E21" s="25" t="s">
        <v>21</v>
      </c>
      <c r="I21" s="27" t="s">
        <v>26</v>
      </c>
      <c r="J21" s="25" t="s">
        <v>1</v>
      </c>
      <c r="L21" s="32"/>
    </row>
    <row r="22" spans="2:12" s="1" customFormat="1" ht="6.95" customHeight="1">
      <c r="B22" s="32"/>
      <c r="L22" s="32"/>
    </row>
    <row r="23" spans="2:12" s="1" customFormat="1" ht="12" customHeight="1">
      <c r="B23" s="32"/>
      <c r="D23" s="27" t="s">
        <v>31</v>
      </c>
      <c r="I23" s="27" t="s">
        <v>25</v>
      </c>
      <c r="J23" s="25" t="s">
        <v>1</v>
      </c>
      <c r="L23" s="32"/>
    </row>
    <row r="24" spans="2:12" s="1" customFormat="1" ht="18" customHeight="1">
      <c r="B24" s="32"/>
      <c r="E24" s="25" t="s">
        <v>21</v>
      </c>
      <c r="I24" s="27" t="s">
        <v>26</v>
      </c>
      <c r="J24" s="25" t="s">
        <v>1</v>
      </c>
      <c r="L24" s="32"/>
    </row>
    <row r="25" spans="2:12" s="1" customFormat="1" ht="6.95" customHeight="1">
      <c r="B25" s="32"/>
      <c r="L25" s="32"/>
    </row>
    <row r="26" spans="2:12" s="1" customFormat="1" ht="12" customHeight="1">
      <c r="B26" s="32"/>
      <c r="D26" s="27" t="s">
        <v>32</v>
      </c>
      <c r="L26" s="32"/>
    </row>
    <row r="27" spans="2:12" s="7" customFormat="1" ht="16.5" customHeight="1">
      <c r="B27" s="94"/>
      <c r="E27" s="216" t="s">
        <v>1</v>
      </c>
      <c r="F27" s="216"/>
      <c r="G27" s="216"/>
      <c r="H27" s="216"/>
      <c r="L27" s="94"/>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5" t="s">
        <v>33</v>
      </c>
      <c r="J30" s="66">
        <f>ROUND(J147, 2)</f>
        <v>0</v>
      </c>
      <c r="L30" s="32"/>
    </row>
    <row r="31" spans="2:12" s="1" customFormat="1" ht="6.95" customHeight="1">
      <c r="B31" s="32"/>
      <c r="D31" s="53"/>
      <c r="E31" s="53"/>
      <c r="F31" s="53"/>
      <c r="G31" s="53"/>
      <c r="H31" s="53"/>
      <c r="I31" s="53"/>
      <c r="J31" s="53"/>
      <c r="K31" s="53"/>
      <c r="L31" s="32"/>
    </row>
    <row r="32" spans="2:12" s="1" customFormat="1" ht="14.45" customHeight="1">
      <c r="B32" s="32"/>
      <c r="F32" s="35" t="s">
        <v>35</v>
      </c>
      <c r="I32" s="35" t="s">
        <v>34</v>
      </c>
      <c r="J32" s="35" t="s">
        <v>36</v>
      </c>
      <c r="L32" s="32"/>
    </row>
    <row r="33" spans="2:12" s="1" customFormat="1" ht="14.45" customHeight="1">
      <c r="B33" s="32"/>
      <c r="D33" s="55" t="s">
        <v>37</v>
      </c>
      <c r="E33" s="27" t="s">
        <v>38</v>
      </c>
      <c r="F33" s="86">
        <f>ROUND((SUM(BE147:BE2330)),  2)</f>
        <v>0</v>
      </c>
      <c r="I33" s="96">
        <v>0.21</v>
      </c>
      <c r="J33" s="86">
        <f>ROUND(((SUM(BE147:BE2330))*I33),  2)</f>
        <v>0</v>
      </c>
      <c r="L33" s="32"/>
    </row>
    <row r="34" spans="2:12" s="1" customFormat="1" ht="14.45" customHeight="1">
      <c r="B34" s="32"/>
      <c r="E34" s="27" t="s">
        <v>39</v>
      </c>
      <c r="F34" s="86">
        <f>ROUND((SUM(BF147:BF2330)),  2)</f>
        <v>0</v>
      </c>
      <c r="I34" s="96">
        <v>0.12</v>
      </c>
      <c r="J34" s="86">
        <f>ROUND(((SUM(BF147:BF2330))*I34),  2)</f>
        <v>0</v>
      </c>
      <c r="L34" s="32"/>
    </row>
    <row r="35" spans="2:12" s="1" customFormat="1" ht="14.45" hidden="1" customHeight="1">
      <c r="B35" s="32"/>
      <c r="E35" s="27" t="s">
        <v>40</v>
      </c>
      <c r="F35" s="86">
        <f>ROUND((SUM(BG147:BG2330)),  2)</f>
        <v>0</v>
      </c>
      <c r="I35" s="96">
        <v>0.21</v>
      </c>
      <c r="J35" s="86">
        <f>0</f>
        <v>0</v>
      </c>
      <c r="L35" s="32"/>
    </row>
    <row r="36" spans="2:12" s="1" customFormat="1" ht="14.45" hidden="1" customHeight="1">
      <c r="B36" s="32"/>
      <c r="E36" s="27" t="s">
        <v>41</v>
      </c>
      <c r="F36" s="86">
        <f>ROUND((SUM(BH147:BH2330)),  2)</f>
        <v>0</v>
      </c>
      <c r="I36" s="96">
        <v>0.12</v>
      </c>
      <c r="J36" s="86">
        <f>0</f>
        <v>0</v>
      </c>
      <c r="L36" s="32"/>
    </row>
    <row r="37" spans="2:12" s="1" customFormat="1" ht="14.45" hidden="1" customHeight="1">
      <c r="B37" s="32"/>
      <c r="E37" s="27" t="s">
        <v>42</v>
      </c>
      <c r="F37" s="86">
        <f>ROUND((SUM(BI147:BI2330)),  2)</f>
        <v>0</v>
      </c>
      <c r="I37" s="96">
        <v>0</v>
      </c>
      <c r="J37" s="86">
        <f>0</f>
        <v>0</v>
      </c>
      <c r="L37" s="32"/>
    </row>
    <row r="38" spans="2:12" s="1" customFormat="1" ht="6.95" customHeight="1">
      <c r="B38" s="32"/>
      <c r="L38" s="32"/>
    </row>
    <row r="39" spans="2:12" s="1" customFormat="1" ht="25.35" customHeight="1">
      <c r="B39" s="32"/>
      <c r="C39" s="97"/>
      <c r="D39" s="98" t="s">
        <v>43</v>
      </c>
      <c r="E39" s="57"/>
      <c r="F39" s="57"/>
      <c r="G39" s="99" t="s">
        <v>44</v>
      </c>
      <c r="H39" s="100" t="s">
        <v>45</v>
      </c>
      <c r="I39" s="57"/>
      <c r="J39" s="101">
        <f>SUM(J30:J37)</f>
        <v>0</v>
      </c>
      <c r="K39" s="102"/>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136</v>
      </c>
      <c r="L82" s="32"/>
    </row>
    <row r="83" spans="2:47" s="1" customFormat="1" ht="6.95" customHeight="1">
      <c r="B83" s="32"/>
      <c r="L83" s="32"/>
    </row>
    <row r="84" spans="2:47" s="1" customFormat="1" ht="12" customHeight="1">
      <c r="B84" s="32"/>
      <c r="C84" s="27" t="s">
        <v>16</v>
      </c>
      <c r="L84" s="32"/>
    </row>
    <row r="85" spans="2:47" s="1" customFormat="1" ht="16.5" customHeight="1">
      <c r="B85" s="32"/>
      <c r="E85" s="243" t="str">
        <f>E7</f>
        <v>I-20002 - Modernizace bytových domů ul. Šenovská 65,67 a 69</v>
      </c>
      <c r="F85" s="244"/>
      <c r="G85" s="244"/>
      <c r="H85" s="244"/>
      <c r="L85" s="32"/>
    </row>
    <row r="86" spans="2:47" s="1" customFormat="1" ht="12" customHeight="1">
      <c r="B86" s="32"/>
      <c r="C86" s="27" t="s">
        <v>134</v>
      </c>
      <c r="L86" s="32"/>
    </row>
    <row r="87" spans="2:47" s="1" customFormat="1" ht="30" customHeight="1">
      <c r="B87" s="32"/>
      <c r="E87" s="206" t="str">
        <f>E9</f>
        <v>003 - 69 - 01.1 Soupis prací - stavební a konstrukční část</v>
      </c>
      <c r="F87" s="245"/>
      <c r="G87" s="245"/>
      <c r="H87" s="245"/>
      <c r="L87" s="32"/>
    </row>
    <row r="88" spans="2:47" s="1" customFormat="1" ht="6.95" customHeight="1">
      <c r="B88" s="32"/>
      <c r="L88" s="32"/>
    </row>
    <row r="89" spans="2:47" s="1" customFormat="1" ht="12" customHeight="1">
      <c r="B89" s="32"/>
      <c r="C89" s="27" t="s">
        <v>20</v>
      </c>
      <c r="F89" s="25" t="str">
        <f>F12</f>
        <v xml:space="preserve"> </v>
      </c>
      <c r="I89" s="27" t="s">
        <v>22</v>
      </c>
      <c r="J89" s="52" t="str">
        <f>IF(J12="","",J12)</f>
        <v>11. 8. 2025</v>
      </c>
      <c r="L89" s="32"/>
    </row>
    <row r="90" spans="2:47" s="1" customFormat="1" ht="6.95" customHeight="1">
      <c r="B90" s="32"/>
      <c r="L90" s="32"/>
    </row>
    <row r="91" spans="2:47" s="1" customFormat="1" ht="15.2" customHeight="1">
      <c r="B91" s="32"/>
      <c r="C91" s="27" t="s">
        <v>24</v>
      </c>
      <c r="F91" s="25" t="str">
        <f>E15</f>
        <v xml:space="preserve"> </v>
      </c>
      <c r="I91" s="27" t="s">
        <v>29</v>
      </c>
      <c r="J91" s="30" t="str">
        <f>E21</f>
        <v xml:space="preserve"> </v>
      </c>
      <c r="L91" s="32"/>
    </row>
    <row r="92" spans="2:47" s="1" customFormat="1" ht="15.2" customHeight="1">
      <c r="B92" s="32"/>
      <c r="C92" s="27" t="s">
        <v>27</v>
      </c>
      <c r="F92" s="25" t="str">
        <f>IF(E18="","",E18)</f>
        <v>Vyplň údaj</v>
      </c>
      <c r="I92" s="27" t="s">
        <v>31</v>
      </c>
      <c r="J92" s="30" t="str">
        <f>E24</f>
        <v xml:space="preserve"> </v>
      </c>
      <c r="L92" s="32"/>
    </row>
    <row r="93" spans="2:47" s="1" customFormat="1" ht="10.35" customHeight="1">
      <c r="B93" s="32"/>
      <c r="L93" s="32"/>
    </row>
    <row r="94" spans="2:47" s="1" customFormat="1" ht="29.25" customHeight="1">
      <c r="B94" s="32"/>
      <c r="C94" s="105" t="s">
        <v>137</v>
      </c>
      <c r="D94" s="97"/>
      <c r="E94" s="97"/>
      <c r="F94" s="97"/>
      <c r="G94" s="97"/>
      <c r="H94" s="97"/>
      <c r="I94" s="97"/>
      <c r="J94" s="106" t="s">
        <v>138</v>
      </c>
      <c r="K94" s="97"/>
      <c r="L94" s="32"/>
    </row>
    <row r="95" spans="2:47" s="1" customFormat="1" ht="10.35" customHeight="1">
      <c r="B95" s="32"/>
      <c r="L95" s="32"/>
    </row>
    <row r="96" spans="2:47" s="1" customFormat="1" ht="22.9" customHeight="1">
      <c r="B96" s="32"/>
      <c r="C96" s="107" t="s">
        <v>139</v>
      </c>
      <c r="J96" s="66">
        <f>J147</f>
        <v>0</v>
      </c>
      <c r="L96" s="32"/>
      <c r="AU96" s="17" t="s">
        <v>140</v>
      </c>
    </row>
    <row r="97" spans="2:12" s="8" customFormat="1" ht="24.95" customHeight="1">
      <c r="B97" s="108"/>
      <c r="D97" s="109" t="s">
        <v>141</v>
      </c>
      <c r="E97" s="110"/>
      <c r="F97" s="110"/>
      <c r="G97" s="110"/>
      <c r="H97" s="110"/>
      <c r="I97" s="110"/>
      <c r="J97" s="111">
        <f>J148</f>
        <v>0</v>
      </c>
      <c r="L97" s="108"/>
    </row>
    <row r="98" spans="2:12" s="9" customFormat="1" ht="19.899999999999999" customHeight="1">
      <c r="B98" s="112"/>
      <c r="D98" s="113" t="s">
        <v>142</v>
      </c>
      <c r="E98" s="114"/>
      <c r="F98" s="114"/>
      <c r="G98" s="114"/>
      <c r="H98" s="114"/>
      <c r="I98" s="114"/>
      <c r="J98" s="115">
        <f>J149</f>
        <v>0</v>
      </c>
      <c r="L98" s="112"/>
    </row>
    <row r="99" spans="2:12" s="9" customFormat="1" ht="19.899999999999999" customHeight="1">
      <c r="B99" s="112"/>
      <c r="D99" s="113" t="s">
        <v>143</v>
      </c>
      <c r="E99" s="114"/>
      <c r="F99" s="114"/>
      <c r="G99" s="114"/>
      <c r="H99" s="114"/>
      <c r="I99" s="114"/>
      <c r="J99" s="115">
        <f>J178</f>
        <v>0</v>
      </c>
      <c r="L99" s="112"/>
    </row>
    <row r="100" spans="2:12" s="9" customFormat="1" ht="19.899999999999999" customHeight="1">
      <c r="B100" s="112"/>
      <c r="D100" s="113" t="s">
        <v>144</v>
      </c>
      <c r="E100" s="114"/>
      <c r="F100" s="114"/>
      <c r="G100" s="114"/>
      <c r="H100" s="114"/>
      <c r="I100" s="114"/>
      <c r="J100" s="115">
        <f>J237</f>
        <v>0</v>
      </c>
      <c r="L100" s="112"/>
    </row>
    <row r="101" spans="2:12" s="9" customFormat="1" ht="19.899999999999999" customHeight="1">
      <c r="B101" s="112"/>
      <c r="D101" s="113" t="s">
        <v>145</v>
      </c>
      <c r="E101" s="114"/>
      <c r="F101" s="114"/>
      <c r="G101" s="114"/>
      <c r="H101" s="114"/>
      <c r="I101" s="114"/>
      <c r="J101" s="115">
        <f>J335</f>
        <v>0</v>
      </c>
      <c r="L101" s="112"/>
    </row>
    <row r="102" spans="2:12" s="9" customFormat="1" ht="19.899999999999999" customHeight="1">
      <c r="B102" s="112"/>
      <c r="D102" s="113" t="s">
        <v>146</v>
      </c>
      <c r="E102" s="114"/>
      <c r="F102" s="114"/>
      <c r="G102" s="114"/>
      <c r="H102" s="114"/>
      <c r="I102" s="114"/>
      <c r="J102" s="115">
        <f>J351</f>
        <v>0</v>
      </c>
      <c r="L102" s="112"/>
    </row>
    <row r="103" spans="2:12" s="9" customFormat="1" ht="19.899999999999999" customHeight="1">
      <c r="B103" s="112"/>
      <c r="D103" s="113" t="s">
        <v>147</v>
      </c>
      <c r="E103" s="114"/>
      <c r="F103" s="114"/>
      <c r="G103" s="114"/>
      <c r="H103" s="114"/>
      <c r="I103" s="114"/>
      <c r="J103" s="115">
        <f>J424</f>
        <v>0</v>
      </c>
      <c r="L103" s="112"/>
    </row>
    <row r="104" spans="2:12" s="9" customFormat="1" ht="19.899999999999999" customHeight="1">
      <c r="B104" s="112"/>
      <c r="D104" s="113" t="s">
        <v>148</v>
      </c>
      <c r="E104" s="114"/>
      <c r="F104" s="114"/>
      <c r="G104" s="114"/>
      <c r="H104" s="114"/>
      <c r="I104" s="114"/>
      <c r="J104" s="115">
        <f>J429</f>
        <v>0</v>
      </c>
      <c r="L104" s="112"/>
    </row>
    <row r="105" spans="2:12" s="9" customFormat="1" ht="19.899999999999999" customHeight="1">
      <c r="B105" s="112"/>
      <c r="D105" s="113" t="s">
        <v>149</v>
      </c>
      <c r="E105" s="114"/>
      <c r="F105" s="114"/>
      <c r="G105" s="114"/>
      <c r="H105" s="114"/>
      <c r="I105" s="114"/>
      <c r="J105" s="115">
        <f>J973</f>
        <v>0</v>
      </c>
      <c r="L105" s="112"/>
    </row>
    <row r="106" spans="2:12" s="9" customFormat="1" ht="19.899999999999999" customHeight="1">
      <c r="B106" s="112"/>
      <c r="D106" s="113" t="s">
        <v>150</v>
      </c>
      <c r="E106" s="114"/>
      <c r="F106" s="114"/>
      <c r="G106" s="114"/>
      <c r="H106" s="114"/>
      <c r="I106" s="114"/>
      <c r="J106" s="115">
        <f>J977</f>
        <v>0</v>
      </c>
      <c r="L106" s="112"/>
    </row>
    <row r="107" spans="2:12" s="9" customFormat="1" ht="19.899999999999999" customHeight="1">
      <c r="B107" s="112"/>
      <c r="D107" s="113" t="s">
        <v>151</v>
      </c>
      <c r="E107" s="114"/>
      <c r="F107" s="114"/>
      <c r="G107" s="114"/>
      <c r="H107" s="114"/>
      <c r="I107" s="114"/>
      <c r="J107" s="115">
        <f>J1352</f>
        <v>0</v>
      </c>
      <c r="L107" s="112"/>
    </row>
    <row r="108" spans="2:12" s="9" customFormat="1" ht="19.899999999999999" customHeight="1">
      <c r="B108" s="112"/>
      <c r="D108" s="113" t="s">
        <v>152</v>
      </c>
      <c r="E108" s="114"/>
      <c r="F108" s="114"/>
      <c r="G108" s="114"/>
      <c r="H108" s="114"/>
      <c r="I108" s="114"/>
      <c r="J108" s="115">
        <f>J1363</f>
        <v>0</v>
      </c>
      <c r="L108" s="112"/>
    </row>
    <row r="109" spans="2:12" s="8" customFormat="1" ht="24.95" customHeight="1">
      <c r="B109" s="108"/>
      <c r="D109" s="109" t="s">
        <v>153</v>
      </c>
      <c r="E109" s="110"/>
      <c r="F109" s="110"/>
      <c r="G109" s="110"/>
      <c r="H109" s="110"/>
      <c r="I109" s="110"/>
      <c r="J109" s="111">
        <f>J1366</f>
        <v>0</v>
      </c>
      <c r="L109" s="108"/>
    </row>
    <row r="110" spans="2:12" s="9" customFormat="1" ht="19.899999999999999" customHeight="1">
      <c r="B110" s="112"/>
      <c r="D110" s="113" t="s">
        <v>154</v>
      </c>
      <c r="E110" s="114"/>
      <c r="F110" s="114"/>
      <c r="G110" s="114"/>
      <c r="H110" s="114"/>
      <c r="I110" s="114"/>
      <c r="J110" s="115">
        <f>J1367</f>
        <v>0</v>
      </c>
      <c r="L110" s="112"/>
    </row>
    <row r="111" spans="2:12" s="9" customFormat="1" ht="19.899999999999999" customHeight="1">
      <c r="B111" s="112"/>
      <c r="D111" s="113" t="s">
        <v>155</v>
      </c>
      <c r="E111" s="114"/>
      <c r="F111" s="114"/>
      <c r="G111" s="114"/>
      <c r="H111" s="114"/>
      <c r="I111" s="114"/>
      <c r="J111" s="115">
        <f>J1372</f>
        <v>0</v>
      </c>
      <c r="L111" s="112"/>
    </row>
    <row r="112" spans="2:12" s="9" customFormat="1" ht="19.899999999999999" customHeight="1">
      <c r="B112" s="112"/>
      <c r="D112" s="113" t="s">
        <v>156</v>
      </c>
      <c r="E112" s="114"/>
      <c r="F112" s="114"/>
      <c r="G112" s="114"/>
      <c r="H112" s="114"/>
      <c r="I112" s="114"/>
      <c r="J112" s="115">
        <f>J1378</f>
        <v>0</v>
      </c>
      <c r="L112" s="112"/>
    </row>
    <row r="113" spans="2:12" s="9" customFormat="1" ht="19.899999999999999" customHeight="1">
      <c r="B113" s="112"/>
      <c r="D113" s="113" t="s">
        <v>157</v>
      </c>
      <c r="E113" s="114"/>
      <c r="F113" s="114"/>
      <c r="G113" s="114"/>
      <c r="H113" s="114"/>
      <c r="I113" s="114"/>
      <c r="J113" s="115">
        <f>J1390</f>
        <v>0</v>
      </c>
      <c r="L113" s="112"/>
    </row>
    <row r="114" spans="2:12" s="9" customFormat="1" ht="19.899999999999999" customHeight="1">
      <c r="B114" s="112"/>
      <c r="D114" s="113" t="s">
        <v>158</v>
      </c>
      <c r="E114" s="114"/>
      <c r="F114" s="114"/>
      <c r="G114" s="114"/>
      <c r="H114" s="114"/>
      <c r="I114" s="114"/>
      <c r="J114" s="115">
        <f>J1392</f>
        <v>0</v>
      </c>
      <c r="L114" s="112"/>
    </row>
    <row r="115" spans="2:12" s="9" customFormat="1" ht="19.899999999999999" customHeight="1">
      <c r="B115" s="112"/>
      <c r="D115" s="113" t="s">
        <v>159</v>
      </c>
      <c r="E115" s="114"/>
      <c r="F115" s="114"/>
      <c r="G115" s="114"/>
      <c r="H115" s="114"/>
      <c r="I115" s="114"/>
      <c r="J115" s="115">
        <f>J1558</f>
        <v>0</v>
      </c>
      <c r="L115" s="112"/>
    </row>
    <row r="116" spans="2:12" s="9" customFormat="1" ht="19.899999999999999" customHeight="1">
      <c r="B116" s="112"/>
      <c r="D116" s="113" t="s">
        <v>160</v>
      </c>
      <c r="E116" s="114"/>
      <c r="F116" s="114"/>
      <c r="G116" s="114"/>
      <c r="H116" s="114"/>
      <c r="I116" s="114"/>
      <c r="J116" s="115">
        <f>J1667</f>
        <v>0</v>
      </c>
      <c r="L116" s="112"/>
    </row>
    <row r="117" spans="2:12" s="9" customFormat="1" ht="19.899999999999999" customHeight="1">
      <c r="B117" s="112"/>
      <c r="D117" s="113" t="s">
        <v>161</v>
      </c>
      <c r="E117" s="114"/>
      <c r="F117" s="114"/>
      <c r="G117" s="114"/>
      <c r="H117" s="114"/>
      <c r="I117" s="114"/>
      <c r="J117" s="115">
        <f>J1827</f>
        <v>0</v>
      </c>
      <c r="L117" s="112"/>
    </row>
    <row r="118" spans="2:12" s="9" customFormat="1" ht="19.899999999999999" customHeight="1">
      <c r="B118" s="112"/>
      <c r="D118" s="113" t="s">
        <v>162</v>
      </c>
      <c r="E118" s="114"/>
      <c r="F118" s="114"/>
      <c r="G118" s="114"/>
      <c r="H118" s="114"/>
      <c r="I118" s="114"/>
      <c r="J118" s="115">
        <f>J1911</f>
        <v>0</v>
      </c>
      <c r="L118" s="112"/>
    </row>
    <row r="119" spans="2:12" s="9" customFormat="1" ht="19.899999999999999" customHeight="1">
      <c r="B119" s="112"/>
      <c r="D119" s="113" t="s">
        <v>163</v>
      </c>
      <c r="E119" s="114"/>
      <c r="F119" s="114"/>
      <c r="G119" s="114"/>
      <c r="H119" s="114"/>
      <c r="I119" s="114"/>
      <c r="J119" s="115">
        <f>J1984</f>
        <v>0</v>
      </c>
      <c r="L119" s="112"/>
    </row>
    <row r="120" spans="2:12" s="9" customFormat="1" ht="19.899999999999999" customHeight="1">
      <c r="B120" s="112"/>
      <c r="D120" s="113" t="s">
        <v>164</v>
      </c>
      <c r="E120" s="114"/>
      <c r="F120" s="114"/>
      <c r="G120" s="114"/>
      <c r="H120" s="114"/>
      <c r="I120" s="114"/>
      <c r="J120" s="115">
        <f>J2121</f>
        <v>0</v>
      </c>
      <c r="L120" s="112"/>
    </row>
    <row r="121" spans="2:12" s="9" customFormat="1" ht="19.899999999999999" customHeight="1">
      <c r="B121" s="112"/>
      <c r="D121" s="113" t="s">
        <v>165</v>
      </c>
      <c r="E121" s="114"/>
      <c r="F121" s="114"/>
      <c r="G121" s="114"/>
      <c r="H121" s="114"/>
      <c r="I121" s="114"/>
      <c r="J121" s="115">
        <f>J2130</f>
        <v>0</v>
      </c>
      <c r="L121" s="112"/>
    </row>
    <row r="122" spans="2:12" s="9" customFormat="1" ht="19.899999999999999" customHeight="1">
      <c r="B122" s="112"/>
      <c r="D122" s="113" t="s">
        <v>166</v>
      </c>
      <c r="E122" s="114"/>
      <c r="F122" s="114"/>
      <c r="G122" s="114"/>
      <c r="H122" s="114"/>
      <c r="I122" s="114"/>
      <c r="J122" s="115">
        <f>J2144</f>
        <v>0</v>
      </c>
      <c r="L122" s="112"/>
    </row>
    <row r="123" spans="2:12" s="9" customFormat="1" ht="19.899999999999999" customHeight="1">
      <c r="B123" s="112"/>
      <c r="D123" s="113" t="s">
        <v>167</v>
      </c>
      <c r="E123" s="114"/>
      <c r="F123" s="114"/>
      <c r="G123" s="114"/>
      <c r="H123" s="114"/>
      <c r="I123" s="114"/>
      <c r="J123" s="115">
        <f>J2176</f>
        <v>0</v>
      </c>
      <c r="L123" s="112"/>
    </row>
    <row r="124" spans="2:12" s="9" customFormat="1" ht="19.899999999999999" customHeight="1">
      <c r="B124" s="112"/>
      <c r="D124" s="113" t="s">
        <v>168</v>
      </c>
      <c r="E124" s="114"/>
      <c r="F124" s="114"/>
      <c r="G124" s="114"/>
      <c r="H124" s="114"/>
      <c r="I124" s="114"/>
      <c r="J124" s="115">
        <f>J2252</f>
        <v>0</v>
      </c>
      <c r="L124" s="112"/>
    </row>
    <row r="125" spans="2:12" s="9" customFormat="1" ht="19.899999999999999" customHeight="1">
      <c r="B125" s="112"/>
      <c r="D125" s="113" t="s">
        <v>169</v>
      </c>
      <c r="E125" s="114"/>
      <c r="F125" s="114"/>
      <c r="G125" s="114"/>
      <c r="H125" s="114"/>
      <c r="I125" s="114"/>
      <c r="J125" s="115">
        <f>J2264</f>
        <v>0</v>
      </c>
      <c r="L125" s="112"/>
    </row>
    <row r="126" spans="2:12" s="8" customFormat="1" ht="24.95" customHeight="1">
      <c r="B126" s="108"/>
      <c r="D126" s="109" t="s">
        <v>170</v>
      </c>
      <c r="E126" s="110"/>
      <c r="F126" s="110"/>
      <c r="G126" s="110"/>
      <c r="H126" s="110"/>
      <c r="I126" s="110"/>
      <c r="J126" s="111">
        <f>J2327</f>
        <v>0</v>
      </c>
      <c r="L126" s="108"/>
    </row>
    <row r="127" spans="2:12" s="9" customFormat="1" ht="19.899999999999999" customHeight="1">
      <c r="B127" s="112"/>
      <c r="D127" s="113" t="s">
        <v>171</v>
      </c>
      <c r="E127" s="114"/>
      <c r="F127" s="114"/>
      <c r="G127" s="114"/>
      <c r="H127" s="114"/>
      <c r="I127" s="114"/>
      <c r="J127" s="115">
        <f>J2329</f>
        <v>0</v>
      </c>
      <c r="L127" s="112"/>
    </row>
    <row r="128" spans="2:12" s="1" customFormat="1" ht="21.75" customHeight="1">
      <c r="B128" s="32"/>
      <c r="L128" s="32"/>
    </row>
    <row r="129" spans="2:12" s="1" customFormat="1" ht="6.95" customHeight="1">
      <c r="B129" s="44"/>
      <c r="C129" s="45"/>
      <c r="D129" s="45"/>
      <c r="E129" s="45"/>
      <c r="F129" s="45"/>
      <c r="G129" s="45"/>
      <c r="H129" s="45"/>
      <c r="I129" s="45"/>
      <c r="J129" s="45"/>
      <c r="K129" s="45"/>
      <c r="L129" s="32"/>
    </row>
    <row r="133" spans="2:12" s="1" customFormat="1" ht="6.95" customHeight="1">
      <c r="B133" s="46"/>
      <c r="C133" s="47"/>
      <c r="D133" s="47"/>
      <c r="E133" s="47"/>
      <c r="F133" s="47"/>
      <c r="G133" s="47"/>
      <c r="H133" s="47"/>
      <c r="I133" s="47"/>
      <c r="J133" s="47"/>
      <c r="K133" s="47"/>
      <c r="L133" s="32"/>
    </row>
    <row r="134" spans="2:12" s="1" customFormat="1" ht="24.95" customHeight="1">
      <c r="B134" s="32"/>
      <c r="C134" s="21" t="s">
        <v>172</v>
      </c>
      <c r="L134" s="32"/>
    </row>
    <row r="135" spans="2:12" s="1" customFormat="1" ht="6.95" customHeight="1">
      <c r="B135" s="32"/>
      <c r="L135" s="32"/>
    </row>
    <row r="136" spans="2:12" s="1" customFormat="1" ht="12" customHeight="1">
      <c r="B136" s="32"/>
      <c r="C136" s="27" t="s">
        <v>16</v>
      </c>
      <c r="L136" s="32"/>
    </row>
    <row r="137" spans="2:12" s="1" customFormat="1" ht="16.5" customHeight="1">
      <c r="B137" s="32"/>
      <c r="E137" s="243" t="str">
        <f>E7</f>
        <v>I-20002 - Modernizace bytových domů ul. Šenovská 65,67 a 69</v>
      </c>
      <c r="F137" s="244"/>
      <c r="G137" s="244"/>
      <c r="H137" s="244"/>
      <c r="L137" s="32"/>
    </row>
    <row r="138" spans="2:12" s="1" customFormat="1" ht="12" customHeight="1">
      <c r="B138" s="32"/>
      <c r="C138" s="27" t="s">
        <v>134</v>
      </c>
      <c r="L138" s="32"/>
    </row>
    <row r="139" spans="2:12" s="1" customFormat="1" ht="30" customHeight="1">
      <c r="B139" s="32"/>
      <c r="E139" s="206" t="str">
        <f>E9</f>
        <v>003 - 69 - 01.1 Soupis prací - stavební a konstrukční část</v>
      </c>
      <c r="F139" s="245"/>
      <c r="G139" s="245"/>
      <c r="H139" s="245"/>
      <c r="L139" s="32"/>
    </row>
    <row r="140" spans="2:12" s="1" customFormat="1" ht="6.95" customHeight="1">
      <c r="B140" s="32"/>
      <c r="L140" s="32"/>
    </row>
    <row r="141" spans="2:12" s="1" customFormat="1" ht="12" customHeight="1">
      <c r="B141" s="32"/>
      <c r="C141" s="27" t="s">
        <v>20</v>
      </c>
      <c r="F141" s="25" t="str">
        <f>F12</f>
        <v xml:space="preserve"> </v>
      </c>
      <c r="I141" s="27" t="s">
        <v>22</v>
      </c>
      <c r="J141" s="52" t="str">
        <f>IF(J12="","",J12)</f>
        <v>11. 8. 2025</v>
      </c>
      <c r="L141" s="32"/>
    </row>
    <row r="142" spans="2:12" s="1" customFormat="1" ht="6.95" customHeight="1">
      <c r="B142" s="32"/>
      <c r="L142" s="32"/>
    </row>
    <row r="143" spans="2:12" s="1" customFormat="1" ht="15.2" customHeight="1">
      <c r="B143" s="32"/>
      <c r="C143" s="27" t="s">
        <v>24</v>
      </c>
      <c r="F143" s="25" t="str">
        <f>E15</f>
        <v xml:space="preserve"> </v>
      </c>
      <c r="I143" s="27" t="s">
        <v>29</v>
      </c>
      <c r="J143" s="30" t="str">
        <f>E21</f>
        <v xml:space="preserve"> </v>
      </c>
      <c r="L143" s="32"/>
    </row>
    <row r="144" spans="2:12" s="1" customFormat="1" ht="15.2" customHeight="1">
      <c r="B144" s="32"/>
      <c r="C144" s="27" t="s">
        <v>27</v>
      </c>
      <c r="F144" s="25" t="str">
        <f>IF(E18="","",E18)</f>
        <v>Vyplň údaj</v>
      </c>
      <c r="I144" s="27" t="s">
        <v>31</v>
      </c>
      <c r="J144" s="30" t="str">
        <f>E24</f>
        <v xml:space="preserve"> </v>
      </c>
      <c r="L144" s="32"/>
    </row>
    <row r="145" spans="2:65" s="1" customFormat="1" ht="10.35" customHeight="1">
      <c r="B145" s="32"/>
      <c r="L145" s="32"/>
    </row>
    <row r="146" spans="2:65" s="10" customFormat="1" ht="29.25" customHeight="1">
      <c r="B146" s="116"/>
      <c r="C146" s="117" t="s">
        <v>173</v>
      </c>
      <c r="D146" s="118" t="s">
        <v>58</v>
      </c>
      <c r="E146" s="118" t="s">
        <v>54</v>
      </c>
      <c r="F146" s="118" t="s">
        <v>55</v>
      </c>
      <c r="G146" s="118" t="s">
        <v>174</v>
      </c>
      <c r="H146" s="118" t="s">
        <v>175</v>
      </c>
      <c r="I146" s="118" t="s">
        <v>176</v>
      </c>
      <c r="J146" s="119" t="s">
        <v>138</v>
      </c>
      <c r="K146" s="120" t="s">
        <v>177</v>
      </c>
      <c r="L146" s="116"/>
      <c r="M146" s="59" t="s">
        <v>1</v>
      </c>
      <c r="N146" s="60" t="s">
        <v>37</v>
      </c>
      <c r="O146" s="60" t="s">
        <v>178</v>
      </c>
      <c r="P146" s="60" t="s">
        <v>179</v>
      </c>
      <c r="Q146" s="60" t="s">
        <v>180</v>
      </c>
      <c r="R146" s="60" t="s">
        <v>181</v>
      </c>
      <c r="S146" s="60" t="s">
        <v>182</v>
      </c>
      <c r="T146" s="61" t="s">
        <v>183</v>
      </c>
    </row>
    <row r="147" spans="2:65" s="1" customFormat="1" ht="22.9" customHeight="1">
      <c r="B147" s="32"/>
      <c r="C147" s="64" t="s">
        <v>184</v>
      </c>
      <c r="J147" s="121">
        <f>BK147</f>
        <v>0</v>
      </c>
      <c r="L147" s="32"/>
      <c r="M147" s="62"/>
      <c r="N147" s="53"/>
      <c r="O147" s="53"/>
      <c r="P147" s="122">
        <f>P148+P1366+P2327</f>
        <v>0</v>
      </c>
      <c r="Q147" s="53"/>
      <c r="R147" s="122">
        <f>R148+R1366+R2327</f>
        <v>0</v>
      </c>
      <c r="S147" s="53"/>
      <c r="T147" s="123">
        <f>T148+T1366+T2327</f>
        <v>0</v>
      </c>
      <c r="AT147" s="17" t="s">
        <v>72</v>
      </c>
      <c r="AU147" s="17" t="s">
        <v>140</v>
      </c>
      <c r="BK147" s="124">
        <f>BK148+BK1366+BK2327</f>
        <v>0</v>
      </c>
    </row>
    <row r="148" spans="2:65" s="11" customFormat="1" ht="25.9" customHeight="1">
      <c r="B148" s="125"/>
      <c r="D148" s="126" t="s">
        <v>72</v>
      </c>
      <c r="E148" s="127" t="s">
        <v>185</v>
      </c>
      <c r="F148" s="127" t="s">
        <v>186</v>
      </c>
      <c r="I148" s="128"/>
      <c r="J148" s="129">
        <f>BK148</f>
        <v>0</v>
      </c>
      <c r="L148" s="125"/>
      <c r="M148" s="130"/>
      <c r="P148" s="131">
        <f>P149+P178+P237+P335+P351+P424+P429+P973+P977+P1352+P1363</f>
        <v>0</v>
      </c>
      <c r="R148" s="131">
        <f>R149+R178+R237+R335+R351+R424+R429+R973+R977+R1352+R1363</f>
        <v>0</v>
      </c>
      <c r="T148" s="132">
        <f>T149+T178+T237+T335+T351+T424+T429+T973+T977+T1352+T1363</f>
        <v>0</v>
      </c>
      <c r="AR148" s="126" t="s">
        <v>80</v>
      </c>
      <c r="AT148" s="133" t="s">
        <v>72</v>
      </c>
      <c r="AU148" s="133" t="s">
        <v>73</v>
      </c>
      <c r="AY148" s="126" t="s">
        <v>187</v>
      </c>
      <c r="BK148" s="134">
        <f>BK149+BK178+BK237+BK335+BK351+BK424+BK429+BK973+BK977+BK1352+BK1363</f>
        <v>0</v>
      </c>
    </row>
    <row r="149" spans="2:65" s="11" customFormat="1" ht="22.9" customHeight="1">
      <c r="B149" s="125"/>
      <c r="D149" s="126" t="s">
        <v>72</v>
      </c>
      <c r="E149" s="135" t="s">
        <v>80</v>
      </c>
      <c r="F149" s="135" t="s">
        <v>188</v>
      </c>
      <c r="I149" s="128"/>
      <c r="J149" s="136">
        <f>BK149</f>
        <v>0</v>
      </c>
      <c r="L149" s="125"/>
      <c r="M149" s="130"/>
      <c r="P149" s="131">
        <f>SUM(P150:P177)</f>
        <v>0</v>
      </c>
      <c r="R149" s="131">
        <f>SUM(R150:R177)</f>
        <v>0</v>
      </c>
      <c r="T149" s="132">
        <f>SUM(T150:T177)</f>
        <v>0</v>
      </c>
      <c r="AR149" s="126" t="s">
        <v>80</v>
      </c>
      <c r="AT149" s="133" t="s">
        <v>72</v>
      </c>
      <c r="AU149" s="133" t="s">
        <v>80</v>
      </c>
      <c r="AY149" s="126" t="s">
        <v>187</v>
      </c>
      <c r="BK149" s="134">
        <f>SUM(BK150:BK177)</f>
        <v>0</v>
      </c>
    </row>
    <row r="150" spans="2:65" s="1" customFormat="1" ht="44.25" customHeight="1">
      <c r="B150" s="32"/>
      <c r="C150" s="137" t="s">
        <v>80</v>
      </c>
      <c r="D150" s="137" t="s">
        <v>189</v>
      </c>
      <c r="E150" s="138" t="s">
        <v>190</v>
      </c>
      <c r="F150" s="139" t="s">
        <v>191</v>
      </c>
      <c r="G150" s="140" t="s">
        <v>192</v>
      </c>
      <c r="H150" s="141">
        <v>65.25</v>
      </c>
      <c r="I150" s="142"/>
      <c r="J150" s="143">
        <f>ROUND(I150*H150,2)</f>
        <v>0</v>
      </c>
      <c r="K150" s="144"/>
      <c r="L150" s="32"/>
      <c r="M150" s="145" t="s">
        <v>1</v>
      </c>
      <c r="N150" s="146" t="s">
        <v>39</v>
      </c>
      <c r="P150" s="147">
        <f>O150*H150</f>
        <v>0</v>
      </c>
      <c r="Q150" s="147">
        <v>0</v>
      </c>
      <c r="R150" s="147">
        <f>Q150*H150</f>
        <v>0</v>
      </c>
      <c r="S150" s="147">
        <v>0</v>
      </c>
      <c r="T150" s="148">
        <f>S150*H150</f>
        <v>0</v>
      </c>
      <c r="AR150" s="149" t="s">
        <v>193</v>
      </c>
      <c r="AT150" s="149" t="s">
        <v>189</v>
      </c>
      <c r="AU150" s="149" t="s">
        <v>84</v>
      </c>
      <c r="AY150" s="17" t="s">
        <v>187</v>
      </c>
      <c r="BE150" s="150">
        <f>IF(N150="základní",J150,0)</f>
        <v>0</v>
      </c>
      <c r="BF150" s="150">
        <f>IF(N150="snížená",J150,0)</f>
        <v>0</v>
      </c>
      <c r="BG150" s="150">
        <f>IF(N150="zákl. přenesená",J150,0)</f>
        <v>0</v>
      </c>
      <c r="BH150" s="150">
        <f>IF(N150="sníž. přenesená",J150,0)</f>
        <v>0</v>
      </c>
      <c r="BI150" s="150">
        <f>IF(N150="nulová",J150,0)</f>
        <v>0</v>
      </c>
      <c r="BJ150" s="17" t="s">
        <v>84</v>
      </c>
      <c r="BK150" s="150">
        <f>ROUND(I150*H150,2)</f>
        <v>0</v>
      </c>
      <c r="BL150" s="17" t="s">
        <v>193</v>
      </c>
      <c r="BM150" s="149" t="s">
        <v>3544</v>
      </c>
    </row>
    <row r="151" spans="2:65" s="1" customFormat="1" ht="39">
      <c r="B151" s="32"/>
      <c r="D151" s="151" t="s">
        <v>195</v>
      </c>
      <c r="F151" s="152" t="s">
        <v>196</v>
      </c>
      <c r="I151" s="153"/>
      <c r="L151" s="32"/>
      <c r="M151" s="154"/>
      <c r="T151" s="56"/>
      <c r="AT151" s="17" t="s">
        <v>195</v>
      </c>
      <c r="AU151" s="17" t="s">
        <v>84</v>
      </c>
    </row>
    <row r="152" spans="2:65" s="12" customFormat="1" ht="11.25">
      <c r="B152" s="155"/>
      <c r="D152" s="151" t="s">
        <v>197</v>
      </c>
      <c r="E152" s="156" t="s">
        <v>1</v>
      </c>
      <c r="F152" s="157" t="s">
        <v>198</v>
      </c>
      <c r="H152" s="156" t="s">
        <v>1</v>
      </c>
      <c r="I152" s="158"/>
      <c r="L152" s="155"/>
      <c r="M152" s="159"/>
      <c r="T152" s="160"/>
      <c r="AT152" s="156" t="s">
        <v>197</v>
      </c>
      <c r="AU152" s="156" t="s">
        <v>84</v>
      </c>
      <c r="AV152" s="12" t="s">
        <v>80</v>
      </c>
      <c r="AW152" s="12" t="s">
        <v>30</v>
      </c>
      <c r="AX152" s="12" t="s">
        <v>73</v>
      </c>
      <c r="AY152" s="156" t="s">
        <v>187</v>
      </c>
    </row>
    <row r="153" spans="2:65" s="13" customFormat="1" ht="11.25">
      <c r="B153" s="161"/>
      <c r="D153" s="151" t="s">
        <v>197</v>
      </c>
      <c r="E153" s="162" t="s">
        <v>1</v>
      </c>
      <c r="F153" s="163" t="s">
        <v>199</v>
      </c>
      <c r="H153" s="164">
        <v>46.5</v>
      </c>
      <c r="I153" s="165"/>
      <c r="L153" s="161"/>
      <c r="M153" s="166"/>
      <c r="T153" s="167"/>
      <c r="AT153" s="162" t="s">
        <v>197</v>
      </c>
      <c r="AU153" s="162" t="s">
        <v>84</v>
      </c>
      <c r="AV153" s="13" t="s">
        <v>84</v>
      </c>
      <c r="AW153" s="13" t="s">
        <v>30</v>
      </c>
      <c r="AX153" s="13" t="s">
        <v>73</v>
      </c>
      <c r="AY153" s="162" t="s">
        <v>187</v>
      </c>
    </row>
    <row r="154" spans="2:65" s="13" customFormat="1" ht="11.25">
      <c r="B154" s="161"/>
      <c r="D154" s="151" t="s">
        <v>197</v>
      </c>
      <c r="E154" s="162" t="s">
        <v>1</v>
      </c>
      <c r="F154" s="163" t="s">
        <v>200</v>
      </c>
      <c r="H154" s="164">
        <v>11.25</v>
      </c>
      <c r="I154" s="165"/>
      <c r="L154" s="161"/>
      <c r="M154" s="166"/>
      <c r="T154" s="167"/>
      <c r="AT154" s="162" t="s">
        <v>197</v>
      </c>
      <c r="AU154" s="162" t="s">
        <v>84</v>
      </c>
      <c r="AV154" s="13" t="s">
        <v>84</v>
      </c>
      <c r="AW154" s="13" t="s">
        <v>30</v>
      </c>
      <c r="AX154" s="13" t="s">
        <v>73</v>
      </c>
      <c r="AY154" s="162" t="s">
        <v>187</v>
      </c>
    </row>
    <row r="155" spans="2:65" s="13" customFormat="1" ht="11.25">
      <c r="B155" s="161"/>
      <c r="D155" s="151" t="s">
        <v>197</v>
      </c>
      <c r="E155" s="162" t="s">
        <v>1</v>
      </c>
      <c r="F155" s="163" t="s">
        <v>201</v>
      </c>
      <c r="H155" s="164">
        <v>7.5</v>
      </c>
      <c r="I155" s="165"/>
      <c r="L155" s="161"/>
      <c r="M155" s="166"/>
      <c r="T155" s="167"/>
      <c r="AT155" s="162" t="s">
        <v>197</v>
      </c>
      <c r="AU155" s="162" t="s">
        <v>84</v>
      </c>
      <c r="AV155" s="13" t="s">
        <v>84</v>
      </c>
      <c r="AW155" s="13" t="s">
        <v>30</v>
      </c>
      <c r="AX155" s="13" t="s">
        <v>73</v>
      </c>
      <c r="AY155" s="162" t="s">
        <v>187</v>
      </c>
    </row>
    <row r="156" spans="2:65" s="14" customFormat="1" ht="11.25">
      <c r="B156" s="168"/>
      <c r="D156" s="151" t="s">
        <v>197</v>
      </c>
      <c r="E156" s="169" t="s">
        <v>1</v>
      </c>
      <c r="F156" s="170" t="s">
        <v>202</v>
      </c>
      <c r="H156" s="171">
        <v>65.25</v>
      </c>
      <c r="I156" s="172"/>
      <c r="L156" s="168"/>
      <c r="M156" s="173"/>
      <c r="T156" s="174"/>
      <c r="AT156" s="169" t="s">
        <v>197</v>
      </c>
      <c r="AU156" s="169" t="s">
        <v>84</v>
      </c>
      <c r="AV156" s="14" t="s">
        <v>193</v>
      </c>
      <c r="AW156" s="14" t="s">
        <v>30</v>
      </c>
      <c r="AX156" s="14" t="s">
        <v>80</v>
      </c>
      <c r="AY156" s="169" t="s">
        <v>187</v>
      </c>
    </row>
    <row r="157" spans="2:65" s="1" customFormat="1" ht="62.65" customHeight="1">
      <c r="B157" s="32"/>
      <c r="C157" s="137" t="s">
        <v>84</v>
      </c>
      <c r="D157" s="137" t="s">
        <v>189</v>
      </c>
      <c r="E157" s="138" t="s">
        <v>203</v>
      </c>
      <c r="F157" s="139" t="s">
        <v>204</v>
      </c>
      <c r="G157" s="140" t="s">
        <v>192</v>
      </c>
      <c r="H157" s="141">
        <v>25.375</v>
      </c>
      <c r="I157" s="142"/>
      <c r="J157" s="143">
        <f>ROUND(I157*H157,2)</f>
        <v>0</v>
      </c>
      <c r="K157" s="144"/>
      <c r="L157" s="32"/>
      <c r="M157" s="145" t="s">
        <v>1</v>
      </c>
      <c r="N157" s="146" t="s">
        <v>39</v>
      </c>
      <c r="P157" s="147">
        <f>O157*H157</f>
        <v>0</v>
      </c>
      <c r="Q157" s="147">
        <v>0</v>
      </c>
      <c r="R157" s="147">
        <f>Q157*H157</f>
        <v>0</v>
      </c>
      <c r="S157" s="147">
        <v>0</v>
      </c>
      <c r="T157" s="148">
        <f>S157*H157</f>
        <v>0</v>
      </c>
      <c r="AR157" s="149" t="s">
        <v>193</v>
      </c>
      <c r="AT157" s="149" t="s">
        <v>189</v>
      </c>
      <c r="AU157" s="149" t="s">
        <v>84</v>
      </c>
      <c r="AY157" s="17" t="s">
        <v>187</v>
      </c>
      <c r="BE157" s="150">
        <f>IF(N157="základní",J157,0)</f>
        <v>0</v>
      </c>
      <c r="BF157" s="150">
        <f>IF(N157="snížená",J157,0)</f>
        <v>0</v>
      </c>
      <c r="BG157" s="150">
        <f>IF(N157="zákl. přenesená",J157,0)</f>
        <v>0</v>
      </c>
      <c r="BH157" s="150">
        <f>IF(N157="sníž. přenesená",J157,0)</f>
        <v>0</v>
      </c>
      <c r="BI157" s="150">
        <f>IF(N157="nulová",J157,0)</f>
        <v>0</v>
      </c>
      <c r="BJ157" s="17" t="s">
        <v>84</v>
      </c>
      <c r="BK157" s="150">
        <f>ROUND(I157*H157,2)</f>
        <v>0</v>
      </c>
      <c r="BL157" s="17" t="s">
        <v>193</v>
      </c>
      <c r="BM157" s="149" t="s">
        <v>3545</v>
      </c>
    </row>
    <row r="158" spans="2:65" s="1" customFormat="1" ht="68.25">
      <c r="B158" s="32"/>
      <c r="D158" s="151" t="s">
        <v>195</v>
      </c>
      <c r="F158" s="152" t="s">
        <v>206</v>
      </c>
      <c r="I158" s="153"/>
      <c r="L158" s="32"/>
      <c r="M158" s="154"/>
      <c r="T158" s="56"/>
      <c r="AT158" s="17" t="s">
        <v>195</v>
      </c>
      <c r="AU158" s="17" t="s">
        <v>84</v>
      </c>
    </row>
    <row r="159" spans="2:65" s="12" customFormat="1" ht="11.25">
      <c r="B159" s="155"/>
      <c r="D159" s="151" t="s">
        <v>197</v>
      </c>
      <c r="E159" s="156" t="s">
        <v>1</v>
      </c>
      <c r="F159" s="157" t="s">
        <v>207</v>
      </c>
      <c r="H159" s="156" t="s">
        <v>1</v>
      </c>
      <c r="I159" s="158"/>
      <c r="L159" s="155"/>
      <c r="M159" s="159"/>
      <c r="T159" s="160"/>
      <c r="AT159" s="156" t="s">
        <v>197</v>
      </c>
      <c r="AU159" s="156" t="s">
        <v>84</v>
      </c>
      <c r="AV159" s="12" t="s">
        <v>80</v>
      </c>
      <c r="AW159" s="12" t="s">
        <v>30</v>
      </c>
      <c r="AX159" s="12" t="s">
        <v>73</v>
      </c>
      <c r="AY159" s="156" t="s">
        <v>187</v>
      </c>
    </row>
    <row r="160" spans="2:65" s="13" customFormat="1" ht="11.25">
      <c r="B160" s="161"/>
      <c r="D160" s="151" t="s">
        <v>197</v>
      </c>
      <c r="E160" s="162" t="s">
        <v>1</v>
      </c>
      <c r="F160" s="163" t="s">
        <v>208</v>
      </c>
      <c r="H160" s="164">
        <v>16.875</v>
      </c>
      <c r="I160" s="165"/>
      <c r="L160" s="161"/>
      <c r="M160" s="166"/>
      <c r="T160" s="167"/>
      <c r="AT160" s="162" t="s">
        <v>197</v>
      </c>
      <c r="AU160" s="162" t="s">
        <v>84</v>
      </c>
      <c r="AV160" s="13" t="s">
        <v>84</v>
      </c>
      <c r="AW160" s="13" t="s">
        <v>30</v>
      </c>
      <c r="AX160" s="13" t="s">
        <v>73</v>
      </c>
      <c r="AY160" s="162" t="s">
        <v>187</v>
      </c>
    </row>
    <row r="161" spans="2:65" s="13" customFormat="1" ht="11.25">
      <c r="B161" s="161"/>
      <c r="D161" s="151" t="s">
        <v>197</v>
      </c>
      <c r="E161" s="162" t="s">
        <v>1</v>
      </c>
      <c r="F161" s="163" t="s">
        <v>209</v>
      </c>
      <c r="H161" s="164">
        <v>8.5</v>
      </c>
      <c r="I161" s="165"/>
      <c r="L161" s="161"/>
      <c r="M161" s="166"/>
      <c r="T161" s="167"/>
      <c r="AT161" s="162" t="s">
        <v>197</v>
      </c>
      <c r="AU161" s="162" t="s">
        <v>84</v>
      </c>
      <c r="AV161" s="13" t="s">
        <v>84</v>
      </c>
      <c r="AW161" s="13" t="s">
        <v>30</v>
      </c>
      <c r="AX161" s="13" t="s">
        <v>73</v>
      </c>
      <c r="AY161" s="162" t="s">
        <v>187</v>
      </c>
    </row>
    <row r="162" spans="2:65" s="14" customFormat="1" ht="11.25">
      <c r="B162" s="168"/>
      <c r="D162" s="151" t="s">
        <v>197</v>
      </c>
      <c r="E162" s="169" t="s">
        <v>1</v>
      </c>
      <c r="F162" s="170" t="s">
        <v>202</v>
      </c>
      <c r="H162" s="171">
        <v>25.375</v>
      </c>
      <c r="I162" s="172"/>
      <c r="L162" s="168"/>
      <c r="M162" s="173"/>
      <c r="T162" s="174"/>
      <c r="AT162" s="169" t="s">
        <v>197</v>
      </c>
      <c r="AU162" s="169" t="s">
        <v>84</v>
      </c>
      <c r="AV162" s="14" t="s">
        <v>193</v>
      </c>
      <c r="AW162" s="14" t="s">
        <v>30</v>
      </c>
      <c r="AX162" s="14" t="s">
        <v>80</v>
      </c>
      <c r="AY162" s="169" t="s">
        <v>187</v>
      </c>
    </row>
    <row r="163" spans="2:65" s="1" customFormat="1" ht="66.75" customHeight="1">
      <c r="B163" s="32"/>
      <c r="C163" s="137" t="s">
        <v>210</v>
      </c>
      <c r="D163" s="137" t="s">
        <v>189</v>
      </c>
      <c r="E163" s="138" t="s">
        <v>211</v>
      </c>
      <c r="F163" s="139" t="s">
        <v>212</v>
      </c>
      <c r="G163" s="140" t="s">
        <v>192</v>
      </c>
      <c r="H163" s="141">
        <v>253.75</v>
      </c>
      <c r="I163" s="142"/>
      <c r="J163" s="143">
        <f>ROUND(I163*H163,2)</f>
        <v>0</v>
      </c>
      <c r="K163" s="144"/>
      <c r="L163" s="32"/>
      <c r="M163" s="145" t="s">
        <v>1</v>
      </c>
      <c r="N163" s="146" t="s">
        <v>39</v>
      </c>
      <c r="P163" s="147">
        <f>O163*H163</f>
        <v>0</v>
      </c>
      <c r="Q163" s="147">
        <v>0</v>
      </c>
      <c r="R163" s="147">
        <f>Q163*H163</f>
        <v>0</v>
      </c>
      <c r="S163" s="147">
        <v>0</v>
      </c>
      <c r="T163" s="148">
        <f>S163*H163</f>
        <v>0</v>
      </c>
      <c r="AR163" s="149" t="s">
        <v>193</v>
      </c>
      <c r="AT163" s="149" t="s">
        <v>189</v>
      </c>
      <c r="AU163" s="149" t="s">
        <v>84</v>
      </c>
      <c r="AY163" s="17" t="s">
        <v>187</v>
      </c>
      <c r="BE163" s="150">
        <f>IF(N163="základní",J163,0)</f>
        <v>0</v>
      </c>
      <c r="BF163" s="150">
        <f>IF(N163="snížená",J163,0)</f>
        <v>0</v>
      </c>
      <c r="BG163" s="150">
        <f>IF(N163="zákl. přenesená",J163,0)</f>
        <v>0</v>
      </c>
      <c r="BH163" s="150">
        <f>IF(N163="sníž. přenesená",J163,0)</f>
        <v>0</v>
      </c>
      <c r="BI163" s="150">
        <f>IF(N163="nulová",J163,0)</f>
        <v>0</v>
      </c>
      <c r="BJ163" s="17" t="s">
        <v>84</v>
      </c>
      <c r="BK163" s="150">
        <f>ROUND(I163*H163,2)</f>
        <v>0</v>
      </c>
      <c r="BL163" s="17" t="s">
        <v>193</v>
      </c>
      <c r="BM163" s="149" t="s">
        <v>3546</v>
      </c>
    </row>
    <row r="164" spans="2:65" s="1" customFormat="1" ht="68.25">
      <c r="B164" s="32"/>
      <c r="D164" s="151" t="s">
        <v>195</v>
      </c>
      <c r="F164" s="152" t="s">
        <v>206</v>
      </c>
      <c r="I164" s="153"/>
      <c r="L164" s="32"/>
      <c r="M164" s="154"/>
      <c r="T164" s="56"/>
      <c r="AT164" s="17" t="s">
        <v>195</v>
      </c>
      <c r="AU164" s="17" t="s">
        <v>84</v>
      </c>
    </row>
    <row r="165" spans="2:65" s="13" customFormat="1" ht="11.25">
      <c r="B165" s="161"/>
      <c r="D165" s="151" t="s">
        <v>197</v>
      </c>
      <c r="E165" s="162" t="s">
        <v>1</v>
      </c>
      <c r="F165" s="163" t="s">
        <v>214</v>
      </c>
      <c r="H165" s="164">
        <v>253.75</v>
      </c>
      <c r="I165" s="165"/>
      <c r="L165" s="161"/>
      <c r="M165" s="166"/>
      <c r="T165" s="167"/>
      <c r="AT165" s="162" t="s">
        <v>197</v>
      </c>
      <c r="AU165" s="162" t="s">
        <v>84</v>
      </c>
      <c r="AV165" s="13" t="s">
        <v>84</v>
      </c>
      <c r="AW165" s="13" t="s">
        <v>30</v>
      </c>
      <c r="AX165" s="13" t="s">
        <v>73</v>
      </c>
      <c r="AY165" s="162" t="s">
        <v>187</v>
      </c>
    </row>
    <row r="166" spans="2:65" s="14" customFormat="1" ht="11.25">
      <c r="B166" s="168"/>
      <c r="D166" s="151" t="s">
        <v>197</v>
      </c>
      <c r="E166" s="169" t="s">
        <v>1</v>
      </c>
      <c r="F166" s="170" t="s">
        <v>202</v>
      </c>
      <c r="H166" s="171">
        <v>253.75</v>
      </c>
      <c r="I166" s="172"/>
      <c r="L166" s="168"/>
      <c r="M166" s="173"/>
      <c r="T166" s="174"/>
      <c r="AT166" s="169" t="s">
        <v>197</v>
      </c>
      <c r="AU166" s="169" t="s">
        <v>84</v>
      </c>
      <c r="AV166" s="14" t="s">
        <v>193</v>
      </c>
      <c r="AW166" s="14" t="s">
        <v>30</v>
      </c>
      <c r="AX166" s="14" t="s">
        <v>80</v>
      </c>
      <c r="AY166" s="169" t="s">
        <v>187</v>
      </c>
    </row>
    <row r="167" spans="2:65" s="1" customFormat="1" ht="44.25" customHeight="1">
      <c r="B167" s="32"/>
      <c r="C167" s="137" t="s">
        <v>193</v>
      </c>
      <c r="D167" s="137" t="s">
        <v>189</v>
      </c>
      <c r="E167" s="138" t="s">
        <v>215</v>
      </c>
      <c r="F167" s="139" t="s">
        <v>216</v>
      </c>
      <c r="G167" s="140" t="s">
        <v>217</v>
      </c>
      <c r="H167" s="141">
        <v>48.213000000000001</v>
      </c>
      <c r="I167" s="142"/>
      <c r="J167" s="143">
        <f>ROUND(I167*H167,2)</f>
        <v>0</v>
      </c>
      <c r="K167" s="144"/>
      <c r="L167" s="32"/>
      <c r="M167" s="145" t="s">
        <v>1</v>
      </c>
      <c r="N167" s="146" t="s">
        <v>39</v>
      </c>
      <c r="P167" s="147">
        <f>O167*H167</f>
        <v>0</v>
      </c>
      <c r="Q167" s="147">
        <v>0</v>
      </c>
      <c r="R167" s="147">
        <f>Q167*H167</f>
        <v>0</v>
      </c>
      <c r="S167" s="147">
        <v>0</v>
      </c>
      <c r="T167" s="148">
        <f>S167*H167</f>
        <v>0</v>
      </c>
      <c r="AR167" s="149" t="s">
        <v>193</v>
      </c>
      <c r="AT167" s="149" t="s">
        <v>189</v>
      </c>
      <c r="AU167" s="149" t="s">
        <v>84</v>
      </c>
      <c r="AY167" s="17" t="s">
        <v>187</v>
      </c>
      <c r="BE167" s="150">
        <f>IF(N167="základní",J167,0)</f>
        <v>0</v>
      </c>
      <c r="BF167" s="150">
        <f>IF(N167="snížená",J167,0)</f>
        <v>0</v>
      </c>
      <c r="BG167" s="150">
        <f>IF(N167="zákl. přenesená",J167,0)</f>
        <v>0</v>
      </c>
      <c r="BH167" s="150">
        <f>IF(N167="sníž. přenesená",J167,0)</f>
        <v>0</v>
      </c>
      <c r="BI167" s="150">
        <f>IF(N167="nulová",J167,0)</f>
        <v>0</v>
      </c>
      <c r="BJ167" s="17" t="s">
        <v>84</v>
      </c>
      <c r="BK167" s="150">
        <f>ROUND(I167*H167,2)</f>
        <v>0</v>
      </c>
      <c r="BL167" s="17" t="s">
        <v>193</v>
      </c>
      <c r="BM167" s="149" t="s">
        <v>3547</v>
      </c>
    </row>
    <row r="168" spans="2:65" s="1" customFormat="1" ht="48.75">
      <c r="B168" s="32"/>
      <c r="D168" s="151" t="s">
        <v>195</v>
      </c>
      <c r="F168" s="152" t="s">
        <v>219</v>
      </c>
      <c r="I168" s="153"/>
      <c r="L168" s="32"/>
      <c r="M168" s="154"/>
      <c r="T168" s="56"/>
      <c r="AT168" s="17" t="s">
        <v>195</v>
      </c>
      <c r="AU168" s="17" t="s">
        <v>84</v>
      </c>
    </row>
    <row r="169" spans="2:65" s="13" customFormat="1" ht="11.25">
      <c r="B169" s="161"/>
      <c r="D169" s="151" t="s">
        <v>197</v>
      </c>
      <c r="E169" s="162" t="s">
        <v>1</v>
      </c>
      <c r="F169" s="163" t="s">
        <v>220</v>
      </c>
      <c r="H169" s="164">
        <v>48.213000000000001</v>
      </c>
      <c r="I169" s="165"/>
      <c r="L169" s="161"/>
      <c r="M169" s="166"/>
      <c r="T169" s="167"/>
      <c r="AT169" s="162" t="s">
        <v>197</v>
      </c>
      <c r="AU169" s="162" t="s">
        <v>84</v>
      </c>
      <c r="AV169" s="13" t="s">
        <v>84</v>
      </c>
      <c r="AW169" s="13" t="s">
        <v>30</v>
      </c>
      <c r="AX169" s="13" t="s">
        <v>73</v>
      </c>
      <c r="AY169" s="162" t="s">
        <v>187</v>
      </c>
    </row>
    <row r="170" spans="2:65" s="14" customFormat="1" ht="11.25">
      <c r="B170" s="168"/>
      <c r="D170" s="151" t="s">
        <v>197</v>
      </c>
      <c r="E170" s="169" t="s">
        <v>1</v>
      </c>
      <c r="F170" s="170" t="s">
        <v>202</v>
      </c>
      <c r="H170" s="171">
        <v>48.213000000000001</v>
      </c>
      <c r="I170" s="172"/>
      <c r="L170" s="168"/>
      <c r="M170" s="173"/>
      <c r="T170" s="174"/>
      <c r="AT170" s="169" t="s">
        <v>197</v>
      </c>
      <c r="AU170" s="169" t="s">
        <v>84</v>
      </c>
      <c r="AV170" s="14" t="s">
        <v>193</v>
      </c>
      <c r="AW170" s="14" t="s">
        <v>30</v>
      </c>
      <c r="AX170" s="14" t="s">
        <v>80</v>
      </c>
      <c r="AY170" s="169" t="s">
        <v>187</v>
      </c>
    </row>
    <row r="171" spans="2:65" s="1" customFormat="1" ht="37.9" customHeight="1">
      <c r="B171" s="32"/>
      <c r="C171" s="137" t="s">
        <v>221</v>
      </c>
      <c r="D171" s="137" t="s">
        <v>189</v>
      </c>
      <c r="E171" s="138" t="s">
        <v>222</v>
      </c>
      <c r="F171" s="139" t="s">
        <v>223</v>
      </c>
      <c r="G171" s="140" t="s">
        <v>192</v>
      </c>
      <c r="H171" s="141">
        <v>25.375</v>
      </c>
      <c r="I171" s="142"/>
      <c r="J171" s="143">
        <f>ROUND(I171*H171,2)</f>
        <v>0</v>
      </c>
      <c r="K171" s="144"/>
      <c r="L171" s="32"/>
      <c r="M171" s="145" t="s">
        <v>1</v>
      </c>
      <c r="N171" s="146" t="s">
        <v>39</v>
      </c>
      <c r="P171" s="147">
        <f>O171*H171</f>
        <v>0</v>
      </c>
      <c r="Q171" s="147">
        <v>0</v>
      </c>
      <c r="R171" s="147">
        <f>Q171*H171</f>
        <v>0</v>
      </c>
      <c r="S171" s="147">
        <v>0</v>
      </c>
      <c r="T171" s="148">
        <f>S171*H171</f>
        <v>0</v>
      </c>
      <c r="AR171" s="149" t="s">
        <v>193</v>
      </c>
      <c r="AT171" s="149" t="s">
        <v>189</v>
      </c>
      <c r="AU171" s="149" t="s">
        <v>84</v>
      </c>
      <c r="AY171" s="17" t="s">
        <v>187</v>
      </c>
      <c r="BE171" s="150">
        <f>IF(N171="základní",J171,0)</f>
        <v>0</v>
      </c>
      <c r="BF171" s="150">
        <f>IF(N171="snížená",J171,0)</f>
        <v>0</v>
      </c>
      <c r="BG171" s="150">
        <f>IF(N171="zákl. přenesená",J171,0)</f>
        <v>0</v>
      </c>
      <c r="BH171" s="150">
        <f>IF(N171="sníž. přenesená",J171,0)</f>
        <v>0</v>
      </c>
      <c r="BI171" s="150">
        <f>IF(N171="nulová",J171,0)</f>
        <v>0</v>
      </c>
      <c r="BJ171" s="17" t="s">
        <v>84</v>
      </c>
      <c r="BK171" s="150">
        <f>ROUND(I171*H171,2)</f>
        <v>0</v>
      </c>
      <c r="BL171" s="17" t="s">
        <v>193</v>
      </c>
      <c r="BM171" s="149" t="s">
        <v>3548</v>
      </c>
    </row>
    <row r="172" spans="2:65" s="1" customFormat="1" ht="117">
      <c r="B172" s="32"/>
      <c r="D172" s="151" t="s">
        <v>195</v>
      </c>
      <c r="F172" s="152" t="s">
        <v>225</v>
      </c>
      <c r="I172" s="153"/>
      <c r="L172" s="32"/>
      <c r="M172" s="154"/>
      <c r="T172" s="56"/>
      <c r="AT172" s="17" t="s">
        <v>195</v>
      </c>
      <c r="AU172" s="17" t="s">
        <v>84</v>
      </c>
    </row>
    <row r="173" spans="2:65" s="1" customFormat="1" ht="44.25" customHeight="1">
      <c r="B173" s="32"/>
      <c r="C173" s="137" t="s">
        <v>226</v>
      </c>
      <c r="D173" s="137" t="s">
        <v>189</v>
      </c>
      <c r="E173" s="138" t="s">
        <v>227</v>
      </c>
      <c r="F173" s="139" t="s">
        <v>228</v>
      </c>
      <c r="G173" s="140" t="s">
        <v>192</v>
      </c>
      <c r="H173" s="141">
        <v>39.875</v>
      </c>
      <c r="I173" s="142"/>
      <c r="J173" s="143">
        <f>ROUND(I173*H173,2)</f>
        <v>0</v>
      </c>
      <c r="K173" s="144"/>
      <c r="L173" s="32"/>
      <c r="M173" s="145" t="s">
        <v>1</v>
      </c>
      <c r="N173" s="146" t="s">
        <v>39</v>
      </c>
      <c r="P173" s="147">
        <f>O173*H173</f>
        <v>0</v>
      </c>
      <c r="Q173" s="147">
        <v>0</v>
      </c>
      <c r="R173" s="147">
        <f>Q173*H173</f>
        <v>0</v>
      </c>
      <c r="S173" s="147">
        <v>0</v>
      </c>
      <c r="T173" s="148">
        <f>S173*H173</f>
        <v>0</v>
      </c>
      <c r="AR173" s="149" t="s">
        <v>193</v>
      </c>
      <c r="AT173" s="149" t="s">
        <v>189</v>
      </c>
      <c r="AU173" s="149" t="s">
        <v>84</v>
      </c>
      <c r="AY173" s="17" t="s">
        <v>187</v>
      </c>
      <c r="BE173" s="150">
        <f>IF(N173="základní",J173,0)</f>
        <v>0</v>
      </c>
      <c r="BF173" s="150">
        <f>IF(N173="snížená",J173,0)</f>
        <v>0</v>
      </c>
      <c r="BG173" s="150">
        <f>IF(N173="zákl. přenesená",J173,0)</f>
        <v>0</v>
      </c>
      <c r="BH173" s="150">
        <f>IF(N173="sníž. přenesená",J173,0)</f>
        <v>0</v>
      </c>
      <c r="BI173" s="150">
        <f>IF(N173="nulová",J173,0)</f>
        <v>0</v>
      </c>
      <c r="BJ173" s="17" t="s">
        <v>84</v>
      </c>
      <c r="BK173" s="150">
        <f>ROUND(I173*H173,2)</f>
        <v>0</v>
      </c>
      <c r="BL173" s="17" t="s">
        <v>193</v>
      </c>
      <c r="BM173" s="149" t="s">
        <v>3549</v>
      </c>
    </row>
    <row r="174" spans="2:65" s="1" customFormat="1" ht="195">
      <c r="B174" s="32"/>
      <c r="D174" s="151" t="s">
        <v>195</v>
      </c>
      <c r="F174" s="152" t="s">
        <v>230</v>
      </c>
      <c r="I174" s="153"/>
      <c r="L174" s="32"/>
      <c r="M174" s="154"/>
      <c r="T174" s="56"/>
      <c r="AT174" s="17" t="s">
        <v>195</v>
      </c>
      <c r="AU174" s="17" t="s">
        <v>84</v>
      </c>
    </row>
    <row r="175" spans="2:65" s="12" customFormat="1" ht="11.25">
      <c r="B175" s="155"/>
      <c r="D175" s="151" t="s">
        <v>197</v>
      </c>
      <c r="E175" s="156" t="s">
        <v>1</v>
      </c>
      <c r="F175" s="157" t="s">
        <v>207</v>
      </c>
      <c r="H175" s="156" t="s">
        <v>1</v>
      </c>
      <c r="I175" s="158"/>
      <c r="L175" s="155"/>
      <c r="M175" s="159"/>
      <c r="T175" s="160"/>
      <c r="AT175" s="156" t="s">
        <v>197</v>
      </c>
      <c r="AU175" s="156" t="s">
        <v>84</v>
      </c>
      <c r="AV175" s="12" t="s">
        <v>80</v>
      </c>
      <c r="AW175" s="12" t="s">
        <v>30</v>
      </c>
      <c r="AX175" s="12" t="s">
        <v>73</v>
      </c>
      <c r="AY175" s="156" t="s">
        <v>187</v>
      </c>
    </row>
    <row r="176" spans="2:65" s="13" customFormat="1" ht="11.25">
      <c r="B176" s="161"/>
      <c r="D176" s="151" t="s">
        <v>197</v>
      </c>
      <c r="E176" s="162" t="s">
        <v>1</v>
      </c>
      <c r="F176" s="163" t="s">
        <v>231</v>
      </c>
      <c r="H176" s="164">
        <v>39.875</v>
      </c>
      <c r="I176" s="165"/>
      <c r="L176" s="161"/>
      <c r="M176" s="166"/>
      <c r="T176" s="167"/>
      <c r="AT176" s="162" t="s">
        <v>197</v>
      </c>
      <c r="AU176" s="162" t="s">
        <v>84</v>
      </c>
      <c r="AV176" s="13" t="s">
        <v>84</v>
      </c>
      <c r="AW176" s="13" t="s">
        <v>30</v>
      </c>
      <c r="AX176" s="13" t="s">
        <v>73</v>
      </c>
      <c r="AY176" s="162" t="s">
        <v>187</v>
      </c>
    </row>
    <row r="177" spans="2:65" s="14" customFormat="1" ht="11.25">
      <c r="B177" s="168"/>
      <c r="D177" s="151" t="s">
        <v>197</v>
      </c>
      <c r="E177" s="169" t="s">
        <v>1</v>
      </c>
      <c r="F177" s="170" t="s">
        <v>202</v>
      </c>
      <c r="H177" s="171">
        <v>39.875</v>
      </c>
      <c r="I177" s="172"/>
      <c r="L177" s="168"/>
      <c r="M177" s="173"/>
      <c r="T177" s="174"/>
      <c r="AT177" s="169" t="s">
        <v>197</v>
      </c>
      <c r="AU177" s="169" t="s">
        <v>84</v>
      </c>
      <c r="AV177" s="14" t="s">
        <v>193</v>
      </c>
      <c r="AW177" s="14" t="s">
        <v>30</v>
      </c>
      <c r="AX177" s="14" t="s">
        <v>80</v>
      </c>
      <c r="AY177" s="169" t="s">
        <v>187</v>
      </c>
    </row>
    <row r="178" spans="2:65" s="11" customFormat="1" ht="22.9" customHeight="1">
      <c r="B178" s="125"/>
      <c r="D178" s="126" t="s">
        <v>72</v>
      </c>
      <c r="E178" s="135" t="s">
        <v>84</v>
      </c>
      <c r="F178" s="135" t="s">
        <v>232</v>
      </c>
      <c r="I178" s="128"/>
      <c r="J178" s="136">
        <f>BK178</f>
        <v>0</v>
      </c>
      <c r="L178" s="125"/>
      <c r="M178" s="130"/>
      <c r="P178" s="131">
        <f>SUM(P179:P236)</f>
        <v>0</v>
      </c>
      <c r="R178" s="131">
        <f>SUM(R179:R236)</f>
        <v>0</v>
      </c>
      <c r="T178" s="132">
        <f>SUM(T179:T236)</f>
        <v>0</v>
      </c>
      <c r="AR178" s="126" t="s">
        <v>80</v>
      </c>
      <c r="AT178" s="133" t="s">
        <v>72</v>
      </c>
      <c r="AU178" s="133" t="s">
        <v>80</v>
      </c>
      <c r="AY178" s="126" t="s">
        <v>187</v>
      </c>
      <c r="BK178" s="134">
        <f>SUM(BK179:BK236)</f>
        <v>0</v>
      </c>
    </row>
    <row r="179" spans="2:65" s="1" customFormat="1" ht="33" customHeight="1">
      <c r="B179" s="32"/>
      <c r="C179" s="137" t="s">
        <v>233</v>
      </c>
      <c r="D179" s="137" t="s">
        <v>189</v>
      </c>
      <c r="E179" s="138" t="s">
        <v>234</v>
      </c>
      <c r="F179" s="139" t="s">
        <v>235</v>
      </c>
      <c r="G179" s="140" t="s">
        <v>192</v>
      </c>
      <c r="H179" s="141">
        <v>15.595000000000001</v>
      </c>
      <c r="I179" s="142"/>
      <c r="J179" s="143">
        <f>ROUND(I179*H179,2)</f>
        <v>0</v>
      </c>
      <c r="K179" s="144"/>
      <c r="L179" s="32"/>
      <c r="M179" s="145" t="s">
        <v>1</v>
      </c>
      <c r="N179" s="146" t="s">
        <v>39</v>
      </c>
      <c r="P179" s="147">
        <f>O179*H179</f>
        <v>0</v>
      </c>
      <c r="Q179" s="147">
        <v>0</v>
      </c>
      <c r="R179" s="147">
        <f>Q179*H179</f>
        <v>0</v>
      </c>
      <c r="S179" s="147">
        <v>0</v>
      </c>
      <c r="T179" s="148">
        <f>S179*H179</f>
        <v>0</v>
      </c>
      <c r="AR179" s="149" t="s">
        <v>193</v>
      </c>
      <c r="AT179" s="149" t="s">
        <v>189</v>
      </c>
      <c r="AU179" s="149" t="s">
        <v>84</v>
      </c>
      <c r="AY179" s="17" t="s">
        <v>187</v>
      </c>
      <c r="BE179" s="150">
        <f>IF(N179="základní",J179,0)</f>
        <v>0</v>
      </c>
      <c r="BF179" s="150">
        <f>IF(N179="snížená",J179,0)</f>
        <v>0</v>
      </c>
      <c r="BG179" s="150">
        <f>IF(N179="zákl. přenesená",J179,0)</f>
        <v>0</v>
      </c>
      <c r="BH179" s="150">
        <f>IF(N179="sníž. přenesená",J179,0)</f>
        <v>0</v>
      </c>
      <c r="BI179" s="150">
        <f>IF(N179="nulová",J179,0)</f>
        <v>0</v>
      </c>
      <c r="BJ179" s="17" t="s">
        <v>84</v>
      </c>
      <c r="BK179" s="150">
        <f>ROUND(I179*H179,2)</f>
        <v>0</v>
      </c>
      <c r="BL179" s="17" t="s">
        <v>193</v>
      </c>
      <c r="BM179" s="149" t="s">
        <v>3550</v>
      </c>
    </row>
    <row r="180" spans="2:65" s="1" customFormat="1" ht="136.5">
      <c r="B180" s="32"/>
      <c r="D180" s="151" t="s">
        <v>195</v>
      </c>
      <c r="F180" s="152" t="s">
        <v>237</v>
      </c>
      <c r="I180" s="153"/>
      <c r="L180" s="32"/>
      <c r="M180" s="154"/>
      <c r="T180" s="56"/>
      <c r="AT180" s="17" t="s">
        <v>195</v>
      </c>
      <c r="AU180" s="17" t="s">
        <v>84</v>
      </c>
    </row>
    <row r="181" spans="2:65" s="12" customFormat="1" ht="11.25">
      <c r="B181" s="155"/>
      <c r="D181" s="151" t="s">
        <v>197</v>
      </c>
      <c r="E181" s="156" t="s">
        <v>1</v>
      </c>
      <c r="F181" s="157" t="s">
        <v>238</v>
      </c>
      <c r="H181" s="156" t="s">
        <v>1</v>
      </c>
      <c r="I181" s="158"/>
      <c r="L181" s="155"/>
      <c r="M181" s="159"/>
      <c r="T181" s="160"/>
      <c r="AT181" s="156" t="s">
        <v>197</v>
      </c>
      <c r="AU181" s="156" t="s">
        <v>84</v>
      </c>
      <c r="AV181" s="12" t="s">
        <v>80</v>
      </c>
      <c r="AW181" s="12" t="s">
        <v>30</v>
      </c>
      <c r="AX181" s="12" t="s">
        <v>73</v>
      </c>
      <c r="AY181" s="156" t="s">
        <v>187</v>
      </c>
    </row>
    <row r="182" spans="2:65" s="13" customFormat="1" ht="11.25">
      <c r="B182" s="161"/>
      <c r="D182" s="151" t="s">
        <v>197</v>
      </c>
      <c r="E182" s="162" t="s">
        <v>1</v>
      </c>
      <c r="F182" s="163" t="s">
        <v>239</v>
      </c>
      <c r="H182" s="164">
        <v>7.1479999999999997</v>
      </c>
      <c r="I182" s="165"/>
      <c r="L182" s="161"/>
      <c r="M182" s="166"/>
      <c r="T182" s="167"/>
      <c r="AT182" s="162" t="s">
        <v>197</v>
      </c>
      <c r="AU182" s="162" t="s">
        <v>84</v>
      </c>
      <c r="AV182" s="13" t="s">
        <v>84</v>
      </c>
      <c r="AW182" s="13" t="s">
        <v>30</v>
      </c>
      <c r="AX182" s="13" t="s">
        <v>73</v>
      </c>
      <c r="AY182" s="162" t="s">
        <v>187</v>
      </c>
    </row>
    <row r="183" spans="2:65" s="13" customFormat="1" ht="11.25">
      <c r="B183" s="161"/>
      <c r="D183" s="151" t="s">
        <v>197</v>
      </c>
      <c r="E183" s="162" t="s">
        <v>1</v>
      </c>
      <c r="F183" s="163" t="s">
        <v>240</v>
      </c>
      <c r="H183" s="164">
        <v>1.4</v>
      </c>
      <c r="I183" s="165"/>
      <c r="L183" s="161"/>
      <c r="M183" s="166"/>
      <c r="T183" s="167"/>
      <c r="AT183" s="162" t="s">
        <v>197</v>
      </c>
      <c r="AU183" s="162" t="s">
        <v>84</v>
      </c>
      <c r="AV183" s="13" t="s">
        <v>84</v>
      </c>
      <c r="AW183" s="13" t="s">
        <v>30</v>
      </c>
      <c r="AX183" s="13" t="s">
        <v>73</v>
      </c>
      <c r="AY183" s="162" t="s">
        <v>187</v>
      </c>
    </row>
    <row r="184" spans="2:65" s="13" customFormat="1" ht="11.25">
      <c r="B184" s="161"/>
      <c r="D184" s="151" t="s">
        <v>197</v>
      </c>
      <c r="E184" s="162" t="s">
        <v>1</v>
      </c>
      <c r="F184" s="163" t="s">
        <v>241</v>
      </c>
      <c r="H184" s="164">
        <v>7.0469999999999997</v>
      </c>
      <c r="I184" s="165"/>
      <c r="L184" s="161"/>
      <c r="M184" s="166"/>
      <c r="T184" s="167"/>
      <c r="AT184" s="162" t="s">
        <v>197</v>
      </c>
      <c r="AU184" s="162" t="s">
        <v>84</v>
      </c>
      <c r="AV184" s="13" t="s">
        <v>84</v>
      </c>
      <c r="AW184" s="13" t="s">
        <v>30</v>
      </c>
      <c r="AX184" s="13" t="s">
        <v>73</v>
      </c>
      <c r="AY184" s="162" t="s">
        <v>187</v>
      </c>
    </row>
    <row r="185" spans="2:65" s="14" customFormat="1" ht="11.25">
      <c r="B185" s="168"/>
      <c r="D185" s="151" t="s">
        <v>197</v>
      </c>
      <c r="E185" s="169" t="s">
        <v>1</v>
      </c>
      <c r="F185" s="170" t="s">
        <v>202</v>
      </c>
      <c r="H185" s="171">
        <v>15.594999999999999</v>
      </c>
      <c r="I185" s="172"/>
      <c r="L185" s="168"/>
      <c r="M185" s="173"/>
      <c r="T185" s="174"/>
      <c r="AT185" s="169" t="s">
        <v>197</v>
      </c>
      <c r="AU185" s="169" t="s">
        <v>84</v>
      </c>
      <c r="AV185" s="14" t="s">
        <v>193</v>
      </c>
      <c r="AW185" s="14" t="s">
        <v>30</v>
      </c>
      <c r="AX185" s="14" t="s">
        <v>80</v>
      </c>
      <c r="AY185" s="169" t="s">
        <v>187</v>
      </c>
    </row>
    <row r="186" spans="2:65" s="1" customFormat="1" ht="16.5" customHeight="1">
      <c r="B186" s="32"/>
      <c r="C186" s="137" t="s">
        <v>242</v>
      </c>
      <c r="D186" s="137" t="s">
        <v>189</v>
      </c>
      <c r="E186" s="138" t="s">
        <v>243</v>
      </c>
      <c r="F186" s="139" t="s">
        <v>244</v>
      </c>
      <c r="G186" s="140" t="s">
        <v>245</v>
      </c>
      <c r="H186" s="141">
        <v>59.015000000000001</v>
      </c>
      <c r="I186" s="142"/>
      <c r="J186" s="143">
        <f>ROUND(I186*H186,2)</f>
        <v>0</v>
      </c>
      <c r="K186" s="144"/>
      <c r="L186" s="32"/>
      <c r="M186" s="145" t="s">
        <v>1</v>
      </c>
      <c r="N186" s="146" t="s">
        <v>39</v>
      </c>
      <c r="P186" s="147">
        <f>O186*H186</f>
        <v>0</v>
      </c>
      <c r="Q186" s="147">
        <v>0</v>
      </c>
      <c r="R186" s="147">
        <f>Q186*H186</f>
        <v>0</v>
      </c>
      <c r="S186" s="147">
        <v>0</v>
      </c>
      <c r="T186" s="148">
        <f>S186*H186</f>
        <v>0</v>
      </c>
      <c r="AR186" s="149" t="s">
        <v>193</v>
      </c>
      <c r="AT186" s="149" t="s">
        <v>189</v>
      </c>
      <c r="AU186" s="149" t="s">
        <v>84</v>
      </c>
      <c r="AY186" s="17" t="s">
        <v>187</v>
      </c>
      <c r="BE186" s="150">
        <f>IF(N186="základní",J186,0)</f>
        <v>0</v>
      </c>
      <c r="BF186" s="150">
        <f>IF(N186="snížená",J186,0)</f>
        <v>0</v>
      </c>
      <c r="BG186" s="150">
        <f>IF(N186="zákl. přenesená",J186,0)</f>
        <v>0</v>
      </c>
      <c r="BH186" s="150">
        <f>IF(N186="sníž. přenesená",J186,0)</f>
        <v>0</v>
      </c>
      <c r="BI186" s="150">
        <f>IF(N186="nulová",J186,0)</f>
        <v>0</v>
      </c>
      <c r="BJ186" s="17" t="s">
        <v>84</v>
      </c>
      <c r="BK186" s="150">
        <f>ROUND(I186*H186,2)</f>
        <v>0</v>
      </c>
      <c r="BL186" s="17" t="s">
        <v>193</v>
      </c>
      <c r="BM186" s="149" t="s">
        <v>3551</v>
      </c>
    </row>
    <row r="187" spans="2:65" s="1" customFormat="1" ht="48.75">
      <c r="B187" s="32"/>
      <c r="D187" s="151" t="s">
        <v>195</v>
      </c>
      <c r="F187" s="152" t="s">
        <v>247</v>
      </c>
      <c r="I187" s="153"/>
      <c r="L187" s="32"/>
      <c r="M187" s="154"/>
      <c r="T187" s="56"/>
      <c r="AT187" s="17" t="s">
        <v>195</v>
      </c>
      <c r="AU187" s="17" t="s">
        <v>84</v>
      </c>
    </row>
    <row r="188" spans="2:65" s="12" customFormat="1" ht="11.25">
      <c r="B188" s="155"/>
      <c r="D188" s="151" t="s">
        <v>197</v>
      </c>
      <c r="E188" s="156" t="s">
        <v>1</v>
      </c>
      <c r="F188" s="157" t="s">
        <v>238</v>
      </c>
      <c r="H188" s="156" t="s">
        <v>1</v>
      </c>
      <c r="I188" s="158"/>
      <c r="L188" s="155"/>
      <c r="M188" s="159"/>
      <c r="T188" s="160"/>
      <c r="AT188" s="156" t="s">
        <v>197</v>
      </c>
      <c r="AU188" s="156" t="s">
        <v>84</v>
      </c>
      <c r="AV188" s="12" t="s">
        <v>80</v>
      </c>
      <c r="AW188" s="12" t="s">
        <v>30</v>
      </c>
      <c r="AX188" s="12" t="s">
        <v>73</v>
      </c>
      <c r="AY188" s="156" t="s">
        <v>187</v>
      </c>
    </row>
    <row r="189" spans="2:65" s="13" customFormat="1" ht="11.25">
      <c r="B189" s="161"/>
      <c r="D189" s="151" t="s">
        <v>197</v>
      </c>
      <c r="E189" s="162" t="s">
        <v>1</v>
      </c>
      <c r="F189" s="163" t="s">
        <v>248</v>
      </c>
      <c r="H189" s="164">
        <v>23.827000000000002</v>
      </c>
      <c r="I189" s="165"/>
      <c r="L189" s="161"/>
      <c r="M189" s="166"/>
      <c r="T189" s="167"/>
      <c r="AT189" s="162" t="s">
        <v>197</v>
      </c>
      <c r="AU189" s="162" t="s">
        <v>84</v>
      </c>
      <c r="AV189" s="13" t="s">
        <v>84</v>
      </c>
      <c r="AW189" s="13" t="s">
        <v>30</v>
      </c>
      <c r="AX189" s="13" t="s">
        <v>73</v>
      </c>
      <c r="AY189" s="162" t="s">
        <v>187</v>
      </c>
    </row>
    <row r="190" spans="2:65" s="13" customFormat="1" ht="11.25">
      <c r="B190" s="161"/>
      <c r="D190" s="151" t="s">
        <v>197</v>
      </c>
      <c r="E190" s="162" t="s">
        <v>1</v>
      </c>
      <c r="F190" s="163" t="s">
        <v>249</v>
      </c>
      <c r="H190" s="164">
        <v>7</v>
      </c>
      <c r="I190" s="165"/>
      <c r="L190" s="161"/>
      <c r="M190" s="166"/>
      <c r="T190" s="167"/>
      <c r="AT190" s="162" t="s">
        <v>197</v>
      </c>
      <c r="AU190" s="162" t="s">
        <v>84</v>
      </c>
      <c r="AV190" s="13" t="s">
        <v>84</v>
      </c>
      <c r="AW190" s="13" t="s">
        <v>30</v>
      </c>
      <c r="AX190" s="13" t="s">
        <v>73</v>
      </c>
      <c r="AY190" s="162" t="s">
        <v>187</v>
      </c>
    </row>
    <row r="191" spans="2:65" s="13" customFormat="1" ht="11.25">
      <c r="B191" s="161"/>
      <c r="D191" s="151" t="s">
        <v>197</v>
      </c>
      <c r="E191" s="162" t="s">
        <v>1</v>
      </c>
      <c r="F191" s="163" t="s">
        <v>250</v>
      </c>
      <c r="H191" s="164">
        <v>28.187999999999999</v>
      </c>
      <c r="I191" s="165"/>
      <c r="L191" s="161"/>
      <c r="M191" s="166"/>
      <c r="T191" s="167"/>
      <c r="AT191" s="162" t="s">
        <v>197</v>
      </c>
      <c r="AU191" s="162" t="s">
        <v>84</v>
      </c>
      <c r="AV191" s="13" t="s">
        <v>84</v>
      </c>
      <c r="AW191" s="13" t="s">
        <v>30</v>
      </c>
      <c r="AX191" s="13" t="s">
        <v>73</v>
      </c>
      <c r="AY191" s="162" t="s">
        <v>187</v>
      </c>
    </row>
    <row r="192" spans="2:65" s="14" customFormat="1" ht="11.25">
      <c r="B192" s="168"/>
      <c r="D192" s="151" t="s">
        <v>197</v>
      </c>
      <c r="E192" s="169" t="s">
        <v>1</v>
      </c>
      <c r="F192" s="170" t="s">
        <v>202</v>
      </c>
      <c r="H192" s="171">
        <v>59.015000000000001</v>
      </c>
      <c r="I192" s="172"/>
      <c r="L192" s="168"/>
      <c r="M192" s="173"/>
      <c r="T192" s="174"/>
      <c r="AT192" s="169" t="s">
        <v>197</v>
      </c>
      <c r="AU192" s="169" t="s">
        <v>84</v>
      </c>
      <c r="AV192" s="14" t="s">
        <v>193</v>
      </c>
      <c r="AW192" s="14" t="s">
        <v>30</v>
      </c>
      <c r="AX192" s="14" t="s">
        <v>80</v>
      </c>
      <c r="AY192" s="169" t="s">
        <v>187</v>
      </c>
    </row>
    <row r="193" spans="2:65" s="1" customFormat="1" ht="16.5" customHeight="1">
      <c r="B193" s="32"/>
      <c r="C193" s="137" t="s">
        <v>251</v>
      </c>
      <c r="D193" s="137" t="s">
        <v>189</v>
      </c>
      <c r="E193" s="138" t="s">
        <v>252</v>
      </c>
      <c r="F193" s="139" t="s">
        <v>253</v>
      </c>
      <c r="G193" s="140" t="s">
        <v>245</v>
      </c>
      <c r="H193" s="141">
        <v>59.015000000000001</v>
      </c>
      <c r="I193" s="142"/>
      <c r="J193" s="143">
        <f>ROUND(I193*H193,2)</f>
        <v>0</v>
      </c>
      <c r="K193" s="144"/>
      <c r="L193" s="32"/>
      <c r="M193" s="145" t="s">
        <v>1</v>
      </c>
      <c r="N193" s="146" t="s">
        <v>39</v>
      </c>
      <c r="P193" s="147">
        <f>O193*H193</f>
        <v>0</v>
      </c>
      <c r="Q193" s="147">
        <v>0</v>
      </c>
      <c r="R193" s="147">
        <f>Q193*H193</f>
        <v>0</v>
      </c>
      <c r="S193" s="147">
        <v>0</v>
      </c>
      <c r="T193" s="148">
        <f>S193*H193</f>
        <v>0</v>
      </c>
      <c r="AR193" s="149" t="s">
        <v>193</v>
      </c>
      <c r="AT193" s="149" t="s">
        <v>189</v>
      </c>
      <c r="AU193" s="149" t="s">
        <v>84</v>
      </c>
      <c r="AY193" s="17" t="s">
        <v>187</v>
      </c>
      <c r="BE193" s="150">
        <f>IF(N193="základní",J193,0)</f>
        <v>0</v>
      </c>
      <c r="BF193" s="150">
        <f>IF(N193="snížená",J193,0)</f>
        <v>0</v>
      </c>
      <c r="BG193" s="150">
        <f>IF(N193="zákl. přenesená",J193,0)</f>
        <v>0</v>
      </c>
      <c r="BH193" s="150">
        <f>IF(N193="sníž. přenesená",J193,0)</f>
        <v>0</v>
      </c>
      <c r="BI193" s="150">
        <f>IF(N193="nulová",J193,0)</f>
        <v>0</v>
      </c>
      <c r="BJ193" s="17" t="s">
        <v>84</v>
      </c>
      <c r="BK193" s="150">
        <f>ROUND(I193*H193,2)</f>
        <v>0</v>
      </c>
      <c r="BL193" s="17" t="s">
        <v>193</v>
      </c>
      <c r="BM193" s="149" t="s">
        <v>3552</v>
      </c>
    </row>
    <row r="194" spans="2:65" s="1" customFormat="1" ht="48.75">
      <c r="B194" s="32"/>
      <c r="D194" s="151" t="s">
        <v>195</v>
      </c>
      <c r="F194" s="152" t="s">
        <v>247</v>
      </c>
      <c r="I194" s="153"/>
      <c r="L194" s="32"/>
      <c r="M194" s="154"/>
      <c r="T194" s="56"/>
      <c r="AT194" s="17" t="s">
        <v>195</v>
      </c>
      <c r="AU194" s="17" t="s">
        <v>84</v>
      </c>
    </row>
    <row r="195" spans="2:65" s="1" customFormat="1" ht="24.2" customHeight="1">
      <c r="B195" s="32"/>
      <c r="C195" s="137" t="s">
        <v>255</v>
      </c>
      <c r="D195" s="137" t="s">
        <v>189</v>
      </c>
      <c r="E195" s="138" t="s">
        <v>256</v>
      </c>
      <c r="F195" s="139" t="s">
        <v>257</v>
      </c>
      <c r="G195" s="140" t="s">
        <v>217</v>
      </c>
      <c r="H195" s="141">
        <v>2.339</v>
      </c>
      <c r="I195" s="142"/>
      <c r="J195" s="143">
        <f>ROUND(I195*H195,2)</f>
        <v>0</v>
      </c>
      <c r="K195" s="144"/>
      <c r="L195" s="32"/>
      <c r="M195" s="145" t="s">
        <v>1</v>
      </c>
      <c r="N195" s="146" t="s">
        <v>39</v>
      </c>
      <c r="P195" s="147">
        <f>O195*H195</f>
        <v>0</v>
      </c>
      <c r="Q195" s="147">
        <v>0</v>
      </c>
      <c r="R195" s="147">
        <f>Q195*H195</f>
        <v>0</v>
      </c>
      <c r="S195" s="147">
        <v>0</v>
      </c>
      <c r="T195" s="148">
        <f>S195*H195</f>
        <v>0</v>
      </c>
      <c r="AR195" s="149" t="s">
        <v>193</v>
      </c>
      <c r="AT195" s="149" t="s">
        <v>189</v>
      </c>
      <c r="AU195" s="149" t="s">
        <v>84</v>
      </c>
      <c r="AY195" s="17" t="s">
        <v>187</v>
      </c>
      <c r="BE195" s="150">
        <f>IF(N195="základní",J195,0)</f>
        <v>0</v>
      </c>
      <c r="BF195" s="150">
        <f>IF(N195="snížená",J195,0)</f>
        <v>0</v>
      </c>
      <c r="BG195" s="150">
        <f>IF(N195="zákl. přenesená",J195,0)</f>
        <v>0</v>
      </c>
      <c r="BH195" s="150">
        <f>IF(N195="sníž. přenesená",J195,0)</f>
        <v>0</v>
      </c>
      <c r="BI195" s="150">
        <f>IF(N195="nulová",J195,0)</f>
        <v>0</v>
      </c>
      <c r="BJ195" s="17" t="s">
        <v>84</v>
      </c>
      <c r="BK195" s="150">
        <f>ROUND(I195*H195,2)</f>
        <v>0</v>
      </c>
      <c r="BL195" s="17" t="s">
        <v>193</v>
      </c>
      <c r="BM195" s="149" t="s">
        <v>3553</v>
      </c>
    </row>
    <row r="196" spans="2:65" s="1" customFormat="1" ht="29.25">
      <c r="B196" s="32"/>
      <c r="D196" s="151" t="s">
        <v>195</v>
      </c>
      <c r="F196" s="152" t="s">
        <v>259</v>
      </c>
      <c r="I196" s="153"/>
      <c r="L196" s="32"/>
      <c r="M196" s="154"/>
      <c r="T196" s="56"/>
      <c r="AT196" s="17" t="s">
        <v>195</v>
      </c>
      <c r="AU196" s="17" t="s">
        <v>84</v>
      </c>
    </row>
    <row r="197" spans="2:65" s="12" customFormat="1" ht="11.25">
      <c r="B197" s="155"/>
      <c r="D197" s="151" t="s">
        <v>197</v>
      </c>
      <c r="E197" s="156" t="s">
        <v>1</v>
      </c>
      <c r="F197" s="157" t="s">
        <v>238</v>
      </c>
      <c r="H197" s="156" t="s">
        <v>1</v>
      </c>
      <c r="I197" s="158"/>
      <c r="L197" s="155"/>
      <c r="M197" s="159"/>
      <c r="T197" s="160"/>
      <c r="AT197" s="156" t="s">
        <v>197</v>
      </c>
      <c r="AU197" s="156" t="s">
        <v>84</v>
      </c>
      <c r="AV197" s="12" t="s">
        <v>80</v>
      </c>
      <c r="AW197" s="12" t="s">
        <v>30</v>
      </c>
      <c r="AX197" s="12" t="s">
        <v>73</v>
      </c>
      <c r="AY197" s="156" t="s">
        <v>187</v>
      </c>
    </row>
    <row r="198" spans="2:65" s="13" customFormat="1" ht="11.25">
      <c r="B198" s="161"/>
      <c r="D198" s="151" t="s">
        <v>197</v>
      </c>
      <c r="E198" s="162" t="s">
        <v>1</v>
      </c>
      <c r="F198" s="163" t="s">
        <v>260</v>
      </c>
      <c r="H198" s="164">
        <v>2.339</v>
      </c>
      <c r="I198" s="165"/>
      <c r="L198" s="161"/>
      <c r="M198" s="166"/>
      <c r="T198" s="167"/>
      <c r="AT198" s="162" t="s">
        <v>197</v>
      </c>
      <c r="AU198" s="162" t="s">
        <v>84</v>
      </c>
      <c r="AV198" s="13" t="s">
        <v>84</v>
      </c>
      <c r="AW198" s="13" t="s">
        <v>30</v>
      </c>
      <c r="AX198" s="13" t="s">
        <v>73</v>
      </c>
      <c r="AY198" s="162" t="s">
        <v>187</v>
      </c>
    </row>
    <row r="199" spans="2:65" s="14" customFormat="1" ht="11.25">
      <c r="B199" s="168"/>
      <c r="D199" s="151" t="s">
        <v>197</v>
      </c>
      <c r="E199" s="169" t="s">
        <v>1</v>
      </c>
      <c r="F199" s="170" t="s">
        <v>202</v>
      </c>
      <c r="H199" s="171">
        <v>2.339</v>
      </c>
      <c r="I199" s="172"/>
      <c r="L199" s="168"/>
      <c r="M199" s="173"/>
      <c r="T199" s="174"/>
      <c r="AT199" s="169" t="s">
        <v>197</v>
      </c>
      <c r="AU199" s="169" t="s">
        <v>84</v>
      </c>
      <c r="AV199" s="14" t="s">
        <v>193</v>
      </c>
      <c r="AW199" s="14" t="s">
        <v>30</v>
      </c>
      <c r="AX199" s="14" t="s">
        <v>80</v>
      </c>
      <c r="AY199" s="169" t="s">
        <v>187</v>
      </c>
    </row>
    <row r="200" spans="2:65" s="1" customFormat="1" ht="33" customHeight="1">
      <c r="B200" s="32"/>
      <c r="C200" s="137" t="s">
        <v>261</v>
      </c>
      <c r="D200" s="137" t="s">
        <v>189</v>
      </c>
      <c r="E200" s="138" t="s">
        <v>262</v>
      </c>
      <c r="F200" s="139" t="s">
        <v>263</v>
      </c>
      <c r="G200" s="140" t="s">
        <v>192</v>
      </c>
      <c r="H200" s="141">
        <v>1.28</v>
      </c>
      <c r="I200" s="142"/>
      <c r="J200" s="143">
        <f>ROUND(I200*H200,2)</f>
        <v>0</v>
      </c>
      <c r="K200" s="144"/>
      <c r="L200" s="32"/>
      <c r="M200" s="145" t="s">
        <v>1</v>
      </c>
      <c r="N200" s="146" t="s">
        <v>39</v>
      </c>
      <c r="P200" s="147">
        <f>O200*H200</f>
        <v>0</v>
      </c>
      <c r="Q200" s="147">
        <v>0</v>
      </c>
      <c r="R200" s="147">
        <f>Q200*H200</f>
        <v>0</v>
      </c>
      <c r="S200" s="147">
        <v>0</v>
      </c>
      <c r="T200" s="148">
        <f>S200*H200</f>
        <v>0</v>
      </c>
      <c r="AR200" s="149" t="s">
        <v>193</v>
      </c>
      <c r="AT200" s="149" t="s">
        <v>189</v>
      </c>
      <c r="AU200" s="149" t="s">
        <v>84</v>
      </c>
      <c r="AY200" s="17" t="s">
        <v>187</v>
      </c>
      <c r="BE200" s="150">
        <f>IF(N200="základní",J200,0)</f>
        <v>0</v>
      </c>
      <c r="BF200" s="150">
        <f>IF(N200="snížená",J200,0)</f>
        <v>0</v>
      </c>
      <c r="BG200" s="150">
        <f>IF(N200="zákl. přenesená",J200,0)</f>
        <v>0</v>
      </c>
      <c r="BH200" s="150">
        <f>IF(N200="sníž. přenesená",J200,0)</f>
        <v>0</v>
      </c>
      <c r="BI200" s="150">
        <f>IF(N200="nulová",J200,0)</f>
        <v>0</v>
      </c>
      <c r="BJ200" s="17" t="s">
        <v>84</v>
      </c>
      <c r="BK200" s="150">
        <f>ROUND(I200*H200,2)</f>
        <v>0</v>
      </c>
      <c r="BL200" s="17" t="s">
        <v>193</v>
      </c>
      <c r="BM200" s="149" t="s">
        <v>3554</v>
      </c>
    </row>
    <row r="201" spans="2:65" s="1" customFormat="1" ht="136.5">
      <c r="B201" s="32"/>
      <c r="D201" s="151" t="s">
        <v>195</v>
      </c>
      <c r="F201" s="152" t="s">
        <v>237</v>
      </c>
      <c r="I201" s="153"/>
      <c r="L201" s="32"/>
      <c r="M201" s="154"/>
      <c r="T201" s="56"/>
      <c r="AT201" s="17" t="s">
        <v>195</v>
      </c>
      <c r="AU201" s="17" t="s">
        <v>84</v>
      </c>
    </row>
    <row r="202" spans="2:65" s="12" customFormat="1" ht="11.25">
      <c r="B202" s="155"/>
      <c r="D202" s="151" t="s">
        <v>197</v>
      </c>
      <c r="E202" s="156" t="s">
        <v>1</v>
      </c>
      <c r="F202" s="157" t="s">
        <v>238</v>
      </c>
      <c r="H202" s="156" t="s">
        <v>1</v>
      </c>
      <c r="I202" s="158"/>
      <c r="L202" s="155"/>
      <c r="M202" s="159"/>
      <c r="T202" s="160"/>
      <c r="AT202" s="156" t="s">
        <v>197</v>
      </c>
      <c r="AU202" s="156" t="s">
        <v>84</v>
      </c>
      <c r="AV202" s="12" t="s">
        <v>80</v>
      </c>
      <c r="AW202" s="12" t="s">
        <v>30</v>
      </c>
      <c r="AX202" s="12" t="s">
        <v>73</v>
      </c>
      <c r="AY202" s="156" t="s">
        <v>187</v>
      </c>
    </row>
    <row r="203" spans="2:65" s="13" customFormat="1" ht="11.25">
      <c r="B203" s="161"/>
      <c r="D203" s="151" t="s">
        <v>197</v>
      </c>
      <c r="E203" s="162" t="s">
        <v>1</v>
      </c>
      <c r="F203" s="163" t="s">
        <v>265</v>
      </c>
      <c r="H203" s="164">
        <v>1.28</v>
      </c>
      <c r="I203" s="165"/>
      <c r="L203" s="161"/>
      <c r="M203" s="166"/>
      <c r="T203" s="167"/>
      <c r="AT203" s="162" t="s">
        <v>197</v>
      </c>
      <c r="AU203" s="162" t="s">
        <v>84</v>
      </c>
      <c r="AV203" s="13" t="s">
        <v>84</v>
      </c>
      <c r="AW203" s="13" t="s">
        <v>30</v>
      </c>
      <c r="AX203" s="13" t="s">
        <v>73</v>
      </c>
      <c r="AY203" s="162" t="s">
        <v>187</v>
      </c>
    </row>
    <row r="204" spans="2:65" s="14" customFormat="1" ht="11.25">
      <c r="B204" s="168"/>
      <c r="D204" s="151" t="s">
        <v>197</v>
      </c>
      <c r="E204" s="169" t="s">
        <v>1</v>
      </c>
      <c r="F204" s="170" t="s">
        <v>202</v>
      </c>
      <c r="H204" s="171">
        <v>1.28</v>
      </c>
      <c r="I204" s="172"/>
      <c r="L204" s="168"/>
      <c r="M204" s="173"/>
      <c r="T204" s="174"/>
      <c r="AT204" s="169" t="s">
        <v>197</v>
      </c>
      <c r="AU204" s="169" t="s">
        <v>84</v>
      </c>
      <c r="AV204" s="14" t="s">
        <v>193</v>
      </c>
      <c r="AW204" s="14" t="s">
        <v>30</v>
      </c>
      <c r="AX204" s="14" t="s">
        <v>80</v>
      </c>
      <c r="AY204" s="169" t="s">
        <v>187</v>
      </c>
    </row>
    <row r="205" spans="2:65" s="1" customFormat="1" ht="16.5" customHeight="1">
      <c r="B205" s="32"/>
      <c r="C205" s="137" t="s">
        <v>8</v>
      </c>
      <c r="D205" s="137" t="s">
        <v>189</v>
      </c>
      <c r="E205" s="138" t="s">
        <v>266</v>
      </c>
      <c r="F205" s="139" t="s">
        <v>267</v>
      </c>
      <c r="G205" s="140" t="s">
        <v>245</v>
      </c>
      <c r="H205" s="141">
        <v>6.4</v>
      </c>
      <c r="I205" s="142"/>
      <c r="J205" s="143">
        <f>ROUND(I205*H205,2)</f>
        <v>0</v>
      </c>
      <c r="K205" s="144"/>
      <c r="L205" s="32"/>
      <c r="M205" s="145" t="s">
        <v>1</v>
      </c>
      <c r="N205" s="146" t="s">
        <v>39</v>
      </c>
      <c r="P205" s="147">
        <f>O205*H205</f>
        <v>0</v>
      </c>
      <c r="Q205" s="147">
        <v>0</v>
      </c>
      <c r="R205" s="147">
        <f>Q205*H205</f>
        <v>0</v>
      </c>
      <c r="S205" s="147">
        <v>0</v>
      </c>
      <c r="T205" s="148">
        <f>S205*H205</f>
        <v>0</v>
      </c>
      <c r="AR205" s="149" t="s">
        <v>193</v>
      </c>
      <c r="AT205" s="149" t="s">
        <v>189</v>
      </c>
      <c r="AU205" s="149" t="s">
        <v>84</v>
      </c>
      <c r="AY205" s="17" t="s">
        <v>187</v>
      </c>
      <c r="BE205" s="150">
        <f>IF(N205="základní",J205,0)</f>
        <v>0</v>
      </c>
      <c r="BF205" s="150">
        <f>IF(N205="snížená",J205,0)</f>
        <v>0</v>
      </c>
      <c r="BG205" s="150">
        <f>IF(N205="zákl. přenesená",J205,0)</f>
        <v>0</v>
      </c>
      <c r="BH205" s="150">
        <f>IF(N205="sníž. přenesená",J205,0)</f>
        <v>0</v>
      </c>
      <c r="BI205" s="150">
        <f>IF(N205="nulová",J205,0)</f>
        <v>0</v>
      </c>
      <c r="BJ205" s="17" t="s">
        <v>84</v>
      </c>
      <c r="BK205" s="150">
        <f>ROUND(I205*H205,2)</f>
        <v>0</v>
      </c>
      <c r="BL205" s="17" t="s">
        <v>193</v>
      </c>
      <c r="BM205" s="149" t="s">
        <v>3555</v>
      </c>
    </row>
    <row r="206" spans="2:65" s="1" customFormat="1" ht="48.75">
      <c r="B206" s="32"/>
      <c r="D206" s="151" t="s">
        <v>195</v>
      </c>
      <c r="F206" s="152" t="s">
        <v>247</v>
      </c>
      <c r="I206" s="153"/>
      <c r="L206" s="32"/>
      <c r="M206" s="154"/>
      <c r="T206" s="56"/>
      <c r="AT206" s="17" t="s">
        <v>195</v>
      </c>
      <c r="AU206" s="17" t="s">
        <v>84</v>
      </c>
    </row>
    <row r="207" spans="2:65" s="12" customFormat="1" ht="11.25">
      <c r="B207" s="155"/>
      <c r="D207" s="151" t="s">
        <v>197</v>
      </c>
      <c r="E207" s="156" t="s">
        <v>1</v>
      </c>
      <c r="F207" s="157" t="s">
        <v>238</v>
      </c>
      <c r="H207" s="156" t="s">
        <v>1</v>
      </c>
      <c r="I207" s="158"/>
      <c r="L207" s="155"/>
      <c r="M207" s="159"/>
      <c r="T207" s="160"/>
      <c r="AT207" s="156" t="s">
        <v>197</v>
      </c>
      <c r="AU207" s="156" t="s">
        <v>84</v>
      </c>
      <c r="AV207" s="12" t="s">
        <v>80</v>
      </c>
      <c r="AW207" s="12" t="s">
        <v>30</v>
      </c>
      <c r="AX207" s="12" t="s">
        <v>73</v>
      </c>
      <c r="AY207" s="156" t="s">
        <v>187</v>
      </c>
    </row>
    <row r="208" spans="2:65" s="13" customFormat="1" ht="11.25">
      <c r="B208" s="161"/>
      <c r="D208" s="151" t="s">
        <v>197</v>
      </c>
      <c r="E208" s="162" t="s">
        <v>1</v>
      </c>
      <c r="F208" s="163" t="s">
        <v>269</v>
      </c>
      <c r="H208" s="164">
        <v>6.4</v>
      </c>
      <c r="I208" s="165"/>
      <c r="L208" s="161"/>
      <c r="M208" s="166"/>
      <c r="T208" s="167"/>
      <c r="AT208" s="162" t="s">
        <v>197</v>
      </c>
      <c r="AU208" s="162" t="s">
        <v>84</v>
      </c>
      <c r="AV208" s="13" t="s">
        <v>84</v>
      </c>
      <c r="AW208" s="13" t="s">
        <v>30</v>
      </c>
      <c r="AX208" s="13" t="s">
        <v>73</v>
      </c>
      <c r="AY208" s="162" t="s">
        <v>187</v>
      </c>
    </row>
    <row r="209" spans="2:65" s="14" customFormat="1" ht="11.25">
      <c r="B209" s="168"/>
      <c r="D209" s="151" t="s">
        <v>197</v>
      </c>
      <c r="E209" s="169" t="s">
        <v>1</v>
      </c>
      <c r="F209" s="170" t="s">
        <v>202</v>
      </c>
      <c r="H209" s="171">
        <v>6.4</v>
      </c>
      <c r="I209" s="172"/>
      <c r="L209" s="168"/>
      <c r="M209" s="173"/>
      <c r="T209" s="174"/>
      <c r="AT209" s="169" t="s">
        <v>197</v>
      </c>
      <c r="AU209" s="169" t="s">
        <v>84</v>
      </c>
      <c r="AV209" s="14" t="s">
        <v>193</v>
      </c>
      <c r="AW209" s="14" t="s">
        <v>30</v>
      </c>
      <c r="AX209" s="14" t="s">
        <v>80</v>
      </c>
      <c r="AY209" s="169" t="s">
        <v>187</v>
      </c>
    </row>
    <row r="210" spans="2:65" s="1" customFormat="1" ht="16.5" customHeight="1">
      <c r="B210" s="32"/>
      <c r="C210" s="137" t="s">
        <v>270</v>
      </c>
      <c r="D210" s="137" t="s">
        <v>189</v>
      </c>
      <c r="E210" s="138" t="s">
        <v>271</v>
      </c>
      <c r="F210" s="139" t="s">
        <v>272</v>
      </c>
      <c r="G210" s="140" t="s">
        <v>245</v>
      </c>
      <c r="H210" s="141">
        <v>6.4</v>
      </c>
      <c r="I210" s="142"/>
      <c r="J210" s="143">
        <f>ROUND(I210*H210,2)</f>
        <v>0</v>
      </c>
      <c r="K210" s="144"/>
      <c r="L210" s="32"/>
      <c r="M210" s="145" t="s">
        <v>1</v>
      </c>
      <c r="N210" s="146" t="s">
        <v>39</v>
      </c>
      <c r="P210" s="147">
        <f>O210*H210</f>
        <v>0</v>
      </c>
      <c r="Q210" s="147">
        <v>0</v>
      </c>
      <c r="R210" s="147">
        <f>Q210*H210</f>
        <v>0</v>
      </c>
      <c r="S210" s="147">
        <v>0</v>
      </c>
      <c r="T210" s="148">
        <f>S210*H210</f>
        <v>0</v>
      </c>
      <c r="AR210" s="149" t="s">
        <v>193</v>
      </c>
      <c r="AT210" s="149" t="s">
        <v>189</v>
      </c>
      <c r="AU210" s="149" t="s">
        <v>84</v>
      </c>
      <c r="AY210" s="17" t="s">
        <v>187</v>
      </c>
      <c r="BE210" s="150">
        <f>IF(N210="základní",J210,0)</f>
        <v>0</v>
      </c>
      <c r="BF210" s="150">
        <f>IF(N210="snížená",J210,0)</f>
        <v>0</v>
      </c>
      <c r="BG210" s="150">
        <f>IF(N210="zákl. přenesená",J210,0)</f>
        <v>0</v>
      </c>
      <c r="BH210" s="150">
        <f>IF(N210="sníž. přenesená",J210,0)</f>
        <v>0</v>
      </c>
      <c r="BI210" s="150">
        <f>IF(N210="nulová",J210,0)</f>
        <v>0</v>
      </c>
      <c r="BJ210" s="17" t="s">
        <v>84</v>
      </c>
      <c r="BK210" s="150">
        <f>ROUND(I210*H210,2)</f>
        <v>0</v>
      </c>
      <c r="BL210" s="17" t="s">
        <v>193</v>
      </c>
      <c r="BM210" s="149" t="s">
        <v>3556</v>
      </c>
    </row>
    <row r="211" spans="2:65" s="1" customFormat="1" ht="48.75">
      <c r="B211" s="32"/>
      <c r="D211" s="151" t="s">
        <v>195</v>
      </c>
      <c r="F211" s="152" t="s">
        <v>247</v>
      </c>
      <c r="I211" s="153"/>
      <c r="L211" s="32"/>
      <c r="M211" s="154"/>
      <c r="T211" s="56"/>
      <c r="AT211" s="17" t="s">
        <v>195</v>
      </c>
      <c r="AU211" s="17" t="s">
        <v>84</v>
      </c>
    </row>
    <row r="212" spans="2:65" s="1" customFormat="1" ht="21.75" customHeight="1">
      <c r="B212" s="32"/>
      <c r="C212" s="137" t="s">
        <v>274</v>
      </c>
      <c r="D212" s="137" t="s">
        <v>189</v>
      </c>
      <c r="E212" s="138" t="s">
        <v>275</v>
      </c>
      <c r="F212" s="139" t="s">
        <v>276</v>
      </c>
      <c r="G212" s="140" t="s">
        <v>217</v>
      </c>
      <c r="H212" s="141">
        <v>0.192</v>
      </c>
      <c r="I212" s="142"/>
      <c r="J212" s="143">
        <f>ROUND(I212*H212,2)</f>
        <v>0</v>
      </c>
      <c r="K212" s="144"/>
      <c r="L212" s="32"/>
      <c r="M212" s="145" t="s">
        <v>1</v>
      </c>
      <c r="N212" s="146" t="s">
        <v>39</v>
      </c>
      <c r="P212" s="147">
        <f>O212*H212</f>
        <v>0</v>
      </c>
      <c r="Q212" s="147">
        <v>0</v>
      </c>
      <c r="R212" s="147">
        <f>Q212*H212</f>
        <v>0</v>
      </c>
      <c r="S212" s="147">
        <v>0</v>
      </c>
      <c r="T212" s="148">
        <f>S212*H212</f>
        <v>0</v>
      </c>
      <c r="AR212" s="149" t="s">
        <v>193</v>
      </c>
      <c r="AT212" s="149" t="s">
        <v>189</v>
      </c>
      <c r="AU212" s="149" t="s">
        <v>84</v>
      </c>
      <c r="AY212" s="17" t="s">
        <v>187</v>
      </c>
      <c r="BE212" s="150">
        <f>IF(N212="základní",J212,0)</f>
        <v>0</v>
      </c>
      <c r="BF212" s="150">
        <f>IF(N212="snížená",J212,0)</f>
        <v>0</v>
      </c>
      <c r="BG212" s="150">
        <f>IF(N212="zákl. přenesená",J212,0)</f>
        <v>0</v>
      </c>
      <c r="BH212" s="150">
        <f>IF(N212="sníž. přenesená",J212,0)</f>
        <v>0</v>
      </c>
      <c r="BI212" s="150">
        <f>IF(N212="nulová",J212,0)</f>
        <v>0</v>
      </c>
      <c r="BJ212" s="17" t="s">
        <v>84</v>
      </c>
      <c r="BK212" s="150">
        <f>ROUND(I212*H212,2)</f>
        <v>0</v>
      </c>
      <c r="BL212" s="17" t="s">
        <v>193</v>
      </c>
      <c r="BM212" s="149" t="s">
        <v>3557</v>
      </c>
    </row>
    <row r="213" spans="2:65" s="1" customFormat="1" ht="29.25">
      <c r="B213" s="32"/>
      <c r="D213" s="151" t="s">
        <v>195</v>
      </c>
      <c r="F213" s="152" t="s">
        <v>259</v>
      </c>
      <c r="I213" s="153"/>
      <c r="L213" s="32"/>
      <c r="M213" s="154"/>
      <c r="T213" s="56"/>
      <c r="AT213" s="17" t="s">
        <v>195</v>
      </c>
      <c r="AU213" s="17" t="s">
        <v>84</v>
      </c>
    </row>
    <row r="214" spans="2:65" s="12" customFormat="1" ht="11.25">
      <c r="B214" s="155"/>
      <c r="D214" s="151" t="s">
        <v>197</v>
      </c>
      <c r="E214" s="156" t="s">
        <v>1</v>
      </c>
      <c r="F214" s="157" t="s">
        <v>238</v>
      </c>
      <c r="H214" s="156" t="s">
        <v>1</v>
      </c>
      <c r="I214" s="158"/>
      <c r="L214" s="155"/>
      <c r="M214" s="159"/>
      <c r="T214" s="160"/>
      <c r="AT214" s="156" t="s">
        <v>197</v>
      </c>
      <c r="AU214" s="156" t="s">
        <v>84</v>
      </c>
      <c r="AV214" s="12" t="s">
        <v>80</v>
      </c>
      <c r="AW214" s="12" t="s">
        <v>30</v>
      </c>
      <c r="AX214" s="12" t="s">
        <v>73</v>
      </c>
      <c r="AY214" s="156" t="s">
        <v>187</v>
      </c>
    </row>
    <row r="215" spans="2:65" s="13" customFormat="1" ht="11.25">
      <c r="B215" s="161"/>
      <c r="D215" s="151" t="s">
        <v>197</v>
      </c>
      <c r="E215" s="162" t="s">
        <v>1</v>
      </c>
      <c r="F215" s="163" t="s">
        <v>278</v>
      </c>
      <c r="H215" s="164">
        <v>0.192</v>
      </c>
      <c r="I215" s="165"/>
      <c r="L215" s="161"/>
      <c r="M215" s="166"/>
      <c r="T215" s="167"/>
      <c r="AT215" s="162" t="s">
        <v>197</v>
      </c>
      <c r="AU215" s="162" t="s">
        <v>84</v>
      </c>
      <c r="AV215" s="13" t="s">
        <v>84</v>
      </c>
      <c r="AW215" s="13" t="s">
        <v>30</v>
      </c>
      <c r="AX215" s="13" t="s">
        <v>73</v>
      </c>
      <c r="AY215" s="162" t="s">
        <v>187</v>
      </c>
    </row>
    <row r="216" spans="2:65" s="14" customFormat="1" ht="11.25">
      <c r="B216" s="168"/>
      <c r="D216" s="151" t="s">
        <v>197</v>
      </c>
      <c r="E216" s="169" t="s">
        <v>1</v>
      </c>
      <c r="F216" s="170" t="s">
        <v>202</v>
      </c>
      <c r="H216" s="171">
        <v>0.192</v>
      </c>
      <c r="I216" s="172"/>
      <c r="L216" s="168"/>
      <c r="M216" s="173"/>
      <c r="T216" s="174"/>
      <c r="AT216" s="169" t="s">
        <v>197</v>
      </c>
      <c r="AU216" s="169" t="s">
        <v>84</v>
      </c>
      <c r="AV216" s="14" t="s">
        <v>193</v>
      </c>
      <c r="AW216" s="14" t="s">
        <v>30</v>
      </c>
      <c r="AX216" s="14" t="s">
        <v>80</v>
      </c>
      <c r="AY216" s="169" t="s">
        <v>187</v>
      </c>
    </row>
    <row r="217" spans="2:65" s="1" customFormat="1" ht="24.2" customHeight="1">
      <c r="B217" s="32"/>
      <c r="C217" s="137" t="s">
        <v>279</v>
      </c>
      <c r="D217" s="137" t="s">
        <v>189</v>
      </c>
      <c r="E217" s="138" t="s">
        <v>280</v>
      </c>
      <c r="F217" s="139" t="s">
        <v>281</v>
      </c>
      <c r="G217" s="140" t="s">
        <v>192</v>
      </c>
      <c r="H217" s="141">
        <v>9.4009999999999998</v>
      </c>
      <c r="I217" s="142"/>
      <c r="J217" s="143">
        <f>ROUND(I217*H217,2)</f>
        <v>0</v>
      </c>
      <c r="K217" s="144"/>
      <c r="L217" s="32"/>
      <c r="M217" s="145" t="s">
        <v>1</v>
      </c>
      <c r="N217" s="146" t="s">
        <v>39</v>
      </c>
      <c r="P217" s="147">
        <f>O217*H217</f>
        <v>0</v>
      </c>
      <c r="Q217" s="147">
        <v>0</v>
      </c>
      <c r="R217" s="147">
        <f>Q217*H217</f>
        <v>0</v>
      </c>
      <c r="S217" s="147">
        <v>0</v>
      </c>
      <c r="T217" s="148">
        <f>S217*H217</f>
        <v>0</v>
      </c>
      <c r="AR217" s="149" t="s">
        <v>193</v>
      </c>
      <c r="AT217" s="149" t="s">
        <v>189</v>
      </c>
      <c r="AU217" s="149" t="s">
        <v>84</v>
      </c>
      <c r="AY217" s="17" t="s">
        <v>187</v>
      </c>
      <c r="BE217" s="150">
        <f>IF(N217="základní",J217,0)</f>
        <v>0</v>
      </c>
      <c r="BF217" s="150">
        <f>IF(N217="snížená",J217,0)</f>
        <v>0</v>
      </c>
      <c r="BG217" s="150">
        <f>IF(N217="zákl. přenesená",J217,0)</f>
        <v>0</v>
      </c>
      <c r="BH217" s="150">
        <f>IF(N217="sníž. přenesená",J217,0)</f>
        <v>0</v>
      </c>
      <c r="BI217" s="150">
        <f>IF(N217="nulová",J217,0)</f>
        <v>0</v>
      </c>
      <c r="BJ217" s="17" t="s">
        <v>84</v>
      </c>
      <c r="BK217" s="150">
        <f>ROUND(I217*H217,2)</f>
        <v>0</v>
      </c>
      <c r="BL217" s="17" t="s">
        <v>193</v>
      </c>
      <c r="BM217" s="149" t="s">
        <v>3558</v>
      </c>
    </row>
    <row r="218" spans="2:65" s="1" customFormat="1" ht="117">
      <c r="B218" s="32"/>
      <c r="D218" s="151" t="s">
        <v>195</v>
      </c>
      <c r="F218" s="152" t="s">
        <v>283</v>
      </c>
      <c r="I218" s="153"/>
      <c r="L218" s="32"/>
      <c r="M218" s="154"/>
      <c r="T218" s="56"/>
      <c r="AT218" s="17" t="s">
        <v>195</v>
      </c>
      <c r="AU218" s="17" t="s">
        <v>84</v>
      </c>
    </row>
    <row r="219" spans="2:65" s="12" customFormat="1" ht="11.25">
      <c r="B219" s="155"/>
      <c r="D219" s="151" t="s">
        <v>197</v>
      </c>
      <c r="E219" s="156" t="s">
        <v>1</v>
      </c>
      <c r="F219" s="157" t="s">
        <v>238</v>
      </c>
      <c r="H219" s="156" t="s">
        <v>1</v>
      </c>
      <c r="I219" s="158"/>
      <c r="L219" s="155"/>
      <c r="M219" s="159"/>
      <c r="T219" s="160"/>
      <c r="AT219" s="156" t="s">
        <v>197</v>
      </c>
      <c r="AU219" s="156" t="s">
        <v>84</v>
      </c>
      <c r="AV219" s="12" t="s">
        <v>80</v>
      </c>
      <c r="AW219" s="12" t="s">
        <v>30</v>
      </c>
      <c r="AX219" s="12" t="s">
        <v>73</v>
      </c>
      <c r="AY219" s="156" t="s">
        <v>187</v>
      </c>
    </row>
    <row r="220" spans="2:65" s="13" customFormat="1" ht="11.25">
      <c r="B220" s="161"/>
      <c r="D220" s="151" t="s">
        <v>197</v>
      </c>
      <c r="E220" s="162" t="s">
        <v>1</v>
      </c>
      <c r="F220" s="163" t="s">
        <v>284</v>
      </c>
      <c r="H220" s="164">
        <v>4.7649999999999997</v>
      </c>
      <c r="I220" s="165"/>
      <c r="L220" s="161"/>
      <c r="M220" s="166"/>
      <c r="T220" s="167"/>
      <c r="AT220" s="162" t="s">
        <v>197</v>
      </c>
      <c r="AU220" s="162" t="s">
        <v>84</v>
      </c>
      <c r="AV220" s="13" t="s">
        <v>84</v>
      </c>
      <c r="AW220" s="13" t="s">
        <v>30</v>
      </c>
      <c r="AX220" s="13" t="s">
        <v>73</v>
      </c>
      <c r="AY220" s="162" t="s">
        <v>187</v>
      </c>
    </row>
    <row r="221" spans="2:65" s="13" customFormat="1" ht="11.25">
      <c r="B221" s="161"/>
      <c r="D221" s="151" t="s">
        <v>197</v>
      </c>
      <c r="E221" s="162" t="s">
        <v>1</v>
      </c>
      <c r="F221" s="163" t="s">
        <v>285</v>
      </c>
      <c r="H221" s="164">
        <v>1.05</v>
      </c>
      <c r="I221" s="165"/>
      <c r="L221" s="161"/>
      <c r="M221" s="166"/>
      <c r="T221" s="167"/>
      <c r="AT221" s="162" t="s">
        <v>197</v>
      </c>
      <c r="AU221" s="162" t="s">
        <v>84</v>
      </c>
      <c r="AV221" s="13" t="s">
        <v>84</v>
      </c>
      <c r="AW221" s="13" t="s">
        <v>30</v>
      </c>
      <c r="AX221" s="13" t="s">
        <v>73</v>
      </c>
      <c r="AY221" s="162" t="s">
        <v>187</v>
      </c>
    </row>
    <row r="222" spans="2:65" s="13" customFormat="1" ht="11.25">
      <c r="B222" s="161"/>
      <c r="D222" s="151" t="s">
        <v>197</v>
      </c>
      <c r="E222" s="162" t="s">
        <v>1</v>
      </c>
      <c r="F222" s="163" t="s">
        <v>286</v>
      </c>
      <c r="H222" s="164">
        <v>3.5859999999999999</v>
      </c>
      <c r="I222" s="165"/>
      <c r="L222" s="161"/>
      <c r="M222" s="166"/>
      <c r="T222" s="167"/>
      <c r="AT222" s="162" t="s">
        <v>197</v>
      </c>
      <c r="AU222" s="162" t="s">
        <v>84</v>
      </c>
      <c r="AV222" s="13" t="s">
        <v>84</v>
      </c>
      <c r="AW222" s="13" t="s">
        <v>30</v>
      </c>
      <c r="AX222" s="13" t="s">
        <v>73</v>
      </c>
      <c r="AY222" s="162" t="s">
        <v>187</v>
      </c>
    </row>
    <row r="223" spans="2:65" s="14" customFormat="1" ht="11.25">
      <c r="B223" s="168"/>
      <c r="D223" s="151" t="s">
        <v>197</v>
      </c>
      <c r="E223" s="169" t="s">
        <v>1</v>
      </c>
      <c r="F223" s="170" t="s">
        <v>202</v>
      </c>
      <c r="H223" s="171">
        <v>9.4009999999999998</v>
      </c>
      <c r="I223" s="172"/>
      <c r="L223" s="168"/>
      <c r="M223" s="173"/>
      <c r="T223" s="174"/>
      <c r="AT223" s="169" t="s">
        <v>197</v>
      </c>
      <c r="AU223" s="169" t="s">
        <v>84</v>
      </c>
      <c r="AV223" s="14" t="s">
        <v>193</v>
      </c>
      <c r="AW223" s="14" t="s">
        <v>30</v>
      </c>
      <c r="AX223" s="14" t="s">
        <v>80</v>
      </c>
      <c r="AY223" s="169" t="s">
        <v>187</v>
      </c>
    </row>
    <row r="224" spans="2:65" s="1" customFormat="1" ht="24.2" customHeight="1">
      <c r="B224" s="32"/>
      <c r="C224" s="137" t="s">
        <v>287</v>
      </c>
      <c r="D224" s="137" t="s">
        <v>189</v>
      </c>
      <c r="E224" s="138" t="s">
        <v>288</v>
      </c>
      <c r="F224" s="139" t="s">
        <v>289</v>
      </c>
      <c r="G224" s="140" t="s">
        <v>245</v>
      </c>
      <c r="H224" s="141">
        <v>54.734999999999999</v>
      </c>
      <c r="I224" s="142"/>
      <c r="J224" s="143">
        <f>ROUND(I224*H224,2)</f>
        <v>0</v>
      </c>
      <c r="K224" s="144"/>
      <c r="L224" s="32"/>
      <c r="M224" s="145" t="s">
        <v>1</v>
      </c>
      <c r="N224" s="146" t="s">
        <v>39</v>
      </c>
      <c r="P224" s="147">
        <f>O224*H224</f>
        <v>0</v>
      </c>
      <c r="Q224" s="147">
        <v>0</v>
      </c>
      <c r="R224" s="147">
        <f>Q224*H224</f>
        <v>0</v>
      </c>
      <c r="S224" s="147">
        <v>0</v>
      </c>
      <c r="T224" s="148">
        <f>S224*H224</f>
        <v>0</v>
      </c>
      <c r="AR224" s="149" t="s">
        <v>193</v>
      </c>
      <c r="AT224" s="149" t="s">
        <v>189</v>
      </c>
      <c r="AU224" s="149" t="s">
        <v>84</v>
      </c>
      <c r="AY224" s="17" t="s">
        <v>187</v>
      </c>
      <c r="BE224" s="150">
        <f>IF(N224="základní",J224,0)</f>
        <v>0</v>
      </c>
      <c r="BF224" s="150">
        <f>IF(N224="snížená",J224,0)</f>
        <v>0</v>
      </c>
      <c r="BG224" s="150">
        <f>IF(N224="zákl. přenesená",J224,0)</f>
        <v>0</v>
      </c>
      <c r="BH224" s="150">
        <f>IF(N224="sníž. přenesená",J224,0)</f>
        <v>0</v>
      </c>
      <c r="BI224" s="150">
        <f>IF(N224="nulová",J224,0)</f>
        <v>0</v>
      </c>
      <c r="BJ224" s="17" t="s">
        <v>84</v>
      </c>
      <c r="BK224" s="150">
        <f>ROUND(I224*H224,2)</f>
        <v>0</v>
      </c>
      <c r="BL224" s="17" t="s">
        <v>193</v>
      </c>
      <c r="BM224" s="149" t="s">
        <v>3559</v>
      </c>
    </row>
    <row r="225" spans="2:65" s="1" customFormat="1" ht="58.5">
      <c r="B225" s="32"/>
      <c r="D225" s="151" t="s">
        <v>195</v>
      </c>
      <c r="F225" s="152" t="s">
        <v>291</v>
      </c>
      <c r="I225" s="153"/>
      <c r="L225" s="32"/>
      <c r="M225" s="154"/>
      <c r="T225" s="56"/>
      <c r="AT225" s="17" t="s">
        <v>195</v>
      </c>
      <c r="AU225" s="17" t="s">
        <v>84</v>
      </c>
    </row>
    <row r="226" spans="2:65" s="12" customFormat="1" ht="11.25">
      <c r="B226" s="155"/>
      <c r="D226" s="151" t="s">
        <v>197</v>
      </c>
      <c r="E226" s="156" t="s">
        <v>1</v>
      </c>
      <c r="F226" s="157" t="s">
        <v>238</v>
      </c>
      <c r="H226" s="156" t="s">
        <v>1</v>
      </c>
      <c r="I226" s="158"/>
      <c r="L226" s="155"/>
      <c r="M226" s="159"/>
      <c r="T226" s="160"/>
      <c r="AT226" s="156" t="s">
        <v>197</v>
      </c>
      <c r="AU226" s="156" t="s">
        <v>84</v>
      </c>
      <c r="AV226" s="12" t="s">
        <v>80</v>
      </c>
      <c r="AW226" s="12" t="s">
        <v>30</v>
      </c>
      <c r="AX226" s="12" t="s">
        <v>73</v>
      </c>
      <c r="AY226" s="156" t="s">
        <v>187</v>
      </c>
    </row>
    <row r="227" spans="2:65" s="13" customFormat="1" ht="11.25">
      <c r="B227" s="161"/>
      <c r="D227" s="151" t="s">
        <v>197</v>
      </c>
      <c r="E227" s="162" t="s">
        <v>1</v>
      </c>
      <c r="F227" s="163" t="s">
        <v>248</v>
      </c>
      <c r="H227" s="164">
        <v>23.827000000000002</v>
      </c>
      <c r="I227" s="165"/>
      <c r="L227" s="161"/>
      <c r="M227" s="166"/>
      <c r="T227" s="167"/>
      <c r="AT227" s="162" t="s">
        <v>197</v>
      </c>
      <c r="AU227" s="162" t="s">
        <v>84</v>
      </c>
      <c r="AV227" s="13" t="s">
        <v>84</v>
      </c>
      <c r="AW227" s="13" t="s">
        <v>30</v>
      </c>
      <c r="AX227" s="13" t="s">
        <v>73</v>
      </c>
      <c r="AY227" s="162" t="s">
        <v>187</v>
      </c>
    </row>
    <row r="228" spans="2:65" s="13" customFormat="1" ht="11.25">
      <c r="B228" s="161"/>
      <c r="D228" s="151" t="s">
        <v>197</v>
      </c>
      <c r="E228" s="162" t="s">
        <v>1</v>
      </c>
      <c r="F228" s="163" t="s">
        <v>249</v>
      </c>
      <c r="H228" s="164">
        <v>7</v>
      </c>
      <c r="I228" s="165"/>
      <c r="L228" s="161"/>
      <c r="M228" s="166"/>
      <c r="T228" s="167"/>
      <c r="AT228" s="162" t="s">
        <v>197</v>
      </c>
      <c r="AU228" s="162" t="s">
        <v>84</v>
      </c>
      <c r="AV228" s="13" t="s">
        <v>84</v>
      </c>
      <c r="AW228" s="13" t="s">
        <v>30</v>
      </c>
      <c r="AX228" s="13" t="s">
        <v>73</v>
      </c>
      <c r="AY228" s="162" t="s">
        <v>187</v>
      </c>
    </row>
    <row r="229" spans="2:65" s="13" customFormat="1" ht="11.25">
      <c r="B229" s="161"/>
      <c r="D229" s="151" t="s">
        <v>197</v>
      </c>
      <c r="E229" s="162" t="s">
        <v>1</v>
      </c>
      <c r="F229" s="163" t="s">
        <v>292</v>
      </c>
      <c r="H229" s="164">
        <v>23.908000000000001</v>
      </c>
      <c r="I229" s="165"/>
      <c r="L229" s="161"/>
      <c r="M229" s="166"/>
      <c r="T229" s="167"/>
      <c r="AT229" s="162" t="s">
        <v>197</v>
      </c>
      <c r="AU229" s="162" t="s">
        <v>84</v>
      </c>
      <c r="AV229" s="13" t="s">
        <v>84</v>
      </c>
      <c r="AW229" s="13" t="s">
        <v>30</v>
      </c>
      <c r="AX229" s="13" t="s">
        <v>73</v>
      </c>
      <c r="AY229" s="162" t="s">
        <v>187</v>
      </c>
    </row>
    <row r="230" spans="2:65" s="14" customFormat="1" ht="11.25">
      <c r="B230" s="168"/>
      <c r="D230" s="151" t="s">
        <v>197</v>
      </c>
      <c r="E230" s="169" t="s">
        <v>1</v>
      </c>
      <c r="F230" s="170" t="s">
        <v>202</v>
      </c>
      <c r="H230" s="171">
        <v>54.734999999999999</v>
      </c>
      <c r="I230" s="172"/>
      <c r="L230" s="168"/>
      <c r="M230" s="173"/>
      <c r="T230" s="174"/>
      <c r="AT230" s="169" t="s">
        <v>197</v>
      </c>
      <c r="AU230" s="169" t="s">
        <v>84</v>
      </c>
      <c r="AV230" s="14" t="s">
        <v>193</v>
      </c>
      <c r="AW230" s="14" t="s">
        <v>30</v>
      </c>
      <c r="AX230" s="14" t="s">
        <v>80</v>
      </c>
      <c r="AY230" s="169" t="s">
        <v>187</v>
      </c>
    </row>
    <row r="231" spans="2:65" s="1" customFormat="1" ht="24.2" customHeight="1">
      <c r="B231" s="32"/>
      <c r="C231" s="137" t="s">
        <v>293</v>
      </c>
      <c r="D231" s="137" t="s">
        <v>189</v>
      </c>
      <c r="E231" s="138" t="s">
        <v>294</v>
      </c>
      <c r="F231" s="139" t="s">
        <v>295</v>
      </c>
      <c r="G231" s="140" t="s">
        <v>245</v>
      </c>
      <c r="H231" s="141">
        <v>54.734999999999999</v>
      </c>
      <c r="I231" s="142"/>
      <c r="J231" s="143">
        <f>ROUND(I231*H231,2)</f>
        <v>0</v>
      </c>
      <c r="K231" s="144"/>
      <c r="L231" s="32"/>
      <c r="M231" s="145" t="s">
        <v>1</v>
      </c>
      <c r="N231" s="146" t="s">
        <v>39</v>
      </c>
      <c r="P231" s="147">
        <f>O231*H231</f>
        <v>0</v>
      </c>
      <c r="Q231" s="147">
        <v>0</v>
      </c>
      <c r="R231" s="147">
        <f>Q231*H231</f>
        <v>0</v>
      </c>
      <c r="S231" s="147">
        <v>0</v>
      </c>
      <c r="T231" s="148">
        <f>S231*H231</f>
        <v>0</v>
      </c>
      <c r="AR231" s="149" t="s">
        <v>193</v>
      </c>
      <c r="AT231" s="149" t="s">
        <v>189</v>
      </c>
      <c r="AU231" s="149" t="s">
        <v>84</v>
      </c>
      <c r="AY231" s="17" t="s">
        <v>187</v>
      </c>
      <c r="BE231" s="150">
        <f>IF(N231="základní",J231,0)</f>
        <v>0</v>
      </c>
      <c r="BF231" s="150">
        <f>IF(N231="snížená",J231,0)</f>
        <v>0</v>
      </c>
      <c r="BG231" s="150">
        <f>IF(N231="zákl. přenesená",J231,0)</f>
        <v>0</v>
      </c>
      <c r="BH231" s="150">
        <f>IF(N231="sníž. přenesená",J231,0)</f>
        <v>0</v>
      </c>
      <c r="BI231" s="150">
        <f>IF(N231="nulová",J231,0)</f>
        <v>0</v>
      </c>
      <c r="BJ231" s="17" t="s">
        <v>84</v>
      </c>
      <c r="BK231" s="150">
        <f>ROUND(I231*H231,2)</f>
        <v>0</v>
      </c>
      <c r="BL231" s="17" t="s">
        <v>193</v>
      </c>
      <c r="BM231" s="149" t="s">
        <v>3560</v>
      </c>
    </row>
    <row r="232" spans="2:65" s="1" customFormat="1" ht="58.5">
      <c r="B232" s="32"/>
      <c r="D232" s="151" t="s">
        <v>195</v>
      </c>
      <c r="F232" s="152" t="s">
        <v>291</v>
      </c>
      <c r="I232" s="153"/>
      <c r="L232" s="32"/>
      <c r="M232" s="154"/>
      <c r="T232" s="56"/>
      <c r="AT232" s="17" t="s">
        <v>195</v>
      </c>
      <c r="AU232" s="17" t="s">
        <v>84</v>
      </c>
    </row>
    <row r="233" spans="2:65" s="1" customFormat="1" ht="49.15" customHeight="1">
      <c r="B233" s="32"/>
      <c r="C233" s="137" t="s">
        <v>297</v>
      </c>
      <c r="D233" s="137" t="s">
        <v>189</v>
      </c>
      <c r="E233" s="138" t="s">
        <v>298</v>
      </c>
      <c r="F233" s="139" t="s">
        <v>299</v>
      </c>
      <c r="G233" s="140" t="s">
        <v>217</v>
      </c>
      <c r="H233" s="141">
        <v>1.41</v>
      </c>
      <c r="I233" s="142"/>
      <c r="J233" s="143">
        <f>ROUND(I233*H233,2)</f>
        <v>0</v>
      </c>
      <c r="K233" s="144"/>
      <c r="L233" s="32"/>
      <c r="M233" s="145" t="s">
        <v>1</v>
      </c>
      <c r="N233" s="146" t="s">
        <v>39</v>
      </c>
      <c r="P233" s="147">
        <f>O233*H233</f>
        <v>0</v>
      </c>
      <c r="Q233" s="147">
        <v>0</v>
      </c>
      <c r="R233" s="147">
        <f>Q233*H233</f>
        <v>0</v>
      </c>
      <c r="S233" s="147">
        <v>0</v>
      </c>
      <c r="T233" s="148">
        <f>S233*H233</f>
        <v>0</v>
      </c>
      <c r="AR233" s="149" t="s">
        <v>193</v>
      </c>
      <c r="AT233" s="149" t="s">
        <v>189</v>
      </c>
      <c r="AU233" s="149" t="s">
        <v>84</v>
      </c>
      <c r="AY233" s="17" t="s">
        <v>187</v>
      </c>
      <c r="BE233" s="150">
        <f>IF(N233="základní",J233,0)</f>
        <v>0</v>
      </c>
      <c r="BF233" s="150">
        <f>IF(N233="snížená",J233,0)</f>
        <v>0</v>
      </c>
      <c r="BG233" s="150">
        <f>IF(N233="zákl. přenesená",J233,0)</f>
        <v>0</v>
      </c>
      <c r="BH233" s="150">
        <f>IF(N233="sníž. přenesená",J233,0)</f>
        <v>0</v>
      </c>
      <c r="BI233" s="150">
        <f>IF(N233="nulová",J233,0)</f>
        <v>0</v>
      </c>
      <c r="BJ233" s="17" t="s">
        <v>84</v>
      </c>
      <c r="BK233" s="150">
        <f>ROUND(I233*H233,2)</f>
        <v>0</v>
      </c>
      <c r="BL233" s="17" t="s">
        <v>193</v>
      </c>
      <c r="BM233" s="149" t="s">
        <v>3561</v>
      </c>
    </row>
    <row r="234" spans="2:65" s="12" customFormat="1" ht="11.25">
      <c r="B234" s="155"/>
      <c r="D234" s="151" t="s">
        <v>197</v>
      </c>
      <c r="E234" s="156" t="s">
        <v>1</v>
      </c>
      <c r="F234" s="157" t="s">
        <v>238</v>
      </c>
      <c r="H234" s="156" t="s">
        <v>1</v>
      </c>
      <c r="I234" s="158"/>
      <c r="L234" s="155"/>
      <c r="M234" s="159"/>
      <c r="T234" s="160"/>
      <c r="AT234" s="156" t="s">
        <v>197</v>
      </c>
      <c r="AU234" s="156" t="s">
        <v>84</v>
      </c>
      <c r="AV234" s="12" t="s">
        <v>80</v>
      </c>
      <c r="AW234" s="12" t="s">
        <v>30</v>
      </c>
      <c r="AX234" s="12" t="s">
        <v>73</v>
      </c>
      <c r="AY234" s="156" t="s">
        <v>187</v>
      </c>
    </row>
    <row r="235" spans="2:65" s="13" customFormat="1" ht="11.25">
      <c r="B235" s="161"/>
      <c r="D235" s="151" t="s">
        <v>197</v>
      </c>
      <c r="E235" s="162" t="s">
        <v>1</v>
      </c>
      <c r="F235" s="163" t="s">
        <v>301</v>
      </c>
      <c r="H235" s="164">
        <v>1.41</v>
      </c>
      <c r="I235" s="165"/>
      <c r="L235" s="161"/>
      <c r="M235" s="166"/>
      <c r="T235" s="167"/>
      <c r="AT235" s="162" t="s">
        <v>197</v>
      </c>
      <c r="AU235" s="162" t="s">
        <v>84</v>
      </c>
      <c r="AV235" s="13" t="s">
        <v>84</v>
      </c>
      <c r="AW235" s="13" t="s">
        <v>30</v>
      </c>
      <c r="AX235" s="13" t="s">
        <v>73</v>
      </c>
      <c r="AY235" s="162" t="s">
        <v>187</v>
      </c>
    </row>
    <row r="236" spans="2:65" s="14" customFormat="1" ht="11.25">
      <c r="B236" s="168"/>
      <c r="D236" s="151" t="s">
        <v>197</v>
      </c>
      <c r="E236" s="169" t="s">
        <v>1</v>
      </c>
      <c r="F236" s="170" t="s">
        <v>202</v>
      </c>
      <c r="H236" s="171">
        <v>1.41</v>
      </c>
      <c r="I236" s="172"/>
      <c r="L236" s="168"/>
      <c r="M236" s="173"/>
      <c r="T236" s="174"/>
      <c r="AT236" s="169" t="s">
        <v>197</v>
      </c>
      <c r="AU236" s="169" t="s">
        <v>84</v>
      </c>
      <c r="AV236" s="14" t="s">
        <v>193</v>
      </c>
      <c r="AW236" s="14" t="s">
        <v>30</v>
      </c>
      <c r="AX236" s="14" t="s">
        <v>80</v>
      </c>
      <c r="AY236" s="169" t="s">
        <v>187</v>
      </c>
    </row>
    <row r="237" spans="2:65" s="11" customFormat="1" ht="22.9" customHeight="1">
      <c r="B237" s="125"/>
      <c r="D237" s="126" t="s">
        <v>72</v>
      </c>
      <c r="E237" s="135" t="s">
        <v>210</v>
      </c>
      <c r="F237" s="135" t="s">
        <v>302</v>
      </c>
      <c r="I237" s="128"/>
      <c r="J237" s="136">
        <f>BK237</f>
        <v>0</v>
      </c>
      <c r="L237" s="125"/>
      <c r="M237" s="130"/>
      <c r="P237" s="131">
        <f>SUM(P238:P334)</f>
        <v>0</v>
      </c>
      <c r="R237" s="131">
        <f>SUM(R238:R334)</f>
        <v>0</v>
      </c>
      <c r="T237" s="132">
        <f>SUM(T238:T334)</f>
        <v>0</v>
      </c>
      <c r="AR237" s="126" t="s">
        <v>80</v>
      </c>
      <c r="AT237" s="133" t="s">
        <v>72</v>
      </c>
      <c r="AU237" s="133" t="s">
        <v>80</v>
      </c>
      <c r="AY237" s="126" t="s">
        <v>187</v>
      </c>
      <c r="BK237" s="134">
        <f>SUM(BK238:BK334)</f>
        <v>0</v>
      </c>
    </row>
    <row r="238" spans="2:65" s="1" customFormat="1" ht="37.9" customHeight="1">
      <c r="B238" s="32"/>
      <c r="C238" s="137" t="s">
        <v>303</v>
      </c>
      <c r="D238" s="137" t="s">
        <v>189</v>
      </c>
      <c r="E238" s="138" t="s">
        <v>304</v>
      </c>
      <c r="F238" s="139" t="s">
        <v>305</v>
      </c>
      <c r="G238" s="140" t="s">
        <v>192</v>
      </c>
      <c r="H238" s="141">
        <v>6.8259999999999996</v>
      </c>
      <c r="I238" s="142"/>
      <c r="J238" s="143">
        <f>ROUND(I238*H238,2)</f>
        <v>0</v>
      </c>
      <c r="K238" s="144"/>
      <c r="L238" s="32"/>
      <c r="M238" s="145" t="s">
        <v>1</v>
      </c>
      <c r="N238" s="146" t="s">
        <v>39</v>
      </c>
      <c r="P238" s="147">
        <f>O238*H238</f>
        <v>0</v>
      </c>
      <c r="Q238" s="147">
        <v>0</v>
      </c>
      <c r="R238" s="147">
        <f>Q238*H238</f>
        <v>0</v>
      </c>
      <c r="S238" s="147">
        <v>0</v>
      </c>
      <c r="T238" s="148">
        <f>S238*H238</f>
        <v>0</v>
      </c>
      <c r="AR238" s="149" t="s">
        <v>193</v>
      </c>
      <c r="AT238" s="149" t="s">
        <v>189</v>
      </c>
      <c r="AU238" s="149" t="s">
        <v>84</v>
      </c>
      <c r="AY238" s="17" t="s">
        <v>187</v>
      </c>
      <c r="BE238" s="150">
        <f>IF(N238="základní",J238,0)</f>
        <v>0</v>
      </c>
      <c r="BF238" s="150">
        <f>IF(N238="snížená",J238,0)</f>
        <v>0</v>
      </c>
      <c r="BG238" s="150">
        <f>IF(N238="zákl. přenesená",J238,0)</f>
        <v>0</v>
      </c>
      <c r="BH238" s="150">
        <f>IF(N238="sníž. přenesená",J238,0)</f>
        <v>0</v>
      </c>
      <c r="BI238" s="150">
        <f>IF(N238="nulová",J238,0)</f>
        <v>0</v>
      </c>
      <c r="BJ238" s="17" t="s">
        <v>84</v>
      </c>
      <c r="BK238" s="150">
        <f>ROUND(I238*H238,2)</f>
        <v>0</v>
      </c>
      <c r="BL238" s="17" t="s">
        <v>193</v>
      </c>
      <c r="BM238" s="149" t="s">
        <v>3562</v>
      </c>
    </row>
    <row r="239" spans="2:65" s="12" customFormat="1" ht="11.25">
      <c r="B239" s="155"/>
      <c r="D239" s="151" t="s">
        <v>197</v>
      </c>
      <c r="E239" s="156" t="s">
        <v>1</v>
      </c>
      <c r="F239" s="157" t="s">
        <v>207</v>
      </c>
      <c r="H239" s="156" t="s">
        <v>1</v>
      </c>
      <c r="I239" s="158"/>
      <c r="L239" s="155"/>
      <c r="M239" s="159"/>
      <c r="T239" s="160"/>
      <c r="AT239" s="156" t="s">
        <v>197</v>
      </c>
      <c r="AU239" s="156" t="s">
        <v>84</v>
      </c>
      <c r="AV239" s="12" t="s">
        <v>80</v>
      </c>
      <c r="AW239" s="12" t="s">
        <v>30</v>
      </c>
      <c r="AX239" s="12" t="s">
        <v>73</v>
      </c>
      <c r="AY239" s="156" t="s">
        <v>187</v>
      </c>
    </row>
    <row r="240" spans="2:65" s="12" customFormat="1" ht="11.25">
      <c r="B240" s="155"/>
      <c r="D240" s="151" t="s">
        <v>197</v>
      </c>
      <c r="E240" s="156" t="s">
        <v>1</v>
      </c>
      <c r="F240" s="157" t="s">
        <v>307</v>
      </c>
      <c r="H240" s="156" t="s">
        <v>1</v>
      </c>
      <c r="I240" s="158"/>
      <c r="L240" s="155"/>
      <c r="M240" s="159"/>
      <c r="T240" s="160"/>
      <c r="AT240" s="156" t="s">
        <v>197</v>
      </c>
      <c r="AU240" s="156" t="s">
        <v>84</v>
      </c>
      <c r="AV240" s="12" t="s">
        <v>80</v>
      </c>
      <c r="AW240" s="12" t="s">
        <v>30</v>
      </c>
      <c r="AX240" s="12" t="s">
        <v>73</v>
      </c>
      <c r="AY240" s="156" t="s">
        <v>187</v>
      </c>
    </row>
    <row r="241" spans="2:65" s="13" customFormat="1" ht="11.25">
      <c r="B241" s="161"/>
      <c r="D241" s="151" t="s">
        <v>197</v>
      </c>
      <c r="E241" s="162" t="s">
        <v>1</v>
      </c>
      <c r="F241" s="163" t="s">
        <v>308</v>
      </c>
      <c r="H241" s="164">
        <v>1.5680000000000001</v>
      </c>
      <c r="I241" s="165"/>
      <c r="L241" s="161"/>
      <c r="M241" s="166"/>
      <c r="T241" s="167"/>
      <c r="AT241" s="162" t="s">
        <v>197</v>
      </c>
      <c r="AU241" s="162" t="s">
        <v>84</v>
      </c>
      <c r="AV241" s="13" t="s">
        <v>84</v>
      </c>
      <c r="AW241" s="13" t="s">
        <v>30</v>
      </c>
      <c r="AX241" s="13" t="s">
        <v>73</v>
      </c>
      <c r="AY241" s="162" t="s">
        <v>187</v>
      </c>
    </row>
    <row r="242" spans="2:65" s="13" customFormat="1" ht="11.25">
      <c r="B242" s="161"/>
      <c r="D242" s="151" t="s">
        <v>197</v>
      </c>
      <c r="E242" s="162" t="s">
        <v>1</v>
      </c>
      <c r="F242" s="163" t="s">
        <v>309</v>
      </c>
      <c r="H242" s="164">
        <v>0.90900000000000003</v>
      </c>
      <c r="I242" s="165"/>
      <c r="L242" s="161"/>
      <c r="M242" s="166"/>
      <c r="T242" s="167"/>
      <c r="AT242" s="162" t="s">
        <v>197</v>
      </c>
      <c r="AU242" s="162" t="s">
        <v>84</v>
      </c>
      <c r="AV242" s="13" t="s">
        <v>84</v>
      </c>
      <c r="AW242" s="13" t="s">
        <v>30</v>
      </c>
      <c r="AX242" s="13" t="s">
        <v>73</v>
      </c>
      <c r="AY242" s="162" t="s">
        <v>187</v>
      </c>
    </row>
    <row r="243" spans="2:65" s="13" customFormat="1" ht="11.25">
      <c r="B243" s="161"/>
      <c r="D243" s="151" t="s">
        <v>197</v>
      </c>
      <c r="E243" s="162" t="s">
        <v>1</v>
      </c>
      <c r="F243" s="163" t="s">
        <v>310</v>
      </c>
      <c r="H243" s="164">
        <v>0.93600000000000005</v>
      </c>
      <c r="I243" s="165"/>
      <c r="L243" s="161"/>
      <c r="M243" s="166"/>
      <c r="T243" s="167"/>
      <c r="AT243" s="162" t="s">
        <v>197</v>
      </c>
      <c r="AU243" s="162" t="s">
        <v>84</v>
      </c>
      <c r="AV243" s="13" t="s">
        <v>84</v>
      </c>
      <c r="AW243" s="13" t="s">
        <v>30</v>
      </c>
      <c r="AX243" s="13" t="s">
        <v>73</v>
      </c>
      <c r="AY243" s="162" t="s">
        <v>187</v>
      </c>
    </row>
    <row r="244" spans="2:65" s="12" customFormat="1" ht="11.25">
      <c r="B244" s="155"/>
      <c r="D244" s="151" t="s">
        <v>197</v>
      </c>
      <c r="E244" s="156" t="s">
        <v>1</v>
      </c>
      <c r="F244" s="157" t="s">
        <v>311</v>
      </c>
      <c r="H244" s="156" t="s">
        <v>1</v>
      </c>
      <c r="I244" s="158"/>
      <c r="L244" s="155"/>
      <c r="M244" s="159"/>
      <c r="T244" s="160"/>
      <c r="AT244" s="156" t="s">
        <v>197</v>
      </c>
      <c r="AU244" s="156" t="s">
        <v>84</v>
      </c>
      <c r="AV244" s="12" t="s">
        <v>80</v>
      </c>
      <c r="AW244" s="12" t="s">
        <v>30</v>
      </c>
      <c r="AX244" s="12" t="s">
        <v>73</v>
      </c>
      <c r="AY244" s="156" t="s">
        <v>187</v>
      </c>
    </row>
    <row r="245" spans="2:65" s="13" customFormat="1" ht="11.25">
      <c r="B245" s="161"/>
      <c r="D245" s="151" t="s">
        <v>197</v>
      </c>
      <c r="E245" s="162" t="s">
        <v>1</v>
      </c>
      <c r="F245" s="163" t="s">
        <v>308</v>
      </c>
      <c r="H245" s="164">
        <v>1.5680000000000001</v>
      </c>
      <c r="I245" s="165"/>
      <c r="L245" s="161"/>
      <c r="M245" s="166"/>
      <c r="T245" s="167"/>
      <c r="AT245" s="162" t="s">
        <v>197</v>
      </c>
      <c r="AU245" s="162" t="s">
        <v>84</v>
      </c>
      <c r="AV245" s="13" t="s">
        <v>84</v>
      </c>
      <c r="AW245" s="13" t="s">
        <v>30</v>
      </c>
      <c r="AX245" s="13" t="s">
        <v>73</v>
      </c>
      <c r="AY245" s="162" t="s">
        <v>187</v>
      </c>
    </row>
    <row r="246" spans="2:65" s="13" customFormat="1" ht="11.25">
      <c r="B246" s="161"/>
      <c r="D246" s="151" t="s">
        <v>197</v>
      </c>
      <c r="E246" s="162" t="s">
        <v>1</v>
      </c>
      <c r="F246" s="163" t="s">
        <v>309</v>
      </c>
      <c r="H246" s="164">
        <v>0.90900000000000003</v>
      </c>
      <c r="I246" s="165"/>
      <c r="L246" s="161"/>
      <c r="M246" s="166"/>
      <c r="T246" s="167"/>
      <c r="AT246" s="162" t="s">
        <v>197</v>
      </c>
      <c r="AU246" s="162" t="s">
        <v>84</v>
      </c>
      <c r="AV246" s="13" t="s">
        <v>84</v>
      </c>
      <c r="AW246" s="13" t="s">
        <v>30</v>
      </c>
      <c r="AX246" s="13" t="s">
        <v>73</v>
      </c>
      <c r="AY246" s="162" t="s">
        <v>187</v>
      </c>
    </row>
    <row r="247" spans="2:65" s="13" customFormat="1" ht="11.25">
      <c r="B247" s="161"/>
      <c r="D247" s="151" t="s">
        <v>197</v>
      </c>
      <c r="E247" s="162" t="s">
        <v>1</v>
      </c>
      <c r="F247" s="163" t="s">
        <v>310</v>
      </c>
      <c r="H247" s="164">
        <v>0.93600000000000005</v>
      </c>
      <c r="I247" s="165"/>
      <c r="L247" s="161"/>
      <c r="M247" s="166"/>
      <c r="T247" s="167"/>
      <c r="AT247" s="162" t="s">
        <v>197</v>
      </c>
      <c r="AU247" s="162" t="s">
        <v>84</v>
      </c>
      <c r="AV247" s="13" t="s">
        <v>84</v>
      </c>
      <c r="AW247" s="13" t="s">
        <v>30</v>
      </c>
      <c r="AX247" s="13" t="s">
        <v>73</v>
      </c>
      <c r="AY247" s="162" t="s">
        <v>187</v>
      </c>
    </row>
    <row r="248" spans="2:65" s="14" customFormat="1" ht="11.25">
      <c r="B248" s="168"/>
      <c r="D248" s="151" t="s">
        <v>197</v>
      </c>
      <c r="E248" s="169" t="s">
        <v>1</v>
      </c>
      <c r="F248" s="170" t="s">
        <v>202</v>
      </c>
      <c r="H248" s="171">
        <v>6.8259999999999996</v>
      </c>
      <c r="I248" s="172"/>
      <c r="L248" s="168"/>
      <c r="M248" s="173"/>
      <c r="T248" s="174"/>
      <c r="AT248" s="169" t="s">
        <v>197</v>
      </c>
      <c r="AU248" s="169" t="s">
        <v>84</v>
      </c>
      <c r="AV248" s="14" t="s">
        <v>193</v>
      </c>
      <c r="AW248" s="14" t="s">
        <v>30</v>
      </c>
      <c r="AX248" s="14" t="s">
        <v>80</v>
      </c>
      <c r="AY248" s="169" t="s">
        <v>187</v>
      </c>
    </row>
    <row r="249" spans="2:65" s="1" customFormat="1" ht="44.25" customHeight="1">
      <c r="B249" s="32"/>
      <c r="C249" s="137" t="s">
        <v>312</v>
      </c>
      <c r="D249" s="137" t="s">
        <v>189</v>
      </c>
      <c r="E249" s="138" t="s">
        <v>313</v>
      </c>
      <c r="F249" s="139" t="s">
        <v>314</v>
      </c>
      <c r="G249" s="140" t="s">
        <v>245</v>
      </c>
      <c r="H249" s="141">
        <v>64.188000000000002</v>
      </c>
      <c r="I249" s="142"/>
      <c r="J249" s="143">
        <f>ROUND(I249*H249,2)</f>
        <v>0</v>
      </c>
      <c r="K249" s="144"/>
      <c r="L249" s="32"/>
      <c r="M249" s="145" t="s">
        <v>1</v>
      </c>
      <c r="N249" s="146" t="s">
        <v>39</v>
      </c>
      <c r="P249" s="147">
        <f>O249*H249</f>
        <v>0</v>
      </c>
      <c r="Q249" s="147">
        <v>0</v>
      </c>
      <c r="R249" s="147">
        <f>Q249*H249</f>
        <v>0</v>
      </c>
      <c r="S249" s="147">
        <v>0</v>
      </c>
      <c r="T249" s="148">
        <f>S249*H249</f>
        <v>0</v>
      </c>
      <c r="AR249" s="149" t="s">
        <v>193</v>
      </c>
      <c r="AT249" s="149" t="s">
        <v>189</v>
      </c>
      <c r="AU249" s="149" t="s">
        <v>84</v>
      </c>
      <c r="AY249" s="17" t="s">
        <v>187</v>
      </c>
      <c r="BE249" s="150">
        <f>IF(N249="základní",J249,0)</f>
        <v>0</v>
      </c>
      <c r="BF249" s="150">
        <f>IF(N249="snížená",J249,0)</f>
        <v>0</v>
      </c>
      <c r="BG249" s="150">
        <f>IF(N249="zákl. přenesená",J249,0)</f>
        <v>0</v>
      </c>
      <c r="BH249" s="150">
        <f>IF(N249="sníž. přenesená",J249,0)</f>
        <v>0</v>
      </c>
      <c r="BI249" s="150">
        <f>IF(N249="nulová",J249,0)</f>
        <v>0</v>
      </c>
      <c r="BJ249" s="17" t="s">
        <v>84</v>
      </c>
      <c r="BK249" s="150">
        <f>ROUND(I249*H249,2)</f>
        <v>0</v>
      </c>
      <c r="BL249" s="17" t="s">
        <v>193</v>
      </c>
      <c r="BM249" s="149" t="s">
        <v>3563</v>
      </c>
    </row>
    <row r="250" spans="2:65" s="12" customFormat="1" ht="11.25">
      <c r="B250" s="155"/>
      <c r="D250" s="151" t="s">
        <v>197</v>
      </c>
      <c r="E250" s="156" t="s">
        <v>1</v>
      </c>
      <c r="F250" s="157" t="s">
        <v>207</v>
      </c>
      <c r="H250" s="156" t="s">
        <v>1</v>
      </c>
      <c r="I250" s="158"/>
      <c r="L250" s="155"/>
      <c r="M250" s="159"/>
      <c r="T250" s="160"/>
      <c r="AT250" s="156" t="s">
        <v>197</v>
      </c>
      <c r="AU250" s="156" t="s">
        <v>84</v>
      </c>
      <c r="AV250" s="12" t="s">
        <v>80</v>
      </c>
      <c r="AW250" s="12" t="s">
        <v>30</v>
      </c>
      <c r="AX250" s="12" t="s">
        <v>73</v>
      </c>
      <c r="AY250" s="156" t="s">
        <v>187</v>
      </c>
    </row>
    <row r="251" spans="2:65" s="13" customFormat="1" ht="11.25">
      <c r="B251" s="161"/>
      <c r="D251" s="151" t="s">
        <v>197</v>
      </c>
      <c r="E251" s="162" t="s">
        <v>1</v>
      </c>
      <c r="F251" s="163" t="s">
        <v>316</v>
      </c>
      <c r="H251" s="164">
        <v>67.34</v>
      </c>
      <c r="I251" s="165"/>
      <c r="L251" s="161"/>
      <c r="M251" s="166"/>
      <c r="T251" s="167"/>
      <c r="AT251" s="162" t="s">
        <v>197</v>
      </c>
      <c r="AU251" s="162" t="s">
        <v>84</v>
      </c>
      <c r="AV251" s="13" t="s">
        <v>84</v>
      </c>
      <c r="AW251" s="13" t="s">
        <v>30</v>
      </c>
      <c r="AX251" s="13" t="s">
        <v>73</v>
      </c>
      <c r="AY251" s="162" t="s">
        <v>187</v>
      </c>
    </row>
    <row r="252" spans="2:65" s="13" customFormat="1" ht="11.25">
      <c r="B252" s="161"/>
      <c r="D252" s="151" t="s">
        <v>197</v>
      </c>
      <c r="E252" s="162" t="s">
        <v>1</v>
      </c>
      <c r="F252" s="163" t="s">
        <v>317</v>
      </c>
      <c r="H252" s="164">
        <v>-3.1520000000000001</v>
      </c>
      <c r="I252" s="165"/>
      <c r="L252" s="161"/>
      <c r="M252" s="166"/>
      <c r="T252" s="167"/>
      <c r="AT252" s="162" t="s">
        <v>197</v>
      </c>
      <c r="AU252" s="162" t="s">
        <v>84</v>
      </c>
      <c r="AV252" s="13" t="s">
        <v>84</v>
      </c>
      <c r="AW252" s="13" t="s">
        <v>30</v>
      </c>
      <c r="AX252" s="13" t="s">
        <v>73</v>
      </c>
      <c r="AY252" s="162" t="s">
        <v>187</v>
      </c>
    </row>
    <row r="253" spans="2:65" s="14" customFormat="1" ht="11.25">
      <c r="B253" s="168"/>
      <c r="D253" s="151" t="s">
        <v>197</v>
      </c>
      <c r="E253" s="169" t="s">
        <v>1</v>
      </c>
      <c r="F253" s="170" t="s">
        <v>202</v>
      </c>
      <c r="H253" s="171">
        <v>64.188000000000002</v>
      </c>
      <c r="I253" s="172"/>
      <c r="L253" s="168"/>
      <c r="M253" s="173"/>
      <c r="T253" s="174"/>
      <c r="AT253" s="169" t="s">
        <v>197</v>
      </c>
      <c r="AU253" s="169" t="s">
        <v>84</v>
      </c>
      <c r="AV253" s="14" t="s">
        <v>193</v>
      </c>
      <c r="AW253" s="14" t="s">
        <v>30</v>
      </c>
      <c r="AX253" s="14" t="s">
        <v>80</v>
      </c>
      <c r="AY253" s="169" t="s">
        <v>187</v>
      </c>
    </row>
    <row r="254" spans="2:65" s="1" customFormat="1" ht="37.9" customHeight="1">
      <c r="B254" s="32"/>
      <c r="C254" s="137" t="s">
        <v>7</v>
      </c>
      <c r="D254" s="137" t="s">
        <v>189</v>
      </c>
      <c r="E254" s="138" t="s">
        <v>318</v>
      </c>
      <c r="F254" s="139" t="s">
        <v>319</v>
      </c>
      <c r="G254" s="140" t="s">
        <v>217</v>
      </c>
      <c r="H254" s="141">
        <v>9.4E-2</v>
      </c>
      <c r="I254" s="142"/>
      <c r="J254" s="143">
        <f>ROUND(I254*H254,2)</f>
        <v>0</v>
      </c>
      <c r="K254" s="144"/>
      <c r="L254" s="32"/>
      <c r="M254" s="145" t="s">
        <v>1</v>
      </c>
      <c r="N254" s="146" t="s">
        <v>39</v>
      </c>
      <c r="P254" s="147">
        <f>O254*H254</f>
        <v>0</v>
      </c>
      <c r="Q254" s="147">
        <v>0</v>
      </c>
      <c r="R254" s="147">
        <f>Q254*H254</f>
        <v>0</v>
      </c>
      <c r="S254" s="147">
        <v>0</v>
      </c>
      <c r="T254" s="148">
        <f>S254*H254</f>
        <v>0</v>
      </c>
      <c r="AR254" s="149" t="s">
        <v>193</v>
      </c>
      <c r="AT254" s="149" t="s">
        <v>189</v>
      </c>
      <c r="AU254" s="149" t="s">
        <v>84</v>
      </c>
      <c r="AY254" s="17" t="s">
        <v>187</v>
      </c>
      <c r="BE254" s="150">
        <f>IF(N254="základní",J254,0)</f>
        <v>0</v>
      </c>
      <c r="BF254" s="150">
        <f>IF(N254="snížená",J254,0)</f>
        <v>0</v>
      </c>
      <c r="BG254" s="150">
        <f>IF(N254="zákl. přenesená",J254,0)</f>
        <v>0</v>
      </c>
      <c r="BH254" s="150">
        <f>IF(N254="sníž. přenesená",J254,0)</f>
        <v>0</v>
      </c>
      <c r="BI254" s="150">
        <f>IF(N254="nulová",J254,0)</f>
        <v>0</v>
      </c>
      <c r="BJ254" s="17" t="s">
        <v>84</v>
      </c>
      <c r="BK254" s="150">
        <f>ROUND(I254*H254,2)</f>
        <v>0</v>
      </c>
      <c r="BL254" s="17" t="s">
        <v>193</v>
      </c>
      <c r="BM254" s="149" t="s">
        <v>3564</v>
      </c>
    </row>
    <row r="255" spans="2:65" s="12" customFormat="1" ht="11.25">
      <c r="B255" s="155"/>
      <c r="D255" s="151" t="s">
        <v>197</v>
      </c>
      <c r="E255" s="156" t="s">
        <v>1</v>
      </c>
      <c r="F255" s="157" t="s">
        <v>238</v>
      </c>
      <c r="H255" s="156" t="s">
        <v>1</v>
      </c>
      <c r="I255" s="158"/>
      <c r="L255" s="155"/>
      <c r="M255" s="159"/>
      <c r="T255" s="160"/>
      <c r="AT255" s="156" t="s">
        <v>197</v>
      </c>
      <c r="AU255" s="156" t="s">
        <v>84</v>
      </c>
      <c r="AV255" s="12" t="s">
        <v>80</v>
      </c>
      <c r="AW255" s="12" t="s">
        <v>30</v>
      </c>
      <c r="AX255" s="12" t="s">
        <v>73</v>
      </c>
      <c r="AY255" s="156" t="s">
        <v>187</v>
      </c>
    </row>
    <row r="256" spans="2:65" s="12" customFormat="1" ht="11.25">
      <c r="B256" s="155"/>
      <c r="D256" s="151" t="s">
        <v>197</v>
      </c>
      <c r="E256" s="156" t="s">
        <v>1</v>
      </c>
      <c r="F256" s="157" t="s">
        <v>321</v>
      </c>
      <c r="H256" s="156" t="s">
        <v>1</v>
      </c>
      <c r="I256" s="158"/>
      <c r="L256" s="155"/>
      <c r="M256" s="159"/>
      <c r="T256" s="160"/>
      <c r="AT256" s="156" t="s">
        <v>197</v>
      </c>
      <c r="AU256" s="156" t="s">
        <v>84</v>
      </c>
      <c r="AV256" s="12" t="s">
        <v>80</v>
      </c>
      <c r="AW256" s="12" t="s">
        <v>30</v>
      </c>
      <c r="AX256" s="12" t="s">
        <v>73</v>
      </c>
      <c r="AY256" s="156" t="s">
        <v>187</v>
      </c>
    </row>
    <row r="257" spans="2:65" s="13" customFormat="1" ht="11.25">
      <c r="B257" s="161"/>
      <c r="D257" s="151" t="s">
        <v>197</v>
      </c>
      <c r="E257" s="162" t="s">
        <v>1</v>
      </c>
      <c r="F257" s="163" t="s">
        <v>322</v>
      </c>
      <c r="H257" s="164">
        <v>1.7000000000000001E-2</v>
      </c>
      <c r="I257" s="165"/>
      <c r="L257" s="161"/>
      <c r="M257" s="166"/>
      <c r="T257" s="167"/>
      <c r="AT257" s="162" t="s">
        <v>197</v>
      </c>
      <c r="AU257" s="162" t="s">
        <v>84</v>
      </c>
      <c r="AV257" s="13" t="s">
        <v>84</v>
      </c>
      <c r="AW257" s="13" t="s">
        <v>30</v>
      </c>
      <c r="AX257" s="13" t="s">
        <v>73</v>
      </c>
      <c r="AY257" s="162" t="s">
        <v>187</v>
      </c>
    </row>
    <row r="258" spans="2:65" s="12" customFormat="1" ht="11.25">
      <c r="B258" s="155"/>
      <c r="D258" s="151" t="s">
        <v>197</v>
      </c>
      <c r="E258" s="156" t="s">
        <v>1</v>
      </c>
      <c r="F258" s="157" t="s">
        <v>323</v>
      </c>
      <c r="H258" s="156" t="s">
        <v>1</v>
      </c>
      <c r="I258" s="158"/>
      <c r="L258" s="155"/>
      <c r="M258" s="159"/>
      <c r="T258" s="160"/>
      <c r="AT258" s="156" t="s">
        <v>197</v>
      </c>
      <c r="AU258" s="156" t="s">
        <v>84</v>
      </c>
      <c r="AV258" s="12" t="s">
        <v>80</v>
      </c>
      <c r="AW258" s="12" t="s">
        <v>30</v>
      </c>
      <c r="AX258" s="12" t="s">
        <v>73</v>
      </c>
      <c r="AY258" s="156" t="s">
        <v>187</v>
      </c>
    </row>
    <row r="259" spans="2:65" s="13" customFormat="1" ht="11.25">
      <c r="B259" s="161"/>
      <c r="D259" s="151" t="s">
        <v>197</v>
      </c>
      <c r="E259" s="162" t="s">
        <v>1</v>
      </c>
      <c r="F259" s="163" t="s">
        <v>324</v>
      </c>
      <c r="H259" s="164">
        <v>7.6999999999999999E-2</v>
      </c>
      <c r="I259" s="165"/>
      <c r="L259" s="161"/>
      <c r="M259" s="166"/>
      <c r="T259" s="167"/>
      <c r="AT259" s="162" t="s">
        <v>197</v>
      </c>
      <c r="AU259" s="162" t="s">
        <v>84</v>
      </c>
      <c r="AV259" s="13" t="s">
        <v>84</v>
      </c>
      <c r="AW259" s="13" t="s">
        <v>30</v>
      </c>
      <c r="AX259" s="13" t="s">
        <v>73</v>
      </c>
      <c r="AY259" s="162" t="s">
        <v>187</v>
      </c>
    </row>
    <row r="260" spans="2:65" s="14" customFormat="1" ht="11.25">
      <c r="B260" s="168"/>
      <c r="D260" s="151" t="s">
        <v>197</v>
      </c>
      <c r="E260" s="169" t="s">
        <v>1</v>
      </c>
      <c r="F260" s="170" t="s">
        <v>202</v>
      </c>
      <c r="H260" s="171">
        <v>9.4E-2</v>
      </c>
      <c r="I260" s="172"/>
      <c r="L260" s="168"/>
      <c r="M260" s="173"/>
      <c r="T260" s="174"/>
      <c r="AT260" s="169" t="s">
        <v>197</v>
      </c>
      <c r="AU260" s="169" t="s">
        <v>84</v>
      </c>
      <c r="AV260" s="14" t="s">
        <v>193</v>
      </c>
      <c r="AW260" s="14" t="s">
        <v>30</v>
      </c>
      <c r="AX260" s="14" t="s">
        <v>80</v>
      </c>
      <c r="AY260" s="169" t="s">
        <v>187</v>
      </c>
    </row>
    <row r="261" spans="2:65" s="1" customFormat="1" ht="37.9" customHeight="1">
      <c r="B261" s="32"/>
      <c r="C261" s="137" t="s">
        <v>325</v>
      </c>
      <c r="D261" s="137" t="s">
        <v>189</v>
      </c>
      <c r="E261" s="138" t="s">
        <v>326</v>
      </c>
      <c r="F261" s="139" t="s">
        <v>327</v>
      </c>
      <c r="G261" s="140" t="s">
        <v>217</v>
      </c>
      <c r="H261" s="141">
        <v>0.61</v>
      </c>
      <c r="I261" s="142"/>
      <c r="J261" s="143">
        <f>ROUND(I261*H261,2)</f>
        <v>0</v>
      </c>
      <c r="K261" s="144"/>
      <c r="L261" s="32"/>
      <c r="M261" s="145" t="s">
        <v>1</v>
      </c>
      <c r="N261" s="146" t="s">
        <v>39</v>
      </c>
      <c r="P261" s="147">
        <f>O261*H261</f>
        <v>0</v>
      </c>
      <c r="Q261" s="147">
        <v>0</v>
      </c>
      <c r="R261" s="147">
        <f>Q261*H261</f>
        <v>0</v>
      </c>
      <c r="S261" s="147">
        <v>0</v>
      </c>
      <c r="T261" s="148">
        <f>S261*H261</f>
        <v>0</v>
      </c>
      <c r="AR261" s="149" t="s">
        <v>193</v>
      </c>
      <c r="AT261" s="149" t="s">
        <v>189</v>
      </c>
      <c r="AU261" s="149" t="s">
        <v>84</v>
      </c>
      <c r="AY261" s="17" t="s">
        <v>187</v>
      </c>
      <c r="BE261" s="150">
        <f>IF(N261="základní",J261,0)</f>
        <v>0</v>
      </c>
      <c r="BF261" s="150">
        <f>IF(N261="snížená",J261,0)</f>
        <v>0</v>
      </c>
      <c r="BG261" s="150">
        <f>IF(N261="zákl. přenesená",J261,0)</f>
        <v>0</v>
      </c>
      <c r="BH261" s="150">
        <f>IF(N261="sníž. přenesená",J261,0)</f>
        <v>0</v>
      </c>
      <c r="BI261" s="150">
        <f>IF(N261="nulová",J261,0)</f>
        <v>0</v>
      </c>
      <c r="BJ261" s="17" t="s">
        <v>84</v>
      </c>
      <c r="BK261" s="150">
        <f>ROUND(I261*H261,2)</f>
        <v>0</v>
      </c>
      <c r="BL261" s="17" t="s">
        <v>193</v>
      </c>
      <c r="BM261" s="149" t="s">
        <v>3565</v>
      </c>
    </row>
    <row r="262" spans="2:65" s="1" customFormat="1" ht="58.5">
      <c r="B262" s="32"/>
      <c r="D262" s="151" t="s">
        <v>195</v>
      </c>
      <c r="F262" s="152" t="s">
        <v>329</v>
      </c>
      <c r="I262" s="153"/>
      <c r="L262" s="32"/>
      <c r="M262" s="154"/>
      <c r="T262" s="56"/>
      <c r="AT262" s="17" t="s">
        <v>195</v>
      </c>
      <c r="AU262" s="17" t="s">
        <v>84</v>
      </c>
    </row>
    <row r="263" spans="2:65" s="12" customFormat="1" ht="11.25">
      <c r="B263" s="155"/>
      <c r="D263" s="151" t="s">
        <v>197</v>
      </c>
      <c r="E263" s="156" t="s">
        <v>1</v>
      </c>
      <c r="F263" s="157" t="s">
        <v>238</v>
      </c>
      <c r="H263" s="156" t="s">
        <v>1</v>
      </c>
      <c r="I263" s="158"/>
      <c r="L263" s="155"/>
      <c r="M263" s="159"/>
      <c r="T263" s="160"/>
      <c r="AT263" s="156" t="s">
        <v>197</v>
      </c>
      <c r="AU263" s="156" t="s">
        <v>84</v>
      </c>
      <c r="AV263" s="12" t="s">
        <v>80</v>
      </c>
      <c r="AW263" s="12" t="s">
        <v>30</v>
      </c>
      <c r="AX263" s="12" t="s">
        <v>73</v>
      </c>
      <c r="AY263" s="156" t="s">
        <v>187</v>
      </c>
    </row>
    <row r="264" spans="2:65" s="12" customFormat="1" ht="11.25">
      <c r="B264" s="155"/>
      <c r="D264" s="151" t="s">
        <v>197</v>
      </c>
      <c r="E264" s="156" t="s">
        <v>1</v>
      </c>
      <c r="F264" s="157" t="s">
        <v>330</v>
      </c>
      <c r="H264" s="156" t="s">
        <v>1</v>
      </c>
      <c r="I264" s="158"/>
      <c r="L264" s="155"/>
      <c r="M264" s="159"/>
      <c r="T264" s="160"/>
      <c r="AT264" s="156" t="s">
        <v>197</v>
      </c>
      <c r="AU264" s="156" t="s">
        <v>84</v>
      </c>
      <c r="AV264" s="12" t="s">
        <v>80</v>
      </c>
      <c r="AW264" s="12" t="s">
        <v>30</v>
      </c>
      <c r="AX264" s="12" t="s">
        <v>73</v>
      </c>
      <c r="AY264" s="156" t="s">
        <v>187</v>
      </c>
    </row>
    <row r="265" spans="2:65" s="12" customFormat="1" ht="11.25">
      <c r="B265" s="155"/>
      <c r="D265" s="151" t="s">
        <v>197</v>
      </c>
      <c r="E265" s="156" t="s">
        <v>1</v>
      </c>
      <c r="F265" s="157" t="s">
        <v>331</v>
      </c>
      <c r="H265" s="156" t="s">
        <v>1</v>
      </c>
      <c r="I265" s="158"/>
      <c r="L265" s="155"/>
      <c r="M265" s="159"/>
      <c r="T265" s="160"/>
      <c r="AT265" s="156" t="s">
        <v>197</v>
      </c>
      <c r="AU265" s="156" t="s">
        <v>84</v>
      </c>
      <c r="AV265" s="12" t="s">
        <v>80</v>
      </c>
      <c r="AW265" s="12" t="s">
        <v>30</v>
      </c>
      <c r="AX265" s="12" t="s">
        <v>73</v>
      </c>
      <c r="AY265" s="156" t="s">
        <v>187</v>
      </c>
    </row>
    <row r="266" spans="2:65" s="13" customFormat="1" ht="11.25">
      <c r="B266" s="161"/>
      <c r="D266" s="151" t="s">
        <v>197</v>
      </c>
      <c r="E266" s="162" t="s">
        <v>1</v>
      </c>
      <c r="F266" s="163" t="s">
        <v>332</v>
      </c>
      <c r="H266" s="164">
        <v>0.18099999999999999</v>
      </c>
      <c r="I266" s="165"/>
      <c r="L266" s="161"/>
      <c r="M266" s="166"/>
      <c r="T266" s="167"/>
      <c r="AT266" s="162" t="s">
        <v>197</v>
      </c>
      <c r="AU266" s="162" t="s">
        <v>84</v>
      </c>
      <c r="AV266" s="13" t="s">
        <v>84</v>
      </c>
      <c r="AW266" s="13" t="s">
        <v>30</v>
      </c>
      <c r="AX266" s="13" t="s">
        <v>73</v>
      </c>
      <c r="AY266" s="162" t="s">
        <v>187</v>
      </c>
    </row>
    <row r="267" spans="2:65" s="12" customFormat="1" ht="11.25">
      <c r="B267" s="155"/>
      <c r="D267" s="151" t="s">
        <v>197</v>
      </c>
      <c r="E267" s="156" t="s">
        <v>1</v>
      </c>
      <c r="F267" s="157" t="s">
        <v>333</v>
      </c>
      <c r="H267" s="156" t="s">
        <v>1</v>
      </c>
      <c r="I267" s="158"/>
      <c r="L267" s="155"/>
      <c r="M267" s="159"/>
      <c r="T267" s="160"/>
      <c r="AT267" s="156" t="s">
        <v>197</v>
      </c>
      <c r="AU267" s="156" t="s">
        <v>84</v>
      </c>
      <c r="AV267" s="12" t="s">
        <v>80</v>
      </c>
      <c r="AW267" s="12" t="s">
        <v>30</v>
      </c>
      <c r="AX267" s="12" t="s">
        <v>73</v>
      </c>
      <c r="AY267" s="156" t="s">
        <v>187</v>
      </c>
    </row>
    <row r="268" spans="2:65" s="13" customFormat="1" ht="11.25">
      <c r="B268" s="161"/>
      <c r="D268" s="151" t="s">
        <v>197</v>
      </c>
      <c r="E268" s="162" t="s">
        <v>1</v>
      </c>
      <c r="F268" s="163" t="s">
        <v>334</v>
      </c>
      <c r="H268" s="164">
        <v>0.30399999999999999</v>
      </c>
      <c r="I268" s="165"/>
      <c r="L268" s="161"/>
      <c r="M268" s="166"/>
      <c r="T268" s="167"/>
      <c r="AT268" s="162" t="s">
        <v>197</v>
      </c>
      <c r="AU268" s="162" t="s">
        <v>84</v>
      </c>
      <c r="AV268" s="13" t="s">
        <v>84</v>
      </c>
      <c r="AW268" s="13" t="s">
        <v>30</v>
      </c>
      <c r="AX268" s="13" t="s">
        <v>73</v>
      </c>
      <c r="AY268" s="162" t="s">
        <v>187</v>
      </c>
    </row>
    <row r="269" spans="2:65" s="12" customFormat="1" ht="11.25">
      <c r="B269" s="155"/>
      <c r="D269" s="151" t="s">
        <v>197</v>
      </c>
      <c r="E269" s="156" t="s">
        <v>1</v>
      </c>
      <c r="F269" s="157" t="s">
        <v>335</v>
      </c>
      <c r="H269" s="156" t="s">
        <v>1</v>
      </c>
      <c r="I269" s="158"/>
      <c r="L269" s="155"/>
      <c r="M269" s="159"/>
      <c r="T269" s="160"/>
      <c r="AT269" s="156" t="s">
        <v>197</v>
      </c>
      <c r="AU269" s="156" t="s">
        <v>84</v>
      </c>
      <c r="AV269" s="12" t="s">
        <v>80</v>
      </c>
      <c r="AW269" s="12" t="s">
        <v>30</v>
      </c>
      <c r="AX269" s="12" t="s">
        <v>73</v>
      </c>
      <c r="AY269" s="156" t="s">
        <v>187</v>
      </c>
    </row>
    <row r="270" spans="2:65" s="13" customFormat="1" ht="11.25">
      <c r="B270" s="161"/>
      <c r="D270" s="151" t="s">
        <v>197</v>
      </c>
      <c r="E270" s="162" t="s">
        <v>1</v>
      </c>
      <c r="F270" s="163" t="s">
        <v>336</v>
      </c>
      <c r="H270" s="164">
        <v>0.125</v>
      </c>
      <c r="I270" s="165"/>
      <c r="L270" s="161"/>
      <c r="M270" s="166"/>
      <c r="T270" s="167"/>
      <c r="AT270" s="162" t="s">
        <v>197</v>
      </c>
      <c r="AU270" s="162" t="s">
        <v>84</v>
      </c>
      <c r="AV270" s="13" t="s">
        <v>84</v>
      </c>
      <c r="AW270" s="13" t="s">
        <v>30</v>
      </c>
      <c r="AX270" s="13" t="s">
        <v>73</v>
      </c>
      <c r="AY270" s="162" t="s">
        <v>187</v>
      </c>
    </row>
    <row r="271" spans="2:65" s="14" customFormat="1" ht="11.25">
      <c r="B271" s="168"/>
      <c r="D271" s="151" t="s">
        <v>197</v>
      </c>
      <c r="E271" s="169" t="s">
        <v>1</v>
      </c>
      <c r="F271" s="170" t="s">
        <v>202</v>
      </c>
      <c r="H271" s="171">
        <v>0.61</v>
      </c>
      <c r="I271" s="172"/>
      <c r="L271" s="168"/>
      <c r="M271" s="173"/>
      <c r="T271" s="174"/>
      <c r="AT271" s="169" t="s">
        <v>197</v>
      </c>
      <c r="AU271" s="169" t="s">
        <v>84</v>
      </c>
      <c r="AV271" s="14" t="s">
        <v>193</v>
      </c>
      <c r="AW271" s="14" t="s">
        <v>30</v>
      </c>
      <c r="AX271" s="14" t="s">
        <v>80</v>
      </c>
      <c r="AY271" s="169" t="s">
        <v>187</v>
      </c>
    </row>
    <row r="272" spans="2:65" s="1" customFormat="1" ht="16.5" customHeight="1">
      <c r="B272" s="32"/>
      <c r="C272" s="175" t="s">
        <v>337</v>
      </c>
      <c r="D272" s="175" t="s">
        <v>338</v>
      </c>
      <c r="E272" s="176" t="s">
        <v>339</v>
      </c>
      <c r="F272" s="177" t="s">
        <v>340</v>
      </c>
      <c r="G272" s="178" t="s">
        <v>217</v>
      </c>
      <c r="H272" s="179">
        <v>0.65900000000000003</v>
      </c>
      <c r="I272" s="180"/>
      <c r="J272" s="181">
        <f>ROUND(I272*H272,2)</f>
        <v>0</v>
      </c>
      <c r="K272" s="182"/>
      <c r="L272" s="183"/>
      <c r="M272" s="184" t="s">
        <v>1</v>
      </c>
      <c r="N272" s="185" t="s">
        <v>39</v>
      </c>
      <c r="P272" s="147">
        <f>O272*H272</f>
        <v>0</v>
      </c>
      <c r="Q272" s="147">
        <v>0</v>
      </c>
      <c r="R272" s="147">
        <f>Q272*H272</f>
        <v>0</v>
      </c>
      <c r="S272" s="147">
        <v>0</v>
      </c>
      <c r="T272" s="148">
        <f>S272*H272</f>
        <v>0</v>
      </c>
      <c r="AR272" s="149" t="s">
        <v>242</v>
      </c>
      <c r="AT272" s="149" t="s">
        <v>338</v>
      </c>
      <c r="AU272" s="149" t="s">
        <v>84</v>
      </c>
      <c r="AY272" s="17" t="s">
        <v>187</v>
      </c>
      <c r="BE272" s="150">
        <f>IF(N272="základní",J272,0)</f>
        <v>0</v>
      </c>
      <c r="BF272" s="150">
        <f>IF(N272="snížená",J272,0)</f>
        <v>0</v>
      </c>
      <c r="BG272" s="150">
        <f>IF(N272="zákl. přenesená",J272,0)</f>
        <v>0</v>
      </c>
      <c r="BH272" s="150">
        <f>IF(N272="sníž. přenesená",J272,0)</f>
        <v>0</v>
      </c>
      <c r="BI272" s="150">
        <f>IF(N272="nulová",J272,0)</f>
        <v>0</v>
      </c>
      <c r="BJ272" s="17" t="s">
        <v>84</v>
      </c>
      <c r="BK272" s="150">
        <f>ROUND(I272*H272,2)</f>
        <v>0</v>
      </c>
      <c r="BL272" s="17" t="s">
        <v>193</v>
      </c>
      <c r="BM272" s="149" t="s">
        <v>3566</v>
      </c>
    </row>
    <row r="273" spans="2:65" s="13" customFormat="1" ht="11.25">
      <c r="B273" s="161"/>
      <c r="D273" s="151" t="s">
        <v>197</v>
      </c>
      <c r="E273" s="162" t="s">
        <v>1</v>
      </c>
      <c r="F273" s="163" t="s">
        <v>342</v>
      </c>
      <c r="H273" s="164">
        <v>0.65900000000000003</v>
      </c>
      <c r="I273" s="165"/>
      <c r="L273" s="161"/>
      <c r="M273" s="166"/>
      <c r="T273" s="167"/>
      <c r="AT273" s="162" t="s">
        <v>197</v>
      </c>
      <c r="AU273" s="162" t="s">
        <v>84</v>
      </c>
      <c r="AV273" s="13" t="s">
        <v>84</v>
      </c>
      <c r="AW273" s="13" t="s">
        <v>30</v>
      </c>
      <c r="AX273" s="13" t="s">
        <v>73</v>
      </c>
      <c r="AY273" s="162" t="s">
        <v>187</v>
      </c>
    </row>
    <row r="274" spans="2:65" s="14" customFormat="1" ht="11.25">
      <c r="B274" s="168"/>
      <c r="D274" s="151" t="s">
        <v>197</v>
      </c>
      <c r="E274" s="169" t="s">
        <v>1</v>
      </c>
      <c r="F274" s="170" t="s">
        <v>202</v>
      </c>
      <c r="H274" s="171">
        <v>0.65900000000000003</v>
      </c>
      <c r="I274" s="172"/>
      <c r="L274" s="168"/>
      <c r="M274" s="173"/>
      <c r="T274" s="174"/>
      <c r="AT274" s="169" t="s">
        <v>197</v>
      </c>
      <c r="AU274" s="169" t="s">
        <v>84</v>
      </c>
      <c r="AV274" s="14" t="s">
        <v>193</v>
      </c>
      <c r="AW274" s="14" t="s">
        <v>30</v>
      </c>
      <c r="AX274" s="14" t="s">
        <v>80</v>
      </c>
      <c r="AY274" s="169" t="s">
        <v>187</v>
      </c>
    </row>
    <row r="275" spans="2:65" s="1" customFormat="1" ht="37.9" customHeight="1">
      <c r="B275" s="32"/>
      <c r="C275" s="137" t="s">
        <v>343</v>
      </c>
      <c r="D275" s="137" t="s">
        <v>189</v>
      </c>
      <c r="E275" s="138" t="s">
        <v>344</v>
      </c>
      <c r="F275" s="139" t="s">
        <v>345</v>
      </c>
      <c r="G275" s="140" t="s">
        <v>217</v>
      </c>
      <c r="H275" s="141">
        <v>0.25600000000000001</v>
      </c>
      <c r="I275" s="142"/>
      <c r="J275" s="143">
        <f>ROUND(I275*H275,2)</f>
        <v>0</v>
      </c>
      <c r="K275" s="144"/>
      <c r="L275" s="32"/>
      <c r="M275" s="145" t="s">
        <v>1</v>
      </c>
      <c r="N275" s="146" t="s">
        <v>39</v>
      </c>
      <c r="P275" s="147">
        <f>O275*H275</f>
        <v>0</v>
      </c>
      <c r="Q275" s="147">
        <v>0</v>
      </c>
      <c r="R275" s="147">
        <f>Q275*H275</f>
        <v>0</v>
      </c>
      <c r="S275" s="147">
        <v>0</v>
      </c>
      <c r="T275" s="148">
        <f>S275*H275</f>
        <v>0</v>
      </c>
      <c r="AR275" s="149" t="s">
        <v>193</v>
      </c>
      <c r="AT275" s="149" t="s">
        <v>189</v>
      </c>
      <c r="AU275" s="149" t="s">
        <v>84</v>
      </c>
      <c r="AY275" s="17" t="s">
        <v>187</v>
      </c>
      <c r="BE275" s="150">
        <f>IF(N275="základní",J275,0)</f>
        <v>0</v>
      </c>
      <c r="BF275" s="150">
        <f>IF(N275="snížená",J275,0)</f>
        <v>0</v>
      </c>
      <c r="BG275" s="150">
        <f>IF(N275="zákl. přenesená",J275,0)</f>
        <v>0</v>
      </c>
      <c r="BH275" s="150">
        <f>IF(N275="sníž. přenesená",J275,0)</f>
        <v>0</v>
      </c>
      <c r="BI275" s="150">
        <f>IF(N275="nulová",J275,0)</f>
        <v>0</v>
      </c>
      <c r="BJ275" s="17" t="s">
        <v>84</v>
      </c>
      <c r="BK275" s="150">
        <f>ROUND(I275*H275,2)</f>
        <v>0</v>
      </c>
      <c r="BL275" s="17" t="s">
        <v>193</v>
      </c>
      <c r="BM275" s="149" t="s">
        <v>3567</v>
      </c>
    </row>
    <row r="276" spans="2:65" s="1" customFormat="1" ht="58.5">
      <c r="B276" s="32"/>
      <c r="D276" s="151" t="s">
        <v>195</v>
      </c>
      <c r="F276" s="152" t="s">
        <v>329</v>
      </c>
      <c r="I276" s="153"/>
      <c r="L276" s="32"/>
      <c r="M276" s="154"/>
      <c r="T276" s="56"/>
      <c r="AT276" s="17" t="s">
        <v>195</v>
      </c>
      <c r="AU276" s="17" t="s">
        <v>84</v>
      </c>
    </row>
    <row r="277" spans="2:65" s="12" customFormat="1" ht="11.25">
      <c r="B277" s="155"/>
      <c r="D277" s="151" t="s">
        <v>197</v>
      </c>
      <c r="E277" s="156" t="s">
        <v>1</v>
      </c>
      <c r="F277" s="157" t="s">
        <v>238</v>
      </c>
      <c r="H277" s="156" t="s">
        <v>1</v>
      </c>
      <c r="I277" s="158"/>
      <c r="L277" s="155"/>
      <c r="M277" s="159"/>
      <c r="T277" s="160"/>
      <c r="AT277" s="156" t="s">
        <v>197</v>
      </c>
      <c r="AU277" s="156" t="s">
        <v>84</v>
      </c>
      <c r="AV277" s="12" t="s">
        <v>80</v>
      </c>
      <c r="AW277" s="12" t="s">
        <v>30</v>
      </c>
      <c r="AX277" s="12" t="s">
        <v>73</v>
      </c>
      <c r="AY277" s="156" t="s">
        <v>187</v>
      </c>
    </row>
    <row r="278" spans="2:65" s="12" customFormat="1" ht="11.25">
      <c r="B278" s="155"/>
      <c r="D278" s="151" t="s">
        <v>197</v>
      </c>
      <c r="E278" s="156" t="s">
        <v>1</v>
      </c>
      <c r="F278" s="157" t="s">
        <v>330</v>
      </c>
      <c r="H278" s="156" t="s">
        <v>1</v>
      </c>
      <c r="I278" s="158"/>
      <c r="L278" s="155"/>
      <c r="M278" s="159"/>
      <c r="T278" s="160"/>
      <c r="AT278" s="156" t="s">
        <v>197</v>
      </c>
      <c r="AU278" s="156" t="s">
        <v>84</v>
      </c>
      <c r="AV278" s="12" t="s">
        <v>80</v>
      </c>
      <c r="AW278" s="12" t="s">
        <v>30</v>
      </c>
      <c r="AX278" s="12" t="s">
        <v>73</v>
      </c>
      <c r="AY278" s="156" t="s">
        <v>187</v>
      </c>
    </row>
    <row r="279" spans="2:65" s="12" customFormat="1" ht="11.25">
      <c r="B279" s="155"/>
      <c r="D279" s="151" t="s">
        <v>197</v>
      </c>
      <c r="E279" s="156" t="s">
        <v>1</v>
      </c>
      <c r="F279" s="157" t="s">
        <v>347</v>
      </c>
      <c r="H279" s="156" t="s">
        <v>1</v>
      </c>
      <c r="I279" s="158"/>
      <c r="L279" s="155"/>
      <c r="M279" s="159"/>
      <c r="T279" s="160"/>
      <c r="AT279" s="156" t="s">
        <v>197</v>
      </c>
      <c r="AU279" s="156" t="s">
        <v>84</v>
      </c>
      <c r="AV279" s="12" t="s">
        <v>80</v>
      </c>
      <c r="AW279" s="12" t="s">
        <v>30</v>
      </c>
      <c r="AX279" s="12" t="s">
        <v>73</v>
      </c>
      <c r="AY279" s="156" t="s">
        <v>187</v>
      </c>
    </row>
    <row r="280" spans="2:65" s="13" customFormat="1" ht="11.25">
      <c r="B280" s="161"/>
      <c r="D280" s="151" t="s">
        <v>197</v>
      </c>
      <c r="E280" s="162" t="s">
        <v>1</v>
      </c>
      <c r="F280" s="163" t="s">
        <v>348</v>
      </c>
      <c r="H280" s="164">
        <v>0.25600000000000001</v>
      </c>
      <c r="I280" s="165"/>
      <c r="L280" s="161"/>
      <c r="M280" s="166"/>
      <c r="T280" s="167"/>
      <c r="AT280" s="162" t="s">
        <v>197</v>
      </c>
      <c r="AU280" s="162" t="s">
        <v>84</v>
      </c>
      <c r="AV280" s="13" t="s">
        <v>84</v>
      </c>
      <c r="AW280" s="13" t="s">
        <v>30</v>
      </c>
      <c r="AX280" s="13" t="s">
        <v>73</v>
      </c>
      <c r="AY280" s="162" t="s">
        <v>187</v>
      </c>
    </row>
    <row r="281" spans="2:65" s="14" customFormat="1" ht="11.25">
      <c r="B281" s="168"/>
      <c r="D281" s="151" t="s">
        <v>197</v>
      </c>
      <c r="E281" s="169" t="s">
        <v>1</v>
      </c>
      <c r="F281" s="170" t="s">
        <v>202</v>
      </c>
      <c r="H281" s="171">
        <v>0.25600000000000001</v>
      </c>
      <c r="I281" s="172"/>
      <c r="L281" s="168"/>
      <c r="M281" s="173"/>
      <c r="T281" s="174"/>
      <c r="AT281" s="169" t="s">
        <v>197</v>
      </c>
      <c r="AU281" s="169" t="s">
        <v>84</v>
      </c>
      <c r="AV281" s="14" t="s">
        <v>193</v>
      </c>
      <c r="AW281" s="14" t="s">
        <v>30</v>
      </c>
      <c r="AX281" s="14" t="s">
        <v>80</v>
      </c>
      <c r="AY281" s="169" t="s">
        <v>187</v>
      </c>
    </row>
    <row r="282" spans="2:65" s="1" customFormat="1" ht="16.5" customHeight="1">
      <c r="B282" s="32"/>
      <c r="C282" s="175" t="s">
        <v>349</v>
      </c>
      <c r="D282" s="175" t="s">
        <v>338</v>
      </c>
      <c r="E282" s="176" t="s">
        <v>350</v>
      </c>
      <c r="F282" s="177" t="s">
        <v>351</v>
      </c>
      <c r="G282" s="178" t="s">
        <v>217</v>
      </c>
      <c r="H282" s="179">
        <v>0.27600000000000002</v>
      </c>
      <c r="I282" s="180"/>
      <c r="J282" s="181">
        <f>ROUND(I282*H282,2)</f>
        <v>0</v>
      </c>
      <c r="K282" s="182"/>
      <c r="L282" s="183"/>
      <c r="M282" s="184" t="s">
        <v>1</v>
      </c>
      <c r="N282" s="185" t="s">
        <v>39</v>
      </c>
      <c r="P282" s="147">
        <f>O282*H282</f>
        <v>0</v>
      </c>
      <c r="Q282" s="147">
        <v>0</v>
      </c>
      <c r="R282" s="147">
        <f>Q282*H282</f>
        <v>0</v>
      </c>
      <c r="S282" s="147">
        <v>0</v>
      </c>
      <c r="T282" s="148">
        <f>S282*H282</f>
        <v>0</v>
      </c>
      <c r="AR282" s="149" t="s">
        <v>242</v>
      </c>
      <c r="AT282" s="149" t="s">
        <v>338</v>
      </c>
      <c r="AU282" s="149" t="s">
        <v>84</v>
      </c>
      <c r="AY282" s="17" t="s">
        <v>187</v>
      </c>
      <c r="BE282" s="150">
        <f>IF(N282="základní",J282,0)</f>
        <v>0</v>
      </c>
      <c r="BF282" s="150">
        <f>IF(N282="snížená",J282,0)</f>
        <v>0</v>
      </c>
      <c r="BG282" s="150">
        <f>IF(N282="zákl. přenesená",J282,0)</f>
        <v>0</v>
      </c>
      <c r="BH282" s="150">
        <f>IF(N282="sníž. přenesená",J282,0)</f>
        <v>0</v>
      </c>
      <c r="BI282" s="150">
        <f>IF(N282="nulová",J282,0)</f>
        <v>0</v>
      </c>
      <c r="BJ282" s="17" t="s">
        <v>84</v>
      </c>
      <c r="BK282" s="150">
        <f>ROUND(I282*H282,2)</f>
        <v>0</v>
      </c>
      <c r="BL282" s="17" t="s">
        <v>193</v>
      </c>
      <c r="BM282" s="149" t="s">
        <v>3568</v>
      </c>
    </row>
    <row r="283" spans="2:65" s="13" customFormat="1" ht="11.25">
      <c r="B283" s="161"/>
      <c r="D283" s="151" t="s">
        <v>197</v>
      </c>
      <c r="E283" s="162" t="s">
        <v>1</v>
      </c>
      <c r="F283" s="163" t="s">
        <v>353</v>
      </c>
      <c r="H283" s="164">
        <v>0.27600000000000002</v>
      </c>
      <c r="I283" s="165"/>
      <c r="L283" s="161"/>
      <c r="M283" s="166"/>
      <c r="T283" s="167"/>
      <c r="AT283" s="162" t="s">
        <v>197</v>
      </c>
      <c r="AU283" s="162" t="s">
        <v>84</v>
      </c>
      <c r="AV283" s="13" t="s">
        <v>84</v>
      </c>
      <c r="AW283" s="13" t="s">
        <v>30</v>
      </c>
      <c r="AX283" s="13" t="s">
        <v>73</v>
      </c>
      <c r="AY283" s="162" t="s">
        <v>187</v>
      </c>
    </row>
    <row r="284" spans="2:65" s="14" customFormat="1" ht="11.25">
      <c r="B284" s="168"/>
      <c r="D284" s="151" t="s">
        <v>197</v>
      </c>
      <c r="E284" s="169" t="s">
        <v>1</v>
      </c>
      <c r="F284" s="170" t="s">
        <v>202</v>
      </c>
      <c r="H284" s="171">
        <v>0.27600000000000002</v>
      </c>
      <c r="I284" s="172"/>
      <c r="L284" s="168"/>
      <c r="M284" s="173"/>
      <c r="T284" s="174"/>
      <c r="AT284" s="169" t="s">
        <v>197</v>
      </c>
      <c r="AU284" s="169" t="s">
        <v>84</v>
      </c>
      <c r="AV284" s="14" t="s">
        <v>193</v>
      </c>
      <c r="AW284" s="14" t="s">
        <v>30</v>
      </c>
      <c r="AX284" s="14" t="s">
        <v>80</v>
      </c>
      <c r="AY284" s="169" t="s">
        <v>187</v>
      </c>
    </row>
    <row r="285" spans="2:65" s="1" customFormat="1" ht="37.9" customHeight="1">
      <c r="B285" s="32"/>
      <c r="C285" s="137" t="s">
        <v>354</v>
      </c>
      <c r="D285" s="137" t="s">
        <v>189</v>
      </c>
      <c r="E285" s="138" t="s">
        <v>355</v>
      </c>
      <c r="F285" s="139" t="s">
        <v>356</v>
      </c>
      <c r="G285" s="140" t="s">
        <v>192</v>
      </c>
      <c r="H285" s="141">
        <v>0.18099999999999999</v>
      </c>
      <c r="I285" s="142"/>
      <c r="J285" s="143">
        <f>ROUND(I285*H285,2)</f>
        <v>0</v>
      </c>
      <c r="K285" s="144"/>
      <c r="L285" s="32"/>
      <c r="M285" s="145" t="s">
        <v>1</v>
      </c>
      <c r="N285" s="146" t="s">
        <v>39</v>
      </c>
      <c r="P285" s="147">
        <f>O285*H285</f>
        <v>0</v>
      </c>
      <c r="Q285" s="147">
        <v>0</v>
      </c>
      <c r="R285" s="147">
        <f>Q285*H285</f>
        <v>0</v>
      </c>
      <c r="S285" s="147">
        <v>0</v>
      </c>
      <c r="T285" s="148">
        <f>S285*H285</f>
        <v>0</v>
      </c>
      <c r="AR285" s="149" t="s">
        <v>193</v>
      </c>
      <c r="AT285" s="149" t="s">
        <v>189</v>
      </c>
      <c r="AU285" s="149" t="s">
        <v>84</v>
      </c>
      <c r="AY285" s="17" t="s">
        <v>187</v>
      </c>
      <c r="BE285" s="150">
        <f>IF(N285="základní",J285,0)</f>
        <v>0</v>
      </c>
      <c r="BF285" s="150">
        <f>IF(N285="snížená",J285,0)</f>
        <v>0</v>
      </c>
      <c r="BG285" s="150">
        <f>IF(N285="zákl. přenesená",J285,0)</f>
        <v>0</v>
      </c>
      <c r="BH285" s="150">
        <f>IF(N285="sníž. přenesená",J285,0)</f>
        <v>0</v>
      </c>
      <c r="BI285" s="150">
        <f>IF(N285="nulová",J285,0)</f>
        <v>0</v>
      </c>
      <c r="BJ285" s="17" t="s">
        <v>84</v>
      </c>
      <c r="BK285" s="150">
        <f>ROUND(I285*H285,2)</f>
        <v>0</v>
      </c>
      <c r="BL285" s="17" t="s">
        <v>193</v>
      </c>
      <c r="BM285" s="149" t="s">
        <v>3569</v>
      </c>
    </row>
    <row r="286" spans="2:65" s="1" customFormat="1" ht="39">
      <c r="B286" s="32"/>
      <c r="D286" s="151" t="s">
        <v>195</v>
      </c>
      <c r="F286" s="152" t="s">
        <v>358</v>
      </c>
      <c r="I286" s="153"/>
      <c r="L286" s="32"/>
      <c r="M286" s="154"/>
      <c r="T286" s="56"/>
      <c r="AT286" s="17" t="s">
        <v>195</v>
      </c>
      <c r="AU286" s="17" t="s">
        <v>84</v>
      </c>
    </row>
    <row r="287" spans="2:65" s="12" customFormat="1" ht="11.25">
      <c r="B287" s="155"/>
      <c r="D287" s="151" t="s">
        <v>197</v>
      </c>
      <c r="E287" s="156" t="s">
        <v>1</v>
      </c>
      <c r="F287" s="157" t="s">
        <v>238</v>
      </c>
      <c r="H287" s="156" t="s">
        <v>1</v>
      </c>
      <c r="I287" s="158"/>
      <c r="L287" s="155"/>
      <c r="M287" s="159"/>
      <c r="T287" s="160"/>
      <c r="AT287" s="156" t="s">
        <v>197</v>
      </c>
      <c r="AU287" s="156" t="s">
        <v>84</v>
      </c>
      <c r="AV287" s="12" t="s">
        <v>80</v>
      </c>
      <c r="AW287" s="12" t="s">
        <v>30</v>
      </c>
      <c r="AX287" s="12" t="s">
        <v>73</v>
      </c>
      <c r="AY287" s="156" t="s">
        <v>187</v>
      </c>
    </row>
    <row r="288" spans="2:65" s="13" customFormat="1" ht="11.25">
      <c r="B288" s="161"/>
      <c r="D288" s="151" t="s">
        <v>197</v>
      </c>
      <c r="E288" s="162" t="s">
        <v>1</v>
      </c>
      <c r="F288" s="163" t="s">
        <v>359</v>
      </c>
      <c r="H288" s="164">
        <v>0.18099999999999999</v>
      </c>
      <c r="I288" s="165"/>
      <c r="L288" s="161"/>
      <c r="M288" s="166"/>
      <c r="T288" s="167"/>
      <c r="AT288" s="162" t="s">
        <v>197</v>
      </c>
      <c r="AU288" s="162" t="s">
        <v>84</v>
      </c>
      <c r="AV288" s="13" t="s">
        <v>84</v>
      </c>
      <c r="AW288" s="13" t="s">
        <v>30</v>
      </c>
      <c r="AX288" s="13" t="s">
        <v>73</v>
      </c>
      <c r="AY288" s="162" t="s">
        <v>187</v>
      </c>
    </row>
    <row r="289" spans="2:65" s="14" customFormat="1" ht="11.25">
      <c r="B289" s="168"/>
      <c r="D289" s="151" t="s">
        <v>197</v>
      </c>
      <c r="E289" s="169" t="s">
        <v>1</v>
      </c>
      <c r="F289" s="170" t="s">
        <v>202</v>
      </c>
      <c r="H289" s="171">
        <v>0.18099999999999999</v>
      </c>
      <c r="I289" s="172"/>
      <c r="L289" s="168"/>
      <c r="M289" s="173"/>
      <c r="T289" s="174"/>
      <c r="AT289" s="169" t="s">
        <v>197</v>
      </c>
      <c r="AU289" s="169" t="s">
        <v>84</v>
      </c>
      <c r="AV289" s="14" t="s">
        <v>193</v>
      </c>
      <c r="AW289" s="14" t="s">
        <v>30</v>
      </c>
      <c r="AX289" s="14" t="s">
        <v>80</v>
      </c>
      <c r="AY289" s="169" t="s">
        <v>187</v>
      </c>
    </row>
    <row r="290" spans="2:65" s="1" customFormat="1" ht="37.9" customHeight="1">
      <c r="B290" s="32"/>
      <c r="C290" s="137" t="s">
        <v>360</v>
      </c>
      <c r="D290" s="137" t="s">
        <v>189</v>
      </c>
      <c r="E290" s="138" t="s">
        <v>361</v>
      </c>
      <c r="F290" s="139" t="s">
        <v>362</v>
      </c>
      <c r="G290" s="140" t="s">
        <v>245</v>
      </c>
      <c r="H290" s="141">
        <v>2.4119999999999999</v>
      </c>
      <c r="I290" s="142"/>
      <c r="J290" s="143">
        <f>ROUND(I290*H290,2)</f>
        <v>0</v>
      </c>
      <c r="K290" s="144"/>
      <c r="L290" s="32"/>
      <c r="M290" s="145" t="s">
        <v>1</v>
      </c>
      <c r="N290" s="146" t="s">
        <v>39</v>
      </c>
      <c r="P290" s="147">
        <f>O290*H290</f>
        <v>0</v>
      </c>
      <c r="Q290" s="147">
        <v>0</v>
      </c>
      <c r="R290" s="147">
        <f>Q290*H290</f>
        <v>0</v>
      </c>
      <c r="S290" s="147">
        <v>0</v>
      </c>
      <c r="T290" s="148">
        <f>S290*H290</f>
        <v>0</v>
      </c>
      <c r="AR290" s="149" t="s">
        <v>193</v>
      </c>
      <c r="AT290" s="149" t="s">
        <v>189</v>
      </c>
      <c r="AU290" s="149" t="s">
        <v>84</v>
      </c>
      <c r="AY290" s="17" t="s">
        <v>187</v>
      </c>
      <c r="BE290" s="150">
        <f>IF(N290="základní",J290,0)</f>
        <v>0</v>
      </c>
      <c r="BF290" s="150">
        <f>IF(N290="snížená",J290,0)</f>
        <v>0</v>
      </c>
      <c r="BG290" s="150">
        <f>IF(N290="zákl. přenesená",J290,0)</f>
        <v>0</v>
      </c>
      <c r="BH290" s="150">
        <f>IF(N290="sníž. přenesená",J290,0)</f>
        <v>0</v>
      </c>
      <c r="BI290" s="150">
        <f>IF(N290="nulová",J290,0)</f>
        <v>0</v>
      </c>
      <c r="BJ290" s="17" t="s">
        <v>84</v>
      </c>
      <c r="BK290" s="150">
        <f>ROUND(I290*H290,2)</f>
        <v>0</v>
      </c>
      <c r="BL290" s="17" t="s">
        <v>193</v>
      </c>
      <c r="BM290" s="149" t="s">
        <v>3570</v>
      </c>
    </row>
    <row r="291" spans="2:65" s="1" customFormat="1" ht="68.25">
      <c r="B291" s="32"/>
      <c r="D291" s="151" t="s">
        <v>195</v>
      </c>
      <c r="F291" s="152" t="s">
        <v>364</v>
      </c>
      <c r="I291" s="153"/>
      <c r="L291" s="32"/>
      <c r="M291" s="154"/>
      <c r="T291" s="56"/>
      <c r="AT291" s="17" t="s">
        <v>195</v>
      </c>
      <c r="AU291" s="17" t="s">
        <v>84</v>
      </c>
    </row>
    <row r="292" spans="2:65" s="12" customFormat="1" ht="11.25">
      <c r="B292" s="155"/>
      <c r="D292" s="151" t="s">
        <v>197</v>
      </c>
      <c r="E292" s="156" t="s">
        <v>1</v>
      </c>
      <c r="F292" s="157" t="s">
        <v>238</v>
      </c>
      <c r="H292" s="156" t="s">
        <v>1</v>
      </c>
      <c r="I292" s="158"/>
      <c r="L292" s="155"/>
      <c r="M292" s="159"/>
      <c r="T292" s="160"/>
      <c r="AT292" s="156" t="s">
        <v>197</v>
      </c>
      <c r="AU292" s="156" t="s">
        <v>84</v>
      </c>
      <c r="AV292" s="12" t="s">
        <v>80</v>
      </c>
      <c r="AW292" s="12" t="s">
        <v>30</v>
      </c>
      <c r="AX292" s="12" t="s">
        <v>73</v>
      </c>
      <c r="AY292" s="156" t="s">
        <v>187</v>
      </c>
    </row>
    <row r="293" spans="2:65" s="13" customFormat="1" ht="11.25">
      <c r="B293" s="161"/>
      <c r="D293" s="151" t="s">
        <v>197</v>
      </c>
      <c r="E293" s="162" t="s">
        <v>1</v>
      </c>
      <c r="F293" s="163" t="s">
        <v>365</v>
      </c>
      <c r="H293" s="164">
        <v>2.4119999999999999</v>
      </c>
      <c r="I293" s="165"/>
      <c r="L293" s="161"/>
      <c r="M293" s="166"/>
      <c r="T293" s="167"/>
      <c r="AT293" s="162" t="s">
        <v>197</v>
      </c>
      <c r="AU293" s="162" t="s">
        <v>84</v>
      </c>
      <c r="AV293" s="13" t="s">
        <v>84</v>
      </c>
      <c r="AW293" s="13" t="s">
        <v>30</v>
      </c>
      <c r="AX293" s="13" t="s">
        <v>73</v>
      </c>
      <c r="AY293" s="162" t="s">
        <v>187</v>
      </c>
    </row>
    <row r="294" spans="2:65" s="14" customFormat="1" ht="11.25">
      <c r="B294" s="168"/>
      <c r="D294" s="151" t="s">
        <v>197</v>
      </c>
      <c r="E294" s="169" t="s">
        <v>1</v>
      </c>
      <c r="F294" s="170" t="s">
        <v>202</v>
      </c>
      <c r="H294" s="171">
        <v>2.4119999999999999</v>
      </c>
      <c r="I294" s="172"/>
      <c r="L294" s="168"/>
      <c r="M294" s="173"/>
      <c r="T294" s="174"/>
      <c r="AT294" s="169" t="s">
        <v>197</v>
      </c>
      <c r="AU294" s="169" t="s">
        <v>84</v>
      </c>
      <c r="AV294" s="14" t="s">
        <v>193</v>
      </c>
      <c r="AW294" s="14" t="s">
        <v>30</v>
      </c>
      <c r="AX294" s="14" t="s">
        <v>80</v>
      </c>
      <c r="AY294" s="169" t="s">
        <v>187</v>
      </c>
    </row>
    <row r="295" spans="2:65" s="1" customFormat="1" ht="44.25" customHeight="1">
      <c r="B295" s="32"/>
      <c r="C295" s="137" t="s">
        <v>366</v>
      </c>
      <c r="D295" s="137" t="s">
        <v>189</v>
      </c>
      <c r="E295" s="138" t="s">
        <v>367</v>
      </c>
      <c r="F295" s="139" t="s">
        <v>368</v>
      </c>
      <c r="G295" s="140" t="s">
        <v>245</v>
      </c>
      <c r="H295" s="141">
        <v>2.4119999999999999</v>
      </c>
      <c r="I295" s="142"/>
      <c r="J295" s="143">
        <f>ROUND(I295*H295,2)</f>
        <v>0</v>
      </c>
      <c r="K295" s="144"/>
      <c r="L295" s="32"/>
      <c r="M295" s="145" t="s">
        <v>1</v>
      </c>
      <c r="N295" s="146" t="s">
        <v>39</v>
      </c>
      <c r="P295" s="147">
        <f>O295*H295</f>
        <v>0</v>
      </c>
      <c r="Q295" s="147">
        <v>0</v>
      </c>
      <c r="R295" s="147">
        <f>Q295*H295</f>
        <v>0</v>
      </c>
      <c r="S295" s="147">
        <v>0</v>
      </c>
      <c r="T295" s="148">
        <f>S295*H295</f>
        <v>0</v>
      </c>
      <c r="AR295" s="149" t="s">
        <v>193</v>
      </c>
      <c r="AT295" s="149" t="s">
        <v>189</v>
      </c>
      <c r="AU295" s="149" t="s">
        <v>84</v>
      </c>
      <c r="AY295" s="17" t="s">
        <v>187</v>
      </c>
      <c r="BE295" s="150">
        <f>IF(N295="základní",J295,0)</f>
        <v>0</v>
      </c>
      <c r="BF295" s="150">
        <f>IF(N295="snížená",J295,0)</f>
        <v>0</v>
      </c>
      <c r="BG295" s="150">
        <f>IF(N295="zákl. přenesená",J295,0)</f>
        <v>0</v>
      </c>
      <c r="BH295" s="150">
        <f>IF(N295="sníž. přenesená",J295,0)</f>
        <v>0</v>
      </c>
      <c r="BI295" s="150">
        <f>IF(N295="nulová",J295,0)</f>
        <v>0</v>
      </c>
      <c r="BJ295" s="17" t="s">
        <v>84</v>
      </c>
      <c r="BK295" s="150">
        <f>ROUND(I295*H295,2)</f>
        <v>0</v>
      </c>
      <c r="BL295" s="17" t="s">
        <v>193</v>
      </c>
      <c r="BM295" s="149" t="s">
        <v>3571</v>
      </c>
    </row>
    <row r="296" spans="2:65" s="1" customFormat="1" ht="68.25">
      <c r="B296" s="32"/>
      <c r="D296" s="151" t="s">
        <v>195</v>
      </c>
      <c r="F296" s="152" t="s">
        <v>364</v>
      </c>
      <c r="I296" s="153"/>
      <c r="L296" s="32"/>
      <c r="M296" s="154"/>
      <c r="T296" s="56"/>
      <c r="AT296" s="17" t="s">
        <v>195</v>
      </c>
      <c r="AU296" s="17" t="s">
        <v>84</v>
      </c>
    </row>
    <row r="297" spans="2:65" s="1" customFormat="1" ht="44.25" customHeight="1">
      <c r="B297" s="32"/>
      <c r="C297" s="137" t="s">
        <v>370</v>
      </c>
      <c r="D297" s="137" t="s">
        <v>189</v>
      </c>
      <c r="E297" s="138" t="s">
        <v>371</v>
      </c>
      <c r="F297" s="139" t="s">
        <v>372</v>
      </c>
      <c r="G297" s="140" t="s">
        <v>217</v>
      </c>
      <c r="H297" s="141">
        <v>2.7E-2</v>
      </c>
      <c r="I297" s="142"/>
      <c r="J297" s="143">
        <f>ROUND(I297*H297,2)</f>
        <v>0</v>
      </c>
      <c r="K297" s="144"/>
      <c r="L297" s="32"/>
      <c r="M297" s="145" t="s">
        <v>1</v>
      </c>
      <c r="N297" s="146" t="s">
        <v>39</v>
      </c>
      <c r="P297" s="147">
        <f>O297*H297</f>
        <v>0</v>
      </c>
      <c r="Q297" s="147">
        <v>0</v>
      </c>
      <c r="R297" s="147">
        <f>Q297*H297</f>
        <v>0</v>
      </c>
      <c r="S297" s="147">
        <v>0</v>
      </c>
      <c r="T297" s="148">
        <f>S297*H297</f>
        <v>0</v>
      </c>
      <c r="AR297" s="149" t="s">
        <v>193</v>
      </c>
      <c r="AT297" s="149" t="s">
        <v>189</v>
      </c>
      <c r="AU297" s="149" t="s">
        <v>84</v>
      </c>
      <c r="AY297" s="17" t="s">
        <v>187</v>
      </c>
      <c r="BE297" s="150">
        <f>IF(N297="základní",J297,0)</f>
        <v>0</v>
      </c>
      <c r="BF297" s="150">
        <f>IF(N297="snížená",J297,0)</f>
        <v>0</v>
      </c>
      <c r="BG297" s="150">
        <f>IF(N297="zákl. přenesená",J297,0)</f>
        <v>0</v>
      </c>
      <c r="BH297" s="150">
        <f>IF(N297="sníž. přenesená",J297,0)</f>
        <v>0</v>
      </c>
      <c r="BI297" s="150">
        <f>IF(N297="nulová",J297,0)</f>
        <v>0</v>
      </c>
      <c r="BJ297" s="17" t="s">
        <v>84</v>
      </c>
      <c r="BK297" s="150">
        <f>ROUND(I297*H297,2)</f>
        <v>0</v>
      </c>
      <c r="BL297" s="17" t="s">
        <v>193</v>
      </c>
      <c r="BM297" s="149" t="s">
        <v>3572</v>
      </c>
    </row>
    <row r="298" spans="2:65" s="12" customFormat="1" ht="11.25">
      <c r="B298" s="155"/>
      <c r="D298" s="151" t="s">
        <v>197</v>
      </c>
      <c r="E298" s="156" t="s">
        <v>1</v>
      </c>
      <c r="F298" s="157" t="s">
        <v>238</v>
      </c>
      <c r="H298" s="156" t="s">
        <v>1</v>
      </c>
      <c r="I298" s="158"/>
      <c r="L298" s="155"/>
      <c r="M298" s="159"/>
      <c r="T298" s="160"/>
      <c r="AT298" s="156" t="s">
        <v>197</v>
      </c>
      <c r="AU298" s="156" t="s">
        <v>84</v>
      </c>
      <c r="AV298" s="12" t="s">
        <v>80</v>
      </c>
      <c r="AW298" s="12" t="s">
        <v>30</v>
      </c>
      <c r="AX298" s="12" t="s">
        <v>73</v>
      </c>
      <c r="AY298" s="156" t="s">
        <v>187</v>
      </c>
    </row>
    <row r="299" spans="2:65" s="13" customFormat="1" ht="11.25">
      <c r="B299" s="161"/>
      <c r="D299" s="151" t="s">
        <v>197</v>
      </c>
      <c r="E299" s="162" t="s">
        <v>1</v>
      </c>
      <c r="F299" s="163" t="s">
        <v>374</v>
      </c>
      <c r="H299" s="164">
        <v>2.7E-2</v>
      </c>
      <c r="I299" s="165"/>
      <c r="L299" s="161"/>
      <c r="M299" s="166"/>
      <c r="T299" s="167"/>
      <c r="AT299" s="162" t="s">
        <v>197</v>
      </c>
      <c r="AU299" s="162" t="s">
        <v>84</v>
      </c>
      <c r="AV299" s="13" t="s">
        <v>84</v>
      </c>
      <c r="AW299" s="13" t="s">
        <v>30</v>
      </c>
      <c r="AX299" s="13" t="s">
        <v>73</v>
      </c>
      <c r="AY299" s="162" t="s">
        <v>187</v>
      </c>
    </row>
    <row r="300" spans="2:65" s="14" customFormat="1" ht="11.25">
      <c r="B300" s="168"/>
      <c r="D300" s="151" t="s">
        <v>197</v>
      </c>
      <c r="E300" s="169" t="s">
        <v>1</v>
      </c>
      <c r="F300" s="170" t="s">
        <v>202</v>
      </c>
      <c r="H300" s="171">
        <v>2.7E-2</v>
      </c>
      <c r="I300" s="172"/>
      <c r="L300" s="168"/>
      <c r="M300" s="173"/>
      <c r="T300" s="174"/>
      <c r="AT300" s="169" t="s">
        <v>197</v>
      </c>
      <c r="AU300" s="169" t="s">
        <v>84</v>
      </c>
      <c r="AV300" s="14" t="s">
        <v>193</v>
      </c>
      <c r="AW300" s="14" t="s">
        <v>30</v>
      </c>
      <c r="AX300" s="14" t="s">
        <v>80</v>
      </c>
      <c r="AY300" s="169" t="s">
        <v>187</v>
      </c>
    </row>
    <row r="301" spans="2:65" s="1" customFormat="1" ht="37.9" customHeight="1">
      <c r="B301" s="32"/>
      <c r="C301" s="137" t="s">
        <v>375</v>
      </c>
      <c r="D301" s="137" t="s">
        <v>189</v>
      </c>
      <c r="E301" s="138" t="s">
        <v>376</v>
      </c>
      <c r="F301" s="139" t="s">
        <v>377</v>
      </c>
      <c r="G301" s="140" t="s">
        <v>245</v>
      </c>
      <c r="H301" s="141">
        <v>5.6</v>
      </c>
      <c r="I301" s="142"/>
      <c r="J301" s="143">
        <f>ROUND(I301*H301,2)</f>
        <v>0</v>
      </c>
      <c r="K301" s="144"/>
      <c r="L301" s="32"/>
      <c r="M301" s="145" t="s">
        <v>1</v>
      </c>
      <c r="N301" s="146" t="s">
        <v>39</v>
      </c>
      <c r="P301" s="147">
        <f>O301*H301</f>
        <v>0</v>
      </c>
      <c r="Q301" s="147">
        <v>0</v>
      </c>
      <c r="R301" s="147">
        <f>Q301*H301</f>
        <v>0</v>
      </c>
      <c r="S301" s="147">
        <v>0</v>
      </c>
      <c r="T301" s="148">
        <f>S301*H301</f>
        <v>0</v>
      </c>
      <c r="AR301" s="149" t="s">
        <v>193</v>
      </c>
      <c r="AT301" s="149" t="s">
        <v>189</v>
      </c>
      <c r="AU301" s="149" t="s">
        <v>84</v>
      </c>
      <c r="AY301" s="17" t="s">
        <v>187</v>
      </c>
      <c r="BE301" s="150">
        <f>IF(N301="základní",J301,0)</f>
        <v>0</v>
      </c>
      <c r="BF301" s="150">
        <f>IF(N301="snížená",J301,0)</f>
        <v>0</v>
      </c>
      <c r="BG301" s="150">
        <f>IF(N301="zákl. přenesená",J301,0)</f>
        <v>0</v>
      </c>
      <c r="BH301" s="150">
        <f>IF(N301="sníž. přenesená",J301,0)</f>
        <v>0</v>
      </c>
      <c r="BI301" s="150">
        <f>IF(N301="nulová",J301,0)</f>
        <v>0</v>
      </c>
      <c r="BJ301" s="17" t="s">
        <v>84</v>
      </c>
      <c r="BK301" s="150">
        <f>ROUND(I301*H301,2)</f>
        <v>0</v>
      </c>
      <c r="BL301" s="17" t="s">
        <v>193</v>
      </c>
      <c r="BM301" s="149" t="s">
        <v>3573</v>
      </c>
    </row>
    <row r="302" spans="2:65" s="12" customFormat="1" ht="11.25">
      <c r="B302" s="155"/>
      <c r="D302" s="151" t="s">
        <v>197</v>
      </c>
      <c r="E302" s="156" t="s">
        <v>1</v>
      </c>
      <c r="F302" s="157" t="s">
        <v>379</v>
      </c>
      <c r="H302" s="156" t="s">
        <v>1</v>
      </c>
      <c r="I302" s="158"/>
      <c r="L302" s="155"/>
      <c r="M302" s="159"/>
      <c r="T302" s="160"/>
      <c r="AT302" s="156" t="s">
        <v>197</v>
      </c>
      <c r="AU302" s="156" t="s">
        <v>84</v>
      </c>
      <c r="AV302" s="12" t="s">
        <v>80</v>
      </c>
      <c r="AW302" s="12" t="s">
        <v>30</v>
      </c>
      <c r="AX302" s="12" t="s">
        <v>73</v>
      </c>
      <c r="AY302" s="156" t="s">
        <v>187</v>
      </c>
    </row>
    <row r="303" spans="2:65" s="12" customFormat="1" ht="11.25">
      <c r="B303" s="155"/>
      <c r="D303" s="151" t="s">
        <v>197</v>
      </c>
      <c r="E303" s="156" t="s">
        <v>1</v>
      </c>
      <c r="F303" s="157" t="s">
        <v>307</v>
      </c>
      <c r="H303" s="156" t="s">
        <v>1</v>
      </c>
      <c r="I303" s="158"/>
      <c r="L303" s="155"/>
      <c r="M303" s="159"/>
      <c r="T303" s="160"/>
      <c r="AT303" s="156" t="s">
        <v>197</v>
      </c>
      <c r="AU303" s="156" t="s">
        <v>84</v>
      </c>
      <c r="AV303" s="12" t="s">
        <v>80</v>
      </c>
      <c r="AW303" s="12" t="s">
        <v>30</v>
      </c>
      <c r="AX303" s="12" t="s">
        <v>73</v>
      </c>
      <c r="AY303" s="156" t="s">
        <v>187</v>
      </c>
    </row>
    <row r="304" spans="2:65" s="13" customFormat="1" ht="11.25">
      <c r="B304" s="161"/>
      <c r="D304" s="151" t="s">
        <v>197</v>
      </c>
      <c r="E304" s="162" t="s">
        <v>1</v>
      </c>
      <c r="F304" s="163" t="s">
        <v>380</v>
      </c>
      <c r="H304" s="164">
        <v>2.8</v>
      </c>
      <c r="I304" s="165"/>
      <c r="L304" s="161"/>
      <c r="M304" s="166"/>
      <c r="T304" s="167"/>
      <c r="AT304" s="162" t="s">
        <v>197</v>
      </c>
      <c r="AU304" s="162" t="s">
        <v>84</v>
      </c>
      <c r="AV304" s="13" t="s">
        <v>84</v>
      </c>
      <c r="AW304" s="13" t="s">
        <v>30</v>
      </c>
      <c r="AX304" s="13" t="s">
        <v>73</v>
      </c>
      <c r="AY304" s="162" t="s">
        <v>187</v>
      </c>
    </row>
    <row r="305" spans="2:65" s="12" customFormat="1" ht="11.25">
      <c r="B305" s="155"/>
      <c r="D305" s="151" t="s">
        <v>197</v>
      </c>
      <c r="E305" s="156" t="s">
        <v>1</v>
      </c>
      <c r="F305" s="157" t="s">
        <v>311</v>
      </c>
      <c r="H305" s="156" t="s">
        <v>1</v>
      </c>
      <c r="I305" s="158"/>
      <c r="L305" s="155"/>
      <c r="M305" s="159"/>
      <c r="T305" s="160"/>
      <c r="AT305" s="156" t="s">
        <v>197</v>
      </c>
      <c r="AU305" s="156" t="s">
        <v>84</v>
      </c>
      <c r="AV305" s="12" t="s">
        <v>80</v>
      </c>
      <c r="AW305" s="12" t="s">
        <v>30</v>
      </c>
      <c r="AX305" s="12" t="s">
        <v>73</v>
      </c>
      <c r="AY305" s="156" t="s">
        <v>187</v>
      </c>
    </row>
    <row r="306" spans="2:65" s="13" customFormat="1" ht="11.25">
      <c r="B306" s="161"/>
      <c r="D306" s="151" t="s">
        <v>197</v>
      </c>
      <c r="E306" s="162" t="s">
        <v>1</v>
      </c>
      <c r="F306" s="163" t="s">
        <v>380</v>
      </c>
      <c r="H306" s="164">
        <v>2.8</v>
      </c>
      <c r="I306" s="165"/>
      <c r="L306" s="161"/>
      <c r="M306" s="166"/>
      <c r="T306" s="167"/>
      <c r="AT306" s="162" t="s">
        <v>197</v>
      </c>
      <c r="AU306" s="162" t="s">
        <v>84</v>
      </c>
      <c r="AV306" s="13" t="s">
        <v>84</v>
      </c>
      <c r="AW306" s="13" t="s">
        <v>30</v>
      </c>
      <c r="AX306" s="13" t="s">
        <v>73</v>
      </c>
      <c r="AY306" s="162" t="s">
        <v>187</v>
      </c>
    </row>
    <row r="307" spans="2:65" s="14" customFormat="1" ht="11.25">
      <c r="B307" s="168"/>
      <c r="D307" s="151" t="s">
        <v>197</v>
      </c>
      <c r="E307" s="169" t="s">
        <v>1</v>
      </c>
      <c r="F307" s="170" t="s">
        <v>202</v>
      </c>
      <c r="H307" s="171">
        <v>5.6</v>
      </c>
      <c r="I307" s="172"/>
      <c r="L307" s="168"/>
      <c r="M307" s="173"/>
      <c r="T307" s="174"/>
      <c r="AT307" s="169" t="s">
        <v>197</v>
      </c>
      <c r="AU307" s="169" t="s">
        <v>84</v>
      </c>
      <c r="AV307" s="14" t="s">
        <v>193</v>
      </c>
      <c r="AW307" s="14" t="s">
        <v>30</v>
      </c>
      <c r="AX307" s="14" t="s">
        <v>80</v>
      </c>
      <c r="AY307" s="169" t="s">
        <v>187</v>
      </c>
    </row>
    <row r="308" spans="2:65" s="1" customFormat="1" ht="49.15" customHeight="1">
      <c r="B308" s="32"/>
      <c r="C308" s="137" t="s">
        <v>381</v>
      </c>
      <c r="D308" s="137" t="s">
        <v>189</v>
      </c>
      <c r="E308" s="138" t="s">
        <v>382</v>
      </c>
      <c r="F308" s="139" t="s">
        <v>383</v>
      </c>
      <c r="G308" s="140" t="s">
        <v>245</v>
      </c>
      <c r="H308" s="141">
        <v>4.8079999999999998</v>
      </c>
      <c r="I308" s="142"/>
      <c r="J308" s="143">
        <f>ROUND(I308*H308,2)</f>
        <v>0</v>
      </c>
      <c r="K308" s="144"/>
      <c r="L308" s="32"/>
      <c r="M308" s="145" t="s">
        <v>1</v>
      </c>
      <c r="N308" s="146" t="s">
        <v>39</v>
      </c>
      <c r="P308" s="147">
        <f>O308*H308</f>
        <v>0</v>
      </c>
      <c r="Q308" s="147">
        <v>0</v>
      </c>
      <c r="R308" s="147">
        <f>Q308*H308</f>
        <v>0</v>
      </c>
      <c r="S308" s="147">
        <v>0</v>
      </c>
      <c r="T308" s="148">
        <f>S308*H308</f>
        <v>0</v>
      </c>
      <c r="AR308" s="149" t="s">
        <v>193</v>
      </c>
      <c r="AT308" s="149" t="s">
        <v>189</v>
      </c>
      <c r="AU308" s="149" t="s">
        <v>84</v>
      </c>
      <c r="AY308" s="17" t="s">
        <v>187</v>
      </c>
      <c r="BE308" s="150">
        <f>IF(N308="základní",J308,0)</f>
        <v>0</v>
      </c>
      <c r="BF308" s="150">
        <f>IF(N308="snížená",J308,0)</f>
        <v>0</v>
      </c>
      <c r="BG308" s="150">
        <f>IF(N308="zákl. přenesená",J308,0)</f>
        <v>0</v>
      </c>
      <c r="BH308" s="150">
        <f>IF(N308="sníž. přenesená",J308,0)</f>
        <v>0</v>
      </c>
      <c r="BI308" s="150">
        <f>IF(N308="nulová",J308,0)</f>
        <v>0</v>
      </c>
      <c r="BJ308" s="17" t="s">
        <v>84</v>
      </c>
      <c r="BK308" s="150">
        <f>ROUND(I308*H308,2)</f>
        <v>0</v>
      </c>
      <c r="BL308" s="17" t="s">
        <v>193</v>
      </c>
      <c r="BM308" s="149" t="s">
        <v>3574</v>
      </c>
    </row>
    <row r="309" spans="2:65" s="1" customFormat="1" ht="97.5">
      <c r="B309" s="32"/>
      <c r="D309" s="151" t="s">
        <v>195</v>
      </c>
      <c r="F309" s="152" t="s">
        <v>385</v>
      </c>
      <c r="I309" s="153"/>
      <c r="L309" s="32"/>
      <c r="M309" s="154"/>
      <c r="T309" s="56"/>
      <c r="AT309" s="17" t="s">
        <v>195</v>
      </c>
      <c r="AU309" s="17" t="s">
        <v>84</v>
      </c>
    </row>
    <row r="310" spans="2:65" s="12" customFormat="1" ht="11.25">
      <c r="B310" s="155"/>
      <c r="D310" s="151" t="s">
        <v>197</v>
      </c>
      <c r="E310" s="156" t="s">
        <v>1</v>
      </c>
      <c r="F310" s="157" t="s">
        <v>207</v>
      </c>
      <c r="H310" s="156" t="s">
        <v>1</v>
      </c>
      <c r="I310" s="158"/>
      <c r="L310" s="155"/>
      <c r="M310" s="159"/>
      <c r="T310" s="160"/>
      <c r="AT310" s="156" t="s">
        <v>197</v>
      </c>
      <c r="AU310" s="156" t="s">
        <v>84</v>
      </c>
      <c r="AV310" s="12" t="s">
        <v>80</v>
      </c>
      <c r="AW310" s="12" t="s">
        <v>30</v>
      </c>
      <c r="AX310" s="12" t="s">
        <v>73</v>
      </c>
      <c r="AY310" s="156" t="s">
        <v>187</v>
      </c>
    </row>
    <row r="311" spans="2:65" s="13" customFormat="1" ht="11.25">
      <c r="B311" s="161"/>
      <c r="D311" s="151" t="s">
        <v>197</v>
      </c>
      <c r="E311" s="162" t="s">
        <v>1</v>
      </c>
      <c r="F311" s="163" t="s">
        <v>386</v>
      </c>
      <c r="H311" s="164">
        <v>6.3840000000000003</v>
      </c>
      <c r="I311" s="165"/>
      <c r="L311" s="161"/>
      <c r="M311" s="166"/>
      <c r="T311" s="167"/>
      <c r="AT311" s="162" t="s">
        <v>197</v>
      </c>
      <c r="AU311" s="162" t="s">
        <v>84</v>
      </c>
      <c r="AV311" s="13" t="s">
        <v>84</v>
      </c>
      <c r="AW311" s="13" t="s">
        <v>30</v>
      </c>
      <c r="AX311" s="13" t="s">
        <v>73</v>
      </c>
      <c r="AY311" s="162" t="s">
        <v>187</v>
      </c>
    </row>
    <row r="312" spans="2:65" s="13" customFormat="1" ht="11.25">
      <c r="B312" s="161"/>
      <c r="D312" s="151" t="s">
        <v>197</v>
      </c>
      <c r="E312" s="162" t="s">
        <v>1</v>
      </c>
      <c r="F312" s="163" t="s">
        <v>387</v>
      </c>
      <c r="H312" s="164">
        <v>-1.5760000000000001</v>
      </c>
      <c r="I312" s="165"/>
      <c r="L312" s="161"/>
      <c r="M312" s="166"/>
      <c r="T312" s="167"/>
      <c r="AT312" s="162" t="s">
        <v>197</v>
      </c>
      <c r="AU312" s="162" t="s">
        <v>84</v>
      </c>
      <c r="AV312" s="13" t="s">
        <v>84</v>
      </c>
      <c r="AW312" s="13" t="s">
        <v>30</v>
      </c>
      <c r="AX312" s="13" t="s">
        <v>73</v>
      </c>
      <c r="AY312" s="162" t="s">
        <v>187</v>
      </c>
    </row>
    <row r="313" spans="2:65" s="14" customFormat="1" ht="11.25">
      <c r="B313" s="168"/>
      <c r="D313" s="151" t="s">
        <v>197</v>
      </c>
      <c r="E313" s="169" t="s">
        <v>1</v>
      </c>
      <c r="F313" s="170" t="s">
        <v>202</v>
      </c>
      <c r="H313" s="171">
        <v>4.8079999999999998</v>
      </c>
      <c r="I313" s="172"/>
      <c r="L313" s="168"/>
      <c r="M313" s="173"/>
      <c r="T313" s="174"/>
      <c r="AT313" s="169" t="s">
        <v>197</v>
      </c>
      <c r="AU313" s="169" t="s">
        <v>84</v>
      </c>
      <c r="AV313" s="14" t="s">
        <v>193</v>
      </c>
      <c r="AW313" s="14" t="s">
        <v>30</v>
      </c>
      <c r="AX313" s="14" t="s">
        <v>80</v>
      </c>
      <c r="AY313" s="169" t="s">
        <v>187</v>
      </c>
    </row>
    <row r="314" spans="2:65" s="1" customFormat="1" ht="37.9" customHeight="1">
      <c r="B314" s="32"/>
      <c r="C314" s="137" t="s">
        <v>388</v>
      </c>
      <c r="D314" s="137" t="s">
        <v>189</v>
      </c>
      <c r="E314" s="138" t="s">
        <v>389</v>
      </c>
      <c r="F314" s="139" t="s">
        <v>390</v>
      </c>
      <c r="G314" s="140" t="s">
        <v>245</v>
      </c>
      <c r="H314" s="141">
        <v>33.344000000000001</v>
      </c>
      <c r="I314" s="142"/>
      <c r="J314" s="143">
        <f>ROUND(I314*H314,2)</f>
        <v>0</v>
      </c>
      <c r="K314" s="144"/>
      <c r="L314" s="32"/>
      <c r="M314" s="145" t="s">
        <v>1</v>
      </c>
      <c r="N314" s="146" t="s">
        <v>39</v>
      </c>
      <c r="P314" s="147">
        <f>O314*H314</f>
        <v>0</v>
      </c>
      <c r="Q314" s="147">
        <v>0</v>
      </c>
      <c r="R314" s="147">
        <f>Q314*H314</f>
        <v>0</v>
      </c>
      <c r="S314" s="147">
        <v>0</v>
      </c>
      <c r="T314" s="148">
        <f>S314*H314</f>
        <v>0</v>
      </c>
      <c r="AR314" s="149" t="s">
        <v>193</v>
      </c>
      <c r="AT314" s="149" t="s">
        <v>189</v>
      </c>
      <c r="AU314" s="149" t="s">
        <v>84</v>
      </c>
      <c r="AY314" s="17" t="s">
        <v>187</v>
      </c>
      <c r="BE314" s="150">
        <f>IF(N314="základní",J314,0)</f>
        <v>0</v>
      </c>
      <c r="BF314" s="150">
        <f>IF(N314="snížená",J314,0)</f>
        <v>0</v>
      </c>
      <c r="BG314" s="150">
        <f>IF(N314="zákl. přenesená",J314,0)</f>
        <v>0</v>
      </c>
      <c r="BH314" s="150">
        <f>IF(N314="sníž. přenesená",J314,0)</f>
        <v>0</v>
      </c>
      <c r="BI314" s="150">
        <f>IF(N314="nulová",J314,0)</f>
        <v>0</v>
      </c>
      <c r="BJ314" s="17" t="s">
        <v>84</v>
      </c>
      <c r="BK314" s="150">
        <f>ROUND(I314*H314,2)</f>
        <v>0</v>
      </c>
      <c r="BL314" s="17" t="s">
        <v>193</v>
      </c>
      <c r="BM314" s="149" t="s">
        <v>3575</v>
      </c>
    </row>
    <row r="315" spans="2:65" s="12" customFormat="1" ht="11.25">
      <c r="B315" s="155"/>
      <c r="D315" s="151" t="s">
        <v>197</v>
      </c>
      <c r="E315" s="156" t="s">
        <v>1</v>
      </c>
      <c r="F315" s="157" t="s">
        <v>207</v>
      </c>
      <c r="H315" s="156" t="s">
        <v>1</v>
      </c>
      <c r="I315" s="158"/>
      <c r="L315" s="155"/>
      <c r="M315" s="159"/>
      <c r="T315" s="160"/>
      <c r="AT315" s="156" t="s">
        <v>197</v>
      </c>
      <c r="AU315" s="156" t="s">
        <v>84</v>
      </c>
      <c r="AV315" s="12" t="s">
        <v>80</v>
      </c>
      <c r="AW315" s="12" t="s">
        <v>30</v>
      </c>
      <c r="AX315" s="12" t="s">
        <v>73</v>
      </c>
      <c r="AY315" s="156" t="s">
        <v>187</v>
      </c>
    </row>
    <row r="316" spans="2:65" s="12" customFormat="1" ht="11.25">
      <c r="B316" s="155"/>
      <c r="D316" s="151" t="s">
        <v>197</v>
      </c>
      <c r="E316" s="156" t="s">
        <v>1</v>
      </c>
      <c r="F316" s="157" t="s">
        <v>307</v>
      </c>
      <c r="H316" s="156" t="s">
        <v>1</v>
      </c>
      <c r="I316" s="158"/>
      <c r="L316" s="155"/>
      <c r="M316" s="159"/>
      <c r="T316" s="160"/>
      <c r="AT316" s="156" t="s">
        <v>197</v>
      </c>
      <c r="AU316" s="156" t="s">
        <v>84</v>
      </c>
      <c r="AV316" s="12" t="s">
        <v>80</v>
      </c>
      <c r="AW316" s="12" t="s">
        <v>30</v>
      </c>
      <c r="AX316" s="12" t="s">
        <v>73</v>
      </c>
      <c r="AY316" s="156" t="s">
        <v>187</v>
      </c>
    </row>
    <row r="317" spans="2:65" s="13" customFormat="1" ht="11.25">
      <c r="B317" s="161"/>
      <c r="D317" s="151" t="s">
        <v>197</v>
      </c>
      <c r="E317" s="162" t="s">
        <v>1</v>
      </c>
      <c r="F317" s="163" t="s">
        <v>392</v>
      </c>
      <c r="H317" s="164">
        <v>19.43</v>
      </c>
      <c r="I317" s="165"/>
      <c r="L317" s="161"/>
      <c r="M317" s="166"/>
      <c r="T317" s="167"/>
      <c r="AT317" s="162" t="s">
        <v>197</v>
      </c>
      <c r="AU317" s="162" t="s">
        <v>84</v>
      </c>
      <c r="AV317" s="13" t="s">
        <v>84</v>
      </c>
      <c r="AW317" s="13" t="s">
        <v>30</v>
      </c>
      <c r="AX317" s="13" t="s">
        <v>73</v>
      </c>
      <c r="AY317" s="162" t="s">
        <v>187</v>
      </c>
    </row>
    <row r="318" spans="2:65" s="13" customFormat="1" ht="11.25">
      <c r="B318" s="161"/>
      <c r="D318" s="151" t="s">
        <v>197</v>
      </c>
      <c r="E318" s="162" t="s">
        <v>1</v>
      </c>
      <c r="F318" s="163" t="s">
        <v>393</v>
      </c>
      <c r="H318" s="164">
        <v>-2.758</v>
      </c>
      <c r="I318" s="165"/>
      <c r="L318" s="161"/>
      <c r="M318" s="166"/>
      <c r="T318" s="167"/>
      <c r="AT318" s="162" t="s">
        <v>197</v>
      </c>
      <c r="AU318" s="162" t="s">
        <v>84</v>
      </c>
      <c r="AV318" s="13" t="s">
        <v>84</v>
      </c>
      <c r="AW318" s="13" t="s">
        <v>30</v>
      </c>
      <c r="AX318" s="13" t="s">
        <v>73</v>
      </c>
      <c r="AY318" s="162" t="s">
        <v>187</v>
      </c>
    </row>
    <row r="319" spans="2:65" s="12" customFormat="1" ht="11.25">
      <c r="B319" s="155"/>
      <c r="D319" s="151" t="s">
        <v>197</v>
      </c>
      <c r="E319" s="156" t="s">
        <v>1</v>
      </c>
      <c r="F319" s="157" t="s">
        <v>311</v>
      </c>
      <c r="H319" s="156" t="s">
        <v>1</v>
      </c>
      <c r="I319" s="158"/>
      <c r="L319" s="155"/>
      <c r="M319" s="159"/>
      <c r="T319" s="160"/>
      <c r="AT319" s="156" t="s">
        <v>197</v>
      </c>
      <c r="AU319" s="156" t="s">
        <v>84</v>
      </c>
      <c r="AV319" s="12" t="s">
        <v>80</v>
      </c>
      <c r="AW319" s="12" t="s">
        <v>30</v>
      </c>
      <c r="AX319" s="12" t="s">
        <v>73</v>
      </c>
      <c r="AY319" s="156" t="s">
        <v>187</v>
      </c>
    </row>
    <row r="320" spans="2:65" s="13" customFormat="1" ht="11.25">
      <c r="B320" s="161"/>
      <c r="D320" s="151" t="s">
        <v>197</v>
      </c>
      <c r="E320" s="162" t="s">
        <v>1</v>
      </c>
      <c r="F320" s="163" t="s">
        <v>392</v>
      </c>
      <c r="H320" s="164">
        <v>19.43</v>
      </c>
      <c r="I320" s="165"/>
      <c r="L320" s="161"/>
      <c r="M320" s="166"/>
      <c r="T320" s="167"/>
      <c r="AT320" s="162" t="s">
        <v>197</v>
      </c>
      <c r="AU320" s="162" t="s">
        <v>84</v>
      </c>
      <c r="AV320" s="13" t="s">
        <v>84</v>
      </c>
      <c r="AW320" s="13" t="s">
        <v>30</v>
      </c>
      <c r="AX320" s="13" t="s">
        <v>73</v>
      </c>
      <c r="AY320" s="162" t="s">
        <v>187</v>
      </c>
    </row>
    <row r="321" spans="2:65" s="13" customFormat="1" ht="11.25">
      <c r="B321" s="161"/>
      <c r="D321" s="151" t="s">
        <v>197</v>
      </c>
      <c r="E321" s="162" t="s">
        <v>1</v>
      </c>
      <c r="F321" s="163" t="s">
        <v>393</v>
      </c>
      <c r="H321" s="164">
        <v>-2.758</v>
      </c>
      <c r="I321" s="165"/>
      <c r="L321" s="161"/>
      <c r="M321" s="166"/>
      <c r="T321" s="167"/>
      <c r="AT321" s="162" t="s">
        <v>197</v>
      </c>
      <c r="AU321" s="162" t="s">
        <v>84</v>
      </c>
      <c r="AV321" s="13" t="s">
        <v>84</v>
      </c>
      <c r="AW321" s="13" t="s">
        <v>30</v>
      </c>
      <c r="AX321" s="13" t="s">
        <v>73</v>
      </c>
      <c r="AY321" s="162" t="s">
        <v>187</v>
      </c>
    </row>
    <row r="322" spans="2:65" s="14" customFormat="1" ht="11.25">
      <c r="B322" s="168"/>
      <c r="D322" s="151" t="s">
        <v>197</v>
      </c>
      <c r="E322" s="169" t="s">
        <v>1</v>
      </c>
      <c r="F322" s="170" t="s">
        <v>202</v>
      </c>
      <c r="H322" s="171">
        <v>33.344000000000001</v>
      </c>
      <c r="I322" s="172"/>
      <c r="L322" s="168"/>
      <c r="M322" s="173"/>
      <c r="T322" s="174"/>
      <c r="AT322" s="169" t="s">
        <v>197</v>
      </c>
      <c r="AU322" s="169" t="s">
        <v>84</v>
      </c>
      <c r="AV322" s="14" t="s">
        <v>193</v>
      </c>
      <c r="AW322" s="14" t="s">
        <v>30</v>
      </c>
      <c r="AX322" s="14" t="s">
        <v>80</v>
      </c>
      <c r="AY322" s="169" t="s">
        <v>187</v>
      </c>
    </row>
    <row r="323" spans="2:65" s="1" customFormat="1" ht="24.2" customHeight="1">
      <c r="B323" s="32"/>
      <c r="C323" s="137" t="s">
        <v>394</v>
      </c>
      <c r="D323" s="137" t="s">
        <v>189</v>
      </c>
      <c r="E323" s="138" t="s">
        <v>395</v>
      </c>
      <c r="F323" s="139" t="s">
        <v>396</v>
      </c>
      <c r="G323" s="140" t="s">
        <v>397</v>
      </c>
      <c r="H323" s="141">
        <v>40.4</v>
      </c>
      <c r="I323" s="142"/>
      <c r="J323" s="143">
        <f>ROUND(I323*H323,2)</f>
        <v>0</v>
      </c>
      <c r="K323" s="144"/>
      <c r="L323" s="32"/>
      <c r="M323" s="145" t="s">
        <v>1</v>
      </c>
      <c r="N323" s="146" t="s">
        <v>39</v>
      </c>
      <c r="P323" s="147">
        <f>O323*H323</f>
        <v>0</v>
      </c>
      <c r="Q323" s="147">
        <v>0</v>
      </c>
      <c r="R323" s="147">
        <f>Q323*H323</f>
        <v>0</v>
      </c>
      <c r="S323" s="147">
        <v>0</v>
      </c>
      <c r="T323" s="148">
        <f>S323*H323</f>
        <v>0</v>
      </c>
      <c r="AR323" s="149" t="s">
        <v>193</v>
      </c>
      <c r="AT323" s="149" t="s">
        <v>189</v>
      </c>
      <c r="AU323" s="149" t="s">
        <v>84</v>
      </c>
      <c r="AY323" s="17" t="s">
        <v>187</v>
      </c>
      <c r="BE323" s="150">
        <f>IF(N323="základní",J323,0)</f>
        <v>0</v>
      </c>
      <c r="BF323" s="150">
        <f>IF(N323="snížená",J323,0)</f>
        <v>0</v>
      </c>
      <c r="BG323" s="150">
        <f>IF(N323="zákl. přenesená",J323,0)</f>
        <v>0</v>
      </c>
      <c r="BH323" s="150">
        <f>IF(N323="sníž. přenesená",J323,0)</f>
        <v>0</v>
      </c>
      <c r="BI323" s="150">
        <f>IF(N323="nulová",J323,0)</f>
        <v>0</v>
      </c>
      <c r="BJ323" s="17" t="s">
        <v>84</v>
      </c>
      <c r="BK323" s="150">
        <f>ROUND(I323*H323,2)</f>
        <v>0</v>
      </c>
      <c r="BL323" s="17" t="s">
        <v>193</v>
      </c>
      <c r="BM323" s="149" t="s">
        <v>3576</v>
      </c>
    </row>
    <row r="324" spans="2:65" s="1" customFormat="1" ht="68.25">
      <c r="B324" s="32"/>
      <c r="D324" s="151" t="s">
        <v>195</v>
      </c>
      <c r="F324" s="152" t="s">
        <v>399</v>
      </c>
      <c r="I324" s="153"/>
      <c r="L324" s="32"/>
      <c r="M324" s="154"/>
      <c r="T324" s="56"/>
      <c r="AT324" s="17" t="s">
        <v>195</v>
      </c>
      <c r="AU324" s="17" t="s">
        <v>84</v>
      </c>
    </row>
    <row r="325" spans="2:65" s="12" customFormat="1" ht="11.25">
      <c r="B325" s="155"/>
      <c r="D325" s="151" t="s">
        <v>197</v>
      </c>
      <c r="E325" s="156" t="s">
        <v>1</v>
      </c>
      <c r="F325" s="157" t="s">
        <v>207</v>
      </c>
      <c r="H325" s="156" t="s">
        <v>1</v>
      </c>
      <c r="I325" s="158"/>
      <c r="L325" s="155"/>
      <c r="M325" s="159"/>
      <c r="T325" s="160"/>
      <c r="AT325" s="156" t="s">
        <v>197</v>
      </c>
      <c r="AU325" s="156" t="s">
        <v>84</v>
      </c>
      <c r="AV325" s="12" t="s">
        <v>80</v>
      </c>
      <c r="AW325" s="12" t="s">
        <v>30</v>
      </c>
      <c r="AX325" s="12" t="s">
        <v>73</v>
      </c>
      <c r="AY325" s="156" t="s">
        <v>187</v>
      </c>
    </row>
    <row r="326" spans="2:65" s="12" customFormat="1" ht="11.25">
      <c r="B326" s="155"/>
      <c r="D326" s="151" t="s">
        <v>197</v>
      </c>
      <c r="E326" s="156" t="s">
        <v>1</v>
      </c>
      <c r="F326" s="157" t="s">
        <v>400</v>
      </c>
      <c r="H326" s="156" t="s">
        <v>1</v>
      </c>
      <c r="I326" s="158"/>
      <c r="L326" s="155"/>
      <c r="M326" s="159"/>
      <c r="T326" s="160"/>
      <c r="AT326" s="156" t="s">
        <v>197</v>
      </c>
      <c r="AU326" s="156" t="s">
        <v>84</v>
      </c>
      <c r="AV326" s="12" t="s">
        <v>80</v>
      </c>
      <c r="AW326" s="12" t="s">
        <v>30</v>
      </c>
      <c r="AX326" s="12" t="s">
        <v>73</v>
      </c>
      <c r="AY326" s="156" t="s">
        <v>187</v>
      </c>
    </row>
    <row r="327" spans="2:65" s="13" customFormat="1" ht="11.25">
      <c r="B327" s="161"/>
      <c r="D327" s="151" t="s">
        <v>197</v>
      </c>
      <c r="E327" s="162" t="s">
        <v>1</v>
      </c>
      <c r="F327" s="163" t="s">
        <v>401</v>
      </c>
      <c r="H327" s="164">
        <v>3.8</v>
      </c>
      <c r="I327" s="165"/>
      <c r="L327" s="161"/>
      <c r="M327" s="166"/>
      <c r="T327" s="167"/>
      <c r="AT327" s="162" t="s">
        <v>197</v>
      </c>
      <c r="AU327" s="162" t="s">
        <v>84</v>
      </c>
      <c r="AV327" s="13" t="s">
        <v>84</v>
      </c>
      <c r="AW327" s="13" t="s">
        <v>30</v>
      </c>
      <c r="AX327" s="13" t="s">
        <v>73</v>
      </c>
      <c r="AY327" s="162" t="s">
        <v>187</v>
      </c>
    </row>
    <row r="328" spans="2:65" s="12" customFormat="1" ht="11.25">
      <c r="B328" s="155"/>
      <c r="D328" s="151" t="s">
        <v>197</v>
      </c>
      <c r="E328" s="156" t="s">
        <v>1</v>
      </c>
      <c r="F328" s="157" t="s">
        <v>307</v>
      </c>
      <c r="H328" s="156" t="s">
        <v>1</v>
      </c>
      <c r="I328" s="158"/>
      <c r="L328" s="155"/>
      <c r="M328" s="159"/>
      <c r="T328" s="160"/>
      <c r="AT328" s="156" t="s">
        <v>197</v>
      </c>
      <c r="AU328" s="156" t="s">
        <v>84</v>
      </c>
      <c r="AV328" s="12" t="s">
        <v>80</v>
      </c>
      <c r="AW328" s="12" t="s">
        <v>30</v>
      </c>
      <c r="AX328" s="12" t="s">
        <v>73</v>
      </c>
      <c r="AY328" s="156" t="s">
        <v>187</v>
      </c>
    </row>
    <row r="329" spans="2:65" s="13" customFormat="1" ht="11.25">
      <c r="B329" s="161"/>
      <c r="D329" s="151" t="s">
        <v>197</v>
      </c>
      <c r="E329" s="162" t="s">
        <v>1</v>
      </c>
      <c r="F329" s="163" t="s">
        <v>402</v>
      </c>
      <c r="H329" s="164">
        <v>18.3</v>
      </c>
      <c r="I329" s="165"/>
      <c r="L329" s="161"/>
      <c r="M329" s="166"/>
      <c r="T329" s="167"/>
      <c r="AT329" s="162" t="s">
        <v>197</v>
      </c>
      <c r="AU329" s="162" t="s">
        <v>84</v>
      </c>
      <c r="AV329" s="13" t="s">
        <v>84</v>
      </c>
      <c r="AW329" s="13" t="s">
        <v>30</v>
      </c>
      <c r="AX329" s="13" t="s">
        <v>73</v>
      </c>
      <c r="AY329" s="162" t="s">
        <v>187</v>
      </c>
    </row>
    <row r="330" spans="2:65" s="12" customFormat="1" ht="11.25">
      <c r="B330" s="155"/>
      <c r="D330" s="151" t="s">
        <v>197</v>
      </c>
      <c r="E330" s="156" t="s">
        <v>1</v>
      </c>
      <c r="F330" s="157" t="s">
        <v>311</v>
      </c>
      <c r="H330" s="156" t="s">
        <v>1</v>
      </c>
      <c r="I330" s="158"/>
      <c r="L330" s="155"/>
      <c r="M330" s="159"/>
      <c r="T330" s="160"/>
      <c r="AT330" s="156" t="s">
        <v>197</v>
      </c>
      <c r="AU330" s="156" t="s">
        <v>84</v>
      </c>
      <c r="AV330" s="12" t="s">
        <v>80</v>
      </c>
      <c r="AW330" s="12" t="s">
        <v>30</v>
      </c>
      <c r="AX330" s="12" t="s">
        <v>73</v>
      </c>
      <c r="AY330" s="156" t="s">
        <v>187</v>
      </c>
    </row>
    <row r="331" spans="2:65" s="13" customFormat="1" ht="11.25">
      <c r="B331" s="161"/>
      <c r="D331" s="151" t="s">
        <v>197</v>
      </c>
      <c r="E331" s="162" t="s">
        <v>1</v>
      </c>
      <c r="F331" s="163" t="s">
        <v>402</v>
      </c>
      <c r="H331" s="164">
        <v>18.3</v>
      </c>
      <c r="I331" s="165"/>
      <c r="L331" s="161"/>
      <c r="M331" s="166"/>
      <c r="T331" s="167"/>
      <c r="AT331" s="162" t="s">
        <v>197</v>
      </c>
      <c r="AU331" s="162" t="s">
        <v>84</v>
      </c>
      <c r="AV331" s="13" t="s">
        <v>84</v>
      </c>
      <c r="AW331" s="13" t="s">
        <v>30</v>
      </c>
      <c r="AX331" s="13" t="s">
        <v>73</v>
      </c>
      <c r="AY331" s="162" t="s">
        <v>187</v>
      </c>
    </row>
    <row r="332" spans="2:65" s="14" customFormat="1" ht="11.25">
      <c r="B332" s="168"/>
      <c r="D332" s="151" t="s">
        <v>197</v>
      </c>
      <c r="E332" s="169" t="s">
        <v>1</v>
      </c>
      <c r="F332" s="170" t="s">
        <v>202</v>
      </c>
      <c r="H332" s="171">
        <v>40.400000000000006</v>
      </c>
      <c r="I332" s="172"/>
      <c r="L332" s="168"/>
      <c r="M332" s="173"/>
      <c r="T332" s="174"/>
      <c r="AT332" s="169" t="s">
        <v>197</v>
      </c>
      <c r="AU332" s="169" t="s">
        <v>84</v>
      </c>
      <c r="AV332" s="14" t="s">
        <v>193</v>
      </c>
      <c r="AW332" s="14" t="s">
        <v>30</v>
      </c>
      <c r="AX332" s="14" t="s">
        <v>80</v>
      </c>
      <c r="AY332" s="169" t="s">
        <v>187</v>
      </c>
    </row>
    <row r="333" spans="2:65" s="1" customFormat="1" ht="66.75" customHeight="1">
      <c r="B333" s="32"/>
      <c r="C333" s="137" t="s">
        <v>403</v>
      </c>
      <c r="D333" s="137" t="s">
        <v>189</v>
      </c>
      <c r="E333" s="138" t="s">
        <v>404</v>
      </c>
      <c r="F333" s="139" t="s">
        <v>405</v>
      </c>
      <c r="G333" s="140" t="s">
        <v>406</v>
      </c>
      <c r="H333" s="141">
        <v>1</v>
      </c>
      <c r="I333" s="142"/>
      <c r="J333" s="143">
        <f>ROUND(I333*H333,2)</f>
        <v>0</v>
      </c>
      <c r="K333" s="144"/>
      <c r="L333" s="32"/>
      <c r="M333" s="145" t="s">
        <v>1</v>
      </c>
      <c r="N333" s="146" t="s">
        <v>39</v>
      </c>
      <c r="P333" s="147">
        <f>O333*H333</f>
        <v>0</v>
      </c>
      <c r="Q333" s="147">
        <v>0</v>
      </c>
      <c r="R333" s="147">
        <f>Q333*H333</f>
        <v>0</v>
      </c>
      <c r="S333" s="147">
        <v>0</v>
      </c>
      <c r="T333" s="148">
        <f>S333*H333</f>
        <v>0</v>
      </c>
      <c r="AR333" s="149" t="s">
        <v>193</v>
      </c>
      <c r="AT333" s="149" t="s">
        <v>189</v>
      </c>
      <c r="AU333" s="149" t="s">
        <v>84</v>
      </c>
      <c r="AY333" s="17" t="s">
        <v>187</v>
      </c>
      <c r="BE333" s="150">
        <f>IF(N333="základní",J333,0)</f>
        <v>0</v>
      </c>
      <c r="BF333" s="150">
        <f>IF(N333="snížená",J333,0)</f>
        <v>0</v>
      </c>
      <c r="BG333" s="150">
        <f>IF(N333="zákl. přenesená",J333,0)</f>
        <v>0</v>
      </c>
      <c r="BH333" s="150">
        <f>IF(N333="sníž. přenesená",J333,0)</f>
        <v>0</v>
      </c>
      <c r="BI333" s="150">
        <f>IF(N333="nulová",J333,0)</f>
        <v>0</v>
      </c>
      <c r="BJ333" s="17" t="s">
        <v>84</v>
      </c>
      <c r="BK333" s="150">
        <f>ROUND(I333*H333,2)</f>
        <v>0</v>
      </c>
      <c r="BL333" s="17" t="s">
        <v>193</v>
      </c>
      <c r="BM333" s="149" t="s">
        <v>3577</v>
      </c>
    </row>
    <row r="334" spans="2:65" s="1" customFormat="1" ht="39">
      <c r="B334" s="32"/>
      <c r="D334" s="151" t="s">
        <v>195</v>
      </c>
      <c r="F334" s="152" t="s">
        <v>408</v>
      </c>
      <c r="I334" s="153"/>
      <c r="L334" s="32"/>
      <c r="M334" s="154"/>
      <c r="T334" s="56"/>
      <c r="AT334" s="17" t="s">
        <v>195</v>
      </c>
      <c r="AU334" s="17" t="s">
        <v>84</v>
      </c>
    </row>
    <row r="335" spans="2:65" s="11" customFormat="1" ht="22.9" customHeight="1">
      <c r="B335" s="125"/>
      <c r="D335" s="126" t="s">
        <v>72</v>
      </c>
      <c r="E335" s="135" t="s">
        <v>409</v>
      </c>
      <c r="F335" s="135" t="s">
        <v>410</v>
      </c>
      <c r="I335" s="128"/>
      <c r="J335" s="136">
        <f>BK335</f>
        <v>0</v>
      </c>
      <c r="L335" s="125"/>
      <c r="M335" s="130"/>
      <c r="P335" s="131">
        <f>SUM(P336:P350)</f>
        <v>0</v>
      </c>
      <c r="R335" s="131">
        <f>SUM(R336:R350)</f>
        <v>0</v>
      </c>
      <c r="T335" s="132">
        <f>SUM(T336:T350)</f>
        <v>0</v>
      </c>
      <c r="AR335" s="126" t="s">
        <v>80</v>
      </c>
      <c r="AT335" s="133" t="s">
        <v>72</v>
      </c>
      <c r="AU335" s="133" t="s">
        <v>80</v>
      </c>
      <c r="AY335" s="126" t="s">
        <v>187</v>
      </c>
      <c r="BK335" s="134">
        <f>SUM(BK336:BK350)</f>
        <v>0</v>
      </c>
    </row>
    <row r="336" spans="2:65" s="1" customFormat="1" ht="37.9" customHeight="1">
      <c r="B336" s="32"/>
      <c r="C336" s="137" t="s">
        <v>411</v>
      </c>
      <c r="D336" s="137" t="s">
        <v>189</v>
      </c>
      <c r="E336" s="138" t="s">
        <v>412</v>
      </c>
      <c r="F336" s="139" t="s">
        <v>413</v>
      </c>
      <c r="G336" s="140" t="s">
        <v>245</v>
      </c>
      <c r="H336" s="141">
        <v>89</v>
      </c>
      <c r="I336" s="142"/>
      <c r="J336" s="143">
        <f t="shared" ref="J336:J350" si="0">ROUND(I336*H336,2)</f>
        <v>0</v>
      </c>
      <c r="K336" s="144"/>
      <c r="L336" s="32"/>
      <c r="M336" s="145" t="s">
        <v>1</v>
      </c>
      <c r="N336" s="146" t="s">
        <v>39</v>
      </c>
      <c r="P336" s="147">
        <f t="shared" ref="P336:P350" si="1">O336*H336</f>
        <v>0</v>
      </c>
      <c r="Q336" s="147">
        <v>0</v>
      </c>
      <c r="R336" s="147">
        <f t="shared" ref="R336:R350" si="2">Q336*H336</f>
        <v>0</v>
      </c>
      <c r="S336" s="147">
        <v>0</v>
      </c>
      <c r="T336" s="148">
        <f t="shared" ref="T336:T350" si="3">S336*H336</f>
        <v>0</v>
      </c>
      <c r="AR336" s="149" t="s">
        <v>193</v>
      </c>
      <c r="AT336" s="149" t="s">
        <v>189</v>
      </c>
      <c r="AU336" s="149" t="s">
        <v>84</v>
      </c>
      <c r="AY336" s="17" t="s">
        <v>187</v>
      </c>
      <c r="BE336" s="150">
        <f t="shared" ref="BE336:BE350" si="4">IF(N336="základní",J336,0)</f>
        <v>0</v>
      </c>
      <c r="BF336" s="150">
        <f t="shared" ref="BF336:BF350" si="5">IF(N336="snížená",J336,0)</f>
        <v>0</v>
      </c>
      <c r="BG336" s="150">
        <f t="shared" ref="BG336:BG350" si="6">IF(N336="zákl. přenesená",J336,0)</f>
        <v>0</v>
      </c>
      <c r="BH336" s="150">
        <f t="shared" ref="BH336:BH350" si="7">IF(N336="sníž. přenesená",J336,0)</f>
        <v>0</v>
      </c>
      <c r="BI336" s="150">
        <f t="shared" ref="BI336:BI350" si="8">IF(N336="nulová",J336,0)</f>
        <v>0</v>
      </c>
      <c r="BJ336" s="17" t="s">
        <v>84</v>
      </c>
      <c r="BK336" s="150">
        <f t="shared" ref="BK336:BK350" si="9">ROUND(I336*H336,2)</f>
        <v>0</v>
      </c>
      <c r="BL336" s="17" t="s">
        <v>193</v>
      </c>
      <c r="BM336" s="149" t="s">
        <v>3578</v>
      </c>
    </row>
    <row r="337" spans="2:65" s="1" customFormat="1" ht="33" customHeight="1">
      <c r="B337" s="32"/>
      <c r="C337" s="137" t="s">
        <v>415</v>
      </c>
      <c r="D337" s="137" t="s">
        <v>189</v>
      </c>
      <c r="E337" s="138" t="s">
        <v>416</v>
      </c>
      <c r="F337" s="139" t="s">
        <v>417</v>
      </c>
      <c r="G337" s="140" t="s">
        <v>245</v>
      </c>
      <c r="H337" s="141">
        <v>9</v>
      </c>
      <c r="I337" s="142"/>
      <c r="J337" s="143">
        <f t="shared" si="0"/>
        <v>0</v>
      </c>
      <c r="K337" s="144"/>
      <c r="L337" s="32"/>
      <c r="M337" s="145" t="s">
        <v>1</v>
      </c>
      <c r="N337" s="146" t="s">
        <v>39</v>
      </c>
      <c r="P337" s="147">
        <f t="shared" si="1"/>
        <v>0</v>
      </c>
      <c r="Q337" s="147">
        <v>0</v>
      </c>
      <c r="R337" s="147">
        <f t="shared" si="2"/>
        <v>0</v>
      </c>
      <c r="S337" s="147">
        <v>0</v>
      </c>
      <c r="T337" s="148">
        <f t="shared" si="3"/>
        <v>0</v>
      </c>
      <c r="AR337" s="149" t="s">
        <v>193</v>
      </c>
      <c r="AT337" s="149" t="s">
        <v>189</v>
      </c>
      <c r="AU337" s="149" t="s">
        <v>84</v>
      </c>
      <c r="AY337" s="17" t="s">
        <v>187</v>
      </c>
      <c r="BE337" s="150">
        <f t="shared" si="4"/>
        <v>0</v>
      </c>
      <c r="BF337" s="150">
        <f t="shared" si="5"/>
        <v>0</v>
      </c>
      <c r="BG337" s="150">
        <f t="shared" si="6"/>
        <v>0</v>
      </c>
      <c r="BH337" s="150">
        <f t="shared" si="7"/>
        <v>0</v>
      </c>
      <c r="BI337" s="150">
        <f t="shared" si="8"/>
        <v>0</v>
      </c>
      <c r="BJ337" s="17" t="s">
        <v>84</v>
      </c>
      <c r="BK337" s="150">
        <f t="shared" si="9"/>
        <v>0</v>
      </c>
      <c r="BL337" s="17" t="s">
        <v>193</v>
      </c>
      <c r="BM337" s="149" t="s">
        <v>3579</v>
      </c>
    </row>
    <row r="338" spans="2:65" s="1" customFormat="1" ht="37.9" customHeight="1">
      <c r="B338" s="32"/>
      <c r="C338" s="137" t="s">
        <v>419</v>
      </c>
      <c r="D338" s="137" t="s">
        <v>189</v>
      </c>
      <c r="E338" s="138" t="s">
        <v>420</v>
      </c>
      <c r="F338" s="139" t="s">
        <v>421</v>
      </c>
      <c r="G338" s="140" t="s">
        <v>245</v>
      </c>
      <c r="H338" s="141">
        <v>91</v>
      </c>
      <c r="I338" s="142"/>
      <c r="J338" s="143">
        <f t="shared" si="0"/>
        <v>0</v>
      </c>
      <c r="K338" s="144"/>
      <c r="L338" s="32"/>
      <c r="M338" s="145" t="s">
        <v>1</v>
      </c>
      <c r="N338" s="146" t="s">
        <v>39</v>
      </c>
      <c r="P338" s="147">
        <f t="shared" si="1"/>
        <v>0</v>
      </c>
      <c r="Q338" s="147">
        <v>0</v>
      </c>
      <c r="R338" s="147">
        <f t="shared" si="2"/>
        <v>0</v>
      </c>
      <c r="S338" s="147">
        <v>0</v>
      </c>
      <c r="T338" s="148">
        <f t="shared" si="3"/>
        <v>0</v>
      </c>
      <c r="AR338" s="149" t="s">
        <v>193</v>
      </c>
      <c r="AT338" s="149" t="s">
        <v>189</v>
      </c>
      <c r="AU338" s="149" t="s">
        <v>84</v>
      </c>
      <c r="AY338" s="17" t="s">
        <v>187</v>
      </c>
      <c r="BE338" s="150">
        <f t="shared" si="4"/>
        <v>0</v>
      </c>
      <c r="BF338" s="150">
        <f t="shared" si="5"/>
        <v>0</v>
      </c>
      <c r="BG338" s="150">
        <f t="shared" si="6"/>
        <v>0</v>
      </c>
      <c r="BH338" s="150">
        <f t="shared" si="7"/>
        <v>0</v>
      </c>
      <c r="BI338" s="150">
        <f t="shared" si="8"/>
        <v>0</v>
      </c>
      <c r="BJ338" s="17" t="s">
        <v>84</v>
      </c>
      <c r="BK338" s="150">
        <f t="shared" si="9"/>
        <v>0</v>
      </c>
      <c r="BL338" s="17" t="s">
        <v>193</v>
      </c>
      <c r="BM338" s="149" t="s">
        <v>3580</v>
      </c>
    </row>
    <row r="339" spans="2:65" s="1" customFormat="1" ht="37.9" customHeight="1">
      <c r="B339" s="32"/>
      <c r="C339" s="137" t="s">
        <v>423</v>
      </c>
      <c r="D339" s="137" t="s">
        <v>189</v>
      </c>
      <c r="E339" s="138" t="s">
        <v>424</v>
      </c>
      <c r="F339" s="139" t="s">
        <v>425</v>
      </c>
      <c r="G339" s="140" t="s">
        <v>245</v>
      </c>
      <c r="H339" s="141">
        <v>155</v>
      </c>
      <c r="I339" s="142"/>
      <c r="J339" s="143">
        <f t="shared" si="0"/>
        <v>0</v>
      </c>
      <c r="K339" s="144"/>
      <c r="L339" s="32"/>
      <c r="M339" s="145" t="s">
        <v>1</v>
      </c>
      <c r="N339" s="146" t="s">
        <v>39</v>
      </c>
      <c r="P339" s="147">
        <f t="shared" si="1"/>
        <v>0</v>
      </c>
      <c r="Q339" s="147">
        <v>0</v>
      </c>
      <c r="R339" s="147">
        <f t="shared" si="2"/>
        <v>0</v>
      </c>
      <c r="S339" s="147">
        <v>0</v>
      </c>
      <c r="T339" s="148">
        <f t="shared" si="3"/>
        <v>0</v>
      </c>
      <c r="AR339" s="149" t="s">
        <v>193</v>
      </c>
      <c r="AT339" s="149" t="s">
        <v>189</v>
      </c>
      <c r="AU339" s="149" t="s">
        <v>84</v>
      </c>
      <c r="AY339" s="17" t="s">
        <v>187</v>
      </c>
      <c r="BE339" s="150">
        <f t="shared" si="4"/>
        <v>0</v>
      </c>
      <c r="BF339" s="150">
        <f t="shared" si="5"/>
        <v>0</v>
      </c>
      <c r="BG339" s="150">
        <f t="shared" si="6"/>
        <v>0</v>
      </c>
      <c r="BH339" s="150">
        <f t="shared" si="7"/>
        <v>0</v>
      </c>
      <c r="BI339" s="150">
        <f t="shared" si="8"/>
        <v>0</v>
      </c>
      <c r="BJ339" s="17" t="s">
        <v>84</v>
      </c>
      <c r="BK339" s="150">
        <f t="shared" si="9"/>
        <v>0</v>
      </c>
      <c r="BL339" s="17" t="s">
        <v>193</v>
      </c>
      <c r="BM339" s="149" t="s">
        <v>3581</v>
      </c>
    </row>
    <row r="340" spans="2:65" s="1" customFormat="1" ht="37.9" customHeight="1">
      <c r="B340" s="32"/>
      <c r="C340" s="137" t="s">
        <v>427</v>
      </c>
      <c r="D340" s="137" t="s">
        <v>189</v>
      </c>
      <c r="E340" s="138" t="s">
        <v>428</v>
      </c>
      <c r="F340" s="139" t="s">
        <v>429</v>
      </c>
      <c r="G340" s="140" t="s">
        <v>245</v>
      </c>
      <c r="H340" s="141">
        <v>192</v>
      </c>
      <c r="I340" s="142"/>
      <c r="J340" s="143">
        <f t="shared" si="0"/>
        <v>0</v>
      </c>
      <c r="K340" s="144"/>
      <c r="L340" s="32"/>
      <c r="M340" s="145" t="s">
        <v>1</v>
      </c>
      <c r="N340" s="146" t="s">
        <v>39</v>
      </c>
      <c r="P340" s="147">
        <f t="shared" si="1"/>
        <v>0</v>
      </c>
      <c r="Q340" s="147">
        <v>0</v>
      </c>
      <c r="R340" s="147">
        <f t="shared" si="2"/>
        <v>0</v>
      </c>
      <c r="S340" s="147">
        <v>0</v>
      </c>
      <c r="T340" s="148">
        <f t="shared" si="3"/>
        <v>0</v>
      </c>
      <c r="AR340" s="149" t="s">
        <v>193</v>
      </c>
      <c r="AT340" s="149" t="s">
        <v>189</v>
      </c>
      <c r="AU340" s="149" t="s">
        <v>84</v>
      </c>
      <c r="AY340" s="17" t="s">
        <v>187</v>
      </c>
      <c r="BE340" s="150">
        <f t="shared" si="4"/>
        <v>0</v>
      </c>
      <c r="BF340" s="150">
        <f t="shared" si="5"/>
        <v>0</v>
      </c>
      <c r="BG340" s="150">
        <f t="shared" si="6"/>
        <v>0</v>
      </c>
      <c r="BH340" s="150">
        <f t="shared" si="7"/>
        <v>0</v>
      </c>
      <c r="BI340" s="150">
        <f t="shared" si="8"/>
        <v>0</v>
      </c>
      <c r="BJ340" s="17" t="s">
        <v>84</v>
      </c>
      <c r="BK340" s="150">
        <f t="shared" si="9"/>
        <v>0</v>
      </c>
      <c r="BL340" s="17" t="s">
        <v>193</v>
      </c>
      <c r="BM340" s="149" t="s">
        <v>3582</v>
      </c>
    </row>
    <row r="341" spans="2:65" s="1" customFormat="1" ht="37.9" customHeight="1">
      <c r="B341" s="32"/>
      <c r="C341" s="137" t="s">
        <v>431</v>
      </c>
      <c r="D341" s="137" t="s">
        <v>189</v>
      </c>
      <c r="E341" s="138" t="s">
        <v>432</v>
      </c>
      <c r="F341" s="139" t="s">
        <v>433</v>
      </c>
      <c r="G341" s="140" t="s">
        <v>245</v>
      </c>
      <c r="H341" s="141">
        <v>218</v>
      </c>
      <c r="I341" s="142"/>
      <c r="J341" s="143">
        <f t="shared" si="0"/>
        <v>0</v>
      </c>
      <c r="K341" s="144"/>
      <c r="L341" s="32"/>
      <c r="M341" s="145" t="s">
        <v>1</v>
      </c>
      <c r="N341" s="146" t="s">
        <v>39</v>
      </c>
      <c r="P341" s="147">
        <f t="shared" si="1"/>
        <v>0</v>
      </c>
      <c r="Q341" s="147">
        <v>0</v>
      </c>
      <c r="R341" s="147">
        <f t="shared" si="2"/>
        <v>0</v>
      </c>
      <c r="S341" s="147">
        <v>0</v>
      </c>
      <c r="T341" s="148">
        <f t="shared" si="3"/>
        <v>0</v>
      </c>
      <c r="AR341" s="149" t="s">
        <v>193</v>
      </c>
      <c r="AT341" s="149" t="s">
        <v>189</v>
      </c>
      <c r="AU341" s="149" t="s">
        <v>84</v>
      </c>
      <c r="AY341" s="17" t="s">
        <v>187</v>
      </c>
      <c r="BE341" s="150">
        <f t="shared" si="4"/>
        <v>0</v>
      </c>
      <c r="BF341" s="150">
        <f t="shared" si="5"/>
        <v>0</v>
      </c>
      <c r="BG341" s="150">
        <f t="shared" si="6"/>
        <v>0</v>
      </c>
      <c r="BH341" s="150">
        <f t="shared" si="7"/>
        <v>0</v>
      </c>
      <c r="BI341" s="150">
        <f t="shared" si="8"/>
        <v>0</v>
      </c>
      <c r="BJ341" s="17" t="s">
        <v>84</v>
      </c>
      <c r="BK341" s="150">
        <f t="shared" si="9"/>
        <v>0</v>
      </c>
      <c r="BL341" s="17" t="s">
        <v>193</v>
      </c>
      <c r="BM341" s="149" t="s">
        <v>3583</v>
      </c>
    </row>
    <row r="342" spans="2:65" s="1" customFormat="1" ht="24.2" customHeight="1">
      <c r="B342" s="32"/>
      <c r="C342" s="137" t="s">
        <v>435</v>
      </c>
      <c r="D342" s="137" t="s">
        <v>189</v>
      </c>
      <c r="E342" s="138" t="s">
        <v>436</v>
      </c>
      <c r="F342" s="139" t="s">
        <v>437</v>
      </c>
      <c r="G342" s="140" t="s">
        <v>397</v>
      </c>
      <c r="H342" s="141">
        <v>98</v>
      </c>
      <c r="I342" s="142"/>
      <c r="J342" s="143">
        <f t="shared" si="0"/>
        <v>0</v>
      </c>
      <c r="K342" s="144"/>
      <c r="L342" s="32"/>
      <c r="M342" s="145" t="s">
        <v>1</v>
      </c>
      <c r="N342" s="146" t="s">
        <v>39</v>
      </c>
      <c r="P342" s="147">
        <f t="shared" si="1"/>
        <v>0</v>
      </c>
      <c r="Q342" s="147">
        <v>0</v>
      </c>
      <c r="R342" s="147">
        <f t="shared" si="2"/>
        <v>0</v>
      </c>
      <c r="S342" s="147">
        <v>0</v>
      </c>
      <c r="T342" s="148">
        <f t="shared" si="3"/>
        <v>0</v>
      </c>
      <c r="AR342" s="149" t="s">
        <v>193</v>
      </c>
      <c r="AT342" s="149" t="s">
        <v>189</v>
      </c>
      <c r="AU342" s="149" t="s">
        <v>84</v>
      </c>
      <c r="AY342" s="17" t="s">
        <v>187</v>
      </c>
      <c r="BE342" s="150">
        <f t="shared" si="4"/>
        <v>0</v>
      </c>
      <c r="BF342" s="150">
        <f t="shared" si="5"/>
        <v>0</v>
      </c>
      <c r="BG342" s="150">
        <f t="shared" si="6"/>
        <v>0</v>
      </c>
      <c r="BH342" s="150">
        <f t="shared" si="7"/>
        <v>0</v>
      </c>
      <c r="BI342" s="150">
        <f t="shared" si="8"/>
        <v>0</v>
      </c>
      <c r="BJ342" s="17" t="s">
        <v>84</v>
      </c>
      <c r="BK342" s="150">
        <f t="shared" si="9"/>
        <v>0</v>
      </c>
      <c r="BL342" s="17" t="s">
        <v>193</v>
      </c>
      <c r="BM342" s="149" t="s">
        <v>3584</v>
      </c>
    </row>
    <row r="343" spans="2:65" s="1" customFormat="1" ht="37.9" customHeight="1">
      <c r="B343" s="32"/>
      <c r="C343" s="137" t="s">
        <v>439</v>
      </c>
      <c r="D343" s="137" t="s">
        <v>189</v>
      </c>
      <c r="E343" s="138" t="s">
        <v>440</v>
      </c>
      <c r="F343" s="139" t="s">
        <v>441</v>
      </c>
      <c r="G343" s="140" t="s">
        <v>245</v>
      </c>
      <c r="H343" s="141">
        <v>514</v>
      </c>
      <c r="I343" s="142"/>
      <c r="J343" s="143">
        <f t="shared" si="0"/>
        <v>0</v>
      </c>
      <c r="K343" s="144"/>
      <c r="L343" s="32"/>
      <c r="M343" s="145" t="s">
        <v>1</v>
      </c>
      <c r="N343" s="146" t="s">
        <v>39</v>
      </c>
      <c r="P343" s="147">
        <f t="shared" si="1"/>
        <v>0</v>
      </c>
      <c r="Q343" s="147">
        <v>0</v>
      </c>
      <c r="R343" s="147">
        <f t="shared" si="2"/>
        <v>0</v>
      </c>
      <c r="S343" s="147">
        <v>0</v>
      </c>
      <c r="T343" s="148">
        <f t="shared" si="3"/>
        <v>0</v>
      </c>
      <c r="AR343" s="149" t="s">
        <v>193</v>
      </c>
      <c r="AT343" s="149" t="s">
        <v>189</v>
      </c>
      <c r="AU343" s="149" t="s">
        <v>84</v>
      </c>
      <c r="AY343" s="17" t="s">
        <v>187</v>
      </c>
      <c r="BE343" s="150">
        <f t="shared" si="4"/>
        <v>0</v>
      </c>
      <c r="BF343" s="150">
        <f t="shared" si="5"/>
        <v>0</v>
      </c>
      <c r="BG343" s="150">
        <f t="shared" si="6"/>
        <v>0</v>
      </c>
      <c r="BH343" s="150">
        <f t="shared" si="7"/>
        <v>0</v>
      </c>
      <c r="BI343" s="150">
        <f t="shared" si="8"/>
        <v>0</v>
      </c>
      <c r="BJ343" s="17" t="s">
        <v>84</v>
      </c>
      <c r="BK343" s="150">
        <f t="shared" si="9"/>
        <v>0</v>
      </c>
      <c r="BL343" s="17" t="s">
        <v>193</v>
      </c>
      <c r="BM343" s="149" t="s">
        <v>3585</v>
      </c>
    </row>
    <row r="344" spans="2:65" s="1" customFormat="1" ht="37.9" customHeight="1">
      <c r="B344" s="32"/>
      <c r="C344" s="137" t="s">
        <v>443</v>
      </c>
      <c r="D344" s="137" t="s">
        <v>189</v>
      </c>
      <c r="E344" s="138" t="s">
        <v>444</v>
      </c>
      <c r="F344" s="139" t="s">
        <v>445</v>
      </c>
      <c r="G344" s="140" t="s">
        <v>245</v>
      </c>
      <c r="H344" s="141">
        <v>137</v>
      </c>
      <c r="I344" s="142"/>
      <c r="J344" s="143">
        <f t="shared" si="0"/>
        <v>0</v>
      </c>
      <c r="K344" s="144"/>
      <c r="L344" s="32"/>
      <c r="M344" s="145" t="s">
        <v>1</v>
      </c>
      <c r="N344" s="146" t="s">
        <v>39</v>
      </c>
      <c r="P344" s="147">
        <f t="shared" si="1"/>
        <v>0</v>
      </c>
      <c r="Q344" s="147">
        <v>0</v>
      </c>
      <c r="R344" s="147">
        <f t="shared" si="2"/>
        <v>0</v>
      </c>
      <c r="S344" s="147">
        <v>0</v>
      </c>
      <c r="T344" s="148">
        <f t="shared" si="3"/>
        <v>0</v>
      </c>
      <c r="AR344" s="149" t="s">
        <v>193</v>
      </c>
      <c r="AT344" s="149" t="s">
        <v>189</v>
      </c>
      <c r="AU344" s="149" t="s">
        <v>84</v>
      </c>
      <c r="AY344" s="17" t="s">
        <v>187</v>
      </c>
      <c r="BE344" s="150">
        <f t="shared" si="4"/>
        <v>0</v>
      </c>
      <c r="BF344" s="150">
        <f t="shared" si="5"/>
        <v>0</v>
      </c>
      <c r="BG344" s="150">
        <f t="shared" si="6"/>
        <v>0</v>
      </c>
      <c r="BH344" s="150">
        <f t="shared" si="7"/>
        <v>0</v>
      </c>
      <c r="BI344" s="150">
        <f t="shared" si="8"/>
        <v>0</v>
      </c>
      <c r="BJ344" s="17" t="s">
        <v>84</v>
      </c>
      <c r="BK344" s="150">
        <f t="shared" si="9"/>
        <v>0</v>
      </c>
      <c r="BL344" s="17" t="s">
        <v>193</v>
      </c>
      <c r="BM344" s="149" t="s">
        <v>3586</v>
      </c>
    </row>
    <row r="345" spans="2:65" s="1" customFormat="1" ht="37.9" customHeight="1">
      <c r="B345" s="32"/>
      <c r="C345" s="137" t="s">
        <v>447</v>
      </c>
      <c r="D345" s="137" t="s">
        <v>189</v>
      </c>
      <c r="E345" s="138" t="s">
        <v>448</v>
      </c>
      <c r="F345" s="139" t="s">
        <v>449</v>
      </c>
      <c r="G345" s="140" t="s">
        <v>245</v>
      </c>
      <c r="H345" s="141">
        <v>191</v>
      </c>
      <c r="I345" s="142"/>
      <c r="J345" s="143">
        <f t="shared" si="0"/>
        <v>0</v>
      </c>
      <c r="K345" s="144"/>
      <c r="L345" s="32"/>
      <c r="M345" s="145" t="s">
        <v>1</v>
      </c>
      <c r="N345" s="146" t="s">
        <v>39</v>
      </c>
      <c r="P345" s="147">
        <f t="shared" si="1"/>
        <v>0</v>
      </c>
      <c r="Q345" s="147">
        <v>0</v>
      </c>
      <c r="R345" s="147">
        <f t="shared" si="2"/>
        <v>0</v>
      </c>
      <c r="S345" s="147">
        <v>0</v>
      </c>
      <c r="T345" s="148">
        <f t="shared" si="3"/>
        <v>0</v>
      </c>
      <c r="AR345" s="149" t="s">
        <v>193</v>
      </c>
      <c r="AT345" s="149" t="s">
        <v>189</v>
      </c>
      <c r="AU345" s="149" t="s">
        <v>84</v>
      </c>
      <c r="AY345" s="17" t="s">
        <v>187</v>
      </c>
      <c r="BE345" s="150">
        <f t="shared" si="4"/>
        <v>0</v>
      </c>
      <c r="BF345" s="150">
        <f t="shared" si="5"/>
        <v>0</v>
      </c>
      <c r="BG345" s="150">
        <f t="shared" si="6"/>
        <v>0</v>
      </c>
      <c r="BH345" s="150">
        <f t="shared" si="7"/>
        <v>0</v>
      </c>
      <c r="BI345" s="150">
        <f t="shared" si="8"/>
        <v>0</v>
      </c>
      <c r="BJ345" s="17" t="s">
        <v>84</v>
      </c>
      <c r="BK345" s="150">
        <f t="shared" si="9"/>
        <v>0</v>
      </c>
      <c r="BL345" s="17" t="s">
        <v>193</v>
      </c>
      <c r="BM345" s="149" t="s">
        <v>3587</v>
      </c>
    </row>
    <row r="346" spans="2:65" s="1" customFormat="1" ht="37.9" customHeight="1">
      <c r="B346" s="32"/>
      <c r="C346" s="137" t="s">
        <v>451</v>
      </c>
      <c r="D346" s="137" t="s">
        <v>189</v>
      </c>
      <c r="E346" s="138" t="s">
        <v>452</v>
      </c>
      <c r="F346" s="139" t="s">
        <v>453</v>
      </c>
      <c r="G346" s="140" t="s">
        <v>245</v>
      </c>
      <c r="H346" s="141">
        <v>429</v>
      </c>
      <c r="I346" s="142"/>
      <c r="J346" s="143">
        <f t="shared" si="0"/>
        <v>0</v>
      </c>
      <c r="K346" s="144"/>
      <c r="L346" s="32"/>
      <c r="M346" s="145" t="s">
        <v>1</v>
      </c>
      <c r="N346" s="146" t="s">
        <v>39</v>
      </c>
      <c r="P346" s="147">
        <f t="shared" si="1"/>
        <v>0</v>
      </c>
      <c r="Q346" s="147">
        <v>0</v>
      </c>
      <c r="R346" s="147">
        <f t="shared" si="2"/>
        <v>0</v>
      </c>
      <c r="S346" s="147">
        <v>0</v>
      </c>
      <c r="T346" s="148">
        <f t="shared" si="3"/>
        <v>0</v>
      </c>
      <c r="AR346" s="149" t="s">
        <v>193</v>
      </c>
      <c r="AT346" s="149" t="s">
        <v>189</v>
      </c>
      <c r="AU346" s="149" t="s">
        <v>84</v>
      </c>
      <c r="AY346" s="17" t="s">
        <v>187</v>
      </c>
      <c r="BE346" s="150">
        <f t="shared" si="4"/>
        <v>0</v>
      </c>
      <c r="BF346" s="150">
        <f t="shared" si="5"/>
        <v>0</v>
      </c>
      <c r="BG346" s="150">
        <f t="shared" si="6"/>
        <v>0</v>
      </c>
      <c r="BH346" s="150">
        <f t="shared" si="7"/>
        <v>0</v>
      </c>
      <c r="BI346" s="150">
        <f t="shared" si="8"/>
        <v>0</v>
      </c>
      <c r="BJ346" s="17" t="s">
        <v>84</v>
      </c>
      <c r="BK346" s="150">
        <f t="shared" si="9"/>
        <v>0</v>
      </c>
      <c r="BL346" s="17" t="s">
        <v>193</v>
      </c>
      <c r="BM346" s="149" t="s">
        <v>3588</v>
      </c>
    </row>
    <row r="347" spans="2:65" s="1" customFormat="1" ht="37.9" customHeight="1">
      <c r="B347" s="32"/>
      <c r="C347" s="137" t="s">
        <v>455</v>
      </c>
      <c r="D347" s="137" t="s">
        <v>189</v>
      </c>
      <c r="E347" s="138" t="s">
        <v>456</v>
      </c>
      <c r="F347" s="139" t="s">
        <v>457</v>
      </c>
      <c r="G347" s="140" t="s">
        <v>245</v>
      </c>
      <c r="H347" s="141">
        <v>85</v>
      </c>
      <c r="I347" s="142"/>
      <c r="J347" s="143">
        <f t="shared" si="0"/>
        <v>0</v>
      </c>
      <c r="K347" s="144"/>
      <c r="L347" s="32"/>
      <c r="M347" s="145" t="s">
        <v>1</v>
      </c>
      <c r="N347" s="146" t="s">
        <v>39</v>
      </c>
      <c r="P347" s="147">
        <f t="shared" si="1"/>
        <v>0</v>
      </c>
      <c r="Q347" s="147">
        <v>0</v>
      </c>
      <c r="R347" s="147">
        <f t="shared" si="2"/>
        <v>0</v>
      </c>
      <c r="S347" s="147">
        <v>0</v>
      </c>
      <c r="T347" s="148">
        <f t="shared" si="3"/>
        <v>0</v>
      </c>
      <c r="AR347" s="149" t="s">
        <v>193</v>
      </c>
      <c r="AT347" s="149" t="s">
        <v>189</v>
      </c>
      <c r="AU347" s="149" t="s">
        <v>84</v>
      </c>
      <c r="AY347" s="17" t="s">
        <v>187</v>
      </c>
      <c r="BE347" s="150">
        <f t="shared" si="4"/>
        <v>0</v>
      </c>
      <c r="BF347" s="150">
        <f t="shared" si="5"/>
        <v>0</v>
      </c>
      <c r="BG347" s="150">
        <f t="shared" si="6"/>
        <v>0</v>
      </c>
      <c r="BH347" s="150">
        <f t="shared" si="7"/>
        <v>0</v>
      </c>
      <c r="BI347" s="150">
        <f t="shared" si="8"/>
        <v>0</v>
      </c>
      <c r="BJ347" s="17" t="s">
        <v>84</v>
      </c>
      <c r="BK347" s="150">
        <f t="shared" si="9"/>
        <v>0</v>
      </c>
      <c r="BL347" s="17" t="s">
        <v>193</v>
      </c>
      <c r="BM347" s="149" t="s">
        <v>3589</v>
      </c>
    </row>
    <row r="348" spans="2:65" s="1" customFormat="1" ht="33" customHeight="1">
      <c r="B348" s="32"/>
      <c r="C348" s="137" t="s">
        <v>459</v>
      </c>
      <c r="D348" s="137" t="s">
        <v>189</v>
      </c>
      <c r="E348" s="138" t="s">
        <v>460</v>
      </c>
      <c r="F348" s="139" t="s">
        <v>461</v>
      </c>
      <c r="G348" s="140" t="s">
        <v>245</v>
      </c>
      <c r="H348" s="141">
        <v>514</v>
      </c>
      <c r="I348" s="142"/>
      <c r="J348" s="143">
        <f t="shared" si="0"/>
        <v>0</v>
      </c>
      <c r="K348" s="144"/>
      <c r="L348" s="32"/>
      <c r="M348" s="145" t="s">
        <v>1</v>
      </c>
      <c r="N348" s="146" t="s">
        <v>39</v>
      </c>
      <c r="P348" s="147">
        <f t="shared" si="1"/>
        <v>0</v>
      </c>
      <c r="Q348" s="147">
        <v>0</v>
      </c>
      <c r="R348" s="147">
        <f t="shared" si="2"/>
        <v>0</v>
      </c>
      <c r="S348" s="147">
        <v>0</v>
      </c>
      <c r="T348" s="148">
        <f t="shared" si="3"/>
        <v>0</v>
      </c>
      <c r="AR348" s="149" t="s">
        <v>193</v>
      </c>
      <c r="AT348" s="149" t="s">
        <v>189</v>
      </c>
      <c r="AU348" s="149" t="s">
        <v>84</v>
      </c>
      <c r="AY348" s="17" t="s">
        <v>187</v>
      </c>
      <c r="BE348" s="150">
        <f t="shared" si="4"/>
        <v>0</v>
      </c>
      <c r="BF348" s="150">
        <f t="shared" si="5"/>
        <v>0</v>
      </c>
      <c r="BG348" s="150">
        <f t="shared" si="6"/>
        <v>0</v>
      </c>
      <c r="BH348" s="150">
        <f t="shared" si="7"/>
        <v>0</v>
      </c>
      <c r="BI348" s="150">
        <f t="shared" si="8"/>
        <v>0</v>
      </c>
      <c r="BJ348" s="17" t="s">
        <v>84</v>
      </c>
      <c r="BK348" s="150">
        <f t="shared" si="9"/>
        <v>0</v>
      </c>
      <c r="BL348" s="17" t="s">
        <v>193</v>
      </c>
      <c r="BM348" s="149" t="s">
        <v>3590</v>
      </c>
    </row>
    <row r="349" spans="2:65" s="1" customFormat="1" ht="33" customHeight="1">
      <c r="B349" s="32"/>
      <c r="C349" s="137" t="s">
        <v>463</v>
      </c>
      <c r="D349" s="137" t="s">
        <v>189</v>
      </c>
      <c r="E349" s="138" t="s">
        <v>464</v>
      </c>
      <c r="F349" s="139" t="s">
        <v>465</v>
      </c>
      <c r="G349" s="140" t="s">
        <v>397</v>
      </c>
      <c r="H349" s="141">
        <v>273</v>
      </c>
      <c r="I349" s="142"/>
      <c r="J349" s="143">
        <f t="shared" si="0"/>
        <v>0</v>
      </c>
      <c r="K349" s="144"/>
      <c r="L349" s="32"/>
      <c r="M349" s="145" t="s">
        <v>1</v>
      </c>
      <c r="N349" s="146" t="s">
        <v>39</v>
      </c>
      <c r="P349" s="147">
        <f t="shared" si="1"/>
        <v>0</v>
      </c>
      <c r="Q349" s="147">
        <v>0</v>
      </c>
      <c r="R349" s="147">
        <f t="shared" si="2"/>
        <v>0</v>
      </c>
      <c r="S349" s="147">
        <v>0</v>
      </c>
      <c r="T349" s="148">
        <f t="shared" si="3"/>
        <v>0</v>
      </c>
      <c r="AR349" s="149" t="s">
        <v>193</v>
      </c>
      <c r="AT349" s="149" t="s">
        <v>189</v>
      </c>
      <c r="AU349" s="149" t="s">
        <v>84</v>
      </c>
      <c r="AY349" s="17" t="s">
        <v>187</v>
      </c>
      <c r="BE349" s="150">
        <f t="shared" si="4"/>
        <v>0</v>
      </c>
      <c r="BF349" s="150">
        <f t="shared" si="5"/>
        <v>0</v>
      </c>
      <c r="BG349" s="150">
        <f t="shared" si="6"/>
        <v>0</v>
      </c>
      <c r="BH349" s="150">
        <f t="shared" si="7"/>
        <v>0</v>
      </c>
      <c r="BI349" s="150">
        <f t="shared" si="8"/>
        <v>0</v>
      </c>
      <c r="BJ349" s="17" t="s">
        <v>84</v>
      </c>
      <c r="BK349" s="150">
        <f t="shared" si="9"/>
        <v>0</v>
      </c>
      <c r="BL349" s="17" t="s">
        <v>193</v>
      </c>
      <c r="BM349" s="149" t="s">
        <v>3591</v>
      </c>
    </row>
    <row r="350" spans="2:65" s="1" customFormat="1" ht="44.25" customHeight="1">
      <c r="B350" s="32"/>
      <c r="C350" s="137" t="s">
        <v>467</v>
      </c>
      <c r="D350" s="137" t="s">
        <v>189</v>
      </c>
      <c r="E350" s="138" t="s">
        <v>468</v>
      </c>
      <c r="F350" s="139" t="s">
        <v>469</v>
      </c>
      <c r="G350" s="140" t="s">
        <v>245</v>
      </c>
      <c r="H350" s="141">
        <v>169</v>
      </c>
      <c r="I350" s="142"/>
      <c r="J350" s="143">
        <f t="shared" si="0"/>
        <v>0</v>
      </c>
      <c r="K350" s="144"/>
      <c r="L350" s="32"/>
      <c r="M350" s="145" t="s">
        <v>1</v>
      </c>
      <c r="N350" s="146" t="s">
        <v>39</v>
      </c>
      <c r="P350" s="147">
        <f t="shared" si="1"/>
        <v>0</v>
      </c>
      <c r="Q350" s="147">
        <v>0</v>
      </c>
      <c r="R350" s="147">
        <f t="shared" si="2"/>
        <v>0</v>
      </c>
      <c r="S350" s="147">
        <v>0</v>
      </c>
      <c r="T350" s="148">
        <f t="shared" si="3"/>
        <v>0</v>
      </c>
      <c r="AR350" s="149" t="s">
        <v>193</v>
      </c>
      <c r="AT350" s="149" t="s">
        <v>189</v>
      </c>
      <c r="AU350" s="149" t="s">
        <v>84</v>
      </c>
      <c r="AY350" s="17" t="s">
        <v>187</v>
      </c>
      <c r="BE350" s="150">
        <f t="shared" si="4"/>
        <v>0</v>
      </c>
      <c r="BF350" s="150">
        <f t="shared" si="5"/>
        <v>0</v>
      </c>
      <c r="BG350" s="150">
        <f t="shared" si="6"/>
        <v>0</v>
      </c>
      <c r="BH350" s="150">
        <f t="shared" si="7"/>
        <v>0</v>
      </c>
      <c r="BI350" s="150">
        <f t="shared" si="8"/>
        <v>0</v>
      </c>
      <c r="BJ350" s="17" t="s">
        <v>84</v>
      </c>
      <c r="BK350" s="150">
        <f t="shared" si="9"/>
        <v>0</v>
      </c>
      <c r="BL350" s="17" t="s">
        <v>193</v>
      </c>
      <c r="BM350" s="149" t="s">
        <v>3592</v>
      </c>
    </row>
    <row r="351" spans="2:65" s="11" customFormat="1" ht="22.9" customHeight="1">
      <c r="B351" s="125"/>
      <c r="D351" s="126" t="s">
        <v>72</v>
      </c>
      <c r="E351" s="135" t="s">
        <v>193</v>
      </c>
      <c r="F351" s="135" t="s">
        <v>471</v>
      </c>
      <c r="I351" s="128"/>
      <c r="J351" s="136">
        <f>BK351</f>
        <v>0</v>
      </c>
      <c r="L351" s="125"/>
      <c r="M351" s="130"/>
      <c r="P351" s="131">
        <f>SUM(P352:P423)</f>
        <v>0</v>
      </c>
      <c r="R351" s="131">
        <f>SUM(R352:R423)</f>
        <v>0</v>
      </c>
      <c r="T351" s="132">
        <f>SUM(T352:T423)</f>
        <v>0</v>
      </c>
      <c r="AR351" s="126" t="s">
        <v>80</v>
      </c>
      <c r="AT351" s="133" t="s">
        <v>72</v>
      </c>
      <c r="AU351" s="133" t="s">
        <v>80</v>
      </c>
      <c r="AY351" s="126" t="s">
        <v>187</v>
      </c>
      <c r="BK351" s="134">
        <f>SUM(BK352:BK423)</f>
        <v>0</v>
      </c>
    </row>
    <row r="352" spans="2:65" s="1" customFormat="1" ht="49.15" customHeight="1">
      <c r="B352" s="32"/>
      <c r="C352" s="137" t="s">
        <v>472</v>
      </c>
      <c r="D352" s="137" t="s">
        <v>189</v>
      </c>
      <c r="E352" s="138" t="s">
        <v>473</v>
      </c>
      <c r="F352" s="139" t="s">
        <v>474</v>
      </c>
      <c r="G352" s="140" t="s">
        <v>406</v>
      </c>
      <c r="H352" s="141">
        <v>56</v>
      </c>
      <c r="I352" s="142"/>
      <c r="J352" s="143">
        <f>ROUND(I352*H352,2)</f>
        <v>0</v>
      </c>
      <c r="K352" s="144"/>
      <c r="L352" s="32"/>
      <c r="M352" s="145" t="s">
        <v>1</v>
      </c>
      <c r="N352" s="146" t="s">
        <v>39</v>
      </c>
      <c r="P352" s="147">
        <f>O352*H352</f>
        <v>0</v>
      </c>
      <c r="Q352" s="147">
        <v>0</v>
      </c>
      <c r="R352" s="147">
        <f>Q352*H352</f>
        <v>0</v>
      </c>
      <c r="S352" s="147">
        <v>0</v>
      </c>
      <c r="T352" s="148">
        <f>S352*H352</f>
        <v>0</v>
      </c>
      <c r="AR352" s="149" t="s">
        <v>193</v>
      </c>
      <c r="AT352" s="149" t="s">
        <v>189</v>
      </c>
      <c r="AU352" s="149" t="s">
        <v>84</v>
      </c>
      <c r="AY352" s="17" t="s">
        <v>187</v>
      </c>
      <c r="BE352" s="150">
        <f>IF(N352="základní",J352,0)</f>
        <v>0</v>
      </c>
      <c r="BF352" s="150">
        <f>IF(N352="snížená",J352,0)</f>
        <v>0</v>
      </c>
      <c r="BG352" s="150">
        <f>IF(N352="zákl. přenesená",J352,0)</f>
        <v>0</v>
      </c>
      <c r="BH352" s="150">
        <f>IF(N352="sníž. přenesená",J352,0)</f>
        <v>0</v>
      </c>
      <c r="BI352" s="150">
        <f>IF(N352="nulová",J352,0)</f>
        <v>0</v>
      </c>
      <c r="BJ352" s="17" t="s">
        <v>84</v>
      </c>
      <c r="BK352" s="150">
        <f>ROUND(I352*H352,2)</f>
        <v>0</v>
      </c>
      <c r="BL352" s="17" t="s">
        <v>193</v>
      </c>
      <c r="BM352" s="149" t="s">
        <v>3593</v>
      </c>
    </row>
    <row r="353" spans="2:65" s="1" customFormat="1" ht="68.25">
      <c r="B353" s="32"/>
      <c r="D353" s="151" t="s">
        <v>195</v>
      </c>
      <c r="F353" s="152" t="s">
        <v>476</v>
      </c>
      <c r="I353" s="153"/>
      <c r="L353" s="32"/>
      <c r="M353" s="154"/>
      <c r="T353" s="56"/>
      <c r="AT353" s="17" t="s">
        <v>195</v>
      </c>
      <c r="AU353" s="17" t="s">
        <v>84</v>
      </c>
    </row>
    <row r="354" spans="2:65" s="12" customFormat="1" ht="11.25">
      <c r="B354" s="155"/>
      <c r="D354" s="151" t="s">
        <v>197</v>
      </c>
      <c r="E354" s="156" t="s">
        <v>1</v>
      </c>
      <c r="F354" s="157" t="s">
        <v>238</v>
      </c>
      <c r="H354" s="156" t="s">
        <v>1</v>
      </c>
      <c r="I354" s="158"/>
      <c r="L354" s="155"/>
      <c r="M354" s="159"/>
      <c r="T354" s="160"/>
      <c r="AT354" s="156" t="s">
        <v>197</v>
      </c>
      <c r="AU354" s="156" t="s">
        <v>84</v>
      </c>
      <c r="AV354" s="12" t="s">
        <v>80</v>
      </c>
      <c r="AW354" s="12" t="s">
        <v>30</v>
      </c>
      <c r="AX354" s="12" t="s">
        <v>73</v>
      </c>
      <c r="AY354" s="156" t="s">
        <v>187</v>
      </c>
    </row>
    <row r="355" spans="2:65" s="12" customFormat="1" ht="11.25">
      <c r="B355" s="155"/>
      <c r="D355" s="151" t="s">
        <v>197</v>
      </c>
      <c r="E355" s="156" t="s">
        <v>1</v>
      </c>
      <c r="F355" s="157" t="s">
        <v>477</v>
      </c>
      <c r="H355" s="156" t="s">
        <v>1</v>
      </c>
      <c r="I355" s="158"/>
      <c r="L355" s="155"/>
      <c r="M355" s="159"/>
      <c r="T355" s="160"/>
      <c r="AT355" s="156" t="s">
        <v>197</v>
      </c>
      <c r="AU355" s="156" t="s">
        <v>84</v>
      </c>
      <c r="AV355" s="12" t="s">
        <v>80</v>
      </c>
      <c r="AW355" s="12" t="s">
        <v>30</v>
      </c>
      <c r="AX355" s="12" t="s">
        <v>73</v>
      </c>
      <c r="AY355" s="156" t="s">
        <v>187</v>
      </c>
    </row>
    <row r="356" spans="2:65" s="13" customFormat="1" ht="11.25">
      <c r="B356" s="161"/>
      <c r="D356" s="151" t="s">
        <v>197</v>
      </c>
      <c r="E356" s="162" t="s">
        <v>1</v>
      </c>
      <c r="F356" s="163" t="s">
        <v>478</v>
      </c>
      <c r="H356" s="164">
        <v>56</v>
      </c>
      <c r="I356" s="165"/>
      <c r="L356" s="161"/>
      <c r="M356" s="166"/>
      <c r="T356" s="167"/>
      <c r="AT356" s="162" t="s">
        <v>197</v>
      </c>
      <c r="AU356" s="162" t="s">
        <v>84</v>
      </c>
      <c r="AV356" s="13" t="s">
        <v>84</v>
      </c>
      <c r="AW356" s="13" t="s">
        <v>30</v>
      </c>
      <c r="AX356" s="13" t="s">
        <v>73</v>
      </c>
      <c r="AY356" s="162" t="s">
        <v>187</v>
      </c>
    </row>
    <row r="357" spans="2:65" s="14" customFormat="1" ht="11.25">
      <c r="B357" s="168"/>
      <c r="D357" s="151" t="s">
        <v>197</v>
      </c>
      <c r="E357" s="169" t="s">
        <v>1</v>
      </c>
      <c r="F357" s="170" t="s">
        <v>202</v>
      </c>
      <c r="H357" s="171">
        <v>56</v>
      </c>
      <c r="I357" s="172"/>
      <c r="L357" s="168"/>
      <c r="M357" s="173"/>
      <c r="T357" s="174"/>
      <c r="AT357" s="169" t="s">
        <v>197</v>
      </c>
      <c r="AU357" s="169" t="s">
        <v>84</v>
      </c>
      <c r="AV357" s="14" t="s">
        <v>193</v>
      </c>
      <c r="AW357" s="14" t="s">
        <v>30</v>
      </c>
      <c r="AX357" s="14" t="s">
        <v>80</v>
      </c>
      <c r="AY357" s="169" t="s">
        <v>187</v>
      </c>
    </row>
    <row r="358" spans="2:65" s="1" customFormat="1" ht="16.5" customHeight="1">
      <c r="B358" s="32"/>
      <c r="C358" s="175" t="s">
        <v>479</v>
      </c>
      <c r="D358" s="175" t="s">
        <v>338</v>
      </c>
      <c r="E358" s="176" t="s">
        <v>480</v>
      </c>
      <c r="F358" s="177" t="s">
        <v>481</v>
      </c>
      <c r="G358" s="178" t="s">
        <v>406</v>
      </c>
      <c r="H358" s="179">
        <v>56.56</v>
      </c>
      <c r="I358" s="180"/>
      <c r="J358" s="181">
        <f>ROUND(I358*H358,2)</f>
        <v>0</v>
      </c>
      <c r="K358" s="182"/>
      <c r="L358" s="183"/>
      <c r="M358" s="184" t="s">
        <v>1</v>
      </c>
      <c r="N358" s="185" t="s">
        <v>39</v>
      </c>
      <c r="P358" s="147">
        <f>O358*H358</f>
        <v>0</v>
      </c>
      <c r="Q358" s="147">
        <v>0</v>
      </c>
      <c r="R358" s="147">
        <f>Q358*H358</f>
        <v>0</v>
      </c>
      <c r="S358" s="147">
        <v>0</v>
      </c>
      <c r="T358" s="148">
        <f>S358*H358</f>
        <v>0</v>
      </c>
      <c r="AR358" s="149" t="s">
        <v>242</v>
      </c>
      <c r="AT358" s="149" t="s">
        <v>338</v>
      </c>
      <c r="AU358" s="149" t="s">
        <v>84</v>
      </c>
      <c r="AY358" s="17" t="s">
        <v>187</v>
      </c>
      <c r="BE358" s="150">
        <f>IF(N358="základní",J358,0)</f>
        <v>0</v>
      </c>
      <c r="BF358" s="150">
        <f>IF(N358="snížená",J358,0)</f>
        <v>0</v>
      </c>
      <c r="BG358" s="150">
        <f>IF(N358="zákl. přenesená",J358,0)</f>
        <v>0</v>
      </c>
      <c r="BH358" s="150">
        <f>IF(N358="sníž. přenesená",J358,0)</f>
        <v>0</v>
      </c>
      <c r="BI358" s="150">
        <f>IF(N358="nulová",J358,0)</f>
        <v>0</v>
      </c>
      <c r="BJ358" s="17" t="s">
        <v>84</v>
      </c>
      <c r="BK358" s="150">
        <f>ROUND(I358*H358,2)</f>
        <v>0</v>
      </c>
      <c r="BL358" s="17" t="s">
        <v>193</v>
      </c>
      <c r="BM358" s="149" t="s">
        <v>3594</v>
      </c>
    </row>
    <row r="359" spans="2:65" s="13" customFormat="1" ht="11.25">
      <c r="B359" s="161"/>
      <c r="D359" s="151" t="s">
        <v>197</v>
      </c>
      <c r="E359" s="162" t="s">
        <v>1</v>
      </c>
      <c r="F359" s="163" t="s">
        <v>483</v>
      </c>
      <c r="H359" s="164">
        <v>56.56</v>
      </c>
      <c r="I359" s="165"/>
      <c r="L359" s="161"/>
      <c r="M359" s="166"/>
      <c r="T359" s="167"/>
      <c r="AT359" s="162" t="s">
        <v>197</v>
      </c>
      <c r="AU359" s="162" t="s">
        <v>84</v>
      </c>
      <c r="AV359" s="13" t="s">
        <v>84</v>
      </c>
      <c r="AW359" s="13" t="s">
        <v>30</v>
      </c>
      <c r="AX359" s="13" t="s">
        <v>73</v>
      </c>
      <c r="AY359" s="162" t="s">
        <v>187</v>
      </c>
    </row>
    <row r="360" spans="2:65" s="14" customFormat="1" ht="11.25">
      <c r="B360" s="168"/>
      <c r="D360" s="151" t="s">
        <v>197</v>
      </c>
      <c r="E360" s="169" t="s">
        <v>1</v>
      </c>
      <c r="F360" s="170" t="s">
        <v>202</v>
      </c>
      <c r="H360" s="171">
        <v>56.56</v>
      </c>
      <c r="I360" s="172"/>
      <c r="L360" s="168"/>
      <c r="M360" s="173"/>
      <c r="T360" s="174"/>
      <c r="AT360" s="169" t="s">
        <v>197</v>
      </c>
      <c r="AU360" s="169" t="s">
        <v>84</v>
      </c>
      <c r="AV360" s="14" t="s">
        <v>193</v>
      </c>
      <c r="AW360" s="14" t="s">
        <v>30</v>
      </c>
      <c r="AX360" s="14" t="s">
        <v>80</v>
      </c>
      <c r="AY360" s="169" t="s">
        <v>187</v>
      </c>
    </row>
    <row r="361" spans="2:65" s="1" customFormat="1" ht="37.9" customHeight="1">
      <c r="B361" s="32"/>
      <c r="C361" s="137" t="s">
        <v>484</v>
      </c>
      <c r="D361" s="137" t="s">
        <v>189</v>
      </c>
      <c r="E361" s="138" t="s">
        <v>485</v>
      </c>
      <c r="F361" s="139" t="s">
        <v>486</v>
      </c>
      <c r="G361" s="140" t="s">
        <v>406</v>
      </c>
      <c r="H361" s="141">
        <v>121</v>
      </c>
      <c r="I361" s="142"/>
      <c r="J361" s="143">
        <f>ROUND(I361*H361,2)</f>
        <v>0</v>
      </c>
      <c r="K361" s="144"/>
      <c r="L361" s="32"/>
      <c r="M361" s="145" t="s">
        <v>1</v>
      </c>
      <c r="N361" s="146" t="s">
        <v>39</v>
      </c>
      <c r="P361" s="147">
        <f>O361*H361</f>
        <v>0</v>
      </c>
      <c r="Q361" s="147">
        <v>0</v>
      </c>
      <c r="R361" s="147">
        <f>Q361*H361</f>
        <v>0</v>
      </c>
      <c r="S361" s="147">
        <v>0</v>
      </c>
      <c r="T361" s="148">
        <f>S361*H361</f>
        <v>0</v>
      </c>
      <c r="AR361" s="149" t="s">
        <v>193</v>
      </c>
      <c r="AT361" s="149" t="s">
        <v>189</v>
      </c>
      <c r="AU361" s="149" t="s">
        <v>84</v>
      </c>
      <c r="AY361" s="17" t="s">
        <v>187</v>
      </c>
      <c r="BE361" s="150">
        <f>IF(N361="základní",J361,0)</f>
        <v>0</v>
      </c>
      <c r="BF361" s="150">
        <f>IF(N361="snížená",J361,0)</f>
        <v>0</v>
      </c>
      <c r="BG361" s="150">
        <f>IF(N361="zákl. přenesená",J361,0)</f>
        <v>0</v>
      </c>
      <c r="BH361" s="150">
        <f>IF(N361="sníž. přenesená",J361,0)</f>
        <v>0</v>
      </c>
      <c r="BI361" s="150">
        <f>IF(N361="nulová",J361,0)</f>
        <v>0</v>
      </c>
      <c r="BJ361" s="17" t="s">
        <v>84</v>
      </c>
      <c r="BK361" s="150">
        <f>ROUND(I361*H361,2)</f>
        <v>0</v>
      </c>
      <c r="BL361" s="17" t="s">
        <v>193</v>
      </c>
      <c r="BM361" s="149" t="s">
        <v>3595</v>
      </c>
    </row>
    <row r="362" spans="2:65" s="12" customFormat="1" ht="11.25">
      <c r="B362" s="155"/>
      <c r="D362" s="151" t="s">
        <v>197</v>
      </c>
      <c r="E362" s="156" t="s">
        <v>1</v>
      </c>
      <c r="F362" s="157" t="s">
        <v>379</v>
      </c>
      <c r="H362" s="156" t="s">
        <v>1</v>
      </c>
      <c r="I362" s="158"/>
      <c r="L362" s="155"/>
      <c r="M362" s="159"/>
      <c r="T362" s="160"/>
      <c r="AT362" s="156" t="s">
        <v>197</v>
      </c>
      <c r="AU362" s="156" t="s">
        <v>84</v>
      </c>
      <c r="AV362" s="12" t="s">
        <v>80</v>
      </c>
      <c r="AW362" s="12" t="s">
        <v>30</v>
      </c>
      <c r="AX362" s="12" t="s">
        <v>73</v>
      </c>
      <c r="AY362" s="156" t="s">
        <v>187</v>
      </c>
    </row>
    <row r="363" spans="2:65" s="12" customFormat="1" ht="11.25">
      <c r="B363" s="155"/>
      <c r="D363" s="151" t="s">
        <v>197</v>
      </c>
      <c r="E363" s="156" t="s">
        <v>1</v>
      </c>
      <c r="F363" s="157" t="s">
        <v>307</v>
      </c>
      <c r="H363" s="156" t="s">
        <v>1</v>
      </c>
      <c r="I363" s="158"/>
      <c r="L363" s="155"/>
      <c r="M363" s="159"/>
      <c r="T363" s="160"/>
      <c r="AT363" s="156" t="s">
        <v>197</v>
      </c>
      <c r="AU363" s="156" t="s">
        <v>84</v>
      </c>
      <c r="AV363" s="12" t="s">
        <v>80</v>
      </c>
      <c r="AW363" s="12" t="s">
        <v>30</v>
      </c>
      <c r="AX363" s="12" t="s">
        <v>73</v>
      </c>
      <c r="AY363" s="156" t="s">
        <v>187</v>
      </c>
    </row>
    <row r="364" spans="2:65" s="13" customFormat="1" ht="11.25">
      <c r="B364" s="161"/>
      <c r="D364" s="151" t="s">
        <v>197</v>
      </c>
      <c r="E364" s="162" t="s">
        <v>1</v>
      </c>
      <c r="F364" s="163" t="s">
        <v>488</v>
      </c>
      <c r="H364" s="164">
        <v>8</v>
      </c>
      <c r="I364" s="165"/>
      <c r="L364" s="161"/>
      <c r="M364" s="166"/>
      <c r="T364" s="167"/>
      <c r="AT364" s="162" t="s">
        <v>197</v>
      </c>
      <c r="AU364" s="162" t="s">
        <v>84</v>
      </c>
      <c r="AV364" s="13" t="s">
        <v>84</v>
      </c>
      <c r="AW364" s="13" t="s">
        <v>30</v>
      </c>
      <c r="AX364" s="13" t="s">
        <v>73</v>
      </c>
      <c r="AY364" s="162" t="s">
        <v>187</v>
      </c>
    </row>
    <row r="365" spans="2:65" s="13" customFormat="1" ht="11.25">
      <c r="B365" s="161"/>
      <c r="D365" s="151" t="s">
        <v>197</v>
      </c>
      <c r="E365" s="162" t="s">
        <v>1</v>
      </c>
      <c r="F365" s="163" t="s">
        <v>489</v>
      </c>
      <c r="H365" s="164">
        <v>24</v>
      </c>
      <c r="I365" s="165"/>
      <c r="L365" s="161"/>
      <c r="M365" s="166"/>
      <c r="T365" s="167"/>
      <c r="AT365" s="162" t="s">
        <v>197</v>
      </c>
      <c r="AU365" s="162" t="s">
        <v>84</v>
      </c>
      <c r="AV365" s="13" t="s">
        <v>84</v>
      </c>
      <c r="AW365" s="13" t="s">
        <v>30</v>
      </c>
      <c r="AX365" s="13" t="s">
        <v>73</v>
      </c>
      <c r="AY365" s="162" t="s">
        <v>187</v>
      </c>
    </row>
    <row r="366" spans="2:65" s="13" customFormat="1" ht="11.25">
      <c r="B366" s="161"/>
      <c r="D366" s="151" t="s">
        <v>197</v>
      </c>
      <c r="E366" s="162" t="s">
        <v>1</v>
      </c>
      <c r="F366" s="163" t="s">
        <v>490</v>
      </c>
      <c r="H366" s="164">
        <v>16</v>
      </c>
      <c r="I366" s="165"/>
      <c r="L366" s="161"/>
      <c r="M366" s="166"/>
      <c r="T366" s="167"/>
      <c r="AT366" s="162" t="s">
        <v>197</v>
      </c>
      <c r="AU366" s="162" t="s">
        <v>84</v>
      </c>
      <c r="AV366" s="13" t="s">
        <v>84</v>
      </c>
      <c r="AW366" s="13" t="s">
        <v>30</v>
      </c>
      <c r="AX366" s="13" t="s">
        <v>73</v>
      </c>
      <c r="AY366" s="162" t="s">
        <v>187</v>
      </c>
    </row>
    <row r="367" spans="2:65" s="13" customFormat="1" ht="11.25">
      <c r="B367" s="161"/>
      <c r="D367" s="151" t="s">
        <v>197</v>
      </c>
      <c r="E367" s="162" t="s">
        <v>1</v>
      </c>
      <c r="F367" s="163" t="s">
        <v>488</v>
      </c>
      <c r="H367" s="164">
        <v>8</v>
      </c>
      <c r="I367" s="165"/>
      <c r="L367" s="161"/>
      <c r="M367" s="166"/>
      <c r="T367" s="167"/>
      <c r="AT367" s="162" t="s">
        <v>197</v>
      </c>
      <c r="AU367" s="162" t="s">
        <v>84</v>
      </c>
      <c r="AV367" s="13" t="s">
        <v>84</v>
      </c>
      <c r="AW367" s="13" t="s">
        <v>30</v>
      </c>
      <c r="AX367" s="13" t="s">
        <v>73</v>
      </c>
      <c r="AY367" s="162" t="s">
        <v>187</v>
      </c>
    </row>
    <row r="368" spans="2:65" s="12" customFormat="1" ht="11.25">
      <c r="B368" s="155"/>
      <c r="D368" s="151" t="s">
        <v>197</v>
      </c>
      <c r="E368" s="156" t="s">
        <v>1</v>
      </c>
      <c r="F368" s="157" t="s">
        <v>311</v>
      </c>
      <c r="H368" s="156" t="s">
        <v>1</v>
      </c>
      <c r="I368" s="158"/>
      <c r="L368" s="155"/>
      <c r="M368" s="159"/>
      <c r="T368" s="160"/>
      <c r="AT368" s="156" t="s">
        <v>197</v>
      </c>
      <c r="AU368" s="156" t="s">
        <v>84</v>
      </c>
      <c r="AV368" s="12" t="s">
        <v>80</v>
      </c>
      <c r="AW368" s="12" t="s">
        <v>30</v>
      </c>
      <c r="AX368" s="12" t="s">
        <v>73</v>
      </c>
      <c r="AY368" s="156" t="s">
        <v>187</v>
      </c>
    </row>
    <row r="369" spans="2:65" s="13" customFormat="1" ht="11.25">
      <c r="B369" s="161"/>
      <c r="D369" s="151" t="s">
        <v>197</v>
      </c>
      <c r="E369" s="162" t="s">
        <v>1</v>
      </c>
      <c r="F369" s="163" t="s">
        <v>488</v>
      </c>
      <c r="H369" s="164">
        <v>8</v>
      </c>
      <c r="I369" s="165"/>
      <c r="L369" s="161"/>
      <c r="M369" s="166"/>
      <c r="T369" s="167"/>
      <c r="AT369" s="162" t="s">
        <v>197</v>
      </c>
      <c r="AU369" s="162" t="s">
        <v>84</v>
      </c>
      <c r="AV369" s="13" t="s">
        <v>84</v>
      </c>
      <c r="AW369" s="13" t="s">
        <v>30</v>
      </c>
      <c r="AX369" s="13" t="s">
        <v>73</v>
      </c>
      <c r="AY369" s="162" t="s">
        <v>187</v>
      </c>
    </row>
    <row r="370" spans="2:65" s="13" customFormat="1" ht="11.25">
      <c r="B370" s="161"/>
      <c r="D370" s="151" t="s">
        <v>197</v>
      </c>
      <c r="E370" s="162" t="s">
        <v>1</v>
      </c>
      <c r="F370" s="163" t="s">
        <v>489</v>
      </c>
      <c r="H370" s="164">
        <v>24</v>
      </c>
      <c r="I370" s="165"/>
      <c r="L370" s="161"/>
      <c r="M370" s="166"/>
      <c r="T370" s="167"/>
      <c r="AT370" s="162" t="s">
        <v>197</v>
      </c>
      <c r="AU370" s="162" t="s">
        <v>84</v>
      </c>
      <c r="AV370" s="13" t="s">
        <v>84</v>
      </c>
      <c r="AW370" s="13" t="s">
        <v>30</v>
      </c>
      <c r="AX370" s="13" t="s">
        <v>73</v>
      </c>
      <c r="AY370" s="162" t="s">
        <v>187</v>
      </c>
    </row>
    <row r="371" spans="2:65" s="13" customFormat="1" ht="11.25">
      <c r="B371" s="161"/>
      <c r="D371" s="151" t="s">
        <v>197</v>
      </c>
      <c r="E371" s="162" t="s">
        <v>1</v>
      </c>
      <c r="F371" s="163" t="s">
        <v>490</v>
      </c>
      <c r="H371" s="164">
        <v>16</v>
      </c>
      <c r="I371" s="165"/>
      <c r="L371" s="161"/>
      <c r="M371" s="166"/>
      <c r="T371" s="167"/>
      <c r="AT371" s="162" t="s">
        <v>197</v>
      </c>
      <c r="AU371" s="162" t="s">
        <v>84</v>
      </c>
      <c r="AV371" s="13" t="s">
        <v>84</v>
      </c>
      <c r="AW371" s="13" t="s">
        <v>30</v>
      </c>
      <c r="AX371" s="13" t="s">
        <v>73</v>
      </c>
      <c r="AY371" s="162" t="s">
        <v>187</v>
      </c>
    </row>
    <row r="372" spans="2:65" s="13" customFormat="1" ht="11.25">
      <c r="B372" s="161"/>
      <c r="D372" s="151" t="s">
        <v>197</v>
      </c>
      <c r="E372" s="162" t="s">
        <v>1</v>
      </c>
      <c r="F372" s="163" t="s">
        <v>491</v>
      </c>
      <c r="H372" s="164">
        <v>4</v>
      </c>
      <c r="I372" s="165"/>
      <c r="L372" s="161"/>
      <c r="M372" s="166"/>
      <c r="T372" s="167"/>
      <c r="AT372" s="162" t="s">
        <v>197</v>
      </c>
      <c r="AU372" s="162" t="s">
        <v>84</v>
      </c>
      <c r="AV372" s="13" t="s">
        <v>84</v>
      </c>
      <c r="AW372" s="13" t="s">
        <v>30</v>
      </c>
      <c r="AX372" s="13" t="s">
        <v>73</v>
      </c>
      <c r="AY372" s="162" t="s">
        <v>187</v>
      </c>
    </row>
    <row r="373" spans="2:65" s="15" customFormat="1" ht="11.25">
      <c r="B373" s="186"/>
      <c r="D373" s="151" t="s">
        <v>197</v>
      </c>
      <c r="E373" s="187" t="s">
        <v>1</v>
      </c>
      <c r="F373" s="188" t="s">
        <v>492</v>
      </c>
      <c r="H373" s="189">
        <v>108</v>
      </c>
      <c r="I373" s="190"/>
      <c r="L373" s="186"/>
      <c r="M373" s="191"/>
      <c r="T373" s="192"/>
      <c r="AT373" s="187" t="s">
        <v>197</v>
      </c>
      <c r="AU373" s="187" t="s">
        <v>84</v>
      </c>
      <c r="AV373" s="15" t="s">
        <v>210</v>
      </c>
      <c r="AW373" s="15" t="s">
        <v>30</v>
      </c>
      <c r="AX373" s="15" t="s">
        <v>73</v>
      </c>
      <c r="AY373" s="187" t="s">
        <v>187</v>
      </c>
    </row>
    <row r="374" spans="2:65" s="12" customFormat="1" ht="11.25">
      <c r="B374" s="155"/>
      <c r="D374" s="151" t="s">
        <v>197</v>
      </c>
      <c r="E374" s="156" t="s">
        <v>1</v>
      </c>
      <c r="F374" s="157" t="s">
        <v>238</v>
      </c>
      <c r="H374" s="156" t="s">
        <v>1</v>
      </c>
      <c r="I374" s="158"/>
      <c r="L374" s="155"/>
      <c r="M374" s="159"/>
      <c r="T374" s="160"/>
      <c r="AT374" s="156" t="s">
        <v>197</v>
      </c>
      <c r="AU374" s="156" t="s">
        <v>84</v>
      </c>
      <c r="AV374" s="12" t="s">
        <v>80</v>
      </c>
      <c r="AW374" s="12" t="s">
        <v>30</v>
      </c>
      <c r="AX374" s="12" t="s">
        <v>73</v>
      </c>
      <c r="AY374" s="156" t="s">
        <v>187</v>
      </c>
    </row>
    <row r="375" spans="2:65" s="13" customFormat="1" ht="11.25">
      <c r="B375" s="161"/>
      <c r="D375" s="151" t="s">
        <v>197</v>
      </c>
      <c r="E375" s="162" t="s">
        <v>1</v>
      </c>
      <c r="F375" s="163" t="s">
        <v>493</v>
      </c>
      <c r="H375" s="164">
        <v>13</v>
      </c>
      <c r="I375" s="165"/>
      <c r="L375" s="161"/>
      <c r="M375" s="166"/>
      <c r="T375" s="167"/>
      <c r="AT375" s="162" t="s">
        <v>197</v>
      </c>
      <c r="AU375" s="162" t="s">
        <v>84</v>
      </c>
      <c r="AV375" s="13" t="s">
        <v>84</v>
      </c>
      <c r="AW375" s="13" t="s">
        <v>30</v>
      </c>
      <c r="AX375" s="13" t="s">
        <v>73</v>
      </c>
      <c r="AY375" s="162" t="s">
        <v>187</v>
      </c>
    </row>
    <row r="376" spans="2:65" s="15" customFormat="1" ht="11.25">
      <c r="B376" s="186"/>
      <c r="D376" s="151" t="s">
        <v>197</v>
      </c>
      <c r="E376" s="187" t="s">
        <v>1</v>
      </c>
      <c r="F376" s="188" t="s">
        <v>492</v>
      </c>
      <c r="H376" s="189">
        <v>13</v>
      </c>
      <c r="I376" s="190"/>
      <c r="L376" s="186"/>
      <c r="M376" s="191"/>
      <c r="T376" s="192"/>
      <c r="AT376" s="187" t="s">
        <v>197</v>
      </c>
      <c r="AU376" s="187" t="s">
        <v>84</v>
      </c>
      <c r="AV376" s="15" t="s">
        <v>210</v>
      </c>
      <c r="AW376" s="15" t="s">
        <v>30</v>
      </c>
      <c r="AX376" s="15" t="s">
        <v>73</v>
      </c>
      <c r="AY376" s="187" t="s">
        <v>187</v>
      </c>
    </row>
    <row r="377" spans="2:65" s="14" customFormat="1" ht="11.25">
      <c r="B377" s="168"/>
      <c r="D377" s="151" t="s">
        <v>197</v>
      </c>
      <c r="E377" s="169" t="s">
        <v>1</v>
      </c>
      <c r="F377" s="170" t="s">
        <v>202</v>
      </c>
      <c r="H377" s="171">
        <v>121</v>
      </c>
      <c r="I377" s="172"/>
      <c r="L377" s="168"/>
      <c r="M377" s="173"/>
      <c r="T377" s="174"/>
      <c r="AT377" s="169" t="s">
        <v>197</v>
      </c>
      <c r="AU377" s="169" t="s">
        <v>84</v>
      </c>
      <c r="AV377" s="14" t="s">
        <v>193</v>
      </c>
      <c r="AW377" s="14" t="s">
        <v>30</v>
      </c>
      <c r="AX377" s="14" t="s">
        <v>80</v>
      </c>
      <c r="AY377" s="169" t="s">
        <v>187</v>
      </c>
    </row>
    <row r="378" spans="2:65" s="1" customFormat="1" ht="37.9" customHeight="1">
      <c r="B378" s="32"/>
      <c r="C378" s="137" t="s">
        <v>494</v>
      </c>
      <c r="D378" s="137" t="s">
        <v>189</v>
      </c>
      <c r="E378" s="138" t="s">
        <v>495</v>
      </c>
      <c r="F378" s="139" t="s">
        <v>496</v>
      </c>
      <c r="G378" s="140" t="s">
        <v>217</v>
      </c>
      <c r="H378" s="141">
        <v>1.095</v>
      </c>
      <c r="I378" s="142"/>
      <c r="J378" s="143">
        <f>ROUND(I378*H378,2)</f>
        <v>0</v>
      </c>
      <c r="K378" s="144"/>
      <c r="L378" s="32"/>
      <c r="M378" s="145" t="s">
        <v>1</v>
      </c>
      <c r="N378" s="146" t="s">
        <v>39</v>
      </c>
      <c r="P378" s="147">
        <f>O378*H378</f>
        <v>0</v>
      </c>
      <c r="Q378" s="147">
        <v>0</v>
      </c>
      <c r="R378" s="147">
        <f>Q378*H378</f>
        <v>0</v>
      </c>
      <c r="S378" s="147">
        <v>0</v>
      </c>
      <c r="T378" s="148">
        <f>S378*H378</f>
        <v>0</v>
      </c>
      <c r="AR378" s="149" t="s">
        <v>193</v>
      </c>
      <c r="AT378" s="149" t="s">
        <v>189</v>
      </c>
      <c r="AU378" s="149" t="s">
        <v>84</v>
      </c>
      <c r="AY378" s="17" t="s">
        <v>187</v>
      </c>
      <c r="BE378" s="150">
        <f>IF(N378="základní",J378,0)</f>
        <v>0</v>
      </c>
      <c r="BF378" s="150">
        <f>IF(N378="snížená",J378,0)</f>
        <v>0</v>
      </c>
      <c r="BG378" s="150">
        <f>IF(N378="zákl. přenesená",J378,0)</f>
        <v>0</v>
      </c>
      <c r="BH378" s="150">
        <f>IF(N378="sníž. přenesená",J378,0)</f>
        <v>0</v>
      </c>
      <c r="BI378" s="150">
        <f>IF(N378="nulová",J378,0)</f>
        <v>0</v>
      </c>
      <c r="BJ378" s="17" t="s">
        <v>84</v>
      </c>
      <c r="BK378" s="150">
        <f>ROUND(I378*H378,2)</f>
        <v>0</v>
      </c>
      <c r="BL378" s="17" t="s">
        <v>193</v>
      </c>
      <c r="BM378" s="149" t="s">
        <v>3596</v>
      </c>
    </row>
    <row r="379" spans="2:65" s="1" customFormat="1" ht="58.5">
      <c r="B379" s="32"/>
      <c r="D379" s="151" t="s">
        <v>195</v>
      </c>
      <c r="F379" s="152" t="s">
        <v>498</v>
      </c>
      <c r="I379" s="153"/>
      <c r="L379" s="32"/>
      <c r="M379" s="154"/>
      <c r="T379" s="56"/>
      <c r="AT379" s="17" t="s">
        <v>195</v>
      </c>
      <c r="AU379" s="17" t="s">
        <v>84</v>
      </c>
    </row>
    <row r="380" spans="2:65" s="12" customFormat="1" ht="11.25">
      <c r="B380" s="155"/>
      <c r="D380" s="151" t="s">
        <v>197</v>
      </c>
      <c r="E380" s="156" t="s">
        <v>1</v>
      </c>
      <c r="F380" s="157" t="s">
        <v>499</v>
      </c>
      <c r="H380" s="156" t="s">
        <v>1</v>
      </c>
      <c r="I380" s="158"/>
      <c r="L380" s="155"/>
      <c r="M380" s="159"/>
      <c r="T380" s="160"/>
      <c r="AT380" s="156" t="s">
        <v>197</v>
      </c>
      <c r="AU380" s="156" t="s">
        <v>84</v>
      </c>
      <c r="AV380" s="12" t="s">
        <v>80</v>
      </c>
      <c r="AW380" s="12" t="s">
        <v>30</v>
      </c>
      <c r="AX380" s="12" t="s">
        <v>73</v>
      </c>
      <c r="AY380" s="156" t="s">
        <v>187</v>
      </c>
    </row>
    <row r="381" spans="2:65" s="12" customFormat="1" ht="11.25">
      <c r="B381" s="155"/>
      <c r="D381" s="151" t="s">
        <v>197</v>
      </c>
      <c r="E381" s="156" t="s">
        <v>1</v>
      </c>
      <c r="F381" s="157" t="s">
        <v>330</v>
      </c>
      <c r="H381" s="156" t="s">
        <v>1</v>
      </c>
      <c r="I381" s="158"/>
      <c r="L381" s="155"/>
      <c r="M381" s="159"/>
      <c r="T381" s="160"/>
      <c r="AT381" s="156" t="s">
        <v>197</v>
      </c>
      <c r="AU381" s="156" t="s">
        <v>84</v>
      </c>
      <c r="AV381" s="12" t="s">
        <v>80</v>
      </c>
      <c r="AW381" s="12" t="s">
        <v>30</v>
      </c>
      <c r="AX381" s="12" t="s">
        <v>73</v>
      </c>
      <c r="AY381" s="156" t="s">
        <v>187</v>
      </c>
    </row>
    <row r="382" spans="2:65" s="13" customFormat="1" ht="11.25">
      <c r="B382" s="161"/>
      <c r="D382" s="151" t="s">
        <v>197</v>
      </c>
      <c r="E382" s="162" t="s">
        <v>1</v>
      </c>
      <c r="F382" s="163" t="s">
        <v>500</v>
      </c>
      <c r="H382" s="164">
        <v>1.095</v>
      </c>
      <c r="I382" s="165"/>
      <c r="L382" s="161"/>
      <c r="M382" s="166"/>
      <c r="T382" s="167"/>
      <c r="AT382" s="162" t="s">
        <v>197</v>
      </c>
      <c r="AU382" s="162" t="s">
        <v>84</v>
      </c>
      <c r="AV382" s="13" t="s">
        <v>84</v>
      </c>
      <c r="AW382" s="13" t="s">
        <v>30</v>
      </c>
      <c r="AX382" s="13" t="s">
        <v>73</v>
      </c>
      <c r="AY382" s="162" t="s">
        <v>187</v>
      </c>
    </row>
    <row r="383" spans="2:65" s="14" customFormat="1" ht="11.25">
      <c r="B383" s="168"/>
      <c r="D383" s="151" t="s">
        <v>197</v>
      </c>
      <c r="E383" s="169" t="s">
        <v>1</v>
      </c>
      <c r="F383" s="170" t="s">
        <v>202</v>
      </c>
      <c r="H383" s="171">
        <v>1.095</v>
      </c>
      <c r="I383" s="172"/>
      <c r="L383" s="168"/>
      <c r="M383" s="173"/>
      <c r="T383" s="174"/>
      <c r="AT383" s="169" t="s">
        <v>197</v>
      </c>
      <c r="AU383" s="169" t="s">
        <v>84</v>
      </c>
      <c r="AV383" s="14" t="s">
        <v>193</v>
      </c>
      <c r="AW383" s="14" t="s">
        <v>30</v>
      </c>
      <c r="AX383" s="14" t="s">
        <v>80</v>
      </c>
      <c r="AY383" s="169" t="s">
        <v>187</v>
      </c>
    </row>
    <row r="384" spans="2:65" s="1" customFormat="1" ht="16.5" customHeight="1">
      <c r="B384" s="32"/>
      <c r="C384" s="175" t="s">
        <v>501</v>
      </c>
      <c r="D384" s="175" t="s">
        <v>338</v>
      </c>
      <c r="E384" s="176" t="s">
        <v>502</v>
      </c>
      <c r="F384" s="177" t="s">
        <v>503</v>
      </c>
      <c r="G384" s="178" t="s">
        <v>217</v>
      </c>
      <c r="H384" s="179">
        <v>1.1830000000000001</v>
      </c>
      <c r="I384" s="180"/>
      <c r="J384" s="181">
        <f>ROUND(I384*H384,2)</f>
        <v>0</v>
      </c>
      <c r="K384" s="182"/>
      <c r="L384" s="183"/>
      <c r="M384" s="184" t="s">
        <v>1</v>
      </c>
      <c r="N384" s="185" t="s">
        <v>39</v>
      </c>
      <c r="P384" s="147">
        <f>O384*H384</f>
        <v>0</v>
      </c>
      <c r="Q384" s="147">
        <v>0</v>
      </c>
      <c r="R384" s="147">
        <f>Q384*H384</f>
        <v>0</v>
      </c>
      <c r="S384" s="147">
        <v>0</v>
      </c>
      <c r="T384" s="148">
        <f>S384*H384</f>
        <v>0</v>
      </c>
      <c r="AR384" s="149" t="s">
        <v>242</v>
      </c>
      <c r="AT384" s="149" t="s">
        <v>338</v>
      </c>
      <c r="AU384" s="149" t="s">
        <v>84</v>
      </c>
      <c r="AY384" s="17" t="s">
        <v>187</v>
      </c>
      <c r="BE384" s="150">
        <f>IF(N384="základní",J384,0)</f>
        <v>0</v>
      </c>
      <c r="BF384" s="150">
        <f>IF(N384="snížená",J384,0)</f>
        <v>0</v>
      </c>
      <c r="BG384" s="150">
        <f>IF(N384="zákl. přenesená",J384,0)</f>
        <v>0</v>
      </c>
      <c r="BH384" s="150">
        <f>IF(N384="sníž. přenesená",J384,0)</f>
        <v>0</v>
      </c>
      <c r="BI384" s="150">
        <f>IF(N384="nulová",J384,0)</f>
        <v>0</v>
      </c>
      <c r="BJ384" s="17" t="s">
        <v>84</v>
      </c>
      <c r="BK384" s="150">
        <f>ROUND(I384*H384,2)</f>
        <v>0</v>
      </c>
      <c r="BL384" s="17" t="s">
        <v>193</v>
      </c>
      <c r="BM384" s="149" t="s">
        <v>3597</v>
      </c>
    </row>
    <row r="385" spans="2:65" s="13" customFormat="1" ht="11.25">
      <c r="B385" s="161"/>
      <c r="D385" s="151" t="s">
        <v>197</v>
      </c>
      <c r="E385" s="162" t="s">
        <v>1</v>
      </c>
      <c r="F385" s="163" t="s">
        <v>505</v>
      </c>
      <c r="H385" s="164">
        <v>1.1830000000000001</v>
      </c>
      <c r="I385" s="165"/>
      <c r="L385" s="161"/>
      <c r="M385" s="166"/>
      <c r="T385" s="167"/>
      <c r="AT385" s="162" t="s">
        <v>197</v>
      </c>
      <c r="AU385" s="162" t="s">
        <v>84</v>
      </c>
      <c r="AV385" s="13" t="s">
        <v>84</v>
      </c>
      <c r="AW385" s="13" t="s">
        <v>30</v>
      </c>
      <c r="AX385" s="13" t="s">
        <v>73</v>
      </c>
      <c r="AY385" s="162" t="s">
        <v>187</v>
      </c>
    </row>
    <row r="386" spans="2:65" s="14" customFormat="1" ht="11.25">
      <c r="B386" s="168"/>
      <c r="D386" s="151" t="s">
        <v>197</v>
      </c>
      <c r="E386" s="169" t="s">
        <v>1</v>
      </c>
      <c r="F386" s="170" t="s">
        <v>202</v>
      </c>
      <c r="H386" s="171">
        <v>1.1830000000000001</v>
      </c>
      <c r="I386" s="172"/>
      <c r="L386" s="168"/>
      <c r="M386" s="173"/>
      <c r="T386" s="174"/>
      <c r="AT386" s="169" t="s">
        <v>197</v>
      </c>
      <c r="AU386" s="169" t="s">
        <v>84</v>
      </c>
      <c r="AV386" s="14" t="s">
        <v>193</v>
      </c>
      <c r="AW386" s="14" t="s">
        <v>30</v>
      </c>
      <c r="AX386" s="14" t="s">
        <v>80</v>
      </c>
      <c r="AY386" s="169" t="s">
        <v>187</v>
      </c>
    </row>
    <row r="387" spans="2:65" s="1" customFormat="1" ht="24.2" customHeight="1">
      <c r="B387" s="32"/>
      <c r="C387" s="137" t="s">
        <v>506</v>
      </c>
      <c r="D387" s="137" t="s">
        <v>189</v>
      </c>
      <c r="E387" s="138" t="s">
        <v>507</v>
      </c>
      <c r="F387" s="139" t="s">
        <v>508</v>
      </c>
      <c r="G387" s="140" t="s">
        <v>192</v>
      </c>
      <c r="H387" s="141">
        <v>0.6</v>
      </c>
      <c r="I387" s="142"/>
      <c r="J387" s="143">
        <f>ROUND(I387*H387,2)</f>
        <v>0</v>
      </c>
      <c r="K387" s="144"/>
      <c r="L387" s="32"/>
      <c r="M387" s="145" t="s">
        <v>1</v>
      </c>
      <c r="N387" s="146" t="s">
        <v>39</v>
      </c>
      <c r="P387" s="147">
        <f>O387*H387</f>
        <v>0</v>
      </c>
      <c r="Q387" s="147">
        <v>0</v>
      </c>
      <c r="R387" s="147">
        <f>Q387*H387</f>
        <v>0</v>
      </c>
      <c r="S387" s="147">
        <v>0</v>
      </c>
      <c r="T387" s="148">
        <f>S387*H387</f>
        <v>0</v>
      </c>
      <c r="AR387" s="149" t="s">
        <v>193</v>
      </c>
      <c r="AT387" s="149" t="s">
        <v>189</v>
      </c>
      <c r="AU387" s="149" t="s">
        <v>84</v>
      </c>
      <c r="AY387" s="17" t="s">
        <v>187</v>
      </c>
      <c r="BE387" s="150">
        <f>IF(N387="základní",J387,0)</f>
        <v>0</v>
      </c>
      <c r="BF387" s="150">
        <f>IF(N387="snížená",J387,0)</f>
        <v>0</v>
      </c>
      <c r="BG387" s="150">
        <f>IF(N387="zákl. přenesená",J387,0)</f>
        <v>0</v>
      </c>
      <c r="BH387" s="150">
        <f>IF(N387="sníž. přenesená",J387,0)</f>
        <v>0</v>
      </c>
      <c r="BI387" s="150">
        <f>IF(N387="nulová",J387,0)</f>
        <v>0</v>
      </c>
      <c r="BJ387" s="17" t="s">
        <v>84</v>
      </c>
      <c r="BK387" s="150">
        <f>ROUND(I387*H387,2)</f>
        <v>0</v>
      </c>
      <c r="BL387" s="17" t="s">
        <v>193</v>
      </c>
      <c r="BM387" s="149" t="s">
        <v>3598</v>
      </c>
    </row>
    <row r="388" spans="2:65" s="12" customFormat="1" ht="11.25">
      <c r="B388" s="155"/>
      <c r="D388" s="151" t="s">
        <v>197</v>
      </c>
      <c r="E388" s="156" t="s">
        <v>1</v>
      </c>
      <c r="F388" s="157" t="s">
        <v>238</v>
      </c>
      <c r="H388" s="156" t="s">
        <v>1</v>
      </c>
      <c r="I388" s="158"/>
      <c r="L388" s="155"/>
      <c r="M388" s="159"/>
      <c r="T388" s="160"/>
      <c r="AT388" s="156" t="s">
        <v>197</v>
      </c>
      <c r="AU388" s="156" t="s">
        <v>84</v>
      </c>
      <c r="AV388" s="12" t="s">
        <v>80</v>
      </c>
      <c r="AW388" s="12" t="s">
        <v>30</v>
      </c>
      <c r="AX388" s="12" t="s">
        <v>73</v>
      </c>
      <c r="AY388" s="156" t="s">
        <v>187</v>
      </c>
    </row>
    <row r="389" spans="2:65" s="13" customFormat="1" ht="11.25">
      <c r="B389" s="161"/>
      <c r="D389" s="151" t="s">
        <v>197</v>
      </c>
      <c r="E389" s="162" t="s">
        <v>1</v>
      </c>
      <c r="F389" s="163" t="s">
        <v>510</v>
      </c>
      <c r="H389" s="164">
        <v>0.6</v>
      </c>
      <c r="I389" s="165"/>
      <c r="L389" s="161"/>
      <c r="M389" s="166"/>
      <c r="T389" s="167"/>
      <c r="AT389" s="162" t="s">
        <v>197</v>
      </c>
      <c r="AU389" s="162" t="s">
        <v>84</v>
      </c>
      <c r="AV389" s="13" t="s">
        <v>84</v>
      </c>
      <c r="AW389" s="13" t="s">
        <v>30</v>
      </c>
      <c r="AX389" s="13" t="s">
        <v>73</v>
      </c>
      <c r="AY389" s="162" t="s">
        <v>187</v>
      </c>
    </row>
    <row r="390" spans="2:65" s="14" customFormat="1" ht="11.25">
      <c r="B390" s="168"/>
      <c r="D390" s="151" t="s">
        <v>197</v>
      </c>
      <c r="E390" s="169" t="s">
        <v>1</v>
      </c>
      <c r="F390" s="170" t="s">
        <v>202</v>
      </c>
      <c r="H390" s="171">
        <v>0.6</v>
      </c>
      <c r="I390" s="172"/>
      <c r="L390" s="168"/>
      <c r="M390" s="173"/>
      <c r="T390" s="174"/>
      <c r="AT390" s="169" t="s">
        <v>197</v>
      </c>
      <c r="AU390" s="169" t="s">
        <v>84</v>
      </c>
      <c r="AV390" s="14" t="s">
        <v>193</v>
      </c>
      <c r="AW390" s="14" t="s">
        <v>30</v>
      </c>
      <c r="AX390" s="14" t="s">
        <v>80</v>
      </c>
      <c r="AY390" s="169" t="s">
        <v>187</v>
      </c>
    </row>
    <row r="391" spans="2:65" s="1" customFormat="1" ht="24.2" customHeight="1">
      <c r="B391" s="32"/>
      <c r="C391" s="137" t="s">
        <v>478</v>
      </c>
      <c r="D391" s="137" t="s">
        <v>189</v>
      </c>
      <c r="E391" s="138" t="s">
        <v>511</v>
      </c>
      <c r="F391" s="139" t="s">
        <v>512</v>
      </c>
      <c r="G391" s="140" t="s">
        <v>245</v>
      </c>
      <c r="H391" s="141">
        <v>4</v>
      </c>
      <c r="I391" s="142"/>
      <c r="J391" s="143">
        <f>ROUND(I391*H391,2)</f>
        <v>0</v>
      </c>
      <c r="K391" s="144"/>
      <c r="L391" s="32"/>
      <c r="M391" s="145" t="s">
        <v>1</v>
      </c>
      <c r="N391" s="146" t="s">
        <v>39</v>
      </c>
      <c r="P391" s="147">
        <f>O391*H391</f>
        <v>0</v>
      </c>
      <c r="Q391" s="147">
        <v>0</v>
      </c>
      <c r="R391" s="147">
        <f>Q391*H391</f>
        <v>0</v>
      </c>
      <c r="S391" s="147">
        <v>0</v>
      </c>
      <c r="T391" s="148">
        <f>S391*H391</f>
        <v>0</v>
      </c>
      <c r="AR391" s="149" t="s">
        <v>193</v>
      </c>
      <c r="AT391" s="149" t="s">
        <v>189</v>
      </c>
      <c r="AU391" s="149" t="s">
        <v>84</v>
      </c>
      <c r="AY391" s="17" t="s">
        <v>187</v>
      </c>
      <c r="BE391" s="150">
        <f>IF(N391="základní",J391,0)</f>
        <v>0</v>
      </c>
      <c r="BF391" s="150">
        <f>IF(N391="snížená",J391,0)</f>
        <v>0</v>
      </c>
      <c r="BG391" s="150">
        <f>IF(N391="zákl. přenesená",J391,0)</f>
        <v>0</v>
      </c>
      <c r="BH391" s="150">
        <f>IF(N391="sníž. přenesená",J391,0)</f>
        <v>0</v>
      </c>
      <c r="BI391" s="150">
        <f>IF(N391="nulová",J391,0)</f>
        <v>0</v>
      </c>
      <c r="BJ391" s="17" t="s">
        <v>84</v>
      </c>
      <c r="BK391" s="150">
        <f>ROUND(I391*H391,2)</f>
        <v>0</v>
      </c>
      <c r="BL391" s="17" t="s">
        <v>193</v>
      </c>
      <c r="BM391" s="149" t="s">
        <v>3599</v>
      </c>
    </row>
    <row r="392" spans="2:65" s="12" customFormat="1" ht="11.25">
      <c r="B392" s="155"/>
      <c r="D392" s="151" t="s">
        <v>197</v>
      </c>
      <c r="E392" s="156" t="s">
        <v>1</v>
      </c>
      <c r="F392" s="157" t="s">
        <v>238</v>
      </c>
      <c r="H392" s="156" t="s">
        <v>1</v>
      </c>
      <c r="I392" s="158"/>
      <c r="L392" s="155"/>
      <c r="M392" s="159"/>
      <c r="T392" s="160"/>
      <c r="AT392" s="156" t="s">
        <v>197</v>
      </c>
      <c r="AU392" s="156" t="s">
        <v>84</v>
      </c>
      <c r="AV392" s="12" t="s">
        <v>80</v>
      </c>
      <c r="AW392" s="12" t="s">
        <v>30</v>
      </c>
      <c r="AX392" s="12" t="s">
        <v>73</v>
      </c>
      <c r="AY392" s="156" t="s">
        <v>187</v>
      </c>
    </row>
    <row r="393" spans="2:65" s="13" customFormat="1" ht="11.25">
      <c r="B393" s="161"/>
      <c r="D393" s="151" t="s">
        <v>197</v>
      </c>
      <c r="E393" s="162" t="s">
        <v>1</v>
      </c>
      <c r="F393" s="163" t="s">
        <v>514</v>
      </c>
      <c r="H393" s="164">
        <v>4</v>
      </c>
      <c r="I393" s="165"/>
      <c r="L393" s="161"/>
      <c r="M393" s="166"/>
      <c r="T393" s="167"/>
      <c r="AT393" s="162" t="s">
        <v>197</v>
      </c>
      <c r="AU393" s="162" t="s">
        <v>84</v>
      </c>
      <c r="AV393" s="13" t="s">
        <v>84</v>
      </c>
      <c r="AW393" s="13" t="s">
        <v>30</v>
      </c>
      <c r="AX393" s="13" t="s">
        <v>73</v>
      </c>
      <c r="AY393" s="162" t="s">
        <v>187</v>
      </c>
    </row>
    <row r="394" spans="2:65" s="14" customFormat="1" ht="11.25">
      <c r="B394" s="168"/>
      <c r="D394" s="151" t="s">
        <v>197</v>
      </c>
      <c r="E394" s="169" t="s">
        <v>1</v>
      </c>
      <c r="F394" s="170" t="s">
        <v>202</v>
      </c>
      <c r="H394" s="171">
        <v>4</v>
      </c>
      <c r="I394" s="172"/>
      <c r="L394" s="168"/>
      <c r="M394" s="173"/>
      <c r="T394" s="174"/>
      <c r="AT394" s="169" t="s">
        <v>197</v>
      </c>
      <c r="AU394" s="169" t="s">
        <v>84</v>
      </c>
      <c r="AV394" s="14" t="s">
        <v>193</v>
      </c>
      <c r="AW394" s="14" t="s">
        <v>30</v>
      </c>
      <c r="AX394" s="14" t="s">
        <v>80</v>
      </c>
      <c r="AY394" s="169" t="s">
        <v>187</v>
      </c>
    </row>
    <row r="395" spans="2:65" s="1" customFormat="1" ht="24.2" customHeight="1">
      <c r="B395" s="32"/>
      <c r="C395" s="137" t="s">
        <v>515</v>
      </c>
      <c r="D395" s="137" t="s">
        <v>189</v>
      </c>
      <c r="E395" s="138" t="s">
        <v>516</v>
      </c>
      <c r="F395" s="139" t="s">
        <v>517</v>
      </c>
      <c r="G395" s="140" t="s">
        <v>245</v>
      </c>
      <c r="H395" s="141">
        <v>4</v>
      </c>
      <c r="I395" s="142"/>
      <c r="J395" s="143">
        <f>ROUND(I395*H395,2)</f>
        <v>0</v>
      </c>
      <c r="K395" s="144"/>
      <c r="L395" s="32"/>
      <c r="M395" s="145" t="s">
        <v>1</v>
      </c>
      <c r="N395" s="146" t="s">
        <v>39</v>
      </c>
      <c r="P395" s="147">
        <f>O395*H395</f>
        <v>0</v>
      </c>
      <c r="Q395" s="147">
        <v>0</v>
      </c>
      <c r="R395" s="147">
        <f>Q395*H395</f>
        <v>0</v>
      </c>
      <c r="S395" s="147">
        <v>0</v>
      </c>
      <c r="T395" s="148">
        <f>S395*H395</f>
        <v>0</v>
      </c>
      <c r="AR395" s="149" t="s">
        <v>193</v>
      </c>
      <c r="AT395" s="149" t="s">
        <v>189</v>
      </c>
      <c r="AU395" s="149" t="s">
        <v>84</v>
      </c>
      <c r="AY395" s="17" t="s">
        <v>187</v>
      </c>
      <c r="BE395" s="150">
        <f>IF(N395="základní",J395,0)</f>
        <v>0</v>
      </c>
      <c r="BF395" s="150">
        <f>IF(N395="snížená",J395,0)</f>
        <v>0</v>
      </c>
      <c r="BG395" s="150">
        <f>IF(N395="zákl. přenesená",J395,0)</f>
        <v>0</v>
      </c>
      <c r="BH395" s="150">
        <f>IF(N395="sníž. přenesená",J395,0)</f>
        <v>0</v>
      </c>
      <c r="BI395" s="150">
        <f>IF(N395="nulová",J395,0)</f>
        <v>0</v>
      </c>
      <c r="BJ395" s="17" t="s">
        <v>84</v>
      </c>
      <c r="BK395" s="150">
        <f>ROUND(I395*H395,2)</f>
        <v>0</v>
      </c>
      <c r="BL395" s="17" t="s">
        <v>193</v>
      </c>
      <c r="BM395" s="149" t="s">
        <v>3600</v>
      </c>
    </row>
    <row r="396" spans="2:65" s="1" customFormat="1" ht="24.2" customHeight="1">
      <c r="B396" s="32"/>
      <c r="C396" s="137" t="s">
        <v>519</v>
      </c>
      <c r="D396" s="137" t="s">
        <v>189</v>
      </c>
      <c r="E396" s="138" t="s">
        <v>520</v>
      </c>
      <c r="F396" s="139" t="s">
        <v>521</v>
      </c>
      <c r="G396" s="140" t="s">
        <v>217</v>
      </c>
      <c r="H396" s="141">
        <v>0.09</v>
      </c>
      <c r="I396" s="142"/>
      <c r="J396" s="143">
        <f>ROUND(I396*H396,2)</f>
        <v>0</v>
      </c>
      <c r="K396" s="144"/>
      <c r="L396" s="32"/>
      <c r="M396" s="145" t="s">
        <v>1</v>
      </c>
      <c r="N396" s="146" t="s">
        <v>39</v>
      </c>
      <c r="P396" s="147">
        <f>O396*H396</f>
        <v>0</v>
      </c>
      <c r="Q396" s="147">
        <v>0</v>
      </c>
      <c r="R396" s="147">
        <f>Q396*H396</f>
        <v>0</v>
      </c>
      <c r="S396" s="147">
        <v>0</v>
      </c>
      <c r="T396" s="148">
        <f>S396*H396</f>
        <v>0</v>
      </c>
      <c r="AR396" s="149" t="s">
        <v>193</v>
      </c>
      <c r="AT396" s="149" t="s">
        <v>189</v>
      </c>
      <c r="AU396" s="149" t="s">
        <v>84</v>
      </c>
      <c r="AY396" s="17" t="s">
        <v>187</v>
      </c>
      <c r="BE396" s="150">
        <f>IF(N396="základní",J396,0)</f>
        <v>0</v>
      </c>
      <c r="BF396" s="150">
        <f>IF(N396="snížená",J396,0)</f>
        <v>0</v>
      </c>
      <c r="BG396" s="150">
        <f>IF(N396="zákl. přenesená",J396,0)</f>
        <v>0</v>
      </c>
      <c r="BH396" s="150">
        <f>IF(N396="sníž. přenesená",J396,0)</f>
        <v>0</v>
      </c>
      <c r="BI396" s="150">
        <f>IF(N396="nulová",J396,0)</f>
        <v>0</v>
      </c>
      <c r="BJ396" s="17" t="s">
        <v>84</v>
      </c>
      <c r="BK396" s="150">
        <f>ROUND(I396*H396,2)</f>
        <v>0</v>
      </c>
      <c r="BL396" s="17" t="s">
        <v>193</v>
      </c>
      <c r="BM396" s="149" t="s">
        <v>3601</v>
      </c>
    </row>
    <row r="397" spans="2:65" s="12" customFormat="1" ht="11.25">
      <c r="B397" s="155"/>
      <c r="D397" s="151" t="s">
        <v>197</v>
      </c>
      <c r="E397" s="156" t="s">
        <v>1</v>
      </c>
      <c r="F397" s="157" t="s">
        <v>238</v>
      </c>
      <c r="H397" s="156" t="s">
        <v>1</v>
      </c>
      <c r="I397" s="158"/>
      <c r="L397" s="155"/>
      <c r="M397" s="159"/>
      <c r="T397" s="160"/>
      <c r="AT397" s="156" t="s">
        <v>197</v>
      </c>
      <c r="AU397" s="156" t="s">
        <v>84</v>
      </c>
      <c r="AV397" s="12" t="s">
        <v>80</v>
      </c>
      <c r="AW397" s="12" t="s">
        <v>30</v>
      </c>
      <c r="AX397" s="12" t="s">
        <v>73</v>
      </c>
      <c r="AY397" s="156" t="s">
        <v>187</v>
      </c>
    </row>
    <row r="398" spans="2:65" s="13" customFormat="1" ht="11.25">
      <c r="B398" s="161"/>
      <c r="D398" s="151" t="s">
        <v>197</v>
      </c>
      <c r="E398" s="162" t="s">
        <v>1</v>
      </c>
      <c r="F398" s="163" t="s">
        <v>523</v>
      </c>
      <c r="H398" s="164">
        <v>0.09</v>
      </c>
      <c r="I398" s="165"/>
      <c r="L398" s="161"/>
      <c r="M398" s="166"/>
      <c r="T398" s="167"/>
      <c r="AT398" s="162" t="s">
        <v>197</v>
      </c>
      <c r="AU398" s="162" t="s">
        <v>84</v>
      </c>
      <c r="AV398" s="13" t="s">
        <v>84</v>
      </c>
      <c r="AW398" s="13" t="s">
        <v>30</v>
      </c>
      <c r="AX398" s="13" t="s">
        <v>73</v>
      </c>
      <c r="AY398" s="162" t="s">
        <v>187</v>
      </c>
    </row>
    <row r="399" spans="2:65" s="14" customFormat="1" ht="11.25">
      <c r="B399" s="168"/>
      <c r="D399" s="151" t="s">
        <v>197</v>
      </c>
      <c r="E399" s="169" t="s">
        <v>1</v>
      </c>
      <c r="F399" s="170" t="s">
        <v>202</v>
      </c>
      <c r="H399" s="171">
        <v>0.09</v>
      </c>
      <c r="I399" s="172"/>
      <c r="L399" s="168"/>
      <c r="M399" s="173"/>
      <c r="T399" s="174"/>
      <c r="AT399" s="169" t="s">
        <v>197</v>
      </c>
      <c r="AU399" s="169" t="s">
        <v>84</v>
      </c>
      <c r="AV399" s="14" t="s">
        <v>193</v>
      </c>
      <c r="AW399" s="14" t="s">
        <v>30</v>
      </c>
      <c r="AX399" s="14" t="s">
        <v>80</v>
      </c>
      <c r="AY399" s="169" t="s">
        <v>187</v>
      </c>
    </row>
    <row r="400" spans="2:65" s="1" customFormat="1" ht="37.9" customHeight="1">
      <c r="B400" s="32"/>
      <c r="C400" s="137" t="s">
        <v>524</v>
      </c>
      <c r="D400" s="137" t="s">
        <v>189</v>
      </c>
      <c r="E400" s="138" t="s">
        <v>525</v>
      </c>
      <c r="F400" s="139" t="s">
        <v>526</v>
      </c>
      <c r="G400" s="140" t="s">
        <v>192</v>
      </c>
      <c r="H400" s="141">
        <v>0.48499999999999999</v>
      </c>
      <c r="I400" s="142"/>
      <c r="J400" s="143">
        <f>ROUND(I400*H400,2)</f>
        <v>0</v>
      </c>
      <c r="K400" s="144"/>
      <c r="L400" s="32"/>
      <c r="M400" s="145" t="s">
        <v>1</v>
      </c>
      <c r="N400" s="146" t="s">
        <v>39</v>
      </c>
      <c r="P400" s="147">
        <f>O400*H400</f>
        <v>0</v>
      </c>
      <c r="Q400" s="147">
        <v>0</v>
      </c>
      <c r="R400" s="147">
        <f>Q400*H400</f>
        <v>0</v>
      </c>
      <c r="S400" s="147">
        <v>0</v>
      </c>
      <c r="T400" s="148">
        <f>S400*H400</f>
        <v>0</v>
      </c>
      <c r="AR400" s="149" t="s">
        <v>193</v>
      </c>
      <c r="AT400" s="149" t="s">
        <v>189</v>
      </c>
      <c r="AU400" s="149" t="s">
        <v>84</v>
      </c>
      <c r="AY400" s="17" t="s">
        <v>187</v>
      </c>
      <c r="BE400" s="150">
        <f>IF(N400="základní",J400,0)</f>
        <v>0</v>
      </c>
      <c r="BF400" s="150">
        <f>IF(N400="snížená",J400,0)</f>
        <v>0</v>
      </c>
      <c r="BG400" s="150">
        <f>IF(N400="zákl. přenesená",J400,0)</f>
        <v>0</v>
      </c>
      <c r="BH400" s="150">
        <f>IF(N400="sníž. přenesená",J400,0)</f>
        <v>0</v>
      </c>
      <c r="BI400" s="150">
        <f>IF(N400="nulová",J400,0)</f>
        <v>0</v>
      </c>
      <c r="BJ400" s="17" t="s">
        <v>84</v>
      </c>
      <c r="BK400" s="150">
        <f>ROUND(I400*H400,2)</f>
        <v>0</v>
      </c>
      <c r="BL400" s="17" t="s">
        <v>193</v>
      </c>
      <c r="BM400" s="149" t="s">
        <v>3602</v>
      </c>
    </row>
    <row r="401" spans="2:65" s="12" customFormat="1" ht="11.25">
      <c r="B401" s="155"/>
      <c r="D401" s="151" t="s">
        <v>197</v>
      </c>
      <c r="E401" s="156" t="s">
        <v>1</v>
      </c>
      <c r="F401" s="157" t="s">
        <v>238</v>
      </c>
      <c r="H401" s="156" t="s">
        <v>1</v>
      </c>
      <c r="I401" s="158"/>
      <c r="L401" s="155"/>
      <c r="M401" s="159"/>
      <c r="T401" s="160"/>
      <c r="AT401" s="156" t="s">
        <v>197</v>
      </c>
      <c r="AU401" s="156" t="s">
        <v>84</v>
      </c>
      <c r="AV401" s="12" t="s">
        <v>80</v>
      </c>
      <c r="AW401" s="12" t="s">
        <v>30</v>
      </c>
      <c r="AX401" s="12" t="s">
        <v>73</v>
      </c>
      <c r="AY401" s="156" t="s">
        <v>187</v>
      </c>
    </row>
    <row r="402" spans="2:65" s="13" customFormat="1" ht="11.25">
      <c r="B402" s="161"/>
      <c r="D402" s="151" t="s">
        <v>197</v>
      </c>
      <c r="E402" s="162" t="s">
        <v>1</v>
      </c>
      <c r="F402" s="163" t="s">
        <v>528</v>
      </c>
      <c r="H402" s="164">
        <v>0.48499999999999999</v>
      </c>
      <c r="I402" s="165"/>
      <c r="L402" s="161"/>
      <c r="M402" s="166"/>
      <c r="T402" s="167"/>
      <c r="AT402" s="162" t="s">
        <v>197</v>
      </c>
      <c r="AU402" s="162" t="s">
        <v>84</v>
      </c>
      <c r="AV402" s="13" t="s">
        <v>84</v>
      </c>
      <c r="AW402" s="13" t="s">
        <v>30</v>
      </c>
      <c r="AX402" s="13" t="s">
        <v>73</v>
      </c>
      <c r="AY402" s="162" t="s">
        <v>187</v>
      </c>
    </row>
    <row r="403" spans="2:65" s="14" customFormat="1" ht="11.25">
      <c r="B403" s="168"/>
      <c r="D403" s="151" t="s">
        <v>197</v>
      </c>
      <c r="E403" s="169" t="s">
        <v>1</v>
      </c>
      <c r="F403" s="170" t="s">
        <v>202</v>
      </c>
      <c r="H403" s="171">
        <v>0.48499999999999999</v>
      </c>
      <c r="I403" s="172"/>
      <c r="L403" s="168"/>
      <c r="M403" s="173"/>
      <c r="T403" s="174"/>
      <c r="AT403" s="169" t="s">
        <v>197</v>
      </c>
      <c r="AU403" s="169" t="s">
        <v>84</v>
      </c>
      <c r="AV403" s="14" t="s">
        <v>193</v>
      </c>
      <c r="AW403" s="14" t="s">
        <v>30</v>
      </c>
      <c r="AX403" s="14" t="s">
        <v>80</v>
      </c>
      <c r="AY403" s="169" t="s">
        <v>187</v>
      </c>
    </row>
    <row r="404" spans="2:65" s="1" customFormat="1" ht="37.9" customHeight="1">
      <c r="B404" s="32"/>
      <c r="C404" s="137" t="s">
        <v>529</v>
      </c>
      <c r="D404" s="137" t="s">
        <v>189</v>
      </c>
      <c r="E404" s="138" t="s">
        <v>530</v>
      </c>
      <c r="F404" s="139" t="s">
        <v>531</v>
      </c>
      <c r="G404" s="140" t="s">
        <v>217</v>
      </c>
      <c r="H404" s="141">
        <v>7.6999999999999999E-2</v>
      </c>
      <c r="I404" s="142"/>
      <c r="J404" s="143">
        <f>ROUND(I404*H404,2)</f>
        <v>0</v>
      </c>
      <c r="K404" s="144"/>
      <c r="L404" s="32"/>
      <c r="M404" s="145" t="s">
        <v>1</v>
      </c>
      <c r="N404" s="146" t="s">
        <v>39</v>
      </c>
      <c r="P404" s="147">
        <f>O404*H404</f>
        <v>0</v>
      </c>
      <c r="Q404" s="147">
        <v>0</v>
      </c>
      <c r="R404" s="147">
        <f>Q404*H404</f>
        <v>0</v>
      </c>
      <c r="S404" s="147">
        <v>0</v>
      </c>
      <c r="T404" s="148">
        <f>S404*H404</f>
        <v>0</v>
      </c>
      <c r="AR404" s="149" t="s">
        <v>193</v>
      </c>
      <c r="AT404" s="149" t="s">
        <v>189</v>
      </c>
      <c r="AU404" s="149" t="s">
        <v>84</v>
      </c>
      <c r="AY404" s="17" t="s">
        <v>187</v>
      </c>
      <c r="BE404" s="150">
        <f>IF(N404="základní",J404,0)</f>
        <v>0</v>
      </c>
      <c r="BF404" s="150">
        <f>IF(N404="snížená",J404,0)</f>
        <v>0</v>
      </c>
      <c r="BG404" s="150">
        <f>IF(N404="zákl. přenesená",J404,0)</f>
        <v>0</v>
      </c>
      <c r="BH404" s="150">
        <f>IF(N404="sníž. přenesená",J404,0)</f>
        <v>0</v>
      </c>
      <c r="BI404" s="150">
        <f>IF(N404="nulová",J404,0)</f>
        <v>0</v>
      </c>
      <c r="BJ404" s="17" t="s">
        <v>84</v>
      </c>
      <c r="BK404" s="150">
        <f>ROUND(I404*H404,2)</f>
        <v>0</v>
      </c>
      <c r="BL404" s="17" t="s">
        <v>193</v>
      </c>
      <c r="BM404" s="149" t="s">
        <v>3603</v>
      </c>
    </row>
    <row r="405" spans="2:65" s="12" customFormat="1" ht="11.25">
      <c r="B405" s="155"/>
      <c r="D405" s="151" t="s">
        <v>197</v>
      </c>
      <c r="E405" s="156" t="s">
        <v>1</v>
      </c>
      <c r="F405" s="157" t="s">
        <v>238</v>
      </c>
      <c r="H405" s="156" t="s">
        <v>1</v>
      </c>
      <c r="I405" s="158"/>
      <c r="L405" s="155"/>
      <c r="M405" s="159"/>
      <c r="T405" s="160"/>
      <c r="AT405" s="156" t="s">
        <v>197</v>
      </c>
      <c r="AU405" s="156" t="s">
        <v>84</v>
      </c>
      <c r="AV405" s="12" t="s">
        <v>80</v>
      </c>
      <c r="AW405" s="12" t="s">
        <v>30</v>
      </c>
      <c r="AX405" s="12" t="s">
        <v>73</v>
      </c>
      <c r="AY405" s="156" t="s">
        <v>187</v>
      </c>
    </row>
    <row r="406" spans="2:65" s="13" customFormat="1" ht="11.25">
      <c r="B406" s="161"/>
      <c r="D406" s="151" t="s">
        <v>197</v>
      </c>
      <c r="E406" s="162" t="s">
        <v>1</v>
      </c>
      <c r="F406" s="163" t="s">
        <v>533</v>
      </c>
      <c r="H406" s="164">
        <v>7.6999999999999999E-2</v>
      </c>
      <c r="I406" s="165"/>
      <c r="L406" s="161"/>
      <c r="M406" s="166"/>
      <c r="T406" s="167"/>
      <c r="AT406" s="162" t="s">
        <v>197</v>
      </c>
      <c r="AU406" s="162" t="s">
        <v>84</v>
      </c>
      <c r="AV406" s="13" t="s">
        <v>84</v>
      </c>
      <c r="AW406" s="13" t="s">
        <v>30</v>
      </c>
      <c r="AX406" s="13" t="s">
        <v>73</v>
      </c>
      <c r="AY406" s="162" t="s">
        <v>187</v>
      </c>
    </row>
    <row r="407" spans="2:65" s="14" customFormat="1" ht="11.25">
      <c r="B407" s="168"/>
      <c r="D407" s="151" t="s">
        <v>197</v>
      </c>
      <c r="E407" s="169" t="s">
        <v>1</v>
      </c>
      <c r="F407" s="170" t="s">
        <v>202</v>
      </c>
      <c r="H407" s="171">
        <v>7.6999999999999999E-2</v>
      </c>
      <c r="I407" s="172"/>
      <c r="L407" s="168"/>
      <c r="M407" s="173"/>
      <c r="T407" s="174"/>
      <c r="AT407" s="169" t="s">
        <v>197</v>
      </c>
      <c r="AU407" s="169" t="s">
        <v>84</v>
      </c>
      <c r="AV407" s="14" t="s">
        <v>193</v>
      </c>
      <c r="AW407" s="14" t="s">
        <v>30</v>
      </c>
      <c r="AX407" s="14" t="s">
        <v>80</v>
      </c>
      <c r="AY407" s="169" t="s">
        <v>187</v>
      </c>
    </row>
    <row r="408" spans="2:65" s="1" customFormat="1" ht="37.9" customHeight="1">
      <c r="B408" s="32"/>
      <c r="C408" s="137" t="s">
        <v>534</v>
      </c>
      <c r="D408" s="137" t="s">
        <v>189</v>
      </c>
      <c r="E408" s="138" t="s">
        <v>535</v>
      </c>
      <c r="F408" s="139" t="s">
        <v>536</v>
      </c>
      <c r="G408" s="140" t="s">
        <v>245</v>
      </c>
      <c r="H408" s="141">
        <v>1.75</v>
      </c>
      <c r="I408" s="142"/>
      <c r="J408" s="143">
        <f>ROUND(I408*H408,2)</f>
        <v>0</v>
      </c>
      <c r="K408" s="144"/>
      <c r="L408" s="32"/>
      <c r="M408" s="145" t="s">
        <v>1</v>
      </c>
      <c r="N408" s="146" t="s">
        <v>39</v>
      </c>
      <c r="P408" s="147">
        <f>O408*H408</f>
        <v>0</v>
      </c>
      <c r="Q408" s="147">
        <v>0</v>
      </c>
      <c r="R408" s="147">
        <f>Q408*H408</f>
        <v>0</v>
      </c>
      <c r="S408" s="147">
        <v>0</v>
      </c>
      <c r="T408" s="148">
        <f>S408*H408</f>
        <v>0</v>
      </c>
      <c r="AR408" s="149" t="s">
        <v>193</v>
      </c>
      <c r="AT408" s="149" t="s">
        <v>189</v>
      </c>
      <c r="AU408" s="149" t="s">
        <v>84</v>
      </c>
      <c r="AY408" s="17" t="s">
        <v>187</v>
      </c>
      <c r="BE408" s="150">
        <f>IF(N408="základní",J408,0)</f>
        <v>0</v>
      </c>
      <c r="BF408" s="150">
        <f>IF(N408="snížená",J408,0)</f>
        <v>0</v>
      </c>
      <c r="BG408" s="150">
        <f>IF(N408="zákl. přenesená",J408,0)</f>
        <v>0</v>
      </c>
      <c r="BH408" s="150">
        <f>IF(N408="sníž. přenesená",J408,0)</f>
        <v>0</v>
      </c>
      <c r="BI408" s="150">
        <f>IF(N408="nulová",J408,0)</f>
        <v>0</v>
      </c>
      <c r="BJ408" s="17" t="s">
        <v>84</v>
      </c>
      <c r="BK408" s="150">
        <f>ROUND(I408*H408,2)</f>
        <v>0</v>
      </c>
      <c r="BL408" s="17" t="s">
        <v>193</v>
      </c>
      <c r="BM408" s="149" t="s">
        <v>3604</v>
      </c>
    </row>
    <row r="409" spans="2:65" s="12" customFormat="1" ht="11.25">
      <c r="B409" s="155"/>
      <c r="D409" s="151" t="s">
        <v>197</v>
      </c>
      <c r="E409" s="156" t="s">
        <v>1</v>
      </c>
      <c r="F409" s="157" t="s">
        <v>238</v>
      </c>
      <c r="H409" s="156" t="s">
        <v>1</v>
      </c>
      <c r="I409" s="158"/>
      <c r="L409" s="155"/>
      <c r="M409" s="159"/>
      <c r="T409" s="160"/>
      <c r="AT409" s="156" t="s">
        <v>197</v>
      </c>
      <c r="AU409" s="156" t="s">
        <v>84</v>
      </c>
      <c r="AV409" s="12" t="s">
        <v>80</v>
      </c>
      <c r="AW409" s="12" t="s">
        <v>30</v>
      </c>
      <c r="AX409" s="12" t="s">
        <v>73</v>
      </c>
      <c r="AY409" s="156" t="s">
        <v>187</v>
      </c>
    </row>
    <row r="410" spans="2:65" s="13" customFormat="1" ht="11.25">
      <c r="B410" s="161"/>
      <c r="D410" s="151" t="s">
        <v>197</v>
      </c>
      <c r="E410" s="162" t="s">
        <v>1</v>
      </c>
      <c r="F410" s="163" t="s">
        <v>538</v>
      </c>
      <c r="H410" s="164">
        <v>1.75</v>
      </c>
      <c r="I410" s="165"/>
      <c r="L410" s="161"/>
      <c r="M410" s="166"/>
      <c r="T410" s="167"/>
      <c r="AT410" s="162" t="s">
        <v>197</v>
      </c>
      <c r="AU410" s="162" t="s">
        <v>84</v>
      </c>
      <c r="AV410" s="13" t="s">
        <v>84</v>
      </c>
      <c r="AW410" s="13" t="s">
        <v>30</v>
      </c>
      <c r="AX410" s="13" t="s">
        <v>73</v>
      </c>
      <c r="AY410" s="162" t="s">
        <v>187</v>
      </c>
    </row>
    <row r="411" spans="2:65" s="14" customFormat="1" ht="11.25">
      <c r="B411" s="168"/>
      <c r="D411" s="151" t="s">
        <v>197</v>
      </c>
      <c r="E411" s="169" t="s">
        <v>1</v>
      </c>
      <c r="F411" s="170" t="s">
        <v>202</v>
      </c>
      <c r="H411" s="171">
        <v>1.75</v>
      </c>
      <c r="I411" s="172"/>
      <c r="L411" s="168"/>
      <c r="M411" s="173"/>
      <c r="T411" s="174"/>
      <c r="AT411" s="169" t="s">
        <v>197</v>
      </c>
      <c r="AU411" s="169" t="s">
        <v>84</v>
      </c>
      <c r="AV411" s="14" t="s">
        <v>193</v>
      </c>
      <c r="AW411" s="14" t="s">
        <v>30</v>
      </c>
      <c r="AX411" s="14" t="s">
        <v>80</v>
      </c>
      <c r="AY411" s="169" t="s">
        <v>187</v>
      </c>
    </row>
    <row r="412" spans="2:65" s="1" customFormat="1" ht="37.9" customHeight="1">
      <c r="B412" s="32"/>
      <c r="C412" s="137" t="s">
        <v>539</v>
      </c>
      <c r="D412" s="137" t="s">
        <v>189</v>
      </c>
      <c r="E412" s="138" t="s">
        <v>540</v>
      </c>
      <c r="F412" s="139" t="s">
        <v>541</v>
      </c>
      <c r="G412" s="140" t="s">
        <v>245</v>
      </c>
      <c r="H412" s="141">
        <v>1.75</v>
      </c>
      <c r="I412" s="142"/>
      <c r="J412" s="143">
        <f>ROUND(I412*H412,2)</f>
        <v>0</v>
      </c>
      <c r="K412" s="144"/>
      <c r="L412" s="32"/>
      <c r="M412" s="145" t="s">
        <v>1</v>
      </c>
      <c r="N412" s="146" t="s">
        <v>39</v>
      </c>
      <c r="P412" s="147">
        <f>O412*H412</f>
        <v>0</v>
      </c>
      <c r="Q412" s="147">
        <v>0</v>
      </c>
      <c r="R412" s="147">
        <f>Q412*H412</f>
        <v>0</v>
      </c>
      <c r="S412" s="147">
        <v>0</v>
      </c>
      <c r="T412" s="148">
        <f>S412*H412</f>
        <v>0</v>
      </c>
      <c r="AR412" s="149" t="s">
        <v>193</v>
      </c>
      <c r="AT412" s="149" t="s">
        <v>189</v>
      </c>
      <c r="AU412" s="149" t="s">
        <v>84</v>
      </c>
      <c r="AY412" s="17" t="s">
        <v>187</v>
      </c>
      <c r="BE412" s="150">
        <f>IF(N412="základní",J412,0)</f>
        <v>0</v>
      </c>
      <c r="BF412" s="150">
        <f>IF(N412="snížená",J412,0)</f>
        <v>0</v>
      </c>
      <c r="BG412" s="150">
        <f>IF(N412="zákl. přenesená",J412,0)</f>
        <v>0</v>
      </c>
      <c r="BH412" s="150">
        <f>IF(N412="sníž. přenesená",J412,0)</f>
        <v>0</v>
      </c>
      <c r="BI412" s="150">
        <f>IF(N412="nulová",J412,0)</f>
        <v>0</v>
      </c>
      <c r="BJ412" s="17" t="s">
        <v>84</v>
      </c>
      <c r="BK412" s="150">
        <f>ROUND(I412*H412,2)</f>
        <v>0</v>
      </c>
      <c r="BL412" s="17" t="s">
        <v>193</v>
      </c>
      <c r="BM412" s="149" t="s">
        <v>3605</v>
      </c>
    </row>
    <row r="413" spans="2:65" s="1" customFormat="1" ht="44.25" customHeight="1">
      <c r="B413" s="32"/>
      <c r="C413" s="137" t="s">
        <v>543</v>
      </c>
      <c r="D413" s="137" t="s">
        <v>189</v>
      </c>
      <c r="E413" s="138" t="s">
        <v>544</v>
      </c>
      <c r="F413" s="139" t="s">
        <v>545</v>
      </c>
      <c r="G413" s="140" t="s">
        <v>397</v>
      </c>
      <c r="H413" s="141">
        <v>14</v>
      </c>
      <c r="I413" s="142"/>
      <c r="J413" s="143">
        <f>ROUND(I413*H413,2)</f>
        <v>0</v>
      </c>
      <c r="K413" s="144"/>
      <c r="L413" s="32"/>
      <c r="M413" s="145" t="s">
        <v>1</v>
      </c>
      <c r="N413" s="146" t="s">
        <v>39</v>
      </c>
      <c r="P413" s="147">
        <f>O413*H413</f>
        <v>0</v>
      </c>
      <c r="Q413" s="147">
        <v>0</v>
      </c>
      <c r="R413" s="147">
        <f>Q413*H413</f>
        <v>0</v>
      </c>
      <c r="S413" s="147">
        <v>0</v>
      </c>
      <c r="T413" s="148">
        <f>S413*H413</f>
        <v>0</v>
      </c>
      <c r="AR413" s="149" t="s">
        <v>193</v>
      </c>
      <c r="AT413" s="149" t="s">
        <v>189</v>
      </c>
      <c r="AU413" s="149" t="s">
        <v>84</v>
      </c>
      <c r="AY413" s="17" t="s">
        <v>187</v>
      </c>
      <c r="BE413" s="150">
        <f>IF(N413="základní",J413,0)</f>
        <v>0</v>
      </c>
      <c r="BF413" s="150">
        <f>IF(N413="snížená",J413,0)</f>
        <v>0</v>
      </c>
      <c r="BG413" s="150">
        <f>IF(N413="zákl. přenesená",J413,0)</f>
        <v>0</v>
      </c>
      <c r="BH413" s="150">
        <f>IF(N413="sníž. přenesená",J413,0)</f>
        <v>0</v>
      </c>
      <c r="BI413" s="150">
        <f>IF(N413="nulová",J413,0)</f>
        <v>0</v>
      </c>
      <c r="BJ413" s="17" t="s">
        <v>84</v>
      </c>
      <c r="BK413" s="150">
        <f>ROUND(I413*H413,2)</f>
        <v>0</v>
      </c>
      <c r="BL413" s="17" t="s">
        <v>193</v>
      </c>
      <c r="BM413" s="149" t="s">
        <v>3606</v>
      </c>
    </row>
    <row r="414" spans="2:65" s="12" customFormat="1" ht="11.25">
      <c r="B414" s="155"/>
      <c r="D414" s="151" t="s">
        <v>197</v>
      </c>
      <c r="E414" s="156" t="s">
        <v>1</v>
      </c>
      <c r="F414" s="157" t="s">
        <v>238</v>
      </c>
      <c r="H414" s="156" t="s">
        <v>1</v>
      </c>
      <c r="I414" s="158"/>
      <c r="L414" s="155"/>
      <c r="M414" s="159"/>
      <c r="T414" s="160"/>
      <c r="AT414" s="156" t="s">
        <v>197</v>
      </c>
      <c r="AU414" s="156" t="s">
        <v>84</v>
      </c>
      <c r="AV414" s="12" t="s">
        <v>80</v>
      </c>
      <c r="AW414" s="12" t="s">
        <v>30</v>
      </c>
      <c r="AX414" s="12" t="s">
        <v>73</v>
      </c>
      <c r="AY414" s="156" t="s">
        <v>187</v>
      </c>
    </row>
    <row r="415" spans="2:65" s="13" customFormat="1" ht="11.25">
      <c r="B415" s="161"/>
      <c r="D415" s="151" t="s">
        <v>197</v>
      </c>
      <c r="E415" s="162" t="s">
        <v>1</v>
      </c>
      <c r="F415" s="163" t="s">
        <v>547</v>
      </c>
      <c r="H415" s="164">
        <v>14</v>
      </c>
      <c r="I415" s="165"/>
      <c r="L415" s="161"/>
      <c r="M415" s="166"/>
      <c r="T415" s="167"/>
      <c r="AT415" s="162" t="s">
        <v>197</v>
      </c>
      <c r="AU415" s="162" t="s">
        <v>84</v>
      </c>
      <c r="AV415" s="13" t="s">
        <v>84</v>
      </c>
      <c r="AW415" s="13" t="s">
        <v>30</v>
      </c>
      <c r="AX415" s="13" t="s">
        <v>73</v>
      </c>
      <c r="AY415" s="162" t="s">
        <v>187</v>
      </c>
    </row>
    <row r="416" spans="2:65" s="14" customFormat="1" ht="11.25">
      <c r="B416" s="168"/>
      <c r="D416" s="151" t="s">
        <v>197</v>
      </c>
      <c r="E416" s="169" t="s">
        <v>1</v>
      </c>
      <c r="F416" s="170" t="s">
        <v>202</v>
      </c>
      <c r="H416" s="171">
        <v>14</v>
      </c>
      <c r="I416" s="172"/>
      <c r="L416" s="168"/>
      <c r="M416" s="173"/>
      <c r="T416" s="174"/>
      <c r="AT416" s="169" t="s">
        <v>197</v>
      </c>
      <c r="AU416" s="169" t="s">
        <v>84</v>
      </c>
      <c r="AV416" s="14" t="s">
        <v>193</v>
      </c>
      <c r="AW416" s="14" t="s">
        <v>30</v>
      </c>
      <c r="AX416" s="14" t="s">
        <v>80</v>
      </c>
      <c r="AY416" s="169" t="s">
        <v>187</v>
      </c>
    </row>
    <row r="417" spans="2:65" s="1" customFormat="1" ht="33" customHeight="1">
      <c r="B417" s="32"/>
      <c r="C417" s="137" t="s">
        <v>548</v>
      </c>
      <c r="D417" s="137" t="s">
        <v>189</v>
      </c>
      <c r="E417" s="138" t="s">
        <v>549</v>
      </c>
      <c r="F417" s="139" t="s">
        <v>550</v>
      </c>
      <c r="G417" s="140" t="s">
        <v>245</v>
      </c>
      <c r="H417" s="141">
        <v>8.4</v>
      </c>
      <c r="I417" s="142"/>
      <c r="J417" s="143">
        <f>ROUND(I417*H417,2)</f>
        <v>0</v>
      </c>
      <c r="K417" s="144"/>
      <c r="L417" s="32"/>
      <c r="M417" s="145" t="s">
        <v>1</v>
      </c>
      <c r="N417" s="146" t="s">
        <v>39</v>
      </c>
      <c r="P417" s="147">
        <f>O417*H417</f>
        <v>0</v>
      </c>
      <c r="Q417" s="147">
        <v>0</v>
      </c>
      <c r="R417" s="147">
        <f>Q417*H417</f>
        <v>0</v>
      </c>
      <c r="S417" s="147">
        <v>0</v>
      </c>
      <c r="T417" s="148">
        <f>S417*H417</f>
        <v>0</v>
      </c>
      <c r="AR417" s="149" t="s">
        <v>193</v>
      </c>
      <c r="AT417" s="149" t="s">
        <v>189</v>
      </c>
      <c r="AU417" s="149" t="s">
        <v>84</v>
      </c>
      <c r="AY417" s="17" t="s">
        <v>187</v>
      </c>
      <c r="BE417" s="150">
        <f>IF(N417="základní",J417,0)</f>
        <v>0</v>
      </c>
      <c r="BF417" s="150">
        <f>IF(N417="snížená",J417,0)</f>
        <v>0</v>
      </c>
      <c r="BG417" s="150">
        <f>IF(N417="zákl. přenesená",J417,0)</f>
        <v>0</v>
      </c>
      <c r="BH417" s="150">
        <f>IF(N417="sníž. přenesená",J417,0)</f>
        <v>0</v>
      </c>
      <c r="BI417" s="150">
        <f>IF(N417="nulová",J417,0)</f>
        <v>0</v>
      </c>
      <c r="BJ417" s="17" t="s">
        <v>84</v>
      </c>
      <c r="BK417" s="150">
        <f>ROUND(I417*H417,2)</f>
        <v>0</v>
      </c>
      <c r="BL417" s="17" t="s">
        <v>193</v>
      </c>
      <c r="BM417" s="149" t="s">
        <v>3607</v>
      </c>
    </row>
    <row r="418" spans="2:65" s="1" customFormat="1" ht="29.25">
      <c r="B418" s="32"/>
      <c r="D418" s="151" t="s">
        <v>195</v>
      </c>
      <c r="F418" s="152" t="s">
        <v>552</v>
      </c>
      <c r="I418" s="153"/>
      <c r="L418" s="32"/>
      <c r="M418" s="154"/>
      <c r="T418" s="56"/>
      <c r="AT418" s="17" t="s">
        <v>195</v>
      </c>
      <c r="AU418" s="17" t="s">
        <v>84</v>
      </c>
    </row>
    <row r="419" spans="2:65" s="12" customFormat="1" ht="11.25">
      <c r="B419" s="155"/>
      <c r="D419" s="151" t="s">
        <v>197</v>
      </c>
      <c r="E419" s="156" t="s">
        <v>1</v>
      </c>
      <c r="F419" s="157" t="s">
        <v>238</v>
      </c>
      <c r="H419" s="156" t="s">
        <v>1</v>
      </c>
      <c r="I419" s="158"/>
      <c r="L419" s="155"/>
      <c r="M419" s="159"/>
      <c r="T419" s="160"/>
      <c r="AT419" s="156" t="s">
        <v>197</v>
      </c>
      <c r="AU419" s="156" t="s">
        <v>84</v>
      </c>
      <c r="AV419" s="12" t="s">
        <v>80</v>
      </c>
      <c r="AW419" s="12" t="s">
        <v>30</v>
      </c>
      <c r="AX419" s="12" t="s">
        <v>73</v>
      </c>
      <c r="AY419" s="156" t="s">
        <v>187</v>
      </c>
    </row>
    <row r="420" spans="2:65" s="13" customFormat="1" ht="11.25">
      <c r="B420" s="161"/>
      <c r="D420" s="151" t="s">
        <v>197</v>
      </c>
      <c r="E420" s="162" t="s">
        <v>1</v>
      </c>
      <c r="F420" s="163" t="s">
        <v>553</v>
      </c>
      <c r="H420" s="164">
        <v>8.4</v>
      </c>
      <c r="I420" s="165"/>
      <c r="L420" s="161"/>
      <c r="M420" s="166"/>
      <c r="T420" s="167"/>
      <c r="AT420" s="162" t="s">
        <v>197</v>
      </c>
      <c r="AU420" s="162" t="s">
        <v>84</v>
      </c>
      <c r="AV420" s="13" t="s">
        <v>84</v>
      </c>
      <c r="AW420" s="13" t="s">
        <v>30</v>
      </c>
      <c r="AX420" s="13" t="s">
        <v>73</v>
      </c>
      <c r="AY420" s="162" t="s">
        <v>187</v>
      </c>
    </row>
    <row r="421" spans="2:65" s="14" customFormat="1" ht="11.25">
      <c r="B421" s="168"/>
      <c r="D421" s="151" t="s">
        <v>197</v>
      </c>
      <c r="E421" s="169" t="s">
        <v>1</v>
      </c>
      <c r="F421" s="170" t="s">
        <v>202</v>
      </c>
      <c r="H421" s="171">
        <v>8.4</v>
      </c>
      <c r="I421" s="172"/>
      <c r="L421" s="168"/>
      <c r="M421" s="173"/>
      <c r="T421" s="174"/>
      <c r="AT421" s="169" t="s">
        <v>197</v>
      </c>
      <c r="AU421" s="169" t="s">
        <v>84</v>
      </c>
      <c r="AV421" s="14" t="s">
        <v>193</v>
      </c>
      <c r="AW421" s="14" t="s">
        <v>30</v>
      </c>
      <c r="AX421" s="14" t="s">
        <v>80</v>
      </c>
      <c r="AY421" s="169" t="s">
        <v>187</v>
      </c>
    </row>
    <row r="422" spans="2:65" s="1" customFormat="1" ht="33" customHeight="1">
      <c r="B422" s="32"/>
      <c r="C422" s="137" t="s">
        <v>554</v>
      </c>
      <c r="D422" s="137" t="s">
        <v>189</v>
      </c>
      <c r="E422" s="138" t="s">
        <v>555</v>
      </c>
      <c r="F422" s="139" t="s">
        <v>556</v>
      </c>
      <c r="G422" s="140" t="s">
        <v>245</v>
      </c>
      <c r="H422" s="141">
        <v>8.4</v>
      </c>
      <c r="I422" s="142"/>
      <c r="J422" s="143">
        <f>ROUND(I422*H422,2)</f>
        <v>0</v>
      </c>
      <c r="K422" s="144"/>
      <c r="L422" s="32"/>
      <c r="M422" s="145" t="s">
        <v>1</v>
      </c>
      <c r="N422" s="146" t="s">
        <v>39</v>
      </c>
      <c r="P422" s="147">
        <f>O422*H422</f>
        <v>0</v>
      </c>
      <c r="Q422" s="147">
        <v>0</v>
      </c>
      <c r="R422" s="147">
        <f>Q422*H422</f>
        <v>0</v>
      </c>
      <c r="S422" s="147">
        <v>0</v>
      </c>
      <c r="T422" s="148">
        <f>S422*H422</f>
        <v>0</v>
      </c>
      <c r="AR422" s="149" t="s">
        <v>193</v>
      </c>
      <c r="AT422" s="149" t="s">
        <v>189</v>
      </c>
      <c r="AU422" s="149" t="s">
        <v>84</v>
      </c>
      <c r="AY422" s="17" t="s">
        <v>187</v>
      </c>
      <c r="BE422" s="150">
        <f>IF(N422="základní",J422,0)</f>
        <v>0</v>
      </c>
      <c r="BF422" s="150">
        <f>IF(N422="snížená",J422,0)</f>
        <v>0</v>
      </c>
      <c r="BG422" s="150">
        <f>IF(N422="zákl. přenesená",J422,0)</f>
        <v>0</v>
      </c>
      <c r="BH422" s="150">
        <f>IF(N422="sníž. přenesená",J422,0)</f>
        <v>0</v>
      </c>
      <c r="BI422" s="150">
        <f>IF(N422="nulová",J422,0)</f>
        <v>0</v>
      </c>
      <c r="BJ422" s="17" t="s">
        <v>84</v>
      </c>
      <c r="BK422" s="150">
        <f>ROUND(I422*H422,2)</f>
        <v>0</v>
      </c>
      <c r="BL422" s="17" t="s">
        <v>193</v>
      </c>
      <c r="BM422" s="149" t="s">
        <v>3608</v>
      </c>
    </row>
    <row r="423" spans="2:65" s="1" customFormat="1" ht="29.25">
      <c r="B423" s="32"/>
      <c r="D423" s="151" t="s">
        <v>195</v>
      </c>
      <c r="F423" s="152" t="s">
        <v>552</v>
      </c>
      <c r="I423" s="153"/>
      <c r="L423" s="32"/>
      <c r="M423" s="154"/>
      <c r="T423" s="56"/>
      <c r="AT423" s="17" t="s">
        <v>195</v>
      </c>
      <c r="AU423" s="17" t="s">
        <v>84</v>
      </c>
    </row>
    <row r="424" spans="2:65" s="11" customFormat="1" ht="22.9" customHeight="1">
      <c r="B424" s="125"/>
      <c r="D424" s="126" t="s">
        <v>72</v>
      </c>
      <c r="E424" s="135" t="s">
        <v>221</v>
      </c>
      <c r="F424" s="135" t="s">
        <v>558</v>
      </c>
      <c r="I424" s="128"/>
      <c r="J424" s="136">
        <f>BK424</f>
        <v>0</v>
      </c>
      <c r="L424" s="125"/>
      <c r="M424" s="130"/>
      <c r="P424" s="131">
        <f>SUM(P425:P428)</f>
        <v>0</v>
      </c>
      <c r="R424" s="131">
        <f>SUM(R425:R428)</f>
        <v>0</v>
      </c>
      <c r="T424" s="132">
        <f>SUM(T425:T428)</f>
        <v>0</v>
      </c>
      <c r="AR424" s="126" t="s">
        <v>80</v>
      </c>
      <c r="AT424" s="133" t="s">
        <v>72</v>
      </c>
      <c r="AU424" s="133" t="s">
        <v>80</v>
      </c>
      <c r="AY424" s="126" t="s">
        <v>187</v>
      </c>
      <c r="BK424" s="134">
        <f>SUM(BK425:BK428)</f>
        <v>0</v>
      </c>
    </row>
    <row r="425" spans="2:65" s="1" customFormat="1" ht="24.2" customHeight="1">
      <c r="B425" s="32"/>
      <c r="C425" s="137" t="s">
        <v>559</v>
      </c>
      <c r="D425" s="137" t="s">
        <v>189</v>
      </c>
      <c r="E425" s="138" t="s">
        <v>560</v>
      </c>
      <c r="F425" s="139" t="s">
        <v>561</v>
      </c>
      <c r="G425" s="140" t="s">
        <v>245</v>
      </c>
      <c r="H425" s="141">
        <v>37.6</v>
      </c>
      <c r="I425" s="142"/>
      <c r="J425" s="143">
        <f>ROUND(I425*H425,2)</f>
        <v>0</v>
      </c>
      <c r="K425" s="144"/>
      <c r="L425" s="32"/>
      <c r="M425" s="145" t="s">
        <v>1</v>
      </c>
      <c r="N425" s="146" t="s">
        <v>39</v>
      </c>
      <c r="P425" s="147">
        <f>O425*H425</f>
        <v>0</v>
      </c>
      <c r="Q425" s="147">
        <v>0</v>
      </c>
      <c r="R425" s="147">
        <f>Q425*H425</f>
        <v>0</v>
      </c>
      <c r="S425" s="147">
        <v>0</v>
      </c>
      <c r="T425" s="148">
        <f>S425*H425</f>
        <v>0</v>
      </c>
      <c r="AR425" s="149" t="s">
        <v>193</v>
      </c>
      <c r="AT425" s="149" t="s">
        <v>189</v>
      </c>
      <c r="AU425" s="149" t="s">
        <v>84</v>
      </c>
      <c r="AY425" s="17" t="s">
        <v>187</v>
      </c>
      <c r="BE425" s="150">
        <f>IF(N425="základní",J425,0)</f>
        <v>0</v>
      </c>
      <c r="BF425" s="150">
        <f>IF(N425="snížená",J425,0)</f>
        <v>0</v>
      </c>
      <c r="BG425" s="150">
        <f>IF(N425="zákl. přenesená",J425,0)</f>
        <v>0</v>
      </c>
      <c r="BH425" s="150">
        <f>IF(N425="sníž. přenesená",J425,0)</f>
        <v>0</v>
      </c>
      <c r="BI425" s="150">
        <f>IF(N425="nulová",J425,0)</f>
        <v>0</v>
      </c>
      <c r="BJ425" s="17" t="s">
        <v>84</v>
      </c>
      <c r="BK425" s="150">
        <f>ROUND(I425*H425,2)</f>
        <v>0</v>
      </c>
      <c r="BL425" s="17" t="s">
        <v>193</v>
      </c>
      <c r="BM425" s="149" t="s">
        <v>3609</v>
      </c>
    </row>
    <row r="426" spans="2:65" s="12" customFormat="1" ht="11.25">
      <c r="B426" s="155"/>
      <c r="D426" s="151" t="s">
        <v>197</v>
      </c>
      <c r="E426" s="156" t="s">
        <v>1</v>
      </c>
      <c r="F426" s="157" t="s">
        <v>207</v>
      </c>
      <c r="H426" s="156" t="s">
        <v>1</v>
      </c>
      <c r="I426" s="158"/>
      <c r="L426" s="155"/>
      <c r="M426" s="159"/>
      <c r="T426" s="160"/>
      <c r="AT426" s="156" t="s">
        <v>197</v>
      </c>
      <c r="AU426" s="156" t="s">
        <v>84</v>
      </c>
      <c r="AV426" s="12" t="s">
        <v>80</v>
      </c>
      <c r="AW426" s="12" t="s">
        <v>30</v>
      </c>
      <c r="AX426" s="12" t="s">
        <v>73</v>
      </c>
      <c r="AY426" s="156" t="s">
        <v>187</v>
      </c>
    </row>
    <row r="427" spans="2:65" s="13" customFormat="1" ht="11.25">
      <c r="B427" s="161"/>
      <c r="D427" s="151" t="s">
        <v>197</v>
      </c>
      <c r="E427" s="162" t="s">
        <v>1</v>
      </c>
      <c r="F427" s="163" t="s">
        <v>563</v>
      </c>
      <c r="H427" s="164">
        <v>37.6</v>
      </c>
      <c r="I427" s="165"/>
      <c r="L427" s="161"/>
      <c r="M427" s="166"/>
      <c r="T427" s="167"/>
      <c r="AT427" s="162" t="s">
        <v>197</v>
      </c>
      <c r="AU427" s="162" t="s">
        <v>84</v>
      </c>
      <c r="AV427" s="13" t="s">
        <v>84</v>
      </c>
      <c r="AW427" s="13" t="s">
        <v>30</v>
      </c>
      <c r="AX427" s="13" t="s">
        <v>73</v>
      </c>
      <c r="AY427" s="162" t="s">
        <v>187</v>
      </c>
    </row>
    <row r="428" spans="2:65" s="14" customFormat="1" ht="11.25">
      <c r="B428" s="168"/>
      <c r="D428" s="151" t="s">
        <v>197</v>
      </c>
      <c r="E428" s="169" t="s">
        <v>1</v>
      </c>
      <c r="F428" s="170" t="s">
        <v>202</v>
      </c>
      <c r="H428" s="171">
        <v>37.6</v>
      </c>
      <c r="I428" s="172"/>
      <c r="L428" s="168"/>
      <c r="M428" s="173"/>
      <c r="T428" s="174"/>
      <c r="AT428" s="169" t="s">
        <v>197</v>
      </c>
      <c r="AU428" s="169" t="s">
        <v>84</v>
      </c>
      <c r="AV428" s="14" t="s">
        <v>193</v>
      </c>
      <c r="AW428" s="14" t="s">
        <v>30</v>
      </c>
      <c r="AX428" s="14" t="s">
        <v>80</v>
      </c>
      <c r="AY428" s="169" t="s">
        <v>187</v>
      </c>
    </row>
    <row r="429" spans="2:65" s="11" customFormat="1" ht="22.9" customHeight="1">
      <c r="B429" s="125"/>
      <c r="D429" s="126" t="s">
        <v>72</v>
      </c>
      <c r="E429" s="135" t="s">
        <v>226</v>
      </c>
      <c r="F429" s="135" t="s">
        <v>564</v>
      </c>
      <c r="I429" s="128"/>
      <c r="J429" s="136">
        <f>BK429</f>
        <v>0</v>
      </c>
      <c r="L429" s="125"/>
      <c r="M429" s="130"/>
      <c r="P429" s="131">
        <f>SUM(P430:P972)</f>
        <v>0</v>
      </c>
      <c r="R429" s="131">
        <f>SUM(R430:R972)</f>
        <v>0</v>
      </c>
      <c r="T429" s="132">
        <f>SUM(T430:T972)</f>
        <v>0</v>
      </c>
      <c r="AR429" s="126" t="s">
        <v>80</v>
      </c>
      <c r="AT429" s="133" t="s">
        <v>72</v>
      </c>
      <c r="AU429" s="133" t="s">
        <v>80</v>
      </c>
      <c r="AY429" s="126" t="s">
        <v>187</v>
      </c>
      <c r="BK429" s="134">
        <f>SUM(BK430:BK972)</f>
        <v>0</v>
      </c>
    </row>
    <row r="430" spans="2:65" s="1" customFormat="1" ht="33" customHeight="1">
      <c r="B430" s="32"/>
      <c r="C430" s="137" t="s">
        <v>565</v>
      </c>
      <c r="D430" s="137" t="s">
        <v>189</v>
      </c>
      <c r="E430" s="138" t="s">
        <v>566</v>
      </c>
      <c r="F430" s="139" t="s">
        <v>567</v>
      </c>
      <c r="G430" s="140" t="s">
        <v>245</v>
      </c>
      <c r="H430" s="141">
        <v>161.24</v>
      </c>
      <c r="I430" s="142"/>
      <c r="J430" s="143">
        <f>ROUND(I430*H430,2)</f>
        <v>0</v>
      </c>
      <c r="K430" s="144"/>
      <c r="L430" s="32"/>
      <c r="M430" s="145" t="s">
        <v>1</v>
      </c>
      <c r="N430" s="146" t="s">
        <v>39</v>
      </c>
      <c r="P430" s="147">
        <f>O430*H430</f>
        <v>0</v>
      </c>
      <c r="Q430" s="147">
        <v>0</v>
      </c>
      <c r="R430" s="147">
        <f>Q430*H430</f>
        <v>0</v>
      </c>
      <c r="S430" s="147">
        <v>0</v>
      </c>
      <c r="T430" s="148">
        <f>S430*H430</f>
        <v>0</v>
      </c>
      <c r="AR430" s="149" t="s">
        <v>193</v>
      </c>
      <c r="AT430" s="149" t="s">
        <v>189</v>
      </c>
      <c r="AU430" s="149" t="s">
        <v>84</v>
      </c>
      <c r="AY430" s="17" t="s">
        <v>187</v>
      </c>
      <c r="BE430" s="150">
        <f>IF(N430="základní",J430,0)</f>
        <v>0</v>
      </c>
      <c r="BF430" s="150">
        <f>IF(N430="snížená",J430,0)</f>
        <v>0</v>
      </c>
      <c r="BG430" s="150">
        <f>IF(N430="zákl. přenesená",J430,0)</f>
        <v>0</v>
      </c>
      <c r="BH430" s="150">
        <f>IF(N430="sníž. přenesená",J430,0)</f>
        <v>0</v>
      </c>
      <c r="BI430" s="150">
        <f>IF(N430="nulová",J430,0)</f>
        <v>0</v>
      </c>
      <c r="BJ430" s="17" t="s">
        <v>84</v>
      </c>
      <c r="BK430" s="150">
        <f>ROUND(I430*H430,2)</f>
        <v>0</v>
      </c>
      <c r="BL430" s="17" t="s">
        <v>193</v>
      </c>
      <c r="BM430" s="149" t="s">
        <v>3610</v>
      </c>
    </row>
    <row r="431" spans="2:65" s="12" customFormat="1" ht="11.25">
      <c r="B431" s="155"/>
      <c r="D431" s="151" t="s">
        <v>197</v>
      </c>
      <c r="E431" s="156" t="s">
        <v>1</v>
      </c>
      <c r="F431" s="157" t="s">
        <v>207</v>
      </c>
      <c r="H431" s="156" t="s">
        <v>1</v>
      </c>
      <c r="I431" s="158"/>
      <c r="L431" s="155"/>
      <c r="M431" s="159"/>
      <c r="T431" s="160"/>
      <c r="AT431" s="156" t="s">
        <v>197</v>
      </c>
      <c r="AU431" s="156" t="s">
        <v>84</v>
      </c>
      <c r="AV431" s="12" t="s">
        <v>80</v>
      </c>
      <c r="AW431" s="12" t="s">
        <v>30</v>
      </c>
      <c r="AX431" s="12" t="s">
        <v>73</v>
      </c>
      <c r="AY431" s="156" t="s">
        <v>187</v>
      </c>
    </row>
    <row r="432" spans="2:65" s="12" customFormat="1" ht="11.25">
      <c r="B432" s="155"/>
      <c r="D432" s="151" t="s">
        <v>197</v>
      </c>
      <c r="E432" s="156" t="s">
        <v>1</v>
      </c>
      <c r="F432" s="157" t="s">
        <v>400</v>
      </c>
      <c r="H432" s="156" t="s">
        <v>1</v>
      </c>
      <c r="I432" s="158"/>
      <c r="L432" s="155"/>
      <c r="M432" s="159"/>
      <c r="T432" s="160"/>
      <c r="AT432" s="156" t="s">
        <v>197</v>
      </c>
      <c r="AU432" s="156" t="s">
        <v>84</v>
      </c>
      <c r="AV432" s="12" t="s">
        <v>80</v>
      </c>
      <c r="AW432" s="12" t="s">
        <v>30</v>
      </c>
      <c r="AX432" s="12" t="s">
        <v>73</v>
      </c>
      <c r="AY432" s="156" t="s">
        <v>187</v>
      </c>
    </row>
    <row r="433" spans="2:65" s="13" customFormat="1" ht="22.5">
      <c r="B433" s="161"/>
      <c r="D433" s="151" t="s">
        <v>197</v>
      </c>
      <c r="E433" s="162" t="s">
        <v>1</v>
      </c>
      <c r="F433" s="163" t="s">
        <v>569</v>
      </c>
      <c r="H433" s="164">
        <v>150.25</v>
      </c>
      <c r="I433" s="165"/>
      <c r="L433" s="161"/>
      <c r="M433" s="166"/>
      <c r="T433" s="167"/>
      <c r="AT433" s="162" t="s">
        <v>197</v>
      </c>
      <c r="AU433" s="162" t="s">
        <v>84</v>
      </c>
      <c r="AV433" s="13" t="s">
        <v>84</v>
      </c>
      <c r="AW433" s="13" t="s">
        <v>30</v>
      </c>
      <c r="AX433" s="13" t="s">
        <v>73</v>
      </c>
      <c r="AY433" s="162" t="s">
        <v>187</v>
      </c>
    </row>
    <row r="434" spans="2:65" s="13" customFormat="1" ht="11.25">
      <c r="B434" s="161"/>
      <c r="D434" s="151" t="s">
        <v>197</v>
      </c>
      <c r="E434" s="162" t="s">
        <v>1</v>
      </c>
      <c r="F434" s="163" t="s">
        <v>570</v>
      </c>
      <c r="H434" s="164">
        <v>3.76</v>
      </c>
      <c r="I434" s="165"/>
      <c r="L434" s="161"/>
      <c r="M434" s="166"/>
      <c r="T434" s="167"/>
      <c r="AT434" s="162" t="s">
        <v>197</v>
      </c>
      <c r="AU434" s="162" t="s">
        <v>84</v>
      </c>
      <c r="AV434" s="13" t="s">
        <v>84</v>
      </c>
      <c r="AW434" s="13" t="s">
        <v>30</v>
      </c>
      <c r="AX434" s="13" t="s">
        <v>73</v>
      </c>
      <c r="AY434" s="162" t="s">
        <v>187</v>
      </c>
    </row>
    <row r="435" spans="2:65" s="12" customFormat="1" ht="11.25">
      <c r="B435" s="155"/>
      <c r="D435" s="151" t="s">
        <v>197</v>
      </c>
      <c r="E435" s="156" t="s">
        <v>1</v>
      </c>
      <c r="F435" s="157" t="s">
        <v>307</v>
      </c>
      <c r="H435" s="156" t="s">
        <v>1</v>
      </c>
      <c r="I435" s="158"/>
      <c r="L435" s="155"/>
      <c r="M435" s="159"/>
      <c r="T435" s="160"/>
      <c r="AT435" s="156" t="s">
        <v>197</v>
      </c>
      <c r="AU435" s="156" t="s">
        <v>84</v>
      </c>
      <c r="AV435" s="12" t="s">
        <v>80</v>
      </c>
      <c r="AW435" s="12" t="s">
        <v>30</v>
      </c>
      <c r="AX435" s="12" t="s">
        <v>73</v>
      </c>
      <c r="AY435" s="156" t="s">
        <v>187</v>
      </c>
    </row>
    <row r="436" spans="2:65" s="13" customFormat="1" ht="11.25">
      <c r="B436" s="161"/>
      <c r="D436" s="151" t="s">
        <v>197</v>
      </c>
      <c r="E436" s="162" t="s">
        <v>1</v>
      </c>
      <c r="F436" s="163" t="s">
        <v>571</v>
      </c>
      <c r="H436" s="164">
        <v>3.52</v>
      </c>
      <c r="I436" s="165"/>
      <c r="L436" s="161"/>
      <c r="M436" s="166"/>
      <c r="T436" s="167"/>
      <c r="AT436" s="162" t="s">
        <v>197</v>
      </c>
      <c r="AU436" s="162" t="s">
        <v>84</v>
      </c>
      <c r="AV436" s="13" t="s">
        <v>84</v>
      </c>
      <c r="AW436" s="13" t="s">
        <v>30</v>
      </c>
      <c r="AX436" s="13" t="s">
        <v>73</v>
      </c>
      <c r="AY436" s="162" t="s">
        <v>187</v>
      </c>
    </row>
    <row r="437" spans="2:65" s="12" customFormat="1" ht="11.25">
      <c r="B437" s="155"/>
      <c r="D437" s="151" t="s">
        <v>197</v>
      </c>
      <c r="E437" s="156" t="s">
        <v>1</v>
      </c>
      <c r="F437" s="157" t="s">
        <v>311</v>
      </c>
      <c r="H437" s="156" t="s">
        <v>1</v>
      </c>
      <c r="I437" s="158"/>
      <c r="L437" s="155"/>
      <c r="M437" s="159"/>
      <c r="T437" s="160"/>
      <c r="AT437" s="156" t="s">
        <v>197</v>
      </c>
      <c r="AU437" s="156" t="s">
        <v>84</v>
      </c>
      <c r="AV437" s="12" t="s">
        <v>80</v>
      </c>
      <c r="AW437" s="12" t="s">
        <v>30</v>
      </c>
      <c r="AX437" s="12" t="s">
        <v>73</v>
      </c>
      <c r="AY437" s="156" t="s">
        <v>187</v>
      </c>
    </row>
    <row r="438" spans="2:65" s="13" customFormat="1" ht="11.25">
      <c r="B438" s="161"/>
      <c r="D438" s="151" t="s">
        <v>197</v>
      </c>
      <c r="E438" s="162" t="s">
        <v>1</v>
      </c>
      <c r="F438" s="163" t="s">
        <v>572</v>
      </c>
      <c r="H438" s="164">
        <v>3.71</v>
      </c>
      <c r="I438" s="165"/>
      <c r="L438" s="161"/>
      <c r="M438" s="166"/>
      <c r="T438" s="167"/>
      <c r="AT438" s="162" t="s">
        <v>197</v>
      </c>
      <c r="AU438" s="162" t="s">
        <v>84</v>
      </c>
      <c r="AV438" s="13" t="s">
        <v>84</v>
      </c>
      <c r="AW438" s="13" t="s">
        <v>30</v>
      </c>
      <c r="AX438" s="13" t="s">
        <v>73</v>
      </c>
      <c r="AY438" s="162" t="s">
        <v>187</v>
      </c>
    </row>
    <row r="439" spans="2:65" s="14" customFormat="1" ht="11.25">
      <c r="B439" s="168"/>
      <c r="D439" s="151" t="s">
        <v>197</v>
      </c>
      <c r="E439" s="169" t="s">
        <v>1</v>
      </c>
      <c r="F439" s="170" t="s">
        <v>202</v>
      </c>
      <c r="H439" s="171">
        <v>161.24</v>
      </c>
      <c r="I439" s="172"/>
      <c r="L439" s="168"/>
      <c r="M439" s="173"/>
      <c r="T439" s="174"/>
      <c r="AT439" s="169" t="s">
        <v>197</v>
      </c>
      <c r="AU439" s="169" t="s">
        <v>84</v>
      </c>
      <c r="AV439" s="14" t="s">
        <v>193</v>
      </c>
      <c r="AW439" s="14" t="s">
        <v>30</v>
      </c>
      <c r="AX439" s="14" t="s">
        <v>80</v>
      </c>
      <c r="AY439" s="169" t="s">
        <v>187</v>
      </c>
    </row>
    <row r="440" spans="2:65" s="1" customFormat="1" ht="37.9" customHeight="1">
      <c r="B440" s="32"/>
      <c r="C440" s="137" t="s">
        <v>573</v>
      </c>
      <c r="D440" s="137" t="s">
        <v>189</v>
      </c>
      <c r="E440" s="138" t="s">
        <v>574</v>
      </c>
      <c r="F440" s="139" t="s">
        <v>575</v>
      </c>
      <c r="G440" s="140" t="s">
        <v>245</v>
      </c>
      <c r="H440" s="141">
        <v>27.62</v>
      </c>
      <c r="I440" s="142"/>
      <c r="J440" s="143">
        <f>ROUND(I440*H440,2)</f>
        <v>0</v>
      </c>
      <c r="K440" s="144"/>
      <c r="L440" s="32"/>
      <c r="M440" s="145" t="s">
        <v>1</v>
      </c>
      <c r="N440" s="146" t="s">
        <v>39</v>
      </c>
      <c r="P440" s="147">
        <f>O440*H440</f>
        <v>0</v>
      </c>
      <c r="Q440" s="147">
        <v>0</v>
      </c>
      <c r="R440" s="147">
        <f>Q440*H440</f>
        <v>0</v>
      </c>
      <c r="S440" s="147">
        <v>0</v>
      </c>
      <c r="T440" s="148">
        <f>S440*H440</f>
        <v>0</v>
      </c>
      <c r="AR440" s="149" t="s">
        <v>193</v>
      </c>
      <c r="AT440" s="149" t="s">
        <v>189</v>
      </c>
      <c r="AU440" s="149" t="s">
        <v>84</v>
      </c>
      <c r="AY440" s="17" t="s">
        <v>187</v>
      </c>
      <c r="BE440" s="150">
        <f>IF(N440="základní",J440,0)</f>
        <v>0</v>
      </c>
      <c r="BF440" s="150">
        <f>IF(N440="snížená",J440,0)</f>
        <v>0</v>
      </c>
      <c r="BG440" s="150">
        <f>IF(N440="zákl. přenesená",J440,0)</f>
        <v>0</v>
      </c>
      <c r="BH440" s="150">
        <f>IF(N440="sníž. přenesená",J440,0)</f>
        <v>0</v>
      </c>
      <c r="BI440" s="150">
        <f>IF(N440="nulová",J440,0)</f>
        <v>0</v>
      </c>
      <c r="BJ440" s="17" t="s">
        <v>84</v>
      </c>
      <c r="BK440" s="150">
        <f>ROUND(I440*H440,2)</f>
        <v>0</v>
      </c>
      <c r="BL440" s="17" t="s">
        <v>193</v>
      </c>
      <c r="BM440" s="149" t="s">
        <v>3611</v>
      </c>
    </row>
    <row r="441" spans="2:65" s="12" customFormat="1" ht="11.25">
      <c r="B441" s="155"/>
      <c r="D441" s="151" t="s">
        <v>197</v>
      </c>
      <c r="E441" s="156" t="s">
        <v>1</v>
      </c>
      <c r="F441" s="157" t="s">
        <v>207</v>
      </c>
      <c r="H441" s="156" t="s">
        <v>1</v>
      </c>
      <c r="I441" s="158"/>
      <c r="L441" s="155"/>
      <c r="M441" s="159"/>
      <c r="T441" s="160"/>
      <c r="AT441" s="156" t="s">
        <v>197</v>
      </c>
      <c r="AU441" s="156" t="s">
        <v>84</v>
      </c>
      <c r="AV441" s="12" t="s">
        <v>80</v>
      </c>
      <c r="AW441" s="12" t="s">
        <v>30</v>
      </c>
      <c r="AX441" s="12" t="s">
        <v>73</v>
      </c>
      <c r="AY441" s="156" t="s">
        <v>187</v>
      </c>
    </row>
    <row r="442" spans="2:65" s="12" customFormat="1" ht="11.25">
      <c r="B442" s="155"/>
      <c r="D442" s="151" t="s">
        <v>197</v>
      </c>
      <c r="E442" s="156" t="s">
        <v>1</v>
      </c>
      <c r="F442" s="157" t="s">
        <v>400</v>
      </c>
      <c r="H442" s="156" t="s">
        <v>1</v>
      </c>
      <c r="I442" s="158"/>
      <c r="L442" s="155"/>
      <c r="M442" s="159"/>
      <c r="T442" s="160"/>
      <c r="AT442" s="156" t="s">
        <v>197</v>
      </c>
      <c r="AU442" s="156" t="s">
        <v>84</v>
      </c>
      <c r="AV442" s="12" t="s">
        <v>80</v>
      </c>
      <c r="AW442" s="12" t="s">
        <v>30</v>
      </c>
      <c r="AX442" s="12" t="s">
        <v>73</v>
      </c>
      <c r="AY442" s="156" t="s">
        <v>187</v>
      </c>
    </row>
    <row r="443" spans="2:65" s="13" customFormat="1" ht="11.25">
      <c r="B443" s="161"/>
      <c r="D443" s="151" t="s">
        <v>197</v>
      </c>
      <c r="E443" s="162" t="s">
        <v>1</v>
      </c>
      <c r="F443" s="163" t="s">
        <v>570</v>
      </c>
      <c r="H443" s="164">
        <v>3.76</v>
      </c>
      <c r="I443" s="165"/>
      <c r="L443" s="161"/>
      <c r="M443" s="166"/>
      <c r="T443" s="167"/>
      <c r="AT443" s="162" t="s">
        <v>197</v>
      </c>
      <c r="AU443" s="162" t="s">
        <v>84</v>
      </c>
      <c r="AV443" s="13" t="s">
        <v>84</v>
      </c>
      <c r="AW443" s="13" t="s">
        <v>30</v>
      </c>
      <c r="AX443" s="13" t="s">
        <v>73</v>
      </c>
      <c r="AY443" s="162" t="s">
        <v>187</v>
      </c>
    </row>
    <row r="444" spans="2:65" s="12" customFormat="1" ht="11.25">
      <c r="B444" s="155"/>
      <c r="D444" s="151" t="s">
        <v>197</v>
      </c>
      <c r="E444" s="156" t="s">
        <v>1</v>
      </c>
      <c r="F444" s="157" t="s">
        <v>307</v>
      </c>
      <c r="H444" s="156" t="s">
        <v>1</v>
      </c>
      <c r="I444" s="158"/>
      <c r="L444" s="155"/>
      <c r="M444" s="159"/>
      <c r="T444" s="160"/>
      <c r="AT444" s="156" t="s">
        <v>197</v>
      </c>
      <c r="AU444" s="156" t="s">
        <v>84</v>
      </c>
      <c r="AV444" s="12" t="s">
        <v>80</v>
      </c>
      <c r="AW444" s="12" t="s">
        <v>30</v>
      </c>
      <c r="AX444" s="12" t="s">
        <v>73</v>
      </c>
      <c r="AY444" s="156" t="s">
        <v>187</v>
      </c>
    </row>
    <row r="445" spans="2:65" s="13" customFormat="1" ht="11.25">
      <c r="B445" s="161"/>
      <c r="D445" s="151" t="s">
        <v>197</v>
      </c>
      <c r="E445" s="162" t="s">
        <v>1</v>
      </c>
      <c r="F445" s="163" t="s">
        <v>577</v>
      </c>
      <c r="H445" s="164">
        <v>7.96</v>
      </c>
      <c r="I445" s="165"/>
      <c r="L445" s="161"/>
      <c r="M445" s="166"/>
      <c r="T445" s="167"/>
      <c r="AT445" s="162" t="s">
        <v>197</v>
      </c>
      <c r="AU445" s="162" t="s">
        <v>84</v>
      </c>
      <c r="AV445" s="13" t="s">
        <v>84</v>
      </c>
      <c r="AW445" s="13" t="s">
        <v>30</v>
      </c>
      <c r="AX445" s="13" t="s">
        <v>73</v>
      </c>
      <c r="AY445" s="162" t="s">
        <v>187</v>
      </c>
    </row>
    <row r="446" spans="2:65" s="12" customFormat="1" ht="11.25">
      <c r="B446" s="155"/>
      <c r="D446" s="151" t="s">
        <v>197</v>
      </c>
      <c r="E446" s="156" t="s">
        <v>1</v>
      </c>
      <c r="F446" s="157" t="s">
        <v>311</v>
      </c>
      <c r="H446" s="156" t="s">
        <v>1</v>
      </c>
      <c r="I446" s="158"/>
      <c r="L446" s="155"/>
      <c r="M446" s="159"/>
      <c r="T446" s="160"/>
      <c r="AT446" s="156" t="s">
        <v>197</v>
      </c>
      <c r="AU446" s="156" t="s">
        <v>84</v>
      </c>
      <c r="AV446" s="12" t="s">
        <v>80</v>
      </c>
      <c r="AW446" s="12" t="s">
        <v>30</v>
      </c>
      <c r="AX446" s="12" t="s">
        <v>73</v>
      </c>
      <c r="AY446" s="156" t="s">
        <v>187</v>
      </c>
    </row>
    <row r="447" spans="2:65" s="13" customFormat="1" ht="11.25">
      <c r="B447" s="161"/>
      <c r="D447" s="151" t="s">
        <v>197</v>
      </c>
      <c r="E447" s="162" t="s">
        <v>1</v>
      </c>
      <c r="F447" s="163" t="s">
        <v>578</v>
      </c>
      <c r="H447" s="164">
        <v>5.9</v>
      </c>
      <c r="I447" s="165"/>
      <c r="L447" s="161"/>
      <c r="M447" s="166"/>
      <c r="T447" s="167"/>
      <c r="AT447" s="162" t="s">
        <v>197</v>
      </c>
      <c r="AU447" s="162" t="s">
        <v>84</v>
      </c>
      <c r="AV447" s="13" t="s">
        <v>84</v>
      </c>
      <c r="AW447" s="13" t="s">
        <v>30</v>
      </c>
      <c r="AX447" s="13" t="s">
        <v>73</v>
      </c>
      <c r="AY447" s="162" t="s">
        <v>187</v>
      </c>
    </row>
    <row r="448" spans="2:65" s="15" customFormat="1" ht="11.25">
      <c r="B448" s="186"/>
      <c r="D448" s="151" t="s">
        <v>197</v>
      </c>
      <c r="E448" s="187" t="s">
        <v>1</v>
      </c>
      <c r="F448" s="188" t="s">
        <v>492</v>
      </c>
      <c r="H448" s="189">
        <v>17.619999999999997</v>
      </c>
      <c r="I448" s="190"/>
      <c r="L448" s="186"/>
      <c r="M448" s="191"/>
      <c r="T448" s="192"/>
      <c r="AT448" s="187" t="s">
        <v>197</v>
      </c>
      <c r="AU448" s="187" t="s">
        <v>84</v>
      </c>
      <c r="AV448" s="15" t="s">
        <v>210</v>
      </c>
      <c r="AW448" s="15" t="s">
        <v>30</v>
      </c>
      <c r="AX448" s="15" t="s">
        <v>73</v>
      </c>
      <c r="AY448" s="187" t="s">
        <v>187</v>
      </c>
    </row>
    <row r="449" spans="2:65" s="13" customFormat="1" ht="11.25">
      <c r="B449" s="161"/>
      <c r="D449" s="151" t="s">
        <v>197</v>
      </c>
      <c r="E449" s="162" t="s">
        <v>1</v>
      </c>
      <c r="F449" s="163" t="s">
        <v>579</v>
      </c>
      <c r="H449" s="164">
        <v>10</v>
      </c>
      <c r="I449" s="165"/>
      <c r="L449" s="161"/>
      <c r="M449" s="166"/>
      <c r="T449" s="167"/>
      <c r="AT449" s="162" t="s">
        <v>197</v>
      </c>
      <c r="AU449" s="162" t="s">
        <v>84</v>
      </c>
      <c r="AV449" s="13" t="s">
        <v>84</v>
      </c>
      <c r="AW449" s="13" t="s">
        <v>30</v>
      </c>
      <c r="AX449" s="13" t="s">
        <v>73</v>
      </c>
      <c r="AY449" s="162" t="s">
        <v>187</v>
      </c>
    </row>
    <row r="450" spans="2:65" s="14" customFormat="1" ht="11.25">
      <c r="B450" s="168"/>
      <c r="D450" s="151" t="s">
        <v>197</v>
      </c>
      <c r="E450" s="169" t="s">
        <v>1</v>
      </c>
      <c r="F450" s="170" t="s">
        <v>202</v>
      </c>
      <c r="H450" s="171">
        <v>27.619999999999997</v>
      </c>
      <c r="I450" s="172"/>
      <c r="L450" s="168"/>
      <c r="M450" s="173"/>
      <c r="T450" s="174"/>
      <c r="AT450" s="169" t="s">
        <v>197</v>
      </c>
      <c r="AU450" s="169" t="s">
        <v>84</v>
      </c>
      <c r="AV450" s="14" t="s">
        <v>193</v>
      </c>
      <c r="AW450" s="14" t="s">
        <v>30</v>
      </c>
      <c r="AX450" s="14" t="s">
        <v>80</v>
      </c>
      <c r="AY450" s="169" t="s">
        <v>187</v>
      </c>
    </row>
    <row r="451" spans="2:65" s="1" customFormat="1" ht="49.15" customHeight="1">
      <c r="B451" s="32"/>
      <c r="C451" s="137" t="s">
        <v>580</v>
      </c>
      <c r="D451" s="137" t="s">
        <v>189</v>
      </c>
      <c r="E451" s="138" t="s">
        <v>581</v>
      </c>
      <c r="F451" s="139" t="s">
        <v>582</v>
      </c>
      <c r="G451" s="140" t="s">
        <v>245</v>
      </c>
      <c r="H451" s="141">
        <v>10.99</v>
      </c>
      <c r="I451" s="142"/>
      <c r="J451" s="143">
        <f>ROUND(I451*H451,2)</f>
        <v>0</v>
      </c>
      <c r="K451" s="144"/>
      <c r="L451" s="32"/>
      <c r="M451" s="145" t="s">
        <v>1</v>
      </c>
      <c r="N451" s="146" t="s">
        <v>39</v>
      </c>
      <c r="P451" s="147">
        <f>O451*H451</f>
        <v>0</v>
      </c>
      <c r="Q451" s="147">
        <v>0</v>
      </c>
      <c r="R451" s="147">
        <f>Q451*H451</f>
        <v>0</v>
      </c>
      <c r="S451" s="147">
        <v>0</v>
      </c>
      <c r="T451" s="148">
        <f>S451*H451</f>
        <v>0</v>
      </c>
      <c r="AR451" s="149" t="s">
        <v>193</v>
      </c>
      <c r="AT451" s="149" t="s">
        <v>189</v>
      </c>
      <c r="AU451" s="149" t="s">
        <v>84</v>
      </c>
      <c r="AY451" s="17" t="s">
        <v>187</v>
      </c>
      <c r="BE451" s="150">
        <f>IF(N451="základní",J451,0)</f>
        <v>0</v>
      </c>
      <c r="BF451" s="150">
        <f>IF(N451="snížená",J451,0)</f>
        <v>0</v>
      </c>
      <c r="BG451" s="150">
        <f>IF(N451="zákl. přenesená",J451,0)</f>
        <v>0</v>
      </c>
      <c r="BH451" s="150">
        <f>IF(N451="sníž. přenesená",J451,0)</f>
        <v>0</v>
      </c>
      <c r="BI451" s="150">
        <f>IF(N451="nulová",J451,0)</f>
        <v>0</v>
      </c>
      <c r="BJ451" s="17" t="s">
        <v>84</v>
      </c>
      <c r="BK451" s="150">
        <f>ROUND(I451*H451,2)</f>
        <v>0</v>
      </c>
      <c r="BL451" s="17" t="s">
        <v>193</v>
      </c>
      <c r="BM451" s="149" t="s">
        <v>3612</v>
      </c>
    </row>
    <row r="452" spans="2:65" s="1" customFormat="1" ht="68.25">
      <c r="B452" s="32"/>
      <c r="D452" s="151" t="s">
        <v>195</v>
      </c>
      <c r="F452" s="152" t="s">
        <v>584</v>
      </c>
      <c r="I452" s="153"/>
      <c r="L452" s="32"/>
      <c r="M452" s="154"/>
      <c r="T452" s="56"/>
      <c r="AT452" s="17" t="s">
        <v>195</v>
      </c>
      <c r="AU452" s="17" t="s">
        <v>84</v>
      </c>
    </row>
    <row r="453" spans="2:65" s="12" customFormat="1" ht="11.25">
      <c r="B453" s="155"/>
      <c r="D453" s="151" t="s">
        <v>197</v>
      </c>
      <c r="E453" s="156" t="s">
        <v>1</v>
      </c>
      <c r="F453" s="157" t="s">
        <v>207</v>
      </c>
      <c r="H453" s="156" t="s">
        <v>1</v>
      </c>
      <c r="I453" s="158"/>
      <c r="L453" s="155"/>
      <c r="M453" s="159"/>
      <c r="T453" s="160"/>
      <c r="AT453" s="156" t="s">
        <v>197</v>
      </c>
      <c r="AU453" s="156" t="s">
        <v>84</v>
      </c>
      <c r="AV453" s="12" t="s">
        <v>80</v>
      </c>
      <c r="AW453" s="12" t="s">
        <v>30</v>
      </c>
      <c r="AX453" s="12" t="s">
        <v>73</v>
      </c>
      <c r="AY453" s="156" t="s">
        <v>187</v>
      </c>
    </row>
    <row r="454" spans="2:65" s="12" customFormat="1" ht="11.25">
      <c r="B454" s="155"/>
      <c r="D454" s="151" t="s">
        <v>197</v>
      </c>
      <c r="E454" s="156" t="s">
        <v>1</v>
      </c>
      <c r="F454" s="157" t="s">
        <v>400</v>
      </c>
      <c r="H454" s="156" t="s">
        <v>1</v>
      </c>
      <c r="I454" s="158"/>
      <c r="L454" s="155"/>
      <c r="M454" s="159"/>
      <c r="T454" s="160"/>
      <c r="AT454" s="156" t="s">
        <v>197</v>
      </c>
      <c r="AU454" s="156" t="s">
        <v>84</v>
      </c>
      <c r="AV454" s="12" t="s">
        <v>80</v>
      </c>
      <c r="AW454" s="12" t="s">
        <v>30</v>
      </c>
      <c r="AX454" s="12" t="s">
        <v>73</v>
      </c>
      <c r="AY454" s="156" t="s">
        <v>187</v>
      </c>
    </row>
    <row r="455" spans="2:65" s="13" customFormat="1" ht="11.25">
      <c r="B455" s="161"/>
      <c r="D455" s="151" t="s">
        <v>197</v>
      </c>
      <c r="E455" s="162" t="s">
        <v>1</v>
      </c>
      <c r="F455" s="163" t="s">
        <v>570</v>
      </c>
      <c r="H455" s="164">
        <v>3.76</v>
      </c>
      <c r="I455" s="165"/>
      <c r="L455" s="161"/>
      <c r="M455" s="166"/>
      <c r="T455" s="167"/>
      <c r="AT455" s="162" t="s">
        <v>197</v>
      </c>
      <c r="AU455" s="162" t="s">
        <v>84</v>
      </c>
      <c r="AV455" s="13" t="s">
        <v>84</v>
      </c>
      <c r="AW455" s="13" t="s">
        <v>30</v>
      </c>
      <c r="AX455" s="13" t="s">
        <v>73</v>
      </c>
      <c r="AY455" s="162" t="s">
        <v>187</v>
      </c>
    </row>
    <row r="456" spans="2:65" s="12" customFormat="1" ht="11.25">
      <c r="B456" s="155"/>
      <c r="D456" s="151" t="s">
        <v>197</v>
      </c>
      <c r="E456" s="156" t="s">
        <v>1</v>
      </c>
      <c r="F456" s="157" t="s">
        <v>307</v>
      </c>
      <c r="H456" s="156" t="s">
        <v>1</v>
      </c>
      <c r="I456" s="158"/>
      <c r="L456" s="155"/>
      <c r="M456" s="159"/>
      <c r="T456" s="160"/>
      <c r="AT456" s="156" t="s">
        <v>197</v>
      </c>
      <c r="AU456" s="156" t="s">
        <v>84</v>
      </c>
      <c r="AV456" s="12" t="s">
        <v>80</v>
      </c>
      <c r="AW456" s="12" t="s">
        <v>30</v>
      </c>
      <c r="AX456" s="12" t="s">
        <v>73</v>
      </c>
      <c r="AY456" s="156" t="s">
        <v>187</v>
      </c>
    </row>
    <row r="457" spans="2:65" s="13" customFormat="1" ht="11.25">
      <c r="B457" s="161"/>
      <c r="D457" s="151" t="s">
        <v>197</v>
      </c>
      <c r="E457" s="162" t="s">
        <v>1</v>
      </c>
      <c r="F457" s="163" t="s">
        <v>571</v>
      </c>
      <c r="H457" s="164">
        <v>3.52</v>
      </c>
      <c r="I457" s="165"/>
      <c r="L457" s="161"/>
      <c r="M457" s="166"/>
      <c r="T457" s="167"/>
      <c r="AT457" s="162" t="s">
        <v>197</v>
      </c>
      <c r="AU457" s="162" t="s">
        <v>84</v>
      </c>
      <c r="AV457" s="13" t="s">
        <v>84</v>
      </c>
      <c r="AW457" s="13" t="s">
        <v>30</v>
      </c>
      <c r="AX457" s="13" t="s">
        <v>73</v>
      </c>
      <c r="AY457" s="162" t="s">
        <v>187</v>
      </c>
    </row>
    <row r="458" spans="2:65" s="12" customFormat="1" ht="11.25">
      <c r="B458" s="155"/>
      <c r="D458" s="151" t="s">
        <v>197</v>
      </c>
      <c r="E458" s="156" t="s">
        <v>1</v>
      </c>
      <c r="F458" s="157" t="s">
        <v>311</v>
      </c>
      <c r="H458" s="156" t="s">
        <v>1</v>
      </c>
      <c r="I458" s="158"/>
      <c r="L458" s="155"/>
      <c r="M458" s="159"/>
      <c r="T458" s="160"/>
      <c r="AT458" s="156" t="s">
        <v>197</v>
      </c>
      <c r="AU458" s="156" t="s">
        <v>84</v>
      </c>
      <c r="AV458" s="12" t="s">
        <v>80</v>
      </c>
      <c r="AW458" s="12" t="s">
        <v>30</v>
      </c>
      <c r="AX458" s="12" t="s">
        <v>73</v>
      </c>
      <c r="AY458" s="156" t="s">
        <v>187</v>
      </c>
    </row>
    <row r="459" spans="2:65" s="13" customFormat="1" ht="11.25">
      <c r="B459" s="161"/>
      <c r="D459" s="151" t="s">
        <v>197</v>
      </c>
      <c r="E459" s="162" t="s">
        <v>1</v>
      </c>
      <c r="F459" s="163" t="s">
        <v>572</v>
      </c>
      <c r="H459" s="164">
        <v>3.71</v>
      </c>
      <c r="I459" s="165"/>
      <c r="L459" s="161"/>
      <c r="M459" s="166"/>
      <c r="T459" s="167"/>
      <c r="AT459" s="162" t="s">
        <v>197</v>
      </c>
      <c r="AU459" s="162" t="s">
        <v>84</v>
      </c>
      <c r="AV459" s="13" t="s">
        <v>84</v>
      </c>
      <c r="AW459" s="13" t="s">
        <v>30</v>
      </c>
      <c r="AX459" s="13" t="s">
        <v>73</v>
      </c>
      <c r="AY459" s="162" t="s">
        <v>187</v>
      </c>
    </row>
    <row r="460" spans="2:65" s="14" customFormat="1" ht="11.25">
      <c r="B460" s="168"/>
      <c r="D460" s="151" t="s">
        <v>197</v>
      </c>
      <c r="E460" s="169" t="s">
        <v>1</v>
      </c>
      <c r="F460" s="170" t="s">
        <v>202</v>
      </c>
      <c r="H460" s="171">
        <v>10.989999999999998</v>
      </c>
      <c r="I460" s="172"/>
      <c r="L460" s="168"/>
      <c r="M460" s="173"/>
      <c r="T460" s="174"/>
      <c r="AT460" s="169" t="s">
        <v>197</v>
      </c>
      <c r="AU460" s="169" t="s">
        <v>84</v>
      </c>
      <c r="AV460" s="14" t="s">
        <v>193</v>
      </c>
      <c r="AW460" s="14" t="s">
        <v>30</v>
      </c>
      <c r="AX460" s="14" t="s">
        <v>80</v>
      </c>
      <c r="AY460" s="169" t="s">
        <v>187</v>
      </c>
    </row>
    <row r="461" spans="2:65" s="1" customFormat="1" ht="55.5" customHeight="1">
      <c r="B461" s="32"/>
      <c r="C461" s="137" t="s">
        <v>585</v>
      </c>
      <c r="D461" s="137" t="s">
        <v>189</v>
      </c>
      <c r="E461" s="138" t="s">
        <v>586</v>
      </c>
      <c r="F461" s="139" t="s">
        <v>587</v>
      </c>
      <c r="G461" s="140" t="s">
        <v>245</v>
      </c>
      <c r="H461" s="141">
        <v>150.25</v>
      </c>
      <c r="I461" s="142"/>
      <c r="J461" s="143">
        <f>ROUND(I461*H461,2)</f>
        <v>0</v>
      </c>
      <c r="K461" s="144"/>
      <c r="L461" s="32"/>
      <c r="M461" s="145" t="s">
        <v>1</v>
      </c>
      <c r="N461" s="146" t="s">
        <v>39</v>
      </c>
      <c r="P461" s="147">
        <f>O461*H461</f>
        <v>0</v>
      </c>
      <c r="Q461" s="147">
        <v>0</v>
      </c>
      <c r="R461" s="147">
        <f>Q461*H461</f>
        <v>0</v>
      </c>
      <c r="S461" s="147">
        <v>0</v>
      </c>
      <c r="T461" s="148">
        <f>S461*H461</f>
        <v>0</v>
      </c>
      <c r="AR461" s="149" t="s">
        <v>193</v>
      </c>
      <c r="AT461" s="149" t="s">
        <v>189</v>
      </c>
      <c r="AU461" s="149" t="s">
        <v>84</v>
      </c>
      <c r="AY461" s="17" t="s">
        <v>187</v>
      </c>
      <c r="BE461" s="150">
        <f>IF(N461="základní",J461,0)</f>
        <v>0</v>
      </c>
      <c r="BF461" s="150">
        <f>IF(N461="snížená",J461,0)</f>
        <v>0</v>
      </c>
      <c r="BG461" s="150">
        <f>IF(N461="zákl. přenesená",J461,0)</f>
        <v>0</v>
      </c>
      <c r="BH461" s="150">
        <f>IF(N461="sníž. přenesená",J461,0)</f>
        <v>0</v>
      </c>
      <c r="BI461" s="150">
        <f>IF(N461="nulová",J461,0)</f>
        <v>0</v>
      </c>
      <c r="BJ461" s="17" t="s">
        <v>84</v>
      </c>
      <c r="BK461" s="150">
        <f>ROUND(I461*H461,2)</f>
        <v>0</v>
      </c>
      <c r="BL461" s="17" t="s">
        <v>193</v>
      </c>
      <c r="BM461" s="149" t="s">
        <v>3613</v>
      </c>
    </row>
    <row r="462" spans="2:65" s="1" customFormat="1" ht="68.25">
      <c r="B462" s="32"/>
      <c r="D462" s="151" t="s">
        <v>195</v>
      </c>
      <c r="F462" s="152" t="s">
        <v>584</v>
      </c>
      <c r="I462" s="153"/>
      <c r="L462" s="32"/>
      <c r="M462" s="154"/>
      <c r="T462" s="56"/>
      <c r="AT462" s="17" t="s">
        <v>195</v>
      </c>
      <c r="AU462" s="17" t="s">
        <v>84</v>
      </c>
    </row>
    <row r="463" spans="2:65" s="12" customFormat="1" ht="11.25">
      <c r="B463" s="155"/>
      <c r="D463" s="151" t="s">
        <v>197</v>
      </c>
      <c r="E463" s="156" t="s">
        <v>1</v>
      </c>
      <c r="F463" s="157" t="s">
        <v>207</v>
      </c>
      <c r="H463" s="156" t="s">
        <v>1</v>
      </c>
      <c r="I463" s="158"/>
      <c r="L463" s="155"/>
      <c r="M463" s="159"/>
      <c r="T463" s="160"/>
      <c r="AT463" s="156" t="s">
        <v>197</v>
      </c>
      <c r="AU463" s="156" t="s">
        <v>84</v>
      </c>
      <c r="AV463" s="12" t="s">
        <v>80</v>
      </c>
      <c r="AW463" s="12" t="s">
        <v>30</v>
      </c>
      <c r="AX463" s="12" t="s">
        <v>73</v>
      </c>
      <c r="AY463" s="156" t="s">
        <v>187</v>
      </c>
    </row>
    <row r="464" spans="2:65" s="12" customFormat="1" ht="11.25">
      <c r="B464" s="155"/>
      <c r="D464" s="151" t="s">
        <v>197</v>
      </c>
      <c r="E464" s="156" t="s">
        <v>1</v>
      </c>
      <c r="F464" s="157" t="s">
        <v>400</v>
      </c>
      <c r="H464" s="156" t="s">
        <v>1</v>
      </c>
      <c r="I464" s="158"/>
      <c r="L464" s="155"/>
      <c r="M464" s="159"/>
      <c r="T464" s="160"/>
      <c r="AT464" s="156" t="s">
        <v>197</v>
      </c>
      <c r="AU464" s="156" t="s">
        <v>84</v>
      </c>
      <c r="AV464" s="12" t="s">
        <v>80</v>
      </c>
      <c r="AW464" s="12" t="s">
        <v>30</v>
      </c>
      <c r="AX464" s="12" t="s">
        <v>73</v>
      </c>
      <c r="AY464" s="156" t="s">
        <v>187</v>
      </c>
    </row>
    <row r="465" spans="2:65" s="13" customFormat="1" ht="22.5">
      <c r="B465" s="161"/>
      <c r="D465" s="151" t="s">
        <v>197</v>
      </c>
      <c r="E465" s="162" t="s">
        <v>1</v>
      </c>
      <c r="F465" s="163" t="s">
        <v>569</v>
      </c>
      <c r="H465" s="164">
        <v>150.25</v>
      </c>
      <c r="I465" s="165"/>
      <c r="L465" s="161"/>
      <c r="M465" s="166"/>
      <c r="T465" s="167"/>
      <c r="AT465" s="162" t="s">
        <v>197</v>
      </c>
      <c r="AU465" s="162" t="s">
        <v>84</v>
      </c>
      <c r="AV465" s="13" t="s">
        <v>84</v>
      </c>
      <c r="AW465" s="13" t="s">
        <v>30</v>
      </c>
      <c r="AX465" s="13" t="s">
        <v>73</v>
      </c>
      <c r="AY465" s="162" t="s">
        <v>187</v>
      </c>
    </row>
    <row r="466" spans="2:65" s="14" customFormat="1" ht="11.25">
      <c r="B466" s="168"/>
      <c r="D466" s="151" t="s">
        <v>197</v>
      </c>
      <c r="E466" s="169" t="s">
        <v>1</v>
      </c>
      <c r="F466" s="170" t="s">
        <v>202</v>
      </c>
      <c r="H466" s="171">
        <v>150.25</v>
      </c>
      <c r="I466" s="172"/>
      <c r="L466" s="168"/>
      <c r="M466" s="173"/>
      <c r="T466" s="174"/>
      <c r="AT466" s="169" t="s">
        <v>197</v>
      </c>
      <c r="AU466" s="169" t="s">
        <v>84</v>
      </c>
      <c r="AV466" s="14" t="s">
        <v>193</v>
      </c>
      <c r="AW466" s="14" t="s">
        <v>30</v>
      </c>
      <c r="AX466" s="14" t="s">
        <v>80</v>
      </c>
      <c r="AY466" s="169" t="s">
        <v>187</v>
      </c>
    </row>
    <row r="467" spans="2:65" s="1" customFormat="1" ht="55.5" customHeight="1">
      <c r="B467" s="32"/>
      <c r="C467" s="137" t="s">
        <v>589</v>
      </c>
      <c r="D467" s="137" t="s">
        <v>189</v>
      </c>
      <c r="E467" s="138" t="s">
        <v>590</v>
      </c>
      <c r="F467" s="139" t="s">
        <v>591</v>
      </c>
      <c r="G467" s="140" t="s">
        <v>245</v>
      </c>
      <c r="H467" s="141">
        <v>27.62</v>
      </c>
      <c r="I467" s="142"/>
      <c r="J467" s="143">
        <f>ROUND(I467*H467,2)</f>
        <v>0</v>
      </c>
      <c r="K467" s="144"/>
      <c r="L467" s="32"/>
      <c r="M467" s="145" t="s">
        <v>1</v>
      </c>
      <c r="N467" s="146" t="s">
        <v>39</v>
      </c>
      <c r="P467" s="147">
        <f>O467*H467</f>
        <v>0</v>
      </c>
      <c r="Q467" s="147">
        <v>0</v>
      </c>
      <c r="R467" s="147">
        <f>Q467*H467</f>
        <v>0</v>
      </c>
      <c r="S467" s="147">
        <v>0</v>
      </c>
      <c r="T467" s="148">
        <f>S467*H467</f>
        <v>0</v>
      </c>
      <c r="AR467" s="149" t="s">
        <v>193</v>
      </c>
      <c r="AT467" s="149" t="s">
        <v>189</v>
      </c>
      <c r="AU467" s="149" t="s">
        <v>84</v>
      </c>
      <c r="AY467" s="17" t="s">
        <v>187</v>
      </c>
      <c r="BE467" s="150">
        <f>IF(N467="základní",J467,0)</f>
        <v>0</v>
      </c>
      <c r="BF467" s="150">
        <f>IF(N467="snížená",J467,0)</f>
        <v>0</v>
      </c>
      <c r="BG467" s="150">
        <f>IF(N467="zákl. přenesená",J467,0)</f>
        <v>0</v>
      </c>
      <c r="BH467" s="150">
        <f>IF(N467="sníž. přenesená",J467,0)</f>
        <v>0</v>
      </c>
      <c r="BI467" s="150">
        <f>IF(N467="nulová",J467,0)</f>
        <v>0</v>
      </c>
      <c r="BJ467" s="17" t="s">
        <v>84</v>
      </c>
      <c r="BK467" s="150">
        <f>ROUND(I467*H467,2)</f>
        <v>0</v>
      </c>
      <c r="BL467" s="17" t="s">
        <v>193</v>
      </c>
      <c r="BM467" s="149" t="s">
        <v>3614</v>
      </c>
    </row>
    <row r="468" spans="2:65" s="1" customFormat="1" ht="68.25">
      <c r="B468" s="32"/>
      <c r="D468" s="151" t="s">
        <v>195</v>
      </c>
      <c r="F468" s="152" t="s">
        <v>584</v>
      </c>
      <c r="I468" s="153"/>
      <c r="L468" s="32"/>
      <c r="M468" s="154"/>
      <c r="T468" s="56"/>
      <c r="AT468" s="17" t="s">
        <v>195</v>
      </c>
      <c r="AU468" s="17" t="s">
        <v>84</v>
      </c>
    </row>
    <row r="469" spans="2:65" s="12" customFormat="1" ht="11.25">
      <c r="B469" s="155"/>
      <c r="D469" s="151" t="s">
        <v>197</v>
      </c>
      <c r="E469" s="156" t="s">
        <v>1</v>
      </c>
      <c r="F469" s="157" t="s">
        <v>207</v>
      </c>
      <c r="H469" s="156" t="s">
        <v>1</v>
      </c>
      <c r="I469" s="158"/>
      <c r="L469" s="155"/>
      <c r="M469" s="159"/>
      <c r="T469" s="160"/>
      <c r="AT469" s="156" t="s">
        <v>197</v>
      </c>
      <c r="AU469" s="156" t="s">
        <v>84</v>
      </c>
      <c r="AV469" s="12" t="s">
        <v>80</v>
      </c>
      <c r="AW469" s="12" t="s">
        <v>30</v>
      </c>
      <c r="AX469" s="12" t="s">
        <v>73</v>
      </c>
      <c r="AY469" s="156" t="s">
        <v>187</v>
      </c>
    </row>
    <row r="470" spans="2:65" s="12" customFormat="1" ht="11.25">
      <c r="B470" s="155"/>
      <c r="D470" s="151" t="s">
        <v>197</v>
      </c>
      <c r="E470" s="156" t="s">
        <v>1</v>
      </c>
      <c r="F470" s="157" t="s">
        <v>400</v>
      </c>
      <c r="H470" s="156" t="s">
        <v>1</v>
      </c>
      <c r="I470" s="158"/>
      <c r="L470" s="155"/>
      <c r="M470" s="159"/>
      <c r="T470" s="160"/>
      <c r="AT470" s="156" t="s">
        <v>197</v>
      </c>
      <c r="AU470" s="156" t="s">
        <v>84</v>
      </c>
      <c r="AV470" s="12" t="s">
        <v>80</v>
      </c>
      <c r="AW470" s="12" t="s">
        <v>30</v>
      </c>
      <c r="AX470" s="12" t="s">
        <v>73</v>
      </c>
      <c r="AY470" s="156" t="s">
        <v>187</v>
      </c>
    </row>
    <row r="471" spans="2:65" s="13" customFormat="1" ht="11.25">
      <c r="B471" s="161"/>
      <c r="D471" s="151" t="s">
        <v>197</v>
      </c>
      <c r="E471" s="162" t="s">
        <v>1</v>
      </c>
      <c r="F471" s="163" t="s">
        <v>570</v>
      </c>
      <c r="H471" s="164">
        <v>3.76</v>
      </c>
      <c r="I471" s="165"/>
      <c r="L471" s="161"/>
      <c r="M471" s="166"/>
      <c r="T471" s="167"/>
      <c r="AT471" s="162" t="s">
        <v>197</v>
      </c>
      <c r="AU471" s="162" t="s">
        <v>84</v>
      </c>
      <c r="AV471" s="13" t="s">
        <v>84</v>
      </c>
      <c r="AW471" s="13" t="s">
        <v>30</v>
      </c>
      <c r="AX471" s="13" t="s">
        <v>73</v>
      </c>
      <c r="AY471" s="162" t="s">
        <v>187</v>
      </c>
    </row>
    <row r="472" spans="2:65" s="12" customFormat="1" ht="11.25">
      <c r="B472" s="155"/>
      <c r="D472" s="151" t="s">
        <v>197</v>
      </c>
      <c r="E472" s="156" t="s">
        <v>1</v>
      </c>
      <c r="F472" s="157" t="s">
        <v>307</v>
      </c>
      <c r="H472" s="156" t="s">
        <v>1</v>
      </c>
      <c r="I472" s="158"/>
      <c r="L472" s="155"/>
      <c r="M472" s="159"/>
      <c r="T472" s="160"/>
      <c r="AT472" s="156" t="s">
        <v>197</v>
      </c>
      <c r="AU472" s="156" t="s">
        <v>84</v>
      </c>
      <c r="AV472" s="12" t="s">
        <v>80</v>
      </c>
      <c r="AW472" s="12" t="s">
        <v>30</v>
      </c>
      <c r="AX472" s="12" t="s">
        <v>73</v>
      </c>
      <c r="AY472" s="156" t="s">
        <v>187</v>
      </c>
    </row>
    <row r="473" spans="2:65" s="13" customFormat="1" ht="11.25">
      <c r="B473" s="161"/>
      <c r="D473" s="151" t="s">
        <v>197</v>
      </c>
      <c r="E473" s="162" t="s">
        <v>1</v>
      </c>
      <c r="F473" s="163" t="s">
        <v>577</v>
      </c>
      <c r="H473" s="164">
        <v>7.96</v>
      </c>
      <c r="I473" s="165"/>
      <c r="L473" s="161"/>
      <c r="M473" s="166"/>
      <c r="T473" s="167"/>
      <c r="AT473" s="162" t="s">
        <v>197</v>
      </c>
      <c r="AU473" s="162" t="s">
        <v>84</v>
      </c>
      <c r="AV473" s="13" t="s">
        <v>84</v>
      </c>
      <c r="AW473" s="13" t="s">
        <v>30</v>
      </c>
      <c r="AX473" s="13" t="s">
        <v>73</v>
      </c>
      <c r="AY473" s="162" t="s">
        <v>187</v>
      </c>
    </row>
    <row r="474" spans="2:65" s="12" customFormat="1" ht="11.25">
      <c r="B474" s="155"/>
      <c r="D474" s="151" t="s">
        <v>197</v>
      </c>
      <c r="E474" s="156" t="s">
        <v>1</v>
      </c>
      <c r="F474" s="157" t="s">
        <v>311</v>
      </c>
      <c r="H474" s="156" t="s">
        <v>1</v>
      </c>
      <c r="I474" s="158"/>
      <c r="L474" s="155"/>
      <c r="M474" s="159"/>
      <c r="T474" s="160"/>
      <c r="AT474" s="156" t="s">
        <v>197</v>
      </c>
      <c r="AU474" s="156" t="s">
        <v>84</v>
      </c>
      <c r="AV474" s="12" t="s">
        <v>80</v>
      </c>
      <c r="AW474" s="12" t="s">
        <v>30</v>
      </c>
      <c r="AX474" s="12" t="s">
        <v>73</v>
      </c>
      <c r="AY474" s="156" t="s">
        <v>187</v>
      </c>
    </row>
    <row r="475" spans="2:65" s="13" customFormat="1" ht="11.25">
      <c r="B475" s="161"/>
      <c r="D475" s="151" t="s">
        <v>197</v>
      </c>
      <c r="E475" s="162" t="s">
        <v>1</v>
      </c>
      <c r="F475" s="163" t="s">
        <v>578</v>
      </c>
      <c r="H475" s="164">
        <v>5.9</v>
      </c>
      <c r="I475" s="165"/>
      <c r="L475" s="161"/>
      <c r="M475" s="166"/>
      <c r="T475" s="167"/>
      <c r="AT475" s="162" t="s">
        <v>197</v>
      </c>
      <c r="AU475" s="162" t="s">
        <v>84</v>
      </c>
      <c r="AV475" s="13" t="s">
        <v>84</v>
      </c>
      <c r="AW475" s="13" t="s">
        <v>30</v>
      </c>
      <c r="AX475" s="13" t="s">
        <v>73</v>
      </c>
      <c r="AY475" s="162" t="s">
        <v>187</v>
      </c>
    </row>
    <row r="476" spans="2:65" s="13" customFormat="1" ht="11.25">
      <c r="B476" s="161"/>
      <c r="D476" s="151" t="s">
        <v>197</v>
      </c>
      <c r="E476" s="162" t="s">
        <v>1</v>
      </c>
      <c r="F476" s="163" t="s">
        <v>579</v>
      </c>
      <c r="H476" s="164">
        <v>10</v>
      </c>
      <c r="I476" s="165"/>
      <c r="L476" s="161"/>
      <c r="M476" s="166"/>
      <c r="T476" s="167"/>
      <c r="AT476" s="162" t="s">
        <v>197</v>
      </c>
      <c r="AU476" s="162" t="s">
        <v>84</v>
      </c>
      <c r="AV476" s="13" t="s">
        <v>84</v>
      </c>
      <c r="AW476" s="13" t="s">
        <v>30</v>
      </c>
      <c r="AX476" s="13" t="s">
        <v>73</v>
      </c>
      <c r="AY476" s="162" t="s">
        <v>187</v>
      </c>
    </row>
    <row r="477" spans="2:65" s="14" customFormat="1" ht="11.25">
      <c r="B477" s="168"/>
      <c r="D477" s="151" t="s">
        <v>197</v>
      </c>
      <c r="E477" s="169" t="s">
        <v>1</v>
      </c>
      <c r="F477" s="170" t="s">
        <v>202</v>
      </c>
      <c r="H477" s="171">
        <v>27.619999999999997</v>
      </c>
      <c r="I477" s="172"/>
      <c r="L477" s="168"/>
      <c r="M477" s="173"/>
      <c r="T477" s="174"/>
      <c r="AT477" s="169" t="s">
        <v>197</v>
      </c>
      <c r="AU477" s="169" t="s">
        <v>84</v>
      </c>
      <c r="AV477" s="14" t="s">
        <v>193</v>
      </c>
      <c r="AW477" s="14" t="s">
        <v>30</v>
      </c>
      <c r="AX477" s="14" t="s">
        <v>80</v>
      </c>
      <c r="AY477" s="169" t="s">
        <v>187</v>
      </c>
    </row>
    <row r="478" spans="2:65" s="1" customFormat="1" ht="44.25" customHeight="1">
      <c r="B478" s="32"/>
      <c r="C478" s="137" t="s">
        <v>593</v>
      </c>
      <c r="D478" s="137" t="s">
        <v>189</v>
      </c>
      <c r="E478" s="138" t="s">
        <v>594</v>
      </c>
      <c r="F478" s="139" t="s">
        <v>595</v>
      </c>
      <c r="G478" s="140" t="s">
        <v>245</v>
      </c>
      <c r="H478" s="141">
        <v>322.48</v>
      </c>
      <c r="I478" s="142"/>
      <c r="J478" s="143">
        <f>ROUND(I478*H478,2)</f>
        <v>0</v>
      </c>
      <c r="K478" s="144"/>
      <c r="L478" s="32"/>
      <c r="M478" s="145" t="s">
        <v>1</v>
      </c>
      <c r="N478" s="146" t="s">
        <v>39</v>
      </c>
      <c r="P478" s="147">
        <f>O478*H478</f>
        <v>0</v>
      </c>
      <c r="Q478" s="147">
        <v>0</v>
      </c>
      <c r="R478" s="147">
        <f>Q478*H478</f>
        <v>0</v>
      </c>
      <c r="S478" s="147">
        <v>0</v>
      </c>
      <c r="T478" s="148">
        <f>S478*H478</f>
        <v>0</v>
      </c>
      <c r="AR478" s="149" t="s">
        <v>193</v>
      </c>
      <c r="AT478" s="149" t="s">
        <v>189</v>
      </c>
      <c r="AU478" s="149" t="s">
        <v>84</v>
      </c>
      <c r="AY478" s="17" t="s">
        <v>187</v>
      </c>
      <c r="BE478" s="150">
        <f>IF(N478="základní",J478,0)</f>
        <v>0</v>
      </c>
      <c r="BF478" s="150">
        <f>IF(N478="snížená",J478,0)</f>
        <v>0</v>
      </c>
      <c r="BG478" s="150">
        <f>IF(N478="zákl. přenesená",J478,0)</f>
        <v>0</v>
      </c>
      <c r="BH478" s="150">
        <f>IF(N478="sníž. přenesená",J478,0)</f>
        <v>0</v>
      </c>
      <c r="BI478" s="150">
        <f>IF(N478="nulová",J478,0)</f>
        <v>0</v>
      </c>
      <c r="BJ478" s="17" t="s">
        <v>84</v>
      </c>
      <c r="BK478" s="150">
        <f>ROUND(I478*H478,2)</f>
        <v>0</v>
      </c>
      <c r="BL478" s="17" t="s">
        <v>193</v>
      </c>
      <c r="BM478" s="149" t="s">
        <v>3615</v>
      </c>
    </row>
    <row r="479" spans="2:65" s="1" customFormat="1" ht="68.25">
      <c r="B479" s="32"/>
      <c r="D479" s="151" t="s">
        <v>195</v>
      </c>
      <c r="F479" s="152" t="s">
        <v>584</v>
      </c>
      <c r="I479" s="153"/>
      <c r="L479" s="32"/>
      <c r="M479" s="154"/>
      <c r="T479" s="56"/>
      <c r="AT479" s="17" t="s">
        <v>195</v>
      </c>
      <c r="AU479" s="17" t="s">
        <v>84</v>
      </c>
    </row>
    <row r="480" spans="2:65" s="12" customFormat="1" ht="11.25">
      <c r="B480" s="155"/>
      <c r="D480" s="151" t="s">
        <v>197</v>
      </c>
      <c r="E480" s="156" t="s">
        <v>1</v>
      </c>
      <c r="F480" s="157" t="s">
        <v>207</v>
      </c>
      <c r="H480" s="156" t="s">
        <v>1</v>
      </c>
      <c r="I480" s="158"/>
      <c r="L480" s="155"/>
      <c r="M480" s="159"/>
      <c r="T480" s="160"/>
      <c r="AT480" s="156" t="s">
        <v>197</v>
      </c>
      <c r="AU480" s="156" t="s">
        <v>84</v>
      </c>
      <c r="AV480" s="12" t="s">
        <v>80</v>
      </c>
      <c r="AW480" s="12" t="s">
        <v>30</v>
      </c>
      <c r="AX480" s="12" t="s">
        <v>73</v>
      </c>
      <c r="AY480" s="156" t="s">
        <v>187</v>
      </c>
    </row>
    <row r="481" spans="2:65" s="13" customFormat="1" ht="11.25">
      <c r="B481" s="161"/>
      <c r="D481" s="151" t="s">
        <v>197</v>
      </c>
      <c r="E481" s="162" t="s">
        <v>1</v>
      </c>
      <c r="F481" s="163" t="s">
        <v>597</v>
      </c>
      <c r="H481" s="164">
        <v>21.98</v>
      </c>
      <c r="I481" s="165"/>
      <c r="L481" s="161"/>
      <c r="M481" s="166"/>
      <c r="T481" s="167"/>
      <c r="AT481" s="162" t="s">
        <v>197</v>
      </c>
      <c r="AU481" s="162" t="s">
        <v>84</v>
      </c>
      <c r="AV481" s="13" t="s">
        <v>84</v>
      </c>
      <c r="AW481" s="13" t="s">
        <v>30</v>
      </c>
      <c r="AX481" s="13" t="s">
        <v>73</v>
      </c>
      <c r="AY481" s="162" t="s">
        <v>187</v>
      </c>
    </row>
    <row r="482" spans="2:65" s="13" customFormat="1" ht="11.25">
      <c r="B482" s="161"/>
      <c r="D482" s="151" t="s">
        <v>197</v>
      </c>
      <c r="E482" s="162" t="s">
        <v>1</v>
      </c>
      <c r="F482" s="163" t="s">
        <v>598</v>
      </c>
      <c r="H482" s="164">
        <v>300.5</v>
      </c>
      <c r="I482" s="165"/>
      <c r="L482" s="161"/>
      <c r="M482" s="166"/>
      <c r="T482" s="167"/>
      <c r="AT482" s="162" t="s">
        <v>197</v>
      </c>
      <c r="AU482" s="162" t="s">
        <v>84</v>
      </c>
      <c r="AV482" s="13" t="s">
        <v>84</v>
      </c>
      <c r="AW482" s="13" t="s">
        <v>30</v>
      </c>
      <c r="AX482" s="13" t="s">
        <v>73</v>
      </c>
      <c r="AY482" s="162" t="s">
        <v>187</v>
      </c>
    </row>
    <row r="483" spans="2:65" s="14" customFormat="1" ht="11.25">
      <c r="B483" s="168"/>
      <c r="D483" s="151" t="s">
        <v>197</v>
      </c>
      <c r="E483" s="169" t="s">
        <v>1</v>
      </c>
      <c r="F483" s="170" t="s">
        <v>202</v>
      </c>
      <c r="H483" s="171">
        <v>322.48</v>
      </c>
      <c r="I483" s="172"/>
      <c r="L483" s="168"/>
      <c r="M483" s="173"/>
      <c r="T483" s="174"/>
      <c r="AT483" s="169" t="s">
        <v>197</v>
      </c>
      <c r="AU483" s="169" t="s">
        <v>84</v>
      </c>
      <c r="AV483" s="14" t="s">
        <v>193</v>
      </c>
      <c r="AW483" s="14" t="s">
        <v>30</v>
      </c>
      <c r="AX483" s="14" t="s">
        <v>80</v>
      </c>
      <c r="AY483" s="169" t="s">
        <v>187</v>
      </c>
    </row>
    <row r="484" spans="2:65" s="1" customFormat="1" ht="49.15" customHeight="1">
      <c r="B484" s="32"/>
      <c r="C484" s="137" t="s">
        <v>599</v>
      </c>
      <c r="D484" s="137" t="s">
        <v>189</v>
      </c>
      <c r="E484" s="138" t="s">
        <v>600</v>
      </c>
      <c r="F484" s="139" t="s">
        <v>601</v>
      </c>
      <c r="G484" s="140" t="s">
        <v>245</v>
      </c>
      <c r="H484" s="141">
        <v>55.24</v>
      </c>
      <c r="I484" s="142"/>
      <c r="J484" s="143">
        <f>ROUND(I484*H484,2)</f>
        <v>0</v>
      </c>
      <c r="K484" s="144"/>
      <c r="L484" s="32"/>
      <c r="M484" s="145" t="s">
        <v>1</v>
      </c>
      <c r="N484" s="146" t="s">
        <v>39</v>
      </c>
      <c r="P484" s="147">
        <f>O484*H484</f>
        <v>0</v>
      </c>
      <c r="Q484" s="147">
        <v>0</v>
      </c>
      <c r="R484" s="147">
        <f>Q484*H484</f>
        <v>0</v>
      </c>
      <c r="S484" s="147">
        <v>0</v>
      </c>
      <c r="T484" s="148">
        <f>S484*H484</f>
        <v>0</v>
      </c>
      <c r="AR484" s="149" t="s">
        <v>193</v>
      </c>
      <c r="AT484" s="149" t="s">
        <v>189</v>
      </c>
      <c r="AU484" s="149" t="s">
        <v>84</v>
      </c>
      <c r="AY484" s="17" t="s">
        <v>187</v>
      </c>
      <c r="BE484" s="150">
        <f>IF(N484="základní",J484,0)</f>
        <v>0</v>
      </c>
      <c r="BF484" s="150">
        <f>IF(N484="snížená",J484,0)</f>
        <v>0</v>
      </c>
      <c r="BG484" s="150">
        <f>IF(N484="zákl. přenesená",J484,0)</f>
        <v>0</v>
      </c>
      <c r="BH484" s="150">
        <f>IF(N484="sníž. přenesená",J484,0)</f>
        <v>0</v>
      </c>
      <c r="BI484" s="150">
        <f>IF(N484="nulová",J484,0)</f>
        <v>0</v>
      </c>
      <c r="BJ484" s="17" t="s">
        <v>84</v>
      </c>
      <c r="BK484" s="150">
        <f>ROUND(I484*H484,2)</f>
        <v>0</v>
      </c>
      <c r="BL484" s="17" t="s">
        <v>193</v>
      </c>
      <c r="BM484" s="149" t="s">
        <v>3616</v>
      </c>
    </row>
    <row r="485" spans="2:65" s="1" customFormat="1" ht="68.25">
      <c r="B485" s="32"/>
      <c r="D485" s="151" t="s">
        <v>195</v>
      </c>
      <c r="F485" s="152" t="s">
        <v>584</v>
      </c>
      <c r="I485" s="153"/>
      <c r="L485" s="32"/>
      <c r="M485" s="154"/>
      <c r="T485" s="56"/>
      <c r="AT485" s="17" t="s">
        <v>195</v>
      </c>
      <c r="AU485" s="17" t="s">
        <v>84</v>
      </c>
    </row>
    <row r="486" spans="2:65" s="12" customFormat="1" ht="11.25">
      <c r="B486" s="155"/>
      <c r="D486" s="151" t="s">
        <v>197</v>
      </c>
      <c r="E486" s="156" t="s">
        <v>1</v>
      </c>
      <c r="F486" s="157" t="s">
        <v>207</v>
      </c>
      <c r="H486" s="156" t="s">
        <v>1</v>
      </c>
      <c r="I486" s="158"/>
      <c r="L486" s="155"/>
      <c r="M486" s="159"/>
      <c r="T486" s="160"/>
      <c r="AT486" s="156" t="s">
        <v>197</v>
      </c>
      <c r="AU486" s="156" t="s">
        <v>84</v>
      </c>
      <c r="AV486" s="12" t="s">
        <v>80</v>
      </c>
      <c r="AW486" s="12" t="s">
        <v>30</v>
      </c>
      <c r="AX486" s="12" t="s">
        <v>73</v>
      </c>
      <c r="AY486" s="156" t="s">
        <v>187</v>
      </c>
    </row>
    <row r="487" spans="2:65" s="13" customFormat="1" ht="11.25">
      <c r="B487" s="161"/>
      <c r="D487" s="151" t="s">
        <v>197</v>
      </c>
      <c r="E487" s="162" t="s">
        <v>1</v>
      </c>
      <c r="F487" s="163" t="s">
        <v>603</v>
      </c>
      <c r="H487" s="164">
        <v>55.24</v>
      </c>
      <c r="I487" s="165"/>
      <c r="L487" s="161"/>
      <c r="M487" s="166"/>
      <c r="T487" s="167"/>
      <c r="AT487" s="162" t="s">
        <v>197</v>
      </c>
      <c r="AU487" s="162" t="s">
        <v>84</v>
      </c>
      <c r="AV487" s="13" t="s">
        <v>84</v>
      </c>
      <c r="AW487" s="13" t="s">
        <v>30</v>
      </c>
      <c r="AX487" s="13" t="s">
        <v>73</v>
      </c>
      <c r="AY487" s="162" t="s">
        <v>187</v>
      </c>
    </row>
    <row r="488" spans="2:65" s="14" customFormat="1" ht="11.25">
      <c r="B488" s="168"/>
      <c r="D488" s="151" t="s">
        <v>197</v>
      </c>
      <c r="E488" s="169" t="s">
        <v>1</v>
      </c>
      <c r="F488" s="170" t="s">
        <v>202</v>
      </c>
      <c r="H488" s="171">
        <v>55.24</v>
      </c>
      <c r="I488" s="172"/>
      <c r="L488" s="168"/>
      <c r="M488" s="173"/>
      <c r="T488" s="174"/>
      <c r="AT488" s="169" t="s">
        <v>197</v>
      </c>
      <c r="AU488" s="169" t="s">
        <v>84</v>
      </c>
      <c r="AV488" s="14" t="s">
        <v>193</v>
      </c>
      <c r="AW488" s="14" t="s">
        <v>30</v>
      </c>
      <c r="AX488" s="14" t="s">
        <v>80</v>
      </c>
      <c r="AY488" s="169" t="s">
        <v>187</v>
      </c>
    </row>
    <row r="489" spans="2:65" s="1" customFormat="1" ht="33" customHeight="1">
      <c r="B489" s="32"/>
      <c r="C489" s="137" t="s">
        <v>604</v>
      </c>
      <c r="D489" s="137" t="s">
        <v>189</v>
      </c>
      <c r="E489" s="138" t="s">
        <v>605</v>
      </c>
      <c r="F489" s="139" t="s">
        <v>606</v>
      </c>
      <c r="G489" s="140" t="s">
        <v>245</v>
      </c>
      <c r="H489" s="141">
        <v>1186.8150000000001</v>
      </c>
      <c r="I489" s="142"/>
      <c r="J489" s="143">
        <f>ROUND(I489*H489,2)</f>
        <v>0</v>
      </c>
      <c r="K489" s="144"/>
      <c r="L489" s="32"/>
      <c r="M489" s="145" t="s">
        <v>1</v>
      </c>
      <c r="N489" s="146" t="s">
        <v>39</v>
      </c>
      <c r="P489" s="147">
        <f>O489*H489</f>
        <v>0</v>
      </c>
      <c r="Q489" s="147">
        <v>0</v>
      </c>
      <c r="R489" s="147">
        <f>Q489*H489</f>
        <v>0</v>
      </c>
      <c r="S489" s="147">
        <v>0</v>
      </c>
      <c r="T489" s="148">
        <f>S489*H489</f>
        <v>0</v>
      </c>
      <c r="AR489" s="149" t="s">
        <v>193</v>
      </c>
      <c r="AT489" s="149" t="s">
        <v>189</v>
      </c>
      <c r="AU489" s="149" t="s">
        <v>84</v>
      </c>
      <c r="AY489" s="17" t="s">
        <v>187</v>
      </c>
      <c r="BE489" s="150">
        <f>IF(N489="základní",J489,0)</f>
        <v>0</v>
      </c>
      <c r="BF489" s="150">
        <f>IF(N489="snížená",J489,0)</f>
        <v>0</v>
      </c>
      <c r="BG489" s="150">
        <f>IF(N489="zákl. přenesená",J489,0)</f>
        <v>0</v>
      </c>
      <c r="BH489" s="150">
        <f>IF(N489="sníž. přenesená",J489,0)</f>
        <v>0</v>
      </c>
      <c r="BI489" s="150">
        <f>IF(N489="nulová",J489,0)</f>
        <v>0</v>
      </c>
      <c r="BJ489" s="17" t="s">
        <v>84</v>
      </c>
      <c r="BK489" s="150">
        <f>ROUND(I489*H489,2)</f>
        <v>0</v>
      </c>
      <c r="BL489" s="17" t="s">
        <v>193</v>
      </c>
      <c r="BM489" s="149" t="s">
        <v>3617</v>
      </c>
    </row>
    <row r="490" spans="2:65" s="12" customFormat="1" ht="11.25">
      <c r="B490" s="155"/>
      <c r="D490" s="151" t="s">
        <v>197</v>
      </c>
      <c r="E490" s="156" t="s">
        <v>1</v>
      </c>
      <c r="F490" s="157" t="s">
        <v>207</v>
      </c>
      <c r="H490" s="156" t="s">
        <v>1</v>
      </c>
      <c r="I490" s="158"/>
      <c r="L490" s="155"/>
      <c r="M490" s="159"/>
      <c r="T490" s="160"/>
      <c r="AT490" s="156" t="s">
        <v>197</v>
      </c>
      <c r="AU490" s="156" t="s">
        <v>84</v>
      </c>
      <c r="AV490" s="12" t="s">
        <v>80</v>
      </c>
      <c r="AW490" s="12" t="s">
        <v>30</v>
      </c>
      <c r="AX490" s="12" t="s">
        <v>73</v>
      </c>
      <c r="AY490" s="156" t="s">
        <v>187</v>
      </c>
    </row>
    <row r="491" spans="2:65" s="12" customFormat="1" ht="11.25">
      <c r="B491" s="155"/>
      <c r="D491" s="151" t="s">
        <v>197</v>
      </c>
      <c r="E491" s="156" t="s">
        <v>1</v>
      </c>
      <c r="F491" s="157" t="s">
        <v>307</v>
      </c>
      <c r="H491" s="156" t="s">
        <v>1</v>
      </c>
      <c r="I491" s="158"/>
      <c r="L491" s="155"/>
      <c r="M491" s="159"/>
      <c r="T491" s="160"/>
      <c r="AT491" s="156" t="s">
        <v>197</v>
      </c>
      <c r="AU491" s="156" t="s">
        <v>84</v>
      </c>
      <c r="AV491" s="12" t="s">
        <v>80</v>
      </c>
      <c r="AW491" s="12" t="s">
        <v>30</v>
      </c>
      <c r="AX491" s="12" t="s">
        <v>73</v>
      </c>
      <c r="AY491" s="156" t="s">
        <v>187</v>
      </c>
    </row>
    <row r="492" spans="2:65" s="13" customFormat="1" ht="11.25">
      <c r="B492" s="161"/>
      <c r="D492" s="151" t="s">
        <v>197</v>
      </c>
      <c r="E492" s="162" t="s">
        <v>1</v>
      </c>
      <c r="F492" s="163" t="s">
        <v>608</v>
      </c>
      <c r="H492" s="164">
        <v>104.31</v>
      </c>
      <c r="I492" s="165"/>
      <c r="L492" s="161"/>
      <c r="M492" s="166"/>
      <c r="T492" s="167"/>
      <c r="AT492" s="162" t="s">
        <v>197</v>
      </c>
      <c r="AU492" s="162" t="s">
        <v>84</v>
      </c>
      <c r="AV492" s="13" t="s">
        <v>84</v>
      </c>
      <c r="AW492" s="13" t="s">
        <v>30</v>
      </c>
      <c r="AX492" s="13" t="s">
        <v>73</v>
      </c>
      <c r="AY492" s="162" t="s">
        <v>187</v>
      </c>
    </row>
    <row r="493" spans="2:65" s="13" customFormat="1" ht="11.25">
      <c r="B493" s="161"/>
      <c r="D493" s="151" t="s">
        <v>197</v>
      </c>
      <c r="E493" s="162" t="s">
        <v>1</v>
      </c>
      <c r="F493" s="163" t="s">
        <v>609</v>
      </c>
      <c r="H493" s="164">
        <v>84.18</v>
      </c>
      <c r="I493" s="165"/>
      <c r="L493" s="161"/>
      <c r="M493" s="166"/>
      <c r="T493" s="167"/>
      <c r="AT493" s="162" t="s">
        <v>197</v>
      </c>
      <c r="AU493" s="162" t="s">
        <v>84</v>
      </c>
      <c r="AV493" s="13" t="s">
        <v>84</v>
      </c>
      <c r="AW493" s="13" t="s">
        <v>30</v>
      </c>
      <c r="AX493" s="13" t="s">
        <v>73</v>
      </c>
      <c r="AY493" s="162" t="s">
        <v>187</v>
      </c>
    </row>
    <row r="494" spans="2:65" s="13" customFormat="1" ht="11.25">
      <c r="B494" s="161"/>
      <c r="D494" s="151" t="s">
        <v>197</v>
      </c>
      <c r="E494" s="162" t="s">
        <v>1</v>
      </c>
      <c r="F494" s="163" t="s">
        <v>610</v>
      </c>
      <c r="H494" s="164">
        <v>65.88</v>
      </c>
      <c r="I494" s="165"/>
      <c r="L494" s="161"/>
      <c r="M494" s="166"/>
      <c r="T494" s="167"/>
      <c r="AT494" s="162" t="s">
        <v>197</v>
      </c>
      <c r="AU494" s="162" t="s">
        <v>84</v>
      </c>
      <c r="AV494" s="13" t="s">
        <v>84</v>
      </c>
      <c r="AW494" s="13" t="s">
        <v>30</v>
      </c>
      <c r="AX494" s="13" t="s">
        <v>73</v>
      </c>
      <c r="AY494" s="162" t="s">
        <v>187</v>
      </c>
    </row>
    <row r="495" spans="2:65" s="13" customFormat="1" ht="11.25">
      <c r="B495" s="161"/>
      <c r="D495" s="151" t="s">
        <v>197</v>
      </c>
      <c r="E495" s="162" t="s">
        <v>1</v>
      </c>
      <c r="F495" s="163" t="s">
        <v>611</v>
      </c>
      <c r="H495" s="164">
        <v>233.02</v>
      </c>
      <c r="I495" s="165"/>
      <c r="L495" s="161"/>
      <c r="M495" s="166"/>
      <c r="T495" s="167"/>
      <c r="AT495" s="162" t="s">
        <v>197</v>
      </c>
      <c r="AU495" s="162" t="s">
        <v>84</v>
      </c>
      <c r="AV495" s="13" t="s">
        <v>84</v>
      </c>
      <c r="AW495" s="13" t="s">
        <v>30</v>
      </c>
      <c r="AX495" s="13" t="s">
        <v>73</v>
      </c>
      <c r="AY495" s="162" t="s">
        <v>187</v>
      </c>
    </row>
    <row r="496" spans="2:65" s="13" customFormat="1" ht="11.25">
      <c r="B496" s="161"/>
      <c r="D496" s="151" t="s">
        <v>197</v>
      </c>
      <c r="E496" s="162" t="s">
        <v>1</v>
      </c>
      <c r="F496" s="163" t="s">
        <v>612</v>
      </c>
      <c r="H496" s="164">
        <v>12.2</v>
      </c>
      <c r="I496" s="165"/>
      <c r="L496" s="161"/>
      <c r="M496" s="166"/>
      <c r="T496" s="167"/>
      <c r="AT496" s="162" t="s">
        <v>197</v>
      </c>
      <c r="AU496" s="162" t="s">
        <v>84</v>
      </c>
      <c r="AV496" s="13" t="s">
        <v>84</v>
      </c>
      <c r="AW496" s="13" t="s">
        <v>30</v>
      </c>
      <c r="AX496" s="13" t="s">
        <v>73</v>
      </c>
      <c r="AY496" s="162" t="s">
        <v>187</v>
      </c>
    </row>
    <row r="497" spans="2:51" s="13" customFormat="1" ht="11.25">
      <c r="B497" s="161"/>
      <c r="D497" s="151" t="s">
        <v>197</v>
      </c>
      <c r="E497" s="162" t="s">
        <v>1</v>
      </c>
      <c r="F497" s="163" t="s">
        <v>613</v>
      </c>
      <c r="H497" s="164">
        <v>13.725</v>
      </c>
      <c r="I497" s="165"/>
      <c r="L497" s="161"/>
      <c r="M497" s="166"/>
      <c r="T497" s="167"/>
      <c r="AT497" s="162" t="s">
        <v>197</v>
      </c>
      <c r="AU497" s="162" t="s">
        <v>84</v>
      </c>
      <c r="AV497" s="13" t="s">
        <v>84</v>
      </c>
      <c r="AW497" s="13" t="s">
        <v>30</v>
      </c>
      <c r="AX497" s="13" t="s">
        <v>73</v>
      </c>
      <c r="AY497" s="162" t="s">
        <v>187</v>
      </c>
    </row>
    <row r="498" spans="2:51" s="13" customFormat="1" ht="11.25">
      <c r="B498" s="161"/>
      <c r="D498" s="151" t="s">
        <v>197</v>
      </c>
      <c r="E498" s="162" t="s">
        <v>1</v>
      </c>
      <c r="F498" s="163" t="s">
        <v>614</v>
      </c>
      <c r="H498" s="164">
        <v>3.8130000000000002</v>
      </c>
      <c r="I498" s="165"/>
      <c r="L498" s="161"/>
      <c r="M498" s="166"/>
      <c r="T498" s="167"/>
      <c r="AT498" s="162" t="s">
        <v>197</v>
      </c>
      <c r="AU498" s="162" t="s">
        <v>84</v>
      </c>
      <c r="AV498" s="13" t="s">
        <v>84</v>
      </c>
      <c r="AW498" s="13" t="s">
        <v>30</v>
      </c>
      <c r="AX498" s="13" t="s">
        <v>73</v>
      </c>
      <c r="AY498" s="162" t="s">
        <v>187</v>
      </c>
    </row>
    <row r="499" spans="2:51" s="13" customFormat="1" ht="11.25">
      <c r="B499" s="161"/>
      <c r="D499" s="151" t="s">
        <v>197</v>
      </c>
      <c r="E499" s="162" t="s">
        <v>1</v>
      </c>
      <c r="F499" s="163" t="s">
        <v>615</v>
      </c>
      <c r="H499" s="164">
        <v>49.68</v>
      </c>
      <c r="I499" s="165"/>
      <c r="L499" s="161"/>
      <c r="M499" s="166"/>
      <c r="T499" s="167"/>
      <c r="AT499" s="162" t="s">
        <v>197</v>
      </c>
      <c r="AU499" s="162" t="s">
        <v>84</v>
      </c>
      <c r="AV499" s="13" t="s">
        <v>84</v>
      </c>
      <c r="AW499" s="13" t="s">
        <v>30</v>
      </c>
      <c r="AX499" s="13" t="s">
        <v>73</v>
      </c>
      <c r="AY499" s="162" t="s">
        <v>187</v>
      </c>
    </row>
    <row r="500" spans="2:51" s="13" customFormat="1" ht="11.25">
      <c r="B500" s="161"/>
      <c r="D500" s="151" t="s">
        <v>197</v>
      </c>
      <c r="E500" s="162" t="s">
        <v>1</v>
      </c>
      <c r="F500" s="163" t="s">
        <v>616</v>
      </c>
      <c r="H500" s="164">
        <v>-8.19</v>
      </c>
      <c r="I500" s="165"/>
      <c r="L500" s="161"/>
      <c r="M500" s="166"/>
      <c r="T500" s="167"/>
      <c r="AT500" s="162" t="s">
        <v>197</v>
      </c>
      <c r="AU500" s="162" t="s">
        <v>84</v>
      </c>
      <c r="AV500" s="13" t="s">
        <v>84</v>
      </c>
      <c r="AW500" s="13" t="s">
        <v>30</v>
      </c>
      <c r="AX500" s="13" t="s">
        <v>73</v>
      </c>
      <c r="AY500" s="162" t="s">
        <v>187</v>
      </c>
    </row>
    <row r="501" spans="2:51" s="13" customFormat="1" ht="11.25">
      <c r="B501" s="161"/>
      <c r="D501" s="151" t="s">
        <v>197</v>
      </c>
      <c r="E501" s="162" t="s">
        <v>1</v>
      </c>
      <c r="F501" s="163" t="s">
        <v>617</v>
      </c>
      <c r="H501" s="164">
        <v>-10.53</v>
      </c>
      <c r="I501" s="165"/>
      <c r="L501" s="161"/>
      <c r="M501" s="166"/>
      <c r="T501" s="167"/>
      <c r="AT501" s="162" t="s">
        <v>197</v>
      </c>
      <c r="AU501" s="162" t="s">
        <v>84</v>
      </c>
      <c r="AV501" s="13" t="s">
        <v>84</v>
      </c>
      <c r="AW501" s="13" t="s">
        <v>30</v>
      </c>
      <c r="AX501" s="13" t="s">
        <v>73</v>
      </c>
      <c r="AY501" s="162" t="s">
        <v>187</v>
      </c>
    </row>
    <row r="502" spans="2:51" s="13" customFormat="1" ht="11.25">
      <c r="B502" s="161"/>
      <c r="D502" s="151" t="s">
        <v>197</v>
      </c>
      <c r="E502" s="162" t="s">
        <v>1</v>
      </c>
      <c r="F502" s="163" t="s">
        <v>618</v>
      </c>
      <c r="H502" s="164">
        <v>-2.34</v>
      </c>
      <c r="I502" s="165"/>
      <c r="L502" s="161"/>
      <c r="M502" s="166"/>
      <c r="T502" s="167"/>
      <c r="AT502" s="162" t="s">
        <v>197</v>
      </c>
      <c r="AU502" s="162" t="s">
        <v>84</v>
      </c>
      <c r="AV502" s="13" t="s">
        <v>84</v>
      </c>
      <c r="AW502" s="13" t="s">
        <v>30</v>
      </c>
      <c r="AX502" s="13" t="s">
        <v>73</v>
      </c>
      <c r="AY502" s="162" t="s">
        <v>187</v>
      </c>
    </row>
    <row r="503" spans="2:51" s="13" customFormat="1" ht="11.25">
      <c r="B503" s="161"/>
      <c r="D503" s="151" t="s">
        <v>197</v>
      </c>
      <c r="E503" s="162" t="s">
        <v>1</v>
      </c>
      <c r="F503" s="163" t="s">
        <v>619</v>
      </c>
      <c r="H503" s="164">
        <v>-0.64</v>
      </c>
      <c r="I503" s="165"/>
      <c r="L503" s="161"/>
      <c r="M503" s="166"/>
      <c r="T503" s="167"/>
      <c r="AT503" s="162" t="s">
        <v>197</v>
      </c>
      <c r="AU503" s="162" t="s">
        <v>84</v>
      </c>
      <c r="AV503" s="13" t="s">
        <v>84</v>
      </c>
      <c r="AW503" s="13" t="s">
        <v>30</v>
      </c>
      <c r="AX503" s="13" t="s">
        <v>73</v>
      </c>
      <c r="AY503" s="162" t="s">
        <v>187</v>
      </c>
    </row>
    <row r="504" spans="2:51" s="13" customFormat="1" ht="11.25">
      <c r="B504" s="161"/>
      <c r="D504" s="151" t="s">
        <v>197</v>
      </c>
      <c r="E504" s="162" t="s">
        <v>1</v>
      </c>
      <c r="F504" s="163" t="s">
        <v>620</v>
      </c>
      <c r="H504" s="164">
        <v>-3.8</v>
      </c>
      <c r="I504" s="165"/>
      <c r="L504" s="161"/>
      <c r="M504" s="166"/>
      <c r="T504" s="167"/>
      <c r="AT504" s="162" t="s">
        <v>197</v>
      </c>
      <c r="AU504" s="162" t="s">
        <v>84</v>
      </c>
      <c r="AV504" s="13" t="s">
        <v>84</v>
      </c>
      <c r="AW504" s="13" t="s">
        <v>30</v>
      </c>
      <c r="AX504" s="13" t="s">
        <v>73</v>
      </c>
      <c r="AY504" s="162" t="s">
        <v>187</v>
      </c>
    </row>
    <row r="505" spans="2:51" s="13" customFormat="1" ht="11.25">
      <c r="B505" s="161"/>
      <c r="D505" s="151" t="s">
        <v>197</v>
      </c>
      <c r="E505" s="162" t="s">
        <v>1</v>
      </c>
      <c r="F505" s="163" t="s">
        <v>621</v>
      </c>
      <c r="H505" s="164">
        <v>-2.5</v>
      </c>
      <c r="I505" s="165"/>
      <c r="L505" s="161"/>
      <c r="M505" s="166"/>
      <c r="T505" s="167"/>
      <c r="AT505" s="162" t="s">
        <v>197</v>
      </c>
      <c r="AU505" s="162" t="s">
        <v>84</v>
      </c>
      <c r="AV505" s="13" t="s">
        <v>84</v>
      </c>
      <c r="AW505" s="13" t="s">
        <v>30</v>
      </c>
      <c r="AX505" s="13" t="s">
        <v>73</v>
      </c>
      <c r="AY505" s="162" t="s">
        <v>187</v>
      </c>
    </row>
    <row r="506" spans="2:51" s="13" customFormat="1" ht="11.25">
      <c r="B506" s="161"/>
      <c r="D506" s="151" t="s">
        <v>197</v>
      </c>
      <c r="E506" s="162" t="s">
        <v>1</v>
      </c>
      <c r="F506" s="163" t="s">
        <v>622</v>
      </c>
      <c r="H506" s="164">
        <v>-18.911999999999999</v>
      </c>
      <c r="I506" s="165"/>
      <c r="L506" s="161"/>
      <c r="M506" s="166"/>
      <c r="T506" s="167"/>
      <c r="AT506" s="162" t="s">
        <v>197</v>
      </c>
      <c r="AU506" s="162" t="s">
        <v>84</v>
      </c>
      <c r="AV506" s="13" t="s">
        <v>84</v>
      </c>
      <c r="AW506" s="13" t="s">
        <v>30</v>
      </c>
      <c r="AX506" s="13" t="s">
        <v>73</v>
      </c>
      <c r="AY506" s="162" t="s">
        <v>187</v>
      </c>
    </row>
    <row r="507" spans="2:51" s="13" customFormat="1" ht="11.25">
      <c r="B507" s="161"/>
      <c r="D507" s="151" t="s">
        <v>197</v>
      </c>
      <c r="E507" s="162" t="s">
        <v>1</v>
      </c>
      <c r="F507" s="163" t="s">
        <v>623</v>
      </c>
      <c r="H507" s="164">
        <v>-3.5459999999999998</v>
      </c>
      <c r="I507" s="165"/>
      <c r="L507" s="161"/>
      <c r="M507" s="166"/>
      <c r="T507" s="167"/>
      <c r="AT507" s="162" t="s">
        <v>197</v>
      </c>
      <c r="AU507" s="162" t="s">
        <v>84</v>
      </c>
      <c r="AV507" s="13" t="s">
        <v>84</v>
      </c>
      <c r="AW507" s="13" t="s">
        <v>30</v>
      </c>
      <c r="AX507" s="13" t="s">
        <v>73</v>
      </c>
      <c r="AY507" s="162" t="s">
        <v>187</v>
      </c>
    </row>
    <row r="508" spans="2:51" s="13" customFormat="1" ht="11.25">
      <c r="B508" s="161"/>
      <c r="D508" s="151" t="s">
        <v>197</v>
      </c>
      <c r="E508" s="162" t="s">
        <v>1</v>
      </c>
      <c r="F508" s="163" t="s">
        <v>624</v>
      </c>
      <c r="H508" s="164">
        <v>3.96</v>
      </c>
      <c r="I508" s="165"/>
      <c r="L508" s="161"/>
      <c r="M508" s="166"/>
      <c r="T508" s="167"/>
      <c r="AT508" s="162" t="s">
        <v>197</v>
      </c>
      <c r="AU508" s="162" t="s">
        <v>84</v>
      </c>
      <c r="AV508" s="13" t="s">
        <v>84</v>
      </c>
      <c r="AW508" s="13" t="s">
        <v>30</v>
      </c>
      <c r="AX508" s="13" t="s">
        <v>73</v>
      </c>
      <c r="AY508" s="162" t="s">
        <v>187</v>
      </c>
    </row>
    <row r="509" spans="2:51" s="13" customFormat="1" ht="11.25">
      <c r="B509" s="161"/>
      <c r="D509" s="151" t="s">
        <v>197</v>
      </c>
      <c r="E509" s="162" t="s">
        <v>1</v>
      </c>
      <c r="F509" s="163" t="s">
        <v>625</v>
      </c>
      <c r="H509" s="164">
        <v>4.2</v>
      </c>
      <c r="I509" s="165"/>
      <c r="L509" s="161"/>
      <c r="M509" s="166"/>
      <c r="T509" s="167"/>
      <c r="AT509" s="162" t="s">
        <v>197</v>
      </c>
      <c r="AU509" s="162" t="s">
        <v>84</v>
      </c>
      <c r="AV509" s="13" t="s">
        <v>84</v>
      </c>
      <c r="AW509" s="13" t="s">
        <v>30</v>
      </c>
      <c r="AX509" s="13" t="s">
        <v>73</v>
      </c>
      <c r="AY509" s="162" t="s">
        <v>187</v>
      </c>
    </row>
    <row r="510" spans="2:51" s="13" customFormat="1" ht="11.25">
      <c r="B510" s="161"/>
      <c r="D510" s="151" t="s">
        <v>197</v>
      </c>
      <c r="E510" s="162" t="s">
        <v>1</v>
      </c>
      <c r="F510" s="163" t="s">
        <v>626</v>
      </c>
      <c r="H510" s="164">
        <v>1.8</v>
      </c>
      <c r="I510" s="165"/>
      <c r="L510" s="161"/>
      <c r="M510" s="166"/>
      <c r="T510" s="167"/>
      <c r="AT510" s="162" t="s">
        <v>197</v>
      </c>
      <c r="AU510" s="162" t="s">
        <v>84</v>
      </c>
      <c r="AV510" s="13" t="s">
        <v>84</v>
      </c>
      <c r="AW510" s="13" t="s">
        <v>30</v>
      </c>
      <c r="AX510" s="13" t="s">
        <v>73</v>
      </c>
      <c r="AY510" s="162" t="s">
        <v>187</v>
      </c>
    </row>
    <row r="511" spans="2:51" s="13" customFormat="1" ht="11.25">
      <c r="B511" s="161"/>
      <c r="D511" s="151" t="s">
        <v>197</v>
      </c>
      <c r="E511" s="162" t="s">
        <v>1</v>
      </c>
      <c r="F511" s="163" t="s">
        <v>627</v>
      </c>
      <c r="H511" s="164">
        <v>0.96</v>
      </c>
      <c r="I511" s="165"/>
      <c r="L511" s="161"/>
      <c r="M511" s="166"/>
      <c r="T511" s="167"/>
      <c r="AT511" s="162" t="s">
        <v>197</v>
      </c>
      <c r="AU511" s="162" t="s">
        <v>84</v>
      </c>
      <c r="AV511" s="13" t="s">
        <v>84</v>
      </c>
      <c r="AW511" s="13" t="s">
        <v>30</v>
      </c>
      <c r="AX511" s="13" t="s">
        <v>73</v>
      </c>
      <c r="AY511" s="162" t="s">
        <v>187</v>
      </c>
    </row>
    <row r="512" spans="2:51" s="13" customFormat="1" ht="11.25">
      <c r="B512" s="161"/>
      <c r="D512" s="151" t="s">
        <v>197</v>
      </c>
      <c r="E512" s="162" t="s">
        <v>1</v>
      </c>
      <c r="F512" s="163" t="s">
        <v>628</v>
      </c>
      <c r="H512" s="164">
        <v>2.58</v>
      </c>
      <c r="I512" s="165"/>
      <c r="L512" s="161"/>
      <c r="M512" s="166"/>
      <c r="T512" s="167"/>
      <c r="AT512" s="162" t="s">
        <v>197</v>
      </c>
      <c r="AU512" s="162" t="s">
        <v>84</v>
      </c>
      <c r="AV512" s="13" t="s">
        <v>84</v>
      </c>
      <c r="AW512" s="13" t="s">
        <v>30</v>
      </c>
      <c r="AX512" s="13" t="s">
        <v>73</v>
      </c>
      <c r="AY512" s="162" t="s">
        <v>187</v>
      </c>
    </row>
    <row r="513" spans="2:51" s="13" customFormat="1" ht="11.25">
      <c r="B513" s="161"/>
      <c r="D513" s="151" t="s">
        <v>197</v>
      </c>
      <c r="E513" s="162" t="s">
        <v>1</v>
      </c>
      <c r="F513" s="163" t="s">
        <v>629</v>
      </c>
      <c r="H513" s="164">
        <v>1.35</v>
      </c>
      <c r="I513" s="165"/>
      <c r="L513" s="161"/>
      <c r="M513" s="166"/>
      <c r="T513" s="167"/>
      <c r="AT513" s="162" t="s">
        <v>197</v>
      </c>
      <c r="AU513" s="162" t="s">
        <v>84</v>
      </c>
      <c r="AV513" s="13" t="s">
        <v>84</v>
      </c>
      <c r="AW513" s="13" t="s">
        <v>30</v>
      </c>
      <c r="AX513" s="13" t="s">
        <v>73</v>
      </c>
      <c r="AY513" s="162" t="s">
        <v>187</v>
      </c>
    </row>
    <row r="514" spans="2:51" s="13" customFormat="1" ht="11.25">
      <c r="B514" s="161"/>
      <c r="D514" s="151" t="s">
        <v>197</v>
      </c>
      <c r="E514" s="162" t="s">
        <v>1</v>
      </c>
      <c r="F514" s="163" t="s">
        <v>630</v>
      </c>
      <c r="H514" s="164">
        <v>6</v>
      </c>
      <c r="I514" s="165"/>
      <c r="L514" s="161"/>
      <c r="M514" s="166"/>
      <c r="T514" s="167"/>
      <c r="AT514" s="162" t="s">
        <v>197</v>
      </c>
      <c r="AU514" s="162" t="s">
        <v>84</v>
      </c>
      <c r="AV514" s="13" t="s">
        <v>84</v>
      </c>
      <c r="AW514" s="13" t="s">
        <v>30</v>
      </c>
      <c r="AX514" s="13" t="s">
        <v>73</v>
      </c>
      <c r="AY514" s="162" t="s">
        <v>187</v>
      </c>
    </row>
    <row r="515" spans="2:51" s="15" customFormat="1" ht="11.25">
      <c r="B515" s="186"/>
      <c r="D515" s="151" t="s">
        <v>197</v>
      </c>
      <c r="E515" s="187" t="s">
        <v>1</v>
      </c>
      <c r="F515" s="188" t="s">
        <v>492</v>
      </c>
      <c r="H515" s="189">
        <v>537.19999999999993</v>
      </c>
      <c r="I515" s="190"/>
      <c r="L515" s="186"/>
      <c r="M515" s="191"/>
      <c r="T515" s="192"/>
      <c r="AT515" s="187" t="s">
        <v>197</v>
      </c>
      <c r="AU515" s="187" t="s">
        <v>84</v>
      </c>
      <c r="AV515" s="15" t="s">
        <v>210</v>
      </c>
      <c r="AW515" s="15" t="s">
        <v>30</v>
      </c>
      <c r="AX515" s="15" t="s">
        <v>73</v>
      </c>
      <c r="AY515" s="187" t="s">
        <v>187</v>
      </c>
    </row>
    <row r="516" spans="2:51" s="12" customFormat="1" ht="11.25">
      <c r="B516" s="155"/>
      <c r="D516" s="151" t="s">
        <v>197</v>
      </c>
      <c r="E516" s="156" t="s">
        <v>1</v>
      </c>
      <c r="F516" s="157" t="s">
        <v>311</v>
      </c>
      <c r="H516" s="156" t="s">
        <v>1</v>
      </c>
      <c r="I516" s="158"/>
      <c r="L516" s="155"/>
      <c r="M516" s="159"/>
      <c r="T516" s="160"/>
      <c r="AT516" s="156" t="s">
        <v>197</v>
      </c>
      <c r="AU516" s="156" t="s">
        <v>84</v>
      </c>
      <c r="AV516" s="12" t="s">
        <v>80</v>
      </c>
      <c r="AW516" s="12" t="s">
        <v>30</v>
      </c>
      <c r="AX516" s="12" t="s">
        <v>73</v>
      </c>
      <c r="AY516" s="156" t="s">
        <v>187</v>
      </c>
    </row>
    <row r="517" spans="2:51" s="13" customFormat="1" ht="11.25">
      <c r="B517" s="161"/>
      <c r="D517" s="151" t="s">
        <v>197</v>
      </c>
      <c r="E517" s="162" t="s">
        <v>1</v>
      </c>
      <c r="F517" s="163" t="s">
        <v>608</v>
      </c>
      <c r="H517" s="164">
        <v>104.31</v>
      </c>
      <c r="I517" s="165"/>
      <c r="L517" s="161"/>
      <c r="M517" s="166"/>
      <c r="T517" s="167"/>
      <c r="AT517" s="162" t="s">
        <v>197</v>
      </c>
      <c r="AU517" s="162" t="s">
        <v>84</v>
      </c>
      <c r="AV517" s="13" t="s">
        <v>84</v>
      </c>
      <c r="AW517" s="13" t="s">
        <v>30</v>
      </c>
      <c r="AX517" s="13" t="s">
        <v>73</v>
      </c>
      <c r="AY517" s="162" t="s">
        <v>187</v>
      </c>
    </row>
    <row r="518" spans="2:51" s="13" customFormat="1" ht="11.25">
      <c r="B518" s="161"/>
      <c r="D518" s="151" t="s">
        <v>197</v>
      </c>
      <c r="E518" s="162" t="s">
        <v>1</v>
      </c>
      <c r="F518" s="163" t="s">
        <v>609</v>
      </c>
      <c r="H518" s="164">
        <v>84.18</v>
      </c>
      <c r="I518" s="165"/>
      <c r="L518" s="161"/>
      <c r="M518" s="166"/>
      <c r="T518" s="167"/>
      <c r="AT518" s="162" t="s">
        <v>197</v>
      </c>
      <c r="AU518" s="162" t="s">
        <v>84</v>
      </c>
      <c r="AV518" s="13" t="s">
        <v>84</v>
      </c>
      <c r="AW518" s="13" t="s">
        <v>30</v>
      </c>
      <c r="AX518" s="13" t="s">
        <v>73</v>
      </c>
      <c r="AY518" s="162" t="s">
        <v>187</v>
      </c>
    </row>
    <row r="519" spans="2:51" s="13" customFormat="1" ht="11.25">
      <c r="B519" s="161"/>
      <c r="D519" s="151" t="s">
        <v>197</v>
      </c>
      <c r="E519" s="162" t="s">
        <v>1</v>
      </c>
      <c r="F519" s="163" t="s">
        <v>612</v>
      </c>
      <c r="H519" s="164">
        <v>12.2</v>
      </c>
      <c r="I519" s="165"/>
      <c r="L519" s="161"/>
      <c r="M519" s="166"/>
      <c r="T519" s="167"/>
      <c r="AT519" s="162" t="s">
        <v>197</v>
      </c>
      <c r="AU519" s="162" t="s">
        <v>84</v>
      </c>
      <c r="AV519" s="13" t="s">
        <v>84</v>
      </c>
      <c r="AW519" s="13" t="s">
        <v>30</v>
      </c>
      <c r="AX519" s="13" t="s">
        <v>73</v>
      </c>
      <c r="AY519" s="162" t="s">
        <v>187</v>
      </c>
    </row>
    <row r="520" spans="2:51" s="13" customFormat="1" ht="11.25">
      <c r="B520" s="161"/>
      <c r="D520" s="151" t="s">
        <v>197</v>
      </c>
      <c r="E520" s="162" t="s">
        <v>1</v>
      </c>
      <c r="F520" s="163" t="s">
        <v>610</v>
      </c>
      <c r="H520" s="164">
        <v>65.88</v>
      </c>
      <c r="I520" s="165"/>
      <c r="L520" s="161"/>
      <c r="M520" s="166"/>
      <c r="T520" s="167"/>
      <c r="AT520" s="162" t="s">
        <v>197</v>
      </c>
      <c r="AU520" s="162" t="s">
        <v>84</v>
      </c>
      <c r="AV520" s="13" t="s">
        <v>84</v>
      </c>
      <c r="AW520" s="13" t="s">
        <v>30</v>
      </c>
      <c r="AX520" s="13" t="s">
        <v>73</v>
      </c>
      <c r="AY520" s="162" t="s">
        <v>187</v>
      </c>
    </row>
    <row r="521" spans="2:51" s="13" customFormat="1" ht="11.25">
      <c r="B521" s="161"/>
      <c r="D521" s="151" t="s">
        <v>197</v>
      </c>
      <c r="E521" s="162" t="s">
        <v>1</v>
      </c>
      <c r="F521" s="163" t="s">
        <v>611</v>
      </c>
      <c r="H521" s="164">
        <v>233.02</v>
      </c>
      <c r="I521" s="165"/>
      <c r="L521" s="161"/>
      <c r="M521" s="166"/>
      <c r="T521" s="167"/>
      <c r="AT521" s="162" t="s">
        <v>197</v>
      </c>
      <c r="AU521" s="162" t="s">
        <v>84</v>
      </c>
      <c r="AV521" s="13" t="s">
        <v>84</v>
      </c>
      <c r="AW521" s="13" t="s">
        <v>30</v>
      </c>
      <c r="AX521" s="13" t="s">
        <v>73</v>
      </c>
      <c r="AY521" s="162" t="s">
        <v>187</v>
      </c>
    </row>
    <row r="522" spans="2:51" s="13" customFormat="1" ht="11.25">
      <c r="B522" s="161"/>
      <c r="D522" s="151" t="s">
        <v>197</v>
      </c>
      <c r="E522" s="162" t="s">
        <v>1</v>
      </c>
      <c r="F522" s="163" t="s">
        <v>613</v>
      </c>
      <c r="H522" s="164">
        <v>13.725</v>
      </c>
      <c r="I522" s="165"/>
      <c r="L522" s="161"/>
      <c r="M522" s="166"/>
      <c r="T522" s="167"/>
      <c r="AT522" s="162" t="s">
        <v>197</v>
      </c>
      <c r="AU522" s="162" t="s">
        <v>84</v>
      </c>
      <c r="AV522" s="13" t="s">
        <v>84</v>
      </c>
      <c r="AW522" s="13" t="s">
        <v>30</v>
      </c>
      <c r="AX522" s="13" t="s">
        <v>73</v>
      </c>
      <c r="AY522" s="162" t="s">
        <v>187</v>
      </c>
    </row>
    <row r="523" spans="2:51" s="13" customFormat="1" ht="11.25">
      <c r="B523" s="161"/>
      <c r="D523" s="151" t="s">
        <v>197</v>
      </c>
      <c r="E523" s="162" t="s">
        <v>1</v>
      </c>
      <c r="F523" s="163" t="s">
        <v>615</v>
      </c>
      <c r="H523" s="164">
        <v>49.68</v>
      </c>
      <c r="I523" s="165"/>
      <c r="L523" s="161"/>
      <c r="M523" s="166"/>
      <c r="T523" s="167"/>
      <c r="AT523" s="162" t="s">
        <v>197</v>
      </c>
      <c r="AU523" s="162" t="s">
        <v>84</v>
      </c>
      <c r="AV523" s="13" t="s">
        <v>84</v>
      </c>
      <c r="AW523" s="13" t="s">
        <v>30</v>
      </c>
      <c r="AX523" s="13" t="s">
        <v>73</v>
      </c>
      <c r="AY523" s="162" t="s">
        <v>187</v>
      </c>
    </row>
    <row r="524" spans="2:51" s="13" customFormat="1" ht="11.25">
      <c r="B524" s="161"/>
      <c r="D524" s="151" t="s">
        <v>197</v>
      </c>
      <c r="E524" s="162" t="s">
        <v>1</v>
      </c>
      <c r="F524" s="163" t="s">
        <v>616</v>
      </c>
      <c r="H524" s="164">
        <v>-8.19</v>
      </c>
      <c r="I524" s="165"/>
      <c r="L524" s="161"/>
      <c r="M524" s="166"/>
      <c r="T524" s="167"/>
      <c r="AT524" s="162" t="s">
        <v>197</v>
      </c>
      <c r="AU524" s="162" t="s">
        <v>84</v>
      </c>
      <c r="AV524" s="13" t="s">
        <v>84</v>
      </c>
      <c r="AW524" s="13" t="s">
        <v>30</v>
      </c>
      <c r="AX524" s="13" t="s">
        <v>73</v>
      </c>
      <c r="AY524" s="162" t="s">
        <v>187</v>
      </c>
    </row>
    <row r="525" spans="2:51" s="13" customFormat="1" ht="11.25">
      <c r="B525" s="161"/>
      <c r="D525" s="151" t="s">
        <v>197</v>
      </c>
      <c r="E525" s="162" t="s">
        <v>1</v>
      </c>
      <c r="F525" s="163" t="s">
        <v>617</v>
      </c>
      <c r="H525" s="164">
        <v>-10.53</v>
      </c>
      <c r="I525" s="165"/>
      <c r="L525" s="161"/>
      <c r="M525" s="166"/>
      <c r="T525" s="167"/>
      <c r="AT525" s="162" t="s">
        <v>197</v>
      </c>
      <c r="AU525" s="162" t="s">
        <v>84</v>
      </c>
      <c r="AV525" s="13" t="s">
        <v>84</v>
      </c>
      <c r="AW525" s="13" t="s">
        <v>30</v>
      </c>
      <c r="AX525" s="13" t="s">
        <v>73</v>
      </c>
      <c r="AY525" s="162" t="s">
        <v>187</v>
      </c>
    </row>
    <row r="526" spans="2:51" s="13" customFormat="1" ht="11.25">
      <c r="B526" s="161"/>
      <c r="D526" s="151" t="s">
        <v>197</v>
      </c>
      <c r="E526" s="162" t="s">
        <v>1</v>
      </c>
      <c r="F526" s="163" t="s">
        <v>618</v>
      </c>
      <c r="H526" s="164">
        <v>-2.34</v>
      </c>
      <c r="I526" s="165"/>
      <c r="L526" s="161"/>
      <c r="M526" s="166"/>
      <c r="T526" s="167"/>
      <c r="AT526" s="162" t="s">
        <v>197</v>
      </c>
      <c r="AU526" s="162" t="s">
        <v>84</v>
      </c>
      <c r="AV526" s="13" t="s">
        <v>84</v>
      </c>
      <c r="AW526" s="13" t="s">
        <v>30</v>
      </c>
      <c r="AX526" s="13" t="s">
        <v>73</v>
      </c>
      <c r="AY526" s="162" t="s">
        <v>187</v>
      </c>
    </row>
    <row r="527" spans="2:51" s="13" customFormat="1" ht="11.25">
      <c r="B527" s="161"/>
      <c r="D527" s="151" t="s">
        <v>197</v>
      </c>
      <c r="E527" s="162" t="s">
        <v>1</v>
      </c>
      <c r="F527" s="163" t="s">
        <v>619</v>
      </c>
      <c r="H527" s="164">
        <v>-0.64</v>
      </c>
      <c r="I527" s="165"/>
      <c r="L527" s="161"/>
      <c r="M527" s="166"/>
      <c r="T527" s="167"/>
      <c r="AT527" s="162" t="s">
        <v>197</v>
      </c>
      <c r="AU527" s="162" t="s">
        <v>84</v>
      </c>
      <c r="AV527" s="13" t="s">
        <v>84</v>
      </c>
      <c r="AW527" s="13" t="s">
        <v>30</v>
      </c>
      <c r="AX527" s="13" t="s">
        <v>73</v>
      </c>
      <c r="AY527" s="162" t="s">
        <v>187</v>
      </c>
    </row>
    <row r="528" spans="2:51" s="13" customFormat="1" ht="11.25">
      <c r="B528" s="161"/>
      <c r="D528" s="151" t="s">
        <v>197</v>
      </c>
      <c r="E528" s="162" t="s">
        <v>1</v>
      </c>
      <c r="F528" s="163" t="s">
        <v>631</v>
      </c>
      <c r="H528" s="164">
        <v>-3.895</v>
      </c>
      <c r="I528" s="165"/>
      <c r="L528" s="161"/>
      <c r="M528" s="166"/>
      <c r="T528" s="167"/>
      <c r="AT528" s="162" t="s">
        <v>197</v>
      </c>
      <c r="AU528" s="162" t="s">
        <v>84</v>
      </c>
      <c r="AV528" s="13" t="s">
        <v>84</v>
      </c>
      <c r="AW528" s="13" t="s">
        <v>30</v>
      </c>
      <c r="AX528" s="13" t="s">
        <v>73</v>
      </c>
      <c r="AY528" s="162" t="s">
        <v>187</v>
      </c>
    </row>
    <row r="529" spans="2:51" s="13" customFormat="1" ht="11.25">
      <c r="B529" s="161"/>
      <c r="D529" s="151" t="s">
        <v>197</v>
      </c>
      <c r="E529" s="162" t="s">
        <v>1</v>
      </c>
      <c r="F529" s="163" t="s">
        <v>621</v>
      </c>
      <c r="H529" s="164">
        <v>-2.5</v>
      </c>
      <c r="I529" s="165"/>
      <c r="L529" s="161"/>
      <c r="M529" s="166"/>
      <c r="T529" s="167"/>
      <c r="AT529" s="162" t="s">
        <v>197</v>
      </c>
      <c r="AU529" s="162" t="s">
        <v>84</v>
      </c>
      <c r="AV529" s="13" t="s">
        <v>84</v>
      </c>
      <c r="AW529" s="13" t="s">
        <v>30</v>
      </c>
      <c r="AX529" s="13" t="s">
        <v>73</v>
      </c>
      <c r="AY529" s="162" t="s">
        <v>187</v>
      </c>
    </row>
    <row r="530" spans="2:51" s="13" customFormat="1" ht="11.25">
      <c r="B530" s="161"/>
      <c r="D530" s="151" t="s">
        <v>197</v>
      </c>
      <c r="E530" s="162" t="s">
        <v>1</v>
      </c>
      <c r="F530" s="163" t="s">
        <v>622</v>
      </c>
      <c r="H530" s="164">
        <v>-18.911999999999999</v>
      </c>
      <c r="I530" s="165"/>
      <c r="L530" s="161"/>
      <c r="M530" s="166"/>
      <c r="T530" s="167"/>
      <c r="AT530" s="162" t="s">
        <v>197</v>
      </c>
      <c r="AU530" s="162" t="s">
        <v>84</v>
      </c>
      <c r="AV530" s="13" t="s">
        <v>84</v>
      </c>
      <c r="AW530" s="13" t="s">
        <v>30</v>
      </c>
      <c r="AX530" s="13" t="s">
        <v>73</v>
      </c>
      <c r="AY530" s="162" t="s">
        <v>187</v>
      </c>
    </row>
    <row r="531" spans="2:51" s="13" customFormat="1" ht="11.25">
      <c r="B531" s="161"/>
      <c r="D531" s="151" t="s">
        <v>197</v>
      </c>
      <c r="E531" s="162" t="s">
        <v>1</v>
      </c>
      <c r="F531" s="163" t="s">
        <v>624</v>
      </c>
      <c r="H531" s="164">
        <v>3.96</v>
      </c>
      <c r="I531" s="165"/>
      <c r="L531" s="161"/>
      <c r="M531" s="166"/>
      <c r="T531" s="167"/>
      <c r="AT531" s="162" t="s">
        <v>197</v>
      </c>
      <c r="AU531" s="162" t="s">
        <v>84</v>
      </c>
      <c r="AV531" s="13" t="s">
        <v>84</v>
      </c>
      <c r="AW531" s="13" t="s">
        <v>30</v>
      </c>
      <c r="AX531" s="13" t="s">
        <v>73</v>
      </c>
      <c r="AY531" s="162" t="s">
        <v>187</v>
      </c>
    </row>
    <row r="532" spans="2:51" s="13" customFormat="1" ht="11.25">
      <c r="B532" s="161"/>
      <c r="D532" s="151" t="s">
        <v>197</v>
      </c>
      <c r="E532" s="162" t="s">
        <v>1</v>
      </c>
      <c r="F532" s="163" t="s">
        <v>625</v>
      </c>
      <c r="H532" s="164">
        <v>4.2</v>
      </c>
      <c r="I532" s="165"/>
      <c r="L532" s="161"/>
      <c r="M532" s="166"/>
      <c r="T532" s="167"/>
      <c r="AT532" s="162" t="s">
        <v>197</v>
      </c>
      <c r="AU532" s="162" t="s">
        <v>84</v>
      </c>
      <c r="AV532" s="13" t="s">
        <v>84</v>
      </c>
      <c r="AW532" s="13" t="s">
        <v>30</v>
      </c>
      <c r="AX532" s="13" t="s">
        <v>73</v>
      </c>
      <c r="AY532" s="162" t="s">
        <v>187</v>
      </c>
    </row>
    <row r="533" spans="2:51" s="13" customFormat="1" ht="11.25">
      <c r="B533" s="161"/>
      <c r="D533" s="151" t="s">
        <v>197</v>
      </c>
      <c r="E533" s="162" t="s">
        <v>1</v>
      </c>
      <c r="F533" s="163" t="s">
        <v>626</v>
      </c>
      <c r="H533" s="164">
        <v>1.8</v>
      </c>
      <c r="I533" s="165"/>
      <c r="L533" s="161"/>
      <c r="M533" s="166"/>
      <c r="T533" s="167"/>
      <c r="AT533" s="162" t="s">
        <v>197</v>
      </c>
      <c r="AU533" s="162" t="s">
        <v>84</v>
      </c>
      <c r="AV533" s="13" t="s">
        <v>84</v>
      </c>
      <c r="AW533" s="13" t="s">
        <v>30</v>
      </c>
      <c r="AX533" s="13" t="s">
        <v>73</v>
      </c>
      <c r="AY533" s="162" t="s">
        <v>187</v>
      </c>
    </row>
    <row r="534" spans="2:51" s="13" customFormat="1" ht="11.25">
      <c r="B534" s="161"/>
      <c r="D534" s="151" t="s">
        <v>197</v>
      </c>
      <c r="E534" s="162" t="s">
        <v>1</v>
      </c>
      <c r="F534" s="163" t="s">
        <v>627</v>
      </c>
      <c r="H534" s="164">
        <v>0.96</v>
      </c>
      <c r="I534" s="165"/>
      <c r="L534" s="161"/>
      <c r="M534" s="166"/>
      <c r="T534" s="167"/>
      <c r="AT534" s="162" t="s">
        <v>197</v>
      </c>
      <c r="AU534" s="162" t="s">
        <v>84</v>
      </c>
      <c r="AV534" s="13" t="s">
        <v>84</v>
      </c>
      <c r="AW534" s="13" t="s">
        <v>30</v>
      </c>
      <c r="AX534" s="13" t="s">
        <v>73</v>
      </c>
      <c r="AY534" s="162" t="s">
        <v>187</v>
      </c>
    </row>
    <row r="535" spans="2:51" s="13" customFormat="1" ht="11.25">
      <c r="B535" s="161"/>
      <c r="D535" s="151" t="s">
        <v>197</v>
      </c>
      <c r="E535" s="162" t="s">
        <v>1</v>
      </c>
      <c r="F535" s="163" t="s">
        <v>628</v>
      </c>
      <c r="H535" s="164">
        <v>2.58</v>
      </c>
      <c r="I535" s="165"/>
      <c r="L535" s="161"/>
      <c r="M535" s="166"/>
      <c r="T535" s="167"/>
      <c r="AT535" s="162" t="s">
        <v>197</v>
      </c>
      <c r="AU535" s="162" t="s">
        <v>84</v>
      </c>
      <c r="AV535" s="13" t="s">
        <v>84</v>
      </c>
      <c r="AW535" s="13" t="s">
        <v>30</v>
      </c>
      <c r="AX535" s="13" t="s">
        <v>73</v>
      </c>
      <c r="AY535" s="162" t="s">
        <v>187</v>
      </c>
    </row>
    <row r="536" spans="2:51" s="13" customFormat="1" ht="11.25">
      <c r="B536" s="161"/>
      <c r="D536" s="151" t="s">
        <v>197</v>
      </c>
      <c r="E536" s="162" t="s">
        <v>1</v>
      </c>
      <c r="F536" s="163" t="s">
        <v>629</v>
      </c>
      <c r="H536" s="164">
        <v>1.35</v>
      </c>
      <c r="I536" s="165"/>
      <c r="L536" s="161"/>
      <c r="M536" s="166"/>
      <c r="T536" s="167"/>
      <c r="AT536" s="162" t="s">
        <v>197</v>
      </c>
      <c r="AU536" s="162" t="s">
        <v>84</v>
      </c>
      <c r="AV536" s="13" t="s">
        <v>84</v>
      </c>
      <c r="AW536" s="13" t="s">
        <v>30</v>
      </c>
      <c r="AX536" s="13" t="s">
        <v>73</v>
      </c>
      <c r="AY536" s="162" t="s">
        <v>187</v>
      </c>
    </row>
    <row r="537" spans="2:51" s="13" customFormat="1" ht="11.25">
      <c r="B537" s="161"/>
      <c r="D537" s="151" t="s">
        <v>197</v>
      </c>
      <c r="E537" s="162" t="s">
        <v>1</v>
      </c>
      <c r="F537" s="163" t="s">
        <v>630</v>
      </c>
      <c r="H537" s="164">
        <v>6</v>
      </c>
      <c r="I537" s="165"/>
      <c r="L537" s="161"/>
      <c r="M537" s="166"/>
      <c r="T537" s="167"/>
      <c r="AT537" s="162" t="s">
        <v>197</v>
      </c>
      <c r="AU537" s="162" t="s">
        <v>84</v>
      </c>
      <c r="AV537" s="13" t="s">
        <v>84</v>
      </c>
      <c r="AW537" s="13" t="s">
        <v>30</v>
      </c>
      <c r="AX537" s="13" t="s">
        <v>73</v>
      </c>
      <c r="AY537" s="162" t="s">
        <v>187</v>
      </c>
    </row>
    <row r="538" spans="2:51" s="15" customFormat="1" ht="11.25">
      <c r="B538" s="186"/>
      <c r="D538" s="151" t="s">
        <v>197</v>
      </c>
      <c r="E538" s="187" t="s">
        <v>1</v>
      </c>
      <c r="F538" s="188" t="s">
        <v>492</v>
      </c>
      <c r="H538" s="189">
        <v>536.83800000000008</v>
      </c>
      <c r="I538" s="190"/>
      <c r="L538" s="186"/>
      <c r="M538" s="191"/>
      <c r="T538" s="192"/>
      <c r="AT538" s="187" t="s">
        <v>197</v>
      </c>
      <c r="AU538" s="187" t="s">
        <v>84</v>
      </c>
      <c r="AV538" s="15" t="s">
        <v>210</v>
      </c>
      <c r="AW538" s="15" t="s">
        <v>30</v>
      </c>
      <c r="AX538" s="15" t="s">
        <v>73</v>
      </c>
      <c r="AY538" s="187" t="s">
        <v>187</v>
      </c>
    </row>
    <row r="539" spans="2:51" s="12" customFormat="1" ht="11.25">
      <c r="B539" s="155"/>
      <c r="D539" s="151" t="s">
        <v>197</v>
      </c>
      <c r="E539" s="156" t="s">
        <v>1</v>
      </c>
      <c r="F539" s="157" t="s">
        <v>632</v>
      </c>
      <c r="H539" s="156" t="s">
        <v>1</v>
      </c>
      <c r="I539" s="158"/>
      <c r="L539" s="155"/>
      <c r="M539" s="159"/>
      <c r="T539" s="160"/>
      <c r="AT539" s="156" t="s">
        <v>197</v>
      </c>
      <c r="AU539" s="156" t="s">
        <v>84</v>
      </c>
      <c r="AV539" s="12" t="s">
        <v>80</v>
      </c>
      <c r="AW539" s="12" t="s">
        <v>30</v>
      </c>
      <c r="AX539" s="12" t="s">
        <v>73</v>
      </c>
      <c r="AY539" s="156" t="s">
        <v>187</v>
      </c>
    </row>
    <row r="540" spans="2:51" s="13" customFormat="1" ht="11.25">
      <c r="B540" s="161"/>
      <c r="D540" s="151" t="s">
        <v>197</v>
      </c>
      <c r="E540" s="162" t="s">
        <v>1</v>
      </c>
      <c r="F540" s="163" t="s">
        <v>633</v>
      </c>
      <c r="H540" s="164">
        <v>34.24</v>
      </c>
      <c r="I540" s="165"/>
      <c r="L540" s="161"/>
      <c r="M540" s="166"/>
      <c r="T540" s="167"/>
      <c r="AT540" s="162" t="s">
        <v>197</v>
      </c>
      <c r="AU540" s="162" t="s">
        <v>84</v>
      </c>
      <c r="AV540" s="13" t="s">
        <v>84</v>
      </c>
      <c r="AW540" s="13" t="s">
        <v>30</v>
      </c>
      <c r="AX540" s="13" t="s">
        <v>73</v>
      </c>
      <c r="AY540" s="162" t="s">
        <v>187</v>
      </c>
    </row>
    <row r="541" spans="2:51" s="13" customFormat="1" ht="11.25">
      <c r="B541" s="161"/>
      <c r="D541" s="151" t="s">
        <v>197</v>
      </c>
      <c r="E541" s="162" t="s">
        <v>1</v>
      </c>
      <c r="F541" s="163" t="s">
        <v>634</v>
      </c>
      <c r="H541" s="164">
        <v>14.96</v>
      </c>
      <c r="I541" s="165"/>
      <c r="L541" s="161"/>
      <c r="M541" s="166"/>
      <c r="T541" s="167"/>
      <c r="AT541" s="162" t="s">
        <v>197</v>
      </c>
      <c r="AU541" s="162" t="s">
        <v>84</v>
      </c>
      <c r="AV541" s="13" t="s">
        <v>84</v>
      </c>
      <c r="AW541" s="13" t="s">
        <v>30</v>
      </c>
      <c r="AX541" s="13" t="s">
        <v>73</v>
      </c>
      <c r="AY541" s="162" t="s">
        <v>187</v>
      </c>
    </row>
    <row r="542" spans="2:51" s="13" customFormat="1" ht="11.25">
      <c r="B542" s="161"/>
      <c r="D542" s="151" t="s">
        <v>197</v>
      </c>
      <c r="E542" s="162" t="s">
        <v>1</v>
      </c>
      <c r="F542" s="163" t="s">
        <v>635</v>
      </c>
      <c r="H542" s="164">
        <v>20.57</v>
      </c>
      <c r="I542" s="165"/>
      <c r="L542" s="161"/>
      <c r="M542" s="166"/>
      <c r="T542" s="167"/>
      <c r="AT542" s="162" t="s">
        <v>197</v>
      </c>
      <c r="AU542" s="162" t="s">
        <v>84</v>
      </c>
      <c r="AV542" s="13" t="s">
        <v>84</v>
      </c>
      <c r="AW542" s="13" t="s">
        <v>30</v>
      </c>
      <c r="AX542" s="13" t="s">
        <v>73</v>
      </c>
      <c r="AY542" s="162" t="s">
        <v>187</v>
      </c>
    </row>
    <row r="543" spans="2:51" s="13" customFormat="1" ht="11.25">
      <c r="B543" s="161"/>
      <c r="D543" s="151" t="s">
        <v>197</v>
      </c>
      <c r="E543" s="162" t="s">
        <v>1</v>
      </c>
      <c r="F543" s="163" t="s">
        <v>636</v>
      </c>
      <c r="H543" s="164">
        <v>-2.2000000000000002</v>
      </c>
      <c r="I543" s="165"/>
      <c r="L543" s="161"/>
      <c r="M543" s="166"/>
      <c r="T543" s="167"/>
      <c r="AT543" s="162" t="s">
        <v>197</v>
      </c>
      <c r="AU543" s="162" t="s">
        <v>84</v>
      </c>
      <c r="AV543" s="13" t="s">
        <v>84</v>
      </c>
      <c r="AW543" s="13" t="s">
        <v>30</v>
      </c>
      <c r="AX543" s="13" t="s">
        <v>73</v>
      </c>
      <c r="AY543" s="162" t="s">
        <v>187</v>
      </c>
    </row>
    <row r="544" spans="2:51" s="13" customFormat="1" ht="11.25">
      <c r="B544" s="161"/>
      <c r="D544" s="151" t="s">
        <v>197</v>
      </c>
      <c r="E544" s="162" t="s">
        <v>1</v>
      </c>
      <c r="F544" s="163" t="s">
        <v>637</v>
      </c>
      <c r="H544" s="164">
        <v>0.51</v>
      </c>
      <c r="I544" s="165"/>
      <c r="L544" s="161"/>
      <c r="M544" s="166"/>
      <c r="T544" s="167"/>
      <c r="AT544" s="162" t="s">
        <v>197</v>
      </c>
      <c r="AU544" s="162" t="s">
        <v>84</v>
      </c>
      <c r="AV544" s="13" t="s">
        <v>84</v>
      </c>
      <c r="AW544" s="13" t="s">
        <v>30</v>
      </c>
      <c r="AX544" s="13" t="s">
        <v>73</v>
      </c>
      <c r="AY544" s="162" t="s">
        <v>187</v>
      </c>
    </row>
    <row r="545" spans="2:65" s="13" customFormat="1" ht="11.25">
      <c r="B545" s="161"/>
      <c r="D545" s="151" t="s">
        <v>197</v>
      </c>
      <c r="E545" s="162" t="s">
        <v>1</v>
      </c>
      <c r="F545" s="163" t="s">
        <v>638</v>
      </c>
      <c r="H545" s="164">
        <v>44.697000000000003</v>
      </c>
      <c r="I545" s="165"/>
      <c r="L545" s="161"/>
      <c r="M545" s="166"/>
      <c r="T545" s="167"/>
      <c r="AT545" s="162" t="s">
        <v>197</v>
      </c>
      <c r="AU545" s="162" t="s">
        <v>84</v>
      </c>
      <c r="AV545" s="13" t="s">
        <v>84</v>
      </c>
      <c r="AW545" s="13" t="s">
        <v>30</v>
      </c>
      <c r="AX545" s="13" t="s">
        <v>73</v>
      </c>
      <c r="AY545" s="162" t="s">
        <v>187</v>
      </c>
    </row>
    <row r="546" spans="2:65" s="15" customFormat="1" ht="11.25">
      <c r="B546" s="186"/>
      <c r="D546" s="151" t="s">
        <v>197</v>
      </c>
      <c r="E546" s="187" t="s">
        <v>1</v>
      </c>
      <c r="F546" s="188" t="s">
        <v>492</v>
      </c>
      <c r="H546" s="189">
        <v>112.77700000000002</v>
      </c>
      <c r="I546" s="190"/>
      <c r="L546" s="186"/>
      <c r="M546" s="191"/>
      <c r="T546" s="192"/>
      <c r="AT546" s="187" t="s">
        <v>197</v>
      </c>
      <c r="AU546" s="187" t="s">
        <v>84</v>
      </c>
      <c r="AV546" s="15" t="s">
        <v>210</v>
      </c>
      <c r="AW546" s="15" t="s">
        <v>30</v>
      </c>
      <c r="AX546" s="15" t="s">
        <v>73</v>
      </c>
      <c r="AY546" s="187" t="s">
        <v>187</v>
      </c>
    </row>
    <row r="547" spans="2:65" s="14" customFormat="1" ht="11.25">
      <c r="B547" s="168"/>
      <c r="D547" s="151" t="s">
        <v>197</v>
      </c>
      <c r="E547" s="169" t="s">
        <v>1</v>
      </c>
      <c r="F547" s="170" t="s">
        <v>202</v>
      </c>
      <c r="H547" s="171">
        <v>1186.8150000000001</v>
      </c>
      <c r="I547" s="172"/>
      <c r="L547" s="168"/>
      <c r="M547" s="173"/>
      <c r="T547" s="174"/>
      <c r="AT547" s="169" t="s">
        <v>197</v>
      </c>
      <c r="AU547" s="169" t="s">
        <v>84</v>
      </c>
      <c r="AV547" s="14" t="s">
        <v>193</v>
      </c>
      <c r="AW547" s="14" t="s">
        <v>30</v>
      </c>
      <c r="AX547" s="14" t="s">
        <v>80</v>
      </c>
      <c r="AY547" s="169" t="s">
        <v>187</v>
      </c>
    </row>
    <row r="548" spans="2:65" s="1" customFormat="1" ht="37.9" customHeight="1">
      <c r="B548" s="32"/>
      <c r="C548" s="137" t="s">
        <v>639</v>
      </c>
      <c r="D548" s="137" t="s">
        <v>189</v>
      </c>
      <c r="E548" s="138" t="s">
        <v>640</v>
      </c>
      <c r="F548" s="139" t="s">
        <v>641</v>
      </c>
      <c r="G548" s="140" t="s">
        <v>245</v>
      </c>
      <c r="H548" s="141">
        <v>140.49199999999999</v>
      </c>
      <c r="I548" s="142"/>
      <c r="J548" s="143">
        <f>ROUND(I548*H548,2)</f>
        <v>0</v>
      </c>
      <c r="K548" s="144"/>
      <c r="L548" s="32"/>
      <c r="M548" s="145" t="s">
        <v>1</v>
      </c>
      <c r="N548" s="146" t="s">
        <v>39</v>
      </c>
      <c r="P548" s="147">
        <f>O548*H548</f>
        <v>0</v>
      </c>
      <c r="Q548" s="147">
        <v>0</v>
      </c>
      <c r="R548" s="147">
        <f>Q548*H548</f>
        <v>0</v>
      </c>
      <c r="S548" s="147">
        <v>0</v>
      </c>
      <c r="T548" s="148">
        <f>S548*H548</f>
        <v>0</v>
      </c>
      <c r="AR548" s="149" t="s">
        <v>193</v>
      </c>
      <c r="AT548" s="149" t="s">
        <v>189</v>
      </c>
      <c r="AU548" s="149" t="s">
        <v>84</v>
      </c>
      <c r="AY548" s="17" t="s">
        <v>187</v>
      </c>
      <c r="BE548" s="150">
        <f>IF(N548="základní",J548,0)</f>
        <v>0</v>
      </c>
      <c r="BF548" s="150">
        <f>IF(N548="snížená",J548,0)</f>
        <v>0</v>
      </c>
      <c r="BG548" s="150">
        <f>IF(N548="zákl. přenesená",J548,0)</f>
        <v>0</v>
      </c>
      <c r="BH548" s="150">
        <f>IF(N548="sníž. přenesená",J548,0)</f>
        <v>0</v>
      </c>
      <c r="BI548" s="150">
        <f>IF(N548="nulová",J548,0)</f>
        <v>0</v>
      </c>
      <c r="BJ548" s="17" t="s">
        <v>84</v>
      </c>
      <c r="BK548" s="150">
        <f>ROUND(I548*H548,2)</f>
        <v>0</v>
      </c>
      <c r="BL548" s="17" t="s">
        <v>193</v>
      </c>
      <c r="BM548" s="149" t="s">
        <v>3618</v>
      </c>
    </row>
    <row r="549" spans="2:65" s="12" customFormat="1" ht="11.25">
      <c r="B549" s="155"/>
      <c r="D549" s="151" t="s">
        <v>197</v>
      </c>
      <c r="E549" s="156" t="s">
        <v>1</v>
      </c>
      <c r="F549" s="157" t="s">
        <v>207</v>
      </c>
      <c r="H549" s="156" t="s">
        <v>1</v>
      </c>
      <c r="I549" s="158"/>
      <c r="L549" s="155"/>
      <c r="M549" s="159"/>
      <c r="T549" s="160"/>
      <c r="AT549" s="156" t="s">
        <v>197</v>
      </c>
      <c r="AU549" s="156" t="s">
        <v>84</v>
      </c>
      <c r="AV549" s="12" t="s">
        <v>80</v>
      </c>
      <c r="AW549" s="12" t="s">
        <v>30</v>
      </c>
      <c r="AX549" s="12" t="s">
        <v>73</v>
      </c>
      <c r="AY549" s="156" t="s">
        <v>187</v>
      </c>
    </row>
    <row r="550" spans="2:65" s="12" customFormat="1" ht="11.25">
      <c r="B550" s="155"/>
      <c r="D550" s="151" t="s">
        <v>197</v>
      </c>
      <c r="E550" s="156" t="s">
        <v>1</v>
      </c>
      <c r="F550" s="157" t="s">
        <v>643</v>
      </c>
      <c r="H550" s="156" t="s">
        <v>1</v>
      </c>
      <c r="I550" s="158"/>
      <c r="L550" s="155"/>
      <c r="M550" s="159"/>
      <c r="T550" s="160"/>
      <c r="AT550" s="156" t="s">
        <v>197</v>
      </c>
      <c r="AU550" s="156" t="s">
        <v>84</v>
      </c>
      <c r="AV550" s="12" t="s">
        <v>80</v>
      </c>
      <c r="AW550" s="12" t="s">
        <v>30</v>
      </c>
      <c r="AX550" s="12" t="s">
        <v>73</v>
      </c>
      <c r="AY550" s="156" t="s">
        <v>187</v>
      </c>
    </row>
    <row r="551" spans="2:65" s="13" customFormat="1" ht="11.25">
      <c r="B551" s="161"/>
      <c r="D551" s="151" t="s">
        <v>197</v>
      </c>
      <c r="E551" s="162" t="s">
        <v>1</v>
      </c>
      <c r="F551" s="163" t="s">
        <v>644</v>
      </c>
      <c r="H551" s="164">
        <v>64.188000000000002</v>
      </c>
      <c r="I551" s="165"/>
      <c r="L551" s="161"/>
      <c r="M551" s="166"/>
      <c r="T551" s="167"/>
      <c r="AT551" s="162" t="s">
        <v>197</v>
      </c>
      <c r="AU551" s="162" t="s">
        <v>84</v>
      </c>
      <c r="AV551" s="13" t="s">
        <v>84</v>
      </c>
      <c r="AW551" s="13" t="s">
        <v>30</v>
      </c>
      <c r="AX551" s="13" t="s">
        <v>73</v>
      </c>
      <c r="AY551" s="162" t="s">
        <v>187</v>
      </c>
    </row>
    <row r="552" spans="2:65" s="13" customFormat="1" ht="11.25">
      <c r="B552" s="161"/>
      <c r="D552" s="151" t="s">
        <v>197</v>
      </c>
      <c r="E552" s="162" t="s">
        <v>1</v>
      </c>
      <c r="F552" s="163" t="s">
        <v>645</v>
      </c>
      <c r="H552" s="164">
        <v>9.6159999999999997</v>
      </c>
      <c r="I552" s="165"/>
      <c r="L552" s="161"/>
      <c r="M552" s="166"/>
      <c r="T552" s="167"/>
      <c r="AT552" s="162" t="s">
        <v>197</v>
      </c>
      <c r="AU552" s="162" t="s">
        <v>84</v>
      </c>
      <c r="AV552" s="13" t="s">
        <v>84</v>
      </c>
      <c r="AW552" s="13" t="s">
        <v>30</v>
      </c>
      <c r="AX552" s="13" t="s">
        <v>73</v>
      </c>
      <c r="AY552" s="162" t="s">
        <v>187</v>
      </c>
    </row>
    <row r="553" spans="2:65" s="13" customFormat="1" ht="11.25">
      <c r="B553" s="161"/>
      <c r="D553" s="151" t="s">
        <v>197</v>
      </c>
      <c r="E553" s="162" t="s">
        <v>1</v>
      </c>
      <c r="F553" s="163" t="s">
        <v>646</v>
      </c>
      <c r="H553" s="164">
        <v>66.688000000000002</v>
      </c>
      <c r="I553" s="165"/>
      <c r="L553" s="161"/>
      <c r="M553" s="166"/>
      <c r="T553" s="167"/>
      <c r="AT553" s="162" t="s">
        <v>197</v>
      </c>
      <c r="AU553" s="162" t="s">
        <v>84</v>
      </c>
      <c r="AV553" s="13" t="s">
        <v>84</v>
      </c>
      <c r="AW553" s="13" t="s">
        <v>30</v>
      </c>
      <c r="AX553" s="13" t="s">
        <v>73</v>
      </c>
      <c r="AY553" s="162" t="s">
        <v>187</v>
      </c>
    </row>
    <row r="554" spans="2:65" s="14" customFormat="1" ht="11.25">
      <c r="B554" s="168"/>
      <c r="D554" s="151" t="s">
        <v>197</v>
      </c>
      <c r="E554" s="169" t="s">
        <v>1</v>
      </c>
      <c r="F554" s="170" t="s">
        <v>202</v>
      </c>
      <c r="H554" s="171">
        <v>140.49200000000002</v>
      </c>
      <c r="I554" s="172"/>
      <c r="L554" s="168"/>
      <c r="M554" s="173"/>
      <c r="T554" s="174"/>
      <c r="AT554" s="169" t="s">
        <v>197</v>
      </c>
      <c r="AU554" s="169" t="s">
        <v>84</v>
      </c>
      <c r="AV554" s="14" t="s">
        <v>193</v>
      </c>
      <c r="AW554" s="14" t="s">
        <v>30</v>
      </c>
      <c r="AX554" s="14" t="s">
        <v>80</v>
      </c>
      <c r="AY554" s="169" t="s">
        <v>187</v>
      </c>
    </row>
    <row r="555" spans="2:65" s="1" customFormat="1" ht="37.9" customHeight="1">
      <c r="B555" s="32"/>
      <c r="C555" s="137" t="s">
        <v>647</v>
      </c>
      <c r="D555" s="137" t="s">
        <v>189</v>
      </c>
      <c r="E555" s="138" t="s">
        <v>648</v>
      </c>
      <c r="F555" s="139" t="s">
        <v>649</v>
      </c>
      <c r="G555" s="140" t="s">
        <v>245</v>
      </c>
      <c r="H555" s="141">
        <v>140.49199999999999</v>
      </c>
      <c r="I555" s="142"/>
      <c r="J555" s="143">
        <f>ROUND(I555*H555,2)</f>
        <v>0</v>
      </c>
      <c r="K555" s="144"/>
      <c r="L555" s="32"/>
      <c r="M555" s="145" t="s">
        <v>1</v>
      </c>
      <c r="N555" s="146" t="s">
        <v>39</v>
      </c>
      <c r="P555" s="147">
        <f>O555*H555</f>
        <v>0</v>
      </c>
      <c r="Q555" s="147">
        <v>0</v>
      </c>
      <c r="R555" s="147">
        <f>Q555*H555</f>
        <v>0</v>
      </c>
      <c r="S555" s="147">
        <v>0</v>
      </c>
      <c r="T555" s="148">
        <f>S555*H555</f>
        <v>0</v>
      </c>
      <c r="AR555" s="149" t="s">
        <v>193</v>
      </c>
      <c r="AT555" s="149" t="s">
        <v>189</v>
      </c>
      <c r="AU555" s="149" t="s">
        <v>84</v>
      </c>
      <c r="AY555" s="17" t="s">
        <v>187</v>
      </c>
      <c r="BE555" s="150">
        <f>IF(N555="základní",J555,0)</f>
        <v>0</v>
      </c>
      <c r="BF555" s="150">
        <f>IF(N555="snížená",J555,0)</f>
        <v>0</v>
      </c>
      <c r="BG555" s="150">
        <f>IF(N555="zákl. přenesená",J555,0)</f>
        <v>0</v>
      </c>
      <c r="BH555" s="150">
        <f>IF(N555="sníž. přenesená",J555,0)</f>
        <v>0</v>
      </c>
      <c r="BI555" s="150">
        <f>IF(N555="nulová",J555,0)</f>
        <v>0</v>
      </c>
      <c r="BJ555" s="17" t="s">
        <v>84</v>
      </c>
      <c r="BK555" s="150">
        <f>ROUND(I555*H555,2)</f>
        <v>0</v>
      </c>
      <c r="BL555" s="17" t="s">
        <v>193</v>
      </c>
      <c r="BM555" s="149" t="s">
        <v>3619</v>
      </c>
    </row>
    <row r="556" spans="2:65" s="1" customFormat="1" ht="29.25">
      <c r="B556" s="32"/>
      <c r="D556" s="151" t="s">
        <v>195</v>
      </c>
      <c r="F556" s="152" t="s">
        <v>651</v>
      </c>
      <c r="I556" s="153"/>
      <c r="L556" s="32"/>
      <c r="M556" s="154"/>
      <c r="T556" s="56"/>
      <c r="AT556" s="17" t="s">
        <v>195</v>
      </c>
      <c r="AU556" s="17" t="s">
        <v>84</v>
      </c>
    </row>
    <row r="557" spans="2:65" s="12" customFormat="1" ht="11.25">
      <c r="B557" s="155"/>
      <c r="D557" s="151" t="s">
        <v>197</v>
      </c>
      <c r="E557" s="156" t="s">
        <v>1</v>
      </c>
      <c r="F557" s="157" t="s">
        <v>207</v>
      </c>
      <c r="H557" s="156" t="s">
        <v>1</v>
      </c>
      <c r="I557" s="158"/>
      <c r="L557" s="155"/>
      <c r="M557" s="159"/>
      <c r="T557" s="160"/>
      <c r="AT557" s="156" t="s">
        <v>197</v>
      </c>
      <c r="AU557" s="156" t="s">
        <v>84</v>
      </c>
      <c r="AV557" s="12" t="s">
        <v>80</v>
      </c>
      <c r="AW557" s="12" t="s">
        <v>30</v>
      </c>
      <c r="AX557" s="12" t="s">
        <v>73</v>
      </c>
      <c r="AY557" s="156" t="s">
        <v>187</v>
      </c>
    </row>
    <row r="558" spans="2:65" s="12" customFormat="1" ht="11.25">
      <c r="B558" s="155"/>
      <c r="D558" s="151" t="s">
        <v>197</v>
      </c>
      <c r="E558" s="156" t="s">
        <v>1</v>
      </c>
      <c r="F558" s="157" t="s">
        <v>643</v>
      </c>
      <c r="H558" s="156" t="s">
        <v>1</v>
      </c>
      <c r="I558" s="158"/>
      <c r="L558" s="155"/>
      <c r="M558" s="159"/>
      <c r="T558" s="160"/>
      <c r="AT558" s="156" t="s">
        <v>197</v>
      </c>
      <c r="AU558" s="156" t="s">
        <v>84</v>
      </c>
      <c r="AV558" s="12" t="s">
        <v>80</v>
      </c>
      <c r="AW558" s="12" t="s">
        <v>30</v>
      </c>
      <c r="AX558" s="12" t="s">
        <v>73</v>
      </c>
      <c r="AY558" s="156" t="s">
        <v>187</v>
      </c>
    </row>
    <row r="559" spans="2:65" s="13" customFormat="1" ht="11.25">
      <c r="B559" s="161"/>
      <c r="D559" s="151" t="s">
        <v>197</v>
      </c>
      <c r="E559" s="162" t="s">
        <v>1</v>
      </c>
      <c r="F559" s="163" t="s">
        <v>644</v>
      </c>
      <c r="H559" s="164">
        <v>64.188000000000002</v>
      </c>
      <c r="I559" s="165"/>
      <c r="L559" s="161"/>
      <c r="M559" s="166"/>
      <c r="T559" s="167"/>
      <c r="AT559" s="162" t="s">
        <v>197</v>
      </c>
      <c r="AU559" s="162" t="s">
        <v>84</v>
      </c>
      <c r="AV559" s="13" t="s">
        <v>84</v>
      </c>
      <c r="AW559" s="13" t="s">
        <v>30</v>
      </c>
      <c r="AX559" s="13" t="s">
        <v>73</v>
      </c>
      <c r="AY559" s="162" t="s">
        <v>187</v>
      </c>
    </row>
    <row r="560" spans="2:65" s="13" customFormat="1" ht="11.25">
      <c r="B560" s="161"/>
      <c r="D560" s="151" t="s">
        <v>197</v>
      </c>
      <c r="E560" s="162" t="s">
        <v>1</v>
      </c>
      <c r="F560" s="163" t="s">
        <v>645</v>
      </c>
      <c r="H560" s="164">
        <v>9.6159999999999997</v>
      </c>
      <c r="I560" s="165"/>
      <c r="L560" s="161"/>
      <c r="M560" s="166"/>
      <c r="T560" s="167"/>
      <c r="AT560" s="162" t="s">
        <v>197</v>
      </c>
      <c r="AU560" s="162" t="s">
        <v>84</v>
      </c>
      <c r="AV560" s="13" t="s">
        <v>84</v>
      </c>
      <c r="AW560" s="13" t="s">
        <v>30</v>
      </c>
      <c r="AX560" s="13" t="s">
        <v>73</v>
      </c>
      <c r="AY560" s="162" t="s">
        <v>187</v>
      </c>
    </row>
    <row r="561" spans="2:65" s="13" customFormat="1" ht="11.25">
      <c r="B561" s="161"/>
      <c r="D561" s="151" t="s">
        <v>197</v>
      </c>
      <c r="E561" s="162" t="s">
        <v>1</v>
      </c>
      <c r="F561" s="163" t="s">
        <v>646</v>
      </c>
      <c r="H561" s="164">
        <v>66.688000000000002</v>
      </c>
      <c r="I561" s="165"/>
      <c r="L561" s="161"/>
      <c r="M561" s="166"/>
      <c r="T561" s="167"/>
      <c r="AT561" s="162" t="s">
        <v>197</v>
      </c>
      <c r="AU561" s="162" t="s">
        <v>84</v>
      </c>
      <c r="AV561" s="13" t="s">
        <v>84</v>
      </c>
      <c r="AW561" s="13" t="s">
        <v>30</v>
      </c>
      <c r="AX561" s="13" t="s">
        <v>73</v>
      </c>
      <c r="AY561" s="162" t="s">
        <v>187</v>
      </c>
    </row>
    <row r="562" spans="2:65" s="14" customFormat="1" ht="11.25">
      <c r="B562" s="168"/>
      <c r="D562" s="151" t="s">
        <v>197</v>
      </c>
      <c r="E562" s="169" t="s">
        <v>1</v>
      </c>
      <c r="F562" s="170" t="s">
        <v>202</v>
      </c>
      <c r="H562" s="171">
        <v>140.49200000000002</v>
      </c>
      <c r="I562" s="172"/>
      <c r="L562" s="168"/>
      <c r="M562" s="173"/>
      <c r="T562" s="174"/>
      <c r="AT562" s="169" t="s">
        <v>197</v>
      </c>
      <c r="AU562" s="169" t="s">
        <v>84</v>
      </c>
      <c r="AV562" s="14" t="s">
        <v>193</v>
      </c>
      <c r="AW562" s="14" t="s">
        <v>30</v>
      </c>
      <c r="AX562" s="14" t="s">
        <v>80</v>
      </c>
      <c r="AY562" s="169" t="s">
        <v>187</v>
      </c>
    </row>
    <row r="563" spans="2:65" s="1" customFormat="1" ht="16.5" customHeight="1">
      <c r="B563" s="32"/>
      <c r="C563" s="137" t="s">
        <v>652</v>
      </c>
      <c r="D563" s="137" t="s">
        <v>189</v>
      </c>
      <c r="E563" s="138" t="s">
        <v>653</v>
      </c>
      <c r="F563" s="139" t="s">
        <v>654</v>
      </c>
      <c r="G563" s="140" t="s">
        <v>397</v>
      </c>
      <c r="H563" s="141">
        <v>251.685</v>
      </c>
      <c r="I563" s="142"/>
      <c r="J563" s="143">
        <f>ROUND(I563*H563,2)</f>
        <v>0</v>
      </c>
      <c r="K563" s="144"/>
      <c r="L563" s="32"/>
      <c r="M563" s="145" t="s">
        <v>1</v>
      </c>
      <c r="N563" s="146" t="s">
        <v>39</v>
      </c>
      <c r="P563" s="147">
        <f>O563*H563</f>
        <v>0</v>
      </c>
      <c r="Q563" s="147">
        <v>0</v>
      </c>
      <c r="R563" s="147">
        <f>Q563*H563</f>
        <v>0</v>
      </c>
      <c r="S563" s="147">
        <v>0</v>
      </c>
      <c r="T563" s="148">
        <f>S563*H563</f>
        <v>0</v>
      </c>
      <c r="AR563" s="149" t="s">
        <v>193</v>
      </c>
      <c r="AT563" s="149" t="s">
        <v>189</v>
      </c>
      <c r="AU563" s="149" t="s">
        <v>84</v>
      </c>
      <c r="AY563" s="17" t="s">
        <v>187</v>
      </c>
      <c r="BE563" s="150">
        <f>IF(N563="základní",J563,0)</f>
        <v>0</v>
      </c>
      <c r="BF563" s="150">
        <f>IF(N563="snížená",J563,0)</f>
        <v>0</v>
      </c>
      <c r="BG563" s="150">
        <f>IF(N563="zákl. přenesená",J563,0)</f>
        <v>0</v>
      </c>
      <c r="BH563" s="150">
        <f>IF(N563="sníž. přenesená",J563,0)</f>
        <v>0</v>
      </c>
      <c r="BI563" s="150">
        <f>IF(N563="nulová",J563,0)</f>
        <v>0</v>
      </c>
      <c r="BJ563" s="17" t="s">
        <v>84</v>
      </c>
      <c r="BK563" s="150">
        <f>ROUND(I563*H563,2)</f>
        <v>0</v>
      </c>
      <c r="BL563" s="17" t="s">
        <v>193</v>
      </c>
      <c r="BM563" s="149" t="s">
        <v>3620</v>
      </c>
    </row>
    <row r="564" spans="2:65" s="1" customFormat="1" ht="24.2" customHeight="1">
      <c r="B564" s="32"/>
      <c r="C564" s="137" t="s">
        <v>656</v>
      </c>
      <c r="D564" s="137" t="s">
        <v>189</v>
      </c>
      <c r="E564" s="138" t="s">
        <v>657</v>
      </c>
      <c r="F564" s="139" t="s">
        <v>658</v>
      </c>
      <c r="G564" s="140" t="s">
        <v>245</v>
      </c>
      <c r="H564" s="141">
        <v>140.49199999999999</v>
      </c>
      <c r="I564" s="142"/>
      <c r="J564" s="143">
        <f>ROUND(I564*H564,2)</f>
        <v>0</v>
      </c>
      <c r="K564" s="144"/>
      <c r="L564" s="32"/>
      <c r="M564" s="145" t="s">
        <v>1</v>
      </c>
      <c r="N564" s="146" t="s">
        <v>39</v>
      </c>
      <c r="P564" s="147">
        <f>O564*H564</f>
        <v>0</v>
      </c>
      <c r="Q564" s="147">
        <v>0</v>
      </c>
      <c r="R564" s="147">
        <f>Q564*H564</f>
        <v>0</v>
      </c>
      <c r="S564" s="147">
        <v>0</v>
      </c>
      <c r="T564" s="148">
        <f>S564*H564</f>
        <v>0</v>
      </c>
      <c r="AR564" s="149" t="s">
        <v>193</v>
      </c>
      <c r="AT564" s="149" t="s">
        <v>189</v>
      </c>
      <c r="AU564" s="149" t="s">
        <v>84</v>
      </c>
      <c r="AY564" s="17" t="s">
        <v>187</v>
      </c>
      <c r="BE564" s="150">
        <f>IF(N564="základní",J564,0)</f>
        <v>0</v>
      </c>
      <c r="BF564" s="150">
        <f>IF(N564="snížená",J564,0)</f>
        <v>0</v>
      </c>
      <c r="BG564" s="150">
        <f>IF(N564="zákl. přenesená",J564,0)</f>
        <v>0</v>
      </c>
      <c r="BH564" s="150">
        <f>IF(N564="sníž. přenesená",J564,0)</f>
        <v>0</v>
      </c>
      <c r="BI564" s="150">
        <f>IF(N564="nulová",J564,0)</f>
        <v>0</v>
      </c>
      <c r="BJ564" s="17" t="s">
        <v>84</v>
      </c>
      <c r="BK564" s="150">
        <f>ROUND(I564*H564,2)</f>
        <v>0</v>
      </c>
      <c r="BL564" s="17" t="s">
        <v>193</v>
      </c>
      <c r="BM564" s="149" t="s">
        <v>3621</v>
      </c>
    </row>
    <row r="565" spans="2:65" s="12" customFormat="1" ht="11.25">
      <c r="B565" s="155"/>
      <c r="D565" s="151" t="s">
        <v>197</v>
      </c>
      <c r="E565" s="156" t="s">
        <v>1</v>
      </c>
      <c r="F565" s="157" t="s">
        <v>207</v>
      </c>
      <c r="H565" s="156" t="s">
        <v>1</v>
      </c>
      <c r="I565" s="158"/>
      <c r="L565" s="155"/>
      <c r="M565" s="159"/>
      <c r="T565" s="160"/>
      <c r="AT565" s="156" t="s">
        <v>197</v>
      </c>
      <c r="AU565" s="156" t="s">
        <v>84</v>
      </c>
      <c r="AV565" s="12" t="s">
        <v>80</v>
      </c>
      <c r="AW565" s="12" t="s">
        <v>30</v>
      </c>
      <c r="AX565" s="12" t="s">
        <v>73</v>
      </c>
      <c r="AY565" s="156" t="s">
        <v>187</v>
      </c>
    </row>
    <row r="566" spans="2:65" s="12" customFormat="1" ht="11.25">
      <c r="B566" s="155"/>
      <c r="D566" s="151" t="s">
        <v>197</v>
      </c>
      <c r="E566" s="156" t="s">
        <v>1</v>
      </c>
      <c r="F566" s="157" t="s">
        <v>643</v>
      </c>
      <c r="H566" s="156" t="s">
        <v>1</v>
      </c>
      <c r="I566" s="158"/>
      <c r="L566" s="155"/>
      <c r="M566" s="159"/>
      <c r="T566" s="160"/>
      <c r="AT566" s="156" t="s">
        <v>197</v>
      </c>
      <c r="AU566" s="156" t="s">
        <v>84</v>
      </c>
      <c r="AV566" s="12" t="s">
        <v>80</v>
      </c>
      <c r="AW566" s="12" t="s">
        <v>30</v>
      </c>
      <c r="AX566" s="12" t="s">
        <v>73</v>
      </c>
      <c r="AY566" s="156" t="s">
        <v>187</v>
      </c>
    </row>
    <row r="567" spans="2:65" s="13" customFormat="1" ht="11.25">
      <c r="B567" s="161"/>
      <c r="D567" s="151" t="s">
        <v>197</v>
      </c>
      <c r="E567" s="162" t="s">
        <v>1</v>
      </c>
      <c r="F567" s="163" t="s">
        <v>644</v>
      </c>
      <c r="H567" s="164">
        <v>64.188000000000002</v>
      </c>
      <c r="I567" s="165"/>
      <c r="L567" s="161"/>
      <c r="M567" s="166"/>
      <c r="T567" s="167"/>
      <c r="AT567" s="162" t="s">
        <v>197</v>
      </c>
      <c r="AU567" s="162" t="s">
        <v>84</v>
      </c>
      <c r="AV567" s="13" t="s">
        <v>84</v>
      </c>
      <c r="AW567" s="13" t="s">
        <v>30</v>
      </c>
      <c r="AX567" s="13" t="s">
        <v>73</v>
      </c>
      <c r="AY567" s="162" t="s">
        <v>187</v>
      </c>
    </row>
    <row r="568" spans="2:65" s="13" customFormat="1" ht="11.25">
      <c r="B568" s="161"/>
      <c r="D568" s="151" t="s">
        <v>197</v>
      </c>
      <c r="E568" s="162" t="s">
        <v>1</v>
      </c>
      <c r="F568" s="163" t="s">
        <v>645</v>
      </c>
      <c r="H568" s="164">
        <v>9.6159999999999997</v>
      </c>
      <c r="I568" s="165"/>
      <c r="L568" s="161"/>
      <c r="M568" s="166"/>
      <c r="T568" s="167"/>
      <c r="AT568" s="162" t="s">
        <v>197</v>
      </c>
      <c r="AU568" s="162" t="s">
        <v>84</v>
      </c>
      <c r="AV568" s="13" t="s">
        <v>84</v>
      </c>
      <c r="AW568" s="13" t="s">
        <v>30</v>
      </c>
      <c r="AX568" s="13" t="s">
        <v>73</v>
      </c>
      <c r="AY568" s="162" t="s">
        <v>187</v>
      </c>
    </row>
    <row r="569" spans="2:65" s="13" customFormat="1" ht="11.25">
      <c r="B569" s="161"/>
      <c r="D569" s="151" t="s">
        <v>197</v>
      </c>
      <c r="E569" s="162" t="s">
        <v>1</v>
      </c>
      <c r="F569" s="163" t="s">
        <v>646</v>
      </c>
      <c r="H569" s="164">
        <v>66.688000000000002</v>
      </c>
      <c r="I569" s="165"/>
      <c r="L569" s="161"/>
      <c r="M569" s="166"/>
      <c r="T569" s="167"/>
      <c r="AT569" s="162" t="s">
        <v>197</v>
      </c>
      <c r="AU569" s="162" t="s">
        <v>84</v>
      </c>
      <c r="AV569" s="13" t="s">
        <v>84</v>
      </c>
      <c r="AW569" s="13" t="s">
        <v>30</v>
      </c>
      <c r="AX569" s="13" t="s">
        <v>73</v>
      </c>
      <c r="AY569" s="162" t="s">
        <v>187</v>
      </c>
    </row>
    <row r="570" spans="2:65" s="14" customFormat="1" ht="11.25">
      <c r="B570" s="168"/>
      <c r="D570" s="151" t="s">
        <v>197</v>
      </c>
      <c r="E570" s="169" t="s">
        <v>1</v>
      </c>
      <c r="F570" s="170" t="s">
        <v>202</v>
      </c>
      <c r="H570" s="171">
        <v>140.49200000000002</v>
      </c>
      <c r="I570" s="172"/>
      <c r="L570" s="168"/>
      <c r="M570" s="173"/>
      <c r="T570" s="174"/>
      <c r="AT570" s="169" t="s">
        <v>197</v>
      </c>
      <c r="AU570" s="169" t="s">
        <v>84</v>
      </c>
      <c r="AV570" s="14" t="s">
        <v>193</v>
      </c>
      <c r="AW570" s="14" t="s">
        <v>30</v>
      </c>
      <c r="AX570" s="14" t="s">
        <v>80</v>
      </c>
      <c r="AY570" s="169" t="s">
        <v>187</v>
      </c>
    </row>
    <row r="571" spans="2:65" s="1" customFormat="1" ht="44.25" customHeight="1">
      <c r="B571" s="32"/>
      <c r="C571" s="137" t="s">
        <v>660</v>
      </c>
      <c r="D571" s="137" t="s">
        <v>189</v>
      </c>
      <c r="E571" s="138" t="s">
        <v>661</v>
      </c>
      <c r="F571" s="139" t="s">
        <v>662</v>
      </c>
      <c r="G571" s="140" t="s">
        <v>245</v>
      </c>
      <c r="H571" s="141">
        <v>1186.8150000000001</v>
      </c>
      <c r="I571" s="142"/>
      <c r="J571" s="143">
        <f>ROUND(I571*H571,2)</f>
        <v>0</v>
      </c>
      <c r="K571" s="144"/>
      <c r="L571" s="32"/>
      <c r="M571" s="145" t="s">
        <v>1</v>
      </c>
      <c r="N571" s="146" t="s">
        <v>39</v>
      </c>
      <c r="P571" s="147">
        <f>O571*H571</f>
        <v>0</v>
      </c>
      <c r="Q571" s="147">
        <v>0</v>
      </c>
      <c r="R571" s="147">
        <f>Q571*H571</f>
        <v>0</v>
      </c>
      <c r="S571" s="147">
        <v>0</v>
      </c>
      <c r="T571" s="148">
        <f>S571*H571</f>
        <v>0</v>
      </c>
      <c r="AR571" s="149" t="s">
        <v>193</v>
      </c>
      <c r="AT571" s="149" t="s">
        <v>189</v>
      </c>
      <c r="AU571" s="149" t="s">
        <v>84</v>
      </c>
      <c r="AY571" s="17" t="s">
        <v>187</v>
      </c>
      <c r="BE571" s="150">
        <f>IF(N571="základní",J571,0)</f>
        <v>0</v>
      </c>
      <c r="BF571" s="150">
        <f>IF(N571="snížená",J571,0)</f>
        <v>0</v>
      </c>
      <c r="BG571" s="150">
        <f>IF(N571="zákl. přenesená",J571,0)</f>
        <v>0</v>
      </c>
      <c r="BH571" s="150">
        <f>IF(N571="sníž. přenesená",J571,0)</f>
        <v>0</v>
      </c>
      <c r="BI571" s="150">
        <f>IF(N571="nulová",J571,0)</f>
        <v>0</v>
      </c>
      <c r="BJ571" s="17" t="s">
        <v>84</v>
      </c>
      <c r="BK571" s="150">
        <f>ROUND(I571*H571,2)</f>
        <v>0</v>
      </c>
      <c r="BL571" s="17" t="s">
        <v>193</v>
      </c>
      <c r="BM571" s="149" t="s">
        <v>3622</v>
      </c>
    </row>
    <row r="572" spans="2:65" s="1" customFormat="1" ht="68.25">
      <c r="B572" s="32"/>
      <c r="D572" s="151" t="s">
        <v>195</v>
      </c>
      <c r="F572" s="152" t="s">
        <v>584</v>
      </c>
      <c r="I572" s="153"/>
      <c r="L572" s="32"/>
      <c r="M572" s="154"/>
      <c r="T572" s="56"/>
      <c r="AT572" s="17" t="s">
        <v>195</v>
      </c>
      <c r="AU572" s="17" t="s">
        <v>84</v>
      </c>
    </row>
    <row r="573" spans="2:65" s="12" customFormat="1" ht="11.25">
      <c r="B573" s="155"/>
      <c r="D573" s="151" t="s">
        <v>197</v>
      </c>
      <c r="E573" s="156" t="s">
        <v>1</v>
      </c>
      <c r="F573" s="157" t="s">
        <v>207</v>
      </c>
      <c r="H573" s="156" t="s">
        <v>1</v>
      </c>
      <c r="I573" s="158"/>
      <c r="L573" s="155"/>
      <c r="M573" s="159"/>
      <c r="T573" s="160"/>
      <c r="AT573" s="156" t="s">
        <v>197</v>
      </c>
      <c r="AU573" s="156" t="s">
        <v>84</v>
      </c>
      <c r="AV573" s="12" t="s">
        <v>80</v>
      </c>
      <c r="AW573" s="12" t="s">
        <v>30</v>
      </c>
      <c r="AX573" s="12" t="s">
        <v>73</v>
      </c>
      <c r="AY573" s="156" t="s">
        <v>187</v>
      </c>
    </row>
    <row r="574" spans="2:65" s="12" customFormat="1" ht="11.25">
      <c r="B574" s="155"/>
      <c r="D574" s="151" t="s">
        <v>197</v>
      </c>
      <c r="E574" s="156" t="s">
        <v>1</v>
      </c>
      <c r="F574" s="157" t="s">
        <v>307</v>
      </c>
      <c r="H574" s="156" t="s">
        <v>1</v>
      </c>
      <c r="I574" s="158"/>
      <c r="L574" s="155"/>
      <c r="M574" s="159"/>
      <c r="T574" s="160"/>
      <c r="AT574" s="156" t="s">
        <v>197</v>
      </c>
      <c r="AU574" s="156" t="s">
        <v>84</v>
      </c>
      <c r="AV574" s="12" t="s">
        <v>80</v>
      </c>
      <c r="AW574" s="12" t="s">
        <v>30</v>
      </c>
      <c r="AX574" s="12" t="s">
        <v>73</v>
      </c>
      <c r="AY574" s="156" t="s">
        <v>187</v>
      </c>
    </row>
    <row r="575" spans="2:65" s="13" customFormat="1" ht="11.25">
      <c r="B575" s="161"/>
      <c r="D575" s="151" t="s">
        <v>197</v>
      </c>
      <c r="E575" s="162" t="s">
        <v>1</v>
      </c>
      <c r="F575" s="163" t="s">
        <v>608</v>
      </c>
      <c r="H575" s="164">
        <v>104.31</v>
      </c>
      <c r="I575" s="165"/>
      <c r="L575" s="161"/>
      <c r="M575" s="166"/>
      <c r="T575" s="167"/>
      <c r="AT575" s="162" t="s">
        <v>197</v>
      </c>
      <c r="AU575" s="162" t="s">
        <v>84</v>
      </c>
      <c r="AV575" s="13" t="s">
        <v>84</v>
      </c>
      <c r="AW575" s="13" t="s">
        <v>30</v>
      </c>
      <c r="AX575" s="13" t="s">
        <v>73</v>
      </c>
      <c r="AY575" s="162" t="s">
        <v>187</v>
      </c>
    </row>
    <row r="576" spans="2:65" s="13" customFormat="1" ht="11.25">
      <c r="B576" s="161"/>
      <c r="D576" s="151" t="s">
        <v>197</v>
      </c>
      <c r="E576" s="162" t="s">
        <v>1</v>
      </c>
      <c r="F576" s="163" t="s">
        <v>609</v>
      </c>
      <c r="H576" s="164">
        <v>84.18</v>
      </c>
      <c r="I576" s="165"/>
      <c r="L576" s="161"/>
      <c r="M576" s="166"/>
      <c r="T576" s="167"/>
      <c r="AT576" s="162" t="s">
        <v>197</v>
      </c>
      <c r="AU576" s="162" t="s">
        <v>84</v>
      </c>
      <c r="AV576" s="13" t="s">
        <v>84</v>
      </c>
      <c r="AW576" s="13" t="s">
        <v>30</v>
      </c>
      <c r="AX576" s="13" t="s">
        <v>73</v>
      </c>
      <c r="AY576" s="162" t="s">
        <v>187</v>
      </c>
    </row>
    <row r="577" spans="2:51" s="13" customFormat="1" ht="11.25">
      <c r="B577" s="161"/>
      <c r="D577" s="151" t="s">
        <v>197</v>
      </c>
      <c r="E577" s="162" t="s">
        <v>1</v>
      </c>
      <c r="F577" s="163" t="s">
        <v>610</v>
      </c>
      <c r="H577" s="164">
        <v>65.88</v>
      </c>
      <c r="I577" s="165"/>
      <c r="L577" s="161"/>
      <c r="M577" s="166"/>
      <c r="T577" s="167"/>
      <c r="AT577" s="162" t="s">
        <v>197</v>
      </c>
      <c r="AU577" s="162" t="s">
        <v>84</v>
      </c>
      <c r="AV577" s="13" t="s">
        <v>84</v>
      </c>
      <c r="AW577" s="13" t="s">
        <v>30</v>
      </c>
      <c r="AX577" s="13" t="s">
        <v>73</v>
      </c>
      <c r="AY577" s="162" t="s">
        <v>187</v>
      </c>
    </row>
    <row r="578" spans="2:51" s="13" customFormat="1" ht="11.25">
      <c r="B578" s="161"/>
      <c r="D578" s="151" t="s">
        <v>197</v>
      </c>
      <c r="E578" s="162" t="s">
        <v>1</v>
      </c>
      <c r="F578" s="163" t="s">
        <v>612</v>
      </c>
      <c r="H578" s="164">
        <v>12.2</v>
      </c>
      <c r="I578" s="165"/>
      <c r="L578" s="161"/>
      <c r="M578" s="166"/>
      <c r="T578" s="167"/>
      <c r="AT578" s="162" t="s">
        <v>197</v>
      </c>
      <c r="AU578" s="162" t="s">
        <v>84</v>
      </c>
      <c r="AV578" s="13" t="s">
        <v>84</v>
      </c>
      <c r="AW578" s="13" t="s">
        <v>30</v>
      </c>
      <c r="AX578" s="13" t="s">
        <v>73</v>
      </c>
      <c r="AY578" s="162" t="s">
        <v>187</v>
      </c>
    </row>
    <row r="579" spans="2:51" s="13" customFormat="1" ht="11.25">
      <c r="B579" s="161"/>
      <c r="D579" s="151" t="s">
        <v>197</v>
      </c>
      <c r="E579" s="162" t="s">
        <v>1</v>
      </c>
      <c r="F579" s="163" t="s">
        <v>611</v>
      </c>
      <c r="H579" s="164">
        <v>233.02</v>
      </c>
      <c r="I579" s="165"/>
      <c r="L579" s="161"/>
      <c r="M579" s="166"/>
      <c r="T579" s="167"/>
      <c r="AT579" s="162" t="s">
        <v>197</v>
      </c>
      <c r="AU579" s="162" t="s">
        <v>84</v>
      </c>
      <c r="AV579" s="13" t="s">
        <v>84</v>
      </c>
      <c r="AW579" s="13" t="s">
        <v>30</v>
      </c>
      <c r="AX579" s="13" t="s">
        <v>73</v>
      </c>
      <c r="AY579" s="162" t="s">
        <v>187</v>
      </c>
    </row>
    <row r="580" spans="2:51" s="13" customFormat="1" ht="11.25">
      <c r="B580" s="161"/>
      <c r="D580" s="151" t="s">
        <v>197</v>
      </c>
      <c r="E580" s="162" t="s">
        <v>1</v>
      </c>
      <c r="F580" s="163" t="s">
        <v>613</v>
      </c>
      <c r="H580" s="164">
        <v>13.725</v>
      </c>
      <c r="I580" s="165"/>
      <c r="L580" s="161"/>
      <c r="M580" s="166"/>
      <c r="T580" s="167"/>
      <c r="AT580" s="162" t="s">
        <v>197</v>
      </c>
      <c r="AU580" s="162" t="s">
        <v>84</v>
      </c>
      <c r="AV580" s="13" t="s">
        <v>84</v>
      </c>
      <c r="AW580" s="13" t="s">
        <v>30</v>
      </c>
      <c r="AX580" s="13" t="s">
        <v>73</v>
      </c>
      <c r="AY580" s="162" t="s">
        <v>187</v>
      </c>
    </row>
    <row r="581" spans="2:51" s="13" customFormat="1" ht="11.25">
      <c r="B581" s="161"/>
      <c r="D581" s="151" t="s">
        <v>197</v>
      </c>
      <c r="E581" s="162" t="s">
        <v>1</v>
      </c>
      <c r="F581" s="163" t="s">
        <v>614</v>
      </c>
      <c r="H581" s="164">
        <v>3.8130000000000002</v>
      </c>
      <c r="I581" s="165"/>
      <c r="L581" s="161"/>
      <c r="M581" s="166"/>
      <c r="T581" s="167"/>
      <c r="AT581" s="162" t="s">
        <v>197</v>
      </c>
      <c r="AU581" s="162" t="s">
        <v>84</v>
      </c>
      <c r="AV581" s="13" t="s">
        <v>84</v>
      </c>
      <c r="AW581" s="13" t="s">
        <v>30</v>
      </c>
      <c r="AX581" s="13" t="s">
        <v>73</v>
      </c>
      <c r="AY581" s="162" t="s">
        <v>187</v>
      </c>
    </row>
    <row r="582" spans="2:51" s="13" customFormat="1" ht="11.25">
      <c r="B582" s="161"/>
      <c r="D582" s="151" t="s">
        <v>197</v>
      </c>
      <c r="E582" s="162" t="s">
        <v>1</v>
      </c>
      <c r="F582" s="163" t="s">
        <v>615</v>
      </c>
      <c r="H582" s="164">
        <v>49.68</v>
      </c>
      <c r="I582" s="165"/>
      <c r="L582" s="161"/>
      <c r="M582" s="166"/>
      <c r="T582" s="167"/>
      <c r="AT582" s="162" t="s">
        <v>197</v>
      </c>
      <c r="AU582" s="162" t="s">
        <v>84</v>
      </c>
      <c r="AV582" s="13" t="s">
        <v>84</v>
      </c>
      <c r="AW582" s="13" t="s">
        <v>30</v>
      </c>
      <c r="AX582" s="13" t="s">
        <v>73</v>
      </c>
      <c r="AY582" s="162" t="s">
        <v>187</v>
      </c>
    </row>
    <row r="583" spans="2:51" s="13" customFormat="1" ht="11.25">
      <c r="B583" s="161"/>
      <c r="D583" s="151" t="s">
        <v>197</v>
      </c>
      <c r="E583" s="162" t="s">
        <v>1</v>
      </c>
      <c r="F583" s="163" t="s">
        <v>616</v>
      </c>
      <c r="H583" s="164">
        <v>-8.19</v>
      </c>
      <c r="I583" s="165"/>
      <c r="L583" s="161"/>
      <c r="M583" s="166"/>
      <c r="T583" s="167"/>
      <c r="AT583" s="162" t="s">
        <v>197</v>
      </c>
      <c r="AU583" s="162" t="s">
        <v>84</v>
      </c>
      <c r="AV583" s="13" t="s">
        <v>84</v>
      </c>
      <c r="AW583" s="13" t="s">
        <v>30</v>
      </c>
      <c r="AX583" s="13" t="s">
        <v>73</v>
      </c>
      <c r="AY583" s="162" t="s">
        <v>187</v>
      </c>
    </row>
    <row r="584" spans="2:51" s="13" customFormat="1" ht="11.25">
      <c r="B584" s="161"/>
      <c r="D584" s="151" t="s">
        <v>197</v>
      </c>
      <c r="E584" s="162" t="s">
        <v>1</v>
      </c>
      <c r="F584" s="163" t="s">
        <v>617</v>
      </c>
      <c r="H584" s="164">
        <v>-10.53</v>
      </c>
      <c r="I584" s="165"/>
      <c r="L584" s="161"/>
      <c r="M584" s="166"/>
      <c r="T584" s="167"/>
      <c r="AT584" s="162" t="s">
        <v>197</v>
      </c>
      <c r="AU584" s="162" t="s">
        <v>84</v>
      </c>
      <c r="AV584" s="13" t="s">
        <v>84</v>
      </c>
      <c r="AW584" s="13" t="s">
        <v>30</v>
      </c>
      <c r="AX584" s="13" t="s">
        <v>73</v>
      </c>
      <c r="AY584" s="162" t="s">
        <v>187</v>
      </c>
    </row>
    <row r="585" spans="2:51" s="13" customFormat="1" ht="11.25">
      <c r="B585" s="161"/>
      <c r="D585" s="151" t="s">
        <v>197</v>
      </c>
      <c r="E585" s="162" t="s">
        <v>1</v>
      </c>
      <c r="F585" s="163" t="s">
        <v>618</v>
      </c>
      <c r="H585" s="164">
        <v>-2.34</v>
      </c>
      <c r="I585" s="165"/>
      <c r="L585" s="161"/>
      <c r="M585" s="166"/>
      <c r="T585" s="167"/>
      <c r="AT585" s="162" t="s">
        <v>197</v>
      </c>
      <c r="AU585" s="162" t="s">
        <v>84</v>
      </c>
      <c r="AV585" s="13" t="s">
        <v>84</v>
      </c>
      <c r="AW585" s="13" t="s">
        <v>30</v>
      </c>
      <c r="AX585" s="13" t="s">
        <v>73</v>
      </c>
      <c r="AY585" s="162" t="s">
        <v>187</v>
      </c>
    </row>
    <row r="586" spans="2:51" s="13" customFormat="1" ht="11.25">
      <c r="B586" s="161"/>
      <c r="D586" s="151" t="s">
        <v>197</v>
      </c>
      <c r="E586" s="162" t="s">
        <v>1</v>
      </c>
      <c r="F586" s="163" t="s">
        <v>619</v>
      </c>
      <c r="H586" s="164">
        <v>-0.64</v>
      </c>
      <c r="I586" s="165"/>
      <c r="L586" s="161"/>
      <c r="M586" s="166"/>
      <c r="T586" s="167"/>
      <c r="AT586" s="162" t="s">
        <v>197</v>
      </c>
      <c r="AU586" s="162" t="s">
        <v>84</v>
      </c>
      <c r="AV586" s="13" t="s">
        <v>84</v>
      </c>
      <c r="AW586" s="13" t="s">
        <v>30</v>
      </c>
      <c r="AX586" s="13" t="s">
        <v>73</v>
      </c>
      <c r="AY586" s="162" t="s">
        <v>187</v>
      </c>
    </row>
    <row r="587" spans="2:51" s="13" customFormat="1" ht="11.25">
      <c r="B587" s="161"/>
      <c r="D587" s="151" t="s">
        <v>197</v>
      </c>
      <c r="E587" s="162" t="s">
        <v>1</v>
      </c>
      <c r="F587" s="163" t="s">
        <v>620</v>
      </c>
      <c r="H587" s="164">
        <v>-3.8</v>
      </c>
      <c r="I587" s="165"/>
      <c r="L587" s="161"/>
      <c r="M587" s="166"/>
      <c r="T587" s="167"/>
      <c r="AT587" s="162" t="s">
        <v>197</v>
      </c>
      <c r="AU587" s="162" t="s">
        <v>84</v>
      </c>
      <c r="AV587" s="13" t="s">
        <v>84</v>
      </c>
      <c r="AW587" s="13" t="s">
        <v>30</v>
      </c>
      <c r="AX587" s="13" t="s">
        <v>73</v>
      </c>
      <c r="AY587" s="162" t="s">
        <v>187</v>
      </c>
    </row>
    <row r="588" spans="2:51" s="13" customFormat="1" ht="11.25">
      <c r="B588" s="161"/>
      <c r="D588" s="151" t="s">
        <v>197</v>
      </c>
      <c r="E588" s="162" t="s">
        <v>1</v>
      </c>
      <c r="F588" s="163" t="s">
        <v>621</v>
      </c>
      <c r="H588" s="164">
        <v>-2.5</v>
      </c>
      <c r="I588" s="165"/>
      <c r="L588" s="161"/>
      <c r="M588" s="166"/>
      <c r="T588" s="167"/>
      <c r="AT588" s="162" t="s">
        <v>197</v>
      </c>
      <c r="AU588" s="162" t="s">
        <v>84</v>
      </c>
      <c r="AV588" s="13" t="s">
        <v>84</v>
      </c>
      <c r="AW588" s="13" t="s">
        <v>30</v>
      </c>
      <c r="AX588" s="13" t="s">
        <v>73</v>
      </c>
      <c r="AY588" s="162" t="s">
        <v>187</v>
      </c>
    </row>
    <row r="589" spans="2:51" s="13" customFormat="1" ht="11.25">
      <c r="B589" s="161"/>
      <c r="D589" s="151" t="s">
        <v>197</v>
      </c>
      <c r="E589" s="162" t="s">
        <v>1</v>
      </c>
      <c r="F589" s="163" t="s">
        <v>622</v>
      </c>
      <c r="H589" s="164">
        <v>-18.911999999999999</v>
      </c>
      <c r="I589" s="165"/>
      <c r="L589" s="161"/>
      <c r="M589" s="166"/>
      <c r="T589" s="167"/>
      <c r="AT589" s="162" t="s">
        <v>197</v>
      </c>
      <c r="AU589" s="162" t="s">
        <v>84</v>
      </c>
      <c r="AV589" s="13" t="s">
        <v>84</v>
      </c>
      <c r="AW589" s="13" t="s">
        <v>30</v>
      </c>
      <c r="AX589" s="13" t="s">
        <v>73</v>
      </c>
      <c r="AY589" s="162" t="s">
        <v>187</v>
      </c>
    </row>
    <row r="590" spans="2:51" s="13" customFormat="1" ht="11.25">
      <c r="B590" s="161"/>
      <c r="D590" s="151" t="s">
        <v>197</v>
      </c>
      <c r="E590" s="162" t="s">
        <v>1</v>
      </c>
      <c r="F590" s="163" t="s">
        <v>623</v>
      </c>
      <c r="H590" s="164">
        <v>-3.5459999999999998</v>
      </c>
      <c r="I590" s="165"/>
      <c r="L590" s="161"/>
      <c r="M590" s="166"/>
      <c r="T590" s="167"/>
      <c r="AT590" s="162" t="s">
        <v>197</v>
      </c>
      <c r="AU590" s="162" t="s">
        <v>84</v>
      </c>
      <c r="AV590" s="13" t="s">
        <v>84</v>
      </c>
      <c r="AW590" s="13" t="s">
        <v>30</v>
      </c>
      <c r="AX590" s="13" t="s">
        <v>73</v>
      </c>
      <c r="AY590" s="162" t="s">
        <v>187</v>
      </c>
    </row>
    <row r="591" spans="2:51" s="13" customFormat="1" ht="11.25">
      <c r="B591" s="161"/>
      <c r="D591" s="151" t="s">
        <v>197</v>
      </c>
      <c r="E591" s="162" t="s">
        <v>1</v>
      </c>
      <c r="F591" s="163" t="s">
        <v>624</v>
      </c>
      <c r="H591" s="164">
        <v>3.96</v>
      </c>
      <c r="I591" s="165"/>
      <c r="L591" s="161"/>
      <c r="M591" s="166"/>
      <c r="T591" s="167"/>
      <c r="AT591" s="162" t="s">
        <v>197</v>
      </c>
      <c r="AU591" s="162" t="s">
        <v>84</v>
      </c>
      <c r="AV591" s="13" t="s">
        <v>84</v>
      </c>
      <c r="AW591" s="13" t="s">
        <v>30</v>
      </c>
      <c r="AX591" s="13" t="s">
        <v>73</v>
      </c>
      <c r="AY591" s="162" t="s">
        <v>187</v>
      </c>
    </row>
    <row r="592" spans="2:51" s="13" customFormat="1" ht="11.25">
      <c r="B592" s="161"/>
      <c r="D592" s="151" t="s">
        <v>197</v>
      </c>
      <c r="E592" s="162" t="s">
        <v>1</v>
      </c>
      <c r="F592" s="163" t="s">
        <v>625</v>
      </c>
      <c r="H592" s="164">
        <v>4.2</v>
      </c>
      <c r="I592" s="165"/>
      <c r="L592" s="161"/>
      <c r="M592" s="166"/>
      <c r="T592" s="167"/>
      <c r="AT592" s="162" t="s">
        <v>197</v>
      </c>
      <c r="AU592" s="162" t="s">
        <v>84</v>
      </c>
      <c r="AV592" s="13" t="s">
        <v>84</v>
      </c>
      <c r="AW592" s="13" t="s">
        <v>30</v>
      </c>
      <c r="AX592" s="13" t="s">
        <v>73</v>
      </c>
      <c r="AY592" s="162" t="s">
        <v>187</v>
      </c>
    </row>
    <row r="593" spans="2:51" s="13" customFormat="1" ht="11.25">
      <c r="B593" s="161"/>
      <c r="D593" s="151" t="s">
        <v>197</v>
      </c>
      <c r="E593" s="162" t="s">
        <v>1</v>
      </c>
      <c r="F593" s="163" t="s">
        <v>626</v>
      </c>
      <c r="H593" s="164">
        <v>1.8</v>
      </c>
      <c r="I593" s="165"/>
      <c r="L593" s="161"/>
      <c r="M593" s="166"/>
      <c r="T593" s="167"/>
      <c r="AT593" s="162" t="s">
        <v>197</v>
      </c>
      <c r="AU593" s="162" t="s">
        <v>84</v>
      </c>
      <c r="AV593" s="13" t="s">
        <v>84</v>
      </c>
      <c r="AW593" s="13" t="s">
        <v>30</v>
      </c>
      <c r="AX593" s="13" t="s">
        <v>73</v>
      </c>
      <c r="AY593" s="162" t="s">
        <v>187</v>
      </c>
    </row>
    <row r="594" spans="2:51" s="13" customFormat="1" ht="11.25">
      <c r="B594" s="161"/>
      <c r="D594" s="151" t="s">
        <v>197</v>
      </c>
      <c r="E594" s="162" t="s">
        <v>1</v>
      </c>
      <c r="F594" s="163" t="s">
        <v>627</v>
      </c>
      <c r="H594" s="164">
        <v>0.96</v>
      </c>
      <c r="I594" s="165"/>
      <c r="L594" s="161"/>
      <c r="M594" s="166"/>
      <c r="T594" s="167"/>
      <c r="AT594" s="162" t="s">
        <v>197</v>
      </c>
      <c r="AU594" s="162" t="s">
        <v>84</v>
      </c>
      <c r="AV594" s="13" t="s">
        <v>84</v>
      </c>
      <c r="AW594" s="13" t="s">
        <v>30</v>
      </c>
      <c r="AX594" s="13" t="s">
        <v>73</v>
      </c>
      <c r="AY594" s="162" t="s">
        <v>187</v>
      </c>
    </row>
    <row r="595" spans="2:51" s="13" customFormat="1" ht="11.25">
      <c r="B595" s="161"/>
      <c r="D595" s="151" t="s">
        <v>197</v>
      </c>
      <c r="E595" s="162" t="s">
        <v>1</v>
      </c>
      <c r="F595" s="163" t="s">
        <v>628</v>
      </c>
      <c r="H595" s="164">
        <v>2.58</v>
      </c>
      <c r="I595" s="165"/>
      <c r="L595" s="161"/>
      <c r="M595" s="166"/>
      <c r="T595" s="167"/>
      <c r="AT595" s="162" t="s">
        <v>197</v>
      </c>
      <c r="AU595" s="162" t="s">
        <v>84</v>
      </c>
      <c r="AV595" s="13" t="s">
        <v>84</v>
      </c>
      <c r="AW595" s="13" t="s">
        <v>30</v>
      </c>
      <c r="AX595" s="13" t="s">
        <v>73</v>
      </c>
      <c r="AY595" s="162" t="s">
        <v>187</v>
      </c>
    </row>
    <row r="596" spans="2:51" s="13" customFormat="1" ht="11.25">
      <c r="B596" s="161"/>
      <c r="D596" s="151" t="s">
        <v>197</v>
      </c>
      <c r="E596" s="162" t="s">
        <v>1</v>
      </c>
      <c r="F596" s="163" t="s">
        <v>629</v>
      </c>
      <c r="H596" s="164">
        <v>1.35</v>
      </c>
      <c r="I596" s="165"/>
      <c r="L596" s="161"/>
      <c r="M596" s="166"/>
      <c r="T596" s="167"/>
      <c r="AT596" s="162" t="s">
        <v>197</v>
      </c>
      <c r="AU596" s="162" t="s">
        <v>84</v>
      </c>
      <c r="AV596" s="13" t="s">
        <v>84</v>
      </c>
      <c r="AW596" s="13" t="s">
        <v>30</v>
      </c>
      <c r="AX596" s="13" t="s">
        <v>73</v>
      </c>
      <c r="AY596" s="162" t="s">
        <v>187</v>
      </c>
    </row>
    <row r="597" spans="2:51" s="13" customFormat="1" ht="11.25">
      <c r="B597" s="161"/>
      <c r="D597" s="151" t="s">
        <v>197</v>
      </c>
      <c r="E597" s="162" t="s">
        <v>1</v>
      </c>
      <c r="F597" s="163" t="s">
        <v>630</v>
      </c>
      <c r="H597" s="164">
        <v>6</v>
      </c>
      <c r="I597" s="165"/>
      <c r="L597" s="161"/>
      <c r="M597" s="166"/>
      <c r="T597" s="167"/>
      <c r="AT597" s="162" t="s">
        <v>197</v>
      </c>
      <c r="AU597" s="162" t="s">
        <v>84</v>
      </c>
      <c r="AV597" s="13" t="s">
        <v>84</v>
      </c>
      <c r="AW597" s="13" t="s">
        <v>30</v>
      </c>
      <c r="AX597" s="13" t="s">
        <v>73</v>
      </c>
      <c r="AY597" s="162" t="s">
        <v>187</v>
      </c>
    </row>
    <row r="598" spans="2:51" s="15" customFormat="1" ht="11.25">
      <c r="B598" s="186"/>
      <c r="D598" s="151" t="s">
        <v>197</v>
      </c>
      <c r="E598" s="187" t="s">
        <v>1</v>
      </c>
      <c r="F598" s="188" t="s">
        <v>492</v>
      </c>
      <c r="H598" s="189">
        <v>537.20000000000005</v>
      </c>
      <c r="I598" s="190"/>
      <c r="L598" s="186"/>
      <c r="M598" s="191"/>
      <c r="T598" s="192"/>
      <c r="AT598" s="187" t="s">
        <v>197</v>
      </c>
      <c r="AU598" s="187" t="s">
        <v>84</v>
      </c>
      <c r="AV598" s="15" t="s">
        <v>210</v>
      </c>
      <c r="AW598" s="15" t="s">
        <v>30</v>
      </c>
      <c r="AX598" s="15" t="s">
        <v>73</v>
      </c>
      <c r="AY598" s="187" t="s">
        <v>187</v>
      </c>
    </row>
    <row r="599" spans="2:51" s="12" customFormat="1" ht="11.25">
      <c r="B599" s="155"/>
      <c r="D599" s="151" t="s">
        <v>197</v>
      </c>
      <c r="E599" s="156" t="s">
        <v>1</v>
      </c>
      <c r="F599" s="157" t="s">
        <v>311</v>
      </c>
      <c r="H599" s="156" t="s">
        <v>1</v>
      </c>
      <c r="I599" s="158"/>
      <c r="L599" s="155"/>
      <c r="M599" s="159"/>
      <c r="T599" s="160"/>
      <c r="AT599" s="156" t="s">
        <v>197</v>
      </c>
      <c r="AU599" s="156" t="s">
        <v>84</v>
      </c>
      <c r="AV599" s="12" t="s">
        <v>80</v>
      </c>
      <c r="AW599" s="12" t="s">
        <v>30</v>
      </c>
      <c r="AX599" s="12" t="s">
        <v>73</v>
      </c>
      <c r="AY599" s="156" t="s">
        <v>187</v>
      </c>
    </row>
    <row r="600" spans="2:51" s="13" customFormat="1" ht="11.25">
      <c r="B600" s="161"/>
      <c r="D600" s="151" t="s">
        <v>197</v>
      </c>
      <c r="E600" s="162" t="s">
        <v>1</v>
      </c>
      <c r="F600" s="163" t="s">
        <v>608</v>
      </c>
      <c r="H600" s="164">
        <v>104.31</v>
      </c>
      <c r="I600" s="165"/>
      <c r="L600" s="161"/>
      <c r="M600" s="166"/>
      <c r="T600" s="167"/>
      <c r="AT600" s="162" t="s">
        <v>197</v>
      </c>
      <c r="AU600" s="162" t="s">
        <v>84</v>
      </c>
      <c r="AV600" s="13" t="s">
        <v>84</v>
      </c>
      <c r="AW600" s="13" t="s">
        <v>30</v>
      </c>
      <c r="AX600" s="13" t="s">
        <v>73</v>
      </c>
      <c r="AY600" s="162" t="s">
        <v>187</v>
      </c>
    </row>
    <row r="601" spans="2:51" s="13" customFormat="1" ht="11.25">
      <c r="B601" s="161"/>
      <c r="D601" s="151" t="s">
        <v>197</v>
      </c>
      <c r="E601" s="162" t="s">
        <v>1</v>
      </c>
      <c r="F601" s="163" t="s">
        <v>609</v>
      </c>
      <c r="H601" s="164">
        <v>84.18</v>
      </c>
      <c r="I601" s="165"/>
      <c r="L601" s="161"/>
      <c r="M601" s="166"/>
      <c r="T601" s="167"/>
      <c r="AT601" s="162" t="s">
        <v>197</v>
      </c>
      <c r="AU601" s="162" t="s">
        <v>84</v>
      </c>
      <c r="AV601" s="13" t="s">
        <v>84</v>
      </c>
      <c r="AW601" s="13" t="s">
        <v>30</v>
      </c>
      <c r="AX601" s="13" t="s">
        <v>73</v>
      </c>
      <c r="AY601" s="162" t="s">
        <v>187</v>
      </c>
    </row>
    <row r="602" spans="2:51" s="13" customFormat="1" ht="11.25">
      <c r="B602" s="161"/>
      <c r="D602" s="151" t="s">
        <v>197</v>
      </c>
      <c r="E602" s="162" t="s">
        <v>1</v>
      </c>
      <c r="F602" s="163" t="s">
        <v>610</v>
      </c>
      <c r="H602" s="164">
        <v>65.88</v>
      </c>
      <c r="I602" s="165"/>
      <c r="L602" s="161"/>
      <c r="M602" s="166"/>
      <c r="T602" s="167"/>
      <c r="AT602" s="162" t="s">
        <v>197</v>
      </c>
      <c r="AU602" s="162" t="s">
        <v>84</v>
      </c>
      <c r="AV602" s="13" t="s">
        <v>84</v>
      </c>
      <c r="AW602" s="13" t="s">
        <v>30</v>
      </c>
      <c r="AX602" s="13" t="s">
        <v>73</v>
      </c>
      <c r="AY602" s="162" t="s">
        <v>187</v>
      </c>
    </row>
    <row r="603" spans="2:51" s="13" customFormat="1" ht="11.25">
      <c r="B603" s="161"/>
      <c r="D603" s="151" t="s">
        <v>197</v>
      </c>
      <c r="E603" s="162" t="s">
        <v>1</v>
      </c>
      <c r="F603" s="163" t="s">
        <v>612</v>
      </c>
      <c r="H603" s="164">
        <v>12.2</v>
      </c>
      <c r="I603" s="165"/>
      <c r="L603" s="161"/>
      <c r="M603" s="166"/>
      <c r="T603" s="167"/>
      <c r="AT603" s="162" t="s">
        <v>197</v>
      </c>
      <c r="AU603" s="162" t="s">
        <v>84</v>
      </c>
      <c r="AV603" s="13" t="s">
        <v>84</v>
      </c>
      <c r="AW603" s="13" t="s">
        <v>30</v>
      </c>
      <c r="AX603" s="13" t="s">
        <v>73</v>
      </c>
      <c r="AY603" s="162" t="s">
        <v>187</v>
      </c>
    </row>
    <row r="604" spans="2:51" s="13" customFormat="1" ht="11.25">
      <c r="B604" s="161"/>
      <c r="D604" s="151" t="s">
        <v>197</v>
      </c>
      <c r="E604" s="162" t="s">
        <v>1</v>
      </c>
      <c r="F604" s="163" t="s">
        <v>611</v>
      </c>
      <c r="H604" s="164">
        <v>233.02</v>
      </c>
      <c r="I604" s="165"/>
      <c r="L604" s="161"/>
      <c r="M604" s="166"/>
      <c r="T604" s="167"/>
      <c r="AT604" s="162" t="s">
        <v>197</v>
      </c>
      <c r="AU604" s="162" t="s">
        <v>84</v>
      </c>
      <c r="AV604" s="13" t="s">
        <v>84</v>
      </c>
      <c r="AW604" s="13" t="s">
        <v>30</v>
      </c>
      <c r="AX604" s="13" t="s">
        <v>73</v>
      </c>
      <c r="AY604" s="162" t="s">
        <v>187</v>
      </c>
    </row>
    <row r="605" spans="2:51" s="13" customFormat="1" ht="11.25">
      <c r="B605" s="161"/>
      <c r="D605" s="151" t="s">
        <v>197</v>
      </c>
      <c r="E605" s="162" t="s">
        <v>1</v>
      </c>
      <c r="F605" s="163" t="s">
        <v>613</v>
      </c>
      <c r="H605" s="164">
        <v>13.725</v>
      </c>
      <c r="I605" s="165"/>
      <c r="L605" s="161"/>
      <c r="M605" s="166"/>
      <c r="T605" s="167"/>
      <c r="AT605" s="162" t="s">
        <v>197</v>
      </c>
      <c r="AU605" s="162" t="s">
        <v>84</v>
      </c>
      <c r="AV605" s="13" t="s">
        <v>84</v>
      </c>
      <c r="AW605" s="13" t="s">
        <v>30</v>
      </c>
      <c r="AX605" s="13" t="s">
        <v>73</v>
      </c>
      <c r="AY605" s="162" t="s">
        <v>187</v>
      </c>
    </row>
    <row r="606" spans="2:51" s="13" customFormat="1" ht="11.25">
      <c r="B606" s="161"/>
      <c r="D606" s="151" t="s">
        <v>197</v>
      </c>
      <c r="E606" s="162" t="s">
        <v>1</v>
      </c>
      <c r="F606" s="163" t="s">
        <v>615</v>
      </c>
      <c r="H606" s="164">
        <v>49.68</v>
      </c>
      <c r="I606" s="165"/>
      <c r="L606" s="161"/>
      <c r="M606" s="166"/>
      <c r="T606" s="167"/>
      <c r="AT606" s="162" t="s">
        <v>197</v>
      </c>
      <c r="AU606" s="162" t="s">
        <v>84</v>
      </c>
      <c r="AV606" s="13" t="s">
        <v>84</v>
      </c>
      <c r="AW606" s="13" t="s">
        <v>30</v>
      </c>
      <c r="AX606" s="13" t="s">
        <v>73</v>
      </c>
      <c r="AY606" s="162" t="s">
        <v>187</v>
      </c>
    </row>
    <row r="607" spans="2:51" s="13" customFormat="1" ht="11.25">
      <c r="B607" s="161"/>
      <c r="D607" s="151" t="s">
        <v>197</v>
      </c>
      <c r="E607" s="162" t="s">
        <v>1</v>
      </c>
      <c r="F607" s="163" t="s">
        <v>616</v>
      </c>
      <c r="H607" s="164">
        <v>-8.19</v>
      </c>
      <c r="I607" s="165"/>
      <c r="L607" s="161"/>
      <c r="M607" s="166"/>
      <c r="T607" s="167"/>
      <c r="AT607" s="162" t="s">
        <v>197</v>
      </c>
      <c r="AU607" s="162" t="s">
        <v>84</v>
      </c>
      <c r="AV607" s="13" t="s">
        <v>84</v>
      </c>
      <c r="AW607" s="13" t="s">
        <v>30</v>
      </c>
      <c r="AX607" s="13" t="s">
        <v>73</v>
      </c>
      <c r="AY607" s="162" t="s">
        <v>187</v>
      </c>
    </row>
    <row r="608" spans="2:51" s="13" customFormat="1" ht="11.25">
      <c r="B608" s="161"/>
      <c r="D608" s="151" t="s">
        <v>197</v>
      </c>
      <c r="E608" s="162" t="s">
        <v>1</v>
      </c>
      <c r="F608" s="163" t="s">
        <v>617</v>
      </c>
      <c r="H608" s="164">
        <v>-10.53</v>
      </c>
      <c r="I608" s="165"/>
      <c r="L608" s="161"/>
      <c r="M608" s="166"/>
      <c r="T608" s="167"/>
      <c r="AT608" s="162" t="s">
        <v>197</v>
      </c>
      <c r="AU608" s="162" t="s">
        <v>84</v>
      </c>
      <c r="AV608" s="13" t="s">
        <v>84</v>
      </c>
      <c r="AW608" s="13" t="s">
        <v>30</v>
      </c>
      <c r="AX608" s="13" t="s">
        <v>73</v>
      </c>
      <c r="AY608" s="162" t="s">
        <v>187</v>
      </c>
    </row>
    <row r="609" spans="2:51" s="13" customFormat="1" ht="11.25">
      <c r="B609" s="161"/>
      <c r="D609" s="151" t="s">
        <v>197</v>
      </c>
      <c r="E609" s="162" t="s">
        <v>1</v>
      </c>
      <c r="F609" s="163" t="s">
        <v>618</v>
      </c>
      <c r="H609" s="164">
        <v>-2.34</v>
      </c>
      <c r="I609" s="165"/>
      <c r="L609" s="161"/>
      <c r="M609" s="166"/>
      <c r="T609" s="167"/>
      <c r="AT609" s="162" t="s">
        <v>197</v>
      </c>
      <c r="AU609" s="162" t="s">
        <v>84</v>
      </c>
      <c r="AV609" s="13" t="s">
        <v>84</v>
      </c>
      <c r="AW609" s="13" t="s">
        <v>30</v>
      </c>
      <c r="AX609" s="13" t="s">
        <v>73</v>
      </c>
      <c r="AY609" s="162" t="s">
        <v>187</v>
      </c>
    </row>
    <row r="610" spans="2:51" s="13" customFormat="1" ht="11.25">
      <c r="B610" s="161"/>
      <c r="D610" s="151" t="s">
        <v>197</v>
      </c>
      <c r="E610" s="162" t="s">
        <v>1</v>
      </c>
      <c r="F610" s="163" t="s">
        <v>619</v>
      </c>
      <c r="H610" s="164">
        <v>-0.64</v>
      </c>
      <c r="I610" s="165"/>
      <c r="L610" s="161"/>
      <c r="M610" s="166"/>
      <c r="T610" s="167"/>
      <c r="AT610" s="162" t="s">
        <v>197</v>
      </c>
      <c r="AU610" s="162" t="s">
        <v>84</v>
      </c>
      <c r="AV610" s="13" t="s">
        <v>84</v>
      </c>
      <c r="AW610" s="13" t="s">
        <v>30</v>
      </c>
      <c r="AX610" s="13" t="s">
        <v>73</v>
      </c>
      <c r="AY610" s="162" t="s">
        <v>187</v>
      </c>
    </row>
    <row r="611" spans="2:51" s="13" customFormat="1" ht="11.25">
      <c r="B611" s="161"/>
      <c r="D611" s="151" t="s">
        <v>197</v>
      </c>
      <c r="E611" s="162" t="s">
        <v>1</v>
      </c>
      <c r="F611" s="163" t="s">
        <v>631</v>
      </c>
      <c r="H611" s="164">
        <v>-3.895</v>
      </c>
      <c r="I611" s="165"/>
      <c r="L611" s="161"/>
      <c r="M611" s="166"/>
      <c r="T611" s="167"/>
      <c r="AT611" s="162" t="s">
        <v>197</v>
      </c>
      <c r="AU611" s="162" t="s">
        <v>84</v>
      </c>
      <c r="AV611" s="13" t="s">
        <v>84</v>
      </c>
      <c r="AW611" s="13" t="s">
        <v>30</v>
      </c>
      <c r="AX611" s="13" t="s">
        <v>73</v>
      </c>
      <c r="AY611" s="162" t="s">
        <v>187</v>
      </c>
    </row>
    <row r="612" spans="2:51" s="13" customFormat="1" ht="11.25">
      <c r="B612" s="161"/>
      <c r="D612" s="151" t="s">
        <v>197</v>
      </c>
      <c r="E612" s="162" t="s">
        <v>1</v>
      </c>
      <c r="F612" s="163" t="s">
        <v>621</v>
      </c>
      <c r="H612" s="164">
        <v>-2.5</v>
      </c>
      <c r="I612" s="165"/>
      <c r="L612" s="161"/>
      <c r="M612" s="166"/>
      <c r="T612" s="167"/>
      <c r="AT612" s="162" t="s">
        <v>197</v>
      </c>
      <c r="AU612" s="162" t="s">
        <v>84</v>
      </c>
      <c r="AV612" s="13" t="s">
        <v>84</v>
      </c>
      <c r="AW612" s="13" t="s">
        <v>30</v>
      </c>
      <c r="AX612" s="13" t="s">
        <v>73</v>
      </c>
      <c r="AY612" s="162" t="s">
        <v>187</v>
      </c>
    </row>
    <row r="613" spans="2:51" s="13" customFormat="1" ht="11.25">
      <c r="B613" s="161"/>
      <c r="D613" s="151" t="s">
        <v>197</v>
      </c>
      <c r="E613" s="162" t="s">
        <v>1</v>
      </c>
      <c r="F613" s="163" t="s">
        <v>622</v>
      </c>
      <c r="H613" s="164">
        <v>-18.911999999999999</v>
      </c>
      <c r="I613" s="165"/>
      <c r="L613" s="161"/>
      <c r="M613" s="166"/>
      <c r="T613" s="167"/>
      <c r="AT613" s="162" t="s">
        <v>197</v>
      </c>
      <c r="AU613" s="162" t="s">
        <v>84</v>
      </c>
      <c r="AV613" s="13" t="s">
        <v>84</v>
      </c>
      <c r="AW613" s="13" t="s">
        <v>30</v>
      </c>
      <c r="AX613" s="13" t="s">
        <v>73</v>
      </c>
      <c r="AY613" s="162" t="s">
        <v>187</v>
      </c>
    </row>
    <row r="614" spans="2:51" s="13" customFormat="1" ht="11.25">
      <c r="B614" s="161"/>
      <c r="D614" s="151" t="s">
        <v>197</v>
      </c>
      <c r="E614" s="162" t="s">
        <v>1</v>
      </c>
      <c r="F614" s="163" t="s">
        <v>624</v>
      </c>
      <c r="H614" s="164">
        <v>3.96</v>
      </c>
      <c r="I614" s="165"/>
      <c r="L614" s="161"/>
      <c r="M614" s="166"/>
      <c r="T614" s="167"/>
      <c r="AT614" s="162" t="s">
        <v>197</v>
      </c>
      <c r="AU614" s="162" t="s">
        <v>84</v>
      </c>
      <c r="AV614" s="13" t="s">
        <v>84</v>
      </c>
      <c r="AW614" s="13" t="s">
        <v>30</v>
      </c>
      <c r="AX614" s="13" t="s">
        <v>73</v>
      </c>
      <c r="AY614" s="162" t="s">
        <v>187</v>
      </c>
    </row>
    <row r="615" spans="2:51" s="13" customFormat="1" ht="11.25">
      <c r="B615" s="161"/>
      <c r="D615" s="151" t="s">
        <v>197</v>
      </c>
      <c r="E615" s="162" t="s">
        <v>1</v>
      </c>
      <c r="F615" s="163" t="s">
        <v>625</v>
      </c>
      <c r="H615" s="164">
        <v>4.2</v>
      </c>
      <c r="I615" s="165"/>
      <c r="L615" s="161"/>
      <c r="M615" s="166"/>
      <c r="T615" s="167"/>
      <c r="AT615" s="162" t="s">
        <v>197</v>
      </c>
      <c r="AU615" s="162" t="s">
        <v>84</v>
      </c>
      <c r="AV615" s="13" t="s">
        <v>84</v>
      </c>
      <c r="AW615" s="13" t="s">
        <v>30</v>
      </c>
      <c r="AX615" s="13" t="s">
        <v>73</v>
      </c>
      <c r="AY615" s="162" t="s">
        <v>187</v>
      </c>
    </row>
    <row r="616" spans="2:51" s="13" customFormat="1" ht="11.25">
      <c r="B616" s="161"/>
      <c r="D616" s="151" t="s">
        <v>197</v>
      </c>
      <c r="E616" s="162" t="s">
        <v>1</v>
      </c>
      <c r="F616" s="163" t="s">
        <v>626</v>
      </c>
      <c r="H616" s="164">
        <v>1.8</v>
      </c>
      <c r="I616" s="165"/>
      <c r="L616" s="161"/>
      <c r="M616" s="166"/>
      <c r="T616" s="167"/>
      <c r="AT616" s="162" t="s">
        <v>197</v>
      </c>
      <c r="AU616" s="162" t="s">
        <v>84</v>
      </c>
      <c r="AV616" s="13" t="s">
        <v>84</v>
      </c>
      <c r="AW616" s="13" t="s">
        <v>30</v>
      </c>
      <c r="AX616" s="13" t="s">
        <v>73</v>
      </c>
      <c r="AY616" s="162" t="s">
        <v>187</v>
      </c>
    </row>
    <row r="617" spans="2:51" s="13" customFormat="1" ht="11.25">
      <c r="B617" s="161"/>
      <c r="D617" s="151" t="s">
        <v>197</v>
      </c>
      <c r="E617" s="162" t="s">
        <v>1</v>
      </c>
      <c r="F617" s="163" t="s">
        <v>627</v>
      </c>
      <c r="H617" s="164">
        <v>0.96</v>
      </c>
      <c r="I617" s="165"/>
      <c r="L617" s="161"/>
      <c r="M617" s="166"/>
      <c r="T617" s="167"/>
      <c r="AT617" s="162" t="s">
        <v>197</v>
      </c>
      <c r="AU617" s="162" t="s">
        <v>84</v>
      </c>
      <c r="AV617" s="13" t="s">
        <v>84</v>
      </c>
      <c r="AW617" s="13" t="s">
        <v>30</v>
      </c>
      <c r="AX617" s="13" t="s">
        <v>73</v>
      </c>
      <c r="AY617" s="162" t="s">
        <v>187</v>
      </c>
    </row>
    <row r="618" spans="2:51" s="13" customFormat="1" ht="11.25">
      <c r="B618" s="161"/>
      <c r="D618" s="151" t="s">
        <v>197</v>
      </c>
      <c r="E618" s="162" t="s">
        <v>1</v>
      </c>
      <c r="F618" s="163" t="s">
        <v>628</v>
      </c>
      <c r="H618" s="164">
        <v>2.58</v>
      </c>
      <c r="I618" s="165"/>
      <c r="L618" s="161"/>
      <c r="M618" s="166"/>
      <c r="T618" s="167"/>
      <c r="AT618" s="162" t="s">
        <v>197</v>
      </c>
      <c r="AU618" s="162" t="s">
        <v>84</v>
      </c>
      <c r="AV618" s="13" t="s">
        <v>84</v>
      </c>
      <c r="AW618" s="13" t="s">
        <v>30</v>
      </c>
      <c r="AX618" s="13" t="s">
        <v>73</v>
      </c>
      <c r="AY618" s="162" t="s">
        <v>187</v>
      </c>
    </row>
    <row r="619" spans="2:51" s="13" customFormat="1" ht="11.25">
      <c r="B619" s="161"/>
      <c r="D619" s="151" t="s">
        <v>197</v>
      </c>
      <c r="E619" s="162" t="s">
        <v>1</v>
      </c>
      <c r="F619" s="163" t="s">
        <v>629</v>
      </c>
      <c r="H619" s="164">
        <v>1.35</v>
      </c>
      <c r="I619" s="165"/>
      <c r="L619" s="161"/>
      <c r="M619" s="166"/>
      <c r="T619" s="167"/>
      <c r="AT619" s="162" t="s">
        <v>197</v>
      </c>
      <c r="AU619" s="162" t="s">
        <v>84</v>
      </c>
      <c r="AV619" s="13" t="s">
        <v>84</v>
      </c>
      <c r="AW619" s="13" t="s">
        <v>30</v>
      </c>
      <c r="AX619" s="13" t="s">
        <v>73</v>
      </c>
      <c r="AY619" s="162" t="s">
        <v>187</v>
      </c>
    </row>
    <row r="620" spans="2:51" s="13" customFormat="1" ht="11.25">
      <c r="B620" s="161"/>
      <c r="D620" s="151" t="s">
        <v>197</v>
      </c>
      <c r="E620" s="162" t="s">
        <v>1</v>
      </c>
      <c r="F620" s="163" t="s">
        <v>630</v>
      </c>
      <c r="H620" s="164">
        <v>6</v>
      </c>
      <c r="I620" s="165"/>
      <c r="L620" s="161"/>
      <c r="M620" s="166"/>
      <c r="T620" s="167"/>
      <c r="AT620" s="162" t="s">
        <v>197</v>
      </c>
      <c r="AU620" s="162" t="s">
        <v>84</v>
      </c>
      <c r="AV620" s="13" t="s">
        <v>84</v>
      </c>
      <c r="AW620" s="13" t="s">
        <v>30</v>
      </c>
      <c r="AX620" s="13" t="s">
        <v>73</v>
      </c>
      <c r="AY620" s="162" t="s">
        <v>187</v>
      </c>
    </row>
    <row r="621" spans="2:51" s="15" customFormat="1" ht="11.25">
      <c r="B621" s="186"/>
      <c r="D621" s="151" t="s">
        <v>197</v>
      </c>
      <c r="E621" s="187" t="s">
        <v>1</v>
      </c>
      <c r="F621" s="188" t="s">
        <v>492</v>
      </c>
      <c r="H621" s="189">
        <v>536.83800000000008</v>
      </c>
      <c r="I621" s="190"/>
      <c r="L621" s="186"/>
      <c r="M621" s="191"/>
      <c r="T621" s="192"/>
      <c r="AT621" s="187" t="s">
        <v>197</v>
      </c>
      <c r="AU621" s="187" t="s">
        <v>84</v>
      </c>
      <c r="AV621" s="15" t="s">
        <v>210</v>
      </c>
      <c r="AW621" s="15" t="s">
        <v>30</v>
      </c>
      <c r="AX621" s="15" t="s">
        <v>73</v>
      </c>
      <c r="AY621" s="187" t="s">
        <v>187</v>
      </c>
    </row>
    <row r="622" spans="2:51" s="12" customFormat="1" ht="11.25">
      <c r="B622" s="155"/>
      <c r="D622" s="151" t="s">
        <v>197</v>
      </c>
      <c r="E622" s="156" t="s">
        <v>1</v>
      </c>
      <c r="F622" s="157" t="s">
        <v>632</v>
      </c>
      <c r="H622" s="156" t="s">
        <v>1</v>
      </c>
      <c r="I622" s="158"/>
      <c r="L622" s="155"/>
      <c r="M622" s="159"/>
      <c r="T622" s="160"/>
      <c r="AT622" s="156" t="s">
        <v>197</v>
      </c>
      <c r="AU622" s="156" t="s">
        <v>84</v>
      </c>
      <c r="AV622" s="12" t="s">
        <v>80</v>
      </c>
      <c r="AW622" s="12" t="s">
        <v>30</v>
      </c>
      <c r="AX622" s="12" t="s">
        <v>73</v>
      </c>
      <c r="AY622" s="156" t="s">
        <v>187</v>
      </c>
    </row>
    <row r="623" spans="2:51" s="13" customFormat="1" ht="11.25">
      <c r="B623" s="161"/>
      <c r="D623" s="151" t="s">
        <v>197</v>
      </c>
      <c r="E623" s="162" t="s">
        <v>1</v>
      </c>
      <c r="F623" s="163" t="s">
        <v>633</v>
      </c>
      <c r="H623" s="164">
        <v>34.24</v>
      </c>
      <c r="I623" s="165"/>
      <c r="L623" s="161"/>
      <c r="M623" s="166"/>
      <c r="T623" s="167"/>
      <c r="AT623" s="162" t="s">
        <v>197</v>
      </c>
      <c r="AU623" s="162" t="s">
        <v>84</v>
      </c>
      <c r="AV623" s="13" t="s">
        <v>84</v>
      </c>
      <c r="AW623" s="13" t="s">
        <v>30</v>
      </c>
      <c r="AX623" s="13" t="s">
        <v>73</v>
      </c>
      <c r="AY623" s="162" t="s">
        <v>187</v>
      </c>
    </row>
    <row r="624" spans="2:51" s="13" customFormat="1" ht="11.25">
      <c r="B624" s="161"/>
      <c r="D624" s="151" t="s">
        <v>197</v>
      </c>
      <c r="E624" s="162" t="s">
        <v>1</v>
      </c>
      <c r="F624" s="163" t="s">
        <v>634</v>
      </c>
      <c r="H624" s="164">
        <v>14.96</v>
      </c>
      <c r="I624" s="165"/>
      <c r="L624" s="161"/>
      <c r="M624" s="166"/>
      <c r="T624" s="167"/>
      <c r="AT624" s="162" t="s">
        <v>197</v>
      </c>
      <c r="AU624" s="162" t="s">
        <v>84</v>
      </c>
      <c r="AV624" s="13" t="s">
        <v>84</v>
      </c>
      <c r="AW624" s="13" t="s">
        <v>30</v>
      </c>
      <c r="AX624" s="13" t="s">
        <v>73</v>
      </c>
      <c r="AY624" s="162" t="s">
        <v>187</v>
      </c>
    </row>
    <row r="625" spans="2:65" s="13" customFormat="1" ht="11.25">
      <c r="B625" s="161"/>
      <c r="D625" s="151" t="s">
        <v>197</v>
      </c>
      <c r="E625" s="162" t="s">
        <v>1</v>
      </c>
      <c r="F625" s="163" t="s">
        <v>635</v>
      </c>
      <c r="H625" s="164">
        <v>20.57</v>
      </c>
      <c r="I625" s="165"/>
      <c r="L625" s="161"/>
      <c r="M625" s="166"/>
      <c r="T625" s="167"/>
      <c r="AT625" s="162" t="s">
        <v>197</v>
      </c>
      <c r="AU625" s="162" t="s">
        <v>84</v>
      </c>
      <c r="AV625" s="13" t="s">
        <v>84</v>
      </c>
      <c r="AW625" s="13" t="s">
        <v>30</v>
      </c>
      <c r="AX625" s="13" t="s">
        <v>73</v>
      </c>
      <c r="AY625" s="162" t="s">
        <v>187</v>
      </c>
    </row>
    <row r="626" spans="2:65" s="13" customFormat="1" ht="11.25">
      <c r="B626" s="161"/>
      <c r="D626" s="151" t="s">
        <v>197</v>
      </c>
      <c r="E626" s="162" t="s">
        <v>1</v>
      </c>
      <c r="F626" s="163" t="s">
        <v>636</v>
      </c>
      <c r="H626" s="164">
        <v>-2.2000000000000002</v>
      </c>
      <c r="I626" s="165"/>
      <c r="L626" s="161"/>
      <c r="M626" s="166"/>
      <c r="T626" s="167"/>
      <c r="AT626" s="162" t="s">
        <v>197</v>
      </c>
      <c r="AU626" s="162" t="s">
        <v>84</v>
      </c>
      <c r="AV626" s="13" t="s">
        <v>84</v>
      </c>
      <c r="AW626" s="13" t="s">
        <v>30</v>
      </c>
      <c r="AX626" s="13" t="s">
        <v>73</v>
      </c>
      <c r="AY626" s="162" t="s">
        <v>187</v>
      </c>
    </row>
    <row r="627" spans="2:65" s="13" customFormat="1" ht="11.25">
      <c r="B627" s="161"/>
      <c r="D627" s="151" t="s">
        <v>197</v>
      </c>
      <c r="E627" s="162" t="s">
        <v>1</v>
      </c>
      <c r="F627" s="163" t="s">
        <v>637</v>
      </c>
      <c r="H627" s="164">
        <v>0.51</v>
      </c>
      <c r="I627" s="165"/>
      <c r="L627" s="161"/>
      <c r="M627" s="166"/>
      <c r="T627" s="167"/>
      <c r="AT627" s="162" t="s">
        <v>197</v>
      </c>
      <c r="AU627" s="162" t="s">
        <v>84</v>
      </c>
      <c r="AV627" s="13" t="s">
        <v>84</v>
      </c>
      <c r="AW627" s="13" t="s">
        <v>30</v>
      </c>
      <c r="AX627" s="13" t="s">
        <v>73</v>
      </c>
      <c r="AY627" s="162" t="s">
        <v>187</v>
      </c>
    </row>
    <row r="628" spans="2:65" s="13" customFormat="1" ht="11.25">
      <c r="B628" s="161"/>
      <c r="D628" s="151" t="s">
        <v>197</v>
      </c>
      <c r="E628" s="162" t="s">
        <v>1</v>
      </c>
      <c r="F628" s="163" t="s">
        <v>638</v>
      </c>
      <c r="H628" s="164">
        <v>44.697000000000003</v>
      </c>
      <c r="I628" s="165"/>
      <c r="L628" s="161"/>
      <c r="M628" s="166"/>
      <c r="T628" s="167"/>
      <c r="AT628" s="162" t="s">
        <v>197</v>
      </c>
      <c r="AU628" s="162" t="s">
        <v>84</v>
      </c>
      <c r="AV628" s="13" t="s">
        <v>84</v>
      </c>
      <c r="AW628" s="13" t="s">
        <v>30</v>
      </c>
      <c r="AX628" s="13" t="s">
        <v>73</v>
      </c>
      <c r="AY628" s="162" t="s">
        <v>187</v>
      </c>
    </row>
    <row r="629" spans="2:65" s="15" customFormat="1" ht="11.25">
      <c r="B629" s="186"/>
      <c r="D629" s="151" t="s">
        <v>197</v>
      </c>
      <c r="E629" s="187" t="s">
        <v>1</v>
      </c>
      <c r="F629" s="188" t="s">
        <v>492</v>
      </c>
      <c r="H629" s="189">
        <v>112.77700000000002</v>
      </c>
      <c r="I629" s="190"/>
      <c r="L629" s="186"/>
      <c r="M629" s="191"/>
      <c r="T629" s="192"/>
      <c r="AT629" s="187" t="s">
        <v>197</v>
      </c>
      <c r="AU629" s="187" t="s">
        <v>84</v>
      </c>
      <c r="AV629" s="15" t="s">
        <v>210</v>
      </c>
      <c r="AW629" s="15" t="s">
        <v>30</v>
      </c>
      <c r="AX629" s="15" t="s">
        <v>73</v>
      </c>
      <c r="AY629" s="187" t="s">
        <v>187</v>
      </c>
    </row>
    <row r="630" spans="2:65" s="14" customFormat="1" ht="11.25">
      <c r="B630" s="168"/>
      <c r="D630" s="151" t="s">
        <v>197</v>
      </c>
      <c r="E630" s="169" t="s">
        <v>1</v>
      </c>
      <c r="F630" s="170" t="s">
        <v>202</v>
      </c>
      <c r="H630" s="171">
        <v>1186.8150000000001</v>
      </c>
      <c r="I630" s="172"/>
      <c r="L630" s="168"/>
      <c r="M630" s="173"/>
      <c r="T630" s="174"/>
      <c r="AT630" s="169" t="s">
        <v>197</v>
      </c>
      <c r="AU630" s="169" t="s">
        <v>84</v>
      </c>
      <c r="AV630" s="14" t="s">
        <v>193</v>
      </c>
      <c r="AW630" s="14" t="s">
        <v>30</v>
      </c>
      <c r="AX630" s="14" t="s">
        <v>80</v>
      </c>
      <c r="AY630" s="169" t="s">
        <v>187</v>
      </c>
    </row>
    <row r="631" spans="2:65" s="1" customFormat="1" ht="44.25" customHeight="1">
      <c r="B631" s="32"/>
      <c r="C631" s="137" t="s">
        <v>664</v>
      </c>
      <c r="D631" s="137" t="s">
        <v>189</v>
      </c>
      <c r="E631" s="138" t="s">
        <v>665</v>
      </c>
      <c r="F631" s="139" t="s">
        <v>666</v>
      </c>
      <c r="G631" s="140" t="s">
        <v>245</v>
      </c>
      <c r="H631" s="141">
        <v>2967.038</v>
      </c>
      <c r="I631" s="142"/>
      <c r="J631" s="143">
        <f>ROUND(I631*H631,2)</f>
        <v>0</v>
      </c>
      <c r="K631" s="144"/>
      <c r="L631" s="32"/>
      <c r="M631" s="145" t="s">
        <v>1</v>
      </c>
      <c r="N631" s="146" t="s">
        <v>39</v>
      </c>
      <c r="P631" s="147">
        <f>O631*H631</f>
        <v>0</v>
      </c>
      <c r="Q631" s="147">
        <v>0</v>
      </c>
      <c r="R631" s="147">
        <f>Q631*H631</f>
        <v>0</v>
      </c>
      <c r="S631" s="147">
        <v>0</v>
      </c>
      <c r="T631" s="148">
        <f>S631*H631</f>
        <v>0</v>
      </c>
      <c r="AR631" s="149" t="s">
        <v>193</v>
      </c>
      <c r="AT631" s="149" t="s">
        <v>189</v>
      </c>
      <c r="AU631" s="149" t="s">
        <v>84</v>
      </c>
      <c r="AY631" s="17" t="s">
        <v>187</v>
      </c>
      <c r="BE631" s="150">
        <f>IF(N631="základní",J631,0)</f>
        <v>0</v>
      </c>
      <c r="BF631" s="150">
        <f>IF(N631="snížená",J631,0)</f>
        <v>0</v>
      </c>
      <c r="BG631" s="150">
        <f>IF(N631="zákl. přenesená",J631,0)</f>
        <v>0</v>
      </c>
      <c r="BH631" s="150">
        <f>IF(N631="sníž. přenesená",J631,0)</f>
        <v>0</v>
      </c>
      <c r="BI631" s="150">
        <f>IF(N631="nulová",J631,0)</f>
        <v>0</v>
      </c>
      <c r="BJ631" s="17" t="s">
        <v>84</v>
      </c>
      <c r="BK631" s="150">
        <f>ROUND(I631*H631,2)</f>
        <v>0</v>
      </c>
      <c r="BL631" s="17" t="s">
        <v>193</v>
      </c>
      <c r="BM631" s="149" t="s">
        <v>3623</v>
      </c>
    </row>
    <row r="632" spans="2:65" s="1" customFormat="1" ht="68.25">
      <c r="B632" s="32"/>
      <c r="D632" s="151" t="s">
        <v>195</v>
      </c>
      <c r="F632" s="152" t="s">
        <v>584</v>
      </c>
      <c r="I632" s="153"/>
      <c r="L632" s="32"/>
      <c r="M632" s="154"/>
      <c r="T632" s="56"/>
      <c r="AT632" s="17" t="s">
        <v>195</v>
      </c>
      <c r="AU632" s="17" t="s">
        <v>84</v>
      </c>
    </row>
    <row r="633" spans="2:65" s="12" customFormat="1" ht="11.25">
      <c r="B633" s="155"/>
      <c r="D633" s="151" t="s">
        <v>197</v>
      </c>
      <c r="E633" s="156" t="s">
        <v>1</v>
      </c>
      <c r="F633" s="157" t="s">
        <v>207</v>
      </c>
      <c r="H633" s="156" t="s">
        <v>1</v>
      </c>
      <c r="I633" s="158"/>
      <c r="L633" s="155"/>
      <c r="M633" s="159"/>
      <c r="T633" s="160"/>
      <c r="AT633" s="156" t="s">
        <v>197</v>
      </c>
      <c r="AU633" s="156" t="s">
        <v>84</v>
      </c>
      <c r="AV633" s="12" t="s">
        <v>80</v>
      </c>
      <c r="AW633" s="12" t="s">
        <v>30</v>
      </c>
      <c r="AX633" s="12" t="s">
        <v>73</v>
      </c>
      <c r="AY633" s="156" t="s">
        <v>187</v>
      </c>
    </row>
    <row r="634" spans="2:65" s="13" customFormat="1" ht="11.25">
      <c r="B634" s="161"/>
      <c r="D634" s="151" t="s">
        <v>197</v>
      </c>
      <c r="E634" s="162" t="s">
        <v>1</v>
      </c>
      <c r="F634" s="163" t="s">
        <v>668</v>
      </c>
      <c r="H634" s="164">
        <v>2373.63</v>
      </c>
      <c r="I634" s="165"/>
      <c r="L634" s="161"/>
      <c r="M634" s="166"/>
      <c r="T634" s="167"/>
      <c r="AT634" s="162" t="s">
        <v>197</v>
      </c>
      <c r="AU634" s="162" t="s">
        <v>84</v>
      </c>
      <c r="AV634" s="13" t="s">
        <v>84</v>
      </c>
      <c r="AW634" s="13" t="s">
        <v>30</v>
      </c>
      <c r="AX634" s="13" t="s">
        <v>73</v>
      </c>
      <c r="AY634" s="162" t="s">
        <v>187</v>
      </c>
    </row>
    <row r="635" spans="2:65" s="13" customFormat="1" ht="11.25">
      <c r="B635" s="161"/>
      <c r="D635" s="151" t="s">
        <v>197</v>
      </c>
      <c r="E635" s="162" t="s">
        <v>1</v>
      </c>
      <c r="F635" s="163" t="s">
        <v>669</v>
      </c>
      <c r="H635" s="164">
        <v>593.40800000000002</v>
      </c>
      <c r="I635" s="165"/>
      <c r="L635" s="161"/>
      <c r="M635" s="166"/>
      <c r="T635" s="167"/>
      <c r="AT635" s="162" t="s">
        <v>197</v>
      </c>
      <c r="AU635" s="162" t="s">
        <v>84</v>
      </c>
      <c r="AV635" s="13" t="s">
        <v>84</v>
      </c>
      <c r="AW635" s="13" t="s">
        <v>30</v>
      </c>
      <c r="AX635" s="13" t="s">
        <v>73</v>
      </c>
      <c r="AY635" s="162" t="s">
        <v>187</v>
      </c>
    </row>
    <row r="636" spans="2:65" s="14" customFormat="1" ht="11.25">
      <c r="B636" s="168"/>
      <c r="D636" s="151" t="s">
        <v>197</v>
      </c>
      <c r="E636" s="169" t="s">
        <v>1</v>
      </c>
      <c r="F636" s="170" t="s">
        <v>202</v>
      </c>
      <c r="H636" s="171">
        <v>2967.038</v>
      </c>
      <c r="I636" s="172"/>
      <c r="L636" s="168"/>
      <c r="M636" s="173"/>
      <c r="T636" s="174"/>
      <c r="AT636" s="169" t="s">
        <v>197</v>
      </c>
      <c r="AU636" s="169" t="s">
        <v>84</v>
      </c>
      <c r="AV636" s="14" t="s">
        <v>193</v>
      </c>
      <c r="AW636" s="14" t="s">
        <v>30</v>
      </c>
      <c r="AX636" s="14" t="s">
        <v>80</v>
      </c>
      <c r="AY636" s="169" t="s">
        <v>187</v>
      </c>
    </row>
    <row r="637" spans="2:65" s="1" customFormat="1" ht="37.9" customHeight="1">
      <c r="B637" s="32"/>
      <c r="C637" s="137" t="s">
        <v>670</v>
      </c>
      <c r="D637" s="137" t="s">
        <v>189</v>
      </c>
      <c r="E637" s="138" t="s">
        <v>671</v>
      </c>
      <c r="F637" s="139" t="s">
        <v>672</v>
      </c>
      <c r="G637" s="140" t="s">
        <v>245</v>
      </c>
      <c r="H637" s="141">
        <v>43.4</v>
      </c>
      <c r="I637" s="142"/>
      <c r="J637" s="143">
        <f>ROUND(I637*H637,2)</f>
        <v>0</v>
      </c>
      <c r="K637" s="144"/>
      <c r="L637" s="32"/>
      <c r="M637" s="145" t="s">
        <v>1</v>
      </c>
      <c r="N637" s="146" t="s">
        <v>39</v>
      </c>
      <c r="P637" s="147">
        <f>O637*H637</f>
        <v>0</v>
      </c>
      <c r="Q637" s="147">
        <v>0</v>
      </c>
      <c r="R637" s="147">
        <f>Q637*H637</f>
        <v>0</v>
      </c>
      <c r="S637" s="147">
        <v>0</v>
      </c>
      <c r="T637" s="148">
        <f>S637*H637</f>
        <v>0</v>
      </c>
      <c r="AR637" s="149" t="s">
        <v>193</v>
      </c>
      <c r="AT637" s="149" t="s">
        <v>189</v>
      </c>
      <c r="AU637" s="149" t="s">
        <v>84</v>
      </c>
      <c r="AY637" s="17" t="s">
        <v>187</v>
      </c>
      <c r="BE637" s="150">
        <f>IF(N637="základní",J637,0)</f>
        <v>0</v>
      </c>
      <c r="BF637" s="150">
        <f>IF(N637="snížená",J637,0)</f>
        <v>0</v>
      </c>
      <c r="BG637" s="150">
        <f>IF(N637="zákl. přenesená",J637,0)</f>
        <v>0</v>
      </c>
      <c r="BH637" s="150">
        <f>IF(N637="sníž. přenesená",J637,0)</f>
        <v>0</v>
      </c>
      <c r="BI637" s="150">
        <f>IF(N637="nulová",J637,0)</f>
        <v>0</v>
      </c>
      <c r="BJ637" s="17" t="s">
        <v>84</v>
      </c>
      <c r="BK637" s="150">
        <f>ROUND(I637*H637,2)</f>
        <v>0</v>
      </c>
      <c r="BL637" s="17" t="s">
        <v>193</v>
      </c>
      <c r="BM637" s="149" t="s">
        <v>3624</v>
      </c>
    </row>
    <row r="638" spans="2:65" s="1" customFormat="1" ht="48.75">
      <c r="B638" s="32"/>
      <c r="D638" s="151" t="s">
        <v>195</v>
      </c>
      <c r="F638" s="152" t="s">
        <v>674</v>
      </c>
      <c r="I638" s="153"/>
      <c r="L638" s="32"/>
      <c r="M638" s="154"/>
      <c r="T638" s="56"/>
      <c r="AT638" s="17" t="s">
        <v>195</v>
      </c>
      <c r="AU638" s="17" t="s">
        <v>84</v>
      </c>
    </row>
    <row r="639" spans="2:65" s="12" customFormat="1" ht="11.25">
      <c r="B639" s="155"/>
      <c r="D639" s="151" t="s">
        <v>197</v>
      </c>
      <c r="E639" s="156" t="s">
        <v>1</v>
      </c>
      <c r="F639" s="157" t="s">
        <v>207</v>
      </c>
      <c r="H639" s="156" t="s">
        <v>1</v>
      </c>
      <c r="I639" s="158"/>
      <c r="L639" s="155"/>
      <c r="M639" s="159"/>
      <c r="T639" s="160"/>
      <c r="AT639" s="156" t="s">
        <v>197</v>
      </c>
      <c r="AU639" s="156" t="s">
        <v>84</v>
      </c>
      <c r="AV639" s="12" t="s">
        <v>80</v>
      </c>
      <c r="AW639" s="12" t="s">
        <v>30</v>
      </c>
      <c r="AX639" s="12" t="s">
        <v>73</v>
      </c>
      <c r="AY639" s="156" t="s">
        <v>187</v>
      </c>
    </row>
    <row r="640" spans="2:65" s="13" customFormat="1" ht="11.25">
      <c r="B640" s="161"/>
      <c r="D640" s="151" t="s">
        <v>197</v>
      </c>
      <c r="E640" s="162" t="s">
        <v>1</v>
      </c>
      <c r="F640" s="163" t="s">
        <v>675</v>
      </c>
      <c r="H640" s="164">
        <v>1.28</v>
      </c>
      <c r="I640" s="165"/>
      <c r="L640" s="161"/>
      <c r="M640" s="166"/>
      <c r="T640" s="167"/>
      <c r="AT640" s="162" t="s">
        <v>197</v>
      </c>
      <c r="AU640" s="162" t="s">
        <v>84</v>
      </c>
      <c r="AV640" s="13" t="s">
        <v>84</v>
      </c>
      <c r="AW640" s="13" t="s">
        <v>30</v>
      </c>
      <c r="AX640" s="13" t="s">
        <v>73</v>
      </c>
      <c r="AY640" s="162" t="s">
        <v>187</v>
      </c>
    </row>
    <row r="641" spans="2:65" s="13" customFormat="1" ht="11.25">
      <c r="B641" s="161"/>
      <c r="D641" s="151" t="s">
        <v>197</v>
      </c>
      <c r="E641" s="162" t="s">
        <v>1</v>
      </c>
      <c r="F641" s="163" t="s">
        <v>676</v>
      </c>
      <c r="H641" s="164">
        <v>4.68</v>
      </c>
      <c r="I641" s="165"/>
      <c r="L641" s="161"/>
      <c r="M641" s="166"/>
      <c r="T641" s="167"/>
      <c r="AT641" s="162" t="s">
        <v>197</v>
      </c>
      <c r="AU641" s="162" t="s">
        <v>84</v>
      </c>
      <c r="AV641" s="13" t="s">
        <v>84</v>
      </c>
      <c r="AW641" s="13" t="s">
        <v>30</v>
      </c>
      <c r="AX641" s="13" t="s">
        <v>73</v>
      </c>
      <c r="AY641" s="162" t="s">
        <v>187</v>
      </c>
    </row>
    <row r="642" spans="2:65" s="13" customFormat="1" ht="11.25">
      <c r="B642" s="161"/>
      <c r="D642" s="151" t="s">
        <v>197</v>
      </c>
      <c r="E642" s="162" t="s">
        <v>1</v>
      </c>
      <c r="F642" s="163" t="s">
        <v>677</v>
      </c>
      <c r="H642" s="164">
        <v>16.38</v>
      </c>
      <c r="I642" s="165"/>
      <c r="L642" s="161"/>
      <c r="M642" s="166"/>
      <c r="T642" s="167"/>
      <c r="AT642" s="162" t="s">
        <v>197</v>
      </c>
      <c r="AU642" s="162" t="s">
        <v>84</v>
      </c>
      <c r="AV642" s="13" t="s">
        <v>84</v>
      </c>
      <c r="AW642" s="13" t="s">
        <v>30</v>
      </c>
      <c r="AX642" s="13" t="s">
        <v>73</v>
      </c>
      <c r="AY642" s="162" t="s">
        <v>187</v>
      </c>
    </row>
    <row r="643" spans="2:65" s="13" customFormat="1" ht="11.25">
      <c r="B643" s="161"/>
      <c r="D643" s="151" t="s">
        <v>197</v>
      </c>
      <c r="E643" s="162" t="s">
        <v>1</v>
      </c>
      <c r="F643" s="163" t="s">
        <v>678</v>
      </c>
      <c r="H643" s="164">
        <v>21.06</v>
      </c>
      <c r="I643" s="165"/>
      <c r="L643" s="161"/>
      <c r="M643" s="166"/>
      <c r="T643" s="167"/>
      <c r="AT643" s="162" t="s">
        <v>197</v>
      </c>
      <c r="AU643" s="162" t="s">
        <v>84</v>
      </c>
      <c r="AV643" s="13" t="s">
        <v>84</v>
      </c>
      <c r="AW643" s="13" t="s">
        <v>30</v>
      </c>
      <c r="AX643" s="13" t="s">
        <v>73</v>
      </c>
      <c r="AY643" s="162" t="s">
        <v>187</v>
      </c>
    </row>
    <row r="644" spans="2:65" s="14" customFormat="1" ht="11.25">
      <c r="B644" s="168"/>
      <c r="D644" s="151" t="s">
        <v>197</v>
      </c>
      <c r="E644" s="169" t="s">
        <v>1</v>
      </c>
      <c r="F644" s="170" t="s">
        <v>202</v>
      </c>
      <c r="H644" s="171">
        <v>43.4</v>
      </c>
      <c r="I644" s="172"/>
      <c r="L644" s="168"/>
      <c r="M644" s="173"/>
      <c r="T644" s="174"/>
      <c r="AT644" s="169" t="s">
        <v>197</v>
      </c>
      <c r="AU644" s="169" t="s">
        <v>84</v>
      </c>
      <c r="AV644" s="14" t="s">
        <v>193</v>
      </c>
      <c r="AW644" s="14" t="s">
        <v>30</v>
      </c>
      <c r="AX644" s="14" t="s">
        <v>80</v>
      </c>
      <c r="AY644" s="169" t="s">
        <v>187</v>
      </c>
    </row>
    <row r="645" spans="2:65" s="1" customFormat="1" ht="37.9" customHeight="1">
      <c r="B645" s="32"/>
      <c r="C645" s="137" t="s">
        <v>679</v>
      </c>
      <c r="D645" s="137" t="s">
        <v>189</v>
      </c>
      <c r="E645" s="138" t="s">
        <v>680</v>
      </c>
      <c r="F645" s="139" t="s">
        <v>681</v>
      </c>
      <c r="G645" s="140" t="s">
        <v>245</v>
      </c>
      <c r="H645" s="141">
        <v>24.82</v>
      </c>
      <c r="I645" s="142"/>
      <c r="J645" s="143">
        <f>ROUND(I645*H645,2)</f>
        <v>0</v>
      </c>
      <c r="K645" s="144"/>
      <c r="L645" s="32"/>
      <c r="M645" s="145" t="s">
        <v>1</v>
      </c>
      <c r="N645" s="146" t="s">
        <v>39</v>
      </c>
      <c r="P645" s="147">
        <f>O645*H645</f>
        <v>0</v>
      </c>
      <c r="Q645" s="147">
        <v>0</v>
      </c>
      <c r="R645" s="147">
        <f>Q645*H645</f>
        <v>0</v>
      </c>
      <c r="S645" s="147">
        <v>0</v>
      </c>
      <c r="T645" s="148">
        <f>S645*H645</f>
        <v>0</v>
      </c>
      <c r="AR645" s="149" t="s">
        <v>193</v>
      </c>
      <c r="AT645" s="149" t="s">
        <v>189</v>
      </c>
      <c r="AU645" s="149" t="s">
        <v>84</v>
      </c>
      <c r="AY645" s="17" t="s">
        <v>187</v>
      </c>
      <c r="BE645" s="150">
        <f>IF(N645="základní",J645,0)</f>
        <v>0</v>
      </c>
      <c r="BF645" s="150">
        <f>IF(N645="snížená",J645,0)</f>
        <v>0</v>
      </c>
      <c r="BG645" s="150">
        <f>IF(N645="zákl. přenesená",J645,0)</f>
        <v>0</v>
      </c>
      <c r="BH645" s="150">
        <f>IF(N645="sníž. přenesená",J645,0)</f>
        <v>0</v>
      </c>
      <c r="BI645" s="150">
        <f>IF(N645="nulová",J645,0)</f>
        <v>0</v>
      </c>
      <c r="BJ645" s="17" t="s">
        <v>84</v>
      </c>
      <c r="BK645" s="150">
        <f>ROUND(I645*H645,2)</f>
        <v>0</v>
      </c>
      <c r="BL645" s="17" t="s">
        <v>193</v>
      </c>
      <c r="BM645" s="149" t="s">
        <v>3625</v>
      </c>
    </row>
    <row r="646" spans="2:65" s="12" customFormat="1" ht="11.25">
      <c r="B646" s="155"/>
      <c r="D646" s="151" t="s">
        <v>197</v>
      </c>
      <c r="E646" s="156" t="s">
        <v>1</v>
      </c>
      <c r="F646" s="157" t="s">
        <v>207</v>
      </c>
      <c r="H646" s="156" t="s">
        <v>1</v>
      </c>
      <c r="I646" s="158"/>
      <c r="L646" s="155"/>
      <c r="M646" s="159"/>
      <c r="T646" s="160"/>
      <c r="AT646" s="156" t="s">
        <v>197</v>
      </c>
      <c r="AU646" s="156" t="s">
        <v>84</v>
      </c>
      <c r="AV646" s="12" t="s">
        <v>80</v>
      </c>
      <c r="AW646" s="12" t="s">
        <v>30</v>
      </c>
      <c r="AX646" s="12" t="s">
        <v>73</v>
      </c>
      <c r="AY646" s="156" t="s">
        <v>187</v>
      </c>
    </row>
    <row r="647" spans="2:65" s="12" customFormat="1" ht="11.25">
      <c r="B647" s="155"/>
      <c r="D647" s="151" t="s">
        <v>197</v>
      </c>
      <c r="E647" s="156" t="s">
        <v>1</v>
      </c>
      <c r="F647" s="157" t="s">
        <v>683</v>
      </c>
      <c r="H647" s="156" t="s">
        <v>1</v>
      </c>
      <c r="I647" s="158"/>
      <c r="L647" s="155"/>
      <c r="M647" s="159"/>
      <c r="T647" s="160"/>
      <c r="AT647" s="156" t="s">
        <v>197</v>
      </c>
      <c r="AU647" s="156" t="s">
        <v>84</v>
      </c>
      <c r="AV647" s="12" t="s">
        <v>80</v>
      </c>
      <c r="AW647" s="12" t="s">
        <v>30</v>
      </c>
      <c r="AX647" s="12" t="s">
        <v>73</v>
      </c>
      <c r="AY647" s="156" t="s">
        <v>187</v>
      </c>
    </row>
    <row r="648" spans="2:65" s="13" customFormat="1" ht="11.25">
      <c r="B648" s="161"/>
      <c r="D648" s="151" t="s">
        <v>197</v>
      </c>
      <c r="E648" s="162" t="s">
        <v>1</v>
      </c>
      <c r="F648" s="163" t="s">
        <v>684</v>
      </c>
      <c r="H648" s="164">
        <v>24.82</v>
      </c>
      <c r="I648" s="165"/>
      <c r="L648" s="161"/>
      <c r="M648" s="166"/>
      <c r="T648" s="167"/>
      <c r="AT648" s="162" t="s">
        <v>197</v>
      </c>
      <c r="AU648" s="162" t="s">
        <v>84</v>
      </c>
      <c r="AV648" s="13" t="s">
        <v>84</v>
      </c>
      <c r="AW648" s="13" t="s">
        <v>30</v>
      </c>
      <c r="AX648" s="13" t="s">
        <v>73</v>
      </c>
      <c r="AY648" s="162" t="s">
        <v>187</v>
      </c>
    </row>
    <row r="649" spans="2:65" s="14" customFormat="1" ht="11.25">
      <c r="B649" s="168"/>
      <c r="D649" s="151" t="s">
        <v>197</v>
      </c>
      <c r="E649" s="169" t="s">
        <v>1</v>
      </c>
      <c r="F649" s="170" t="s">
        <v>202</v>
      </c>
      <c r="H649" s="171">
        <v>24.82</v>
      </c>
      <c r="I649" s="172"/>
      <c r="L649" s="168"/>
      <c r="M649" s="173"/>
      <c r="T649" s="174"/>
      <c r="AT649" s="169" t="s">
        <v>197</v>
      </c>
      <c r="AU649" s="169" t="s">
        <v>84</v>
      </c>
      <c r="AV649" s="14" t="s">
        <v>193</v>
      </c>
      <c r="AW649" s="14" t="s">
        <v>30</v>
      </c>
      <c r="AX649" s="14" t="s">
        <v>80</v>
      </c>
      <c r="AY649" s="169" t="s">
        <v>187</v>
      </c>
    </row>
    <row r="650" spans="2:65" s="1" customFormat="1" ht="49.15" customHeight="1">
      <c r="B650" s="32"/>
      <c r="C650" s="137" t="s">
        <v>685</v>
      </c>
      <c r="D650" s="137" t="s">
        <v>189</v>
      </c>
      <c r="E650" s="138" t="s">
        <v>686</v>
      </c>
      <c r="F650" s="139" t="s">
        <v>687</v>
      </c>
      <c r="G650" s="140" t="s">
        <v>245</v>
      </c>
      <c r="H650" s="141">
        <v>21.716000000000001</v>
      </c>
      <c r="I650" s="142"/>
      <c r="J650" s="143">
        <f>ROUND(I650*H650,2)</f>
        <v>0</v>
      </c>
      <c r="K650" s="144"/>
      <c r="L650" s="32"/>
      <c r="M650" s="145" t="s">
        <v>1</v>
      </c>
      <c r="N650" s="146" t="s">
        <v>39</v>
      </c>
      <c r="P650" s="147">
        <f>O650*H650</f>
        <v>0</v>
      </c>
      <c r="Q650" s="147">
        <v>0</v>
      </c>
      <c r="R650" s="147">
        <f>Q650*H650</f>
        <v>0</v>
      </c>
      <c r="S650" s="147">
        <v>0</v>
      </c>
      <c r="T650" s="148">
        <f>S650*H650</f>
        <v>0</v>
      </c>
      <c r="AR650" s="149" t="s">
        <v>193</v>
      </c>
      <c r="AT650" s="149" t="s">
        <v>189</v>
      </c>
      <c r="AU650" s="149" t="s">
        <v>84</v>
      </c>
      <c r="AY650" s="17" t="s">
        <v>187</v>
      </c>
      <c r="BE650" s="150">
        <f>IF(N650="základní",J650,0)</f>
        <v>0</v>
      </c>
      <c r="BF650" s="150">
        <f>IF(N650="snížená",J650,0)</f>
        <v>0</v>
      </c>
      <c r="BG650" s="150">
        <f>IF(N650="zákl. přenesená",J650,0)</f>
        <v>0</v>
      </c>
      <c r="BH650" s="150">
        <f>IF(N650="sníž. přenesená",J650,0)</f>
        <v>0</v>
      </c>
      <c r="BI650" s="150">
        <f>IF(N650="nulová",J650,0)</f>
        <v>0</v>
      </c>
      <c r="BJ650" s="17" t="s">
        <v>84</v>
      </c>
      <c r="BK650" s="150">
        <f>ROUND(I650*H650,2)</f>
        <v>0</v>
      </c>
      <c r="BL650" s="17" t="s">
        <v>193</v>
      </c>
      <c r="BM650" s="149" t="s">
        <v>3626</v>
      </c>
    </row>
    <row r="651" spans="2:65" s="1" customFormat="1" ht="185.25">
      <c r="B651" s="32"/>
      <c r="D651" s="151" t="s">
        <v>195</v>
      </c>
      <c r="F651" s="152" t="s">
        <v>689</v>
      </c>
      <c r="I651" s="153"/>
      <c r="L651" s="32"/>
      <c r="M651" s="154"/>
      <c r="T651" s="56"/>
      <c r="AT651" s="17" t="s">
        <v>195</v>
      </c>
      <c r="AU651" s="17" t="s">
        <v>84</v>
      </c>
    </row>
    <row r="652" spans="2:65" s="12" customFormat="1" ht="11.25">
      <c r="B652" s="155"/>
      <c r="D652" s="151" t="s">
        <v>197</v>
      </c>
      <c r="E652" s="156" t="s">
        <v>1</v>
      </c>
      <c r="F652" s="157" t="s">
        <v>207</v>
      </c>
      <c r="H652" s="156" t="s">
        <v>1</v>
      </c>
      <c r="I652" s="158"/>
      <c r="L652" s="155"/>
      <c r="M652" s="159"/>
      <c r="T652" s="160"/>
      <c r="AT652" s="156" t="s">
        <v>197</v>
      </c>
      <c r="AU652" s="156" t="s">
        <v>84</v>
      </c>
      <c r="AV652" s="12" t="s">
        <v>80</v>
      </c>
      <c r="AW652" s="12" t="s">
        <v>30</v>
      </c>
      <c r="AX652" s="12" t="s">
        <v>73</v>
      </c>
      <c r="AY652" s="156" t="s">
        <v>187</v>
      </c>
    </row>
    <row r="653" spans="2:65" s="13" customFormat="1" ht="11.25">
      <c r="B653" s="161"/>
      <c r="D653" s="151" t="s">
        <v>197</v>
      </c>
      <c r="E653" s="162" t="s">
        <v>1</v>
      </c>
      <c r="F653" s="163" t="s">
        <v>690</v>
      </c>
      <c r="H653" s="164">
        <v>12.41</v>
      </c>
      <c r="I653" s="165"/>
      <c r="L653" s="161"/>
      <c r="M653" s="166"/>
      <c r="T653" s="167"/>
      <c r="AT653" s="162" t="s">
        <v>197</v>
      </c>
      <c r="AU653" s="162" t="s">
        <v>84</v>
      </c>
      <c r="AV653" s="13" t="s">
        <v>84</v>
      </c>
      <c r="AW653" s="13" t="s">
        <v>30</v>
      </c>
      <c r="AX653" s="13" t="s">
        <v>73</v>
      </c>
      <c r="AY653" s="162" t="s">
        <v>187</v>
      </c>
    </row>
    <row r="654" spans="2:65" s="13" customFormat="1" ht="11.25">
      <c r="B654" s="161"/>
      <c r="D654" s="151" t="s">
        <v>197</v>
      </c>
      <c r="E654" s="162" t="s">
        <v>1</v>
      </c>
      <c r="F654" s="163" t="s">
        <v>691</v>
      </c>
      <c r="H654" s="164">
        <v>9.3059999999999992</v>
      </c>
      <c r="I654" s="165"/>
      <c r="L654" s="161"/>
      <c r="M654" s="166"/>
      <c r="T654" s="167"/>
      <c r="AT654" s="162" t="s">
        <v>197</v>
      </c>
      <c r="AU654" s="162" t="s">
        <v>84</v>
      </c>
      <c r="AV654" s="13" t="s">
        <v>84</v>
      </c>
      <c r="AW654" s="13" t="s">
        <v>30</v>
      </c>
      <c r="AX654" s="13" t="s">
        <v>73</v>
      </c>
      <c r="AY654" s="162" t="s">
        <v>187</v>
      </c>
    </row>
    <row r="655" spans="2:65" s="14" customFormat="1" ht="11.25">
      <c r="B655" s="168"/>
      <c r="D655" s="151" t="s">
        <v>197</v>
      </c>
      <c r="E655" s="169" t="s">
        <v>1</v>
      </c>
      <c r="F655" s="170" t="s">
        <v>202</v>
      </c>
      <c r="H655" s="171">
        <v>21.716000000000001</v>
      </c>
      <c r="I655" s="172"/>
      <c r="L655" s="168"/>
      <c r="M655" s="173"/>
      <c r="T655" s="174"/>
      <c r="AT655" s="169" t="s">
        <v>197</v>
      </c>
      <c r="AU655" s="169" t="s">
        <v>84</v>
      </c>
      <c r="AV655" s="14" t="s">
        <v>193</v>
      </c>
      <c r="AW655" s="14" t="s">
        <v>30</v>
      </c>
      <c r="AX655" s="14" t="s">
        <v>80</v>
      </c>
      <c r="AY655" s="169" t="s">
        <v>187</v>
      </c>
    </row>
    <row r="656" spans="2:65" s="1" customFormat="1" ht="24.2" customHeight="1">
      <c r="B656" s="32"/>
      <c r="C656" s="175" t="s">
        <v>692</v>
      </c>
      <c r="D656" s="175" t="s">
        <v>338</v>
      </c>
      <c r="E656" s="176" t="s">
        <v>693</v>
      </c>
      <c r="F656" s="177" t="s">
        <v>694</v>
      </c>
      <c r="G656" s="178" t="s">
        <v>245</v>
      </c>
      <c r="H656" s="179">
        <v>22.15</v>
      </c>
      <c r="I656" s="180"/>
      <c r="J656" s="181">
        <f>ROUND(I656*H656,2)</f>
        <v>0</v>
      </c>
      <c r="K656" s="182"/>
      <c r="L656" s="183"/>
      <c r="M656" s="184" t="s">
        <v>1</v>
      </c>
      <c r="N656" s="185" t="s">
        <v>39</v>
      </c>
      <c r="P656" s="147">
        <f>O656*H656</f>
        <v>0</v>
      </c>
      <c r="Q656" s="147">
        <v>0</v>
      </c>
      <c r="R656" s="147">
        <f>Q656*H656</f>
        <v>0</v>
      </c>
      <c r="S656" s="147">
        <v>0</v>
      </c>
      <c r="T656" s="148">
        <f>S656*H656</f>
        <v>0</v>
      </c>
      <c r="AR656" s="149" t="s">
        <v>242</v>
      </c>
      <c r="AT656" s="149" t="s">
        <v>338</v>
      </c>
      <c r="AU656" s="149" t="s">
        <v>84</v>
      </c>
      <c r="AY656" s="17" t="s">
        <v>187</v>
      </c>
      <c r="BE656" s="150">
        <f>IF(N656="základní",J656,0)</f>
        <v>0</v>
      </c>
      <c r="BF656" s="150">
        <f>IF(N656="snížená",J656,0)</f>
        <v>0</v>
      </c>
      <c r="BG656" s="150">
        <f>IF(N656="zákl. přenesená",J656,0)</f>
        <v>0</v>
      </c>
      <c r="BH656" s="150">
        <f>IF(N656="sníž. přenesená",J656,0)</f>
        <v>0</v>
      </c>
      <c r="BI656" s="150">
        <f>IF(N656="nulová",J656,0)</f>
        <v>0</v>
      </c>
      <c r="BJ656" s="17" t="s">
        <v>84</v>
      </c>
      <c r="BK656" s="150">
        <f>ROUND(I656*H656,2)</f>
        <v>0</v>
      </c>
      <c r="BL656" s="17" t="s">
        <v>193</v>
      </c>
      <c r="BM656" s="149" t="s">
        <v>3627</v>
      </c>
    </row>
    <row r="657" spans="2:65" s="13" customFormat="1" ht="11.25">
      <c r="B657" s="161"/>
      <c r="D657" s="151" t="s">
        <v>197</v>
      </c>
      <c r="E657" s="162" t="s">
        <v>1</v>
      </c>
      <c r="F657" s="163" t="s">
        <v>696</v>
      </c>
      <c r="H657" s="164">
        <v>22.15</v>
      </c>
      <c r="I657" s="165"/>
      <c r="L657" s="161"/>
      <c r="M657" s="166"/>
      <c r="T657" s="167"/>
      <c r="AT657" s="162" t="s">
        <v>197</v>
      </c>
      <c r="AU657" s="162" t="s">
        <v>84</v>
      </c>
      <c r="AV657" s="13" t="s">
        <v>84</v>
      </c>
      <c r="AW657" s="13" t="s">
        <v>30</v>
      </c>
      <c r="AX657" s="13" t="s">
        <v>73</v>
      </c>
      <c r="AY657" s="162" t="s">
        <v>187</v>
      </c>
    </row>
    <row r="658" spans="2:65" s="14" customFormat="1" ht="11.25">
      <c r="B658" s="168"/>
      <c r="D658" s="151" t="s">
        <v>197</v>
      </c>
      <c r="E658" s="169" t="s">
        <v>1</v>
      </c>
      <c r="F658" s="170" t="s">
        <v>202</v>
      </c>
      <c r="H658" s="171">
        <v>22.15</v>
      </c>
      <c r="I658" s="172"/>
      <c r="L658" s="168"/>
      <c r="M658" s="173"/>
      <c r="T658" s="174"/>
      <c r="AT658" s="169" t="s">
        <v>197</v>
      </c>
      <c r="AU658" s="169" t="s">
        <v>84</v>
      </c>
      <c r="AV658" s="14" t="s">
        <v>193</v>
      </c>
      <c r="AW658" s="14" t="s">
        <v>30</v>
      </c>
      <c r="AX658" s="14" t="s">
        <v>80</v>
      </c>
      <c r="AY658" s="169" t="s">
        <v>187</v>
      </c>
    </row>
    <row r="659" spans="2:65" s="1" customFormat="1" ht="62.65" customHeight="1">
      <c r="B659" s="32"/>
      <c r="C659" s="137" t="s">
        <v>697</v>
      </c>
      <c r="D659" s="137" t="s">
        <v>189</v>
      </c>
      <c r="E659" s="138" t="s">
        <v>698</v>
      </c>
      <c r="F659" s="139" t="s">
        <v>699</v>
      </c>
      <c r="G659" s="140" t="s">
        <v>245</v>
      </c>
      <c r="H659" s="141">
        <v>31.024000000000001</v>
      </c>
      <c r="I659" s="142"/>
      <c r="J659" s="143">
        <f>ROUND(I659*H659,2)</f>
        <v>0</v>
      </c>
      <c r="K659" s="144"/>
      <c r="L659" s="32"/>
      <c r="M659" s="145" t="s">
        <v>1</v>
      </c>
      <c r="N659" s="146" t="s">
        <v>39</v>
      </c>
      <c r="P659" s="147">
        <f>O659*H659</f>
        <v>0</v>
      </c>
      <c r="Q659" s="147">
        <v>0</v>
      </c>
      <c r="R659" s="147">
        <f>Q659*H659</f>
        <v>0</v>
      </c>
      <c r="S659" s="147">
        <v>0</v>
      </c>
      <c r="T659" s="148">
        <f>S659*H659</f>
        <v>0</v>
      </c>
      <c r="AR659" s="149" t="s">
        <v>193</v>
      </c>
      <c r="AT659" s="149" t="s">
        <v>189</v>
      </c>
      <c r="AU659" s="149" t="s">
        <v>84</v>
      </c>
      <c r="AY659" s="17" t="s">
        <v>187</v>
      </c>
      <c r="BE659" s="150">
        <f>IF(N659="základní",J659,0)</f>
        <v>0</v>
      </c>
      <c r="BF659" s="150">
        <f>IF(N659="snížená",J659,0)</f>
        <v>0</v>
      </c>
      <c r="BG659" s="150">
        <f>IF(N659="zákl. přenesená",J659,0)</f>
        <v>0</v>
      </c>
      <c r="BH659" s="150">
        <f>IF(N659="sníž. přenesená",J659,0)</f>
        <v>0</v>
      </c>
      <c r="BI659" s="150">
        <f>IF(N659="nulová",J659,0)</f>
        <v>0</v>
      </c>
      <c r="BJ659" s="17" t="s">
        <v>84</v>
      </c>
      <c r="BK659" s="150">
        <f>ROUND(I659*H659,2)</f>
        <v>0</v>
      </c>
      <c r="BL659" s="17" t="s">
        <v>193</v>
      </c>
      <c r="BM659" s="149" t="s">
        <v>3628</v>
      </c>
    </row>
    <row r="660" spans="2:65" s="12" customFormat="1" ht="11.25">
      <c r="B660" s="155"/>
      <c r="D660" s="151" t="s">
        <v>197</v>
      </c>
      <c r="E660" s="156" t="s">
        <v>1</v>
      </c>
      <c r="F660" s="157" t="s">
        <v>207</v>
      </c>
      <c r="H660" s="156" t="s">
        <v>1</v>
      </c>
      <c r="I660" s="158"/>
      <c r="L660" s="155"/>
      <c r="M660" s="159"/>
      <c r="T660" s="160"/>
      <c r="AT660" s="156" t="s">
        <v>197</v>
      </c>
      <c r="AU660" s="156" t="s">
        <v>84</v>
      </c>
      <c r="AV660" s="12" t="s">
        <v>80</v>
      </c>
      <c r="AW660" s="12" t="s">
        <v>30</v>
      </c>
      <c r="AX660" s="12" t="s">
        <v>73</v>
      </c>
      <c r="AY660" s="156" t="s">
        <v>187</v>
      </c>
    </row>
    <row r="661" spans="2:65" s="12" customFormat="1" ht="11.25">
      <c r="B661" s="155"/>
      <c r="D661" s="151" t="s">
        <v>197</v>
      </c>
      <c r="E661" s="156" t="s">
        <v>1</v>
      </c>
      <c r="F661" s="157" t="s">
        <v>683</v>
      </c>
      <c r="H661" s="156" t="s">
        <v>1</v>
      </c>
      <c r="I661" s="158"/>
      <c r="L661" s="155"/>
      <c r="M661" s="159"/>
      <c r="T661" s="160"/>
      <c r="AT661" s="156" t="s">
        <v>197</v>
      </c>
      <c r="AU661" s="156" t="s">
        <v>84</v>
      </c>
      <c r="AV661" s="12" t="s">
        <v>80</v>
      </c>
      <c r="AW661" s="12" t="s">
        <v>30</v>
      </c>
      <c r="AX661" s="12" t="s">
        <v>73</v>
      </c>
      <c r="AY661" s="156" t="s">
        <v>187</v>
      </c>
    </row>
    <row r="662" spans="2:65" s="13" customFormat="1" ht="11.25">
      <c r="B662" s="161"/>
      <c r="D662" s="151" t="s">
        <v>197</v>
      </c>
      <c r="E662" s="162" t="s">
        <v>1</v>
      </c>
      <c r="F662" s="163" t="s">
        <v>684</v>
      </c>
      <c r="H662" s="164">
        <v>24.82</v>
      </c>
      <c r="I662" s="165"/>
      <c r="L662" s="161"/>
      <c r="M662" s="166"/>
      <c r="T662" s="167"/>
      <c r="AT662" s="162" t="s">
        <v>197</v>
      </c>
      <c r="AU662" s="162" t="s">
        <v>84</v>
      </c>
      <c r="AV662" s="13" t="s">
        <v>84</v>
      </c>
      <c r="AW662" s="13" t="s">
        <v>30</v>
      </c>
      <c r="AX662" s="13" t="s">
        <v>73</v>
      </c>
      <c r="AY662" s="162" t="s">
        <v>187</v>
      </c>
    </row>
    <row r="663" spans="2:65" s="13" customFormat="1" ht="11.25">
      <c r="B663" s="161"/>
      <c r="D663" s="151" t="s">
        <v>197</v>
      </c>
      <c r="E663" s="162" t="s">
        <v>1</v>
      </c>
      <c r="F663" s="163" t="s">
        <v>701</v>
      </c>
      <c r="H663" s="164">
        <v>6.2039999999999997</v>
      </c>
      <c r="I663" s="165"/>
      <c r="L663" s="161"/>
      <c r="M663" s="166"/>
      <c r="T663" s="167"/>
      <c r="AT663" s="162" t="s">
        <v>197</v>
      </c>
      <c r="AU663" s="162" t="s">
        <v>84</v>
      </c>
      <c r="AV663" s="13" t="s">
        <v>84</v>
      </c>
      <c r="AW663" s="13" t="s">
        <v>30</v>
      </c>
      <c r="AX663" s="13" t="s">
        <v>73</v>
      </c>
      <c r="AY663" s="162" t="s">
        <v>187</v>
      </c>
    </row>
    <row r="664" spans="2:65" s="14" customFormat="1" ht="11.25">
      <c r="B664" s="168"/>
      <c r="D664" s="151" t="s">
        <v>197</v>
      </c>
      <c r="E664" s="169" t="s">
        <v>1</v>
      </c>
      <c r="F664" s="170" t="s">
        <v>202</v>
      </c>
      <c r="H664" s="171">
        <v>31.024000000000001</v>
      </c>
      <c r="I664" s="172"/>
      <c r="L664" s="168"/>
      <c r="M664" s="173"/>
      <c r="T664" s="174"/>
      <c r="AT664" s="169" t="s">
        <v>197</v>
      </c>
      <c r="AU664" s="169" t="s">
        <v>84</v>
      </c>
      <c r="AV664" s="14" t="s">
        <v>193</v>
      </c>
      <c r="AW664" s="14" t="s">
        <v>30</v>
      </c>
      <c r="AX664" s="14" t="s">
        <v>80</v>
      </c>
      <c r="AY664" s="169" t="s">
        <v>187</v>
      </c>
    </row>
    <row r="665" spans="2:65" s="1" customFormat="1" ht="37.9" customHeight="1">
      <c r="B665" s="32"/>
      <c r="C665" s="137" t="s">
        <v>702</v>
      </c>
      <c r="D665" s="137" t="s">
        <v>189</v>
      </c>
      <c r="E665" s="138" t="s">
        <v>703</v>
      </c>
      <c r="F665" s="139" t="s">
        <v>704</v>
      </c>
      <c r="G665" s="140" t="s">
        <v>245</v>
      </c>
      <c r="H665" s="141">
        <v>1362.2360000000001</v>
      </c>
      <c r="I665" s="142"/>
      <c r="J665" s="143">
        <f>ROUND(I665*H665,2)</f>
        <v>0</v>
      </c>
      <c r="K665" s="144"/>
      <c r="L665" s="32"/>
      <c r="M665" s="145" t="s">
        <v>1</v>
      </c>
      <c r="N665" s="146" t="s">
        <v>39</v>
      </c>
      <c r="P665" s="147">
        <f>O665*H665</f>
        <v>0</v>
      </c>
      <c r="Q665" s="147">
        <v>0</v>
      </c>
      <c r="R665" s="147">
        <f>Q665*H665</f>
        <v>0</v>
      </c>
      <c r="S665" s="147">
        <v>0</v>
      </c>
      <c r="T665" s="148">
        <f>S665*H665</f>
        <v>0</v>
      </c>
      <c r="AR665" s="149" t="s">
        <v>193</v>
      </c>
      <c r="AT665" s="149" t="s">
        <v>189</v>
      </c>
      <c r="AU665" s="149" t="s">
        <v>84</v>
      </c>
      <c r="AY665" s="17" t="s">
        <v>187</v>
      </c>
      <c r="BE665" s="150">
        <f>IF(N665="základní",J665,0)</f>
        <v>0</v>
      </c>
      <c r="BF665" s="150">
        <f>IF(N665="snížená",J665,0)</f>
        <v>0</v>
      </c>
      <c r="BG665" s="150">
        <f>IF(N665="zákl. přenesená",J665,0)</f>
        <v>0</v>
      </c>
      <c r="BH665" s="150">
        <f>IF(N665="sníž. přenesená",J665,0)</f>
        <v>0</v>
      </c>
      <c r="BI665" s="150">
        <f>IF(N665="nulová",J665,0)</f>
        <v>0</v>
      </c>
      <c r="BJ665" s="17" t="s">
        <v>84</v>
      </c>
      <c r="BK665" s="150">
        <f>ROUND(I665*H665,2)</f>
        <v>0</v>
      </c>
      <c r="BL665" s="17" t="s">
        <v>193</v>
      </c>
      <c r="BM665" s="149" t="s">
        <v>3629</v>
      </c>
    </row>
    <row r="666" spans="2:65" s="12" customFormat="1" ht="11.25">
      <c r="B666" s="155"/>
      <c r="D666" s="151" t="s">
        <v>197</v>
      </c>
      <c r="E666" s="156" t="s">
        <v>1</v>
      </c>
      <c r="F666" s="157" t="s">
        <v>207</v>
      </c>
      <c r="H666" s="156" t="s">
        <v>1</v>
      </c>
      <c r="I666" s="158"/>
      <c r="L666" s="155"/>
      <c r="M666" s="159"/>
      <c r="T666" s="160"/>
      <c r="AT666" s="156" t="s">
        <v>197</v>
      </c>
      <c r="AU666" s="156" t="s">
        <v>84</v>
      </c>
      <c r="AV666" s="12" t="s">
        <v>80</v>
      </c>
      <c r="AW666" s="12" t="s">
        <v>30</v>
      </c>
      <c r="AX666" s="12" t="s">
        <v>73</v>
      </c>
      <c r="AY666" s="156" t="s">
        <v>187</v>
      </c>
    </row>
    <row r="667" spans="2:65" s="13" customFormat="1" ht="11.25">
      <c r="B667" s="161"/>
      <c r="D667" s="151" t="s">
        <v>197</v>
      </c>
      <c r="E667" s="162" t="s">
        <v>1</v>
      </c>
      <c r="F667" s="163" t="s">
        <v>706</v>
      </c>
      <c r="H667" s="164">
        <v>679.88</v>
      </c>
      <c r="I667" s="165"/>
      <c r="L667" s="161"/>
      <c r="M667" s="166"/>
      <c r="T667" s="167"/>
      <c r="AT667" s="162" t="s">
        <v>197</v>
      </c>
      <c r="AU667" s="162" t="s">
        <v>84</v>
      </c>
      <c r="AV667" s="13" t="s">
        <v>84</v>
      </c>
      <c r="AW667" s="13" t="s">
        <v>30</v>
      </c>
      <c r="AX667" s="13" t="s">
        <v>73</v>
      </c>
      <c r="AY667" s="162" t="s">
        <v>187</v>
      </c>
    </row>
    <row r="668" spans="2:65" s="13" customFormat="1" ht="11.25">
      <c r="B668" s="161"/>
      <c r="D668" s="151" t="s">
        <v>197</v>
      </c>
      <c r="E668" s="162" t="s">
        <v>1</v>
      </c>
      <c r="F668" s="163" t="s">
        <v>707</v>
      </c>
      <c r="H668" s="164">
        <v>23.062999999999999</v>
      </c>
      <c r="I668" s="165"/>
      <c r="L668" s="161"/>
      <c r="M668" s="166"/>
      <c r="T668" s="167"/>
      <c r="AT668" s="162" t="s">
        <v>197</v>
      </c>
      <c r="AU668" s="162" t="s">
        <v>84</v>
      </c>
      <c r="AV668" s="13" t="s">
        <v>84</v>
      </c>
      <c r="AW668" s="13" t="s">
        <v>30</v>
      </c>
      <c r="AX668" s="13" t="s">
        <v>73</v>
      </c>
      <c r="AY668" s="162" t="s">
        <v>187</v>
      </c>
    </row>
    <row r="669" spans="2:65" s="13" customFormat="1" ht="11.25">
      <c r="B669" s="161"/>
      <c r="D669" s="151" t="s">
        <v>197</v>
      </c>
      <c r="E669" s="162" t="s">
        <v>1</v>
      </c>
      <c r="F669" s="163" t="s">
        <v>708</v>
      </c>
      <c r="H669" s="164">
        <v>-6.3040000000000003</v>
      </c>
      <c r="I669" s="165"/>
      <c r="L669" s="161"/>
      <c r="M669" s="166"/>
      <c r="T669" s="167"/>
      <c r="AT669" s="162" t="s">
        <v>197</v>
      </c>
      <c r="AU669" s="162" t="s">
        <v>84</v>
      </c>
      <c r="AV669" s="13" t="s">
        <v>84</v>
      </c>
      <c r="AW669" s="13" t="s">
        <v>30</v>
      </c>
      <c r="AX669" s="13" t="s">
        <v>73</v>
      </c>
      <c r="AY669" s="162" t="s">
        <v>187</v>
      </c>
    </row>
    <row r="670" spans="2:65" s="13" customFormat="1" ht="11.25">
      <c r="B670" s="161"/>
      <c r="D670" s="151" t="s">
        <v>197</v>
      </c>
      <c r="E670" s="162" t="s">
        <v>1</v>
      </c>
      <c r="F670" s="163" t="s">
        <v>709</v>
      </c>
      <c r="H670" s="164">
        <v>-6.875</v>
      </c>
      <c r="I670" s="165"/>
      <c r="L670" s="161"/>
      <c r="M670" s="166"/>
      <c r="T670" s="167"/>
      <c r="AT670" s="162" t="s">
        <v>197</v>
      </c>
      <c r="AU670" s="162" t="s">
        <v>84</v>
      </c>
      <c r="AV670" s="13" t="s">
        <v>84</v>
      </c>
      <c r="AW670" s="13" t="s">
        <v>30</v>
      </c>
      <c r="AX670" s="13" t="s">
        <v>73</v>
      </c>
      <c r="AY670" s="162" t="s">
        <v>187</v>
      </c>
    </row>
    <row r="671" spans="2:65" s="13" customFormat="1" ht="11.25">
      <c r="B671" s="161"/>
      <c r="D671" s="151" t="s">
        <v>197</v>
      </c>
      <c r="E671" s="162" t="s">
        <v>1</v>
      </c>
      <c r="F671" s="163" t="s">
        <v>710</v>
      </c>
      <c r="H671" s="164">
        <v>-1.28</v>
      </c>
      <c r="I671" s="165"/>
      <c r="L671" s="161"/>
      <c r="M671" s="166"/>
      <c r="T671" s="167"/>
      <c r="AT671" s="162" t="s">
        <v>197</v>
      </c>
      <c r="AU671" s="162" t="s">
        <v>84</v>
      </c>
      <c r="AV671" s="13" t="s">
        <v>84</v>
      </c>
      <c r="AW671" s="13" t="s">
        <v>30</v>
      </c>
      <c r="AX671" s="13" t="s">
        <v>73</v>
      </c>
      <c r="AY671" s="162" t="s">
        <v>187</v>
      </c>
    </row>
    <row r="672" spans="2:65" s="13" customFormat="1" ht="11.25">
      <c r="B672" s="161"/>
      <c r="D672" s="151" t="s">
        <v>197</v>
      </c>
      <c r="E672" s="162" t="s">
        <v>1</v>
      </c>
      <c r="F672" s="163" t="s">
        <v>711</v>
      </c>
      <c r="H672" s="164">
        <v>-4.68</v>
      </c>
      <c r="I672" s="165"/>
      <c r="L672" s="161"/>
      <c r="M672" s="166"/>
      <c r="T672" s="167"/>
      <c r="AT672" s="162" t="s">
        <v>197</v>
      </c>
      <c r="AU672" s="162" t="s">
        <v>84</v>
      </c>
      <c r="AV672" s="13" t="s">
        <v>84</v>
      </c>
      <c r="AW672" s="13" t="s">
        <v>30</v>
      </c>
      <c r="AX672" s="13" t="s">
        <v>73</v>
      </c>
      <c r="AY672" s="162" t="s">
        <v>187</v>
      </c>
    </row>
    <row r="673" spans="2:51" s="13" customFormat="1" ht="11.25">
      <c r="B673" s="161"/>
      <c r="D673" s="151" t="s">
        <v>197</v>
      </c>
      <c r="E673" s="162" t="s">
        <v>1</v>
      </c>
      <c r="F673" s="163" t="s">
        <v>712</v>
      </c>
      <c r="H673" s="164">
        <v>-16.38</v>
      </c>
      <c r="I673" s="165"/>
      <c r="L673" s="161"/>
      <c r="M673" s="166"/>
      <c r="T673" s="167"/>
      <c r="AT673" s="162" t="s">
        <v>197</v>
      </c>
      <c r="AU673" s="162" t="s">
        <v>84</v>
      </c>
      <c r="AV673" s="13" t="s">
        <v>84</v>
      </c>
      <c r="AW673" s="13" t="s">
        <v>30</v>
      </c>
      <c r="AX673" s="13" t="s">
        <v>73</v>
      </c>
      <c r="AY673" s="162" t="s">
        <v>187</v>
      </c>
    </row>
    <row r="674" spans="2:51" s="13" customFormat="1" ht="11.25">
      <c r="B674" s="161"/>
      <c r="D674" s="151" t="s">
        <v>197</v>
      </c>
      <c r="E674" s="162" t="s">
        <v>1</v>
      </c>
      <c r="F674" s="163" t="s">
        <v>713</v>
      </c>
      <c r="H674" s="164">
        <v>-21.06</v>
      </c>
      <c r="I674" s="165"/>
      <c r="L674" s="161"/>
      <c r="M674" s="166"/>
      <c r="T674" s="167"/>
      <c r="AT674" s="162" t="s">
        <v>197</v>
      </c>
      <c r="AU674" s="162" t="s">
        <v>84</v>
      </c>
      <c r="AV674" s="13" t="s">
        <v>84</v>
      </c>
      <c r="AW674" s="13" t="s">
        <v>30</v>
      </c>
      <c r="AX674" s="13" t="s">
        <v>73</v>
      </c>
      <c r="AY674" s="162" t="s">
        <v>187</v>
      </c>
    </row>
    <row r="675" spans="2:51" s="13" customFormat="1" ht="11.25">
      <c r="B675" s="161"/>
      <c r="D675" s="151" t="s">
        <v>197</v>
      </c>
      <c r="E675" s="162" t="s">
        <v>1</v>
      </c>
      <c r="F675" s="163" t="s">
        <v>714</v>
      </c>
      <c r="H675" s="164">
        <v>-1.08</v>
      </c>
      <c r="I675" s="165"/>
      <c r="L675" s="161"/>
      <c r="M675" s="166"/>
      <c r="T675" s="167"/>
      <c r="AT675" s="162" t="s">
        <v>197</v>
      </c>
      <c r="AU675" s="162" t="s">
        <v>84</v>
      </c>
      <c r="AV675" s="13" t="s">
        <v>84</v>
      </c>
      <c r="AW675" s="13" t="s">
        <v>30</v>
      </c>
      <c r="AX675" s="13" t="s">
        <v>73</v>
      </c>
      <c r="AY675" s="162" t="s">
        <v>187</v>
      </c>
    </row>
    <row r="676" spans="2:51" s="13" customFormat="1" ht="11.25">
      <c r="B676" s="161"/>
      <c r="D676" s="151" t="s">
        <v>197</v>
      </c>
      <c r="E676" s="162" t="s">
        <v>1</v>
      </c>
      <c r="F676" s="163" t="s">
        <v>715</v>
      </c>
      <c r="H676" s="164">
        <v>-1.5</v>
      </c>
      <c r="I676" s="165"/>
      <c r="L676" s="161"/>
      <c r="M676" s="166"/>
      <c r="T676" s="167"/>
      <c r="AT676" s="162" t="s">
        <v>197</v>
      </c>
      <c r="AU676" s="162" t="s">
        <v>84</v>
      </c>
      <c r="AV676" s="13" t="s">
        <v>84</v>
      </c>
      <c r="AW676" s="13" t="s">
        <v>30</v>
      </c>
      <c r="AX676" s="13" t="s">
        <v>73</v>
      </c>
      <c r="AY676" s="162" t="s">
        <v>187</v>
      </c>
    </row>
    <row r="677" spans="2:51" s="13" customFormat="1" ht="11.25">
      <c r="B677" s="161"/>
      <c r="D677" s="151" t="s">
        <v>197</v>
      </c>
      <c r="E677" s="162" t="s">
        <v>1</v>
      </c>
      <c r="F677" s="163" t="s">
        <v>716</v>
      </c>
      <c r="H677" s="164">
        <v>-0.34300000000000003</v>
      </c>
      <c r="I677" s="165"/>
      <c r="L677" s="161"/>
      <c r="M677" s="166"/>
      <c r="T677" s="167"/>
      <c r="AT677" s="162" t="s">
        <v>197</v>
      </c>
      <c r="AU677" s="162" t="s">
        <v>84</v>
      </c>
      <c r="AV677" s="13" t="s">
        <v>84</v>
      </c>
      <c r="AW677" s="13" t="s">
        <v>30</v>
      </c>
      <c r="AX677" s="13" t="s">
        <v>73</v>
      </c>
      <c r="AY677" s="162" t="s">
        <v>187</v>
      </c>
    </row>
    <row r="678" spans="2:51" s="13" customFormat="1" ht="11.25">
      <c r="B678" s="161"/>
      <c r="D678" s="151" t="s">
        <v>197</v>
      </c>
      <c r="E678" s="162" t="s">
        <v>1</v>
      </c>
      <c r="F678" s="163" t="s">
        <v>636</v>
      </c>
      <c r="H678" s="164">
        <v>-2.2000000000000002</v>
      </c>
      <c r="I678" s="165"/>
      <c r="L678" s="161"/>
      <c r="M678" s="166"/>
      <c r="T678" s="167"/>
      <c r="AT678" s="162" t="s">
        <v>197</v>
      </c>
      <c r="AU678" s="162" t="s">
        <v>84</v>
      </c>
      <c r="AV678" s="13" t="s">
        <v>84</v>
      </c>
      <c r="AW678" s="13" t="s">
        <v>30</v>
      </c>
      <c r="AX678" s="13" t="s">
        <v>73</v>
      </c>
      <c r="AY678" s="162" t="s">
        <v>187</v>
      </c>
    </row>
    <row r="679" spans="2:51" s="13" customFormat="1" ht="11.25">
      <c r="B679" s="161"/>
      <c r="D679" s="151" t="s">
        <v>197</v>
      </c>
      <c r="E679" s="162" t="s">
        <v>1</v>
      </c>
      <c r="F679" s="163" t="s">
        <v>717</v>
      </c>
      <c r="H679" s="164">
        <v>8</v>
      </c>
      <c r="I679" s="165"/>
      <c r="L679" s="161"/>
      <c r="M679" s="166"/>
      <c r="T679" s="167"/>
      <c r="AT679" s="162" t="s">
        <v>197</v>
      </c>
      <c r="AU679" s="162" t="s">
        <v>84</v>
      </c>
      <c r="AV679" s="13" t="s">
        <v>84</v>
      </c>
      <c r="AW679" s="13" t="s">
        <v>30</v>
      </c>
      <c r="AX679" s="13" t="s">
        <v>73</v>
      </c>
      <c r="AY679" s="162" t="s">
        <v>187</v>
      </c>
    </row>
    <row r="680" spans="2:51" s="13" customFormat="1" ht="11.25">
      <c r="B680" s="161"/>
      <c r="D680" s="151" t="s">
        <v>197</v>
      </c>
      <c r="E680" s="162" t="s">
        <v>1</v>
      </c>
      <c r="F680" s="163" t="s">
        <v>718</v>
      </c>
      <c r="H680" s="164">
        <v>5.4</v>
      </c>
      <c r="I680" s="165"/>
      <c r="L680" s="161"/>
      <c r="M680" s="166"/>
      <c r="T680" s="167"/>
      <c r="AT680" s="162" t="s">
        <v>197</v>
      </c>
      <c r="AU680" s="162" t="s">
        <v>84</v>
      </c>
      <c r="AV680" s="13" t="s">
        <v>84</v>
      </c>
      <c r="AW680" s="13" t="s">
        <v>30</v>
      </c>
      <c r="AX680" s="13" t="s">
        <v>73</v>
      </c>
      <c r="AY680" s="162" t="s">
        <v>187</v>
      </c>
    </row>
    <row r="681" spans="2:51" s="13" customFormat="1" ht="11.25">
      <c r="B681" s="161"/>
      <c r="D681" s="151" t="s">
        <v>197</v>
      </c>
      <c r="E681" s="162" t="s">
        <v>1</v>
      </c>
      <c r="F681" s="163" t="s">
        <v>719</v>
      </c>
      <c r="H681" s="164">
        <v>1.92</v>
      </c>
      <c r="I681" s="165"/>
      <c r="L681" s="161"/>
      <c r="M681" s="166"/>
      <c r="T681" s="167"/>
      <c r="AT681" s="162" t="s">
        <v>197</v>
      </c>
      <c r="AU681" s="162" t="s">
        <v>84</v>
      </c>
      <c r="AV681" s="13" t="s">
        <v>84</v>
      </c>
      <c r="AW681" s="13" t="s">
        <v>30</v>
      </c>
      <c r="AX681" s="13" t="s">
        <v>73</v>
      </c>
      <c r="AY681" s="162" t="s">
        <v>187</v>
      </c>
    </row>
    <row r="682" spans="2:51" s="13" customFormat="1" ht="11.25">
      <c r="B682" s="161"/>
      <c r="D682" s="151" t="s">
        <v>197</v>
      </c>
      <c r="E682" s="162" t="s">
        <v>1</v>
      </c>
      <c r="F682" s="163" t="s">
        <v>720</v>
      </c>
      <c r="H682" s="164">
        <v>3.6</v>
      </c>
      <c r="I682" s="165"/>
      <c r="L682" s="161"/>
      <c r="M682" s="166"/>
      <c r="T682" s="167"/>
      <c r="AT682" s="162" t="s">
        <v>197</v>
      </c>
      <c r="AU682" s="162" t="s">
        <v>84</v>
      </c>
      <c r="AV682" s="13" t="s">
        <v>84</v>
      </c>
      <c r="AW682" s="13" t="s">
        <v>30</v>
      </c>
      <c r="AX682" s="13" t="s">
        <v>73</v>
      </c>
      <c r="AY682" s="162" t="s">
        <v>187</v>
      </c>
    </row>
    <row r="683" spans="2:51" s="13" customFormat="1" ht="11.25">
      <c r="B683" s="161"/>
      <c r="D683" s="151" t="s">
        <v>197</v>
      </c>
      <c r="E683" s="162" t="s">
        <v>1</v>
      </c>
      <c r="F683" s="163" t="s">
        <v>721</v>
      </c>
      <c r="H683" s="164">
        <v>7.92</v>
      </c>
      <c r="I683" s="165"/>
      <c r="L683" s="161"/>
      <c r="M683" s="166"/>
      <c r="T683" s="167"/>
      <c r="AT683" s="162" t="s">
        <v>197</v>
      </c>
      <c r="AU683" s="162" t="s">
        <v>84</v>
      </c>
      <c r="AV683" s="13" t="s">
        <v>84</v>
      </c>
      <c r="AW683" s="13" t="s">
        <v>30</v>
      </c>
      <c r="AX683" s="13" t="s">
        <v>73</v>
      </c>
      <c r="AY683" s="162" t="s">
        <v>187</v>
      </c>
    </row>
    <row r="684" spans="2:51" s="13" customFormat="1" ht="11.25">
      <c r="B684" s="161"/>
      <c r="D684" s="151" t="s">
        <v>197</v>
      </c>
      <c r="E684" s="162" t="s">
        <v>1</v>
      </c>
      <c r="F684" s="163" t="s">
        <v>722</v>
      </c>
      <c r="H684" s="164">
        <v>8.4</v>
      </c>
      <c r="I684" s="165"/>
      <c r="L684" s="161"/>
      <c r="M684" s="166"/>
      <c r="T684" s="167"/>
      <c r="AT684" s="162" t="s">
        <v>197</v>
      </c>
      <c r="AU684" s="162" t="s">
        <v>84</v>
      </c>
      <c r="AV684" s="13" t="s">
        <v>84</v>
      </c>
      <c r="AW684" s="13" t="s">
        <v>30</v>
      </c>
      <c r="AX684" s="13" t="s">
        <v>73</v>
      </c>
      <c r="AY684" s="162" t="s">
        <v>187</v>
      </c>
    </row>
    <row r="685" spans="2:51" s="13" customFormat="1" ht="11.25">
      <c r="B685" s="161"/>
      <c r="D685" s="151" t="s">
        <v>197</v>
      </c>
      <c r="E685" s="162" t="s">
        <v>1</v>
      </c>
      <c r="F685" s="163" t="s">
        <v>723</v>
      </c>
      <c r="H685" s="164">
        <v>1.02</v>
      </c>
      <c r="I685" s="165"/>
      <c r="L685" s="161"/>
      <c r="M685" s="166"/>
      <c r="T685" s="167"/>
      <c r="AT685" s="162" t="s">
        <v>197</v>
      </c>
      <c r="AU685" s="162" t="s">
        <v>84</v>
      </c>
      <c r="AV685" s="13" t="s">
        <v>84</v>
      </c>
      <c r="AW685" s="13" t="s">
        <v>30</v>
      </c>
      <c r="AX685" s="13" t="s">
        <v>73</v>
      </c>
      <c r="AY685" s="162" t="s">
        <v>187</v>
      </c>
    </row>
    <row r="686" spans="2:51" s="13" customFormat="1" ht="11.25">
      <c r="B686" s="161"/>
      <c r="D686" s="151" t="s">
        <v>197</v>
      </c>
      <c r="E686" s="162" t="s">
        <v>1</v>
      </c>
      <c r="F686" s="163" t="s">
        <v>724</v>
      </c>
      <c r="H686" s="164">
        <v>1.24</v>
      </c>
      <c r="I686" s="165"/>
      <c r="L686" s="161"/>
      <c r="M686" s="166"/>
      <c r="T686" s="167"/>
      <c r="AT686" s="162" t="s">
        <v>197</v>
      </c>
      <c r="AU686" s="162" t="s">
        <v>84</v>
      </c>
      <c r="AV686" s="13" t="s">
        <v>84</v>
      </c>
      <c r="AW686" s="13" t="s">
        <v>30</v>
      </c>
      <c r="AX686" s="13" t="s">
        <v>73</v>
      </c>
      <c r="AY686" s="162" t="s">
        <v>187</v>
      </c>
    </row>
    <row r="687" spans="2:51" s="13" customFormat="1" ht="11.25">
      <c r="B687" s="161"/>
      <c r="D687" s="151" t="s">
        <v>197</v>
      </c>
      <c r="E687" s="162" t="s">
        <v>1</v>
      </c>
      <c r="F687" s="163" t="s">
        <v>725</v>
      </c>
      <c r="H687" s="164">
        <v>0.33700000000000002</v>
      </c>
      <c r="I687" s="165"/>
      <c r="L687" s="161"/>
      <c r="M687" s="166"/>
      <c r="T687" s="167"/>
      <c r="AT687" s="162" t="s">
        <v>197</v>
      </c>
      <c r="AU687" s="162" t="s">
        <v>84</v>
      </c>
      <c r="AV687" s="13" t="s">
        <v>84</v>
      </c>
      <c r="AW687" s="13" t="s">
        <v>30</v>
      </c>
      <c r="AX687" s="13" t="s">
        <v>73</v>
      </c>
      <c r="AY687" s="162" t="s">
        <v>187</v>
      </c>
    </row>
    <row r="688" spans="2:51" s="13" customFormat="1" ht="11.25">
      <c r="B688" s="161"/>
      <c r="D688" s="151" t="s">
        <v>197</v>
      </c>
      <c r="E688" s="162" t="s">
        <v>1</v>
      </c>
      <c r="F688" s="163" t="s">
        <v>726</v>
      </c>
      <c r="H688" s="164">
        <v>2.04</v>
      </c>
      <c r="I688" s="165"/>
      <c r="L688" s="161"/>
      <c r="M688" s="166"/>
      <c r="T688" s="167"/>
      <c r="AT688" s="162" t="s">
        <v>197</v>
      </c>
      <c r="AU688" s="162" t="s">
        <v>84</v>
      </c>
      <c r="AV688" s="13" t="s">
        <v>84</v>
      </c>
      <c r="AW688" s="13" t="s">
        <v>30</v>
      </c>
      <c r="AX688" s="13" t="s">
        <v>73</v>
      </c>
      <c r="AY688" s="162" t="s">
        <v>187</v>
      </c>
    </row>
    <row r="689" spans="2:65" s="15" customFormat="1" ht="11.25">
      <c r="B689" s="186"/>
      <c r="D689" s="151" t="s">
        <v>197</v>
      </c>
      <c r="E689" s="187" t="s">
        <v>1</v>
      </c>
      <c r="F689" s="188" t="s">
        <v>492</v>
      </c>
      <c r="H689" s="189">
        <v>681.11799999999994</v>
      </c>
      <c r="I689" s="190"/>
      <c r="L689" s="186"/>
      <c r="M689" s="191"/>
      <c r="T689" s="192"/>
      <c r="AT689" s="187" t="s">
        <v>197</v>
      </c>
      <c r="AU689" s="187" t="s">
        <v>84</v>
      </c>
      <c r="AV689" s="15" t="s">
        <v>210</v>
      </c>
      <c r="AW689" s="15" t="s">
        <v>30</v>
      </c>
      <c r="AX689" s="15" t="s">
        <v>73</v>
      </c>
      <c r="AY689" s="187" t="s">
        <v>187</v>
      </c>
    </row>
    <row r="690" spans="2:65" s="13" customFormat="1" ht="11.25">
      <c r="B690" s="161"/>
      <c r="D690" s="151" t="s">
        <v>197</v>
      </c>
      <c r="E690" s="162" t="s">
        <v>1</v>
      </c>
      <c r="F690" s="163" t="s">
        <v>727</v>
      </c>
      <c r="H690" s="164">
        <v>681.11800000000005</v>
      </c>
      <c r="I690" s="165"/>
      <c r="L690" s="161"/>
      <c r="M690" s="166"/>
      <c r="T690" s="167"/>
      <c r="AT690" s="162" t="s">
        <v>197</v>
      </c>
      <c r="AU690" s="162" t="s">
        <v>84</v>
      </c>
      <c r="AV690" s="13" t="s">
        <v>84</v>
      </c>
      <c r="AW690" s="13" t="s">
        <v>30</v>
      </c>
      <c r="AX690" s="13" t="s">
        <v>73</v>
      </c>
      <c r="AY690" s="162" t="s">
        <v>187</v>
      </c>
    </row>
    <row r="691" spans="2:65" s="14" customFormat="1" ht="11.25">
      <c r="B691" s="168"/>
      <c r="D691" s="151" t="s">
        <v>197</v>
      </c>
      <c r="E691" s="169" t="s">
        <v>1</v>
      </c>
      <c r="F691" s="170" t="s">
        <v>202</v>
      </c>
      <c r="H691" s="171">
        <v>1362.2359999999999</v>
      </c>
      <c r="I691" s="172"/>
      <c r="L691" s="168"/>
      <c r="M691" s="173"/>
      <c r="T691" s="174"/>
      <c r="AT691" s="169" t="s">
        <v>197</v>
      </c>
      <c r="AU691" s="169" t="s">
        <v>84</v>
      </c>
      <c r="AV691" s="14" t="s">
        <v>193</v>
      </c>
      <c r="AW691" s="14" t="s">
        <v>30</v>
      </c>
      <c r="AX691" s="14" t="s">
        <v>80</v>
      </c>
      <c r="AY691" s="169" t="s">
        <v>187</v>
      </c>
    </row>
    <row r="692" spans="2:65" s="1" customFormat="1" ht="33" customHeight="1">
      <c r="B692" s="32"/>
      <c r="C692" s="137" t="s">
        <v>728</v>
      </c>
      <c r="D692" s="137" t="s">
        <v>189</v>
      </c>
      <c r="E692" s="138" t="s">
        <v>729</v>
      </c>
      <c r="F692" s="139" t="s">
        <v>730</v>
      </c>
      <c r="G692" s="140" t="s">
        <v>245</v>
      </c>
      <c r="H692" s="141">
        <v>681.11800000000005</v>
      </c>
      <c r="I692" s="142"/>
      <c r="J692" s="143">
        <f>ROUND(I692*H692,2)</f>
        <v>0</v>
      </c>
      <c r="K692" s="144"/>
      <c r="L692" s="32"/>
      <c r="M692" s="145" t="s">
        <v>1</v>
      </c>
      <c r="N692" s="146" t="s">
        <v>39</v>
      </c>
      <c r="P692" s="147">
        <f>O692*H692</f>
        <v>0</v>
      </c>
      <c r="Q692" s="147">
        <v>0</v>
      </c>
      <c r="R692" s="147">
        <f>Q692*H692</f>
        <v>0</v>
      </c>
      <c r="S692" s="147">
        <v>0</v>
      </c>
      <c r="T692" s="148">
        <f>S692*H692</f>
        <v>0</v>
      </c>
      <c r="AR692" s="149" t="s">
        <v>193</v>
      </c>
      <c r="AT692" s="149" t="s">
        <v>189</v>
      </c>
      <c r="AU692" s="149" t="s">
        <v>84</v>
      </c>
      <c r="AY692" s="17" t="s">
        <v>187</v>
      </c>
      <c r="BE692" s="150">
        <f>IF(N692="základní",J692,0)</f>
        <v>0</v>
      </c>
      <c r="BF692" s="150">
        <f>IF(N692="snížená",J692,0)</f>
        <v>0</v>
      </c>
      <c r="BG692" s="150">
        <f>IF(N692="zákl. přenesená",J692,0)</f>
        <v>0</v>
      </c>
      <c r="BH692" s="150">
        <f>IF(N692="sníž. přenesená",J692,0)</f>
        <v>0</v>
      </c>
      <c r="BI692" s="150">
        <f>IF(N692="nulová",J692,0)</f>
        <v>0</v>
      </c>
      <c r="BJ692" s="17" t="s">
        <v>84</v>
      </c>
      <c r="BK692" s="150">
        <f>ROUND(I692*H692,2)</f>
        <v>0</v>
      </c>
      <c r="BL692" s="17" t="s">
        <v>193</v>
      </c>
      <c r="BM692" s="149" t="s">
        <v>3630</v>
      </c>
    </row>
    <row r="693" spans="2:65" s="1" customFormat="1" ht="126.75">
      <c r="B693" s="32"/>
      <c r="D693" s="151" t="s">
        <v>195</v>
      </c>
      <c r="F693" s="152" t="s">
        <v>732</v>
      </c>
      <c r="I693" s="153"/>
      <c r="L693" s="32"/>
      <c r="M693" s="154"/>
      <c r="T693" s="56"/>
      <c r="AT693" s="17" t="s">
        <v>195</v>
      </c>
      <c r="AU693" s="17" t="s">
        <v>84</v>
      </c>
    </row>
    <row r="694" spans="2:65" s="12" customFormat="1" ht="11.25">
      <c r="B694" s="155"/>
      <c r="D694" s="151" t="s">
        <v>197</v>
      </c>
      <c r="E694" s="156" t="s">
        <v>1</v>
      </c>
      <c r="F694" s="157" t="s">
        <v>207</v>
      </c>
      <c r="H694" s="156" t="s">
        <v>1</v>
      </c>
      <c r="I694" s="158"/>
      <c r="L694" s="155"/>
      <c r="M694" s="159"/>
      <c r="T694" s="160"/>
      <c r="AT694" s="156" t="s">
        <v>197</v>
      </c>
      <c r="AU694" s="156" t="s">
        <v>84</v>
      </c>
      <c r="AV694" s="12" t="s">
        <v>80</v>
      </c>
      <c r="AW694" s="12" t="s">
        <v>30</v>
      </c>
      <c r="AX694" s="12" t="s">
        <v>73</v>
      </c>
      <c r="AY694" s="156" t="s">
        <v>187</v>
      </c>
    </row>
    <row r="695" spans="2:65" s="13" customFormat="1" ht="11.25">
      <c r="B695" s="161"/>
      <c r="D695" s="151" t="s">
        <v>197</v>
      </c>
      <c r="E695" s="162" t="s">
        <v>1</v>
      </c>
      <c r="F695" s="163" t="s">
        <v>706</v>
      </c>
      <c r="H695" s="164">
        <v>679.88</v>
      </c>
      <c r="I695" s="165"/>
      <c r="L695" s="161"/>
      <c r="M695" s="166"/>
      <c r="T695" s="167"/>
      <c r="AT695" s="162" t="s">
        <v>197</v>
      </c>
      <c r="AU695" s="162" t="s">
        <v>84</v>
      </c>
      <c r="AV695" s="13" t="s">
        <v>84</v>
      </c>
      <c r="AW695" s="13" t="s">
        <v>30</v>
      </c>
      <c r="AX695" s="13" t="s">
        <v>73</v>
      </c>
      <c r="AY695" s="162" t="s">
        <v>187</v>
      </c>
    </row>
    <row r="696" spans="2:65" s="13" customFormat="1" ht="11.25">
      <c r="B696" s="161"/>
      <c r="D696" s="151" t="s">
        <v>197</v>
      </c>
      <c r="E696" s="162" t="s">
        <v>1</v>
      </c>
      <c r="F696" s="163" t="s">
        <v>707</v>
      </c>
      <c r="H696" s="164">
        <v>23.062999999999999</v>
      </c>
      <c r="I696" s="165"/>
      <c r="L696" s="161"/>
      <c r="M696" s="166"/>
      <c r="T696" s="167"/>
      <c r="AT696" s="162" t="s">
        <v>197</v>
      </c>
      <c r="AU696" s="162" t="s">
        <v>84</v>
      </c>
      <c r="AV696" s="13" t="s">
        <v>84</v>
      </c>
      <c r="AW696" s="13" t="s">
        <v>30</v>
      </c>
      <c r="AX696" s="13" t="s">
        <v>73</v>
      </c>
      <c r="AY696" s="162" t="s">
        <v>187</v>
      </c>
    </row>
    <row r="697" spans="2:65" s="13" customFormat="1" ht="11.25">
      <c r="B697" s="161"/>
      <c r="D697" s="151" t="s">
        <v>197</v>
      </c>
      <c r="E697" s="162" t="s">
        <v>1</v>
      </c>
      <c r="F697" s="163" t="s">
        <v>708</v>
      </c>
      <c r="H697" s="164">
        <v>-6.3040000000000003</v>
      </c>
      <c r="I697" s="165"/>
      <c r="L697" s="161"/>
      <c r="M697" s="166"/>
      <c r="T697" s="167"/>
      <c r="AT697" s="162" t="s">
        <v>197</v>
      </c>
      <c r="AU697" s="162" t="s">
        <v>84</v>
      </c>
      <c r="AV697" s="13" t="s">
        <v>84</v>
      </c>
      <c r="AW697" s="13" t="s">
        <v>30</v>
      </c>
      <c r="AX697" s="13" t="s">
        <v>73</v>
      </c>
      <c r="AY697" s="162" t="s">
        <v>187</v>
      </c>
    </row>
    <row r="698" spans="2:65" s="13" customFormat="1" ht="11.25">
      <c r="B698" s="161"/>
      <c r="D698" s="151" t="s">
        <v>197</v>
      </c>
      <c r="E698" s="162" t="s">
        <v>1</v>
      </c>
      <c r="F698" s="163" t="s">
        <v>709</v>
      </c>
      <c r="H698" s="164">
        <v>-6.875</v>
      </c>
      <c r="I698" s="165"/>
      <c r="L698" s="161"/>
      <c r="M698" s="166"/>
      <c r="T698" s="167"/>
      <c r="AT698" s="162" t="s">
        <v>197</v>
      </c>
      <c r="AU698" s="162" t="s">
        <v>84</v>
      </c>
      <c r="AV698" s="13" t="s">
        <v>84</v>
      </c>
      <c r="AW698" s="13" t="s">
        <v>30</v>
      </c>
      <c r="AX698" s="13" t="s">
        <v>73</v>
      </c>
      <c r="AY698" s="162" t="s">
        <v>187</v>
      </c>
    </row>
    <row r="699" spans="2:65" s="13" customFormat="1" ht="11.25">
      <c r="B699" s="161"/>
      <c r="D699" s="151" t="s">
        <v>197</v>
      </c>
      <c r="E699" s="162" t="s">
        <v>1</v>
      </c>
      <c r="F699" s="163" t="s">
        <v>710</v>
      </c>
      <c r="H699" s="164">
        <v>-1.28</v>
      </c>
      <c r="I699" s="165"/>
      <c r="L699" s="161"/>
      <c r="M699" s="166"/>
      <c r="T699" s="167"/>
      <c r="AT699" s="162" t="s">
        <v>197</v>
      </c>
      <c r="AU699" s="162" t="s">
        <v>84</v>
      </c>
      <c r="AV699" s="13" t="s">
        <v>84</v>
      </c>
      <c r="AW699" s="13" t="s">
        <v>30</v>
      </c>
      <c r="AX699" s="13" t="s">
        <v>73</v>
      </c>
      <c r="AY699" s="162" t="s">
        <v>187</v>
      </c>
    </row>
    <row r="700" spans="2:65" s="13" customFormat="1" ht="11.25">
      <c r="B700" s="161"/>
      <c r="D700" s="151" t="s">
        <v>197</v>
      </c>
      <c r="E700" s="162" t="s">
        <v>1</v>
      </c>
      <c r="F700" s="163" t="s">
        <v>711</v>
      </c>
      <c r="H700" s="164">
        <v>-4.68</v>
      </c>
      <c r="I700" s="165"/>
      <c r="L700" s="161"/>
      <c r="M700" s="166"/>
      <c r="T700" s="167"/>
      <c r="AT700" s="162" t="s">
        <v>197</v>
      </c>
      <c r="AU700" s="162" t="s">
        <v>84</v>
      </c>
      <c r="AV700" s="13" t="s">
        <v>84</v>
      </c>
      <c r="AW700" s="13" t="s">
        <v>30</v>
      </c>
      <c r="AX700" s="13" t="s">
        <v>73</v>
      </c>
      <c r="AY700" s="162" t="s">
        <v>187</v>
      </c>
    </row>
    <row r="701" spans="2:65" s="13" customFormat="1" ht="11.25">
      <c r="B701" s="161"/>
      <c r="D701" s="151" t="s">
        <v>197</v>
      </c>
      <c r="E701" s="162" t="s">
        <v>1</v>
      </c>
      <c r="F701" s="163" t="s">
        <v>712</v>
      </c>
      <c r="H701" s="164">
        <v>-16.38</v>
      </c>
      <c r="I701" s="165"/>
      <c r="L701" s="161"/>
      <c r="M701" s="166"/>
      <c r="T701" s="167"/>
      <c r="AT701" s="162" t="s">
        <v>197</v>
      </c>
      <c r="AU701" s="162" t="s">
        <v>84</v>
      </c>
      <c r="AV701" s="13" t="s">
        <v>84</v>
      </c>
      <c r="AW701" s="13" t="s">
        <v>30</v>
      </c>
      <c r="AX701" s="13" t="s">
        <v>73</v>
      </c>
      <c r="AY701" s="162" t="s">
        <v>187</v>
      </c>
    </row>
    <row r="702" spans="2:65" s="13" customFormat="1" ht="11.25">
      <c r="B702" s="161"/>
      <c r="D702" s="151" t="s">
        <v>197</v>
      </c>
      <c r="E702" s="162" t="s">
        <v>1</v>
      </c>
      <c r="F702" s="163" t="s">
        <v>713</v>
      </c>
      <c r="H702" s="164">
        <v>-21.06</v>
      </c>
      <c r="I702" s="165"/>
      <c r="L702" s="161"/>
      <c r="M702" s="166"/>
      <c r="T702" s="167"/>
      <c r="AT702" s="162" t="s">
        <v>197</v>
      </c>
      <c r="AU702" s="162" t="s">
        <v>84</v>
      </c>
      <c r="AV702" s="13" t="s">
        <v>84</v>
      </c>
      <c r="AW702" s="13" t="s">
        <v>30</v>
      </c>
      <c r="AX702" s="13" t="s">
        <v>73</v>
      </c>
      <c r="AY702" s="162" t="s">
        <v>187</v>
      </c>
    </row>
    <row r="703" spans="2:65" s="13" customFormat="1" ht="11.25">
      <c r="B703" s="161"/>
      <c r="D703" s="151" t="s">
        <v>197</v>
      </c>
      <c r="E703" s="162" t="s">
        <v>1</v>
      </c>
      <c r="F703" s="163" t="s">
        <v>714</v>
      </c>
      <c r="H703" s="164">
        <v>-1.08</v>
      </c>
      <c r="I703" s="165"/>
      <c r="L703" s="161"/>
      <c r="M703" s="166"/>
      <c r="T703" s="167"/>
      <c r="AT703" s="162" t="s">
        <v>197</v>
      </c>
      <c r="AU703" s="162" t="s">
        <v>84</v>
      </c>
      <c r="AV703" s="13" t="s">
        <v>84</v>
      </c>
      <c r="AW703" s="13" t="s">
        <v>30</v>
      </c>
      <c r="AX703" s="13" t="s">
        <v>73</v>
      </c>
      <c r="AY703" s="162" t="s">
        <v>187</v>
      </c>
    </row>
    <row r="704" spans="2:65" s="13" customFormat="1" ht="11.25">
      <c r="B704" s="161"/>
      <c r="D704" s="151" t="s">
        <v>197</v>
      </c>
      <c r="E704" s="162" t="s">
        <v>1</v>
      </c>
      <c r="F704" s="163" t="s">
        <v>715</v>
      </c>
      <c r="H704" s="164">
        <v>-1.5</v>
      </c>
      <c r="I704" s="165"/>
      <c r="L704" s="161"/>
      <c r="M704" s="166"/>
      <c r="T704" s="167"/>
      <c r="AT704" s="162" t="s">
        <v>197</v>
      </c>
      <c r="AU704" s="162" t="s">
        <v>84</v>
      </c>
      <c r="AV704" s="13" t="s">
        <v>84</v>
      </c>
      <c r="AW704" s="13" t="s">
        <v>30</v>
      </c>
      <c r="AX704" s="13" t="s">
        <v>73</v>
      </c>
      <c r="AY704" s="162" t="s">
        <v>187</v>
      </c>
    </row>
    <row r="705" spans="2:65" s="13" customFormat="1" ht="11.25">
      <c r="B705" s="161"/>
      <c r="D705" s="151" t="s">
        <v>197</v>
      </c>
      <c r="E705" s="162" t="s">
        <v>1</v>
      </c>
      <c r="F705" s="163" t="s">
        <v>716</v>
      </c>
      <c r="H705" s="164">
        <v>-0.34300000000000003</v>
      </c>
      <c r="I705" s="165"/>
      <c r="L705" s="161"/>
      <c r="M705" s="166"/>
      <c r="T705" s="167"/>
      <c r="AT705" s="162" t="s">
        <v>197</v>
      </c>
      <c r="AU705" s="162" t="s">
        <v>84</v>
      </c>
      <c r="AV705" s="13" t="s">
        <v>84</v>
      </c>
      <c r="AW705" s="13" t="s">
        <v>30</v>
      </c>
      <c r="AX705" s="13" t="s">
        <v>73</v>
      </c>
      <c r="AY705" s="162" t="s">
        <v>187</v>
      </c>
    </row>
    <row r="706" spans="2:65" s="13" customFormat="1" ht="11.25">
      <c r="B706" s="161"/>
      <c r="D706" s="151" t="s">
        <v>197</v>
      </c>
      <c r="E706" s="162" t="s">
        <v>1</v>
      </c>
      <c r="F706" s="163" t="s">
        <v>636</v>
      </c>
      <c r="H706" s="164">
        <v>-2.2000000000000002</v>
      </c>
      <c r="I706" s="165"/>
      <c r="L706" s="161"/>
      <c r="M706" s="166"/>
      <c r="T706" s="167"/>
      <c r="AT706" s="162" t="s">
        <v>197</v>
      </c>
      <c r="AU706" s="162" t="s">
        <v>84</v>
      </c>
      <c r="AV706" s="13" t="s">
        <v>84</v>
      </c>
      <c r="AW706" s="13" t="s">
        <v>30</v>
      </c>
      <c r="AX706" s="13" t="s">
        <v>73</v>
      </c>
      <c r="AY706" s="162" t="s">
        <v>187</v>
      </c>
    </row>
    <row r="707" spans="2:65" s="13" customFormat="1" ht="11.25">
      <c r="B707" s="161"/>
      <c r="D707" s="151" t="s">
        <v>197</v>
      </c>
      <c r="E707" s="162" t="s">
        <v>1</v>
      </c>
      <c r="F707" s="163" t="s">
        <v>717</v>
      </c>
      <c r="H707" s="164">
        <v>8</v>
      </c>
      <c r="I707" s="165"/>
      <c r="L707" s="161"/>
      <c r="M707" s="166"/>
      <c r="T707" s="167"/>
      <c r="AT707" s="162" t="s">
        <v>197</v>
      </c>
      <c r="AU707" s="162" t="s">
        <v>84</v>
      </c>
      <c r="AV707" s="13" t="s">
        <v>84</v>
      </c>
      <c r="AW707" s="13" t="s">
        <v>30</v>
      </c>
      <c r="AX707" s="13" t="s">
        <v>73</v>
      </c>
      <c r="AY707" s="162" t="s">
        <v>187</v>
      </c>
    </row>
    <row r="708" spans="2:65" s="13" customFormat="1" ht="11.25">
      <c r="B708" s="161"/>
      <c r="D708" s="151" t="s">
        <v>197</v>
      </c>
      <c r="E708" s="162" t="s">
        <v>1</v>
      </c>
      <c r="F708" s="163" t="s">
        <v>718</v>
      </c>
      <c r="H708" s="164">
        <v>5.4</v>
      </c>
      <c r="I708" s="165"/>
      <c r="L708" s="161"/>
      <c r="M708" s="166"/>
      <c r="T708" s="167"/>
      <c r="AT708" s="162" t="s">
        <v>197</v>
      </c>
      <c r="AU708" s="162" t="s">
        <v>84</v>
      </c>
      <c r="AV708" s="13" t="s">
        <v>84</v>
      </c>
      <c r="AW708" s="13" t="s">
        <v>30</v>
      </c>
      <c r="AX708" s="13" t="s">
        <v>73</v>
      </c>
      <c r="AY708" s="162" t="s">
        <v>187</v>
      </c>
    </row>
    <row r="709" spans="2:65" s="13" customFormat="1" ht="11.25">
      <c r="B709" s="161"/>
      <c r="D709" s="151" t="s">
        <v>197</v>
      </c>
      <c r="E709" s="162" t="s">
        <v>1</v>
      </c>
      <c r="F709" s="163" t="s">
        <v>719</v>
      </c>
      <c r="H709" s="164">
        <v>1.92</v>
      </c>
      <c r="I709" s="165"/>
      <c r="L709" s="161"/>
      <c r="M709" s="166"/>
      <c r="T709" s="167"/>
      <c r="AT709" s="162" t="s">
        <v>197</v>
      </c>
      <c r="AU709" s="162" t="s">
        <v>84</v>
      </c>
      <c r="AV709" s="13" t="s">
        <v>84</v>
      </c>
      <c r="AW709" s="13" t="s">
        <v>30</v>
      </c>
      <c r="AX709" s="13" t="s">
        <v>73</v>
      </c>
      <c r="AY709" s="162" t="s">
        <v>187</v>
      </c>
    </row>
    <row r="710" spans="2:65" s="13" customFormat="1" ht="11.25">
      <c r="B710" s="161"/>
      <c r="D710" s="151" t="s">
        <v>197</v>
      </c>
      <c r="E710" s="162" t="s">
        <v>1</v>
      </c>
      <c r="F710" s="163" t="s">
        <v>720</v>
      </c>
      <c r="H710" s="164">
        <v>3.6</v>
      </c>
      <c r="I710" s="165"/>
      <c r="L710" s="161"/>
      <c r="M710" s="166"/>
      <c r="T710" s="167"/>
      <c r="AT710" s="162" t="s">
        <v>197</v>
      </c>
      <c r="AU710" s="162" t="s">
        <v>84</v>
      </c>
      <c r="AV710" s="13" t="s">
        <v>84</v>
      </c>
      <c r="AW710" s="13" t="s">
        <v>30</v>
      </c>
      <c r="AX710" s="13" t="s">
        <v>73</v>
      </c>
      <c r="AY710" s="162" t="s">
        <v>187</v>
      </c>
    </row>
    <row r="711" spans="2:65" s="13" customFormat="1" ht="11.25">
      <c r="B711" s="161"/>
      <c r="D711" s="151" t="s">
        <v>197</v>
      </c>
      <c r="E711" s="162" t="s">
        <v>1</v>
      </c>
      <c r="F711" s="163" t="s">
        <v>721</v>
      </c>
      <c r="H711" s="164">
        <v>7.92</v>
      </c>
      <c r="I711" s="165"/>
      <c r="L711" s="161"/>
      <c r="M711" s="166"/>
      <c r="T711" s="167"/>
      <c r="AT711" s="162" t="s">
        <v>197</v>
      </c>
      <c r="AU711" s="162" t="s">
        <v>84</v>
      </c>
      <c r="AV711" s="13" t="s">
        <v>84</v>
      </c>
      <c r="AW711" s="13" t="s">
        <v>30</v>
      </c>
      <c r="AX711" s="13" t="s">
        <v>73</v>
      </c>
      <c r="AY711" s="162" t="s">
        <v>187</v>
      </c>
    </row>
    <row r="712" spans="2:65" s="13" customFormat="1" ht="11.25">
      <c r="B712" s="161"/>
      <c r="D712" s="151" t="s">
        <v>197</v>
      </c>
      <c r="E712" s="162" t="s">
        <v>1</v>
      </c>
      <c r="F712" s="163" t="s">
        <v>722</v>
      </c>
      <c r="H712" s="164">
        <v>8.4</v>
      </c>
      <c r="I712" s="165"/>
      <c r="L712" s="161"/>
      <c r="M712" s="166"/>
      <c r="T712" s="167"/>
      <c r="AT712" s="162" t="s">
        <v>197</v>
      </c>
      <c r="AU712" s="162" t="s">
        <v>84</v>
      </c>
      <c r="AV712" s="13" t="s">
        <v>84</v>
      </c>
      <c r="AW712" s="13" t="s">
        <v>30</v>
      </c>
      <c r="AX712" s="13" t="s">
        <v>73</v>
      </c>
      <c r="AY712" s="162" t="s">
        <v>187</v>
      </c>
    </row>
    <row r="713" spans="2:65" s="13" customFormat="1" ht="11.25">
      <c r="B713" s="161"/>
      <c r="D713" s="151" t="s">
        <v>197</v>
      </c>
      <c r="E713" s="162" t="s">
        <v>1</v>
      </c>
      <c r="F713" s="163" t="s">
        <v>723</v>
      </c>
      <c r="H713" s="164">
        <v>1.02</v>
      </c>
      <c r="I713" s="165"/>
      <c r="L713" s="161"/>
      <c r="M713" s="166"/>
      <c r="T713" s="167"/>
      <c r="AT713" s="162" t="s">
        <v>197</v>
      </c>
      <c r="AU713" s="162" t="s">
        <v>84</v>
      </c>
      <c r="AV713" s="13" t="s">
        <v>84</v>
      </c>
      <c r="AW713" s="13" t="s">
        <v>30</v>
      </c>
      <c r="AX713" s="13" t="s">
        <v>73</v>
      </c>
      <c r="AY713" s="162" t="s">
        <v>187</v>
      </c>
    </row>
    <row r="714" spans="2:65" s="13" customFormat="1" ht="11.25">
      <c r="B714" s="161"/>
      <c r="D714" s="151" t="s">
        <v>197</v>
      </c>
      <c r="E714" s="162" t="s">
        <v>1</v>
      </c>
      <c r="F714" s="163" t="s">
        <v>724</v>
      </c>
      <c r="H714" s="164">
        <v>1.24</v>
      </c>
      <c r="I714" s="165"/>
      <c r="L714" s="161"/>
      <c r="M714" s="166"/>
      <c r="T714" s="167"/>
      <c r="AT714" s="162" t="s">
        <v>197</v>
      </c>
      <c r="AU714" s="162" t="s">
        <v>84</v>
      </c>
      <c r="AV714" s="13" t="s">
        <v>84</v>
      </c>
      <c r="AW714" s="13" t="s">
        <v>30</v>
      </c>
      <c r="AX714" s="13" t="s">
        <v>73</v>
      </c>
      <c r="AY714" s="162" t="s">
        <v>187</v>
      </c>
    </row>
    <row r="715" spans="2:65" s="13" customFormat="1" ht="11.25">
      <c r="B715" s="161"/>
      <c r="D715" s="151" t="s">
        <v>197</v>
      </c>
      <c r="E715" s="162" t="s">
        <v>1</v>
      </c>
      <c r="F715" s="163" t="s">
        <v>725</v>
      </c>
      <c r="H715" s="164">
        <v>0.33700000000000002</v>
      </c>
      <c r="I715" s="165"/>
      <c r="L715" s="161"/>
      <c r="M715" s="166"/>
      <c r="T715" s="167"/>
      <c r="AT715" s="162" t="s">
        <v>197</v>
      </c>
      <c r="AU715" s="162" t="s">
        <v>84</v>
      </c>
      <c r="AV715" s="13" t="s">
        <v>84</v>
      </c>
      <c r="AW715" s="13" t="s">
        <v>30</v>
      </c>
      <c r="AX715" s="13" t="s">
        <v>73</v>
      </c>
      <c r="AY715" s="162" t="s">
        <v>187</v>
      </c>
    </row>
    <row r="716" spans="2:65" s="13" customFormat="1" ht="11.25">
      <c r="B716" s="161"/>
      <c r="D716" s="151" t="s">
        <v>197</v>
      </c>
      <c r="E716" s="162" t="s">
        <v>1</v>
      </c>
      <c r="F716" s="163" t="s">
        <v>726</v>
      </c>
      <c r="H716" s="164">
        <v>2.04</v>
      </c>
      <c r="I716" s="165"/>
      <c r="L716" s="161"/>
      <c r="M716" s="166"/>
      <c r="T716" s="167"/>
      <c r="AT716" s="162" t="s">
        <v>197</v>
      </c>
      <c r="AU716" s="162" t="s">
        <v>84</v>
      </c>
      <c r="AV716" s="13" t="s">
        <v>84</v>
      </c>
      <c r="AW716" s="13" t="s">
        <v>30</v>
      </c>
      <c r="AX716" s="13" t="s">
        <v>73</v>
      </c>
      <c r="AY716" s="162" t="s">
        <v>187</v>
      </c>
    </row>
    <row r="717" spans="2:65" s="14" customFormat="1" ht="11.25">
      <c r="B717" s="168"/>
      <c r="D717" s="151" t="s">
        <v>197</v>
      </c>
      <c r="E717" s="169" t="s">
        <v>1</v>
      </c>
      <c r="F717" s="170" t="s">
        <v>202</v>
      </c>
      <c r="H717" s="171">
        <v>681.11799999999994</v>
      </c>
      <c r="I717" s="172"/>
      <c r="L717" s="168"/>
      <c r="M717" s="173"/>
      <c r="T717" s="174"/>
      <c r="AT717" s="169" t="s">
        <v>197</v>
      </c>
      <c r="AU717" s="169" t="s">
        <v>84</v>
      </c>
      <c r="AV717" s="14" t="s">
        <v>193</v>
      </c>
      <c r="AW717" s="14" t="s">
        <v>30</v>
      </c>
      <c r="AX717" s="14" t="s">
        <v>80</v>
      </c>
      <c r="AY717" s="169" t="s">
        <v>187</v>
      </c>
    </row>
    <row r="718" spans="2:65" s="1" customFormat="1" ht="55.5" customHeight="1">
      <c r="B718" s="32"/>
      <c r="C718" s="137" t="s">
        <v>733</v>
      </c>
      <c r="D718" s="137" t="s">
        <v>189</v>
      </c>
      <c r="E718" s="138" t="s">
        <v>734</v>
      </c>
      <c r="F718" s="139" t="s">
        <v>735</v>
      </c>
      <c r="G718" s="140" t="s">
        <v>245</v>
      </c>
      <c r="H718" s="141">
        <v>340.55900000000003</v>
      </c>
      <c r="I718" s="142"/>
      <c r="J718" s="143">
        <f>ROUND(I718*H718,2)</f>
        <v>0</v>
      </c>
      <c r="K718" s="144"/>
      <c r="L718" s="32"/>
      <c r="M718" s="145" t="s">
        <v>1</v>
      </c>
      <c r="N718" s="146" t="s">
        <v>39</v>
      </c>
      <c r="P718" s="147">
        <f>O718*H718</f>
        <v>0</v>
      </c>
      <c r="Q718" s="147">
        <v>0</v>
      </c>
      <c r="R718" s="147">
        <f>Q718*H718</f>
        <v>0</v>
      </c>
      <c r="S718" s="147">
        <v>0</v>
      </c>
      <c r="T718" s="148">
        <f>S718*H718</f>
        <v>0</v>
      </c>
      <c r="AR718" s="149" t="s">
        <v>193</v>
      </c>
      <c r="AT718" s="149" t="s">
        <v>189</v>
      </c>
      <c r="AU718" s="149" t="s">
        <v>84</v>
      </c>
      <c r="AY718" s="17" t="s">
        <v>187</v>
      </c>
      <c r="BE718" s="150">
        <f>IF(N718="základní",J718,0)</f>
        <v>0</v>
      </c>
      <c r="BF718" s="150">
        <f>IF(N718="snížená",J718,0)</f>
        <v>0</v>
      </c>
      <c r="BG718" s="150">
        <f>IF(N718="zákl. přenesená",J718,0)</f>
        <v>0</v>
      </c>
      <c r="BH718" s="150">
        <f>IF(N718="sníž. přenesená",J718,0)</f>
        <v>0</v>
      </c>
      <c r="BI718" s="150">
        <f>IF(N718="nulová",J718,0)</f>
        <v>0</v>
      </c>
      <c r="BJ718" s="17" t="s">
        <v>84</v>
      </c>
      <c r="BK718" s="150">
        <f>ROUND(I718*H718,2)</f>
        <v>0</v>
      </c>
      <c r="BL718" s="17" t="s">
        <v>193</v>
      </c>
      <c r="BM718" s="149" t="s">
        <v>3631</v>
      </c>
    </row>
    <row r="719" spans="2:65" s="1" customFormat="1" ht="126.75">
      <c r="B719" s="32"/>
      <c r="D719" s="151" t="s">
        <v>195</v>
      </c>
      <c r="F719" s="152" t="s">
        <v>732</v>
      </c>
      <c r="I719" s="153"/>
      <c r="L719" s="32"/>
      <c r="M719" s="154"/>
      <c r="T719" s="56"/>
      <c r="AT719" s="17" t="s">
        <v>195</v>
      </c>
      <c r="AU719" s="17" t="s">
        <v>84</v>
      </c>
    </row>
    <row r="720" spans="2:65" s="12" customFormat="1" ht="11.25">
      <c r="B720" s="155"/>
      <c r="D720" s="151" t="s">
        <v>197</v>
      </c>
      <c r="E720" s="156" t="s">
        <v>1</v>
      </c>
      <c r="F720" s="157" t="s">
        <v>207</v>
      </c>
      <c r="H720" s="156" t="s">
        <v>1</v>
      </c>
      <c r="I720" s="158"/>
      <c r="L720" s="155"/>
      <c r="M720" s="159"/>
      <c r="T720" s="160"/>
      <c r="AT720" s="156" t="s">
        <v>197</v>
      </c>
      <c r="AU720" s="156" t="s">
        <v>84</v>
      </c>
      <c r="AV720" s="12" t="s">
        <v>80</v>
      </c>
      <c r="AW720" s="12" t="s">
        <v>30</v>
      </c>
      <c r="AX720" s="12" t="s">
        <v>73</v>
      </c>
      <c r="AY720" s="156" t="s">
        <v>187</v>
      </c>
    </row>
    <row r="721" spans="2:65" s="13" customFormat="1" ht="11.25">
      <c r="B721" s="161"/>
      <c r="D721" s="151" t="s">
        <v>197</v>
      </c>
      <c r="E721" s="162" t="s">
        <v>1</v>
      </c>
      <c r="F721" s="163" t="s">
        <v>737</v>
      </c>
      <c r="H721" s="164">
        <v>340.55900000000003</v>
      </c>
      <c r="I721" s="165"/>
      <c r="L721" s="161"/>
      <c r="M721" s="166"/>
      <c r="T721" s="167"/>
      <c r="AT721" s="162" t="s">
        <v>197</v>
      </c>
      <c r="AU721" s="162" t="s">
        <v>84</v>
      </c>
      <c r="AV721" s="13" t="s">
        <v>84</v>
      </c>
      <c r="AW721" s="13" t="s">
        <v>30</v>
      </c>
      <c r="AX721" s="13" t="s">
        <v>73</v>
      </c>
      <c r="AY721" s="162" t="s">
        <v>187</v>
      </c>
    </row>
    <row r="722" spans="2:65" s="14" customFormat="1" ht="11.25">
      <c r="B722" s="168"/>
      <c r="D722" s="151" t="s">
        <v>197</v>
      </c>
      <c r="E722" s="169" t="s">
        <v>1</v>
      </c>
      <c r="F722" s="170" t="s">
        <v>202</v>
      </c>
      <c r="H722" s="171">
        <v>340.55900000000003</v>
      </c>
      <c r="I722" s="172"/>
      <c r="L722" s="168"/>
      <c r="M722" s="173"/>
      <c r="T722" s="174"/>
      <c r="AT722" s="169" t="s">
        <v>197</v>
      </c>
      <c r="AU722" s="169" t="s">
        <v>84</v>
      </c>
      <c r="AV722" s="14" t="s">
        <v>193</v>
      </c>
      <c r="AW722" s="14" t="s">
        <v>30</v>
      </c>
      <c r="AX722" s="14" t="s">
        <v>80</v>
      </c>
      <c r="AY722" s="169" t="s">
        <v>187</v>
      </c>
    </row>
    <row r="723" spans="2:65" s="1" customFormat="1" ht="49.15" customHeight="1">
      <c r="B723" s="32"/>
      <c r="C723" s="137" t="s">
        <v>738</v>
      </c>
      <c r="D723" s="137" t="s">
        <v>189</v>
      </c>
      <c r="E723" s="138" t="s">
        <v>739</v>
      </c>
      <c r="F723" s="139" t="s">
        <v>740</v>
      </c>
      <c r="G723" s="140" t="s">
        <v>245</v>
      </c>
      <c r="H723" s="141">
        <v>130.33000000000001</v>
      </c>
      <c r="I723" s="142"/>
      <c r="J723" s="143">
        <f>ROUND(I723*H723,2)</f>
        <v>0</v>
      </c>
      <c r="K723" s="144"/>
      <c r="L723" s="32"/>
      <c r="M723" s="145" t="s">
        <v>1</v>
      </c>
      <c r="N723" s="146" t="s">
        <v>39</v>
      </c>
      <c r="P723" s="147">
        <f>O723*H723</f>
        <v>0</v>
      </c>
      <c r="Q723" s="147">
        <v>0</v>
      </c>
      <c r="R723" s="147">
        <f>Q723*H723</f>
        <v>0</v>
      </c>
      <c r="S723" s="147">
        <v>0</v>
      </c>
      <c r="T723" s="148">
        <f>S723*H723</f>
        <v>0</v>
      </c>
      <c r="AR723" s="149" t="s">
        <v>193</v>
      </c>
      <c r="AT723" s="149" t="s">
        <v>189</v>
      </c>
      <c r="AU723" s="149" t="s">
        <v>84</v>
      </c>
      <c r="AY723" s="17" t="s">
        <v>187</v>
      </c>
      <c r="BE723" s="150">
        <f>IF(N723="základní",J723,0)</f>
        <v>0</v>
      </c>
      <c r="BF723" s="150">
        <f>IF(N723="snížená",J723,0)</f>
        <v>0</v>
      </c>
      <c r="BG723" s="150">
        <f>IF(N723="zákl. přenesená",J723,0)</f>
        <v>0</v>
      </c>
      <c r="BH723" s="150">
        <f>IF(N723="sníž. přenesená",J723,0)</f>
        <v>0</v>
      </c>
      <c r="BI723" s="150">
        <f>IF(N723="nulová",J723,0)</f>
        <v>0</v>
      </c>
      <c r="BJ723" s="17" t="s">
        <v>84</v>
      </c>
      <c r="BK723" s="150">
        <f>ROUND(I723*H723,2)</f>
        <v>0</v>
      </c>
      <c r="BL723" s="17" t="s">
        <v>193</v>
      </c>
      <c r="BM723" s="149" t="s">
        <v>3632</v>
      </c>
    </row>
    <row r="724" spans="2:65" s="1" customFormat="1" ht="185.25">
      <c r="B724" s="32"/>
      <c r="D724" s="151" t="s">
        <v>195</v>
      </c>
      <c r="F724" s="152" t="s">
        <v>689</v>
      </c>
      <c r="I724" s="153"/>
      <c r="L724" s="32"/>
      <c r="M724" s="154"/>
      <c r="T724" s="56"/>
      <c r="AT724" s="17" t="s">
        <v>195</v>
      </c>
      <c r="AU724" s="17" t="s">
        <v>84</v>
      </c>
    </row>
    <row r="725" spans="2:65" s="12" customFormat="1" ht="11.25">
      <c r="B725" s="155"/>
      <c r="D725" s="151" t="s">
        <v>197</v>
      </c>
      <c r="E725" s="156" t="s">
        <v>1</v>
      </c>
      <c r="F725" s="157" t="s">
        <v>207</v>
      </c>
      <c r="H725" s="156" t="s">
        <v>1</v>
      </c>
      <c r="I725" s="158"/>
      <c r="L725" s="155"/>
      <c r="M725" s="159"/>
      <c r="T725" s="160"/>
      <c r="AT725" s="156" t="s">
        <v>197</v>
      </c>
      <c r="AU725" s="156" t="s">
        <v>84</v>
      </c>
      <c r="AV725" s="12" t="s">
        <v>80</v>
      </c>
      <c r="AW725" s="12" t="s">
        <v>30</v>
      </c>
      <c r="AX725" s="12" t="s">
        <v>73</v>
      </c>
      <c r="AY725" s="156" t="s">
        <v>187</v>
      </c>
    </row>
    <row r="726" spans="2:65" s="12" customFormat="1" ht="11.25">
      <c r="B726" s="155"/>
      <c r="D726" s="151" t="s">
        <v>197</v>
      </c>
      <c r="E726" s="156" t="s">
        <v>1</v>
      </c>
      <c r="F726" s="157" t="s">
        <v>742</v>
      </c>
      <c r="H726" s="156" t="s">
        <v>1</v>
      </c>
      <c r="I726" s="158"/>
      <c r="L726" s="155"/>
      <c r="M726" s="159"/>
      <c r="T726" s="160"/>
      <c r="AT726" s="156" t="s">
        <v>197</v>
      </c>
      <c r="AU726" s="156" t="s">
        <v>84</v>
      </c>
      <c r="AV726" s="12" t="s">
        <v>80</v>
      </c>
      <c r="AW726" s="12" t="s">
        <v>30</v>
      </c>
      <c r="AX726" s="12" t="s">
        <v>73</v>
      </c>
      <c r="AY726" s="156" t="s">
        <v>187</v>
      </c>
    </row>
    <row r="727" spans="2:65" s="13" customFormat="1" ht="11.25">
      <c r="B727" s="161"/>
      <c r="D727" s="151" t="s">
        <v>197</v>
      </c>
      <c r="E727" s="162" t="s">
        <v>1</v>
      </c>
      <c r="F727" s="163" t="s">
        <v>743</v>
      </c>
      <c r="H727" s="164">
        <v>29.56</v>
      </c>
      <c r="I727" s="165"/>
      <c r="L727" s="161"/>
      <c r="M727" s="166"/>
      <c r="T727" s="167"/>
      <c r="AT727" s="162" t="s">
        <v>197</v>
      </c>
      <c r="AU727" s="162" t="s">
        <v>84</v>
      </c>
      <c r="AV727" s="13" t="s">
        <v>84</v>
      </c>
      <c r="AW727" s="13" t="s">
        <v>30</v>
      </c>
      <c r="AX727" s="13" t="s">
        <v>73</v>
      </c>
      <c r="AY727" s="162" t="s">
        <v>187</v>
      </c>
    </row>
    <row r="728" spans="2:65" s="13" customFormat="1" ht="11.25">
      <c r="B728" s="161"/>
      <c r="D728" s="151" t="s">
        <v>197</v>
      </c>
      <c r="E728" s="162" t="s">
        <v>1</v>
      </c>
      <c r="F728" s="163" t="s">
        <v>744</v>
      </c>
      <c r="H728" s="164">
        <v>27.454999999999998</v>
      </c>
      <c r="I728" s="165"/>
      <c r="L728" s="161"/>
      <c r="M728" s="166"/>
      <c r="T728" s="167"/>
      <c r="AT728" s="162" t="s">
        <v>197</v>
      </c>
      <c r="AU728" s="162" t="s">
        <v>84</v>
      </c>
      <c r="AV728" s="13" t="s">
        <v>84</v>
      </c>
      <c r="AW728" s="13" t="s">
        <v>30</v>
      </c>
      <c r="AX728" s="13" t="s">
        <v>73</v>
      </c>
      <c r="AY728" s="162" t="s">
        <v>187</v>
      </c>
    </row>
    <row r="729" spans="2:65" s="15" customFormat="1" ht="11.25">
      <c r="B729" s="186"/>
      <c r="D729" s="151" t="s">
        <v>197</v>
      </c>
      <c r="E729" s="187" t="s">
        <v>1</v>
      </c>
      <c r="F729" s="188" t="s">
        <v>492</v>
      </c>
      <c r="H729" s="189">
        <v>57.015000000000001</v>
      </c>
      <c r="I729" s="190"/>
      <c r="L729" s="186"/>
      <c r="M729" s="191"/>
      <c r="T729" s="192"/>
      <c r="AT729" s="187" t="s">
        <v>197</v>
      </c>
      <c r="AU729" s="187" t="s">
        <v>84</v>
      </c>
      <c r="AV729" s="15" t="s">
        <v>210</v>
      </c>
      <c r="AW729" s="15" t="s">
        <v>30</v>
      </c>
      <c r="AX729" s="15" t="s">
        <v>73</v>
      </c>
      <c r="AY729" s="187" t="s">
        <v>187</v>
      </c>
    </row>
    <row r="730" spans="2:65" s="12" customFormat="1" ht="11.25">
      <c r="B730" s="155"/>
      <c r="D730" s="151" t="s">
        <v>197</v>
      </c>
      <c r="E730" s="156" t="s">
        <v>1</v>
      </c>
      <c r="F730" s="157" t="s">
        <v>745</v>
      </c>
      <c r="H730" s="156" t="s">
        <v>1</v>
      </c>
      <c r="I730" s="158"/>
      <c r="L730" s="155"/>
      <c r="M730" s="159"/>
      <c r="T730" s="160"/>
      <c r="AT730" s="156" t="s">
        <v>197</v>
      </c>
      <c r="AU730" s="156" t="s">
        <v>84</v>
      </c>
      <c r="AV730" s="12" t="s">
        <v>80</v>
      </c>
      <c r="AW730" s="12" t="s">
        <v>30</v>
      </c>
      <c r="AX730" s="12" t="s">
        <v>73</v>
      </c>
      <c r="AY730" s="156" t="s">
        <v>187</v>
      </c>
    </row>
    <row r="731" spans="2:65" s="13" customFormat="1" ht="11.25">
      <c r="B731" s="161"/>
      <c r="D731" s="151" t="s">
        <v>197</v>
      </c>
      <c r="E731" s="162" t="s">
        <v>1</v>
      </c>
      <c r="F731" s="163" t="s">
        <v>746</v>
      </c>
      <c r="H731" s="164">
        <v>93.06</v>
      </c>
      <c r="I731" s="165"/>
      <c r="L731" s="161"/>
      <c r="M731" s="166"/>
      <c r="T731" s="167"/>
      <c r="AT731" s="162" t="s">
        <v>197</v>
      </c>
      <c r="AU731" s="162" t="s">
        <v>84</v>
      </c>
      <c r="AV731" s="13" t="s">
        <v>84</v>
      </c>
      <c r="AW731" s="13" t="s">
        <v>30</v>
      </c>
      <c r="AX731" s="13" t="s">
        <v>73</v>
      </c>
      <c r="AY731" s="162" t="s">
        <v>187</v>
      </c>
    </row>
    <row r="732" spans="2:65" s="13" customFormat="1" ht="11.25">
      <c r="B732" s="161"/>
      <c r="D732" s="151" t="s">
        <v>197</v>
      </c>
      <c r="E732" s="162" t="s">
        <v>1</v>
      </c>
      <c r="F732" s="163" t="s">
        <v>709</v>
      </c>
      <c r="H732" s="164">
        <v>-6.875</v>
      </c>
      <c r="I732" s="165"/>
      <c r="L732" s="161"/>
      <c r="M732" s="166"/>
      <c r="T732" s="167"/>
      <c r="AT732" s="162" t="s">
        <v>197</v>
      </c>
      <c r="AU732" s="162" t="s">
        <v>84</v>
      </c>
      <c r="AV732" s="13" t="s">
        <v>84</v>
      </c>
      <c r="AW732" s="13" t="s">
        <v>30</v>
      </c>
      <c r="AX732" s="13" t="s">
        <v>73</v>
      </c>
      <c r="AY732" s="162" t="s">
        <v>187</v>
      </c>
    </row>
    <row r="733" spans="2:65" s="13" customFormat="1" ht="11.25">
      <c r="B733" s="161"/>
      <c r="D733" s="151" t="s">
        <v>197</v>
      </c>
      <c r="E733" s="162" t="s">
        <v>1</v>
      </c>
      <c r="F733" s="163" t="s">
        <v>711</v>
      </c>
      <c r="H733" s="164">
        <v>-4.68</v>
      </c>
      <c r="I733" s="165"/>
      <c r="L733" s="161"/>
      <c r="M733" s="166"/>
      <c r="T733" s="167"/>
      <c r="AT733" s="162" t="s">
        <v>197</v>
      </c>
      <c r="AU733" s="162" t="s">
        <v>84</v>
      </c>
      <c r="AV733" s="13" t="s">
        <v>84</v>
      </c>
      <c r="AW733" s="13" t="s">
        <v>30</v>
      </c>
      <c r="AX733" s="13" t="s">
        <v>73</v>
      </c>
      <c r="AY733" s="162" t="s">
        <v>187</v>
      </c>
    </row>
    <row r="734" spans="2:65" s="13" customFormat="1" ht="11.25">
      <c r="B734" s="161"/>
      <c r="D734" s="151" t="s">
        <v>197</v>
      </c>
      <c r="E734" s="162" t="s">
        <v>1</v>
      </c>
      <c r="F734" s="163" t="s">
        <v>616</v>
      </c>
      <c r="H734" s="164">
        <v>-8.19</v>
      </c>
      <c r="I734" s="165"/>
      <c r="L734" s="161"/>
      <c r="M734" s="166"/>
      <c r="T734" s="167"/>
      <c r="AT734" s="162" t="s">
        <v>197</v>
      </c>
      <c r="AU734" s="162" t="s">
        <v>84</v>
      </c>
      <c r="AV734" s="13" t="s">
        <v>84</v>
      </c>
      <c r="AW734" s="13" t="s">
        <v>30</v>
      </c>
      <c r="AX734" s="13" t="s">
        <v>73</v>
      </c>
      <c r="AY734" s="162" t="s">
        <v>187</v>
      </c>
    </row>
    <row r="735" spans="2:65" s="15" customFormat="1" ht="11.25">
      <c r="B735" s="186"/>
      <c r="D735" s="151" t="s">
        <v>197</v>
      </c>
      <c r="E735" s="187" t="s">
        <v>1</v>
      </c>
      <c r="F735" s="188" t="s">
        <v>492</v>
      </c>
      <c r="H735" s="189">
        <v>73.314999999999998</v>
      </c>
      <c r="I735" s="190"/>
      <c r="L735" s="186"/>
      <c r="M735" s="191"/>
      <c r="T735" s="192"/>
      <c r="AT735" s="187" t="s">
        <v>197</v>
      </c>
      <c r="AU735" s="187" t="s">
        <v>84</v>
      </c>
      <c r="AV735" s="15" t="s">
        <v>210</v>
      </c>
      <c r="AW735" s="15" t="s">
        <v>30</v>
      </c>
      <c r="AX735" s="15" t="s">
        <v>73</v>
      </c>
      <c r="AY735" s="187" t="s">
        <v>187</v>
      </c>
    </row>
    <row r="736" spans="2:65" s="14" customFormat="1" ht="11.25">
      <c r="B736" s="168"/>
      <c r="D736" s="151" t="s">
        <v>197</v>
      </c>
      <c r="E736" s="169" t="s">
        <v>1</v>
      </c>
      <c r="F736" s="170" t="s">
        <v>202</v>
      </c>
      <c r="H736" s="171">
        <v>130.32999999999998</v>
      </c>
      <c r="I736" s="172"/>
      <c r="L736" s="168"/>
      <c r="M736" s="173"/>
      <c r="T736" s="174"/>
      <c r="AT736" s="169" t="s">
        <v>197</v>
      </c>
      <c r="AU736" s="169" t="s">
        <v>84</v>
      </c>
      <c r="AV736" s="14" t="s">
        <v>193</v>
      </c>
      <c r="AW736" s="14" t="s">
        <v>30</v>
      </c>
      <c r="AX736" s="14" t="s">
        <v>80</v>
      </c>
      <c r="AY736" s="169" t="s">
        <v>187</v>
      </c>
    </row>
    <row r="737" spans="2:65" s="1" customFormat="1" ht="16.5" customHeight="1">
      <c r="B737" s="32"/>
      <c r="C737" s="175" t="s">
        <v>747</v>
      </c>
      <c r="D737" s="175" t="s">
        <v>338</v>
      </c>
      <c r="E737" s="176" t="s">
        <v>748</v>
      </c>
      <c r="F737" s="177" t="s">
        <v>749</v>
      </c>
      <c r="G737" s="178" t="s">
        <v>245</v>
      </c>
      <c r="H737" s="179">
        <v>74.781000000000006</v>
      </c>
      <c r="I737" s="180"/>
      <c r="J737" s="181">
        <f>ROUND(I737*H737,2)</f>
        <v>0</v>
      </c>
      <c r="K737" s="182"/>
      <c r="L737" s="183"/>
      <c r="M737" s="184" t="s">
        <v>1</v>
      </c>
      <c r="N737" s="185" t="s">
        <v>39</v>
      </c>
      <c r="P737" s="147">
        <f>O737*H737</f>
        <v>0</v>
      </c>
      <c r="Q737" s="147">
        <v>0</v>
      </c>
      <c r="R737" s="147">
        <f>Q737*H737</f>
        <v>0</v>
      </c>
      <c r="S737" s="147">
        <v>0</v>
      </c>
      <c r="T737" s="148">
        <f>S737*H737</f>
        <v>0</v>
      </c>
      <c r="AR737" s="149" t="s">
        <v>242</v>
      </c>
      <c r="AT737" s="149" t="s">
        <v>338</v>
      </c>
      <c r="AU737" s="149" t="s">
        <v>84</v>
      </c>
      <c r="AY737" s="17" t="s">
        <v>187</v>
      </c>
      <c r="BE737" s="150">
        <f>IF(N737="základní",J737,0)</f>
        <v>0</v>
      </c>
      <c r="BF737" s="150">
        <f>IF(N737="snížená",J737,0)</f>
        <v>0</v>
      </c>
      <c r="BG737" s="150">
        <f>IF(N737="zákl. přenesená",J737,0)</f>
        <v>0</v>
      </c>
      <c r="BH737" s="150">
        <f>IF(N737="sníž. přenesená",J737,0)</f>
        <v>0</v>
      </c>
      <c r="BI737" s="150">
        <f>IF(N737="nulová",J737,0)</f>
        <v>0</v>
      </c>
      <c r="BJ737" s="17" t="s">
        <v>84</v>
      </c>
      <c r="BK737" s="150">
        <f>ROUND(I737*H737,2)</f>
        <v>0</v>
      </c>
      <c r="BL737" s="17" t="s">
        <v>193</v>
      </c>
      <c r="BM737" s="149" t="s">
        <v>3633</v>
      </c>
    </row>
    <row r="738" spans="2:65" s="13" customFormat="1" ht="11.25">
      <c r="B738" s="161"/>
      <c r="D738" s="151" t="s">
        <v>197</v>
      </c>
      <c r="E738" s="162" t="s">
        <v>1</v>
      </c>
      <c r="F738" s="163" t="s">
        <v>751</v>
      </c>
      <c r="H738" s="164">
        <v>74.781000000000006</v>
      </c>
      <c r="I738" s="165"/>
      <c r="L738" s="161"/>
      <c r="M738" s="166"/>
      <c r="T738" s="167"/>
      <c r="AT738" s="162" t="s">
        <v>197</v>
      </c>
      <c r="AU738" s="162" t="s">
        <v>84</v>
      </c>
      <c r="AV738" s="13" t="s">
        <v>84</v>
      </c>
      <c r="AW738" s="13" t="s">
        <v>30</v>
      </c>
      <c r="AX738" s="13" t="s">
        <v>73</v>
      </c>
      <c r="AY738" s="162" t="s">
        <v>187</v>
      </c>
    </row>
    <row r="739" spans="2:65" s="14" customFormat="1" ht="11.25">
      <c r="B739" s="168"/>
      <c r="D739" s="151" t="s">
        <v>197</v>
      </c>
      <c r="E739" s="169" t="s">
        <v>1</v>
      </c>
      <c r="F739" s="170" t="s">
        <v>202</v>
      </c>
      <c r="H739" s="171">
        <v>74.781000000000006</v>
      </c>
      <c r="I739" s="172"/>
      <c r="L739" s="168"/>
      <c r="M739" s="173"/>
      <c r="T739" s="174"/>
      <c r="AT739" s="169" t="s">
        <v>197</v>
      </c>
      <c r="AU739" s="169" t="s">
        <v>84</v>
      </c>
      <c r="AV739" s="14" t="s">
        <v>193</v>
      </c>
      <c r="AW739" s="14" t="s">
        <v>30</v>
      </c>
      <c r="AX739" s="14" t="s">
        <v>80</v>
      </c>
      <c r="AY739" s="169" t="s">
        <v>187</v>
      </c>
    </row>
    <row r="740" spans="2:65" s="1" customFormat="1" ht="24.2" customHeight="1">
      <c r="B740" s="32"/>
      <c r="C740" s="175" t="s">
        <v>752</v>
      </c>
      <c r="D740" s="175" t="s">
        <v>338</v>
      </c>
      <c r="E740" s="176" t="s">
        <v>753</v>
      </c>
      <c r="F740" s="177" t="s">
        <v>754</v>
      </c>
      <c r="G740" s="178" t="s">
        <v>245</v>
      </c>
      <c r="H740" s="179">
        <v>58.155000000000001</v>
      </c>
      <c r="I740" s="180"/>
      <c r="J740" s="181">
        <f>ROUND(I740*H740,2)</f>
        <v>0</v>
      </c>
      <c r="K740" s="182"/>
      <c r="L740" s="183"/>
      <c r="M740" s="184" t="s">
        <v>1</v>
      </c>
      <c r="N740" s="185" t="s">
        <v>39</v>
      </c>
      <c r="P740" s="147">
        <f>O740*H740</f>
        <v>0</v>
      </c>
      <c r="Q740" s="147">
        <v>0</v>
      </c>
      <c r="R740" s="147">
        <f>Q740*H740</f>
        <v>0</v>
      </c>
      <c r="S740" s="147">
        <v>0</v>
      </c>
      <c r="T740" s="148">
        <f>S740*H740</f>
        <v>0</v>
      </c>
      <c r="AR740" s="149" t="s">
        <v>242</v>
      </c>
      <c r="AT740" s="149" t="s">
        <v>338</v>
      </c>
      <c r="AU740" s="149" t="s">
        <v>84</v>
      </c>
      <c r="AY740" s="17" t="s">
        <v>187</v>
      </c>
      <c r="BE740" s="150">
        <f>IF(N740="základní",J740,0)</f>
        <v>0</v>
      </c>
      <c r="BF740" s="150">
        <f>IF(N740="snížená",J740,0)</f>
        <v>0</v>
      </c>
      <c r="BG740" s="150">
        <f>IF(N740="zákl. přenesená",J740,0)</f>
        <v>0</v>
      </c>
      <c r="BH740" s="150">
        <f>IF(N740="sníž. přenesená",J740,0)</f>
        <v>0</v>
      </c>
      <c r="BI740" s="150">
        <f>IF(N740="nulová",J740,0)</f>
        <v>0</v>
      </c>
      <c r="BJ740" s="17" t="s">
        <v>84</v>
      </c>
      <c r="BK740" s="150">
        <f>ROUND(I740*H740,2)</f>
        <v>0</v>
      </c>
      <c r="BL740" s="17" t="s">
        <v>193</v>
      </c>
      <c r="BM740" s="149" t="s">
        <v>3634</v>
      </c>
    </row>
    <row r="741" spans="2:65" s="13" customFormat="1" ht="11.25">
      <c r="B741" s="161"/>
      <c r="D741" s="151" t="s">
        <v>197</v>
      </c>
      <c r="E741" s="162" t="s">
        <v>1</v>
      </c>
      <c r="F741" s="163" t="s">
        <v>756</v>
      </c>
      <c r="H741" s="164">
        <v>58.155000000000001</v>
      </c>
      <c r="I741" s="165"/>
      <c r="L741" s="161"/>
      <c r="M741" s="166"/>
      <c r="T741" s="167"/>
      <c r="AT741" s="162" t="s">
        <v>197</v>
      </c>
      <c r="AU741" s="162" t="s">
        <v>84</v>
      </c>
      <c r="AV741" s="13" t="s">
        <v>84</v>
      </c>
      <c r="AW741" s="13" t="s">
        <v>30</v>
      </c>
      <c r="AX741" s="13" t="s">
        <v>73</v>
      </c>
      <c r="AY741" s="162" t="s">
        <v>187</v>
      </c>
    </row>
    <row r="742" spans="2:65" s="14" customFormat="1" ht="11.25">
      <c r="B742" s="168"/>
      <c r="D742" s="151" t="s">
        <v>197</v>
      </c>
      <c r="E742" s="169" t="s">
        <v>1</v>
      </c>
      <c r="F742" s="170" t="s">
        <v>202</v>
      </c>
      <c r="H742" s="171">
        <v>58.155000000000001</v>
      </c>
      <c r="I742" s="172"/>
      <c r="L742" s="168"/>
      <c r="M742" s="173"/>
      <c r="T742" s="174"/>
      <c r="AT742" s="169" t="s">
        <v>197</v>
      </c>
      <c r="AU742" s="169" t="s">
        <v>84</v>
      </c>
      <c r="AV742" s="14" t="s">
        <v>193</v>
      </c>
      <c r="AW742" s="14" t="s">
        <v>30</v>
      </c>
      <c r="AX742" s="14" t="s">
        <v>80</v>
      </c>
      <c r="AY742" s="169" t="s">
        <v>187</v>
      </c>
    </row>
    <row r="743" spans="2:65" s="1" customFormat="1" ht="49.15" customHeight="1">
      <c r="B743" s="32"/>
      <c r="C743" s="137" t="s">
        <v>757</v>
      </c>
      <c r="D743" s="137" t="s">
        <v>189</v>
      </c>
      <c r="E743" s="138" t="s">
        <v>758</v>
      </c>
      <c r="F743" s="139" t="s">
        <v>759</v>
      </c>
      <c r="G743" s="140" t="s">
        <v>245</v>
      </c>
      <c r="H743" s="141">
        <v>553.14599999999996</v>
      </c>
      <c r="I743" s="142"/>
      <c r="J743" s="143">
        <f>ROUND(I743*H743,2)</f>
        <v>0</v>
      </c>
      <c r="K743" s="144"/>
      <c r="L743" s="32"/>
      <c r="M743" s="145" t="s">
        <v>1</v>
      </c>
      <c r="N743" s="146" t="s">
        <v>39</v>
      </c>
      <c r="P743" s="147">
        <f>O743*H743</f>
        <v>0</v>
      </c>
      <c r="Q743" s="147">
        <v>0</v>
      </c>
      <c r="R743" s="147">
        <f>Q743*H743</f>
        <v>0</v>
      </c>
      <c r="S743" s="147">
        <v>0</v>
      </c>
      <c r="T743" s="148">
        <f>S743*H743</f>
        <v>0</v>
      </c>
      <c r="AR743" s="149" t="s">
        <v>193</v>
      </c>
      <c r="AT743" s="149" t="s">
        <v>189</v>
      </c>
      <c r="AU743" s="149" t="s">
        <v>84</v>
      </c>
      <c r="AY743" s="17" t="s">
        <v>187</v>
      </c>
      <c r="BE743" s="150">
        <f>IF(N743="základní",J743,0)</f>
        <v>0</v>
      </c>
      <c r="BF743" s="150">
        <f>IF(N743="snížená",J743,0)</f>
        <v>0</v>
      </c>
      <c r="BG743" s="150">
        <f>IF(N743="zákl. přenesená",J743,0)</f>
        <v>0</v>
      </c>
      <c r="BH743" s="150">
        <f>IF(N743="sníž. přenesená",J743,0)</f>
        <v>0</v>
      </c>
      <c r="BI743" s="150">
        <f>IF(N743="nulová",J743,0)</f>
        <v>0</v>
      </c>
      <c r="BJ743" s="17" t="s">
        <v>84</v>
      </c>
      <c r="BK743" s="150">
        <f>ROUND(I743*H743,2)</f>
        <v>0</v>
      </c>
      <c r="BL743" s="17" t="s">
        <v>193</v>
      </c>
      <c r="BM743" s="149" t="s">
        <v>3635</v>
      </c>
    </row>
    <row r="744" spans="2:65" s="1" customFormat="1" ht="185.25">
      <c r="B744" s="32"/>
      <c r="D744" s="151" t="s">
        <v>195</v>
      </c>
      <c r="F744" s="152" t="s">
        <v>689</v>
      </c>
      <c r="I744" s="153"/>
      <c r="L744" s="32"/>
      <c r="M744" s="154"/>
      <c r="T744" s="56"/>
      <c r="AT744" s="17" t="s">
        <v>195</v>
      </c>
      <c r="AU744" s="17" t="s">
        <v>84</v>
      </c>
    </row>
    <row r="745" spans="2:65" s="12" customFormat="1" ht="11.25">
      <c r="B745" s="155"/>
      <c r="D745" s="151" t="s">
        <v>197</v>
      </c>
      <c r="E745" s="156" t="s">
        <v>1</v>
      </c>
      <c r="F745" s="157" t="s">
        <v>207</v>
      </c>
      <c r="H745" s="156" t="s">
        <v>1</v>
      </c>
      <c r="I745" s="158"/>
      <c r="L745" s="155"/>
      <c r="M745" s="159"/>
      <c r="T745" s="160"/>
      <c r="AT745" s="156" t="s">
        <v>197</v>
      </c>
      <c r="AU745" s="156" t="s">
        <v>84</v>
      </c>
      <c r="AV745" s="12" t="s">
        <v>80</v>
      </c>
      <c r="AW745" s="12" t="s">
        <v>30</v>
      </c>
      <c r="AX745" s="12" t="s">
        <v>73</v>
      </c>
      <c r="AY745" s="156" t="s">
        <v>187</v>
      </c>
    </row>
    <row r="746" spans="2:65" s="13" customFormat="1" ht="11.25">
      <c r="B746" s="161"/>
      <c r="D746" s="151" t="s">
        <v>197</v>
      </c>
      <c r="E746" s="162" t="s">
        <v>1</v>
      </c>
      <c r="F746" s="163" t="s">
        <v>761</v>
      </c>
      <c r="H746" s="164">
        <v>665.1</v>
      </c>
      <c r="I746" s="165"/>
      <c r="L746" s="161"/>
      <c r="M746" s="166"/>
      <c r="T746" s="167"/>
      <c r="AT746" s="162" t="s">
        <v>197</v>
      </c>
      <c r="AU746" s="162" t="s">
        <v>84</v>
      </c>
      <c r="AV746" s="13" t="s">
        <v>84</v>
      </c>
      <c r="AW746" s="13" t="s">
        <v>30</v>
      </c>
      <c r="AX746" s="13" t="s">
        <v>73</v>
      </c>
      <c r="AY746" s="162" t="s">
        <v>187</v>
      </c>
    </row>
    <row r="747" spans="2:65" s="13" customFormat="1" ht="11.25">
      <c r="B747" s="161"/>
      <c r="D747" s="151" t="s">
        <v>197</v>
      </c>
      <c r="E747" s="162" t="s">
        <v>1</v>
      </c>
      <c r="F747" s="163" t="s">
        <v>707</v>
      </c>
      <c r="H747" s="164">
        <v>23.062999999999999</v>
      </c>
      <c r="I747" s="165"/>
      <c r="L747" s="161"/>
      <c r="M747" s="166"/>
      <c r="T747" s="167"/>
      <c r="AT747" s="162" t="s">
        <v>197</v>
      </c>
      <c r="AU747" s="162" t="s">
        <v>84</v>
      </c>
      <c r="AV747" s="13" t="s">
        <v>84</v>
      </c>
      <c r="AW747" s="13" t="s">
        <v>30</v>
      </c>
      <c r="AX747" s="13" t="s">
        <v>73</v>
      </c>
      <c r="AY747" s="162" t="s">
        <v>187</v>
      </c>
    </row>
    <row r="748" spans="2:65" s="13" customFormat="1" ht="11.25">
      <c r="B748" s="161"/>
      <c r="D748" s="151" t="s">
        <v>197</v>
      </c>
      <c r="E748" s="162" t="s">
        <v>1</v>
      </c>
      <c r="F748" s="163" t="s">
        <v>708</v>
      </c>
      <c r="H748" s="164">
        <v>-6.3040000000000003</v>
      </c>
      <c r="I748" s="165"/>
      <c r="L748" s="161"/>
      <c r="M748" s="166"/>
      <c r="T748" s="167"/>
      <c r="AT748" s="162" t="s">
        <v>197</v>
      </c>
      <c r="AU748" s="162" t="s">
        <v>84</v>
      </c>
      <c r="AV748" s="13" t="s">
        <v>84</v>
      </c>
      <c r="AW748" s="13" t="s">
        <v>30</v>
      </c>
      <c r="AX748" s="13" t="s">
        <v>73</v>
      </c>
      <c r="AY748" s="162" t="s">
        <v>187</v>
      </c>
    </row>
    <row r="749" spans="2:65" s="13" customFormat="1" ht="11.25">
      <c r="B749" s="161"/>
      <c r="D749" s="151" t="s">
        <v>197</v>
      </c>
      <c r="E749" s="162" t="s">
        <v>1</v>
      </c>
      <c r="F749" s="163" t="s">
        <v>709</v>
      </c>
      <c r="H749" s="164">
        <v>-6.875</v>
      </c>
      <c r="I749" s="165"/>
      <c r="L749" s="161"/>
      <c r="M749" s="166"/>
      <c r="T749" s="167"/>
      <c r="AT749" s="162" t="s">
        <v>197</v>
      </c>
      <c r="AU749" s="162" t="s">
        <v>84</v>
      </c>
      <c r="AV749" s="13" t="s">
        <v>84</v>
      </c>
      <c r="AW749" s="13" t="s">
        <v>30</v>
      </c>
      <c r="AX749" s="13" t="s">
        <v>73</v>
      </c>
      <c r="AY749" s="162" t="s">
        <v>187</v>
      </c>
    </row>
    <row r="750" spans="2:65" s="13" customFormat="1" ht="11.25">
      <c r="B750" s="161"/>
      <c r="D750" s="151" t="s">
        <v>197</v>
      </c>
      <c r="E750" s="162" t="s">
        <v>1</v>
      </c>
      <c r="F750" s="163" t="s">
        <v>710</v>
      </c>
      <c r="H750" s="164">
        <v>-1.28</v>
      </c>
      <c r="I750" s="165"/>
      <c r="L750" s="161"/>
      <c r="M750" s="166"/>
      <c r="T750" s="167"/>
      <c r="AT750" s="162" t="s">
        <v>197</v>
      </c>
      <c r="AU750" s="162" t="s">
        <v>84</v>
      </c>
      <c r="AV750" s="13" t="s">
        <v>84</v>
      </c>
      <c r="AW750" s="13" t="s">
        <v>30</v>
      </c>
      <c r="AX750" s="13" t="s">
        <v>73</v>
      </c>
      <c r="AY750" s="162" t="s">
        <v>187</v>
      </c>
    </row>
    <row r="751" spans="2:65" s="13" customFormat="1" ht="11.25">
      <c r="B751" s="161"/>
      <c r="D751" s="151" t="s">
        <v>197</v>
      </c>
      <c r="E751" s="162" t="s">
        <v>1</v>
      </c>
      <c r="F751" s="163" t="s">
        <v>711</v>
      </c>
      <c r="H751" s="164">
        <v>-4.68</v>
      </c>
      <c r="I751" s="165"/>
      <c r="L751" s="161"/>
      <c r="M751" s="166"/>
      <c r="T751" s="167"/>
      <c r="AT751" s="162" t="s">
        <v>197</v>
      </c>
      <c r="AU751" s="162" t="s">
        <v>84</v>
      </c>
      <c r="AV751" s="13" t="s">
        <v>84</v>
      </c>
      <c r="AW751" s="13" t="s">
        <v>30</v>
      </c>
      <c r="AX751" s="13" t="s">
        <v>73</v>
      </c>
      <c r="AY751" s="162" t="s">
        <v>187</v>
      </c>
    </row>
    <row r="752" spans="2:65" s="13" customFormat="1" ht="11.25">
      <c r="B752" s="161"/>
      <c r="D752" s="151" t="s">
        <v>197</v>
      </c>
      <c r="E752" s="162" t="s">
        <v>1</v>
      </c>
      <c r="F752" s="163" t="s">
        <v>712</v>
      </c>
      <c r="H752" s="164">
        <v>-16.38</v>
      </c>
      <c r="I752" s="165"/>
      <c r="L752" s="161"/>
      <c r="M752" s="166"/>
      <c r="T752" s="167"/>
      <c r="AT752" s="162" t="s">
        <v>197</v>
      </c>
      <c r="AU752" s="162" t="s">
        <v>84</v>
      </c>
      <c r="AV752" s="13" t="s">
        <v>84</v>
      </c>
      <c r="AW752" s="13" t="s">
        <v>30</v>
      </c>
      <c r="AX752" s="13" t="s">
        <v>73</v>
      </c>
      <c r="AY752" s="162" t="s">
        <v>187</v>
      </c>
    </row>
    <row r="753" spans="2:65" s="13" customFormat="1" ht="11.25">
      <c r="B753" s="161"/>
      <c r="D753" s="151" t="s">
        <v>197</v>
      </c>
      <c r="E753" s="162" t="s">
        <v>1</v>
      </c>
      <c r="F753" s="163" t="s">
        <v>713</v>
      </c>
      <c r="H753" s="164">
        <v>-21.06</v>
      </c>
      <c r="I753" s="165"/>
      <c r="L753" s="161"/>
      <c r="M753" s="166"/>
      <c r="T753" s="167"/>
      <c r="AT753" s="162" t="s">
        <v>197</v>
      </c>
      <c r="AU753" s="162" t="s">
        <v>84</v>
      </c>
      <c r="AV753" s="13" t="s">
        <v>84</v>
      </c>
      <c r="AW753" s="13" t="s">
        <v>30</v>
      </c>
      <c r="AX753" s="13" t="s">
        <v>73</v>
      </c>
      <c r="AY753" s="162" t="s">
        <v>187</v>
      </c>
    </row>
    <row r="754" spans="2:65" s="13" customFormat="1" ht="11.25">
      <c r="B754" s="161"/>
      <c r="D754" s="151" t="s">
        <v>197</v>
      </c>
      <c r="E754" s="162" t="s">
        <v>1</v>
      </c>
      <c r="F754" s="163" t="s">
        <v>714</v>
      </c>
      <c r="H754" s="164">
        <v>-1.08</v>
      </c>
      <c r="I754" s="165"/>
      <c r="L754" s="161"/>
      <c r="M754" s="166"/>
      <c r="T754" s="167"/>
      <c r="AT754" s="162" t="s">
        <v>197</v>
      </c>
      <c r="AU754" s="162" t="s">
        <v>84</v>
      </c>
      <c r="AV754" s="13" t="s">
        <v>84</v>
      </c>
      <c r="AW754" s="13" t="s">
        <v>30</v>
      </c>
      <c r="AX754" s="13" t="s">
        <v>73</v>
      </c>
      <c r="AY754" s="162" t="s">
        <v>187</v>
      </c>
    </row>
    <row r="755" spans="2:65" s="13" customFormat="1" ht="11.25">
      <c r="B755" s="161"/>
      <c r="D755" s="151" t="s">
        <v>197</v>
      </c>
      <c r="E755" s="162" t="s">
        <v>1</v>
      </c>
      <c r="F755" s="163" t="s">
        <v>715</v>
      </c>
      <c r="H755" s="164">
        <v>-1.5</v>
      </c>
      <c r="I755" s="165"/>
      <c r="L755" s="161"/>
      <c r="M755" s="166"/>
      <c r="T755" s="167"/>
      <c r="AT755" s="162" t="s">
        <v>197</v>
      </c>
      <c r="AU755" s="162" t="s">
        <v>84</v>
      </c>
      <c r="AV755" s="13" t="s">
        <v>84</v>
      </c>
      <c r="AW755" s="13" t="s">
        <v>30</v>
      </c>
      <c r="AX755" s="13" t="s">
        <v>73</v>
      </c>
      <c r="AY755" s="162" t="s">
        <v>187</v>
      </c>
    </row>
    <row r="756" spans="2:65" s="13" customFormat="1" ht="11.25">
      <c r="B756" s="161"/>
      <c r="D756" s="151" t="s">
        <v>197</v>
      </c>
      <c r="E756" s="162" t="s">
        <v>1</v>
      </c>
      <c r="F756" s="163" t="s">
        <v>716</v>
      </c>
      <c r="H756" s="164">
        <v>-0.34300000000000003</v>
      </c>
      <c r="I756" s="165"/>
      <c r="L756" s="161"/>
      <c r="M756" s="166"/>
      <c r="T756" s="167"/>
      <c r="AT756" s="162" t="s">
        <v>197</v>
      </c>
      <c r="AU756" s="162" t="s">
        <v>84</v>
      </c>
      <c r="AV756" s="13" t="s">
        <v>84</v>
      </c>
      <c r="AW756" s="13" t="s">
        <v>30</v>
      </c>
      <c r="AX756" s="13" t="s">
        <v>73</v>
      </c>
      <c r="AY756" s="162" t="s">
        <v>187</v>
      </c>
    </row>
    <row r="757" spans="2:65" s="13" customFormat="1" ht="11.25">
      <c r="B757" s="161"/>
      <c r="D757" s="151" t="s">
        <v>197</v>
      </c>
      <c r="E757" s="162" t="s">
        <v>1</v>
      </c>
      <c r="F757" s="163" t="s">
        <v>636</v>
      </c>
      <c r="H757" s="164">
        <v>-2.2000000000000002</v>
      </c>
      <c r="I757" s="165"/>
      <c r="L757" s="161"/>
      <c r="M757" s="166"/>
      <c r="T757" s="167"/>
      <c r="AT757" s="162" t="s">
        <v>197</v>
      </c>
      <c r="AU757" s="162" t="s">
        <v>84</v>
      </c>
      <c r="AV757" s="13" t="s">
        <v>84</v>
      </c>
      <c r="AW757" s="13" t="s">
        <v>30</v>
      </c>
      <c r="AX757" s="13" t="s">
        <v>73</v>
      </c>
      <c r="AY757" s="162" t="s">
        <v>187</v>
      </c>
    </row>
    <row r="758" spans="2:65" s="12" customFormat="1" ht="11.25">
      <c r="B758" s="155"/>
      <c r="D758" s="151" t="s">
        <v>197</v>
      </c>
      <c r="E758" s="156" t="s">
        <v>1</v>
      </c>
      <c r="F758" s="157" t="s">
        <v>745</v>
      </c>
      <c r="H758" s="156" t="s">
        <v>1</v>
      </c>
      <c r="I758" s="158"/>
      <c r="L758" s="155"/>
      <c r="M758" s="159"/>
      <c r="T758" s="160"/>
      <c r="AT758" s="156" t="s">
        <v>197</v>
      </c>
      <c r="AU758" s="156" t="s">
        <v>84</v>
      </c>
      <c r="AV758" s="12" t="s">
        <v>80</v>
      </c>
      <c r="AW758" s="12" t="s">
        <v>30</v>
      </c>
      <c r="AX758" s="12" t="s">
        <v>73</v>
      </c>
      <c r="AY758" s="156" t="s">
        <v>187</v>
      </c>
    </row>
    <row r="759" spans="2:65" s="13" customFormat="1" ht="11.25">
      <c r="B759" s="161"/>
      <c r="D759" s="151" t="s">
        <v>197</v>
      </c>
      <c r="E759" s="162" t="s">
        <v>1</v>
      </c>
      <c r="F759" s="163" t="s">
        <v>762</v>
      </c>
      <c r="H759" s="164">
        <v>-73.314999999999998</v>
      </c>
      <c r="I759" s="165"/>
      <c r="L759" s="161"/>
      <c r="M759" s="166"/>
      <c r="T759" s="167"/>
      <c r="AT759" s="162" t="s">
        <v>197</v>
      </c>
      <c r="AU759" s="162" t="s">
        <v>84</v>
      </c>
      <c r="AV759" s="13" t="s">
        <v>84</v>
      </c>
      <c r="AW759" s="13" t="s">
        <v>30</v>
      </c>
      <c r="AX759" s="13" t="s">
        <v>73</v>
      </c>
      <c r="AY759" s="162" t="s">
        <v>187</v>
      </c>
    </row>
    <row r="760" spans="2:65" s="14" customFormat="1" ht="11.25">
      <c r="B760" s="168"/>
      <c r="D760" s="151" t="s">
        <v>197</v>
      </c>
      <c r="E760" s="169" t="s">
        <v>1</v>
      </c>
      <c r="F760" s="170" t="s">
        <v>202</v>
      </c>
      <c r="H760" s="171">
        <v>553.14600000000019</v>
      </c>
      <c r="I760" s="172"/>
      <c r="L760" s="168"/>
      <c r="M760" s="173"/>
      <c r="T760" s="174"/>
      <c r="AT760" s="169" t="s">
        <v>197</v>
      </c>
      <c r="AU760" s="169" t="s">
        <v>84</v>
      </c>
      <c r="AV760" s="14" t="s">
        <v>193</v>
      </c>
      <c r="AW760" s="14" t="s">
        <v>30</v>
      </c>
      <c r="AX760" s="14" t="s">
        <v>80</v>
      </c>
      <c r="AY760" s="169" t="s">
        <v>187</v>
      </c>
    </row>
    <row r="761" spans="2:65" s="1" customFormat="1" ht="16.5" customHeight="1">
      <c r="B761" s="32"/>
      <c r="C761" s="175" t="s">
        <v>763</v>
      </c>
      <c r="D761" s="175" t="s">
        <v>338</v>
      </c>
      <c r="E761" s="176" t="s">
        <v>764</v>
      </c>
      <c r="F761" s="177" t="s">
        <v>765</v>
      </c>
      <c r="G761" s="178" t="s">
        <v>245</v>
      </c>
      <c r="H761" s="179">
        <v>564.20899999999995</v>
      </c>
      <c r="I761" s="180"/>
      <c r="J761" s="181">
        <f>ROUND(I761*H761,2)</f>
        <v>0</v>
      </c>
      <c r="K761" s="182"/>
      <c r="L761" s="183"/>
      <c r="M761" s="184" t="s">
        <v>1</v>
      </c>
      <c r="N761" s="185" t="s">
        <v>39</v>
      </c>
      <c r="P761" s="147">
        <f>O761*H761</f>
        <v>0</v>
      </c>
      <c r="Q761" s="147">
        <v>0</v>
      </c>
      <c r="R761" s="147">
        <f>Q761*H761</f>
        <v>0</v>
      </c>
      <c r="S761" s="147">
        <v>0</v>
      </c>
      <c r="T761" s="148">
        <f>S761*H761</f>
        <v>0</v>
      </c>
      <c r="AR761" s="149" t="s">
        <v>242</v>
      </c>
      <c r="AT761" s="149" t="s">
        <v>338</v>
      </c>
      <c r="AU761" s="149" t="s">
        <v>84</v>
      </c>
      <c r="AY761" s="17" t="s">
        <v>187</v>
      </c>
      <c r="BE761" s="150">
        <f>IF(N761="základní",J761,0)</f>
        <v>0</v>
      </c>
      <c r="BF761" s="150">
        <f>IF(N761="snížená",J761,0)</f>
        <v>0</v>
      </c>
      <c r="BG761" s="150">
        <f>IF(N761="zákl. přenesená",J761,0)</f>
        <v>0</v>
      </c>
      <c r="BH761" s="150">
        <f>IF(N761="sníž. přenesená",J761,0)</f>
        <v>0</v>
      </c>
      <c r="BI761" s="150">
        <f>IF(N761="nulová",J761,0)</f>
        <v>0</v>
      </c>
      <c r="BJ761" s="17" t="s">
        <v>84</v>
      </c>
      <c r="BK761" s="150">
        <f>ROUND(I761*H761,2)</f>
        <v>0</v>
      </c>
      <c r="BL761" s="17" t="s">
        <v>193</v>
      </c>
      <c r="BM761" s="149" t="s">
        <v>3636</v>
      </c>
    </row>
    <row r="762" spans="2:65" s="13" customFormat="1" ht="11.25">
      <c r="B762" s="161"/>
      <c r="D762" s="151" t="s">
        <v>197</v>
      </c>
      <c r="E762" s="162" t="s">
        <v>1</v>
      </c>
      <c r="F762" s="163" t="s">
        <v>767</v>
      </c>
      <c r="H762" s="164">
        <v>564.20899999999995</v>
      </c>
      <c r="I762" s="165"/>
      <c r="L762" s="161"/>
      <c r="M762" s="166"/>
      <c r="T762" s="167"/>
      <c r="AT762" s="162" t="s">
        <v>197</v>
      </c>
      <c r="AU762" s="162" t="s">
        <v>84</v>
      </c>
      <c r="AV762" s="13" t="s">
        <v>84</v>
      </c>
      <c r="AW762" s="13" t="s">
        <v>30</v>
      </c>
      <c r="AX762" s="13" t="s">
        <v>73</v>
      </c>
      <c r="AY762" s="162" t="s">
        <v>187</v>
      </c>
    </row>
    <row r="763" spans="2:65" s="14" customFormat="1" ht="11.25">
      <c r="B763" s="168"/>
      <c r="D763" s="151" t="s">
        <v>197</v>
      </c>
      <c r="E763" s="169" t="s">
        <v>1</v>
      </c>
      <c r="F763" s="170" t="s">
        <v>202</v>
      </c>
      <c r="H763" s="171">
        <v>564.20899999999995</v>
      </c>
      <c r="I763" s="172"/>
      <c r="L763" s="168"/>
      <c r="M763" s="173"/>
      <c r="T763" s="174"/>
      <c r="AT763" s="169" t="s">
        <v>197</v>
      </c>
      <c r="AU763" s="169" t="s">
        <v>84</v>
      </c>
      <c r="AV763" s="14" t="s">
        <v>193</v>
      </c>
      <c r="AW763" s="14" t="s">
        <v>30</v>
      </c>
      <c r="AX763" s="14" t="s">
        <v>80</v>
      </c>
      <c r="AY763" s="169" t="s">
        <v>187</v>
      </c>
    </row>
    <row r="764" spans="2:65" s="1" customFormat="1" ht="24.2" customHeight="1">
      <c r="B764" s="32"/>
      <c r="C764" s="137" t="s">
        <v>768</v>
      </c>
      <c r="D764" s="137" t="s">
        <v>189</v>
      </c>
      <c r="E764" s="138" t="s">
        <v>769</v>
      </c>
      <c r="F764" s="139" t="s">
        <v>770</v>
      </c>
      <c r="G764" s="140" t="s">
        <v>397</v>
      </c>
      <c r="H764" s="141">
        <v>94.58</v>
      </c>
      <c r="I764" s="142"/>
      <c r="J764" s="143">
        <f>ROUND(I764*H764,2)</f>
        <v>0</v>
      </c>
      <c r="K764" s="144"/>
      <c r="L764" s="32"/>
      <c r="M764" s="145" t="s">
        <v>1</v>
      </c>
      <c r="N764" s="146" t="s">
        <v>39</v>
      </c>
      <c r="P764" s="147">
        <f>O764*H764</f>
        <v>0</v>
      </c>
      <c r="Q764" s="147">
        <v>0</v>
      </c>
      <c r="R764" s="147">
        <f>Q764*H764</f>
        <v>0</v>
      </c>
      <c r="S764" s="147">
        <v>0</v>
      </c>
      <c r="T764" s="148">
        <f>S764*H764</f>
        <v>0</v>
      </c>
      <c r="AR764" s="149" t="s">
        <v>193</v>
      </c>
      <c r="AT764" s="149" t="s">
        <v>189</v>
      </c>
      <c r="AU764" s="149" t="s">
        <v>84</v>
      </c>
      <c r="AY764" s="17" t="s">
        <v>187</v>
      </c>
      <c r="BE764" s="150">
        <f>IF(N764="základní",J764,0)</f>
        <v>0</v>
      </c>
      <c r="BF764" s="150">
        <f>IF(N764="snížená",J764,0)</f>
        <v>0</v>
      </c>
      <c r="BG764" s="150">
        <f>IF(N764="zákl. přenesená",J764,0)</f>
        <v>0</v>
      </c>
      <c r="BH764" s="150">
        <f>IF(N764="sníž. přenesená",J764,0)</f>
        <v>0</v>
      </c>
      <c r="BI764" s="150">
        <f>IF(N764="nulová",J764,0)</f>
        <v>0</v>
      </c>
      <c r="BJ764" s="17" t="s">
        <v>84</v>
      </c>
      <c r="BK764" s="150">
        <f>ROUND(I764*H764,2)</f>
        <v>0</v>
      </c>
      <c r="BL764" s="17" t="s">
        <v>193</v>
      </c>
      <c r="BM764" s="149" t="s">
        <v>3637</v>
      </c>
    </row>
    <row r="765" spans="2:65" s="1" customFormat="1" ht="39">
      <c r="B765" s="32"/>
      <c r="D765" s="151" t="s">
        <v>195</v>
      </c>
      <c r="F765" s="152" t="s">
        <v>772</v>
      </c>
      <c r="I765" s="153"/>
      <c r="L765" s="32"/>
      <c r="M765" s="154"/>
      <c r="T765" s="56"/>
      <c r="AT765" s="17" t="s">
        <v>195</v>
      </c>
      <c r="AU765" s="17" t="s">
        <v>84</v>
      </c>
    </row>
    <row r="766" spans="2:65" s="12" customFormat="1" ht="11.25">
      <c r="B766" s="155"/>
      <c r="D766" s="151" t="s">
        <v>197</v>
      </c>
      <c r="E766" s="156" t="s">
        <v>1</v>
      </c>
      <c r="F766" s="157" t="s">
        <v>207</v>
      </c>
      <c r="H766" s="156" t="s">
        <v>1</v>
      </c>
      <c r="I766" s="158"/>
      <c r="L766" s="155"/>
      <c r="M766" s="159"/>
      <c r="T766" s="160"/>
      <c r="AT766" s="156" t="s">
        <v>197</v>
      </c>
      <c r="AU766" s="156" t="s">
        <v>84</v>
      </c>
      <c r="AV766" s="12" t="s">
        <v>80</v>
      </c>
      <c r="AW766" s="12" t="s">
        <v>30</v>
      </c>
      <c r="AX766" s="12" t="s">
        <v>73</v>
      </c>
      <c r="AY766" s="156" t="s">
        <v>187</v>
      </c>
    </row>
    <row r="767" spans="2:65" s="13" customFormat="1" ht="11.25">
      <c r="B767" s="161"/>
      <c r="D767" s="151" t="s">
        <v>197</v>
      </c>
      <c r="E767" s="162" t="s">
        <v>1</v>
      </c>
      <c r="F767" s="163" t="s">
        <v>773</v>
      </c>
      <c r="H767" s="164">
        <v>73.900000000000006</v>
      </c>
      <c r="I767" s="165"/>
      <c r="L767" s="161"/>
      <c r="M767" s="166"/>
      <c r="T767" s="167"/>
      <c r="AT767" s="162" t="s">
        <v>197</v>
      </c>
      <c r="AU767" s="162" t="s">
        <v>84</v>
      </c>
      <c r="AV767" s="13" t="s">
        <v>84</v>
      </c>
      <c r="AW767" s="13" t="s">
        <v>30</v>
      </c>
      <c r="AX767" s="13" t="s">
        <v>73</v>
      </c>
      <c r="AY767" s="162" t="s">
        <v>187</v>
      </c>
    </row>
    <row r="768" spans="2:65" s="13" customFormat="1" ht="11.25">
      <c r="B768" s="161"/>
      <c r="D768" s="151" t="s">
        <v>197</v>
      </c>
      <c r="E768" s="162" t="s">
        <v>1</v>
      </c>
      <c r="F768" s="163" t="s">
        <v>774</v>
      </c>
      <c r="H768" s="164">
        <v>20.68</v>
      </c>
      <c r="I768" s="165"/>
      <c r="L768" s="161"/>
      <c r="M768" s="166"/>
      <c r="T768" s="167"/>
      <c r="AT768" s="162" t="s">
        <v>197</v>
      </c>
      <c r="AU768" s="162" t="s">
        <v>84</v>
      </c>
      <c r="AV768" s="13" t="s">
        <v>84</v>
      </c>
      <c r="AW768" s="13" t="s">
        <v>30</v>
      </c>
      <c r="AX768" s="13" t="s">
        <v>73</v>
      </c>
      <c r="AY768" s="162" t="s">
        <v>187</v>
      </c>
    </row>
    <row r="769" spans="2:65" s="14" customFormat="1" ht="11.25">
      <c r="B769" s="168"/>
      <c r="D769" s="151" t="s">
        <v>197</v>
      </c>
      <c r="E769" s="169" t="s">
        <v>1</v>
      </c>
      <c r="F769" s="170" t="s">
        <v>202</v>
      </c>
      <c r="H769" s="171">
        <v>94.580000000000013</v>
      </c>
      <c r="I769" s="172"/>
      <c r="L769" s="168"/>
      <c r="M769" s="173"/>
      <c r="T769" s="174"/>
      <c r="AT769" s="169" t="s">
        <v>197</v>
      </c>
      <c r="AU769" s="169" t="s">
        <v>84</v>
      </c>
      <c r="AV769" s="14" t="s">
        <v>193</v>
      </c>
      <c r="AW769" s="14" t="s">
        <v>30</v>
      </c>
      <c r="AX769" s="14" t="s">
        <v>80</v>
      </c>
      <c r="AY769" s="169" t="s">
        <v>187</v>
      </c>
    </row>
    <row r="770" spans="2:65" s="1" customFormat="1" ht="24.2" customHeight="1">
      <c r="B770" s="32"/>
      <c r="C770" s="175" t="s">
        <v>775</v>
      </c>
      <c r="D770" s="175" t="s">
        <v>338</v>
      </c>
      <c r="E770" s="176" t="s">
        <v>776</v>
      </c>
      <c r="F770" s="177" t="s">
        <v>777</v>
      </c>
      <c r="G770" s="178" t="s">
        <v>397</v>
      </c>
      <c r="H770" s="179">
        <v>21.713999999999999</v>
      </c>
      <c r="I770" s="180"/>
      <c r="J770" s="181">
        <f>ROUND(I770*H770,2)</f>
        <v>0</v>
      </c>
      <c r="K770" s="182"/>
      <c r="L770" s="183"/>
      <c r="M770" s="184" t="s">
        <v>1</v>
      </c>
      <c r="N770" s="185" t="s">
        <v>39</v>
      </c>
      <c r="P770" s="147">
        <f>O770*H770</f>
        <v>0</v>
      </c>
      <c r="Q770" s="147">
        <v>0</v>
      </c>
      <c r="R770" s="147">
        <f>Q770*H770</f>
        <v>0</v>
      </c>
      <c r="S770" s="147">
        <v>0</v>
      </c>
      <c r="T770" s="148">
        <f>S770*H770</f>
        <v>0</v>
      </c>
      <c r="AR770" s="149" t="s">
        <v>242</v>
      </c>
      <c r="AT770" s="149" t="s">
        <v>338</v>
      </c>
      <c r="AU770" s="149" t="s">
        <v>84</v>
      </c>
      <c r="AY770" s="17" t="s">
        <v>187</v>
      </c>
      <c r="BE770" s="150">
        <f>IF(N770="základní",J770,0)</f>
        <v>0</v>
      </c>
      <c r="BF770" s="150">
        <f>IF(N770="snížená",J770,0)</f>
        <v>0</v>
      </c>
      <c r="BG770" s="150">
        <f>IF(N770="zákl. přenesená",J770,0)</f>
        <v>0</v>
      </c>
      <c r="BH770" s="150">
        <f>IF(N770="sníž. přenesená",J770,0)</f>
        <v>0</v>
      </c>
      <c r="BI770" s="150">
        <f>IF(N770="nulová",J770,0)</f>
        <v>0</v>
      </c>
      <c r="BJ770" s="17" t="s">
        <v>84</v>
      </c>
      <c r="BK770" s="150">
        <f>ROUND(I770*H770,2)</f>
        <v>0</v>
      </c>
      <c r="BL770" s="17" t="s">
        <v>193</v>
      </c>
      <c r="BM770" s="149" t="s">
        <v>3638</v>
      </c>
    </row>
    <row r="771" spans="2:65" s="13" customFormat="1" ht="11.25">
      <c r="B771" s="161"/>
      <c r="D771" s="151" t="s">
        <v>197</v>
      </c>
      <c r="E771" s="162" t="s">
        <v>1</v>
      </c>
      <c r="F771" s="163" t="s">
        <v>779</v>
      </c>
      <c r="H771" s="164">
        <v>21.713999999999999</v>
      </c>
      <c r="I771" s="165"/>
      <c r="L771" s="161"/>
      <c r="M771" s="166"/>
      <c r="T771" s="167"/>
      <c r="AT771" s="162" t="s">
        <v>197</v>
      </c>
      <c r="AU771" s="162" t="s">
        <v>84</v>
      </c>
      <c r="AV771" s="13" t="s">
        <v>84</v>
      </c>
      <c r="AW771" s="13" t="s">
        <v>30</v>
      </c>
      <c r="AX771" s="13" t="s">
        <v>73</v>
      </c>
      <c r="AY771" s="162" t="s">
        <v>187</v>
      </c>
    </row>
    <row r="772" spans="2:65" s="14" customFormat="1" ht="11.25">
      <c r="B772" s="168"/>
      <c r="D772" s="151" t="s">
        <v>197</v>
      </c>
      <c r="E772" s="169" t="s">
        <v>1</v>
      </c>
      <c r="F772" s="170" t="s">
        <v>202</v>
      </c>
      <c r="H772" s="171">
        <v>21.713999999999999</v>
      </c>
      <c r="I772" s="172"/>
      <c r="L772" s="168"/>
      <c r="M772" s="173"/>
      <c r="T772" s="174"/>
      <c r="AT772" s="169" t="s">
        <v>197</v>
      </c>
      <c r="AU772" s="169" t="s">
        <v>84</v>
      </c>
      <c r="AV772" s="14" t="s">
        <v>193</v>
      </c>
      <c r="AW772" s="14" t="s">
        <v>30</v>
      </c>
      <c r="AX772" s="14" t="s">
        <v>80</v>
      </c>
      <c r="AY772" s="169" t="s">
        <v>187</v>
      </c>
    </row>
    <row r="773" spans="2:65" s="1" customFormat="1" ht="24.2" customHeight="1">
      <c r="B773" s="32"/>
      <c r="C773" s="175" t="s">
        <v>780</v>
      </c>
      <c r="D773" s="175" t="s">
        <v>338</v>
      </c>
      <c r="E773" s="176" t="s">
        <v>781</v>
      </c>
      <c r="F773" s="177" t="s">
        <v>782</v>
      </c>
      <c r="G773" s="178" t="s">
        <v>397</v>
      </c>
      <c r="H773" s="179">
        <v>77.594999999999999</v>
      </c>
      <c r="I773" s="180"/>
      <c r="J773" s="181">
        <f>ROUND(I773*H773,2)</f>
        <v>0</v>
      </c>
      <c r="K773" s="182"/>
      <c r="L773" s="183"/>
      <c r="M773" s="184" t="s">
        <v>1</v>
      </c>
      <c r="N773" s="185" t="s">
        <v>39</v>
      </c>
      <c r="P773" s="147">
        <f>O773*H773</f>
        <v>0</v>
      </c>
      <c r="Q773" s="147">
        <v>0</v>
      </c>
      <c r="R773" s="147">
        <f>Q773*H773</f>
        <v>0</v>
      </c>
      <c r="S773" s="147">
        <v>0</v>
      </c>
      <c r="T773" s="148">
        <f>S773*H773</f>
        <v>0</v>
      </c>
      <c r="AR773" s="149" t="s">
        <v>242</v>
      </c>
      <c r="AT773" s="149" t="s">
        <v>338</v>
      </c>
      <c r="AU773" s="149" t="s">
        <v>84</v>
      </c>
      <c r="AY773" s="17" t="s">
        <v>187</v>
      </c>
      <c r="BE773" s="150">
        <f>IF(N773="základní",J773,0)</f>
        <v>0</v>
      </c>
      <c r="BF773" s="150">
        <f>IF(N773="snížená",J773,0)</f>
        <v>0</v>
      </c>
      <c r="BG773" s="150">
        <f>IF(N773="zákl. přenesená",J773,0)</f>
        <v>0</v>
      </c>
      <c r="BH773" s="150">
        <f>IF(N773="sníž. přenesená",J773,0)</f>
        <v>0</v>
      </c>
      <c r="BI773" s="150">
        <f>IF(N773="nulová",J773,0)</f>
        <v>0</v>
      </c>
      <c r="BJ773" s="17" t="s">
        <v>84</v>
      </c>
      <c r="BK773" s="150">
        <f>ROUND(I773*H773,2)</f>
        <v>0</v>
      </c>
      <c r="BL773" s="17" t="s">
        <v>193</v>
      </c>
      <c r="BM773" s="149" t="s">
        <v>3639</v>
      </c>
    </row>
    <row r="774" spans="2:65" s="13" customFormat="1" ht="11.25">
      <c r="B774" s="161"/>
      <c r="D774" s="151" t="s">
        <v>197</v>
      </c>
      <c r="E774" s="162" t="s">
        <v>1</v>
      </c>
      <c r="F774" s="163" t="s">
        <v>784</v>
      </c>
      <c r="H774" s="164">
        <v>77.594999999999999</v>
      </c>
      <c r="I774" s="165"/>
      <c r="L774" s="161"/>
      <c r="M774" s="166"/>
      <c r="T774" s="167"/>
      <c r="AT774" s="162" t="s">
        <v>197</v>
      </c>
      <c r="AU774" s="162" t="s">
        <v>84</v>
      </c>
      <c r="AV774" s="13" t="s">
        <v>84</v>
      </c>
      <c r="AW774" s="13" t="s">
        <v>30</v>
      </c>
      <c r="AX774" s="13" t="s">
        <v>73</v>
      </c>
      <c r="AY774" s="162" t="s">
        <v>187</v>
      </c>
    </row>
    <row r="775" spans="2:65" s="14" customFormat="1" ht="11.25">
      <c r="B775" s="168"/>
      <c r="D775" s="151" t="s">
        <v>197</v>
      </c>
      <c r="E775" s="169" t="s">
        <v>1</v>
      </c>
      <c r="F775" s="170" t="s">
        <v>202</v>
      </c>
      <c r="H775" s="171">
        <v>77.594999999999999</v>
      </c>
      <c r="I775" s="172"/>
      <c r="L775" s="168"/>
      <c r="M775" s="173"/>
      <c r="T775" s="174"/>
      <c r="AT775" s="169" t="s">
        <v>197</v>
      </c>
      <c r="AU775" s="169" t="s">
        <v>84</v>
      </c>
      <c r="AV775" s="14" t="s">
        <v>193</v>
      </c>
      <c r="AW775" s="14" t="s">
        <v>30</v>
      </c>
      <c r="AX775" s="14" t="s">
        <v>80</v>
      </c>
      <c r="AY775" s="169" t="s">
        <v>187</v>
      </c>
    </row>
    <row r="776" spans="2:65" s="1" customFormat="1" ht="24.2" customHeight="1">
      <c r="B776" s="32"/>
      <c r="C776" s="137" t="s">
        <v>785</v>
      </c>
      <c r="D776" s="137" t="s">
        <v>189</v>
      </c>
      <c r="E776" s="138" t="s">
        <v>786</v>
      </c>
      <c r="F776" s="139" t="s">
        <v>787</v>
      </c>
      <c r="G776" s="140" t="s">
        <v>397</v>
      </c>
      <c r="H776" s="141">
        <v>855.34</v>
      </c>
      <c r="I776" s="142"/>
      <c r="J776" s="143">
        <f>ROUND(I776*H776,2)</f>
        <v>0</v>
      </c>
      <c r="K776" s="144"/>
      <c r="L776" s="32"/>
      <c r="M776" s="145" t="s">
        <v>1</v>
      </c>
      <c r="N776" s="146" t="s">
        <v>39</v>
      </c>
      <c r="P776" s="147">
        <f>O776*H776</f>
        <v>0</v>
      </c>
      <c r="Q776" s="147">
        <v>0</v>
      </c>
      <c r="R776" s="147">
        <f>Q776*H776</f>
        <v>0</v>
      </c>
      <c r="S776" s="147">
        <v>0</v>
      </c>
      <c r="T776" s="148">
        <f>S776*H776</f>
        <v>0</v>
      </c>
      <c r="AR776" s="149" t="s">
        <v>193</v>
      </c>
      <c r="AT776" s="149" t="s">
        <v>189</v>
      </c>
      <c r="AU776" s="149" t="s">
        <v>84</v>
      </c>
      <c r="AY776" s="17" t="s">
        <v>187</v>
      </c>
      <c r="BE776" s="150">
        <f>IF(N776="základní",J776,0)</f>
        <v>0</v>
      </c>
      <c r="BF776" s="150">
        <f>IF(N776="snížená",J776,0)</f>
        <v>0</v>
      </c>
      <c r="BG776" s="150">
        <f>IF(N776="zákl. přenesená",J776,0)</f>
        <v>0</v>
      </c>
      <c r="BH776" s="150">
        <f>IF(N776="sníž. přenesená",J776,0)</f>
        <v>0</v>
      </c>
      <c r="BI776" s="150">
        <f>IF(N776="nulová",J776,0)</f>
        <v>0</v>
      </c>
      <c r="BJ776" s="17" t="s">
        <v>84</v>
      </c>
      <c r="BK776" s="150">
        <f>ROUND(I776*H776,2)</f>
        <v>0</v>
      </c>
      <c r="BL776" s="17" t="s">
        <v>193</v>
      </c>
      <c r="BM776" s="149" t="s">
        <v>3640</v>
      </c>
    </row>
    <row r="777" spans="2:65" s="1" customFormat="1" ht="39">
      <c r="B777" s="32"/>
      <c r="D777" s="151" t="s">
        <v>195</v>
      </c>
      <c r="F777" s="152" t="s">
        <v>772</v>
      </c>
      <c r="I777" s="153"/>
      <c r="L777" s="32"/>
      <c r="M777" s="154"/>
      <c r="T777" s="56"/>
      <c r="AT777" s="17" t="s">
        <v>195</v>
      </c>
      <c r="AU777" s="17" t="s">
        <v>84</v>
      </c>
    </row>
    <row r="778" spans="2:65" s="1" customFormat="1" ht="24.2" customHeight="1">
      <c r="B778" s="32"/>
      <c r="C778" s="175" t="s">
        <v>789</v>
      </c>
      <c r="D778" s="175" t="s">
        <v>338</v>
      </c>
      <c r="E778" s="176" t="s">
        <v>790</v>
      </c>
      <c r="F778" s="177" t="s">
        <v>791</v>
      </c>
      <c r="G778" s="178" t="s">
        <v>397</v>
      </c>
      <c r="H778" s="179">
        <v>132.30000000000001</v>
      </c>
      <c r="I778" s="180"/>
      <c r="J778" s="181">
        <f>ROUND(I778*H778,2)</f>
        <v>0</v>
      </c>
      <c r="K778" s="182"/>
      <c r="L778" s="183"/>
      <c r="M778" s="184" t="s">
        <v>1</v>
      </c>
      <c r="N778" s="185" t="s">
        <v>39</v>
      </c>
      <c r="P778" s="147">
        <f>O778*H778</f>
        <v>0</v>
      </c>
      <c r="Q778" s="147">
        <v>0</v>
      </c>
      <c r="R778" s="147">
        <f>Q778*H778</f>
        <v>0</v>
      </c>
      <c r="S778" s="147">
        <v>0</v>
      </c>
      <c r="T778" s="148">
        <f>S778*H778</f>
        <v>0</v>
      </c>
      <c r="AR778" s="149" t="s">
        <v>242</v>
      </c>
      <c r="AT778" s="149" t="s">
        <v>338</v>
      </c>
      <c r="AU778" s="149" t="s">
        <v>84</v>
      </c>
      <c r="AY778" s="17" t="s">
        <v>187</v>
      </c>
      <c r="BE778" s="150">
        <f>IF(N778="základní",J778,0)</f>
        <v>0</v>
      </c>
      <c r="BF778" s="150">
        <f>IF(N778="snížená",J778,0)</f>
        <v>0</v>
      </c>
      <c r="BG778" s="150">
        <f>IF(N778="zákl. přenesená",J778,0)</f>
        <v>0</v>
      </c>
      <c r="BH778" s="150">
        <f>IF(N778="sníž. přenesená",J778,0)</f>
        <v>0</v>
      </c>
      <c r="BI778" s="150">
        <f>IF(N778="nulová",J778,0)</f>
        <v>0</v>
      </c>
      <c r="BJ778" s="17" t="s">
        <v>84</v>
      </c>
      <c r="BK778" s="150">
        <f>ROUND(I778*H778,2)</f>
        <v>0</v>
      </c>
      <c r="BL778" s="17" t="s">
        <v>193</v>
      </c>
      <c r="BM778" s="149" t="s">
        <v>3641</v>
      </c>
    </row>
    <row r="779" spans="2:65" s="12" customFormat="1" ht="11.25">
      <c r="B779" s="155"/>
      <c r="D779" s="151" t="s">
        <v>197</v>
      </c>
      <c r="E779" s="156" t="s">
        <v>1</v>
      </c>
      <c r="F779" s="157" t="s">
        <v>793</v>
      </c>
      <c r="H779" s="156" t="s">
        <v>1</v>
      </c>
      <c r="I779" s="158"/>
      <c r="L779" s="155"/>
      <c r="M779" s="159"/>
      <c r="T779" s="160"/>
      <c r="AT779" s="156" t="s">
        <v>197</v>
      </c>
      <c r="AU779" s="156" t="s">
        <v>84</v>
      </c>
      <c r="AV779" s="12" t="s">
        <v>80</v>
      </c>
      <c r="AW779" s="12" t="s">
        <v>30</v>
      </c>
      <c r="AX779" s="12" t="s">
        <v>73</v>
      </c>
      <c r="AY779" s="156" t="s">
        <v>187</v>
      </c>
    </row>
    <row r="780" spans="2:65" s="13" customFormat="1" ht="11.25">
      <c r="B780" s="161"/>
      <c r="D780" s="151" t="s">
        <v>197</v>
      </c>
      <c r="E780" s="162" t="s">
        <v>1</v>
      </c>
      <c r="F780" s="163" t="s">
        <v>794</v>
      </c>
      <c r="H780" s="164">
        <v>132.30000000000001</v>
      </c>
      <c r="I780" s="165"/>
      <c r="L780" s="161"/>
      <c r="M780" s="166"/>
      <c r="T780" s="167"/>
      <c r="AT780" s="162" t="s">
        <v>197</v>
      </c>
      <c r="AU780" s="162" t="s">
        <v>84</v>
      </c>
      <c r="AV780" s="13" t="s">
        <v>84</v>
      </c>
      <c r="AW780" s="13" t="s">
        <v>30</v>
      </c>
      <c r="AX780" s="13" t="s">
        <v>73</v>
      </c>
      <c r="AY780" s="162" t="s">
        <v>187</v>
      </c>
    </row>
    <row r="781" spans="2:65" s="14" customFormat="1" ht="11.25">
      <c r="B781" s="168"/>
      <c r="D781" s="151" t="s">
        <v>197</v>
      </c>
      <c r="E781" s="169" t="s">
        <v>1</v>
      </c>
      <c r="F781" s="170" t="s">
        <v>202</v>
      </c>
      <c r="H781" s="171">
        <v>132.30000000000001</v>
      </c>
      <c r="I781" s="172"/>
      <c r="L781" s="168"/>
      <c r="M781" s="173"/>
      <c r="T781" s="174"/>
      <c r="AT781" s="169" t="s">
        <v>197</v>
      </c>
      <c r="AU781" s="169" t="s">
        <v>84</v>
      </c>
      <c r="AV781" s="14" t="s">
        <v>193</v>
      </c>
      <c r="AW781" s="14" t="s">
        <v>30</v>
      </c>
      <c r="AX781" s="14" t="s">
        <v>80</v>
      </c>
      <c r="AY781" s="169" t="s">
        <v>187</v>
      </c>
    </row>
    <row r="782" spans="2:65" s="1" customFormat="1" ht="24.2" customHeight="1">
      <c r="B782" s="32"/>
      <c r="C782" s="175" t="s">
        <v>795</v>
      </c>
      <c r="D782" s="175" t="s">
        <v>338</v>
      </c>
      <c r="E782" s="176" t="s">
        <v>796</v>
      </c>
      <c r="F782" s="177" t="s">
        <v>797</v>
      </c>
      <c r="G782" s="178" t="s">
        <v>397</v>
      </c>
      <c r="H782" s="179">
        <v>484.68</v>
      </c>
      <c r="I782" s="180"/>
      <c r="J782" s="181">
        <f>ROUND(I782*H782,2)</f>
        <v>0</v>
      </c>
      <c r="K782" s="182"/>
      <c r="L782" s="183"/>
      <c r="M782" s="184" t="s">
        <v>1</v>
      </c>
      <c r="N782" s="185" t="s">
        <v>39</v>
      </c>
      <c r="P782" s="147">
        <f>O782*H782</f>
        <v>0</v>
      </c>
      <c r="Q782" s="147">
        <v>0</v>
      </c>
      <c r="R782" s="147">
        <f>Q782*H782</f>
        <v>0</v>
      </c>
      <c r="S782" s="147">
        <v>0</v>
      </c>
      <c r="T782" s="148">
        <f>S782*H782</f>
        <v>0</v>
      </c>
      <c r="AR782" s="149" t="s">
        <v>242</v>
      </c>
      <c r="AT782" s="149" t="s">
        <v>338</v>
      </c>
      <c r="AU782" s="149" t="s">
        <v>84</v>
      </c>
      <c r="AY782" s="17" t="s">
        <v>187</v>
      </c>
      <c r="BE782" s="150">
        <f>IF(N782="základní",J782,0)</f>
        <v>0</v>
      </c>
      <c r="BF782" s="150">
        <f>IF(N782="snížená",J782,0)</f>
        <v>0</v>
      </c>
      <c r="BG782" s="150">
        <f>IF(N782="zákl. přenesená",J782,0)</f>
        <v>0</v>
      </c>
      <c r="BH782" s="150">
        <f>IF(N782="sníž. přenesená",J782,0)</f>
        <v>0</v>
      </c>
      <c r="BI782" s="150">
        <f>IF(N782="nulová",J782,0)</f>
        <v>0</v>
      </c>
      <c r="BJ782" s="17" t="s">
        <v>84</v>
      </c>
      <c r="BK782" s="150">
        <f>ROUND(I782*H782,2)</f>
        <v>0</v>
      </c>
      <c r="BL782" s="17" t="s">
        <v>193</v>
      </c>
      <c r="BM782" s="149" t="s">
        <v>3642</v>
      </c>
    </row>
    <row r="783" spans="2:65" s="12" customFormat="1" ht="11.25">
      <c r="B783" s="155"/>
      <c r="D783" s="151" t="s">
        <v>197</v>
      </c>
      <c r="E783" s="156" t="s">
        <v>1</v>
      </c>
      <c r="F783" s="157" t="s">
        <v>799</v>
      </c>
      <c r="H783" s="156" t="s">
        <v>1</v>
      </c>
      <c r="I783" s="158"/>
      <c r="L783" s="155"/>
      <c r="M783" s="159"/>
      <c r="T783" s="160"/>
      <c r="AT783" s="156" t="s">
        <v>197</v>
      </c>
      <c r="AU783" s="156" t="s">
        <v>84</v>
      </c>
      <c r="AV783" s="12" t="s">
        <v>80</v>
      </c>
      <c r="AW783" s="12" t="s">
        <v>30</v>
      </c>
      <c r="AX783" s="12" t="s">
        <v>73</v>
      </c>
      <c r="AY783" s="156" t="s">
        <v>187</v>
      </c>
    </row>
    <row r="784" spans="2:65" s="13" customFormat="1" ht="11.25">
      <c r="B784" s="161"/>
      <c r="D784" s="151" t="s">
        <v>197</v>
      </c>
      <c r="E784" s="162" t="s">
        <v>1</v>
      </c>
      <c r="F784" s="163" t="s">
        <v>800</v>
      </c>
      <c r="H784" s="164">
        <v>484.68</v>
      </c>
      <c r="I784" s="165"/>
      <c r="L784" s="161"/>
      <c r="M784" s="166"/>
      <c r="T784" s="167"/>
      <c r="AT784" s="162" t="s">
        <v>197</v>
      </c>
      <c r="AU784" s="162" t="s">
        <v>84</v>
      </c>
      <c r="AV784" s="13" t="s">
        <v>84</v>
      </c>
      <c r="AW784" s="13" t="s">
        <v>30</v>
      </c>
      <c r="AX784" s="13" t="s">
        <v>73</v>
      </c>
      <c r="AY784" s="162" t="s">
        <v>187</v>
      </c>
    </row>
    <row r="785" spans="2:65" s="14" customFormat="1" ht="11.25">
      <c r="B785" s="168"/>
      <c r="D785" s="151" t="s">
        <v>197</v>
      </c>
      <c r="E785" s="169" t="s">
        <v>1</v>
      </c>
      <c r="F785" s="170" t="s">
        <v>202</v>
      </c>
      <c r="H785" s="171">
        <v>484.68</v>
      </c>
      <c r="I785" s="172"/>
      <c r="L785" s="168"/>
      <c r="M785" s="173"/>
      <c r="T785" s="174"/>
      <c r="AT785" s="169" t="s">
        <v>197</v>
      </c>
      <c r="AU785" s="169" t="s">
        <v>84</v>
      </c>
      <c r="AV785" s="14" t="s">
        <v>193</v>
      </c>
      <c r="AW785" s="14" t="s">
        <v>30</v>
      </c>
      <c r="AX785" s="14" t="s">
        <v>80</v>
      </c>
      <c r="AY785" s="169" t="s">
        <v>187</v>
      </c>
    </row>
    <row r="786" spans="2:65" s="1" customFormat="1" ht="24.2" customHeight="1">
      <c r="B786" s="32"/>
      <c r="C786" s="175" t="s">
        <v>801</v>
      </c>
      <c r="D786" s="175" t="s">
        <v>338</v>
      </c>
      <c r="E786" s="176" t="s">
        <v>802</v>
      </c>
      <c r="F786" s="177" t="s">
        <v>803</v>
      </c>
      <c r="G786" s="178" t="s">
        <v>397</v>
      </c>
      <c r="H786" s="179">
        <v>206.714</v>
      </c>
      <c r="I786" s="180"/>
      <c r="J786" s="181">
        <f>ROUND(I786*H786,2)</f>
        <v>0</v>
      </c>
      <c r="K786" s="182"/>
      <c r="L786" s="183"/>
      <c r="M786" s="184" t="s">
        <v>1</v>
      </c>
      <c r="N786" s="185" t="s">
        <v>39</v>
      </c>
      <c r="P786" s="147">
        <f>O786*H786</f>
        <v>0</v>
      </c>
      <c r="Q786" s="147">
        <v>0</v>
      </c>
      <c r="R786" s="147">
        <f>Q786*H786</f>
        <v>0</v>
      </c>
      <c r="S786" s="147">
        <v>0</v>
      </c>
      <c r="T786" s="148">
        <f>S786*H786</f>
        <v>0</v>
      </c>
      <c r="AR786" s="149" t="s">
        <v>242</v>
      </c>
      <c r="AT786" s="149" t="s">
        <v>338</v>
      </c>
      <c r="AU786" s="149" t="s">
        <v>84</v>
      </c>
      <c r="AY786" s="17" t="s">
        <v>187</v>
      </c>
      <c r="BE786" s="150">
        <f>IF(N786="základní",J786,0)</f>
        <v>0</v>
      </c>
      <c r="BF786" s="150">
        <f>IF(N786="snížená",J786,0)</f>
        <v>0</v>
      </c>
      <c r="BG786" s="150">
        <f>IF(N786="zákl. přenesená",J786,0)</f>
        <v>0</v>
      </c>
      <c r="BH786" s="150">
        <f>IF(N786="sníž. přenesená",J786,0)</f>
        <v>0</v>
      </c>
      <c r="BI786" s="150">
        <f>IF(N786="nulová",J786,0)</f>
        <v>0</v>
      </c>
      <c r="BJ786" s="17" t="s">
        <v>84</v>
      </c>
      <c r="BK786" s="150">
        <f>ROUND(I786*H786,2)</f>
        <v>0</v>
      </c>
      <c r="BL786" s="17" t="s">
        <v>193</v>
      </c>
      <c r="BM786" s="149" t="s">
        <v>3643</v>
      </c>
    </row>
    <row r="787" spans="2:65" s="12" customFormat="1" ht="11.25">
      <c r="B787" s="155"/>
      <c r="D787" s="151" t="s">
        <v>197</v>
      </c>
      <c r="E787" s="156" t="s">
        <v>1</v>
      </c>
      <c r="F787" s="157" t="s">
        <v>805</v>
      </c>
      <c r="H787" s="156" t="s">
        <v>1</v>
      </c>
      <c r="I787" s="158"/>
      <c r="L787" s="155"/>
      <c r="M787" s="159"/>
      <c r="T787" s="160"/>
      <c r="AT787" s="156" t="s">
        <v>197</v>
      </c>
      <c r="AU787" s="156" t="s">
        <v>84</v>
      </c>
      <c r="AV787" s="12" t="s">
        <v>80</v>
      </c>
      <c r="AW787" s="12" t="s">
        <v>30</v>
      </c>
      <c r="AX787" s="12" t="s">
        <v>73</v>
      </c>
      <c r="AY787" s="156" t="s">
        <v>187</v>
      </c>
    </row>
    <row r="788" spans="2:65" s="13" customFormat="1" ht="11.25">
      <c r="B788" s="161"/>
      <c r="D788" s="151" t="s">
        <v>197</v>
      </c>
      <c r="E788" s="162" t="s">
        <v>1</v>
      </c>
      <c r="F788" s="163" t="s">
        <v>806</v>
      </c>
      <c r="H788" s="164">
        <v>206.714</v>
      </c>
      <c r="I788" s="165"/>
      <c r="L788" s="161"/>
      <c r="M788" s="166"/>
      <c r="T788" s="167"/>
      <c r="AT788" s="162" t="s">
        <v>197</v>
      </c>
      <c r="AU788" s="162" t="s">
        <v>84</v>
      </c>
      <c r="AV788" s="13" t="s">
        <v>84</v>
      </c>
      <c r="AW788" s="13" t="s">
        <v>30</v>
      </c>
      <c r="AX788" s="13" t="s">
        <v>73</v>
      </c>
      <c r="AY788" s="162" t="s">
        <v>187</v>
      </c>
    </row>
    <row r="789" spans="2:65" s="14" customFormat="1" ht="11.25">
      <c r="B789" s="168"/>
      <c r="D789" s="151" t="s">
        <v>197</v>
      </c>
      <c r="E789" s="169" t="s">
        <v>1</v>
      </c>
      <c r="F789" s="170" t="s">
        <v>202</v>
      </c>
      <c r="H789" s="171">
        <v>206.714</v>
      </c>
      <c r="I789" s="172"/>
      <c r="L789" s="168"/>
      <c r="M789" s="173"/>
      <c r="T789" s="174"/>
      <c r="AT789" s="169" t="s">
        <v>197</v>
      </c>
      <c r="AU789" s="169" t="s">
        <v>84</v>
      </c>
      <c r="AV789" s="14" t="s">
        <v>193</v>
      </c>
      <c r="AW789" s="14" t="s">
        <v>30</v>
      </c>
      <c r="AX789" s="14" t="s">
        <v>80</v>
      </c>
      <c r="AY789" s="169" t="s">
        <v>187</v>
      </c>
    </row>
    <row r="790" spans="2:65" s="1" customFormat="1" ht="24.2" customHeight="1">
      <c r="B790" s="32"/>
      <c r="C790" s="175" t="s">
        <v>807</v>
      </c>
      <c r="D790" s="175" t="s">
        <v>338</v>
      </c>
      <c r="E790" s="176" t="s">
        <v>808</v>
      </c>
      <c r="F790" s="177" t="s">
        <v>809</v>
      </c>
      <c r="G790" s="178" t="s">
        <v>397</v>
      </c>
      <c r="H790" s="179">
        <v>42.719000000000001</v>
      </c>
      <c r="I790" s="180"/>
      <c r="J790" s="181">
        <f>ROUND(I790*H790,2)</f>
        <v>0</v>
      </c>
      <c r="K790" s="182"/>
      <c r="L790" s="183"/>
      <c r="M790" s="184" t="s">
        <v>1</v>
      </c>
      <c r="N790" s="185" t="s">
        <v>39</v>
      </c>
      <c r="P790" s="147">
        <f>O790*H790</f>
        <v>0</v>
      </c>
      <c r="Q790" s="147">
        <v>0</v>
      </c>
      <c r="R790" s="147">
        <f>Q790*H790</f>
        <v>0</v>
      </c>
      <c r="S790" s="147">
        <v>0</v>
      </c>
      <c r="T790" s="148">
        <f>S790*H790</f>
        <v>0</v>
      </c>
      <c r="AR790" s="149" t="s">
        <v>242</v>
      </c>
      <c r="AT790" s="149" t="s">
        <v>338</v>
      </c>
      <c r="AU790" s="149" t="s">
        <v>84</v>
      </c>
      <c r="AY790" s="17" t="s">
        <v>187</v>
      </c>
      <c r="BE790" s="150">
        <f>IF(N790="základní",J790,0)</f>
        <v>0</v>
      </c>
      <c r="BF790" s="150">
        <f>IF(N790="snížená",J790,0)</f>
        <v>0</v>
      </c>
      <c r="BG790" s="150">
        <f>IF(N790="zákl. přenesená",J790,0)</f>
        <v>0</v>
      </c>
      <c r="BH790" s="150">
        <f>IF(N790="sníž. přenesená",J790,0)</f>
        <v>0</v>
      </c>
      <c r="BI790" s="150">
        <f>IF(N790="nulová",J790,0)</f>
        <v>0</v>
      </c>
      <c r="BJ790" s="17" t="s">
        <v>84</v>
      </c>
      <c r="BK790" s="150">
        <f>ROUND(I790*H790,2)</f>
        <v>0</v>
      </c>
      <c r="BL790" s="17" t="s">
        <v>193</v>
      </c>
      <c r="BM790" s="149" t="s">
        <v>3644</v>
      </c>
    </row>
    <row r="791" spans="2:65" s="12" customFormat="1" ht="11.25">
      <c r="B791" s="155"/>
      <c r="D791" s="151" t="s">
        <v>197</v>
      </c>
      <c r="E791" s="156" t="s">
        <v>1</v>
      </c>
      <c r="F791" s="157" t="s">
        <v>811</v>
      </c>
      <c r="H791" s="156" t="s">
        <v>1</v>
      </c>
      <c r="I791" s="158"/>
      <c r="L791" s="155"/>
      <c r="M791" s="159"/>
      <c r="T791" s="160"/>
      <c r="AT791" s="156" t="s">
        <v>197</v>
      </c>
      <c r="AU791" s="156" t="s">
        <v>84</v>
      </c>
      <c r="AV791" s="12" t="s">
        <v>80</v>
      </c>
      <c r="AW791" s="12" t="s">
        <v>30</v>
      </c>
      <c r="AX791" s="12" t="s">
        <v>73</v>
      </c>
      <c r="AY791" s="156" t="s">
        <v>187</v>
      </c>
    </row>
    <row r="792" spans="2:65" s="13" customFormat="1" ht="11.25">
      <c r="B792" s="161"/>
      <c r="D792" s="151" t="s">
        <v>197</v>
      </c>
      <c r="E792" s="162" t="s">
        <v>1</v>
      </c>
      <c r="F792" s="163" t="s">
        <v>812</v>
      </c>
      <c r="H792" s="164">
        <v>42.719000000000001</v>
      </c>
      <c r="I792" s="165"/>
      <c r="L792" s="161"/>
      <c r="M792" s="166"/>
      <c r="T792" s="167"/>
      <c r="AT792" s="162" t="s">
        <v>197</v>
      </c>
      <c r="AU792" s="162" t="s">
        <v>84</v>
      </c>
      <c r="AV792" s="13" t="s">
        <v>84</v>
      </c>
      <c r="AW792" s="13" t="s">
        <v>30</v>
      </c>
      <c r="AX792" s="13" t="s">
        <v>73</v>
      </c>
      <c r="AY792" s="162" t="s">
        <v>187</v>
      </c>
    </row>
    <row r="793" spans="2:65" s="14" customFormat="1" ht="11.25">
      <c r="B793" s="168"/>
      <c r="D793" s="151" t="s">
        <v>197</v>
      </c>
      <c r="E793" s="169" t="s">
        <v>1</v>
      </c>
      <c r="F793" s="170" t="s">
        <v>202</v>
      </c>
      <c r="H793" s="171">
        <v>42.719000000000001</v>
      </c>
      <c r="I793" s="172"/>
      <c r="L793" s="168"/>
      <c r="M793" s="173"/>
      <c r="T793" s="174"/>
      <c r="AT793" s="169" t="s">
        <v>197</v>
      </c>
      <c r="AU793" s="169" t="s">
        <v>84</v>
      </c>
      <c r="AV793" s="14" t="s">
        <v>193</v>
      </c>
      <c r="AW793" s="14" t="s">
        <v>30</v>
      </c>
      <c r="AX793" s="14" t="s">
        <v>80</v>
      </c>
      <c r="AY793" s="169" t="s">
        <v>187</v>
      </c>
    </row>
    <row r="794" spans="2:65" s="1" customFormat="1" ht="24.2" customHeight="1">
      <c r="B794" s="32"/>
      <c r="C794" s="175" t="s">
        <v>813</v>
      </c>
      <c r="D794" s="175" t="s">
        <v>338</v>
      </c>
      <c r="E794" s="176" t="s">
        <v>814</v>
      </c>
      <c r="F794" s="177" t="s">
        <v>815</v>
      </c>
      <c r="G794" s="178" t="s">
        <v>397</v>
      </c>
      <c r="H794" s="179">
        <v>31.693999999999999</v>
      </c>
      <c r="I794" s="180"/>
      <c r="J794" s="181">
        <f>ROUND(I794*H794,2)</f>
        <v>0</v>
      </c>
      <c r="K794" s="182"/>
      <c r="L794" s="183"/>
      <c r="M794" s="184" t="s">
        <v>1</v>
      </c>
      <c r="N794" s="185" t="s">
        <v>39</v>
      </c>
      <c r="P794" s="147">
        <f>O794*H794</f>
        <v>0</v>
      </c>
      <c r="Q794" s="147">
        <v>0</v>
      </c>
      <c r="R794" s="147">
        <f>Q794*H794</f>
        <v>0</v>
      </c>
      <c r="S794" s="147">
        <v>0</v>
      </c>
      <c r="T794" s="148">
        <f>S794*H794</f>
        <v>0</v>
      </c>
      <c r="AR794" s="149" t="s">
        <v>242</v>
      </c>
      <c r="AT794" s="149" t="s">
        <v>338</v>
      </c>
      <c r="AU794" s="149" t="s">
        <v>84</v>
      </c>
      <c r="AY794" s="17" t="s">
        <v>187</v>
      </c>
      <c r="BE794" s="150">
        <f>IF(N794="základní",J794,0)</f>
        <v>0</v>
      </c>
      <c r="BF794" s="150">
        <f>IF(N794="snížená",J794,0)</f>
        <v>0</v>
      </c>
      <c r="BG794" s="150">
        <f>IF(N794="zákl. přenesená",J794,0)</f>
        <v>0</v>
      </c>
      <c r="BH794" s="150">
        <f>IF(N794="sníž. přenesená",J794,0)</f>
        <v>0</v>
      </c>
      <c r="BI794" s="150">
        <f>IF(N794="nulová",J794,0)</f>
        <v>0</v>
      </c>
      <c r="BJ794" s="17" t="s">
        <v>84</v>
      </c>
      <c r="BK794" s="150">
        <f>ROUND(I794*H794,2)</f>
        <v>0</v>
      </c>
      <c r="BL794" s="17" t="s">
        <v>193</v>
      </c>
      <c r="BM794" s="149" t="s">
        <v>3645</v>
      </c>
    </row>
    <row r="795" spans="2:65" s="12" customFormat="1" ht="11.25">
      <c r="B795" s="155"/>
      <c r="D795" s="151" t="s">
        <v>197</v>
      </c>
      <c r="E795" s="156" t="s">
        <v>1</v>
      </c>
      <c r="F795" s="157" t="s">
        <v>817</v>
      </c>
      <c r="H795" s="156" t="s">
        <v>1</v>
      </c>
      <c r="I795" s="158"/>
      <c r="L795" s="155"/>
      <c r="M795" s="159"/>
      <c r="T795" s="160"/>
      <c r="AT795" s="156" t="s">
        <v>197</v>
      </c>
      <c r="AU795" s="156" t="s">
        <v>84</v>
      </c>
      <c r="AV795" s="12" t="s">
        <v>80</v>
      </c>
      <c r="AW795" s="12" t="s">
        <v>30</v>
      </c>
      <c r="AX795" s="12" t="s">
        <v>73</v>
      </c>
      <c r="AY795" s="156" t="s">
        <v>187</v>
      </c>
    </row>
    <row r="796" spans="2:65" s="13" customFormat="1" ht="11.25">
      <c r="B796" s="161"/>
      <c r="D796" s="151" t="s">
        <v>197</v>
      </c>
      <c r="E796" s="162" t="s">
        <v>1</v>
      </c>
      <c r="F796" s="163" t="s">
        <v>818</v>
      </c>
      <c r="H796" s="164">
        <v>31.693999999999999</v>
      </c>
      <c r="I796" s="165"/>
      <c r="L796" s="161"/>
      <c r="M796" s="166"/>
      <c r="T796" s="167"/>
      <c r="AT796" s="162" t="s">
        <v>197</v>
      </c>
      <c r="AU796" s="162" t="s">
        <v>84</v>
      </c>
      <c r="AV796" s="13" t="s">
        <v>84</v>
      </c>
      <c r="AW796" s="13" t="s">
        <v>30</v>
      </c>
      <c r="AX796" s="13" t="s">
        <v>73</v>
      </c>
      <c r="AY796" s="162" t="s">
        <v>187</v>
      </c>
    </row>
    <row r="797" spans="2:65" s="14" customFormat="1" ht="11.25">
      <c r="B797" s="168"/>
      <c r="D797" s="151" t="s">
        <v>197</v>
      </c>
      <c r="E797" s="169" t="s">
        <v>1</v>
      </c>
      <c r="F797" s="170" t="s">
        <v>202</v>
      </c>
      <c r="H797" s="171">
        <v>31.693999999999999</v>
      </c>
      <c r="I797" s="172"/>
      <c r="L797" s="168"/>
      <c r="M797" s="173"/>
      <c r="T797" s="174"/>
      <c r="AT797" s="169" t="s">
        <v>197</v>
      </c>
      <c r="AU797" s="169" t="s">
        <v>84</v>
      </c>
      <c r="AV797" s="14" t="s">
        <v>193</v>
      </c>
      <c r="AW797" s="14" t="s">
        <v>30</v>
      </c>
      <c r="AX797" s="14" t="s">
        <v>80</v>
      </c>
      <c r="AY797" s="169" t="s">
        <v>187</v>
      </c>
    </row>
    <row r="798" spans="2:65" s="1" customFormat="1" ht="33" customHeight="1">
      <c r="B798" s="32"/>
      <c r="C798" s="137" t="s">
        <v>819</v>
      </c>
      <c r="D798" s="137" t="s">
        <v>189</v>
      </c>
      <c r="E798" s="138" t="s">
        <v>820</v>
      </c>
      <c r="F798" s="139" t="s">
        <v>821</v>
      </c>
      <c r="G798" s="140" t="s">
        <v>245</v>
      </c>
      <c r="H798" s="141">
        <v>681.11800000000005</v>
      </c>
      <c r="I798" s="142"/>
      <c r="J798" s="143">
        <f>ROUND(I798*H798,2)</f>
        <v>0</v>
      </c>
      <c r="K798" s="144"/>
      <c r="L798" s="32"/>
      <c r="M798" s="145" t="s">
        <v>1</v>
      </c>
      <c r="N798" s="146" t="s">
        <v>39</v>
      </c>
      <c r="P798" s="147">
        <f>O798*H798</f>
        <v>0</v>
      </c>
      <c r="Q798" s="147">
        <v>0</v>
      </c>
      <c r="R798" s="147">
        <f>Q798*H798</f>
        <v>0</v>
      </c>
      <c r="S798" s="147">
        <v>0</v>
      </c>
      <c r="T798" s="148">
        <f>S798*H798</f>
        <v>0</v>
      </c>
      <c r="AR798" s="149" t="s">
        <v>193</v>
      </c>
      <c r="AT798" s="149" t="s">
        <v>189</v>
      </c>
      <c r="AU798" s="149" t="s">
        <v>84</v>
      </c>
      <c r="AY798" s="17" t="s">
        <v>187</v>
      </c>
      <c r="BE798" s="150">
        <f>IF(N798="základní",J798,0)</f>
        <v>0</v>
      </c>
      <c r="BF798" s="150">
        <f>IF(N798="snížená",J798,0)</f>
        <v>0</v>
      </c>
      <c r="BG798" s="150">
        <f>IF(N798="zákl. přenesená",J798,0)</f>
        <v>0</v>
      </c>
      <c r="BH798" s="150">
        <f>IF(N798="sníž. přenesená",J798,0)</f>
        <v>0</v>
      </c>
      <c r="BI798" s="150">
        <f>IF(N798="nulová",J798,0)</f>
        <v>0</v>
      </c>
      <c r="BJ798" s="17" t="s">
        <v>84</v>
      </c>
      <c r="BK798" s="150">
        <f>ROUND(I798*H798,2)</f>
        <v>0</v>
      </c>
      <c r="BL798" s="17" t="s">
        <v>193</v>
      </c>
      <c r="BM798" s="149" t="s">
        <v>3646</v>
      </c>
    </row>
    <row r="799" spans="2:65" s="12" customFormat="1" ht="11.25">
      <c r="B799" s="155"/>
      <c r="D799" s="151" t="s">
        <v>197</v>
      </c>
      <c r="E799" s="156" t="s">
        <v>1</v>
      </c>
      <c r="F799" s="157" t="s">
        <v>207</v>
      </c>
      <c r="H799" s="156" t="s">
        <v>1</v>
      </c>
      <c r="I799" s="158"/>
      <c r="L799" s="155"/>
      <c r="M799" s="159"/>
      <c r="T799" s="160"/>
      <c r="AT799" s="156" t="s">
        <v>197</v>
      </c>
      <c r="AU799" s="156" t="s">
        <v>84</v>
      </c>
      <c r="AV799" s="12" t="s">
        <v>80</v>
      </c>
      <c r="AW799" s="12" t="s">
        <v>30</v>
      </c>
      <c r="AX799" s="12" t="s">
        <v>73</v>
      </c>
      <c r="AY799" s="156" t="s">
        <v>187</v>
      </c>
    </row>
    <row r="800" spans="2:65" s="13" customFormat="1" ht="11.25">
      <c r="B800" s="161"/>
      <c r="D800" s="151" t="s">
        <v>197</v>
      </c>
      <c r="E800" s="162" t="s">
        <v>1</v>
      </c>
      <c r="F800" s="163" t="s">
        <v>706</v>
      </c>
      <c r="H800" s="164">
        <v>679.88</v>
      </c>
      <c r="I800" s="165"/>
      <c r="L800" s="161"/>
      <c r="M800" s="166"/>
      <c r="T800" s="167"/>
      <c r="AT800" s="162" t="s">
        <v>197</v>
      </c>
      <c r="AU800" s="162" t="s">
        <v>84</v>
      </c>
      <c r="AV800" s="13" t="s">
        <v>84</v>
      </c>
      <c r="AW800" s="13" t="s">
        <v>30</v>
      </c>
      <c r="AX800" s="13" t="s">
        <v>73</v>
      </c>
      <c r="AY800" s="162" t="s">
        <v>187</v>
      </c>
    </row>
    <row r="801" spans="2:51" s="13" customFormat="1" ht="11.25">
      <c r="B801" s="161"/>
      <c r="D801" s="151" t="s">
        <v>197</v>
      </c>
      <c r="E801" s="162" t="s">
        <v>1</v>
      </c>
      <c r="F801" s="163" t="s">
        <v>707</v>
      </c>
      <c r="H801" s="164">
        <v>23.062999999999999</v>
      </c>
      <c r="I801" s="165"/>
      <c r="L801" s="161"/>
      <c r="M801" s="166"/>
      <c r="T801" s="167"/>
      <c r="AT801" s="162" t="s">
        <v>197</v>
      </c>
      <c r="AU801" s="162" t="s">
        <v>84</v>
      </c>
      <c r="AV801" s="13" t="s">
        <v>84</v>
      </c>
      <c r="AW801" s="13" t="s">
        <v>30</v>
      </c>
      <c r="AX801" s="13" t="s">
        <v>73</v>
      </c>
      <c r="AY801" s="162" t="s">
        <v>187</v>
      </c>
    </row>
    <row r="802" spans="2:51" s="13" customFormat="1" ht="11.25">
      <c r="B802" s="161"/>
      <c r="D802" s="151" t="s">
        <v>197</v>
      </c>
      <c r="E802" s="162" t="s">
        <v>1</v>
      </c>
      <c r="F802" s="163" t="s">
        <v>708</v>
      </c>
      <c r="H802" s="164">
        <v>-6.3040000000000003</v>
      </c>
      <c r="I802" s="165"/>
      <c r="L802" s="161"/>
      <c r="M802" s="166"/>
      <c r="T802" s="167"/>
      <c r="AT802" s="162" t="s">
        <v>197</v>
      </c>
      <c r="AU802" s="162" t="s">
        <v>84</v>
      </c>
      <c r="AV802" s="13" t="s">
        <v>84</v>
      </c>
      <c r="AW802" s="13" t="s">
        <v>30</v>
      </c>
      <c r="AX802" s="13" t="s">
        <v>73</v>
      </c>
      <c r="AY802" s="162" t="s">
        <v>187</v>
      </c>
    </row>
    <row r="803" spans="2:51" s="13" customFormat="1" ht="11.25">
      <c r="B803" s="161"/>
      <c r="D803" s="151" t="s">
        <v>197</v>
      </c>
      <c r="E803" s="162" t="s">
        <v>1</v>
      </c>
      <c r="F803" s="163" t="s">
        <v>709</v>
      </c>
      <c r="H803" s="164">
        <v>-6.875</v>
      </c>
      <c r="I803" s="165"/>
      <c r="L803" s="161"/>
      <c r="M803" s="166"/>
      <c r="T803" s="167"/>
      <c r="AT803" s="162" t="s">
        <v>197</v>
      </c>
      <c r="AU803" s="162" t="s">
        <v>84</v>
      </c>
      <c r="AV803" s="13" t="s">
        <v>84</v>
      </c>
      <c r="AW803" s="13" t="s">
        <v>30</v>
      </c>
      <c r="AX803" s="13" t="s">
        <v>73</v>
      </c>
      <c r="AY803" s="162" t="s">
        <v>187</v>
      </c>
    </row>
    <row r="804" spans="2:51" s="13" customFormat="1" ht="11.25">
      <c r="B804" s="161"/>
      <c r="D804" s="151" t="s">
        <v>197</v>
      </c>
      <c r="E804" s="162" t="s">
        <v>1</v>
      </c>
      <c r="F804" s="163" t="s">
        <v>710</v>
      </c>
      <c r="H804" s="164">
        <v>-1.28</v>
      </c>
      <c r="I804" s="165"/>
      <c r="L804" s="161"/>
      <c r="M804" s="166"/>
      <c r="T804" s="167"/>
      <c r="AT804" s="162" t="s">
        <v>197</v>
      </c>
      <c r="AU804" s="162" t="s">
        <v>84</v>
      </c>
      <c r="AV804" s="13" t="s">
        <v>84</v>
      </c>
      <c r="AW804" s="13" t="s">
        <v>30</v>
      </c>
      <c r="AX804" s="13" t="s">
        <v>73</v>
      </c>
      <c r="AY804" s="162" t="s">
        <v>187</v>
      </c>
    </row>
    <row r="805" spans="2:51" s="13" customFormat="1" ht="11.25">
      <c r="B805" s="161"/>
      <c r="D805" s="151" t="s">
        <v>197</v>
      </c>
      <c r="E805" s="162" t="s">
        <v>1</v>
      </c>
      <c r="F805" s="163" t="s">
        <v>711</v>
      </c>
      <c r="H805" s="164">
        <v>-4.68</v>
      </c>
      <c r="I805" s="165"/>
      <c r="L805" s="161"/>
      <c r="M805" s="166"/>
      <c r="T805" s="167"/>
      <c r="AT805" s="162" t="s">
        <v>197</v>
      </c>
      <c r="AU805" s="162" t="s">
        <v>84</v>
      </c>
      <c r="AV805" s="13" t="s">
        <v>84</v>
      </c>
      <c r="AW805" s="13" t="s">
        <v>30</v>
      </c>
      <c r="AX805" s="13" t="s">
        <v>73</v>
      </c>
      <c r="AY805" s="162" t="s">
        <v>187</v>
      </c>
    </row>
    <row r="806" spans="2:51" s="13" customFormat="1" ht="11.25">
      <c r="B806" s="161"/>
      <c r="D806" s="151" t="s">
        <v>197</v>
      </c>
      <c r="E806" s="162" t="s">
        <v>1</v>
      </c>
      <c r="F806" s="163" t="s">
        <v>712</v>
      </c>
      <c r="H806" s="164">
        <v>-16.38</v>
      </c>
      <c r="I806" s="165"/>
      <c r="L806" s="161"/>
      <c r="M806" s="166"/>
      <c r="T806" s="167"/>
      <c r="AT806" s="162" t="s">
        <v>197</v>
      </c>
      <c r="AU806" s="162" t="s">
        <v>84</v>
      </c>
      <c r="AV806" s="13" t="s">
        <v>84</v>
      </c>
      <c r="AW806" s="13" t="s">
        <v>30</v>
      </c>
      <c r="AX806" s="13" t="s">
        <v>73</v>
      </c>
      <c r="AY806" s="162" t="s">
        <v>187</v>
      </c>
    </row>
    <row r="807" spans="2:51" s="13" customFormat="1" ht="11.25">
      <c r="B807" s="161"/>
      <c r="D807" s="151" t="s">
        <v>197</v>
      </c>
      <c r="E807" s="162" t="s">
        <v>1</v>
      </c>
      <c r="F807" s="163" t="s">
        <v>713</v>
      </c>
      <c r="H807" s="164">
        <v>-21.06</v>
      </c>
      <c r="I807" s="165"/>
      <c r="L807" s="161"/>
      <c r="M807" s="166"/>
      <c r="T807" s="167"/>
      <c r="AT807" s="162" t="s">
        <v>197</v>
      </c>
      <c r="AU807" s="162" t="s">
        <v>84</v>
      </c>
      <c r="AV807" s="13" t="s">
        <v>84</v>
      </c>
      <c r="AW807" s="13" t="s">
        <v>30</v>
      </c>
      <c r="AX807" s="13" t="s">
        <v>73</v>
      </c>
      <c r="AY807" s="162" t="s">
        <v>187</v>
      </c>
    </row>
    <row r="808" spans="2:51" s="13" customFormat="1" ht="11.25">
      <c r="B808" s="161"/>
      <c r="D808" s="151" t="s">
        <v>197</v>
      </c>
      <c r="E808" s="162" t="s">
        <v>1</v>
      </c>
      <c r="F808" s="163" t="s">
        <v>714</v>
      </c>
      <c r="H808" s="164">
        <v>-1.08</v>
      </c>
      <c r="I808" s="165"/>
      <c r="L808" s="161"/>
      <c r="M808" s="166"/>
      <c r="T808" s="167"/>
      <c r="AT808" s="162" t="s">
        <v>197</v>
      </c>
      <c r="AU808" s="162" t="s">
        <v>84</v>
      </c>
      <c r="AV808" s="13" t="s">
        <v>84</v>
      </c>
      <c r="AW808" s="13" t="s">
        <v>30</v>
      </c>
      <c r="AX808" s="13" t="s">
        <v>73</v>
      </c>
      <c r="AY808" s="162" t="s">
        <v>187</v>
      </c>
    </row>
    <row r="809" spans="2:51" s="13" customFormat="1" ht="11.25">
      <c r="B809" s="161"/>
      <c r="D809" s="151" t="s">
        <v>197</v>
      </c>
      <c r="E809" s="162" t="s">
        <v>1</v>
      </c>
      <c r="F809" s="163" t="s">
        <v>715</v>
      </c>
      <c r="H809" s="164">
        <v>-1.5</v>
      </c>
      <c r="I809" s="165"/>
      <c r="L809" s="161"/>
      <c r="M809" s="166"/>
      <c r="T809" s="167"/>
      <c r="AT809" s="162" t="s">
        <v>197</v>
      </c>
      <c r="AU809" s="162" t="s">
        <v>84</v>
      </c>
      <c r="AV809" s="13" t="s">
        <v>84</v>
      </c>
      <c r="AW809" s="13" t="s">
        <v>30</v>
      </c>
      <c r="AX809" s="13" t="s">
        <v>73</v>
      </c>
      <c r="AY809" s="162" t="s">
        <v>187</v>
      </c>
    </row>
    <row r="810" spans="2:51" s="13" customFormat="1" ht="11.25">
      <c r="B810" s="161"/>
      <c r="D810" s="151" t="s">
        <v>197</v>
      </c>
      <c r="E810" s="162" t="s">
        <v>1</v>
      </c>
      <c r="F810" s="163" t="s">
        <v>716</v>
      </c>
      <c r="H810" s="164">
        <v>-0.34300000000000003</v>
      </c>
      <c r="I810" s="165"/>
      <c r="L810" s="161"/>
      <c r="M810" s="166"/>
      <c r="T810" s="167"/>
      <c r="AT810" s="162" t="s">
        <v>197</v>
      </c>
      <c r="AU810" s="162" t="s">
        <v>84</v>
      </c>
      <c r="AV810" s="13" t="s">
        <v>84</v>
      </c>
      <c r="AW810" s="13" t="s">
        <v>30</v>
      </c>
      <c r="AX810" s="13" t="s">
        <v>73</v>
      </c>
      <c r="AY810" s="162" t="s">
        <v>187</v>
      </c>
    </row>
    <row r="811" spans="2:51" s="13" customFormat="1" ht="11.25">
      <c r="B811" s="161"/>
      <c r="D811" s="151" t="s">
        <v>197</v>
      </c>
      <c r="E811" s="162" t="s">
        <v>1</v>
      </c>
      <c r="F811" s="163" t="s">
        <v>636</v>
      </c>
      <c r="H811" s="164">
        <v>-2.2000000000000002</v>
      </c>
      <c r="I811" s="165"/>
      <c r="L811" s="161"/>
      <c r="M811" s="166"/>
      <c r="T811" s="167"/>
      <c r="AT811" s="162" t="s">
        <v>197</v>
      </c>
      <c r="AU811" s="162" t="s">
        <v>84</v>
      </c>
      <c r="AV811" s="13" t="s">
        <v>84</v>
      </c>
      <c r="AW811" s="13" t="s">
        <v>30</v>
      </c>
      <c r="AX811" s="13" t="s">
        <v>73</v>
      </c>
      <c r="AY811" s="162" t="s">
        <v>187</v>
      </c>
    </row>
    <row r="812" spans="2:51" s="13" customFormat="1" ht="11.25">
      <c r="B812" s="161"/>
      <c r="D812" s="151" t="s">
        <v>197</v>
      </c>
      <c r="E812" s="162" t="s">
        <v>1</v>
      </c>
      <c r="F812" s="163" t="s">
        <v>717</v>
      </c>
      <c r="H812" s="164">
        <v>8</v>
      </c>
      <c r="I812" s="165"/>
      <c r="L812" s="161"/>
      <c r="M812" s="166"/>
      <c r="T812" s="167"/>
      <c r="AT812" s="162" t="s">
        <v>197</v>
      </c>
      <c r="AU812" s="162" t="s">
        <v>84</v>
      </c>
      <c r="AV812" s="13" t="s">
        <v>84</v>
      </c>
      <c r="AW812" s="13" t="s">
        <v>30</v>
      </c>
      <c r="AX812" s="13" t="s">
        <v>73</v>
      </c>
      <c r="AY812" s="162" t="s">
        <v>187</v>
      </c>
    </row>
    <row r="813" spans="2:51" s="13" customFormat="1" ht="11.25">
      <c r="B813" s="161"/>
      <c r="D813" s="151" t="s">
        <v>197</v>
      </c>
      <c r="E813" s="162" t="s">
        <v>1</v>
      </c>
      <c r="F813" s="163" t="s">
        <v>718</v>
      </c>
      <c r="H813" s="164">
        <v>5.4</v>
      </c>
      <c r="I813" s="165"/>
      <c r="L813" s="161"/>
      <c r="M813" s="166"/>
      <c r="T813" s="167"/>
      <c r="AT813" s="162" t="s">
        <v>197</v>
      </c>
      <c r="AU813" s="162" t="s">
        <v>84</v>
      </c>
      <c r="AV813" s="13" t="s">
        <v>84</v>
      </c>
      <c r="AW813" s="13" t="s">
        <v>30</v>
      </c>
      <c r="AX813" s="13" t="s">
        <v>73</v>
      </c>
      <c r="AY813" s="162" t="s">
        <v>187</v>
      </c>
    </row>
    <row r="814" spans="2:51" s="13" customFormat="1" ht="11.25">
      <c r="B814" s="161"/>
      <c r="D814" s="151" t="s">
        <v>197</v>
      </c>
      <c r="E814" s="162" t="s">
        <v>1</v>
      </c>
      <c r="F814" s="163" t="s">
        <v>719</v>
      </c>
      <c r="H814" s="164">
        <v>1.92</v>
      </c>
      <c r="I814" s="165"/>
      <c r="L814" s="161"/>
      <c r="M814" s="166"/>
      <c r="T814" s="167"/>
      <c r="AT814" s="162" t="s">
        <v>197</v>
      </c>
      <c r="AU814" s="162" t="s">
        <v>84</v>
      </c>
      <c r="AV814" s="13" t="s">
        <v>84</v>
      </c>
      <c r="AW814" s="13" t="s">
        <v>30</v>
      </c>
      <c r="AX814" s="13" t="s">
        <v>73</v>
      </c>
      <c r="AY814" s="162" t="s">
        <v>187</v>
      </c>
    </row>
    <row r="815" spans="2:51" s="13" customFormat="1" ht="11.25">
      <c r="B815" s="161"/>
      <c r="D815" s="151" t="s">
        <v>197</v>
      </c>
      <c r="E815" s="162" t="s">
        <v>1</v>
      </c>
      <c r="F815" s="163" t="s">
        <v>720</v>
      </c>
      <c r="H815" s="164">
        <v>3.6</v>
      </c>
      <c r="I815" s="165"/>
      <c r="L815" s="161"/>
      <c r="M815" s="166"/>
      <c r="T815" s="167"/>
      <c r="AT815" s="162" t="s">
        <v>197</v>
      </c>
      <c r="AU815" s="162" t="s">
        <v>84</v>
      </c>
      <c r="AV815" s="13" t="s">
        <v>84</v>
      </c>
      <c r="AW815" s="13" t="s">
        <v>30</v>
      </c>
      <c r="AX815" s="13" t="s">
        <v>73</v>
      </c>
      <c r="AY815" s="162" t="s">
        <v>187</v>
      </c>
    </row>
    <row r="816" spans="2:51" s="13" customFormat="1" ht="11.25">
      <c r="B816" s="161"/>
      <c r="D816" s="151" t="s">
        <v>197</v>
      </c>
      <c r="E816" s="162" t="s">
        <v>1</v>
      </c>
      <c r="F816" s="163" t="s">
        <v>721</v>
      </c>
      <c r="H816" s="164">
        <v>7.92</v>
      </c>
      <c r="I816" s="165"/>
      <c r="L816" s="161"/>
      <c r="M816" s="166"/>
      <c r="T816" s="167"/>
      <c r="AT816" s="162" t="s">
        <v>197</v>
      </c>
      <c r="AU816" s="162" t="s">
        <v>84</v>
      </c>
      <c r="AV816" s="13" t="s">
        <v>84</v>
      </c>
      <c r="AW816" s="13" t="s">
        <v>30</v>
      </c>
      <c r="AX816" s="13" t="s">
        <v>73</v>
      </c>
      <c r="AY816" s="162" t="s">
        <v>187</v>
      </c>
    </row>
    <row r="817" spans="2:65" s="13" customFormat="1" ht="11.25">
      <c r="B817" s="161"/>
      <c r="D817" s="151" t="s">
        <v>197</v>
      </c>
      <c r="E817" s="162" t="s">
        <v>1</v>
      </c>
      <c r="F817" s="163" t="s">
        <v>722</v>
      </c>
      <c r="H817" s="164">
        <v>8.4</v>
      </c>
      <c r="I817" s="165"/>
      <c r="L817" s="161"/>
      <c r="M817" s="166"/>
      <c r="T817" s="167"/>
      <c r="AT817" s="162" t="s">
        <v>197</v>
      </c>
      <c r="AU817" s="162" t="s">
        <v>84</v>
      </c>
      <c r="AV817" s="13" t="s">
        <v>84</v>
      </c>
      <c r="AW817" s="13" t="s">
        <v>30</v>
      </c>
      <c r="AX817" s="13" t="s">
        <v>73</v>
      </c>
      <c r="AY817" s="162" t="s">
        <v>187</v>
      </c>
    </row>
    <row r="818" spans="2:65" s="13" customFormat="1" ht="11.25">
      <c r="B818" s="161"/>
      <c r="D818" s="151" t="s">
        <v>197</v>
      </c>
      <c r="E818" s="162" t="s">
        <v>1</v>
      </c>
      <c r="F818" s="163" t="s">
        <v>723</v>
      </c>
      <c r="H818" s="164">
        <v>1.02</v>
      </c>
      <c r="I818" s="165"/>
      <c r="L818" s="161"/>
      <c r="M818" s="166"/>
      <c r="T818" s="167"/>
      <c r="AT818" s="162" t="s">
        <v>197</v>
      </c>
      <c r="AU818" s="162" t="s">
        <v>84</v>
      </c>
      <c r="AV818" s="13" t="s">
        <v>84</v>
      </c>
      <c r="AW818" s="13" t="s">
        <v>30</v>
      </c>
      <c r="AX818" s="13" t="s">
        <v>73</v>
      </c>
      <c r="AY818" s="162" t="s">
        <v>187</v>
      </c>
    </row>
    <row r="819" spans="2:65" s="13" customFormat="1" ht="11.25">
      <c r="B819" s="161"/>
      <c r="D819" s="151" t="s">
        <v>197</v>
      </c>
      <c r="E819" s="162" t="s">
        <v>1</v>
      </c>
      <c r="F819" s="163" t="s">
        <v>724</v>
      </c>
      <c r="H819" s="164">
        <v>1.24</v>
      </c>
      <c r="I819" s="165"/>
      <c r="L819" s="161"/>
      <c r="M819" s="166"/>
      <c r="T819" s="167"/>
      <c r="AT819" s="162" t="s">
        <v>197</v>
      </c>
      <c r="AU819" s="162" t="s">
        <v>84</v>
      </c>
      <c r="AV819" s="13" t="s">
        <v>84</v>
      </c>
      <c r="AW819" s="13" t="s">
        <v>30</v>
      </c>
      <c r="AX819" s="13" t="s">
        <v>73</v>
      </c>
      <c r="AY819" s="162" t="s">
        <v>187</v>
      </c>
    </row>
    <row r="820" spans="2:65" s="13" customFormat="1" ht="11.25">
      <c r="B820" s="161"/>
      <c r="D820" s="151" t="s">
        <v>197</v>
      </c>
      <c r="E820" s="162" t="s">
        <v>1</v>
      </c>
      <c r="F820" s="163" t="s">
        <v>725</v>
      </c>
      <c r="H820" s="164">
        <v>0.33700000000000002</v>
      </c>
      <c r="I820" s="165"/>
      <c r="L820" s="161"/>
      <c r="M820" s="166"/>
      <c r="T820" s="167"/>
      <c r="AT820" s="162" t="s">
        <v>197</v>
      </c>
      <c r="AU820" s="162" t="s">
        <v>84</v>
      </c>
      <c r="AV820" s="13" t="s">
        <v>84</v>
      </c>
      <c r="AW820" s="13" t="s">
        <v>30</v>
      </c>
      <c r="AX820" s="13" t="s">
        <v>73</v>
      </c>
      <c r="AY820" s="162" t="s">
        <v>187</v>
      </c>
    </row>
    <row r="821" spans="2:65" s="13" customFormat="1" ht="11.25">
      <c r="B821" s="161"/>
      <c r="D821" s="151" t="s">
        <v>197</v>
      </c>
      <c r="E821" s="162" t="s">
        <v>1</v>
      </c>
      <c r="F821" s="163" t="s">
        <v>726</v>
      </c>
      <c r="H821" s="164">
        <v>2.04</v>
      </c>
      <c r="I821" s="165"/>
      <c r="L821" s="161"/>
      <c r="M821" s="166"/>
      <c r="T821" s="167"/>
      <c r="AT821" s="162" t="s">
        <v>197</v>
      </c>
      <c r="AU821" s="162" t="s">
        <v>84</v>
      </c>
      <c r="AV821" s="13" t="s">
        <v>84</v>
      </c>
      <c r="AW821" s="13" t="s">
        <v>30</v>
      </c>
      <c r="AX821" s="13" t="s">
        <v>73</v>
      </c>
      <c r="AY821" s="162" t="s">
        <v>187</v>
      </c>
    </row>
    <row r="822" spans="2:65" s="14" customFormat="1" ht="11.25">
      <c r="B822" s="168"/>
      <c r="D822" s="151" t="s">
        <v>197</v>
      </c>
      <c r="E822" s="169" t="s">
        <v>1</v>
      </c>
      <c r="F822" s="170" t="s">
        <v>202</v>
      </c>
      <c r="H822" s="171">
        <v>681.11799999999994</v>
      </c>
      <c r="I822" s="172"/>
      <c r="L822" s="168"/>
      <c r="M822" s="173"/>
      <c r="T822" s="174"/>
      <c r="AT822" s="169" t="s">
        <v>197</v>
      </c>
      <c r="AU822" s="169" t="s">
        <v>84</v>
      </c>
      <c r="AV822" s="14" t="s">
        <v>193</v>
      </c>
      <c r="AW822" s="14" t="s">
        <v>30</v>
      </c>
      <c r="AX822" s="14" t="s">
        <v>80</v>
      </c>
      <c r="AY822" s="169" t="s">
        <v>187</v>
      </c>
    </row>
    <row r="823" spans="2:65" s="1" customFormat="1" ht="37.9" customHeight="1">
      <c r="B823" s="32"/>
      <c r="C823" s="137" t="s">
        <v>823</v>
      </c>
      <c r="D823" s="137" t="s">
        <v>189</v>
      </c>
      <c r="E823" s="138" t="s">
        <v>824</v>
      </c>
      <c r="F823" s="139" t="s">
        <v>825</v>
      </c>
      <c r="G823" s="140" t="s">
        <v>245</v>
      </c>
      <c r="H823" s="141">
        <v>22.17</v>
      </c>
      <c r="I823" s="142"/>
      <c r="J823" s="143">
        <f>ROUND(I823*H823,2)</f>
        <v>0</v>
      </c>
      <c r="K823" s="144"/>
      <c r="L823" s="32"/>
      <c r="M823" s="145" t="s">
        <v>1</v>
      </c>
      <c r="N823" s="146" t="s">
        <v>39</v>
      </c>
      <c r="P823" s="147">
        <f>O823*H823</f>
        <v>0</v>
      </c>
      <c r="Q823" s="147">
        <v>0</v>
      </c>
      <c r="R823" s="147">
        <f>Q823*H823</f>
        <v>0</v>
      </c>
      <c r="S823" s="147">
        <v>0</v>
      </c>
      <c r="T823" s="148">
        <f>S823*H823</f>
        <v>0</v>
      </c>
      <c r="AR823" s="149" t="s">
        <v>193</v>
      </c>
      <c r="AT823" s="149" t="s">
        <v>189</v>
      </c>
      <c r="AU823" s="149" t="s">
        <v>84</v>
      </c>
      <c r="AY823" s="17" t="s">
        <v>187</v>
      </c>
      <c r="BE823" s="150">
        <f>IF(N823="základní",J823,0)</f>
        <v>0</v>
      </c>
      <c r="BF823" s="150">
        <f>IF(N823="snížená",J823,0)</f>
        <v>0</v>
      </c>
      <c r="BG823" s="150">
        <f>IF(N823="zákl. přenesená",J823,0)</f>
        <v>0</v>
      </c>
      <c r="BH823" s="150">
        <f>IF(N823="sníž. přenesená",J823,0)</f>
        <v>0</v>
      </c>
      <c r="BI823" s="150">
        <f>IF(N823="nulová",J823,0)</f>
        <v>0</v>
      </c>
      <c r="BJ823" s="17" t="s">
        <v>84</v>
      </c>
      <c r="BK823" s="150">
        <f>ROUND(I823*H823,2)</f>
        <v>0</v>
      </c>
      <c r="BL823" s="17" t="s">
        <v>193</v>
      </c>
      <c r="BM823" s="149" t="s">
        <v>3647</v>
      </c>
    </row>
    <row r="824" spans="2:65" s="12" customFormat="1" ht="11.25">
      <c r="B824" s="155"/>
      <c r="D824" s="151" t="s">
        <v>197</v>
      </c>
      <c r="E824" s="156" t="s">
        <v>1</v>
      </c>
      <c r="F824" s="157" t="s">
        <v>207</v>
      </c>
      <c r="H824" s="156" t="s">
        <v>1</v>
      </c>
      <c r="I824" s="158"/>
      <c r="L824" s="155"/>
      <c r="M824" s="159"/>
      <c r="T824" s="160"/>
      <c r="AT824" s="156" t="s">
        <v>197</v>
      </c>
      <c r="AU824" s="156" t="s">
        <v>84</v>
      </c>
      <c r="AV824" s="12" t="s">
        <v>80</v>
      </c>
      <c r="AW824" s="12" t="s">
        <v>30</v>
      </c>
      <c r="AX824" s="12" t="s">
        <v>73</v>
      </c>
      <c r="AY824" s="156" t="s">
        <v>187</v>
      </c>
    </row>
    <row r="825" spans="2:65" s="13" customFormat="1" ht="11.25">
      <c r="B825" s="161"/>
      <c r="D825" s="151" t="s">
        <v>197</v>
      </c>
      <c r="E825" s="162" t="s">
        <v>1</v>
      </c>
      <c r="F825" s="163" t="s">
        <v>827</v>
      </c>
      <c r="H825" s="164">
        <v>22.17</v>
      </c>
      <c r="I825" s="165"/>
      <c r="L825" s="161"/>
      <c r="M825" s="166"/>
      <c r="T825" s="167"/>
      <c r="AT825" s="162" t="s">
        <v>197</v>
      </c>
      <c r="AU825" s="162" t="s">
        <v>84</v>
      </c>
      <c r="AV825" s="13" t="s">
        <v>84</v>
      </c>
      <c r="AW825" s="13" t="s">
        <v>30</v>
      </c>
      <c r="AX825" s="13" t="s">
        <v>73</v>
      </c>
      <c r="AY825" s="162" t="s">
        <v>187</v>
      </c>
    </row>
    <row r="826" spans="2:65" s="14" customFormat="1" ht="11.25">
      <c r="B826" s="168"/>
      <c r="D826" s="151" t="s">
        <v>197</v>
      </c>
      <c r="E826" s="169" t="s">
        <v>1</v>
      </c>
      <c r="F826" s="170" t="s">
        <v>202</v>
      </c>
      <c r="H826" s="171">
        <v>22.17</v>
      </c>
      <c r="I826" s="172"/>
      <c r="L826" s="168"/>
      <c r="M826" s="173"/>
      <c r="T826" s="174"/>
      <c r="AT826" s="169" t="s">
        <v>197</v>
      </c>
      <c r="AU826" s="169" t="s">
        <v>84</v>
      </c>
      <c r="AV826" s="14" t="s">
        <v>193</v>
      </c>
      <c r="AW826" s="14" t="s">
        <v>30</v>
      </c>
      <c r="AX826" s="14" t="s">
        <v>80</v>
      </c>
      <c r="AY826" s="169" t="s">
        <v>187</v>
      </c>
    </row>
    <row r="827" spans="2:65" s="1" customFormat="1" ht="55.5" customHeight="1">
      <c r="B827" s="32"/>
      <c r="C827" s="137" t="s">
        <v>828</v>
      </c>
      <c r="D827" s="137" t="s">
        <v>189</v>
      </c>
      <c r="E827" s="138" t="s">
        <v>829</v>
      </c>
      <c r="F827" s="139" t="s">
        <v>830</v>
      </c>
      <c r="G827" s="140" t="s">
        <v>245</v>
      </c>
      <c r="H827" s="141">
        <v>713.30700000000002</v>
      </c>
      <c r="I827" s="142"/>
      <c r="J827" s="143">
        <f>ROUND(I827*H827,2)</f>
        <v>0</v>
      </c>
      <c r="K827" s="144"/>
      <c r="L827" s="32"/>
      <c r="M827" s="145" t="s">
        <v>1</v>
      </c>
      <c r="N827" s="146" t="s">
        <v>39</v>
      </c>
      <c r="P827" s="147">
        <f>O827*H827</f>
        <v>0</v>
      </c>
      <c r="Q827" s="147">
        <v>0</v>
      </c>
      <c r="R827" s="147">
        <f>Q827*H827</f>
        <v>0</v>
      </c>
      <c r="S827" s="147">
        <v>0</v>
      </c>
      <c r="T827" s="148">
        <f>S827*H827</f>
        <v>0</v>
      </c>
      <c r="AR827" s="149" t="s">
        <v>193</v>
      </c>
      <c r="AT827" s="149" t="s">
        <v>189</v>
      </c>
      <c r="AU827" s="149" t="s">
        <v>84</v>
      </c>
      <c r="AY827" s="17" t="s">
        <v>187</v>
      </c>
      <c r="BE827" s="150">
        <f>IF(N827="základní",J827,0)</f>
        <v>0</v>
      </c>
      <c r="BF827" s="150">
        <f>IF(N827="snížená",J827,0)</f>
        <v>0</v>
      </c>
      <c r="BG827" s="150">
        <f>IF(N827="zákl. přenesená",J827,0)</f>
        <v>0</v>
      </c>
      <c r="BH827" s="150">
        <f>IF(N827="sníž. přenesená",J827,0)</f>
        <v>0</v>
      </c>
      <c r="BI827" s="150">
        <f>IF(N827="nulová",J827,0)</f>
        <v>0</v>
      </c>
      <c r="BJ827" s="17" t="s">
        <v>84</v>
      </c>
      <c r="BK827" s="150">
        <f>ROUND(I827*H827,2)</f>
        <v>0</v>
      </c>
      <c r="BL827" s="17" t="s">
        <v>193</v>
      </c>
      <c r="BM827" s="149" t="s">
        <v>3648</v>
      </c>
    </row>
    <row r="828" spans="2:65" s="12" customFormat="1" ht="11.25">
      <c r="B828" s="155"/>
      <c r="D828" s="151" t="s">
        <v>197</v>
      </c>
      <c r="E828" s="156" t="s">
        <v>1</v>
      </c>
      <c r="F828" s="157" t="s">
        <v>207</v>
      </c>
      <c r="H828" s="156" t="s">
        <v>1</v>
      </c>
      <c r="I828" s="158"/>
      <c r="L828" s="155"/>
      <c r="M828" s="159"/>
      <c r="T828" s="160"/>
      <c r="AT828" s="156" t="s">
        <v>197</v>
      </c>
      <c r="AU828" s="156" t="s">
        <v>84</v>
      </c>
      <c r="AV828" s="12" t="s">
        <v>80</v>
      </c>
      <c r="AW828" s="12" t="s">
        <v>30</v>
      </c>
      <c r="AX828" s="12" t="s">
        <v>73</v>
      </c>
      <c r="AY828" s="156" t="s">
        <v>187</v>
      </c>
    </row>
    <row r="829" spans="2:65" s="13" customFormat="1" ht="11.25">
      <c r="B829" s="161"/>
      <c r="D829" s="151" t="s">
        <v>197</v>
      </c>
      <c r="E829" s="162" t="s">
        <v>1</v>
      </c>
      <c r="F829" s="163" t="s">
        <v>832</v>
      </c>
      <c r="H829" s="164">
        <v>673.2</v>
      </c>
      <c r="I829" s="165"/>
      <c r="L829" s="161"/>
      <c r="M829" s="166"/>
      <c r="T829" s="167"/>
      <c r="AT829" s="162" t="s">
        <v>197</v>
      </c>
      <c r="AU829" s="162" t="s">
        <v>84</v>
      </c>
      <c r="AV829" s="13" t="s">
        <v>84</v>
      </c>
      <c r="AW829" s="13" t="s">
        <v>30</v>
      </c>
      <c r="AX829" s="13" t="s">
        <v>73</v>
      </c>
      <c r="AY829" s="162" t="s">
        <v>187</v>
      </c>
    </row>
    <row r="830" spans="2:65" s="13" customFormat="1" ht="11.25">
      <c r="B830" s="161"/>
      <c r="D830" s="151" t="s">
        <v>197</v>
      </c>
      <c r="E830" s="162" t="s">
        <v>1</v>
      </c>
      <c r="F830" s="163" t="s">
        <v>707</v>
      </c>
      <c r="H830" s="164">
        <v>23.062999999999999</v>
      </c>
      <c r="I830" s="165"/>
      <c r="L830" s="161"/>
      <c r="M830" s="166"/>
      <c r="T830" s="167"/>
      <c r="AT830" s="162" t="s">
        <v>197</v>
      </c>
      <c r="AU830" s="162" t="s">
        <v>84</v>
      </c>
      <c r="AV830" s="13" t="s">
        <v>84</v>
      </c>
      <c r="AW830" s="13" t="s">
        <v>30</v>
      </c>
      <c r="AX830" s="13" t="s">
        <v>73</v>
      </c>
      <c r="AY830" s="162" t="s">
        <v>187</v>
      </c>
    </row>
    <row r="831" spans="2:65" s="13" customFormat="1" ht="11.25">
      <c r="B831" s="161"/>
      <c r="D831" s="151" t="s">
        <v>197</v>
      </c>
      <c r="E831" s="162" t="s">
        <v>1</v>
      </c>
      <c r="F831" s="163" t="s">
        <v>708</v>
      </c>
      <c r="H831" s="164">
        <v>-6.3040000000000003</v>
      </c>
      <c r="I831" s="165"/>
      <c r="L831" s="161"/>
      <c r="M831" s="166"/>
      <c r="T831" s="167"/>
      <c r="AT831" s="162" t="s">
        <v>197</v>
      </c>
      <c r="AU831" s="162" t="s">
        <v>84</v>
      </c>
      <c r="AV831" s="13" t="s">
        <v>84</v>
      </c>
      <c r="AW831" s="13" t="s">
        <v>30</v>
      </c>
      <c r="AX831" s="13" t="s">
        <v>73</v>
      </c>
      <c r="AY831" s="162" t="s">
        <v>187</v>
      </c>
    </row>
    <row r="832" spans="2:65" s="13" customFormat="1" ht="11.25">
      <c r="B832" s="161"/>
      <c r="D832" s="151" t="s">
        <v>197</v>
      </c>
      <c r="E832" s="162" t="s">
        <v>1</v>
      </c>
      <c r="F832" s="163" t="s">
        <v>709</v>
      </c>
      <c r="H832" s="164">
        <v>-6.875</v>
      </c>
      <c r="I832" s="165"/>
      <c r="L832" s="161"/>
      <c r="M832" s="166"/>
      <c r="T832" s="167"/>
      <c r="AT832" s="162" t="s">
        <v>197</v>
      </c>
      <c r="AU832" s="162" t="s">
        <v>84</v>
      </c>
      <c r="AV832" s="13" t="s">
        <v>84</v>
      </c>
      <c r="AW832" s="13" t="s">
        <v>30</v>
      </c>
      <c r="AX832" s="13" t="s">
        <v>73</v>
      </c>
      <c r="AY832" s="162" t="s">
        <v>187</v>
      </c>
    </row>
    <row r="833" spans="2:51" s="13" customFormat="1" ht="11.25">
      <c r="B833" s="161"/>
      <c r="D833" s="151" t="s">
        <v>197</v>
      </c>
      <c r="E833" s="162" t="s">
        <v>1</v>
      </c>
      <c r="F833" s="163" t="s">
        <v>710</v>
      </c>
      <c r="H833" s="164">
        <v>-1.28</v>
      </c>
      <c r="I833" s="165"/>
      <c r="L833" s="161"/>
      <c r="M833" s="166"/>
      <c r="T833" s="167"/>
      <c r="AT833" s="162" t="s">
        <v>197</v>
      </c>
      <c r="AU833" s="162" t="s">
        <v>84</v>
      </c>
      <c r="AV833" s="13" t="s">
        <v>84</v>
      </c>
      <c r="AW833" s="13" t="s">
        <v>30</v>
      </c>
      <c r="AX833" s="13" t="s">
        <v>73</v>
      </c>
      <c r="AY833" s="162" t="s">
        <v>187</v>
      </c>
    </row>
    <row r="834" spans="2:51" s="13" customFormat="1" ht="11.25">
      <c r="B834" s="161"/>
      <c r="D834" s="151" t="s">
        <v>197</v>
      </c>
      <c r="E834" s="162" t="s">
        <v>1</v>
      </c>
      <c r="F834" s="163" t="s">
        <v>711</v>
      </c>
      <c r="H834" s="164">
        <v>-4.68</v>
      </c>
      <c r="I834" s="165"/>
      <c r="L834" s="161"/>
      <c r="M834" s="166"/>
      <c r="T834" s="167"/>
      <c r="AT834" s="162" t="s">
        <v>197</v>
      </c>
      <c r="AU834" s="162" t="s">
        <v>84</v>
      </c>
      <c r="AV834" s="13" t="s">
        <v>84</v>
      </c>
      <c r="AW834" s="13" t="s">
        <v>30</v>
      </c>
      <c r="AX834" s="13" t="s">
        <v>73</v>
      </c>
      <c r="AY834" s="162" t="s">
        <v>187</v>
      </c>
    </row>
    <row r="835" spans="2:51" s="13" customFormat="1" ht="11.25">
      <c r="B835" s="161"/>
      <c r="D835" s="151" t="s">
        <v>197</v>
      </c>
      <c r="E835" s="162" t="s">
        <v>1</v>
      </c>
      <c r="F835" s="163" t="s">
        <v>712</v>
      </c>
      <c r="H835" s="164">
        <v>-16.38</v>
      </c>
      <c r="I835" s="165"/>
      <c r="L835" s="161"/>
      <c r="M835" s="166"/>
      <c r="T835" s="167"/>
      <c r="AT835" s="162" t="s">
        <v>197</v>
      </c>
      <c r="AU835" s="162" t="s">
        <v>84</v>
      </c>
      <c r="AV835" s="13" t="s">
        <v>84</v>
      </c>
      <c r="AW835" s="13" t="s">
        <v>30</v>
      </c>
      <c r="AX835" s="13" t="s">
        <v>73</v>
      </c>
      <c r="AY835" s="162" t="s">
        <v>187</v>
      </c>
    </row>
    <row r="836" spans="2:51" s="13" customFormat="1" ht="11.25">
      <c r="B836" s="161"/>
      <c r="D836" s="151" t="s">
        <v>197</v>
      </c>
      <c r="E836" s="162" t="s">
        <v>1</v>
      </c>
      <c r="F836" s="163" t="s">
        <v>713</v>
      </c>
      <c r="H836" s="164">
        <v>-21.06</v>
      </c>
      <c r="I836" s="165"/>
      <c r="L836" s="161"/>
      <c r="M836" s="166"/>
      <c r="T836" s="167"/>
      <c r="AT836" s="162" t="s">
        <v>197</v>
      </c>
      <c r="AU836" s="162" t="s">
        <v>84</v>
      </c>
      <c r="AV836" s="13" t="s">
        <v>84</v>
      </c>
      <c r="AW836" s="13" t="s">
        <v>30</v>
      </c>
      <c r="AX836" s="13" t="s">
        <v>73</v>
      </c>
      <c r="AY836" s="162" t="s">
        <v>187</v>
      </c>
    </row>
    <row r="837" spans="2:51" s="13" customFormat="1" ht="11.25">
      <c r="B837" s="161"/>
      <c r="D837" s="151" t="s">
        <v>197</v>
      </c>
      <c r="E837" s="162" t="s">
        <v>1</v>
      </c>
      <c r="F837" s="163" t="s">
        <v>714</v>
      </c>
      <c r="H837" s="164">
        <v>-1.08</v>
      </c>
      <c r="I837" s="165"/>
      <c r="L837" s="161"/>
      <c r="M837" s="166"/>
      <c r="T837" s="167"/>
      <c r="AT837" s="162" t="s">
        <v>197</v>
      </c>
      <c r="AU837" s="162" t="s">
        <v>84</v>
      </c>
      <c r="AV837" s="13" t="s">
        <v>84</v>
      </c>
      <c r="AW837" s="13" t="s">
        <v>30</v>
      </c>
      <c r="AX837" s="13" t="s">
        <v>73</v>
      </c>
      <c r="AY837" s="162" t="s">
        <v>187</v>
      </c>
    </row>
    <row r="838" spans="2:51" s="13" customFormat="1" ht="11.25">
      <c r="B838" s="161"/>
      <c r="D838" s="151" t="s">
        <v>197</v>
      </c>
      <c r="E838" s="162" t="s">
        <v>1</v>
      </c>
      <c r="F838" s="163" t="s">
        <v>715</v>
      </c>
      <c r="H838" s="164">
        <v>-1.5</v>
      </c>
      <c r="I838" s="165"/>
      <c r="L838" s="161"/>
      <c r="M838" s="166"/>
      <c r="T838" s="167"/>
      <c r="AT838" s="162" t="s">
        <v>197</v>
      </c>
      <c r="AU838" s="162" t="s">
        <v>84</v>
      </c>
      <c r="AV838" s="13" t="s">
        <v>84</v>
      </c>
      <c r="AW838" s="13" t="s">
        <v>30</v>
      </c>
      <c r="AX838" s="13" t="s">
        <v>73</v>
      </c>
      <c r="AY838" s="162" t="s">
        <v>187</v>
      </c>
    </row>
    <row r="839" spans="2:51" s="13" customFormat="1" ht="11.25">
      <c r="B839" s="161"/>
      <c r="D839" s="151" t="s">
        <v>197</v>
      </c>
      <c r="E839" s="162" t="s">
        <v>1</v>
      </c>
      <c r="F839" s="163" t="s">
        <v>716</v>
      </c>
      <c r="H839" s="164">
        <v>-0.34300000000000003</v>
      </c>
      <c r="I839" s="165"/>
      <c r="L839" s="161"/>
      <c r="M839" s="166"/>
      <c r="T839" s="167"/>
      <c r="AT839" s="162" t="s">
        <v>197</v>
      </c>
      <c r="AU839" s="162" t="s">
        <v>84</v>
      </c>
      <c r="AV839" s="13" t="s">
        <v>84</v>
      </c>
      <c r="AW839" s="13" t="s">
        <v>30</v>
      </c>
      <c r="AX839" s="13" t="s">
        <v>73</v>
      </c>
      <c r="AY839" s="162" t="s">
        <v>187</v>
      </c>
    </row>
    <row r="840" spans="2:51" s="13" customFormat="1" ht="11.25">
      <c r="B840" s="161"/>
      <c r="D840" s="151" t="s">
        <v>197</v>
      </c>
      <c r="E840" s="162" t="s">
        <v>1</v>
      </c>
      <c r="F840" s="163" t="s">
        <v>636</v>
      </c>
      <c r="H840" s="164">
        <v>-2.2000000000000002</v>
      </c>
      <c r="I840" s="165"/>
      <c r="L840" s="161"/>
      <c r="M840" s="166"/>
      <c r="T840" s="167"/>
      <c r="AT840" s="162" t="s">
        <v>197</v>
      </c>
      <c r="AU840" s="162" t="s">
        <v>84</v>
      </c>
      <c r="AV840" s="13" t="s">
        <v>84</v>
      </c>
      <c r="AW840" s="13" t="s">
        <v>30</v>
      </c>
      <c r="AX840" s="13" t="s">
        <v>73</v>
      </c>
      <c r="AY840" s="162" t="s">
        <v>187</v>
      </c>
    </row>
    <row r="841" spans="2:51" s="13" customFormat="1" ht="11.25">
      <c r="B841" s="161"/>
      <c r="D841" s="151" t="s">
        <v>197</v>
      </c>
      <c r="E841" s="162" t="s">
        <v>1</v>
      </c>
      <c r="F841" s="163" t="s">
        <v>833</v>
      </c>
      <c r="H841" s="164">
        <v>11</v>
      </c>
      <c r="I841" s="165"/>
      <c r="L841" s="161"/>
      <c r="M841" s="166"/>
      <c r="T841" s="167"/>
      <c r="AT841" s="162" t="s">
        <v>197</v>
      </c>
      <c r="AU841" s="162" t="s">
        <v>84</v>
      </c>
      <c r="AV841" s="13" t="s">
        <v>84</v>
      </c>
      <c r="AW841" s="13" t="s">
        <v>30</v>
      </c>
      <c r="AX841" s="13" t="s">
        <v>73</v>
      </c>
      <c r="AY841" s="162" t="s">
        <v>187</v>
      </c>
    </row>
    <row r="842" spans="2:51" s="13" customFormat="1" ht="11.25">
      <c r="B842" s="161"/>
      <c r="D842" s="151" t="s">
        <v>197</v>
      </c>
      <c r="E842" s="162" t="s">
        <v>1</v>
      </c>
      <c r="F842" s="163" t="s">
        <v>834</v>
      </c>
      <c r="H842" s="164">
        <v>7.4249999999999998</v>
      </c>
      <c r="I842" s="165"/>
      <c r="L842" s="161"/>
      <c r="M842" s="166"/>
      <c r="T842" s="167"/>
      <c r="AT842" s="162" t="s">
        <v>197</v>
      </c>
      <c r="AU842" s="162" t="s">
        <v>84</v>
      </c>
      <c r="AV842" s="13" t="s">
        <v>84</v>
      </c>
      <c r="AW842" s="13" t="s">
        <v>30</v>
      </c>
      <c r="AX842" s="13" t="s">
        <v>73</v>
      </c>
      <c r="AY842" s="162" t="s">
        <v>187</v>
      </c>
    </row>
    <row r="843" spans="2:51" s="13" customFormat="1" ht="11.25">
      <c r="B843" s="161"/>
      <c r="D843" s="151" t="s">
        <v>197</v>
      </c>
      <c r="E843" s="162" t="s">
        <v>1</v>
      </c>
      <c r="F843" s="163" t="s">
        <v>835</v>
      </c>
      <c r="H843" s="164">
        <v>3.36</v>
      </c>
      <c r="I843" s="165"/>
      <c r="L843" s="161"/>
      <c r="M843" s="166"/>
      <c r="T843" s="167"/>
      <c r="AT843" s="162" t="s">
        <v>197</v>
      </c>
      <c r="AU843" s="162" t="s">
        <v>84</v>
      </c>
      <c r="AV843" s="13" t="s">
        <v>84</v>
      </c>
      <c r="AW843" s="13" t="s">
        <v>30</v>
      </c>
      <c r="AX843" s="13" t="s">
        <v>73</v>
      </c>
      <c r="AY843" s="162" t="s">
        <v>187</v>
      </c>
    </row>
    <row r="844" spans="2:51" s="13" customFormat="1" ht="11.25">
      <c r="B844" s="161"/>
      <c r="D844" s="151" t="s">
        <v>197</v>
      </c>
      <c r="E844" s="162" t="s">
        <v>1</v>
      </c>
      <c r="F844" s="163" t="s">
        <v>836</v>
      </c>
      <c r="H844" s="164">
        <v>6.3</v>
      </c>
      <c r="I844" s="165"/>
      <c r="L844" s="161"/>
      <c r="M844" s="166"/>
      <c r="T844" s="167"/>
      <c r="AT844" s="162" t="s">
        <v>197</v>
      </c>
      <c r="AU844" s="162" t="s">
        <v>84</v>
      </c>
      <c r="AV844" s="13" t="s">
        <v>84</v>
      </c>
      <c r="AW844" s="13" t="s">
        <v>30</v>
      </c>
      <c r="AX844" s="13" t="s">
        <v>73</v>
      </c>
      <c r="AY844" s="162" t="s">
        <v>187</v>
      </c>
    </row>
    <row r="845" spans="2:51" s="13" customFormat="1" ht="11.25">
      <c r="B845" s="161"/>
      <c r="D845" s="151" t="s">
        <v>197</v>
      </c>
      <c r="E845" s="162" t="s">
        <v>1</v>
      </c>
      <c r="F845" s="163" t="s">
        <v>837</v>
      </c>
      <c r="H845" s="164">
        <v>13.86</v>
      </c>
      <c r="I845" s="165"/>
      <c r="L845" s="161"/>
      <c r="M845" s="166"/>
      <c r="T845" s="167"/>
      <c r="AT845" s="162" t="s">
        <v>197</v>
      </c>
      <c r="AU845" s="162" t="s">
        <v>84</v>
      </c>
      <c r="AV845" s="13" t="s">
        <v>84</v>
      </c>
      <c r="AW845" s="13" t="s">
        <v>30</v>
      </c>
      <c r="AX845" s="13" t="s">
        <v>73</v>
      </c>
      <c r="AY845" s="162" t="s">
        <v>187</v>
      </c>
    </row>
    <row r="846" spans="2:51" s="13" customFormat="1" ht="11.25">
      <c r="B846" s="161"/>
      <c r="D846" s="151" t="s">
        <v>197</v>
      </c>
      <c r="E846" s="162" t="s">
        <v>1</v>
      </c>
      <c r="F846" s="163" t="s">
        <v>838</v>
      </c>
      <c r="H846" s="164">
        <v>14.7</v>
      </c>
      <c r="I846" s="165"/>
      <c r="L846" s="161"/>
      <c r="M846" s="166"/>
      <c r="T846" s="167"/>
      <c r="AT846" s="162" t="s">
        <v>197</v>
      </c>
      <c r="AU846" s="162" t="s">
        <v>84</v>
      </c>
      <c r="AV846" s="13" t="s">
        <v>84</v>
      </c>
      <c r="AW846" s="13" t="s">
        <v>30</v>
      </c>
      <c r="AX846" s="13" t="s">
        <v>73</v>
      </c>
      <c r="AY846" s="162" t="s">
        <v>187</v>
      </c>
    </row>
    <row r="847" spans="2:51" s="13" customFormat="1" ht="11.25">
      <c r="B847" s="161"/>
      <c r="D847" s="151" t="s">
        <v>197</v>
      </c>
      <c r="E847" s="162" t="s">
        <v>1</v>
      </c>
      <c r="F847" s="163" t="s">
        <v>839</v>
      </c>
      <c r="H847" s="164">
        <v>1.7849999999999999</v>
      </c>
      <c r="I847" s="165"/>
      <c r="L847" s="161"/>
      <c r="M847" s="166"/>
      <c r="T847" s="167"/>
      <c r="AT847" s="162" t="s">
        <v>197</v>
      </c>
      <c r="AU847" s="162" t="s">
        <v>84</v>
      </c>
      <c r="AV847" s="13" t="s">
        <v>84</v>
      </c>
      <c r="AW847" s="13" t="s">
        <v>30</v>
      </c>
      <c r="AX847" s="13" t="s">
        <v>73</v>
      </c>
      <c r="AY847" s="162" t="s">
        <v>187</v>
      </c>
    </row>
    <row r="848" spans="2:51" s="13" customFormat="1" ht="11.25">
      <c r="B848" s="161"/>
      <c r="D848" s="151" t="s">
        <v>197</v>
      </c>
      <c r="E848" s="162" t="s">
        <v>1</v>
      </c>
      <c r="F848" s="163" t="s">
        <v>840</v>
      </c>
      <c r="H848" s="164">
        <v>2.17</v>
      </c>
      <c r="I848" s="165"/>
      <c r="L848" s="161"/>
      <c r="M848" s="166"/>
      <c r="T848" s="167"/>
      <c r="AT848" s="162" t="s">
        <v>197</v>
      </c>
      <c r="AU848" s="162" t="s">
        <v>84</v>
      </c>
      <c r="AV848" s="13" t="s">
        <v>84</v>
      </c>
      <c r="AW848" s="13" t="s">
        <v>30</v>
      </c>
      <c r="AX848" s="13" t="s">
        <v>73</v>
      </c>
      <c r="AY848" s="162" t="s">
        <v>187</v>
      </c>
    </row>
    <row r="849" spans="2:65" s="13" customFormat="1" ht="11.25">
      <c r="B849" s="161"/>
      <c r="D849" s="151" t="s">
        <v>197</v>
      </c>
      <c r="E849" s="162" t="s">
        <v>1</v>
      </c>
      <c r="F849" s="163" t="s">
        <v>841</v>
      </c>
      <c r="H849" s="164">
        <v>0.59</v>
      </c>
      <c r="I849" s="165"/>
      <c r="L849" s="161"/>
      <c r="M849" s="166"/>
      <c r="T849" s="167"/>
      <c r="AT849" s="162" t="s">
        <v>197</v>
      </c>
      <c r="AU849" s="162" t="s">
        <v>84</v>
      </c>
      <c r="AV849" s="13" t="s">
        <v>84</v>
      </c>
      <c r="AW849" s="13" t="s">
        <v>30</v>
      </c>
      <c r="AX849" s="13" t="s">
        <v>73</v>
      </c>
      <c r="AY849" s="162" t="s">
        <v>187</v>
      </c>
    </row>
    <row r="850" spans="2:65" s="13" customFormat="1" ht="11.25">
      <c r="B850" s="161"/>
      <c r="D850" s="151" t="s">
        <v>197</v>
      </c>
      <c r="E850" s="162" t="s">
        <v>1</v>
      </c>
      <c r="F850" s="163" t="s">
        <v>842</v>
      </c>
      <c r="H850" s="164">
        <v>3.57</v>
      </c>
      <c r="I850" s="165"/>
      <c r="L850" s="161"/>
      <c r="M850" s="166"/>
      <c r="T850" s="167"/>
      <c r="AT850" s="162" t="s">
        <v>197</v>
      </c>
      <c r="AU850" s="162" t="s">
        <v>84</v>
      </c>
      <c r="AV850" s="13" t="s">
        <v>84</v>
      </c>
      <c r="AW850" s="13" t="s">
        <v>30</v>
      </c>
      <c r="AX850" s="13" t="s">
        <v>73</v>
      </c>
      <c r="AY850" s="162" t="s">
        <v>187</v>
      </c>
    </row>
    <row r="851" spans="2:65" s="15" customFormat="1" ht="11.25">
      <c r="B851" s="186"/>
      <c r="D851" s="151" t="s">
        <v>197</v>
      </c>
      <c r="E851" s="187" t="s">
        <v>1</v>
      </c>
      <c r="F851" s="188" t="s">
        <v>492</v>
      </c>
      <c r="H851" s="189">
        <v>699.32100000000014</v>
      </c>
      <c r="I851" s="190"/>
      <c r="L851" s="186"/>
      <c r="M851" s="191"/>
      <c r="T851" s="192"/>
      <c r="AT851" s="187" t="s">
        <v>197</v>
      </c>
      <c r="AU851" s="187" t="s">
        <v>84</v>
      </c>
      <c r="AV851" s="15" t="s">
        <v>210</v>
      </c>
      <c r="AW851" s="15" t="s">
        <v>30</v>
      </c>
      <c r="AX851" s="15" t="s">
        <v>73</v>
      </c>
      <c r="AY851" s="187" t="s">
        <v>187</v>
      </c>
    </row>
    <row r="852" spans="2:65" s="12" customFormat="1" ht="11.25">
      <c r="B852" s="155"/>
      <c r="D852" s="151" t="s">
        <v>197</v>
      </c>
      <c r="E852" s="156" t="s">
        <v>1</v>
      </c>
      <c r="F852" s="157" t="s">
        <v>843</v>
      </c>
      <c r="H852" s="156" t="s">
        <v>1</v>
      </c>
      <c r="I852" s="158"/>
      <c r="L852" s="155"/>
      <c r="M852" s="159"/>
      <c r="T852" s="160"/>
      <c r="AT852" s="156" t="s">
        <v>197</v>
      </c>
      <c r="AU852" s="156" t="s">
        <v>84</v>
      </c>
      <c r="AV852" s="12" t="s">
        <v>80</v>
      </c>
      <c r="AW852" s="12" t="s">
        <v>30</v>
      </c>
      <c r="AX852" s="12" t="s">
        <v>73</v>
      </c>
      <c r="AY852" s="156" t="s">
        <v>187</v>
      </c>
    </row>
    <row r="853" spans="2:65" s="13" customFormat="1" ht="11.25">
      <c r="B853" s="161"/>
      <c r="D853" s="151" t="s">
        <v>197</v>
      </c>
      <c r="E853" s="162" t="s">
        <v>1</v>
      </c>
      <c r="F853" s="163" t="s">
        <v>844</v>
      </c>
      <c r="H853" s="164">
        <v>13.986000000000001</v>
      </c>
      <c r="I853" s="165"/>
      <c r="L853" s="161"/>
      <c r="M853" s="166"/>
      <c r="T853" s="167"/>
      <c r="AT853" s="162" t="s">
        <v>197</v>
      </c>
      <c r="AU853" s="162" t="s">
        <v>84</v>
      </c>
      <c r="AV853" s="13" t="s">
        <v>84</v>
      </c>
      <c r="AW853" s="13" t="s">
        <v>30</v>
      </c>
      <c r="AX853" s="13" t="s">
        <v>73</v>
      </c>
      <c r="AY853" s="162" t="s">
        <v>187</v>
      </c>
    </row>
    <row r="854" spans="2:65" s="14" customFormat="1" ht="11.25">
      <c r="B854" s="168"/>
      <c r="D854" s="151" t="s">
        <v>197</v>
      </c>
      <c r="E854" s="169" t="s">
        <v>1</v>
      </c>
      <c r="F854" s="170" t="s">
        <v>202</v>
      </c>
      <c r="H854" s="171">
        <v>713.30700000000013</v>
      </c>
      <c r="I854" s="172"/>
      <c r="L854" s="168"/>
      <c r="M854" s="173"/>
      <c r="T854" s="174"/>
      <c r="AT854" s="169" t="s">
        <v>197</v>
      </c>
      <c r="AU854" s="169" t="s">
        <v>84</v>
      </c>
      <c r="AV854" s="14" t="s">
        <v>193</v>
      </c>
      <c r="AW854" s="14" t="s">
        <v>30</v>
      </c>
      <c r="AX854" s="14" t="s">
        <v>80</v>
      </c>
      <c r="AY854" s="169" t="s">
        <v>187</v>
      </c>
    </row>
    <row r="855" spans="2:65" s="1" customFormat="1" ht="37.9" customHeight="1">
      <c r="B855" s="32"/>
      <c r="C855" s="137" t="s">
        <v>845</v>
      </c>
      <c r="D855" s="137" t="s">
        <v>189</v>
      </c>
      <c r="E855" s="138" t="s">
        <v>846</v>
      </c>
      <c r="F855" s="139" t="s">
        <v>847</v>
      </c>
      <c r="G855" s="140" t="s">
        <v>245</v>
      </c>
      <c r="H855" s="141">
        <v>73.515000000000001</v>
      </c>
      <c r="I855" s="142"/>
      <c r="J855" s="143">
        <f>ROUND(I855*H855,2)</f>
        <v>0</v>
      </c>
      <c r="K855" s="144"/>
      <c r="L855" s="32"/>
      <c r="M855" s="145" t="s">
        <v>1</v>
      </c>
      <c r="N855" s="146" t="s">
        <v>39</v>
      </c>
      <c r="P855" s="147">
        <f>O855*H855</f>
        <v>0</v>
      </c>
      <c r="Q855" s="147">
        <v>0</v>
      </c>
      <c r="R855" s="147">
        <f>Q855*H855</f>
        <v>0</v>
      </c>
      <c r="S855" s="147">
        <v>0</v>
      </c>
      <c r="T855" s="148">
        <f>S855*H855</f>
        <v>0</v>
      </c>
      <c r="AR855" s="149" t="s">
        <v>193</v>
      </c>
      <c r="AT855" s="149" t="s">
        <v>189</v>
      </c>
      <c r="AU855" s="149" t="s">
        <v>84</v>
      </c>
      <c r="AY855" s="17" t="s">
        <v>187</v>
      </c>
      <c r="BE855" s="150">
        <f>IF(N855="základní",J855,0)</f>
        <v>0</v>
      </c>
      <c r="BF855" s="150">
        <f>IF(N855="snížená",J855,0)</f>
        <v>0</v>
      </c>
      <c r="BG855" s="150">
        <f>IF(N855="zákl. přenesená",J855,0)</f>
        <v>0</v>
      </c>
      <c r="BH855" s="150">
        <f>IF(N855="sníž. přenesená",J855,0)</f>
        <v>0</v>
      </c>
      <c r="BI855" s="150">
        <f>IF(N855="nulová",J855,0)</f>
        <v>0</v>
      </c>
      <c r="BJ855" s="17" t="s">
        <v>84</v>
      </c>
      <c r="BK855" s="150">
        <f>ROUND(I855*H855,2)</f>
        <v>0</v>
      </c>
      <c r="BL855" s="17" t="s">
        <v>193</v>
      </c>
      <c r="BM855" s="149" t="s">
        <v>3649</v>
      </c>
    </row>
    <row r="856" spans="2:65" s="12" customFormat="1" ht="11.25">
      <c r="B856" s="155"/>
      <c r="D856" s="151" t="s">
        <v>197</v>
      </c>
      <c r="E856" s="156" t="s">
        <v>1</v>
      </c>
      <c r="F856" s="157" t="s">
        <v>207</v>
      </c>
      <c r="H856" s="156" t="s">
        <v>1</v>
      </c>
      <c r="I856" s="158"/>
      <c r="L856" s="155"/>
      <c r="M856" s="159"/>
      <c r="T856" s="160"/>
      <c r="AT856" s="156" t="s">
        <v>197</v>
      </c>
      <c r="AU856" s="156" t="s">
        <v>84</v>
      </c>
      <c r="AV856" s="12" t="s">
        <v>80</v>
      </c>
      <c r="AW856" s="12" t="s">
        <v>30</v>
      </c>
      <c r="AX856" s="12" t="s">
        <v>73</v>
      </c>
      <c r="AY856" s="156" t="s">
        <v>187</v>
      </c>
    </row>
    <row r="857" spans="2:65" s="13" customFormat="1" ht="11.25">
      <c r="B857" s="161"/>
      <c r="D857" s="151" t="s">
        <v>197</v>
      </c>
      <c r="E857" s="162" t="s">
        <v>1</v>
      </c>
      <c r="F857" s="163" t="s">
        <v>849</v>
      </c>
      <c r="H857" s="164">
        <v>12</v>
      </c>
      <c r="I857" s="165"/>
      <c r="L857" s="161"/>
      <c r="M857" s="166"/>
      <c r="T857" s="167"/>
      <c r="AT857" s="162" t="s">
        <v>197</v>
      </c>
      <c r="AU857" s="162" t="s">
        <v>84</v>
      </c>
      <c r="AV857" s="13" t="s">
        <v>84</v>
      </c>
      <c r="AW857" s="13" t="s">
        <v>30</v>
      </c>
      <c r="AX857" s="13" t="s">
        <v>73</v>
      </c>
      <c r="AY857" s="162" t="s">
        <v>187</v>
      </c>
    </row>
    <row r="858" spans="2:65" s="13" customFormat="1" ht="11.25">
      <c r="B858" s="161"/>
      <c r="D858" s="151" t="s">
        <v>197</v>
      </c>
      <c r="E858" s="162" t="s">
        <v>1</v>
      </c>
      <c r="F858" s="163" t="s">
        <v>850</v>
      </c>
      <c r="H858" s="164">
        <v>37.92</v>
      </c>
      <c r="I858" s="165"/>
      <c r="L858" s="161"/>
      <c r="M858" s="166"/>
      <c r="T858" s="167"/>
      <c r="AT858" s="162" t="s">
        <v>197</v>
      </c>
      <c r="AU858" s="162" t="s">
        <v>84</v>
      </c>
      <c r="AV858" s="13" t="s">
        <v>84</v>
      </c>
      <c r="AW858" s="13" t="s">
        <v>30</v>
      </c>
      <c r="AX858" s="13" t="s">
        <v>73</v>
      </c>
      <c r="AY858" s="162" t="s">
        <v>187</v>
      </c>
    </row>
    <row r="859" spans="2:65" s="13" customFormat="1" ht="11.25">
      <c r="B859" s="161"/>
      <c r="D859" s="151" t="s">
        <v>197</v>
      </c>
      <c r="E859" s="162" t="s">
        <v>1</v>
      </c>
      <c r="F859" s="163" t="s">
        <v>851</v>
      </c>
      <c r="H859" s="164">
        <v>6</v>
      </c>
      <c r="I859" s="165"/>
      <c r="L859" s="161"/>
      <c r="M859" s="166"/>
      <c r="T859" s="167"/>
      <c r="AT859" s="162" t="s">
        <v>197</v>
      </c>
      <c r="AU859" s="162" t="s">
        <v>84</v>
      </c>
      <c r="AV859" s="13" t="s">
        <v>84</v>
      </c>
      <c r="AW859" s="13" t="s">
        <v>30</v>
      </c>
      <c r="AX859" s="13" t="s">
        <v>73</v>
      </c>
      <c r="AY859" s="162" t="s">
        <v>187</v>
      </c>
    </row>
    <row r="860" spans="2:65" s="13" customFormat="1" ht="11.25">
      <c r="B860" s="161"/>
      <c r="D860" s="151" t="s">
        <v>197</v>
      </c>
      <c r="E860" s="162" t="s">
        <v>1</v>
      </c>
      <c r="F860" s="163" t="s">
        <v>852</v>
      </c>
      <c r="H860" s="164">
        <v>7.2</v>
      </c>
      <c r="I860" s="165"/>
      <c r="L860" s="161"/>
      <c r="M860" s="166"/>
      <c r="T860" s="167"/>
      <c r="AT860" s="162" t="s">
        <v>197</v>
      </c>
      <c r="AU860" s="162" t="s">
        <v>84</v>
      </c>
      <c r="AV860" s="13" t="s">
        <v>84</v>
      </c>
      <c r="AW860" s="13" t="s">
        <v>30</v>
      </c>
      <c r="AX860" s="13" t="s">
        <v>73</v>
      </c>
      <c r="AY860" s="162" t="s">
        <v>187</v>
      </c>
    </row>
    <row r="861" spans="2:65" s="13" customFormat="1" ht="11.25">
      <c r="B861" s="161"/>
      <c r="D861" s="151" t="s">
        <v>197</v>
      </c>
      <c r="E861" s="162" t="s">
        <v>1</v>
      </c>
      <c r="F861" s="163" t="s">
        <v>853</v>
      </c>
      <c r="H861" s="164">
        <v>1.86</v>
      </c>
      <c r="I861" s="165"/>
      <c r="L861" s="161"/>
      <c r="M861" s="166"/>
      <c r="T861" s="167"/>
      <c r="AT861" s="162" t="s">
        <v>197</v>
      </c>
      <c r="AU861" s="162" t="s">
        <v>84</v>
      </c>
      <c r="AV861" s="13" t="s">
        <v>84</v>
      </c>
      <c r="AW861" s="13" t="s">
        <v>30</v>
      </c>
      <c r="AX861" s="13" t="s">
        <v>73</v>
      </c>
      <c r="AY861" s="162" t="s">
        <v>187</v>
      </c>
    </row>
    <row r="862" spans="2:65" s="13" customFormat="1" ht="11.25">
      <c r="B862" s="161"/>
      <c r="D862" s="151" t="s">
        <v>197</v>
      </c>
      <c r="E862" s="162" t="s">
        <v>1</v>
      </c>
      <c r="F862" s="163" t="s">
        <v>854</v>
      </c>
      <c r="H862" s="164">
        <v>2.88</v>
      </c>
      <c r="I862" s="165"/>
      <c r="L862" s="161"/>
      <c r="M862" s="166"/>
      <c r="T862" s="167"/>
      <c r="AT862" s="162" t="s">
        <v>197</v>
      </c>
      <c r="AU862" s="162" t="s">
        <v>84</v>
      </c>
      <c r="AV862" s="13" t="s">
        <v>84</v>
      </c>
      <c r="AW862" s="13" t="s">
        <v>30</v>
      </c>
      <c r="AX862" s="13" t="s">
        <v>73</v>
      </c>
      <c r="AY862" s="162" t="s">
        <v>187</v>
      </c>
    </row>
    <row r="863" spans="2:65" s="13" customFormat="1" ht="11.25">
      <c r="B863" s="161"/>
      <c r="D863" s="151" t="s">
        <v>197</v>
      </c>
      <c r="E863" s="162" t="s">
        <v>1</v>
      </c>
      <c r="F863" s="163" t="s">
        <v>855</v>
      </c>
      <c r="H863" s="164">
        <v>3.15</v>
      </c>
      <c r="I863" s="165"/>
      <c r="L863" s="161"/>
      <c r="M863" s="166"/>
      <c r="T863" s="167"/>
      <c r="AT863" s="162" t="s">
        <v>197</v>
      </c>
      <c r="AU863" s="162" t="s">
        <v>84</v>
      </c>
      <c r="AV863" s="13" t="s">
        <v>84</v>
      </c>
      <c r="AW863" s="13" t="s">
        <v>30</v>
      </c>
      <c r="AX863" s="13" t="s">
        <v>73</v>
      </c>
      <c r="AY863" s="162" t="s">
        <v>187</v>
      </c>
    </row>
    <row r="864" spans="2:65" s="13" customFormat="1" ht="11.25">
      <c r="B864" s="161"/>
      <c r="D864" s="151" t="s">
        <v>197</v>
      </c>
      <c r="E864" s="162" t="s">
        <v>1</v>
      </c>
      <c r="F864" s="163" t="s">
        <v>856</v>
      </c>
      <c r="H864" s="164">
        <v>0.70499999999999996</v>
      </c>
      <c r="I864" s="165"/>
      <c r="L864" s="161"/>
      <c r="M864" s="166"/>
      <c r="T864" s="167"/>
      <c r="AT864" s="162" t="s">
        <v>197</v>
      </c>
      <c r="AU864" s="162" t="s">
        <v>84</v>
      </c>
      <c r="AV864" s="13" t="s">
        <v>84</v>
      </c>
      <c r="AW864" s="13" t="s">
        <v>30</v>
      </c>
      <c r="AX864" s="13" t="s">
        <v>73</v>
      </c>
      <c r="AY864" s="162" t="s">
        <v>187</v>
      </c>
    </row>
    <row r="865" spans="2:65" s="13" customFormat="1" ht="11.25">
      <c r="B865" s="161"/>
      <c r="D865" s="151" t="s">
        <v>197</v>
      </c>
      <c r="E865" s="162" t="s">
        <v>1</v>
      </c>
      <c r="F865" s="163" t="s">
        <v>857</v>
      </c>
      <c r="H865" s="164">
        <v>1.8</v>
      </c>
      <c r="I865" s="165"/>
      <c r="L865" s="161"/>
      <c r="M865" s="166"/>
      <c r="T865" s="167"/>
      <c r="AT865" s="162" t="s">
        <v>197</v>
      </c>
      <c r="AU865" s="162" t="s">
        <v>84</v>
      </c>
      <c r="AV865" s="13" t="s">
        <v>84</v>
      </c>
      <c r="AW865" s="13" t="s">
        <v>30</v>
      </c>
      <c r="AX865" s="13" t="s">
        <v>73</v>
      </c>
      <c r="AY865" s="162" t="s">
        <v>187</v>
      </c>
    </row>
    <row r="866" spans="2:65" s="14" customFormat="1" ht="11.25">
      <c r="B866" s="168"/>
      <c r="D866" s="151" t="s">
        <v>197</v>
      </c>
      <c r="E866" s="169" t="s">
        <v>1</v>
      </c>
      <c r="F866" s="170" t="s">
        <v>202</v>
      </c>
      <c r="H866" s="171">
        <v>73.515000000000001</v>
      </c>
      <c r="I866" s="172"/>
      <c r="L866" s="168"/>
      <c r="M866" s="173"/>
      <c r="T866" s="174"/>
      <c r="AT866" s="169" t="s">
        <v>197</v>
      </c>
      <c r="AU866" s="169" t="s">
        <v>84</v>
      </c>
      <c r="AV866" s="14" t="s">
        <v>193</v>
      </c>
      <c r="AW866" s="14" t="s">
        <v>30</v>
      </c>
      <c r="AX866" s="14" t="s">
        <v>80</v>
      </c>
      <c r="AY866" s="169" t="s">
        <v>187</v>
      </c>
    </row>
    <row r="867" spans="2:65" s="1" customFormat="1" ht="24.2" customHeight="1">
      <c r="B867" s="32"/>
      <c r="C867" s="137" t="s">
        <v>858</v>
      </c>
      <c r="D867" s="137" t="s">
        <v>189</v>
      </c>
      <c r="E867" s="138" t="s">
        <v>859</v>
      </c>
      <c r="F867" s="139" t="s">
        <v>860</v>
      </c>
      <c r="G867" s="140" t="s">
        <v>397</v>
      </c>
      <c r="H867" s="141">
        <v>60.37</v>
      </c>
      <c r="I867" s="142"/>
      <c r="J867" s="143">
        <f>ROUND(I867*H867,2)</f>
        <v>0</v>
      </c>
      <c r="K867" s="144"/>
      <c r="L867" s="32"/>
      <c r="M867" s="145" t="s">
        <v>1</v>
      </c>
      <c r="N867" s="146" t="s">
        <v>39</v>
      </c>
      <c r="P867" s="147">
        <f>O867*H867</f>
        <v>0</v>
      </c>
      <c r="Q867" s="147">
        <v>0</v>
      </c>
      <c r="R867" s="147">
        <f>Q867*H867</f>
        <v>0</v>
      </c>
      <c r="S867" s="147">
        <v>0</v>
      </c>
      <c r="T867" s="148">
        <f>S867*H867</f>
        <v>0</v>
      </c>
      <c r="AR867" s="149" t="s">
        <v>193</v>
      </c>
      <c r="AT867" s="149" t="s">
        <v>189</v>
      </c>
      <c r="AU867" s="149" t="s">
        <v>84</v>
      </c>
      <c r="AY867" s="17" t="s">
        <v>187</v>
      </c>
      <c r="BE867" s="150">
        <f>IF(N867="základní",J867,0)</f>
        <v>0</v>
      </c>
      <c r="BF867" s="150">
        <f>IF(N867="snížená",J867,0)</f>
        <v>0</v>
      </c>
      <c r="BG867" s="150">
        <f>IF(N867="zákl. přenesená",J867,0)</f>
        <v>0</v>
      </c>
      <c r="BH867" s="150">
        <f>IF(N867="sníž. přenesená",J867,0)</f>
        <v>0</v>
      </c>
      <c r="BI867" s="150">
        <f>IF(N867="nulová",J867,0)</f>
        <v>0</v>
      </c>
      <c r="BJ867" s="17" t="s">
        <v>84</v>
      </c>
      <c r="BK867" s="150">
        <f>ROUND(I867*H867,2)</f>
        <v>0</v>
      </c>
      <c r="BL867" s="17" t="s">
        <v>193</v>
      </c>
      <c r="BM867" s="149" t="s">
        <v>3650</v>
      </c>
    </row>
    <row r="868" spans="2:65" s="1" customFormat="1" ht="37.9" customHeight="1">
      <c r="B868" s="32"/>
      <c r="C868" s="137" t="s">
        <v>862</v>
      </c>
      <c r="D868" s="137" t="s">
        <v>189</v>
      </c>
      <c r="E868" s="138" t="s">
        <v>863</v>
      </c>
      <c r="F868" s="139" t="s">
        <v>864</v>
      </c>
      <c r="G868" s="140" t="s">
        <v>245</v>
      </c>
      <c r="H868" s="141">
        <v>43.4</v>
      </c>
      <c r="I868" s="142"/>
      <c r="J868" s="143">
        <f>ROUND(I868*H868,2)</f>
        <v>0</v>
      </c>
      <c r="K868" s="144"/>
      <c r="L868" s="32"/>
      <c r="M868" s="145" t="s">
        <v>1</v>
      </c>
      <c r="N868" s="146" t="s">
        <v>39</v>
      </c>
      <c r="P868" s="147">
        <f>O868*H868</f>
        <v>0</v>
      </c>
      <c r="Q868" s="147">
        <v>0</v>
      </c>
      <c r="R868" s="147">
        <f>Q868*H868</f>
        <v>0</v>
      </c>
      <c r="S868" s="147">
        <v>0</v>
      </c>
      <c r="T868" s="148">
        <f>S868*H868</f>
        <v>0</v>
      </c>
      <c r="AR868" s="149" t="s">
        <v>193</v>
      </c>
      <c r="AT868" s="149" t="s">
        <v>189</v>
      </c>
      <c r="AU868" s="149" t="s">
        <v>84</v>
      </c>
      <c r="AY868" s="17" t="s">
        <v>187</v>
      </c>
      <c r="BE868" s="150">
        <f>IF(N868="základní",J868,0)</f>
        <v>0</v>
      </c>
      <c r="BF868" s="150">
        <f>IF(N868="snížená",J868,0)</f>
        <v>0</v>
      </c>
      <c r="BG868" s="150">
        <f>IF(N868="zákl. přenesená",J868,0)</f>
        <v>0</v>
      </c>
      <c r="BH868" s="150">
        <f>IF(N868="sníž. přenesená",J868,0)</f>
        <v>0</v>
      </c>
      <c r="BI868" s="150">
        <f>IF(N868="nulová",J868,0)</f>
        <v>0</v>
      </c>
      <c r="BJ868" s="17" t="s">
        <v>84</v>
      </c>
      <c r="BK868" s="150">
        <f>ROUND(I868*H868,2)</f>
        <v>0</v>
      </c>
      <c r="BL868" s="17" t="s">
        <v>193</v>
      </c>
      <c r="BM868" s="149" t="s">
        <v>3651</v>
      </c>
    </row>
    <row r="869" spans="2:65" s="1" customFormat="1" ht="39">
      <c r="B869" s="32"/>
      <c r="D869" s="151" t="s">
        <v>195</v>
      </c>
      <c r="F869" s="152" t="s">
        <v>866</v>
      </c>
      <c r="I869" s="153"/>
      <c r="L869" s="32"/>
      <c r="M869" s="154"/>
      <c r="T869" s="56"/>
      <c r="AT869" s="17" t="s">
        <v>195</v>
      </c>
      <c r="AU869" s="17" t="s">
        <v>84</v>
      </c>
    </row>
    <row r="870" spans="2:65" s="12" customFormat="1" ht="11.25">
      <c r="B870" s="155"/>
      <c r="D870" s="151" t="s">
        <v>197</v>
      </c>
      <c r="E870" s="156" t="s">
        <v>1</v>
      </c>
      <c r="F870" s="157" t="s">
        <v>207</v>
      </c>
      <c r="H870" s="156" t="s">
        <v>1</v>
      </c>
      <c r="I870" s="158"/>
      <c r="L870" s="155"/>
      <c r="M870" s="159"/>
      <c r="T870" s="160"/>
      <c r="AT870" s="156" t="s">
        <v>197</v>
      </c>
      <c r="AU870" s="156" t="s">
        <v>84</v>
      </c>
      <c r="AV870" s="12" t="s">
        <v>80</v>
      </c>
      <c r="AW870" s="12" t="s">
        <v>30</v>
      </c>
      <c r="AX870" s="12" t="s">
        <v>73</v>
      </c>
      <c r="AY870" s="156" t="s">
        <v>187</v>
      </c>
    </row>
    <row r="871" spans="2:65" s="13" customFormat="1" ht="11.25">
      <c r="B871" s="161"/>
      <c r="D871" s="151" t="s">
        <v>197</v>
      </c>
      <c r="E871" s="162" t="s">
        <v>1</v>
      </c>
      <c r="F871" s="163" t="s">
        <v>675</v>
      </c>
      <c r="H871" s="164">
        <v>1.28</v>
      </c>
      <c r="I871" s="165"/>
      <c r="L871" s="161"/>
      <c r="M871" s="166"/>
      <c r="T871" s="167"/>
      <c r="AT871" s="162" t="s">
        <v>197</v>
      </c>
      <c r="AU871" s="162" t="s">
        <v>84</v>
      </c>
      <c r="AV871" s="13" t="s">
        <v>84</v>
      </c>
      <c r="AW871" s="13" t="s">
        <v>30</v>
      </c>
      <c r="AX871" s="13" t="s">
        <v>73</v>
      </c>
      <c r="AY871" s="162" t="s">
        <v>187</v>
      </c>
    </row>
    <row r="872" spans="2:65" s="13" customFormat="1" ht="11.25">
      <c r="B872" s="161"/>
      <c r="D872" s="151" t="s">
        <v>197</v>
      </c>
      <c r="E872" s="162" t="s">
        <v>1</v>
      </c>
      <c r="F872" s="163" t="s">
        <v>676</v>
      </c>
      <c r="H872" s="164">
        <v>4.68</v>
      </c>
      <c r="I872" s="165"/>
      <c r="L872" s="161"/>
      <c r="M872" s="166"/>
      <c r="T872" s="167"/>
      <c r="AT872" s="162" t="s">
        <v>197</v>
      </c>
      <c r="AU872" s="162" t="s">
        <v>84</v>
      </c>
      <c r="AV872" s="13" t="s">
        <v>84</v>
      </c>
      <c r="AW872" s="13" t="s">
        <v>30</v>
      </c>
      <c r="AX872" s="13" t="s">
        <v>73</v>
      </c>
      <c r="AY872" s="162" t="s">
        <v>187</v>
      </c>
    </row>
    <row r="873" spans="2:65" s="13" customFormat="1" ht="11.25">
      <c r="B873" s="161"/>
      <c r="D873" s="151" t="s">
        <v>197</v>
      </c>
      <c r="E873" s="162" t="s">
        <v>1</v>
      </c>
      <c r="F873" s="163" t="s">
        <v>677</v>
      </c>
      <c r="H873" s="164">
        <v>16.38</v>
      </c>
      <c r="I873" s="165"/>
      <c r="L873" s="161"/>
      <c r="M873" s="166"/>
      <c r="T873" s="167"/>
      <c r="AT873" s="162" t="s">
        <v>197</v>
      </c>
      <c r="AU873" s="162" t="s">
        <v>84</v>
      </c>
      <c r="AV873" s="13" t="s">
        <v>84</v>
      </c>
      <c r="AW873" s="13" t="s">
        <v>30</v>
      </c>
      <c r="AX873" s="13" t="s">
        <v>73</v>
      </c>
      <c r="AY873" s="162" t="s">
        <v>187</v>
      </c>
    </row>
    <row r="874" spans="2:65" s="13" customFormat="1" ht="11.25">
      <c r="B874" s="161"/>
      <c r="D874" s="151" t="s">
        <v>197</v>
      </c>
      <c r="E874" s="162" t="s">
        <v>1</v>
      </c>
      <c r="F874" s="163" t="s">
        <v>678</v>
      </c>
      <c r="H874" s="164">
        <v>21.06</v>
      </c>
      <c r="I874" s="165"/>
      <c r="L874" s="161"/>
      <c r="M874" s="166"/>
      <c r="T874" s="167"/>
      <c r="AT874" s="162" t="s">
        <v>197</v>
      </c>
      <c r="AU874" s="162" t="s">
        <v>84</v>
      </c>
      <c r="AV874" s="13" t="s">
        <v>84</v>
      </c>
      <c r="AW874" s="13" t="s">
        <v>30</v>
      </c>
      <c r="AX874" s="13" t="s">
        <v>73</v>
      </c>
      <c r="AY874" s="162" t="s">
        <v>187</v>
      </c>
    </row>
    <row r="875" spans="2:65" s="14" customFormat="1" ht="11.25">
      <c r="B875" s="168"/>
      <c r="D875" s="151" t="s">
        <v>197</v>
      </c>
      <c r="E875" s="169" t="s">
        <v>1</v>
      </c>
      <c r="F875" s="170" t="s">
        <v>202</v>
      </c>
      <c r="H875" s="171">
        <v>43.4</v>
      </c>
      <c r="I875" s="172"/>
      <c r="L875" s="168"/>
      <c r="M875" s="173"/>
      <c r="T875" s="174"/>
      <c r="AT875" s="169" t="s">
        <v>197</v>
      </c>
      <c r="AU875" s="169" t="s">
        <v>84</v>
      </c>
      <c r="AV875" s="14" t="s">
        <v>193</v>
      </c>
      <c r="AW875" s="14" t="s">
        <v>30</v>
      </c>
      <c r="AX875" s="14" t="s">
        <v>80</v>
      </c>
      <c r="AY875" s="169" t="s">
        <v>187</v>
      </c>
    </row>
    <row r="876" spans="2:65" s="1" customFormat="1" ht="16.5" customHeight="1">
      <c r="B876" s="32"/>
      <c r="C876" s="137" t="s">
        <v>867</v>
      </c>
      <c r="D876" s="137" t="s">
        <v>189</v>
      </c>
      <c r="E876" s="138" t="s">
        <v>868</v>
      </c>
      <c r="F876" s="139" t="s">
        <v>869</v>
      </c>
      <c r="G876" s="140" t="s">
        <v>245</v>
      </c>
      <c r="H876" s="141">
        <v>705.93799999999999</v>
      </c>
      <c r="I876" s="142"/>
      <c r="J876" s="143">
        <f>ROUND(I876*H876,2)</f>
        <v>0</v>
      </c>
      <c r="K876" s="144"/>
      <c r="L876" s="32"/>
      <c r="M876" s="145" t="s">
        <v>1</v>
      </c>
      <c r="N876" s="146" t="s">
        <v>39</v>
      </c>
      <c r="P876" s="147">
        <f>O876*H876</f>
        <v>0</v>
      </c>
      <c r="Q876" s="147">
        <v>0</v>
      </c>
      <c r="R876" s="147">
        <f>Q876*H876</f>
        <v>0</v>
      </c>
      <c r="S876" s="147">
        <v>0</v>
      </c>
      <c r="T876" s="148">
        <f>S876*H876</f>
        <v>0</v>
      </c>
      <c r="AR876" s="149" t="s">
        <v>193</v>
      </c>
      <c r="AT876" s="149" t="s">
        <v>189</v>
      </c>
      <c r="AU876" s="149" t="s">
        <v>84</v>
      </c>
      <c r="AY876" s="17" t="s">
        <v>187</v>
      </c>
      <c r="BE876" s="150">
        <f>IF(N876="základní",J876,0)</f>
        <v>0</v>
      </c>
      <c r="BF876" s="150">
        <f>IF(N876="snížená",J876,0)</f>
        <v>0</v>
      </c>
      <c r="BG876" s="150">
        <f>IF(N876="zákl. přenesená",J876,0)</f>
        <v>0</v>
      </c>
      <c r="BH876" s="150">
        <f>IF(N876="sníž. přenesená",J876,0)</f>
        <v>0</v>
      </c>
      <c r="BI876" s="150">
        <f>IF(N876="nulová",J876,0)</f>
        <v>0</v>
      </c>
      <c r="BJ876" s="17" t="s">
        <v>84</v>
      </c>
      <c r="BK876" s="150">
        <f>ROUND(I876*H876,2)</f>
        <v>0</v>
      </c>
      <c r="BL876" s="17" t="s">
        <v>193</v>
      </c>
      <c r="BM876" s="149" t="s">
        <v>3652</v>
      </c>
    </row>
    <row r="877" spans="2:65" s="12" customFormat="1" ht="11.25">
      <c r="B877" s="155"/>
      <c r="D877" s="151" t="s">
        <v>197</v>
      </c>
      <c r="E877" s="156" t="s">
        <v>1</v>
      </c>
      <c r="F877" s="157" t="s">
        <v>207</v>
      </c>
      <c r="H877" s="156" t="s">
        <v>1</v>
      </c>
      <c r="I877" s="158"/>
      <c r="L877" s="155"/>
      <c r="M877" s="159"/>
      <c r="T877" s="160"/>
      <c r="AT877" s="156" t="s">
        <v>197</v>
      </c>
      <c r="AU877" s="156" t="s">
        <v>84</v>
      </c>
      <c r="AV877" s="12" t="s">
        <v>80</v>
      </c>
      <c r="AW877" s="12" t="s">
        <v>30</v>
      </c>
      <c r="AX877" s="12" t="s">
        <v>73</v>
      </c>
      <c r="AY877" s="156" t="s">
        <v>187</v>
      </c>
    </row>
    <row r="878" spans="2:65" s="13" customFormat="1" ht="11.25">
      <c r="B878" s="161"/>
      <c r="D878" s="151" t="s">
        <v>197</v>
      </c>
      <c r="E878" s="162" t="s">
        <v>1</v>
      </c>
      <c r="F878" s="163" t="s">
        <v>706</v>
      </c>
      <c r="H878" s="164">
        <v>679.88</v>
      </c>
      <c r="I878" s="165"/>
      <c r="L878" s="161"/>
      <c r="M878" s="166"/>
      <c r="T878" s="167"/>
      <c r="AT878" s="162" t="s">
        <v>197</v>
      </c>
      <c r="AU878" s="162" t="s">
        <v>84</v>
      </c>
      <c r="AV878" s="13" t="s">
        <v>84</v>
      </c>
      <c r="AW878" s="13" t="s">
        <v>30</v>
      </c>
      <c r="AX878" s="13" t="s">
        <v>73</v>
      </c>
      <c r="AY878" s="162" t="s">
        <v>187</v>
      </c>
    </row>
    <row r="879" spans="2:65" s="13" customFormat="1" ht="11.25">
      <c r="B879" s="161"/>
      <c r="D879" s="151" t="s">
        <v>197</v>
      </c>
      <c r="E879" s="162" t="s">
        <v>1</v>
      </c>
      <c r="F879" s="163" t="s">
        <v>707</v>
      </c>
      <c r="H879" s="164">
        <v>23.062999999999999</v>
      </c>
      <c r="I879" s="165"/>
      <c r="L879" s="161"/>
      <c r="M879" s="166"/>
      <c r="T879" s="167"/>
      <c r="AT879" s="162" t="s">
        <v>197</v>
      </c>
      <c r="AU879" s="162" t="s">
        <v>84</v>
      </c>
      <c r="AV879" s="13" t="s">
        <v>84</v>
      </c>
      <c r="AW879" s="13" t="s">
        <v>30</v>
      </c>
      <c r="AX879" s="13" t="s">
        <v>73</v>
      </c>
      <c r="AY879" s="162" t="s">
        <v>187</v>
      </c>
    </row>
    <row r="880" spans="2:65" s="13" customFormat="1" ht="11.25">
      <c r="B880" s="161"/>
      <c r="D880" s="151" t="s">
        <v>197</v>
      </c>
      <c r="E880" s="162" t="s">
        <v>1</v>
      </c>
      <c r="F880" s="163" t="s">
        <v>708</v>
      </c>
      <c r="H880" s="164">
        <v>-6.3040000000000003</v>
      </c>
      <c r="I880" s="165"/>
      <c r="L880" s="161"/>
      <c r="M880" s="166"/>
      <c r="T880" s="167"/>
      <c r="AT880" s="162" t="s">
        <v>197</v>
      </c>
      <c r="AU880" s="162" t="s">
        <v>84</v>
      </c>
      <c r="AV880" s="13" t="s">
        <v>84</v>
      </c>
      <c r="AW880" s="13" t="s">
        <v>30</v>
      </c>
      <c r="AX880" s="13" t="s">
        <v>73</v>
      </c>
      <c r="AY880" s="162" t="s">
        <v>187</v>
      </c>
    </row>
    <row r="881" spans="2:51" s="13" customFormat="1" ht="11.25">
      <c r="B881" s="161"/>
      <c r="D881" s="151" t="s">
        <v>197</v>
      </c>
      <c r="E881" s="162" t="s">
        <v>1</v>
      </c>
      <c r="F881" s="163" t="s">
        <v>709</v>
      </c>
      <c r="H881" s="164">
        <v>-6.875</v>
      </c>
      <c r="I881" s="165"/>
      <c r="L881" s="161"/>
      <c r="M881" s="166"/>
      <c r="T881" s="167"/>
      <c r="AT881" s="162" t="s">
        <v>197</v>
      </c>
      <c r="AU881" s="162" t="s">
        <v>84</v>
      </c>
      <c r="AV881" s="13" t="s">
        <v>84</v>
      </c>
      <c r="AW881" s="13" t="s">
        <v>30</v>
      </c>
      <c r="AX881" s="13" t="s">
        <v>73</v>
      </c>
      <c r="AY881" s="162" t="s">
        <v>187</v>
      </c>
    </row>
    <row r="882" spans="2:51" s="13" customFormat="1" ht="11.25">
      <c r="B882" s="161"/>
      <c r="D882" s="151" t="s">
        <v>197</v>
      </c>
      <c r="E882" s="162" t="s">
        <v>1</v>
      </c>
      <c r="F882" s="163" t="s">
        <v>710</v>
      </c>
      <c r="H882" s="164">
        <v>-1.28</v>
      </c>
      <c r="I882" s="165"/>
      <c r="L882" s="161"/>
      <c r="M882" s="166"/>
      <c r="T882" s="167"/>
      <c r="AT882" s="162" t="s">
        <v>197</v>
      </c>
      <c r="AU882" s="162" t="s">
        <v>84</v>
      </c>
      <c r="AV882" s="13" t="s">
        <v>84</v>
      </c>
      <c r="AW882" s="13" t="s">
        <v>30</v>
      </c>
      <c r="AX882" s="13" t="s">
        <v>73</v>
      </c>
      <c r="AY882" s="162" t="s">
        <v>187</v>
      </c>
    </row>
    <row r="883" spans="2:51" s="13" customFormat="1" ht="11.25">
      <c r="B883" s="161"/>
      <c r="D883" s="151" t="s">
        <v>197</v>
      </c>
      <c r="E883" s="162" t="s">
        <v>1</v>
      </c>
      <c r="F883" s="163" t="s">
        <v>711</v>
      </c>
      <c r="H883" s="164">
        <v>-4.68</v>
      </c>
      <c r="I883" s="165"/>
      <c r="L883" s="161"/>
      <c r="M883" s="166"/>
      <c r="T883" s="167"/>
      <c r="AT883" s="162" t="s">
        <v>197</v>
      </c>
      <c r="AU883" s="162" t="s">
        <v>84</v>
      </c>
      <c r="AV883" s="13" t="s">
        <v>84</v>
      </c>
      <c r="AW883" s="13" t="s">
        <v>30</v>
      </c>
      <c r="AX883" s="13" t="s">
        <v>73</v>
      </c>
      <c r="AY883" s="162" t="s">
        <v>187</v>
      </c>
    </row>
    <row r="884" spans="2:51" s="13" customFormat="1" ht="11.25">
      <c r="B884" s="161"/>
      <c r="D884" s="151" t="s">
        <v>197</v>
      </c>
      <c r="E884" s="162" t="s">
        <v>1</v>
      </c>
      <c r="F884" s="163" t="s">
        <v>712</v>
      </c>
      <c r="H884" s="164">
        <v>-16.38</v>
      </c>
      <c r="I884" s="165"/>
      <c r="L884" s="161"/>
      <c r="M884" s="166"/>
      <c r="T884" s="167"/>
      <c r="AT884" s="162" t="s">
        <v>197</v>
      </c>
      <c r="AU884" s="162" t="s">
        <v>84</v>
      </c>
      <c r="AV884" s="13" t="s">
        <v>84</v>
      </c>
      <c r="AW884" s="13" t="s">
        <v>30</v>
      </c>
      <c r="AX884" s="13" t="s">
        <v>73</v>
      </c>
      <c r="AY884" s="162" t="s">
        <v>187</v>
      </c>
    </row>
    <row r="885" spans="2:51" s="13" customFormat="1" ht="11.25">
      <c r="B885" s="161"/>
      <c r="D885" s="151" t="s">
        <v>197</v>
      </c>
      <c r="E885" s="162" t="s">
        <v>1</v>
      </c>
      <c r="F885" s="163" t="s">
        <v>713</v>
      </c>
      <c r="H885" s="164">
        <v>-21.06</v>
      </c>
      <c r="I885" s="165"/>
      <c r="L885" s="161"/>
      <c r="M885" s="166"/>
      <c r="T885" s="167"/>
      <c r="AT885" s="162" t="s">
        <v>197</v>
      </c>
      <c r="AU885" s="162" t="s">
        <v>84</v>
      </c>
      <c r="AV885" s="13" t="s">
        <v>84</v>
      </c>
      <c r="AW885" s="13" t="s">
        <v>30</v>
      </c>
      <c r="AX885" s="13" t="s">
        <v>73</v>
      </c>
      <c r="AY885" s="162" t="s">
        <v>187</v>
      </c>
    </row>
    <row r="886" spans="2:51" s="13" customFormat="1" ht="11.25">
      <c r="B886" s="161"/>
      <c r="D886" s="151" t="s">
        <v>197</v>
      </c>
      <c r="E886" s="162" t="s">
        <v>1</v>
      </c>
      <c r="F886" s="163" t="s">
        <v>714</v>
      </c>
      <c r="H886" s="164">
        <v>-1.08</v>
      </c>
      <c r="I886" s="165"/>
      <c r="L886" s="161"/>
      <c r="M886" s="166"/>
      <c r="T886" s="167"/>
      <c r="AT886" s="162" t="s">
        <v>197</v>
      </c>
      <c r="AU886" s="162" t="s">
        <v>84</v>
      </c>
      <c r="AV886" s="13" t="s">
        <v>84</v>
      </c>
      <c r="AW886" s="13" t="s">
        <v>30</v>
      </c>
      <c r="AX886" s="13" t="s">
        <v>73</v>
      </c>
      <c r="AY886" s="162" t="s">
        <v>187</v>
      </c>
    </row>
    <row r="887" spans="2:51" s="13" customFormat="1" ht="11.25">
      <c r="B887" s="161"/>
      <c r="D887" s="151" t="s">
        <v>197</v>
      </c>
      <c r="E887" s="162" t="s">
        <v>1</v>
      </c>
      <c r="F887" s="163" t="s">
        <v>715</v>
      </c>
      <c r="H887" s="164">
        <v>-1.5</v>
      </c>
      <c r="I887" s="165"/>
      <c r="L887" s="161"/>
      <c r="M887" s="166"/>
      <c r="T887" s="167"/>
      <c r="AT887" s="162" t="s">
        <v>197</v>
      </c>
      <c r="AU887" s="162" t="s">
        <v>84</v>
      </c>
      <c r="AV887" s="13" t="s">
        <v>84</v>
      </c>
      <c r="AW887" s="13" t="s">
        <v>30</v>
      </c>
      <c r="AX887" s="13" t="s">
        <v>73</v>
      </c>
      <c r="AY887" s="162" t="s">
        <v>187</v>
      </c>
    </row>
    <row r="888" spans="2:51" s="13" customFormat="1" ht="11.25">
      <c r="B888" s="161"/>
      <c r="D888" s="151" t="s">
        <v>197</v>
      </c>
      <c r="E888" s="162" t="s">
        <v>1</v>
      </c>
      <c r="F888" s="163" t="s">
        <v>716</v>
      </c>
      <c r="H888" s="164">
        <v>-0.34300000000000003</v>
      </c>
      <c r="I888" s="165"/>
      <c r="L888" s="161"/>
      <c r="M888" s="166"/>
      <c r="T888" s="167"/>
      <c r="AT888" s="162" t="s">
        <v>197</v>
      </c>
      <c r="AU888" s="162" t="s">
        <v>84</v>
      </c>
      <c r="AV888" s="13" t="s">
        <v>84</v>
      </c>
      <c r="AW888" s="13" t="s">
        <v>30</v>
      </c>
      <c r="AX888" s="13" t="s">
        <v>73</v>
      </c>
      <c r="AY888" s="162" t="s">
        <v>187</v>
      </c>
    </row>
    <row r="889" spans="2:51" s="13" customFormat="1" ht="11.25">
      <c r="B889" s="161"/>
      <c r="D889" s="151" t="s">
        <v>197</v>
      </c>
      <c r="E889" s="162" t="s">
        <v>1</v>
      </c>
      <c r="F889" s="163" t="s">
        <v>636</v>
      </c>
      <c r="H889" s="164">
        <v>-2.2000000000000002</v>
      </c>
      <c r="I889" s="165"/>
      <c r="L889" s="161"/>
      <c r="M889" s="166"/>
      <c r="T889" s="167"/>
      <c r="AT889" s="162" t="s">
        <v>197</v>
      </c>
      <c r="AU889" s="162" t="s">
        <v>84</v>
      </c>
      <c r="AV889" s="13" t="s">
        <v>84</v>
      </c>
      <c r="AW889" s="13" t="s">
        <v>30</v>
      </c>
      <c r="AX889" s="13" t="s">
        <v>73</v>
      </c>
      <c r="AY889" s="162" t="s">
        <v>187</v>
      </c>
    </row>
    <row r="890" spans="2:51" s="13" customFormat="1" ht="11.25">
      <c r="B890" s="161"/>
      <c r="D890" s="151" t="s">
        <v>197</v>
      </c>
      <c r="E890" s="162" t="s">
        <v>1</v>
      </c>
      <c r="F890" s="163" t="s">
        <v>717</v>
      </c>
      <c r="H890" s="164">
        <v>8</v>
      </c>
      <c r="I890" s="165"/>
      <c r="L890" s="161"/>
      <c r="M890" s="166"/>
      <c r="T890" s="167"/>
      <c r="AT890" s="162" t="s">
        <v>197</v>
      </c>
      <c r="AU890" s="162" t="s">
        <v>84</v>
      </c>
      <c r="AV890" s="13" t="s">
        <v>84</v>
      </c>
      <c r="AW890" s="13" t="s">
        <v>30</v>
      </c>
      <c r="AX890" s="13" t="s">
        <v>73</v>
      </c>
      <c r="AY890" s="162" t="s">
        <v>187</v>
      </c>
    </row>
    <row r="891" spans="2:51" s="13" customFormat="1" ht="11.25">
      <c r="B891" s="161"/>
      <c r="D891" s="151" t="s">
        <v>197</v>
      </c>
      <c r="E891" s="162" t="s">
        <v>1</v>
      </c>
      <c r="F891" s="163" t="s">
        <v>718</v>
      </c>
      <c r="H891" s="164">
        <v>5.4</v>
      </c>
      <c r="I891" s="165"/>
      <c r="L891" s="161"/>
      <c r="M891" s="166"/>
      <c r="T891" s="167"/>
      <c r="AT891" s="162" t="s">
        <v>197</v>
      </c>
      <c r="AU891" s="162" t="s">
        <v>84</v>
      </c>
      <c r="AV891" s="13" t="s">
        <v>84</v>
      </c>
      <c r="AW891" s="13" t="s">
        <v>30</v>
      </c>
      <c r="AX891" s="13" t="s">
        <v>73</v>
      </c>
      <c r="AY891" s="162" t="s">
        <v>187</v>
      </c>
    </row>
    <row r="892" spans="2:51" s="13" customFormat="1" ht="11.25">
      <c r="B892" s="161"/>
      <c r="D892" s="151" t="s">
        <v>197</v>
      </c>
      <c r="E892" s="162" t="s">
        <v>1</v>
      </c>
      <c r="F892" s="163" t="s">
        <v>719</v>
      </c>
      <c r="H892" s="164">
        <v>1.92</v>
      </c>
      <c r="I892" s="165"/>
      <c r="L892" s="161"/>
      <c r="M892" s="166"/>
      <c r="T892" s="167"/>
      <c r="AT892" s="162" t="s">
        <v>197</v>
      </c>
      <c r="AU892" s="162" t="s">
        <v>84</v>
      </c>
      <c r="AV892" s="13" t="s">
        <v>84</v>
      </c>
      <c r="AW892" s="13" t="s">
        <v>30</v>
      </c>
      <c r="AX892" s="13" t="s">
        <v>73</v>
      </c>
      <c r="AY892" s="162" t="s">
        <v>187</v>
      </c>
    </row>
    <row r="893" spans="2:51" s="13" customFormat="1" ht="11.25">
      <c r="B893" s="161"/>
      <c r="D893" s="151" t="s">
        <v>197</v>
      </c>
      <c r="E893" s="162" t="s">
        <v>1</v>
      </c>
      <c r="F893" s="163" t="s">
        <v>720</v>
      </c>
      <c r="H893" s="164">
        <v>3.6</v>
      </c>
      <c r="I893" s="165"/>
      <c r="L893" s="161"/>
      <c r="M893" s="166"/>
      <c r="T893" s="167"/>
      <c r="AT893" s="162" t="s">
        <v>197</v>
      </c>
      <c r="AU893" s="162" t="s">
        <v>84</v>
      </c>
      <c r="AV893" s="13" t="s">
        <v>84</v>
      </c>
      <c r="AW893" s="13" t="s">
        <v>30</v>
      </c>
      <c r="AX893" s="13" t="s">
        <v>73</v>
      </c>
      <c r="AY893" s="162" t="s">
        <v>187</v>
      </c>
    </row>
    <row r="894" spans="2:51" s="13" customFormat="1" ht="11.25">
      <c r="B894" s="161"/>
      <c r="D894" s="151" t="s">
        <v>197</v>
      </c>
      <c r="E894" s="162" t="s">
        <v>1</v>
      </c>
      <c r="F894" s="163" t="s">
        <v>721</v>
      </c>
      <c r="H894" s="164">
        <v>7.92</v>
      </c>
      <c r="I894" s="165"/>
      <c r="L894" s="161"/>
      <c r="M894" s="166"/>
      <c r="T894" s="167"/>
      <c r="AT894" s="162" t="s">
        <v>197</v>
      </c>
      <c r="AU894" s="162" t="s">
        <v>84</v>
      </c>
      <c r="AV894" s="13" t="s">
        <v>84</v>
      </c>
      <c r="AW894" s="13" t="s">
        <v>30</v>
      </c>
      <c r="AX894" s="13" t="s">
        <v>73</v>
      </c>
      <c r="AY894" s="162" t="s">
        <v>187</v>
      </c>
    </row>
    <row r="895" spans="2:51" s="13" customFormat="1" ht="11.25">
      <c r="B895" s="161"/>
      <c r="D895" s="151" t="s">
        <v>197</v>
      </c>
      <c r="E895" s="162" t="s">
        <v>1</v>
      </c>
      <c r="F895" s="163" t="s">
        <v>722</v>
      </c>
      <c r="H895" s="164">
        <v>8.4</v>
      </c>
      <c r="I895" s="165"/>
      <c r="L895" s="161"/>
      <c r="M895" s="166"/>
      <c r="T895" s="167"/>
      <c r="AT895" s="162" t="s">
        <v>197</v>
      </c>
      <c r="AU895" s="162" t="s">
        <v>84</v>
      </c>
      <c r="AV895" s="13" t="s">
        <v>84</v>
      </c>
      <c r="AW895" s="13" t="s">
        <v>30</v>
      </c>
      <c r="AX895" s="13" t="s">
        <v>73</v>
      </c>
      <c r="AY895" s="162" t="s">
        <v>187</v>
      </c>
    </row>
    <row r="896" spans="2:51" s="13" customFormat="1" ht="11.25">
      <c r="B896" s="161"/>
      <c r="D896" s="151" t="s">
        <v>197</v>
      </c>
      <c r="E896" s="162" t="s">
        <v>1</v>
      </c>
      <c r="F896" s="163" t="s">
        <v>723</v>
      </c>
      <c r="H896" s="164">
        <v>1.02</v>
      </c>
      <c r="I896" s="165"/>
      <c r="L896" s="161"/>
      <c r="M896" s="166"/>
      <c r="T896" s="167"/>
      <c r="AT896" s="162" t="s">
        <v>197</v>
      </c>
      <c r="AU896" s="162" t="s">
        <v>84</v>
      </c>
      <c r="AV896" s="13" t="s">
        <v>84</v>
      </c>
      <c r="AW896" s="13" t="s">
        <v>30</v>
      </c>
      <c r="AX896" s="13" t="s">
        <v>73</v>
      </c>
      <c r="AY896" s="162" t="s">
        <v>187</v>
      </c>
    </row>
    <row r="897" spans="2:65" s="13" customFormat="1" ht="11.25">
      <c r="B897" s="161"/>
      <c r="D897" s="151" t="s">
        <v>197</v>
      </c>
      <c r="E897" s="162" t="s">
        <v>1</v>
      </c>
      <c r="F897" s="163" t="s">
        <v>724</v>
      </c>
      <c r="H897" s="164">
        <v>1.24</v>
      </c>
      <c r="I897" s="165"/>
      <c r="L897" s="161"/>
      <c r="M897" s="166"/>
      <c r="T897" s="167"/>
      <c r="AT897" s="162" t="s">
        <v>197</v>
      </c>
      <c r="AU897" s="162" t="s">
        <v>84</v>
      </c>
      <c r="AV897" s="13" t="s">
        <v>84</v>
      </c>
      <c r="AW897" s="13" t="s">
        <v>30</v>
      </c>
      <c r="AX897" s="13" t="s">
        <v>73</v>
      </c>
      <c r="AY897" s="162" t="s">
        <v>187</v>
      </c>
    </row>
    <row r="898" spans="2:65" s="13" customFormat="1" ht="11.25">
      <c r="B898" s="161"/>
      <c r="D898" s="151" t="s">
        <v>197</v>
      </c>
      <c r="E898" s="162" t="s">
        <v>1</v>
      </c>
      <c r="F898" s="163" t="s">
        <v>725</v>
      </c>
      <c r="H898" s="164">
        <v>0.33700000000000002</v>
      </c>
      <c r="I898" s="165"/>
      <c r="L898" s="161"/>
      <c r="M898" s="166"/>
      <c r="T898" s="167"/>
      <c r="AT898" s="162" t="s">
        <v>197</v>
      </c>
      <c r="AU898" s="162" t="s">
        <v>84</v>
      </c>
      <c r="AV898" s="13" t="s">
        <v>84</v>
      </c>
      <c r="AW898" s="13" t="s">
        <v>30</v>
      </c>
      <c r="AX898" s="13" t="s">
        <v>73</v>
      </c>
      <c r="AY898" s="162" t="s">
        <v>187</v>
      </c>
    </row>
    <row r="899" spans="2:65" s="13" customFormat="1" ht="11.25">
      <c r="B899" s="161"/>
      <c r="D899" s="151" t="s">
        <v>197</v>
      </c>
      <c r="E899" s="162" t="s">
        <v>1</v>
      </c>
      <c r="F899" s="163" t="s">
        <v>726</v>
      </c>
      <c r="H899" s="164">
        <v>2.04</v>
      </c>
      <c r="I899" s="165"/>
      <c r="L899" s="161"/>
      <c r="M899" s="166"/>
      <c r="T899" s="167"/>
      <c r="AT899" s="162" t="s">
        <v>197</v>
      </c>
      <c r="AU899" s="162" t="s">
        <v>84</v>
      </c>
      <c r="AV899" s="13" t="s">
        <v>84</v>
      </c>
      <c r="AW899" s="13" t="s">
        <v>30</v>
      </c>
      <c r="AX899" s="13" t="s">
        <v>73</v>
      </c>
      <c r="AY899" s="162" t="s">
        <v>187</v>
      </c>
    </row>
    <row r="900" spans="2:65" s="15" customFormat="1" ht="11.25">
      <c r="B900" s="186"/>
      <c r="D900" s="151" t="s">
        <v>197</v>
      </c>
      <c r="E900" s="187" t="s">
        <v>1</v>
      </c>
      <c r="F900" s="188" t="s">
        <v>492</v>
      </c>
      <c r="H900" s="189">
        <v>681.11799999999994</v>
      </c>
      <c r="I900" s="190"/>
      <c r="L900" s="186"/>
      <c r="M900" s="191"/>
      <c r="T900" s="192"/>
      <c r="AT900" s="187" t="s">
        <v>197</v>
      </c>
      <c r="AU900" s="187" t="s">
        <v>84</v>
      </c>
      <c r="AV900" s="15" t="s">
        <v>210</v>
      </c>
      <c r="AW900" s="15" t="s">
        <v>30</v>
      </c>
      <c r="AX900" s="15" t="s">
        <v>73</v>
      </c>
      <c r="AY900" s="187" t="s">
        <v>187</v>
      </c>
    </row>
    <row r="901" spans="2:65" s="12" customFormat="1" ht="11.25">
      <c r="B901" s="155"/>
      <c r="D901" s="151" t="s">
        <v>197</v>
      </c>
      <c r="E901" s="156" t="s">
        <v>1</v>
      </c>
      <c r="F901" s="157" t="s">
        <v>683</v>
      </c>
      <c r="H901" s="156" t="s">
        <v>1</v>
      </c>
      <c r="I901" s="158"/>
      <c r="L901" s="155"/>
      <c r="M901" s="159"/>
      <c r="T901" s="160"/>
      <c r="AT901" s="156" t="s">
        <v>197</v>
      </c>
      <c r="AU901" s="156" t="s">
        <v>84</v>
      </c>
      <c r="AV901" s="12" t="s">
        <v>80</v>
      </c>
      <c r="AW901" s="12" t="s">
        <v>30</v>
      </c>
      <c r="AX901" s="12" t="s">
        <v>73</v>
      </c>
      <c r="AY901" s="156" t="s">
        <v>187</v>
      </c>
    </row>
    <row r="902" spans="2:65" s="13" customFormat="1" ht="11.25">
      <c r="B902" s="161"/>
      <c r="D902" s="151" t="s">
        <v>197</v>
      </c>
      <c r="E902" s="162" t="s">
        <v>1</v>
      </c>
      <c r="F902" s="163" t="s">
        <v>684</v>
      </c>
      <c r="H902" s="164">
        <v>24.82</v>
      </c>
      <c r="I902" s="165"/>
      <c r="L902" s="161"/>
      <c r="M902" s="166"/>
      <c r="T902" s="167"/>
      <c r="AT902" s="162" t="s">
        <v>197</v>
      </c>
      <c r="AU902" s="162" t="s">
        <v>84</v>
      </c>
      <c r="AV902" s="13" t="s">
        <v>84</v>
      </c>
      <c r="AW902" s="13" t="s">
        <v>30</v>
      </c>
      <c r="AX902" s="13" t="s">
        <v>73</v>
      </c>
      <c r="AY902" s="162" t="s">
        <v>187</v>
      </c>
    </row>
    <row r="903" spans="2:65" s="15" customFormat="1" ht="11.25">
      <c r="B903" s="186"/>
      <c r="D903" s="151" t="s">
        <v>197</v>
      </c>
      <c r="E903" s="187" t="s">
        <v>1</v>
      </c>
      <c r="F903" s="188" t="s">
        <v>492</v>
      </c>
      <c r="H903" s="189">
        <v>24.82</v>
      </c>
      <c r="I903" s="190"/>
      <c r="L903" s="186"/>
      <c r="M903" s="191"/>
      <c r="T903" s="192"/>
      <c r="AT903" s="187" t="s">
        <v>197</v>
      </c>
      <c r="AU903" s="187" t="s">
        <v>84</v>
      </c>
      <c r="AV903" s="15" t="s">
        <v>210</v>
      </c>
      <c r="AW903" s="15" t="s">
        <v>30</v>
      </c>
      <c r="AX903" s="15" t="s">
        <v>73</v>
      </c>
      <c r="AY903" s="187" t="s">
        <v>187</v>
      </c>
    </row>
    <row r="904" spans="2:65" s="14" customFormat="1" ht="11.25">
      <c r="B904" s="168"/>
      <c r="D904" s="151" t="s">
        <v>197</v>
      </c>
      <c r="E904" s="169" t="s">
        <v>1</v>
      </c>
      <c r="F904" s="170" t="s">
        <v>202</v>
      </c>
      <c r="H904" s="171">
        <v>705.93799999999999</v>
      </c>
      <c r="I904" s="172"/>
      <c r="L904" s="168"/>
      <c r="M904" s="173"/>
      <c r="T904" s="174"/>
      <c r="AT904" s="169" t="s">
        <v>197</v>
      </c>
      <c r="AU904" s="169" t="s">
        <v>84</v>
      </c>
      <c r="AV904" s="14" t="s">
        <v>193</v>
      </c>
      <c r="AW904" s="14" t="s">
        <v>30</v>
      </c>
      <c r="AX904" s="14" t="s">
        <v>80</v>
      </c>
      <c r="AY904" s="169" t="s">
        <v>187</v>
      </c>
    </row>
    <row r="905" spans="2:65" s="1" customFormat="1" ht="33" customHeight="1">
      <c r="B905" s="32"/>
      <c r="C905" s="137" t="s">
        <v>871</v>
      </c>
      <c r="D905" s="137" t="s">
        <v>189</v>
      </c>
      <c r="E905" s="138" t="s">
        <v>872</v>
      </c>
      <c r="F905" s="139" t="s">
        <v>873</v>
      </c>
      <c r="G905" s="140" t="s">
        <v>192</v>
      </c>
      <c r="H905" s="141">
        <v>1.68</v>
      </c>
      <c r="I905" s="142"/>
      <c r="J905" s="143">
        <f>ROUND(I905*H905,2)</f>
        <v>0</v>
      </c>
      <c r="K905" s="144"/>
      <c r="L905" s="32"/>
      <c r="M905" s="145" t="s">
        <v>1</v>
      </c>
      <c r="N905" s="146" t="s">
        <v>39</v>
      </c>
      <c r="P905" s="147">
        <f>O905*H905</f>
        <v>0</v>
      </c>
      <c r="Q905" s="147">
        <v>0</v>
      </c>
      <c r="R905" s="147">
        <f>Q905*H905</f>
        <v>0</v>
      </c>
      <c r="S905" s="147">
        <v>0</v>
      </c>
      <c r="T905" s="148">
        <f>S905*H905</f>
        <v>0</v>
      </c>
      <c r="AR905" s="149" t="s">
        <v>193</v>
      </c>
      <c r="AT905" s="149" t="s">
        <v>189</v>
      </c>
      <c r="AU905" s="149" t="s">
        <v>84</v>
      </c>
      <c r="AY905" s="17" t="s">
        <v>187</v>
      </c>
      <c r="BE905" s="150">
        <f>IF(N905="základní",J905,0)</f>
        <v>0</v>
      </c>
      <c r="BF905" s="150">
        <f>IF(N905="snížená",J905,0)</f>
        <v>0</v>
      </c>
      <c r="BG905" s="150">
        <f>IF(N905="zákl. přenesená",J905,0)</f>
        <v>0</v>
      </c>
      <c r="BH905" s="150">
        <f>IF(N905="sníž. přenesená",J905,0)</f>
        <v>0</v>
      </c>
      <c r="BI905" s="150">
        <f>IF(N905="nulová",J905,0)</f>
        <v>0</v>
      </c>
      <c r="BJ905" s="17" t="s">
        <v>84</v>
      </c>
      <c r="BK905" s="150">
        <f>ROUND(I905*H905,2)</f>
        <v>0</v>
      </c>
      <c r="BL905" s="17" t="s">
        <v>193</v>
      </c>
      <c r="BM905" s="149" t="s">
        <v>3653</v>
      </c>
    </row>
    <row r="906" spans="2:65" s="1" customFormat="1" ht="185.25">
      <c r="B906" s="32"/>
      <c r="D906" s="151" t="s">
        <v>195</v>
      </c>
      <c r="F906" s="152" t="s">
        <v>875</v>
      </c>
      <c r="I906" s="153"/>
      <c r="L906" s="32"/>
      <c r="M906" s="154"/>
      <c r="T906" s="56"/>
      <c r="AT906" s="17" t="s">
        <v>195</v>
      </c>
      <c r="AU906" s="17" t="s">
        <v>84</v>
      </c>
    </row>
    <row r="907" spans="2:65" s="12" customFormat="1" ht="11.25">
      <c r="B907" s="155"/>
      <c r="D907" s="151" t="s">
        <v>197</v>
      </c>
      <c r="E907" s="156" t="s">
        <v>1</v>
      </c>
      <c r="F907" s="157" t="s">
        <v>238</v>
      </c>
      <c r="H907" s="156" t="s">
        <v>1</v>
      </c>
      <c r="I907" s="158"/>
      <c r="L907" s="155"/>
      <c r="M907" s="159"/>
      <c r="T907" s="160"/>
      <c r="AT907" s="156" t="s">
        <v>197</v>
      </c>
      <c r="AU907" s="156" t="s">
        <v>84</v>
      </c>
      <c r="AV907" s="12" t="s">
        <v>80</v>
      </c>
      <c r="AW907" s="12" t="s">
        <v>30</v>
      </c>
      <c r="AX907" s="12" t="s">
        <v>73</v>
      </c>
      <c r="AY907" s="156" t="s">
        <v>187</v>
      </c>
    </row>
    <row r="908" spans="2:65" s="13" customFormat="1" ht="11.25">
      <c r="B908" s="161"/>
      <c r="D908" s="151" t="s">
        <v>197</v>
      </c>
      <c r="E908" s="162" t="s">
        <v>1</v>
      </c>
      <c r="F908" s="163" t="s">
        <v>876</v>
      </c>
      <c r="H908" s="164">
        <v>1.68</v>
      </c>
      <c r="I908" s="165"/>
      <c r="L908" s="161"/>
      <c r="M908" s="166"/>
      <c r="T908" s="167"/>
      <c r="AT908" s="162" t="s">
        <v>197</v>
      </c>
      <c r="AU908" s="162" t="s">
        <v>84</v>
      </c>
      <c r="AV908" s="13" t="s">
        <v>84</v>
      </c>
      <c r="AW908" s="13" t="s">
        <v>30</v>
      </c>
      <c r="AX908" s="13" t="s">
        <v>73</v>
      </c>
      <c r="AY908" s="162" t="s">
        <v>187</v>
      </c>
    </row>
    <row r="909" spans="2:65" s="14" customFormat="1" ht="11.25">
      <c r="B909" s="168"/>
      <c r="D909" s="151" t="s">
        <v>197</v>
      </c>
      <c r="E909" s="169" t="s">
        <v>1</v>
      </c>
      <c r="F909" s="170" t="s">
        <v>202</v>
      </c>
      <c r="H909" s="171">
        <v>1.68</v>
      </c>
      <c r="I909" s="172"/>
      <c r="L909" s="168"/>
      <c r="M909" s="173"/>
      <c r="T909" s="174"/>
      <c r="AT909" s="169" t="s">
        <v>197</v>
      </c>
      <c r="AU909" s="169" t="s">
        <v>84</v>
      </c>
      <c r="AV909" s="14" t="s">
        <v>193</v>
      </c>
      <c r="AW909" s="14" t="s">
        <v>30</v>
      </c>
      <c r="AX909" s="14" t="s">
        <v>80</v>
      </c>
      <c r="AY909" s="169" t="s">
        <v>187</v>
      </c>
    </row>
    <row r="910" spans="2:65" s="1" customFormat="1" ht="44.25" customHeight="1">
      <c r="B910" s="32"/>
      <c r="C910" s="137" t="s">
        <v>877</v>
      </c>
      <c r="D910" s="137" t="s">
        <v>189</v>
      </c>
      <c r="E910" s="138" t="s">
        <v>878</v>
      </c>
      <c r="F910" s="139" t="s">
        <v>879</v>
      </c>
      <c r="G910" s="140" t="s">
        <v>192</v>
      </c>
      <c r="H910" s="141">
        <v>1.68</v>
      </c>
      <c r="I910" s="142"/>
      <c r="J910" s="143">
        <f>ROUND(I910*H910,2)</f>
        <v>0</v>
      </c>
      <c r="K910" s="144"/>
      <c r="L910" s="32"/>
      <c r="M910" s="145" t="s">
        <v>1</v>
      </c>
      <c r="N910" s="146" t="s">
        <v>39</v>
      </c>
      <c r="P910" s="147">
        <f>O910*H910</f>
        <v>0</v>
      </c>
      <c r="Q910" s="147">
        <v>0</v>
      </c>
      <c r="R910" s="147">
        <f>Q910*H910</f>
        <v>0</v>
      </c>
      <c r="S910" s="147">
        <v>0</v>
      </c>
      <c r="T910" s="148">
        <f>S910*H910</f>
        <v>0</v>
      </c>
      <c r="AR910" s="149" t="s">
        <v>193</v>
      </c>
      <c r="AT910" s="149" t="s">
        <v>189</v>
      </c>
      <c r="AU910" s="149" t="s">
        <v>84</v>
      </c>
      <c r="AY910" s="17" t="s">
        <v>187</v>
      </c>
      <c r="BE910" s="150">
        <f>IF(N910="základní",J910,0)</f>
        <v>0</v>
      </c>
      <c r="BF910" s="150">
        <f>IF(N910="snížená",J910,0)</f>
        <v>0</v>
      </c>
      <c r="BG910" s="150">
        <f>IF(N910="zákl. přenesená",J910,0)</f>
        <v>0</v>
      </c>
      <c r="BH910" s="150">
        <f>IF(N910="sníž. přenesená",J910,0)</f>
        <v>0</v>
      </c>
      <c r="BI910" s="150">
        <f>IF(N910="nulová",J910,0)</f>
        <v>0</v>
      </c>
      <c r="BJ910" s="17" t="s">
        <v>84</v>
      </c>
      <c r="BK910" s="150">
        <f>ROUND(I910*H910,2)</f>
        <v>0</v>
      </c>
      <c r="BL910" s="17" t="s">
        <v>193</v>
      </c>
      <c r="BM910" s="149" t="s">
        <v>3654</v>
      </c>
    </row>
    <row r="911" spans="2:65" s="1" customFormat="1" ht="78">
      <c r="B911" s="32"/>
      <c r="D911" s="151" t="s">
        <v>195</v>
      </c>
      <c r="F911" s="152" t="s">
        <v>881</v>
      </c>
      <c r="I911" s="153"/>
      <c r="L911" s="32"/>
      <c r="M911" s="154"/>
      <c r="T911" s="56"/>
      <c r="AT911" s="17" t="s">
        <v>195</v>
      </c>
      <c r="AU911" s="17" t="s">
        <v>84</v>
      </c>
    </row>
    <row r="912" spans="2:65" s="1" customFormat="1" ht="16.5" customHeight="1">
      <c r="B912" s="32"/>
      <c r="C912" s="137" t="s">
        <v>882</v>
      </c>
      <c r="D912" s="137" t="s">
        <v>189</v>
      </c>
      <c r="E912" s="138" t="s">
        <v>883</v>
      </c>
      <c r="F912" s="139" t="s">
        <v>884</v>
      </c>
      <c r="G912" s="140" t="s">
        <v>245</v>
      </c>
      <c r="H912" s="141">
        <v>2.25</v>
      </c>
      <c r="I912" s="142"/>
      <c r="J912" s="143">
        <f>ROUND(I912*H912,2)</f>
        <v>0</v>
      </c>
      <c r="K912" s="144"/>
      <c r="L912" s="32"/>
      <c r="M912" s="145" t="s">
        <v>1</v>
      </c>
      <c r="N912" s="146" t="s">
        <v>39</v>
      </c>
      <c r="P912" s="147">
        <f>O912*H912</f>
        <v>0</v>
      </c>
      <c r="Q912" s="147">
        <v>0</v>
      </c>
      <c r="R912" s="147">
        <f>Q912*H912</f>
        <v>0</v>
      </c>
      <c r="S912" s="147">
        <v>0</v>
      </c>
      <c r="T912" s="148">
        <f>S912*H912</f>
        <v>0</v>
      </c>
      <c r="AR912" s="149" t="s">
        <v>193</v>
      </c>
      <c r="AT912" s="149" t="s">
        <v>189</v>
      </c>
      <c r="AU912" s="149" t="s">
        <v>84</v>
      </c>
      <c r="AY912" s="17" t="s">
        <v>187</v>
      </c>
      <c r="BE912" s="150">
        <f>IF(N912="základní",J912,0)</f>
        <v>0</v>
      </c>
      <c r="BF912" s="150">
        <f>IF(N912="snížená",J912,0)</f>
        <v>0</v>
      </c>
      <c r="BG912" s="150">
        <f>IF(N912="zákl. přenesená",J912,0)</f>
        <v>0</v>
      </c>
      <c r="BH912" s="150">
        <f>IF(N912="sníž. přenesená",J912,0)</f>
        <v>0</v>
      </c>
      <c r="BI912" s="150">
        <f>IF(N912="nulová",J912,0)</f>
        <v>0</v>
      </c>
      <c r="BJ912" s="17" t="s">
        <v>84</v>
      </c>
      <c r="BK912" s="150">
        <f>ROUND(I912*H912,2)</f>
        <v>0</v>
      </c>
      <c r="BL912" s="17" t="s">
        <v>193</v>
      </c>
      <c r="BM912" s="149" t="s">
        <v>3655</v>
      </c>
    </row>
    <row r="913" spans="2:65" s="12" customFormat="1" ht="11.25">
      <c r="B913" s="155"/>
      <c r="D913" s="151" t="s">
        <v>197</v>
      </c>
      <c r="E913" s="156" t="s">
        <v>1</v>
      </c>
      <c r="F913" s="157" t="s">
        <v>238</v>
      </c>
      <c r="H913" s="156" t="s">
        <v>1</v>
      </c>
      <c r="I913" s="158"/>
      <c r="L913" s="155"/>
      <c r="M913" s="159"/>
      <c r="T913" s="160"/>
      <c r="AT913" s="156" t="s">
        <v>197</v>
      </c>
      <c r="AU913" s="156" t="s">
        <v>84</v>
      </c>
      <c r="AV913" s="12" t="s">
        <v>80</v>
      </c>
      <c r="AW913" s="12" t="s">
        <v>30</v>
      </c>
      <c r="AX913" s="12" t="s">
        <v>73</v>
      </c>
      <c r="AY913" s="156" t="s">
        <v>187</v>
      </c>
    </row>
    <row r="914" spans="2:65" s="13" customFormat="1" ht="11.25">
      <c r="B914" s="161"/>
      <c r="D914" s="151" t="s">
        <v>197</v>
      </c>
      <c r="E914" s="162" t="s">
        <v>1</v>
      </c>
      <c r="F914" s="163" t="s">
        <v>886</v>
      </c>
      <c r="H914" s="164">
        <v>2.25</v>
      </c>
      <c r="I914" s="165"/>
      <c r="L914" s="161"/>
      <c r="M914" s="166"/>
      <c r="T914" s="167"/>
      <c r="AT914" s="162" t="s">
        <v>197</v>
      </c>
      <c r="AU914" s="162" t="s">
        <v>84</v>
      </c>
      <c r="AV914" s="13" t="s">
        <v>84</v>
      </c>
      <c r="AW914" s="13" t="s">
        <v>30</v>
      </c>
      <c r="AX914" s="13" t="s">
        <v>73</v>
      </c>
      <c r="AY914" s="162" t="s">
        <v>187</v>
      </c>
    </row>
    <row r="915" spans="2:65" s="14" customFormat="1" ht="11.25">
      <c r="B915" s="168"/>
      <c r="D915" s="151" t="s">
        <v>197</v>
      </c>
      <c r="E915" s="169" t="s">
        <v>1</v>
      </c>
      <c r="F915" s="170" t="s">
        <v>202</v>
      </c>
      <c r="H915" s="171">
        <v>2.25</v>
      </c>
      <c r="I915" s="172"/>
      <c r="L915" s="168"/>
      <c r="M915" s="173"/>
      <c r="T915" s="174"/>
      <c r="AT915" s="169" t="s">
        <v>197</v>
      </c>
      <c r="AU915" s="169" t="s">
        <v>84</v>
      </c>
      <c r="AV915" s="14" t="s">
        <v>193</v>
      </c>
      <c r="AW915" s="14" t="s">
        <v>30</v>
      </c>
      <c r="AX915" s="14" t="s">
        <v>80</v>
      </c>
      <c r="AY915" s="169" t="s">
        <v>187</v>
      </c>
    </row>
    <row r="916" spans="2:65" s="1" customFormat="1" ht="16.5" customHeight="1">
      <c r="B916" s="32"/>
      <c r="C916" s="137" t="s">
        <v>887</v>
      </c>
      <c r="D916" s="137" t="s">
        <v>189</v>
      </c>
      <c r="E916" s="138" t="s">
        <v>888</v>
      </c>
      <c r="F916" s="139" t="s">
        <v>889</v>
      </c>
      <c r="G916" s="140" t="s">
        <v>245</v>
      </c>
      <c r="H916" s="141">
        <v>2.25</v>
      </c>
      <c r="I916" s="142"/>
      <c r="J916" s="143">
        <f>ROUND(I916*H916,2)</f>
        <v>0</v>
      </c>
      <c r="K916" s="144"/>
      <c r="L916" s="32"/>
      <c r="M916" s="145" t="s">
        <v>1</v>
      </c>
      <c r="N916" s="146" t="s">
        <v>39</v>
      </c>
      <c r="P916" s="147">
        <f>O916*H916</f>
        <v>0</v>
      </c>
      <c r="Q916" s="147">
        <v>0</v>
      </c>
      <c r="R916" s="147">
        <f>Q916*H916</f>
        <v>0</v>
      </c>
      <c r="S916" s="147">
        <v>0</v>
      </c>
      <c r="T916" s="148">
        <f>S916*H916</f>
        <v>0</v>
      </c>
      <c r="AR916" s="149" t="s">
        <v>193</v>
      </c>
      <c r="AT916" s="149" t="s">
        <v>189</v>
      </c>
      <c r="AU916" s="149" t="s">
        <v>84</v>
      </c>
      <c r="AY916" s="17" t="s">
        <v>187</v>
      </c>
      <c r="BE916" s="150">
        <f>IF(N916="základní",J916,0)</f>
        <v>0</v>
      </c>
      <c r="BF916" s="150">
        <f>IF(N916="snížená",J916,0)</f>
        <v>0</v>
      </c>
      <c r="BG916" s="150">
        <f>IF(N916="zákl. přenesená",J916,0)</f>
        <v>0</v>
      </c>
      <c r="BH916" s="150">
        <f>IF(N916="sníž. přenesená",J916,0)</f>
        <v>0</v>
      </c>
      <c r="BI916" s="150">
        <f>IF(N916="nulová",J916,0)</f>
        <v>0</v>
      </c>
      <c r="BJ916" s="17" t="s">
        <v>84</v>
      </c>
      <c r="BK916" s="150">
        <f>ROUND(I916*H916,2)</f>
        <v>0</v>
      </c>
      <c r="BL916" s="17" t="s">
        <v>193</v>
      </c>
      <c r="BM916" s="149" t="s">
        <v>3656</v>
      </c>
    </row>
    <row r="917" spans="2:65" s="1" customFormat="1" ht="21.75" customHeight="1">
      <c r="B917" s="32"/>
      <c r="C917" s="137" t="s">
        <v>891</v>
      </c>
      <c r="D917" s="137" t="s">
        <v>189</v>
      </c>
      <c r="E917" s="138" t="s">
        <v>892</v>
      </c>
      <c r="F917" s="139" t="s">
        <v>893</v>
      </c>
      <c r="G917" s="140" t="s">
        <v>217</v>
      </c>
      <c r="H917" s="141">
        <v>0.25600000000000001</v>
      </c>
      <c r="I917" s="142"/>
      <c r="J917" s="143">
        <f>ROUND(I917*H917,2)</f>
        <v>0</v>
      </c>
      <c r="K917" s="144"/>
      <c r="L917" s="32"/>
      <c r="M917" s="145" t="s">
        <v>1</v>
      </c>
      <c r="N917" s="146" t="s">
        <v>39</v>
      </c>
      <c r="P917" s="147">
        <f>O917*H917</f>
        <v>0</v>
      </c>
      <c r="Q917" s="147">
        <v>0</v>
      </c>
      <c r="R917" s="147">
        <f>Q917*H917</f>
        <v>0</v>
      </c>
      <c r="S917" s="147">
        <v>0</v>
      </c>
      <c r="T917" s="148">
        <f>S917*H917</f>
        <v>0</v>
      </c>
      <c r="AR917" s="149" t="s">
        <v>193</v>
      </c>
      <c r="AT917" s="149" t="s">
        <v>189</v>
      </c>
      <c r="AU917" s="149" t="s">
        <v>84</v>
      </c>
      <c r="AY917" s="17" t="s">
        <v>187</v>
      </c>
      <c r="BE917" s="150">
        <f>IF(N917="základní",J917,0)</f>
        <v>0</v>
      </c>
      <c r="BF917" s="150">
        <f>IF(N917="snížená",J917,0)</f>
        <v>0</v>
      </c>
      <c r="BG917" s="150">
        <f>IF(N917="zákl. přenesená",J917,0)</f>
        <v>0</v>
      </c>
      <c r="BH917" s="150">
        <f>IF(N917="sníž. přenesená",J917,0)</f>
        <v>0</v>
      </c>
      <c r="BI917" s="150">
        <f>IF(N917="nulová",J917,0)</f>
        <v>0</v>
      </c>
      <c r="BJ917" s="17" t="s">
        <v>84</v>
      </c>
      <c r="BK917" s="150">
        <f>ROUND(I917*H917,2)</f>
        <v>0</v>
      </c>
      <c r="BL917" s="17" t="s">
        <v>193</v>
      </c>
      <c r="BM917" s="149" t="s">
        <v>3657</v>
      </c>
    </row>
    <row r="918" spans="2:65" s="1" customFormat="1" ht="39">
      <c r="B918" s="32"/>
      <c r="D918" s="151" t="s">
        <v>195</v>
      </c>
      <c r="F918" s="152" t="s">
        <v>895</v>
      </c>
      <c r="I918" s="153"/>
      <c r="L918" s="32"/>
      <c r="M918" s="154"/>
      <c r="T918" s="56"/>
      <c r="AT918" s="17" t="s">
        <v>195</v>
      </c>
      <c r="AU918" s="17" t="s">
        <v>84</v>
      </c>
    </row>
    <row r="919" spans="2:65" s="12" customFormat="1" ht="11.25">
      <c r="B919" s="155"/>
      <c r="D919" s="151" t="s">
        <v>197</v>
      </c>
      <c r="E919" s="156" t="s">
        <v>1</v>
      </c>
      <c r="F919" s="157" t="s">
        <v>238</v>
      </c>
      <c r="H919" s="156" t="s">
        <v>1</v>
      </c>
      <c r="I919" s="158"/>
      <c r="L919" s="155"/>
      <c r="M919" s="159"/>
      <c r="T919" s="160"/>
      <c r="AT919" s="156" t="s">
        <v>197</v>
      </c>
      <c r="AU919" s="156" t="s">
        <v>84</v>
      </c>
      <c r="AV919" s="12" t="s">
        <v>80</v>
      </c>
      <c r="AW919" s="12" t="s">
        <v>30</v>
      </c>
      <c r="AX919" s="12" t="s">
        <v>73</v>
      </c>
      <c r="AY919" s="156" t="s">
        <v>187</v>
      </c>
    </row>
    <row r="920" spans="2:65" s="13" customFormat="1" ht="11.25">
      <c r="B920" s="161"/>
      <c r="D920" s="151" t="s">
        <v>197</v>
      </c>
      <c r="E920" s="162" t="s">
        <v>1</v>
      </c>
      <c r="F920" s="163" t="s">
        <v>896</v>
      </c>
      <c r="H920" s="164">
        <v>0.25600000000000001</v>
      </c>
      <c r="I920" s="165"/>
      <c r="L920" s="161"/>
      <c r="M920" s="166"/>
      <c r="T920" s="167"/>
      <c r="AT920" s="162" t="s">
        <v>197</v>
      </c>
      <c r="AU920" s="162" t="s">
        <v>84</v>
      </c>
      <c r="AV920" s="13" t="s">
        <v>84</v>
      </c>
      <c r="AW920" s="13" t="s">
        <v>30</v>
      </c>
      <c r="AX920" s="13" t="s">
        <v>73</v>
      </c>
      <c r="AY920" s="162" t="s">
        <v>187</v>
      </c>
    </row>
    <row r="921" spans="2:65" s="14" customFormat="1" ht="11.25">
      <c r="B921" s="168"/>
      <c r="D921" s="151" t="s">
        <v>197</v>
      </c>
      <c r="E921" s="169" t="s">
        <v>1</v>
      </c>
      <c r="F921" s="170" t="s">
        <v>202</v>
      </c>
      <c r="H921" s="171">
        <v>0.25600000000000001</v>
      </c>
      <c r="I921" s="172"/>
      <c r="L921" s="168"/>
      <c r="M921" s="173"/>
      <c r="T921" s="174"/>
      <c r="AT921" s="169" t="s">
        <v>197</v>
      </c>
      <c r="AU921" s="169" t="s">
        <v>84</v>
      </c>
      <c r="AV921" s="14" t="s">
        <v>193</v>
      </c>
      <c r="AW921" s="14" t="s">
        <v>30</v>
      </c>
      <c r="AX921" s="14" t="s">
        <v>80</v>
      </c>
      <c r="AY921" s="169" t="s">
        <v>187</v>
      </c>
    </row>
    <row r="922" spans="2:65" s="1" customFormat="1" ht="33" customHeight="1">
      <c r="B922" s="32"/>
      <c r="C922" s="137" t="s">
        <v>897</v>
      </c>
      <c r="D922" s="137" t="s">
        <v>189</v>
      </c>
      <c r="E922" s="138" t="s">
        <v>898</v>
      </c>
      <c r="F922" s="139" t="s">
        <v>899</v>
      </c>
      <c r="G922" s="140" t="s">
        <v>245</v>
      </c>
      <c r="H922" s="141">
        <v>13</v>
      </c>
      <c r="I922" s="142"/>
      <c r="J922" s="143">
        <f>ROUND(I922*H922,2)</f>
        <v>0</v>
      </c>
      <c r="K922" s="144"/>
      <c r="L922" s="32"/>
      <c r="M922" s="145" t="s">
        <v>1</v>
      </c>
      <c r="N922" s="146" t="s">
        <v>39</v>
      </c>
      <c r="P922" s="147">
        <f>O922*H922</f>
        <v>0</v>
      </c>
      <c r="Q922" s="147">
        <v>0</v>
      </c>
      <c r="R922" s="147">
        <f>Q922*H922</f>
        <v>0</v>
      </c>
      <c r="S922" s="147">
        <v>0</v>
      </c>
      <c r="T922" s="148">
        <f>S922*H922</f>
        <v>0</v>
      </c>
      <c r="AR922" s="149" t="s">
        <v>193</v>
      </c>
      <c r="AT922" s="149" t="s">
        <v>189</v>
      </c>
      <c r="AU922" s="149" t="s">
        <v>84</v>
      </c>
      <c r="AY922" s="17" t="s">
        <v>187</v>
      </c>
      <c r="BE922" s="150">
        <f>IF(N922="základní",J922,0)</f>
        <v>0</v>
      </c>
      <c r="BF922" s="150">
        <f>IF(N922="snížená",J922,0)</f>
        <v>0</v>
      </c>
      <c r="BG922" s="150">
        <f>IF(N922="zákl. přenesená",J922,0)</f>
        <v>0</v>
      </c>
      <c r="BH922" s="150">
        <f>IF(N922="sníž. přenesená",J922,0)</f>
        <v>0</v>
      </c>
      <c r="BI922" s="150">
        <f>IF(N922="nulová",J922,0)</f>
        <v>0</v>
      </c>
      <c r="BJ922" s="17" t="s">
        <v>84</v>
      </c>
      <c r="BK922" s="150">
        <f>ROUND(I922*H922,2)</f>
        <v>0</v>
      </c>
      <c r="BL922" s="17" t="s">
        <v>193</v>
      </c>
      <c r="BM922" s="149" t="s">
        <v>3658</v>
      </c>
    </row>
    <row r="923" spans="2:65" s="1" customFormat="1" ht="146.25">
      <c r="B923" s="32"/>
      <c r="D923" s="151" t="s">
        <v>195</v>
      </c>
      <c r="F923" s="152" t="s">
        <v>901</v>
      </c>
      <c r="I923" s="153"/>
      <c r="L923" s="32"/>
      <c r="M923" s="154"/>
      <c r="T923" s="56"/>
      <c r="AT923" s="17" t="s">
        <v>195</v>
      </c>
      <c r="AU923" s="17" t="s">
        <v>84</v>
      </c>
    </row>
    <row r="924" spans="2:65" s="1" customFormat="1" ht="37.9" customHeight="1">
      <c r="B924" s="32"/>
      <c r="C924" s="137" t="s">
        <v>902</v>
      </c>
      <c r="D924" s="137" t="s">
        <v>189</v>
      </c>
      <c r="E924" s="138" t="s">
        <v>903</v>
      </c>
      <c r="F924" s="139" t="s">
        <v>904</v>
      </c>
      <c r="G924" s="140" t="s">
        <v>245</v>
      </c>
      <c r="H924" s="141">
        <v>49.64</v>
      </c>
      <c r="I924" s="142"/>
      <c r="J924" s="143">
        <f>ROUND(I924*H924,2)</f>
        <v>0</v>
      </c>
      <c r="K924" s="144"/>
      <c r="L924" s="32"/>
      <c r="M924" s="145" t="s">
        <v>1</v>
      </c>
      <c r="N924" s="146" t="s">
        <v>39</v>
      </c>
      <c r="P924" s="147">
        <f>O924*H924</f>
        <v>0</v>
      </c>
      <c r="Q924" s="147">
        <v>0</v>
      </c>
      <c r="R924" s="147">
        <f>Q924*H924</f>
        <v>0</v>
      </c>
      <c r="S924" s="147">
        <v>0</v>
      </c>
      <c r="T924" s="148">
        <f>S924*H924</f>
        <v>0</v>
      </c>
      <c r="AR924" s="149" t="s">
        <v>193</v>
      </c>
      <c r="AT924" s="149" t="s">
        <v>189</v>
      </c>
      <c r="AU924" s="149" t="s">
        <v>84</v>
      </c>
      <c r="AY924" s="17" t="s">
        <v>187</v>
      </c>
      <c r="BE924" s="150">
        <f>IF(N924="základní",J924,0)</f>
        <v>0</v>
      </c>
      <c r="BF924" s="150">
        <f>IF(N924="snížená",J924,0)</f>
        <v>0</v>
      </c>
      <c r="BG924" s="150">
        <f>IF(N924="zákl. přenesená",J924,0)</f>
        <v>0</v>
      </c>
      <c r="BH924" s="150">
        <f>IF(N924="sníž. přenesená",J924,0)</f>
        <v>0</v>
      </c>
      <c r="BI924" s="150">
        <f>IF(N924="nulová",J924,0)</f>
        <v>0</v>
      </c>
      <c r="BJ924" s="17" t="s">
        <v>84</v>
      </c>
      <c r="BK924" s="150">
        <f>ROUND(I924*H924,2)</f>
        <v>0</v>
      </c>
      <c r="BL924" s="17" t="s">
        <v>193</v>
      </c>
      <c r="BM924" s="149" t="s">
        <v>3659</v>
      </c>
    </row>
    <row r="925" spans="2:65" s="1" customFormat="1" ht="29.25">
      <c r="B925" s="32"/>
      <c r="D925" s="151" t="s">
        <v>195</v>
      </c>
      <c r="F925" s="152" t="s">
        <v>651</v>
      </c>
      <c r="I925" s="153"/>
      <c r="L925" s="32"/>
      <c r="M925" s="154"/>
      <c r="T925" s="56"/>
      <c r="AT925" s="17" t="s">
        <v>195</v>
      </c>
      <c r="AU925" s="17" t="s">
        <v>84</v>
      </c>
    </row>
    <row r="926" spans="2:65" s="1" customFormat="1" ht="33" customHeight="1">
      <c r="B926" s="32"/>
      <c r="C926" s="137" t="s">
        <v>906</v>
      </c>
      <c r="D926" s="137" t="s">
        <v>189</v>
      </c>
      <c r="E926" s="138" t="s">
        <v>907</v>
      </c>
      <c r="F926" s="139" t="s">
        <v>908</v>
      </c>
      <c r="G926" s="140" t="s">
        <v>245</v>
      </c>
      <c r="H926" s="141">
        <v>37.6</v>
      </c>
      <c r="I926" s="142"/>
      <c r="J926" s="143">
        <f>ROUND(I926*H926,2)</f>
        <v>0</v>
      </c>
      <c r="K926" s="144"/>
      <c r="L926" s="32"/>
      <c r="M926" s="145" t="s">
        <v>1</v>
      </c>
      <c r="N926" s="146" t="s">
        <v>39</v>
      </c>
      <c r="P926" s="147">
        <f>O926*H926</f>
        <v>0</v>
      </c>
      <c r="Q926" s="147">
        <v>0</v>
      </c>
      <c r="R926" s="147">
        <f>Q926*H926</f>
        <v>0</v>
      </c>
      <c r="S926" s="147">
        <v>0</v>
      </c>
      <c r="T926" s="148">
        <f>S926*H926</f>
        <v>0</v>
      </c>
      <c r="AR926" s="149" t="s">
        <v>193</v>
      </c>
      <c r="AT926" s="149" t="s">
        <v>189</v>
      </c>
      <c r="AU926" s="149" t="s">
        <v>84</v>
      </c>
      <c r="AY926" s="17" t="s">
        <v>187</v>
      </c>
      <c r="BE926" s="150">
        <f>IF(N926="základní",J926,0)</f>
        <v>0</v>
      </c>
      <c r="BF926" s="150">
        <f>IF(N926="snížená",J926,0)</f>
        <v>0</v>
      </c>
      <c r="BG926" s="150">
        <f>IF(N926="zákl. přenesená",J926,0)</f>
        <v>0</v>
      </c>
      <c r="BH926" s="150">
        <f>IF(N926="sníž. přenesená",J926,0)</f>
        <v>0</v>
      </c>
      <c r="BI926" s="150">
        <f>IF(N926="nulová",J926,0)</f>
        <v>0</v>
      </c>
      <c r="BJ926" s="17" t="s">
        <v>84</v>
      </c>
      <c r="BK926" s="150">
        <f>ROUND(I926*H926,2)</f>
        <v>0</v>
      </c>
      <c r="BL926" s="17" t="s">
        <v>193</v>
      </c>
      <c r="BM926" s="149" t="s">
        <v>3660</v>
      </c>
    </row>
    <row r="927" spans="2:65" s="12" customFormat="1" ht="11.25">
      <c r="B927" s="155"/>
      <c r="D927" s="151" t="s">
        <v>197</v>
      </c>
      <c r="E927" s="156" t="s">
        <v>1</v>
      </c>
      <c r="F927" s="157" t="s">
        <v>207</v>
      </c>
      <c r="H927" s="156" t="s">
        <v>1</v>
      </c>
      <c r="I927" s="158"/>
      <c r="L927" s="155"/>
      <c r="M927" s="159"/>
      <c r="T927" s="160"/>
      <c r="AT927" s="156" t="s">
        <v>197</v>
      </c>
      <c r="AU927" s="156" t="s">
        <v>84</v>
      </c>
      <c r="AV927" s="12" t="s">
        <v>80</v>
      </c>
      <c r="AW927" s="12" t="s">
        <v>30</v>
      </c>
      <c r="AX927" s="12" t="s">
        <v>73</v>
      </c>
      <c r="AY927" s="156" t="s">
        <v>187</v>
      </c>
    </row>
    <row r="928" spans="2:65" s="12" customFormat="1" ht="11.25">
      <c r="B928" s="155"/>
      <c r="D928" s="151" t="s">
        <v>197</v>
      </c>
      <c r="E928" s="156" t="s">
        <v>1</v>
      </c>
      <c r="F928" s="157" t="s">
        <v>910</v>
      </c>
      <c r="H928" s="156" t="s">
        <v>1</v>
      </c>
      <c r="I928" s="158"/>
      <c r="L928" s="155"/>
      <c r="M928" s="159"/>
      <c r="T928" s="160"/>
      <c r="AT928" s="156" t="s">
        <v>197</v>
      </c>
      <c r="AU928" s="156" t="s">
        <v>84</v>
      </c>
      <c r="AV928" s="12" t="s">
        <v>80</v>
      </c>
      <c r="AW928" s="12" t="s">
        <v>30</v>
      </c>
      <c r="AX928" s="12" t="s">
        <v>73</v>
      </c>
      <c r="AY928" s="156" t="s">
        <v>187</v>
      </c>
    </row>
    <row r="929" spans="2:65" s="13" customFormat="1" ht="11.25">
      <c r="B929" s="161"/>
      <c r="D929" s="151" t="s">
        <v>197</v>
      </c>
      <c r="E929" s="162" t="s">
        <v>1</v>
      </c>
      <c r="F929" s="163" t="s">
        <v>563</v>
      </c>
      <c r="H929" s="164">
        <v>37.6</v>
      </c>
      <c r="I929" s="165"/>
      <c r="L929" s="161"/>
      <c r="M929" s="166"/>
      <c r="T929" s="167"/>
      <c r="AT929" s="162" t="s">
        <v>197</v>
      </c>
      <c r="AU929" s="162" t="s">
        <v>84</v>
      </c>
      <c r="AV929" s="13" t="s">
        <v>84</v>
      </c>
      <c r="AW929" s="13" t="s">
        <v>30</v>
      </c>
      <c r="AX929" s="13" t="s">
        <v>73</v>
      </c>
      <c r="AY929" s="162" t="s">
        <v>187</v>
      </c>
    </row>
    <row r="930" spans="2:65" s="14" customFormat="1" ht="11.25">
      <c r="B930" s="168"/>
      <c r="D930" s="151" t="s">
        <v>197</v>
      </c>
      <c r="E930" s="169" t="s">
        <v>1</v>
      </c>
      <c r="F930" s="170" t="s">
        <v>202</v>
      </c>
      <c r="H930" s="171">
        <v>37.6</v>
      </c>
      <c r="I930" s="172"/>
      <c r="L930" s="168"/>
      <c r="M930" s="173"/>
      <c r="T930" s="174"/>
      <c r="AT930" s="169" t="s">
        <v>197</v>
      </c>
      <c r="AU930" s="169" t="s">
        <v>84</v>
      </c>
      <c r="AV930" s="14" t="s">
        <v>193</v>
      </c>
      <c r="AW930" s="14" t="s">
        <v>30</v>
      </c>
      <c r="AX930" s="14" t="s">
        <v>80</v>
      </c>
      <c r="AY930" s="169" t="s">
        <v>187</v>
      </c>
    </row>
    <row r="931" spans="2:65" s="1" customFormat="1" ht="37.9" customHeight="1">
      <c r="B931" s="32"/>
      <c r="C931" s="137" t="s">
        <v>911</v>
      </c>
      <c r="D931" s="137" t="s">
        <v>189</v>
      </c>
      <c r="E931" s="138" t="s">
        <v>912</v>
      </c>
      <c r="F931" s="139" t="s">
        <v>913</v>
      </c>
      <c r="G931" s="140" t="s">
        <v>397</v>
      </c>
      <c r="H931" s="141">
        <v>77.2</v>
      </c>
      <c r="I931" s="142"/>
      <c r="J931" s="143">
        <f>ROUND(I931*H931,2)</f>
        <v>0</v>
      </c>
      <c r="K931" s="144"/>
      <c r="L931" s="32"/>
      <c r="M931" s="145" t="s">
        <v>1</v>
      </c>
      <c r="N931" s="146" t="s">
        <v>39</v>
      </c>
      <c r="P931" s="147">
        <f>O931*H931</f>
        <v>0</v>
      </c>
      <c r="Q931" s="147">
        <v>0</v>
      </c>
      <c r="R931" s="147">
        <f>Q931*H931</f>
        <v>0</v>
      </c>
      <c r="S931" s="147">
        <v>0</v>
      </c>
      <c r="T931" s="148">
        <f>S931*H931</f>
        <v>0</v>
      </c>
      <c r="AR931" s="149" t="s">
        <v>193</v>
      </c>
      <c r="AT931" s="149" t="s">
        <v>189</v>
      </c>
      <c r="AU931" s="149" t="s">
        <v>84</v>
      </c>
      <c r="AY931" s="17" t="s">
        <v>187</v>
      </c>
      <c r="BE931" s="150">
        <f>IF(N931="základní",J931,0)</f>
        <v>0</v>
      </c>
      <c r="BF931" s="150">
        <f>IF(N931="snížená",J931,0)</f>
        <v>0</v>
      </c>
      <c r="BG931" s="150">
        <f>IF(N931="zákl. přenesená",J931,0)</f>
        <v>0</v>
      </c>
      <c r="BH931" s="150">
        <f>IF(N931="sníž. přenesená",J931,0)</f>
        <v>0</v>
      </c>
      <c r="BI931" s="150">
        <f>IF(N931="nulová",J931,0)</f>
        <v>0</v>
      </c>
      <c r="BJ931" s="17" t="s">
        <v>84</v>
      </c>
      <c r="BK931" s="150">
        <f>ROUND(I931*H931,2)</f>
        <v>0</v>
      </c>
      <c r="BL931" s="17" t="s">
        <v>193</v>
      </c>
      <c r="BM931" s="149" t="s">
        <v>3661</v>
      </c>
    </row>
    <row r="932" spans="2:65" s="12" customFormat="1" ht="11.25">
      <c r="B932" s="155"/>
      <c r="D932" s="151" t="s">
        <v>197</v>
      </c>
      <c r="E932" s="156" t="s">
        <v>1</v>
      </c>
      <c r="F932" s="157" t="s">
        <v>207</v>
      </c>
      <c r="H932" s="156" t="s">
        <v>1</v>
      </c>
      <c r="I932" s="158"/>
      <c r="L932" s="155"/>
      <c r="M932" s="159"/>
      <c r="T932" s="160"/>
      <c r="AT932" s="156" t="s">
        <v>197</v>
      </c>
      <c r="AU932" s="156" t="s">
        <v>84</v>
      </c>
      <c r="AV932" s="12" t="s">
        <v>80</v>
      </c>
      <c r="AW932" s="12" t="s">
        <v>30</v>
      </c>
      <c r="AX932" s="12" t="s">
        <v>73</v>
      </c>
      <c r="AY932" s="156" t="s">
        <v>187</v>
      </c>
    </row>
    <row r="933" spans="2:65" s="13" customFormat="1" ht="11.25">
      <c r="B933" s="161"/>
      <c r="D933" s="151" t="s">
        <v>197</v>
      </c>
      <c r="E933" s="162" t="s">
        <v>1</v>
      </c>
      <c r="F933" s="163" t="s">
        <v>915</v>
      </c>
      <c r="H933" s="164">
        <v>77.2</v>
      </c>
      <c r="I933" s="165"/>
      <c r="L933" s="161"/>
      <c r="M933" s="166"/>
      <c r="T933" s="167"/>
      <c r="AT933" s="162" t="s">
        <v>197</v>
      </c>
      <c r="AU933" s="162" t="s">
        <v>84</v>
      </c>
      <c r="AV933" s="13" t="s">
        <v>84</v>
      </c>
      <c r="AW933" s="13" t="s">
        <v>30</v>
      </c>
      <c r="AX933" s="13" t="s">
        <v>73</v>
      </c>
      <c r="AY933" s="162" t="s">
        <v>187</v>
      </c>
    </row>
    <row r="934" spans="2:65" s="14" customFormat="1" ht="11.25">
      <c r="B934" s="168"/>
      <c r="D934" s="151" t="s">
        <v>197</v>
      </c>
      <c r="E934" s="169" t="s">
        <v>1</v>
      </c>
      <c r="F934" s="170" t="s">
        <v>202</v>
      </c>
      <c r="H934" s="171">
        <v>77.2</v>
      </c>
      <c r="I934" s="172"/>
      <c r="L934" s="168"/>
      <c r="M934" s="173"/>
      <c r="T934" s="174"/>
      <c r="AT934" s="169" t="s">
        <v>197</v>
      </c>
      <c r="AU934" s="169" t="s">
        <v>84</v>
      </c>
      <c r="AV934" s="14" t="s">
        <v>193</v>
      </c>
      <c r="AW934" s="14" t="s">
        <v>30</v>
      </c>
      <c r="AX934" s="14" t="s">
        <v>80</v>
      </c>
      <c r="AY934" s="169" t="s">
        <v>187</v>
      </c>
    </row>
    <row r="935" spans="2:65" s="1" customFormat="1" ht="37.9" customHeight="1">
      <c r="B935" s="32"/>
      <c r="C935" s="137" t="s">
        <v>916</v>
      </c>
      <c r="D935" s="137" t="s">
        <v>189</v>
      </c>
      <c r="E935" s="138" t="s">
        <v>917</v>
      </c>
      <c r="F935" s="139" t="s">
        <v>918</v>
      </c>
      <c r="G935" s="140" t="s">
        <v>406</v>
      </c>
      <c r="H935" s="141">
        <v>29</v>
      </c>
      <c r="I935" s="142"/>
      <c r="J935" s="143">
        <f>ROUND(I935*H935,2)</f>
        <v>0</v>
      </c>
      <c r="K935" s="144"/>
      <c r="L935" s="32"/>
      <c r="M935" s="145" t="s">
        <v>1</v>
      </c>
      <c r="N935" s="146" t="s">
        <v>39</v>
      </c>
      <c r="P935" s="147">
        <f>O935*H935</f>
        <v>0</v>
      </c>
      <c r="Q935" s="147">
        <v>0</v>
      </c>
      <c r="R935" s="147">
        <f>Q935*H935</f>
        <v>0</v>
      </c>
      <c r="S935" s="147">
        <v>0</v>
      </c>
      <c r="T935" s="148">
        <f>S935*H935</f>
        <v>0</v>
      </c>
      <c r="AR935" s="149" t="s">
        <v>193</v>
      </c>
      <c r="AT935" s="149" t="s">
        <v>189</v>
      </c>
      <c r="AU935" s="149" t="s">
        <v>84</v>
      </c>
      <c r="AY935" s="17" t="s">
        <v>187</v>
      </c>
      <c r="BE935" s="150">
        <f>IF(N935="základní",J935,0)</f>
        <v>0</v>
      </c>
      <c r="BF935" s="150">
        <f>IF(N935="snížená",J935,0)</f>
        <v>0</v>
      </c>
      <c r="BG935" s="150">
        <f>IF(N935="zákl. přenesená",J935,0)</f>
        <v>0</v>
      </c>
      <c r="BH935" s="150">
        <f>IF(N935="sníž. přenesená",J935,0)</f>
        <v>0</v>
      </c>
      <c r="BI935" s="150">
        <f>IF(N935="nulová",J935,0)</f>
        <v>0</v>
      </c>
      <c r="BJ935" s="17" t="s">
        <v>84</v>
      </c>
      <c r="BK935" s="150">
        <f>ROUND(I935*H935,2)</f>
        <v>0</v>
      </c>
      <c r="BL935" s="17" t="s">
        <v>193</v>
      </c>
      <c r="BM935" s="149" t="s">
        <v>3662</v>
      </c>
    </row>
    <row r="936" spans="2:65" s="1" customFormat="1" ht="29.25">
      <c r="B936" s="32"/>
      <c r="D936" s="151" t="s">
        <v>195</v>
      </c>
      <c r="F936" s="152" t="s">
        <v>920</v>
      </c>
      <c r="I936" s="153"/>
      <c r="L936" s="32"/>
      <c r="M936" s="154"/>
      <c r="T936" s="56"/>
      <c r="AT936" s="17" t="s">
        <v>195</v>
      </c>
      <c r="AU936" s="17" t="s">
        <v>84</v>
      </c>
    </row>
    <row r="937" spans="2:65" s="12" customFormat="1" ht="11.25">
      <c r="B937" s="155"/>
      <c r="D937" s="151" t="s">
        <v>197</v>
      </c>
      <c r="E937" s="156" t="s">
        <v>1</v>
      </c>
      <c r="F937" s="157" t="s">
        <v>207</v>
      </c>
      <c r="H937" s="156" t="s">
        <v>1</v>
      </c>
      <c r="I937" s="158"/>
      <c r="L937" s="155"/>
      <c r="M937" s="159"/>
      <c r="T937" s="160"/>
      <c r="AT937" s="156" t="s">
        <v>197</v>
      </c>
      <c r="AU937" s="156" t="s">
        <v>84</v>
      </c>
      <c r="AV937" s="12" t="s">
        <v>80</v>
      </c>
      <c r="AW937" s="12" t="s">
        <v>30</v>
      </c>
      <c r="AX937" s="12" t="s">
        <v>73</v>
      </c>
      <c r="AY937" s="156" t="s">
        <v>187</v>
      </c>
    </row>
    <row r="938" spans="2:65" s="12" customFormat="1" ht="11.25">
      <c r="B938" s="155"/>
      <c r="D938" s="151" t="s">
        <v>197</v>
      </c>
      <c r="E938" s="156" t="s">
        <v>1</v>
      </c>
      <c r="F938" s="157" t="s">
        <v>921</v>
      </c>
      <c r="H938" s="156" t="s">
        <v>1</v>
      </c>
      <c r="I938" s="158"/>
      <c r="L938" s="155"/>
      <c r="M938" s="159"/>
      <c r="T938" s="160"/>
      <c r="AT938" s="156" t="s">
        <v>197</v>
      </c>
      <c r="AU938" s="156" t="s">
        <v>84</v>
      </c>
      <c r="AV938" s="12" t="s">
        <v>80</v>
      </c>
      <c r="AW938" s="12" t="s">
        <v>30</v>
      </c>
      <c r="AX938" s="12" t="s">
        <v>73</v>
      </c>
      <c r="AY938" s="156" t="s">
        <v>187</v>
      </c>
    </row>
    <row r="939" spans="2:65" s="13" customFormat="1" ht="11.25">
      <c r="B939" s="161"/>
      <c r="D939" s="151" t="s">
        <v>197</v>
      </c>
      <c r="E939" s="162" t="s">
        <v>1</v>
      </c>
      <c r="F939" s="163" t="s">
        <v>193</v>
      </c>
      <c r="H939" s="164">
        <v>4</v>
      </c>
      <c r="I939" s="165"/>
      <c r="L939" s="161"/>
      <c r="M939" s="166"/>
      <c r="T939" s="167"/>
      <c r="AT939" s="162" t="s">
        <v>197</v>
      </c>
      <c r="AU939" s="162" t="s">
        <v>84</v>
      </c>
      <c r="AV939" s="13" t="s">
        <v>84</v>
      </c>
      <c r="AW939" s="13" t="s">
        <v>30</v>
      </c>
      <c r="AX939" s="13" t="s">
        <v>73</v>
      </c>
      <c r="AY939" s="162" t="s">
        <v>187</v>
      </c>
    </row>
    <row r="940" spans="2:65" s="12" customFormat="1" ht="11.25">
      <c r="B940" s="155"/>
      <c r="D940" s="151" t="s">
        <v>197</v>
      </c>
      <c r="E940" s="156" t="s">
        <v>1</v>
      </c>
      <c r="F940" s="157" t="s">
        <v>922</v>
      </c>
      <c r="H940" s="156" t="s">
        <v>1</v>
      </c>
      <c r="I940" s="158"/>
      <c r="L940" s="155"/>
      <c r="M940" s="159"/>
      <c r="T940" s="160"/>
      <c r="AT940" s="156" t="s">
        <v>197</v>
      </c>
      <c r="AU940" s="156" t="s">
        <v>84</v>
      </c>
      <c r="AV940" s="12" t="s">
        <v>80</v>
      </c>
      <c r="AW940" s="12" t="s">
        <v>30</v>
      </c>
      <c r="AX940" s="12" t="s">
        <v>73</v>
      </c>
      <c r="AY940" s="156" t="s">
        <v>187</v>
      </c>
    </row>
    <row r="941" spans="2:65" s="13" customFormat="1" ht="11.25">
      <c r="B941" s="161"/>
      <c r="D941" s="151" t="s">
        <v>197</v>
      </c>
      <c r="E941" s="162" t="s">
        <v>1</v>
      </c>
      <c r="F941" s="163" t="s">
        <v>193</v>
      </c>
      <c r="H941" s="164">
        <v>4</v>
      </c>
      <c r="I941" s="165"/>
      <c r="L941" s="161"/>
      <c r="M941" s="166"/>
      <c r="T941" s="167"/>
      <c r="AT941" s="162" t="s">
        <v>197</v>
      </c>
      <c r="AU941" s="162" t="s">
        <v>84</v>
      </c>
      <c r="AV941" s="13" t="s">
        <v>84</v>
      </c>
      <c r="AW941" s="13" t="s">
        <v>30</v>
      </c>
      <c r="AX941" s="13" t="s">
        <v>73</v>
      </c>
      <c r="AY941" s="162" t="s">
        <v>187</v>
      </c>
    </row>
    <row r="942" spans="2:65" s="12" customFormat="1" ht="11.25">
      <c r="B942" s="155"/>
      <c r="D942" s="151" t="s">
        <v>197</v>
      </c>
      <c r="E942" s="156" t="s">
        <v>1</v>
      </c>
      <c r="F942" s="157" t="s">
        <v>923</v>
      </c>
      <c r="H942" s="156" t="s">
        <v>1</v>
      </c>
      <c r="I942" s="158"/>
      <c r="L942" s="155"/>
      <c r="M942" s="159"/>
      <c r="T942" s="160"/>
      <c r="AT942" s="156" t="s">
        <v>197</v>
      </c>
      <c r="AU942" s="156" t="s">
        <v>84</v>
      </c>
      <c r="AV942" s="12" t="s">
        <v>80</v>
      </c>
      <c r="AW942" s="12" t="s">
        <v>30</v>
      </c>
      <c r="AX942" s="12" t="s">
        <v>73</v>
      </c>
      <c r="AY942" s="156" t="s">
        <v>187</v>
      </c>
    </row>
    <row r="943" spans="2:65" s="13" customFormat="1" ht="11.25">
      <c r="B943" s="161"/>
      <c r="D943" s="151" t="s">
        <v>197</v>
      </c>
      <c r="E943" s="162" t="s">
        <v>1</v>
      </c>
      <c r="F943" s="163" t="s">
        <v>279</v>
      </c>
      <c r="H943" s="164">
        <v>15</v>
      </c>
      <c r="I943" s="165"/>
      <c r="L943" s="161"/>
      <c r="M943" s="166"/>
      <c r="T943" s="167"/>
      <c r="AT943" s="162" t="s">
        <v>197</v>
      </c>
      <c r="AU943" s="162" t="s">
        <v>84</v>
      </c>
      <c r="AV943" s="13" t="s">
        <v>84</v>
      </c>
      <c r="AW943" s="13" t="s">
        <v>30</v>
      </c>
      <c r="AX943" s="13" t="s">
        <v>73</v>
      </c>
      <c r="AY943" s="162" t="s">
        <v>187</v>
      </c>
    </row>
    <row r="944" spans="2:65" s="12" customFormat="1" ht="11.25">
      <c r="B944" s="155"/>
      <c r="D944" s="151" t="s">
        <v>197</v>
      </c>
      <c r="E944" s="156" t="s">
        <v>1</v>
      </c>
      <c r="F944" s="157" t="s">
        <v>924</v>
      </c>
      <c r="H944" s="156" t="s">
        <v>1</v>
      </c>
      <c r="I944" s="158"/>
      <c r="L944" s="155"/>
      <c r="M944" s="159"/>
      <c r="T944" s="160"/>
      <c r="AT944" s="156" t="s">
        <v>197</v>
      </c>
      <c r="AU944" s="156" t="s">
        <v>84</v>
      </c>
      <c r="AV944" s="12" t="s">
        <v>80</v>
      </c>
      <c r="AW944" s="12" t="s">
        <v>30</v>
      </c>
      <c r="AX944" s="12" t="s">
        <v>73</v>
      </c>
      <c r="AY944" s="156" t="s">
        <v>187</v>
      </c>
    </row>
    <row r="945" spans="2:65" s="13" customFormat="1" ht="11.25">
      <c r="B945" s="161"/>
      <c r="D945" s="151" t="s">
        <v>197</v>
      </c>
      <c r="E945" s="162" t="s">
        <v>1</v>
      </c>
      <c r="F945" s="163" t="s">
        <v>193</v>
      </c>
      <c r="H945" s="164">
        <v>4</v>
      </c>
      <c r="I945" s="165"/>
      <c r="L945" s="161"/>
      <c r="M945" s="166"/>
      <c r="T945" s="167"/>
      <c r="AT945" s="162" t="s">
        <v>197</v>
      </c>
      <c r="AU945" s="162" t="s">
        <v>84</v>
      </c>
      <c r="AV945" s="13" t="s">
        <v>84</v>
      </c>
      <c r="AW945" s="13" t="s">
        <v>30</v>
      </c>
      <c r="AX945" s="13" t="s">
        <v>73</v>
      </c>
      <c r="AY945" s="162" t="s">
        <v>187</v>
      </c>
    </row>
    <row r="946" spans="2:65" s="12" customFormat="1" ht="11.25">
      <c r="B946" s="155"/>
      <c r="D946" s="151" t="s">
        <v>197</v>
      </c>
      <c r="E946" s="156" t="s">
        <v>1</v>
      </c>
      <c r="F946" s="157" t="s">
        <v>925</v>
      </c>
      <c r="H946" s="156" t="s">
        <v>1</v>
      </c>
      <c r="I946" s="158"/>
      <c r="L946" s="155"/>
      <c r="M946" s="159"/>
      <c r="T946" s="160"/>
      <c r="AT946" s="156" t="s">
        <v>197</v>
      </c>
      <c r="AU946" s="156" t="s">
        <v>84</v>
      </c>
      <c r="AV946" s="12" t="s">
        <v>80</v>
      </c>
      <c r="AW946" s="12" t="s">
        <v>30</v>
      </c>
      <c r="AX946" s="12" t="s">
        <v>73</v>
      </c>
      <c r="AY946" s="156" t="s">
        <v>187</v>
      </c>
    </row>
    <row r="947" spans="2:65" s="13" customFormat="1" ht="11.25">
      <c r="B947" s="161"/>
      <c r="D947" s="151" t="s">
        <v>197</v>
      </c>
      <c r="E947" s="162" t="s">
        <v>1</v>
      </c>
      <c r="F947" s="163" t="s">
        <v>80</v>
      </c>
      <c r="H947" s="164">
        <v>1</v>
      </c>
      <c r="I947" s="165"/>
      <c r="L947" s="161"/>
      <c r="M947" s="166"/>
      <c r="T947" s="167"/>
      <c r="AT947" s="162" t="s">
        <v>197</v>
      </c>
      <c r="AU947" s="162" t="s">
        <v>84</v>
      </c>
      <c r="AV947" s="13" t="s">
        <v>84</v>
      </c>
      <c r="AW947" s="13" t="s">
        <v>30</v>
      </c>
      <c r="AX947" s="13" t="s">
        <v>73</v>
      </c>
      <c r="AY947" s="162" t="s">
        <v>187</v>
      </c>
    </row>
    <row r="948" spans="2:65" s="12" customFormat="1" ht="11.25">
      <c r="B948" s="155"/>
      <c r="D948" s="151" t="s">
        <v>197</v>
      </c>
      <c r="E948" s="156" t="s">
        <v>1</v>
      </c>
      <c r="F948" s="157" t="s">
        <v>926</v>
      </c>
      <c r="H948" s="156" t="s">
        <v>1</v>
      </c>
      <c r="I948" s="158"/>
      <c r="L948" s="155"/>
      <c r="M948" s="159"/>
      <c r="T948" s="160"/>
      <c r="AT948" s="156" t="s">
        <v>197</v>
      </c>
      <c r="AU948" s="156" t="s">
        <v>84</v>
      </c>
      <c r="AV948" s="12" t="s">
        <v>80</v>
      </c>
      <c r="AW948" s="12" t="s">
        <v>30</v>
      </c>
      <c r="AX948" s="12" t="s">
        <v>73</v>
      </c>
      <c r="AY948" s="156" t="s">
        <v>187</v>
      </c>
    </row>
    <row r="949" spans="2:65" s="13" customFormat="1" ht="11.25">
      <c r="B949" s="161"/>
      <c r="D949" s="151" t="s">
        <v>197</v>
      </c>
      <c r="E949" s="162" t="s">
        <v>1</v>
      </c>
      <c r="F949" s="163" t="s">
        <v>80</v>
      </c>
      <c r="H949" s="164">
        <v>1</v>
      </c>
      <c r="I949" s="165"/>
      <c r="L949" s="161"/>
      <c r="M949" s="166"/>
      <c r="T949" s="167"/>
      <c r="AT949" s="162" t="s">
        <v>197</v>
      </c>
      <c r="AU949" s="162" t="s">
        <v>84</v>
      </c>
      <c r="AV949" s="13" t="s">
        <v>84</v>
      </c>
      <c r="AW949" s="13" t="s">
        <v>30</v>
      </c>
      <c r="AX949" s="13" t="s">
        <v>73</v>
      </c>
      <c r="AY949" s="162" t="s">
        <v>187</v>
      </c>
    </row>
    <row r="950" spans="2:65" s="14" customFormat="1" ht="11.25">
      <c r="B950" s="168"/>
      <c r="D950" s="151" t="s">
        <v>197</v>
      </c>
      <c r="E950" s="169" t="s">
        <v>1</v>
      </c>
      <c r="F950" s="170" t="s">
        <v>202</v>
      </c>
      <c r="H950" s="171">
        <v>29</v>
      </c>
      <c r="I950" s="172"/>
      <c r="L950" s="168"/>
      <c r="M950" s="173"/>
      <c r="T950" s="174"/>
      <c r="AT950" s="169" t="s">
        <v>197</v>
      </c>
      <c r="AU950" s="169" t="s">
        <v>84</v>
      </c>
      <c r="AV950" s="14" t="s">
        <v>193</v>
      </c>
      <c r="AW950" s="14" t="s">
        <v>30</v>
      </c>
      <c r="AX950" s="14" t="s">
        <v>80</v>
      </c>
      <c r="AY950" s="169" t="s">
        <v>187</v>
      </c>
    </row>
    <row r="951" spans="2:65" s="1" customFormat="1" ht="24.2" customHeight="1">
      <c r="B951" s="32"/>
      <c r="C951" s="175" t="s">
        <v>927</v>
      </c>
      <c r="D951" s="175" t="s">
        <v>338</v>
      </c>
      <c r="E951" s="176" t="s">
        <v>928</v>
      </c>
      <c r="F951" s="177" t="s">
        <v>929</v>
      </c>
      <c r="G951" s="178" t="s">
        <v>406</v>
      </c>
      <c r="H951" s="179">
        <v>4</v>
      </c>
      <c r="I951" s="180"/>
      <c r="J951" s="181">
        <f t="shared" ref="J951:J956" si="10">ROUND(I951*H951,2)</f>
        <v>0</v>
      </c>
      <c r="K951" s="182"/>
      <c r="L951" s="183"/>
      <c r="M951" s="184" t="s">
        <v>1</v>
      </c>
      <c r="N951" s="185" t="s">
        <v>39</v>
      </c>
      <c r="P951" s="147">
        <f t="shared" ref="P951:P956" si="11">O951*H951</f>
        <v>0</v>
      </c>
      <c r="Q951" s="147">
        <v>0</v>
      </c>
      <c r="R951" s="147">
        <f t="shared" ref="R951:R956" si="12">Q951*H951</f>
        <v>0</v>
      </c>
      <c r="S951" s="147">
        <v>0</v>
      </c>
      <c r="T951" s="148">
        <f t="shared" ref="T951:T956" si="13">S951*H951</f>
        <v>0</v>
      </c>
      <c r="AR951" s="149" t="s">
        <v>242</v>
      </c>
      <c r="AT951" s="149" t="s">
        <v>338</v>
      </c>
      <c r="AU951" s="149" t="s">
        <v>84</v>
      </c>
      <c r="AY951" s="17" t="s">
        <v>187</v>
      </c>
      <c r="BE951" s="150">
        <f t="shared" ref="BE951:BE956" si="14">IF(N951="základní",J951,0)</f>
        <v>0</v>
      </c>
      <c r="BF951" s="150">
        <f t="shared" ref="BF951:BF956" si="15">IF(N951="snížená",J951,0)</f>
        <v>0</v>
      </c>
      <c r="BG951" s="150">
        <f t="shared" ref="BG951:BG956" si="16">IF(N951="zákl. přenesená",J951,0)</f>
        <v>0</v>
      </c>
      <c r="BH951" s="150">
        <f t="shared" ref="BH951:BH956" si="17">IF(N951="sníž. přenesená",J951,0)</f>
        <v>0</v>
      </c>
      <c r="BI951" s="150">
        <f t="shared" ref="BI951:BI956" si="18">IF(N951="nulová",J951,0)</f>
        <v>0</v>
      </c>
      <c r="BJ951" s="17" t="s">
        <v>84</v>
      </c>
      <c r="BK951" s="150">
        <f t="shared" ref="BK951:BK956" si="19">ROUND(I951*H951,2)</f>
        <v>0</v>
      </c>
      <c r="BL951" s="17" t="s">
        <v>193</v>
      </c>
      <c r="BM951" s="149" t="s">
        <v>3663</v>
      </c>
    </row>
    <row r="952" spans="2:65" s="1" customFormat="1" ht="24.2" customHeight="1">
      <c r="B952" s="32"/>
      <c r="C952" s="175" t="s">
        <v>931</v>
      </c>
      <c r="D952" s="175" t="s">
        <v>338</v>
      </c>
      <c r="E952" s="176" t="s">
        <v>932</v>
      </c>
      <c r="F952" s="177" t="s">
        <v>933</v>
      </c>
      <c r="G952" s="178" t="s">
        <v>406</v>
      </c>
      <c r="H952" s="179">
        <v>15</v>
      </c>
      <c r="I952" s="180"/>
      <c r="J952" s="181">
        <f t="shared" si="10"/>
        <v>0</v>
      </c>
      <c r="K952" s="182"/>
      <c r="L952" s="183"/>
      <c r="M952" s="184" t="s">
        <v>1</v>
      </c>
      <c r="N952" s="185" t="s">
        <v>39</v>
      </c>
      <c r="P952" s="147">
        <f t="shared" si="11"/>
        <v>0</v>
      </c>
      <c r="Q952" s="147">
        <v>0</v>
      </c>
      <c r="R952" s="147">
        <f t="shared" si="12"/>
        <v>0</v>
      </c>
      <c r="S952" s="147">
        <v>0</v>
      </c>
      <c r="T952" s="148">
        <f t="shared" si="13"/>
        <v>0</v>
      </c>
      <c r="AR952" s="149" t="s">
        <v>242</v>
      </c>
      <c r="AT952" s="149" t="s">
        <v>338</v>
      </c>
      <c r="AU952" s="149" t="s">
        <v>84</v>
      </c>
      <c r="AY952" s="17" t="s">
        <v>187</v>
      </c>
      <c r="BE952" s="150">
        <f t="shared" si="14"/>
        <v>0</v>
      </c>
      <c r="BF952" s="150">
        <f t="shared" si="15"/>
        <v>0</v>
      </c>
      <c r="BG952" s="150">
        <f t="shared" si="16"/>
        <v>0</v>
      </c>
      <c r="BH952" s="150">
        <f t="shared" si="17"/>
        <v>0</v>
      </c>
      <c r="BI952" s="150">
        <f t="shared" si="18"/>
        <v>0</v>
      </c>
      <c r="BJ952" s="17" t="s">
        <v>84</v>
      </c>
      <c r="BK952" s="150">
        <f t="shared" si="19"/>
        <v>0</v>
      </c>
      <c r="BL952" s="17" t="s">
        <v>193</v>
      </c>
      <c r="BM952" s="149" t="s">
        <v>3664</v>
      </c>
    </row>
    <row r="953" spans="2:65" s="1" customFormat="1" ht="24.2" customHeight="1">
      <c r="B953" s="32"/>
      <c r="C953" s="175" t="s">
        <v>935</v>
      </c>
      <c r="D953" s="175" t="s">
        <v>338</v>
      </c>
      <c r="E953" s="176" t="s">
        <v>936</v>
      </c>
      <c r="F953" s="177" t="s">
        <v>937</v>
      </c>
      <c r="G953" s="178" t="s">
        <v>406</v>
      </c>
      <c r="H953" s="179">
        <v>4</v>
      </c>
      <c r="I953" s="180"/>
      <c r="J953" s="181">
        <f t="shared" si="10"/>
        <v>0</v>
      </c>
      <c r="K953" s="182"/>
      <c r="L953" s="183"/>
      <c r="M953" s="184" t="s">
        <v>1</v>
      </c>
      <c r="N953" s="185" t="s">
        <v>39</v>
      </c>
      <c r="P953" s="147">
        <f t="shared" si="11"/>
        <v>0</v>
      </c>
      <c r="Q953" s="147">
        <v>0</v>
      </c>
      <c r="R953" s="147">
        <f t="shared" si="12"/>
        <v>0</v>
      </c>
      <c r="S953" s="147">
        <v>0</v>
      </c>
      <c r="T953" s="148">
        <f t="shared" si="13"/>
        <v>0</v>
      </c>
      <c r="AR953" s="149" t="s">
        <v>242</v>
      </c>
      <c r="AT953" s="149" t="s">
        <v>338</v>
      </c>
      <c r="AU953" s="149" t="s">
        <v>84</v>
      </c>
      <c r="AY953" s="17" t="s">
        <v>187</v>
      </c>
      <c r="BE953" s="150">
        <f t="shared" si="14"/>
        <v>0</v>
      </c>
      <c r="BF953" s="150">
        <f t="shared" si="15"/>
        <v>0</v>
      </c>
      <c r="BG953" s="150">
        <f t="shared" si="16"/>
        <v>0</v>
      </c>
      <c r="BH953" s="150">
        <f t="shared" si="17"/>
        <v>0</v>
      </c>
      <c r="BI953" s="150">
        <f t="shared" si="18"/>
        <v>0</v>
      </c>
      <c r="BJ953" s="17" t="s">
        <v>84</v>
      </c>
      <c r="BK953" s="150">
        <f t="shared" si="19"/>
        <v>0</v>
      </c>
      <c r="BL953" s="17" t="s">
        <v>193</v>
      </c>
      <c r="BM953" s="149" t="s">
        <v>3665</v>
      </c>
    </row>
    <row r="954" spans="2:65" s="1" customFormat="1" ht="24.2" customHeight="1">
      <c r="B954" s="32"/>
      <c r="C954" s="175" t="s">
        <v>939</v>
      </c>
      <c r="D954" s="175" t="s">
        <v>338</v>
      </c>
      <c r="E954" s="176" t="s">
        <v>940</v>
      </c>
      <c r="F954" s="177" t="s">
        <v>941</v>
      </c>
      <c r="G954" s="178" t="s">
        <v>406</v>
      </c>
      <c r="H954" s="179">
        <v>5</v>
      </c>
      <c r="I954" s="180"/>
      <c r="J954" s="181">
        <f t="shared" si="10"/>
        <v>0</v>
      </c>
      <c r="K954" s="182"/>
      <c r="L954" s="183"/>
      <c r="M954" s="184" t="s">
        <v>1</v>
      </c>
      <c r="N954" s="185" t="s">
        <v>39</v>
      </c>
      <c r="P954" s="147">
        <f t="shared" si="11"/>
        <v>0</v>
      </c>
      <c r="Q954" s="147">
        <v>0</v>
      </c>
      <c r="R954" s="147">
        <f t="shared" si="12"/>
        <v>0</v>
      </c>
      <c r="S954" s="147">
        <v>0</v>
      </c>
      <c r="T954" s="148">
        <f t="shared" si="13"/>
        <v>0</v>
      </c>
      <c r="AR954" s="149" t="s">
        <v>242</v>
      </c>
      <c r="AT954" s="149" t="s">
        <v>338</v>
      </c>
      <c r="AU954" s="149" t="s">
        <v>84</v>
      </c>
      <c r="AY954" s="17" t="s">
        <v>187</v>
      </c>
      <c r="BE954" s="150">
        <f t="shared" si="14"/>
        <v>0</v>
      </c>
      <c r="BF954" s="150">
        <f t="shared" si="15"/>
        <v>0</v>
      </c>
      <c r="BG954" s="150">
        <f t="shared" si="16"/>
        <v>0</v>
      </c>
      <c r="BH954" s="150">
        <f t="shared" si="17"/>
        <v>0</v>
      </c>
      <c r="BI954" s="150">
        <f t="shared" si="18"/>
        <v>0</v>
      </c>
      <c r="BJ954" s="17" t="s">
        <v>84</v>
      </c>
      <c r="BK954" s="150">
        <f t="shared" si="19"/>
        <v>0</v>
      </c>
      <c r="BL954" s="17" t="s">
        <v>193</v>
      </c>
      <c r="BM954" s="149" t="s">
        <v>3666</v>
      </c>
    </row>
    <row r="955" spans="2:65" s="1" customFormat="1" ht="24.2" customHeight="1">
      <c r="B955" s="32"/>
      <c r="C955" s="175" t="s">
        <v>943</v>
      </c>
      <c r="D955" s="175" t="s">
        <v>338</v>
      </c>
      <c r="E955" s="176" t="s">
        <v>944</v>
      </c>
      <c r="F955" s="177" t="s">
        <v>945</v>
      </c>
      <c r="G955" s="178" t="s">
        <v>406</v>
      </c>
      <c r="H955" s="179">
        <v>1</v>
      </c>
      <c r="I955" s="180"/>
      <c r="J955" s="181">
        <f t="shared" si="10"/>
        <v>0</v>
      </c>
      <c r="K955" s="182"/>
      <c r="L955" s="183"/>
      <c r="M955" s="184" t="s">
        <v>1</v>
      </c>
      <c r="N955" s="185" t="s">
        <v>39</v>
      </c>
      <c r="P955" s="147">
        <f t="shared" si="11"/>
        <v>0</v>
      </c>
      <c r="Q955" s="147">
        <v>0</v>
      </c>
      <c r="R955" s="147">
        <f t="shared" si="12"/>
        <v>0</v>
      </c>
      <c r="S955" s="147">
        <v>0</v>
      </c>
      <c r="T955" s="148">
        <f t="shared" si="13"/>
        <v>0</v>
      </c>
      <c r="AR955" s="149" t="s">
        <v>242</v>
      </c>
      <c r="AT955" s="149" t="s">
        <v>338</v>
      </c>
      <c r="AU955" s="149" t="s">
        <v>84</v>
      </c>
      <c r="AY955" s="17" t="s">
        <v>187</v>
      </c>
      <c r="BE955" s="150">
        <f t="shared" si="14"/>
        <v>0</v>
      </c>
      <c r="BF955" s="150">
        <f t="shared" si="15"/>
        <v>0</v>
      </c>
      <c r="BG955" s="150">
        <f t="shared" si="16"/>
        <v>0</v>
      </c>
      <c r="BH955" s="150">
        <f t="shared" si="17"/>
        <v>0</v>
      </c>
      <c r="BI955" s="150">
        <f t="shared" si="18"/>
        <v>0</v>
      </c>
      <c r="BJ955" s="17" t="s">
        <v>84</v>
      </c>
      <c r="BK955" s="150">
        <f t="shared" si="19"/>
        <v>0</v>
      </c>
      <c r="BL955" s="17" t="s">
        <v>193</v>
      </c>
      <c r="BM955" s="149" t="s">
        <v>3667</v>
      </c>
    </row>
    <row r="956" spans="2:65" s="1" customFormat="1" ht="37.9" customHeight="1">
      <c r="B956" s="32"/>
      <c r="C956" s="137" t="s">
        <v>947</v>
      </c>
      <c r="D956" s="137" t="s">
        <v>189</v>
      </c>
      <c r="E956" s="138" t="s">
        <v>948</v>
      </c>
      <c r="F956" s="139" t="s">
        <v>949</v>
      </c>
      <c r="G956" s="140" t="s">
        <v>406</v>
      </c>
      <c r="H956" s="141">
        <v>6</v>
      </c>
      <c r="I956" s="142"/>
      <c r="J956" s="143">
        <f t="shared" si="10"/>
        <v>0</v>
      </c>
      <c r="K956" s="144"/>
      <c r="L956" s="32"/>
      <c r="M956" s="145" t="s">
        <v>1</v>
      </c>
      <c r="N956" s="146" t="s">
        <v>39</v>
      </c>
      <c r="P956" s="147">
        <f t="shared" si="11"/>
        <v>0</v>
      </c>
      <c r="Q956" s="147">
        <v>0</v>
      </c>
      <c r="R956" s="147">
        <f t="shared" si="12"/>
        <v>0</v>
      </c>
      <c r="S956" s="147">
        <v>0</v>
      </c>
      <c r="T956" s="148">
        <f t="shared" si="13"/>
        <v>0</v>
      </c>
      <c r="AR956" s="149" t="s">
        <v>193</v>
      </c>
      <c r="AT956" s="149" t="s">
        <v>189</v>
      </c>
      <c r="AU956" s="149" t="s">
        <v>84</v>
      </c>
      <c r="AY956" s="17" t="s">
        <v>187</v>
      </c>
      <c r="BE956" s="150">
        <f t="shared" si="14"/>
        <v>0</v>
      </c>
      <c r="BF956" s="150">
        <f t="shared" si="15"/>
        <v>0</v>
      </c>
      <c r="BG956" s="150">
        <f t="shared" si="16"/>
        <v>0</v>
      </c>
      <c r="BH956" s="150">
        <f t="shared" si="17"/>
        <v>0</v>
      </c>
      <c r="BI956" s="150">
        <f t="shared" si="18"/>
        <v>0</v>
      </c>
      <c r="BJ956" s="17" t="s">
        <v>84</v>
      </c>
      <c r="BK956" s="150">
        <f t="shared" si="19"/>
        <v>0</v>
      </c>
      <c r="BL956" s="17" t="s">
        <v>193</v>
      </c>
      <c r="BM956" s="149" t="s">
        <v>3668</v>
      </c>
    </row>
    <row r="957" spans="2:65" s="1" customFormat="1" ht="107.25">
      <c r="B957" s="32"/>
      <c r="D957" s="151" t="s">
        <v>195</v>
      </c>
      <c r="F957" s="152" t="s">
        <v>951</v>
      </c>
      <c r="I957" s="153"/>
      <c r="L957" s="32"/>
      <c r="M957" s="154"/>
      <c r="T957" s="56"/>
      <c r="AT957" s="17" t="s">
        <v>195</v>
      </c>
      <c r="AU957" s="17" t="s">
        <v>84</v>
      </c>
    </row>
    <row r="958" spans="2:65" s="12" customFormat="1" ht="11.25">
      <c r="B958" s="155"/>
      <c r="D958" s="151" t="s">
        <v>197</v>
      </c>
      <c r="E958" s="156" t="s">
        <v>1</v>
      </c>
      <c r="F958" s="157" t="s">
        <v>207</v>
      </c>
      <c r="H958" s="156" t="s">
        <v>1</v>
      </c>
      <c r="I958" s="158"/>
      <c r="L958" s="155"/>
      <c r="M958" s="159"/>
      <c r="T958" s="160"/>
      <c r="AT958" s="156" t="s">
        <v>197</v>
      </c>
      <c r="AU958" s="156" t="s">
        <v>84</v>
      </c>
      <c r="AV958" s="12" t="s">
        <v>80</v>
      </c>
      <c r="AW958" s="12" t="s">
        <v>30</v>
      </c>
      <c r="AX958" s="12" t="s">
        <v>73</v>
      </c>
      <c r="AY958" s="156" t="s">
        <v>187</v>
      </c>
    </row>
    <row r="959" spans="2:65" s="12" customFormat="1" ht="11.25">
      <c r="B959" s="155"/>
      <c r="D959" s="151" t="s">
        <v>197</v>
      </c>
      <c r="E959" s="156" t="s">
        <v>1</v>
      </c>
      <c r="F959" s="157" t="s">
        <v>952</v>
      </c>
      <c r="H959" s="156" t="s">
        <v>1</v>
      </c>
      <c r="I959" s="158"/>
      <c r="L959" s="155"/>
      <c r="M959" s="159"/>
      <c r="T959" s="160"/>
      <c r="AT959" s="156" t="s">
        <v>197</v>
      </c>
      <c r="AU959" s="156" t="s">
        <v>84</v>
      </c>
      <c r="AV959" s="12" t="s">
        <v>80</v>
      </c>
      <c r="AW959" s="12" t="s">
        <v>30</v>
      </c>
      <c r="AX959" s="12" t="s">
        <v>73</v>
      </c>
      <c r="AY959" s="156" t="s">
        <v>187</v>
      </c>
    </row>
    <row r="960" spans="2:65" s="12" customFormat="1" ht="11.25">
      <c r="B960" s="155"/>
      <c r="D960" s="151" t="s">
        <v>197</v>
      </c>
      <c r="E960" s="156" t="s">
        <v>1</v>
      </c>
      <c r="F960" s="157" t="s">
        <v>953</v>
      </c>
      <c r="H960" s="156" t="s">
        <v>1</v>
      </c>
      <c r="I960" s="158"/>
      <c r="L960" s="155"/>
      <c r="M960" s="159"/>
      <c r="T960" s="160"/>
      <c r="AT960" s="156" t="s">
        <v>197</v>
      </c>
      <c r="AU960" s="156" t="s">
        <v>84</v>
      </c>
      <c r="AV960" s="12" t="s">
        <v>80</v>
      </c>
      <c r="AW960" s="12" t="s">
        <v>30</v>
      </c>
      <c r="AX960" s="12" t="s">
        <v>73</v>
      </c>
      <c r="AY960" s="156" t="s">
        <v>187</v>
      </c>
    </row>
    <row r="961" spans="2:65" s="13" customFormat="1" ht="11.25">
      <c r="B961" s="161"/>
      <c r="D961" s="151" t="s">
        <v>197</v>
      </c>
      <c r="E961" s="162" t="s">
        <v>1</v>
      </c>
      <c r="F961" s="163" t="s">
        <v>84</v>
      </c>
      <c r="H961" s="164">
        <v>2</v>
      </c>
      <c r="I961" s="165"/>
      <c r="L961" s="161"/>
      <c r="M961" s="166"/>
      <c r="T961" s="167"/>
      <c r="AT961" s="162" t="s">
        <v>197</v>
      </c>
      <c r="AU961" s="162" t="s">
        <v>84</v>
      </c>
      <c r="AV961" s="13" t="s">
        <v>84</v>
      </c>
      <c r="AW961" s="13" t="s">
        <v>30</v>
      </c>
      <c r="AX961" s="13" t="s">
        <v>73</v>
      </c>
      <c r="AY961" s="162" t="s">
        <v>187</v>
      </c>
    </row>
    <row r="962" spans="2:65" s="12" customFormat="1" ht="11.25">
      <c r="B962" s="155"/>
      <c r="D962" s="151" t="s">
        <v>197</v>
      </c>
      <c r="E962" s="156" t="s">
        <v>1</v>
      </c>
      <c r="F962" s="157" t="s">
        <v>954</v>
      </c>
      <c r="H962" s="156" t="s">
        <v>1</v>
      </c>
      <c r="I962" s="158"/>
      <c r="L962" s="155"/>
      <c r="M962" s="159"/>
      <c r="T962" s="160"/>
      <c r="AT962" s="156" t="s">
        <v>197</v>
      </c>
      <c r="AU962" s="156" t="s">
        <v>84</v>
      </c>
      <c r="AV962" s="12" t="s">
        <v>80</v>
      </c>
      <c r="AW962" s="12" t="s">
        <v>30</v>
      </c>
      <c r="AX962" s="12" t="s">
        <v>73</v>
      </c>
      <c r="AY962" s="156" t="s">
        <v>187</v>
      </c>
    </row>
    <row r="963" spans="2:65" s="12" customFormat="1" ht="11.25">
      <c r="B963" s="155"/>
      <c r="D963" s="151" t="s">
        <v>197</v>
      </c>
      <c r="E963" s="156" t="s">
        <v>1</v>
      </c>
      <c r="F963" s="157" t="s">
        <v>955</v>
      </c>
      <c r="H963" s="156" t="s">
        <v>1</v>
      </c>
      <c r="I963" s="158"/>
      <c r="L963" s="155"/>
      <c r="M963" s="159"/>
      <c r="T963" s="160"/>
      <c r="AT963" s="156" t="s">
        <v>197</v>
      </c>
      <c r="AU963" s="156" t="s">
        <v>84</v>
      </c>
      <c r="AV963" s="12" t="s">
        <v>80</v>
      </c>
      <c r="AW963" s="12" t="s">
        <v>30</v>
      </c>
      <c r="AX963" s="12" t="s">
        <v>73</v>
      </c>
      <c r="AY963" s="156" t="s">
        <v>187</v>
      </c>
    </row>
    <row r="964" spans="2:65" s="13" customFormat="1" ht="11.25">
      <c r="B964" s="161"/>
      <c r="D964" s="151" t="s">
        <v>197</v>
      </c>
      <c r="E964" s="162" t="s">
        <v>1</v>
      </c>
      <c r="F964" s="163" t="s">
        <v>84</v>
      </c>
      <c r="H964" s="164">
        <v>2</v>
      </c>
      <c r="I964" s="165"/>
      <c r="L964" s="161"/>
      <c r="M964" s="166"/>
      <c r="T964" s="167"/>
      <c r="AT964" s="162" t="s">
        <v>197</v>
      </c>
      <c r="AU964" s="162" t="s">
        <v>84</v>
      </c>
      <c r="AV964" s="13" t="s">
        <v>84</v>
      </c>
      <c r="AW964" s="13" t="s">
        <v>30</v>
      </c>
      <c r="AX964" s="13" t="s">
        <v>73</v>
      </c>
      <c r="AY964" s="162" t="s">
        <v>187</v>
      </c>
    </row>
    <row r="965" spans="2:65" s="12" customFormat="1" ht="11.25">
      <c r="B965" s="155"/>
      <c r="D965" s="151" t="s">
        <v>197</v>
      </c>
      <c r="E965" s="156" t="s">
        <v>1</v>
      </c>
      <c r="F965" s="157" t="s">
        <v>956</v>
      </c>
      <c r="H965" s="156" t="s">
        <v>1</v>
      </c>
      <c r="I965" s="158"/>
      <c r="L965" s="155"/>
      <c r="M965" s="159"/>
      <c r="T965" s="160"/>
      <c r="AT965" s="156" t="s">
        <v>197</v>
      </c>
      <c r="AU965" s="156" t="s">
        <v>84</v>
      </c>
      <c r="AV965" s="12" t="s">
        <v>80</v>
      </c>
      <c r="AW965" s="12" t="s">
        <v>30</v>
      </c>
      <c r="AX965" s="12" t="s">
        <v>73</v>
      </c>
      <c r="AY965" s="156" t="s">
        <v>187</v>
      </c>
    </row>
    <row r="966" spans="2:65" s="13" customFormat="1" ht="11.25">
      <c r="B966" s="161"/>
      <c r="D966" s="151" t="s">
        <v>197</v>
      </c>
      <c r="E966" s="162" t="s">
        <v>1</v>
      </c>
      <c r="F966" s="163" t="s">
        <v>80</v>
      </c>
      <c r="H966" s="164">
        <v>1</v>
      </c>
      <c r="I966" s="165"/>
      <c r="L966" s="161"/>
      <c r="M966" s="166"/>
      <c r="T966" s="167"/>
      <c r="AT966" s="162" t="s">
        <v>197</v>
      </c>
      <c r="AU966" s="162" t="s">
        <v>84</v>
      </c>
      <c r="AV966" s="13" t="s">
        <v>84</v>
      </c>
      <c r="AW966" s="13" t="s">
        <v>30</v>
      </c>
      <c r="AX966" s="13" t="s">
        <v>73</v>
      </c>
      <c r="AY966" s="162" t="s">
        <v>187</v>
      </c>
    </row>
    <row r="967" spans="2:65" s="12" customFormat="1" ht="11.25">
      <c r="B967" s="155"/>
      <c r="D967" s="151" t="s">
        <v>197</v>
      </c>
      <c r="E967" s="156" t="s">
        <v>1</v>
      </c>
      <c r="F967" s="157" t="s">
        <v>957</v>
      </c>
      <c r="H967" s="156" t="s">
        <v>1</v>
      </c>
      <c r="I967" s="158"/>
      <c r="L967" s="155"/>
      <c r="M967" s="159"/>
      <c r="T967" s="160"/>
      <c r="AT967" s="156" t="s">
        <v>197</v>
      </c>
      <c r="AU967" s="156" t="s">
        <v>84</v>
      </c>
      <c r="AV967" s="12" t="s">
        <v>80</v>
      </c>
      <c r="AW967" s="12" t="s">
        <v>30</v>
      </c>
      <c r="AX967" s="12" t="s">
        <v>73</v>
      </c>
      <c r="AY967" s="156" t="s">
        <v>187</v>
      </c>
    </row>
    <row r="968" spans="2:65" s="13" customFormat="1" ht="11.25">
      <c r="B968" s="161"/>
      <c r="D968" s="151" t="s">
        <v>197</v>
      </c>
      <c r="E968" s="162" t="s">
        <v>1</v>
      </c>
      <c r="F968" s="163" t="s">
        <v>80</v>
      </c>
      <c r="H968" s="164">
        <v>1</v>
      </c>
      <c r="I968" s="165"/>
      <c r="L968" s="161"/>
      <c r="M968" s="166"/>
      <c r="T968" s="167"/>
      <c r="AT968" s="162" t="s">
        <v>197</v>
      </c>
      <c r="AU968" s="162" t="s">
        <v>84</v>
      </c>
      <c r="AV968" s="13" t="s">
        <v>84</v>
      </c>
      <c r="AW968" s="13" t="s">
        <v>30</v>
      </c>
      <c r="AX968" s="13" t="s">
        <v>73</v>
      </c>
      <c r="AY968" s="162" t="s">
        <v>187</v>
      </c>
    </row>
    <row r="969" spans="2:65" s="14" customFormat="1" ht="11.25">
      <c r="B969" s="168"/>
      <c r="D969" s="151" t="s">
        <v>197</v>
      </c>
      <c r="E969" s="169" t="s">
        <v>1</v>
      </c>
      <c r="F969" s="170" t="s">
        <v>202</v>
      </c>
      <c r="H969" s="171">
        <v>6</v>
      </c>
      <c r="I969" s="172"/>
      <c r="L969" s="168"/>
      <c r="M969" s="173"/>
      <c r="T969" s="174"/>
      <c r="AT969" s="169" t="s">
        <v>197</v>
      </c>
      <c r="AU969" s="169" t="s">
        <v>84</v>
      </c>
      <c r="AV969" s="14" t="s">
        <v>193</v>
      </c>
      <c r="AW969" s="14" t="s">
        <v>30</v>
      </c>
      <c r="AX969" s="14" t="s">
        <v>80</v>
      </c>
      <c r="AY969" s="169" t="s">
        <v>187</v>
      </c>
    </row>
    <row r="970" spans="2:65" s="1" customFormat="1" ht="24.2" customHeight="1">
      <c r="B970" s="32"/>
      <c r="C970" s="175" t="s">
        <v>958</v>
      </c>
      <c r="D970" s="175" t="s">
        <v>338</v>
      </c>
      <c r="E970" s="176" t="s">
        <v>940</v>
      </c>
      <c r="F970" s="177" t="s">
        <v>941</v>
      </c>
      <c r="G970" s="178" t="s">
        <v>406</v>
      </c>
      <c r="H970" s="179">
        <v>4</v>
      </c>
      <c r="I970" s="180"/>
      <c r="J970" s="181">
        <f>ROUND(I970*H970,2)</f>
        <v>0</v>
      </c>
      <c r="K970" s="182"/>
      <c r="L970" s="183"/>
      <c r="M970" s="184" t="s">
        <v>1</v>
      </c>
      <c r="N970" s="185" t="s">
        <v>39</v>
      </c>
      <c r="P970" s="147">
        <f>O970*H970</f>
        <v>0</v>
      </c>
      <c r="Q970" s="147">
        <v>0</v>
      </c>
      <c r="R970" s="147">
        <f>Q970*H970</f>
        <v>0</v>
      </c>
      <c r="S970" s="147">
        <v>0</v>
      </c>
      <c r="T970" s="148">
        <f>S970*H970</f>
        <v>0</v>
      </c>
      <c r="AR970" s="149" t="s">
        <v>242</v>
      </c>
      <c r="AT970" s="149" t="s">
        <v>338</v>
      </c>
      <c r="AU970" s="149" t="s">
        <v>84</v>
      </c>
      <c r="AY970" s="17" t="s">
        <v>187</v>
      </c>
      <c r="BE970" s="150">
        <f>IF(N970="základní",J970,0)</f>
        <v>0</v>
      </c>
      <c r="BF970" s="150">
        <f>IF(N970="snížená",J970,0)</f>
        <v>0</v>
      </c>
      <c r="BG970" s="150">
        <f>IF(N970="zákl. přenesená",J970,0)</f>
        <v>0</v>
      </c>
      <c r="BH970" s="150">
        <f>IF(N970="sníž. přenesená",J970,0)</f>
        <v>0</v>
      </c>
      <c r="BI970" s="150">
        <f>IF(N970="nulová",J970,0)</f>
        <v>0</v>
      </c>
      <c r="BJ970" s="17" t="s">
        <v>84</v>
      </c>
      <c r="BK970" s="150">
        <f>ROUND(I970*H970,2)</f>
        <v>0</v>
      </c>
      <c r="BL970" s="17" t="s">
        <v>193</v>
      </c>
      <c r="BM970" s="149" t="s">
        <v>3669</v>
      </c>
    </row>
    <row r="971" spans="2:65" s="1" customFormat="1" ht="24.2" customHeight="1">
      <c r="B971" s="32"/>
      <c r="C971" s="175" t="s">
        <v>960</v>
      </c>
      <c r="D971" s="175" t="s">
        <v>338</v>
      </c>
      <c r="E971" s="176" t="s">
        <v>961</v>
      </c>
      <c r="F971" s="177" t="s">
        <v>962</v>
      </c>
      <c r="G971" s="178" t="s">
        <v>406</v>
      </c>
      <c r="H971" s="179">
        <v>1</v>
      </c>
      <c r="I971" s="180"/>
      <c r="J971" s="181">
        <f>ROUND(I971*H971,2)</f>
        <v>0</v>
      </c>
      <c r="K971" s="182"/>
      <c r="L971" s="183"/>
      <c r="M971" s="184" t="s">
        <v>1</v>
      </c>
      <c r="N971" s="185" t="s">
        <v>39</v>
      </c>
      <c r="P971" s="147">
        <f>O971*H971</f>
        <v>0</v>
      </c>
      <c r="Q971" s="147">
        <v>0</v>
      </c>
      <c r="R971" s="147">
        <f>Q971*H971</f>
        <v>0</v>
      </c>
      <c r="S971" s="147">
        <v>0</v>
      </c>
      <c r="T971" s="148">
        <f>S971*H971</f>
        <v>0</v>
      </c>
      <c r="AR971" s="149" t="s">
        <v>242</v>
      </c>
      <c r="AT971" s="149" t="s">
        <v>338</v>
      </c>
      <c r="AU971" s="149" t="s">
        <v>84</v>
      </c>
      <c r="AY971" s="17" t="s">
        <v>187</v>
      </c>
      <c r="BE971" s="150">
        <f>IF(N971="základní",J971,0)</f>
        <v>0</v>
      </c>
      <c r="BF971" s="150">
        <f>IF(N971="snížená",J971,0)</f>
        <v>0</v>
      </c>
      <c r="BG971" s="150">
        <f>IF(N971="zákl. přenesená",J971,0)</f>
        <v>0</v>
      </c>
      <c r="BH971" s="150">
        <f>IF(N971="sníž. přenesená",J971,0)</f>
        <v>0</v>
      </c>
      <c r="BI971" s="150">
        <f>IF(N971="nulová",J971,0)</f>
        <v>0</v>
      </c>
      <c r="BJ971" s="17" t="s">
        <v>84</v>
      </c>
      <c r="BK971" s="150">
        <f>ROUND(I971*H971,2)</f>
        <v>0</v>
      </c>
      <c r="BL971" s="17" t="s">
        <v>193</v>
      </c>
      <c r="BM971" s="149" t="s">
        <v>3670</v>
      </c>
    </row>
    <row r="972" spans="2:65" s="1" customFormat="1" ht="24.2" customHeight="1">
      <c r="B972" s="32"/>
      <c r="C972" s="175" t="s">
        <v>964</v>
      </c>
      <c r="D972" s="175" t="s">
        <v>338</v>
      </c>
      <c r="E972" s="176" t="s">
        <v>944</v>
      </c>
      <c r="F972" s="177" t="s">
        <v>945</v>
      </c>
      <c r="G972" s="178" t="s">
        <v>406</v>
      </c>
      <c r="H972" s="179">
        <v>1</v>
      </c>
      <c r="I972" s="180"/>
      <c r="J972" s="181">
        <f>ROUND(I972*H972,2)</f>
        <v>0</v>
      </c>
      <c r="K972" s="182"/>
      <c r="L972" s="183"/>
      <c r="M972" s="184" t="s">
        <v>1</v>
      </c>
      <c r="N972" s="185" t="s">
        <v>39</v>
      </c>
      <c r="P972" s="147">
        <f>O972*H972</f>
        <v>0</v>
      </c>
      <c r="Q972" s="147">
        <v>0</v>
      </c>
      <c r="R972" s="147">
        <f>Q972*H972</f>
        <v>0</v>
      </c>
      <c r="S972" s="147">
        <v>0</v>
      </c>
      <c r="T972" s="148">
        <f>S972*H972</f>
        <v>0</v>
      </c>
      <c r="AR972" s="149" t="s">
        <v>242</v>
      </c>
      <c r="AT972" s="149" t="s">
        <v>338</v>
      </c>
      <c r="AU972" s="149" t="s">
        <v>84</v>
      </c>
      <c r="AY972" s="17" t="s">
        <v>187</v>
      </c>
      <c r="BE972" s="150">
        <f>IF(N972="základní",J972,0)</f>
        <v>0</v>
      </c>
      <c r="BF972" s="150">
        <f>IF(N972="snížená",J972,0)</f>
        <v>0</v>
      </c>
      <c r="BG972" s="150">
        <f>IF(N972="zákl. přenesená",J972,0)</f>
        <v>0</v>
      </c>
      <c r="BH972" s="150">
        <f>IF(N972="sníž. přenesená",J972,0)</f>
        <v>0</v>
      </c>
      <c r="BI972" s="150">
        <f>IF(N972="nulová",J972,0)</f>
        <v>0</v>
      </c>
      <c r="BJ972" s="17" t="s">
        <v>84</v>
      </c>
      <c r="BK972" s="150">
        <f>ROUND(I972*H972,2)</f>
        <v>0</v>
      </c>
      <c r="BL972" s="17" t="s">
        <v>193</v>
      </c>
      <c r="BM972" s="149" t="s">
        <v>3671</v>
      </c>
    </row>
    <row r="973" spans="2:65" s="11" customFormat="1" ht="22.9" customHeight="1">
      <c r="B973" s="125"/>
      <c r="D973" s="126" t="s">
        <v>72</v>
      </c>
      <c r="E973" s="135" t="s">
        <v>242</v>
      </c>
      <c r="F973" s="135" t="s">
        <v>966</v>
      </c>
      <c r="I973" s="128"/>
      <c r="J973" s="136">
        <f>BK973</f>
        <v>0</v>
      </c>
      <c r="L973" s="125"/>
      <c r="M973" s="130"/>
      <c r="P973" s="131">
        <f>SUM(P974:P976)</f>
        <v>0</v>
      </c>
      <c r="R973" s="131">
        <f>SUM(R974:R976)</f>
        <v>0</v>
      </c>
      <c r="T973" s="132">
        <f>SUM(T974:T976)</f>
        <v>0</v>
      </c>
      <c r="AR973" s="126" t="s">
        <v>80</v>
      </c>
      <c r="AT973" s="133" t="s">
        <v>72</v>
      </c>
      <c r="AU973" s="133" t="s">
        <v>80</v>
      </c>
      <c r="AY973" s="126" t="s">
        <v>187</v>
      </c>
      <c r="BK973" s="134">
        <f>SUM(BK974:BK976)</f>
        <v>0</v>
      </c>
    </row>
    <row r="974" spans="2:65" s="1" customFormat="1" ht="21.75" customHeight="1">
      <c r="B974" s="32"/>
      <c r="C974" s="137" t="s">
        <v>967</v>
      </c>
      <c r="D974" s="137" t="s">
        <v>189</v>
      </c>
      <c r="E974" s="138" t="s">
        <v>968</v>
      </c>
      <c r="F974" s="139" t="s">
        <v>969</v>
      </c>
      <c r="G974" s="140" t="s">
        <v>406</v>
      </c>
      <c r="H974" s="141">
        <v>1</v>
      </c>
      <c r="I974" s="142"/>
      <c r="J974" s="143">
        <f>ROUND(I974*H974,2)</f>
        <v>0</v>
      </c>
      <c r="K974" s="144"/>
      <c r="L974" s="32"/>
      <c r="M974" s="145" t="s">
        <v>1</v>
      </c>
      <c r="N974" s="146" t="s">
        <v>39</v>
      </c>
      <c r="P974" s="147">
        <f>O974*H974</f>
        <v>0</v>
      </c>
      <c r="Q974" s="147">
        <v>0</v>
      </c>
      <c r="R974" s="147">
        <f>Q974*H974</f>
        <v>0</v>
      </c>
      <c r="S974" s="147">
        <v>0</v>
      </c>
      <c r="T974" s="148">
        <f>S974*H974</f>
        <v>0</v>
      </c>
      <c r="AR974" s="149" t="s">
        <v>193</v>
      </c>
      <c r="AT974" s="149" t="s">
        <v>189</v>
      </c>
      <c r="AU974" s="149" t="s">
        <v>84</v>
      </c>
      <c r="AY974" s="17" t="s">
        <v>187</v>
      </c>
      <c r="BE974" s="150">
        <f>IF(N974="základní",J974,0)</f>
        <v>0</v>
      </c>
      <c r="BF974" s="150">
        <f>IF(N974="snížená",J974,0)</f>
        <v>0</v>
      </c>
      <c r="BG974" s="150">
        <f>IF(N974="zákl. přenesená",J974,0)</f>
        <v>0</v>
      </c>
      <c r="BH974" s="150">
        <f>IF(N974="sníž. přenesená",J974,0)</f>
        <v>0</v>
      </c>
      <c r="BI974" s="150">
        <f>IF(N974="nulová",J974,0)</f>
        <v>0</v>
      </c>
      <c r="BJ974" s="17" t="s">
        <v>84</v>
      </c>
      <c r="BK974" s="150">
        <f>ROUND(I974*H974,2)</f>
        <v>0</v>
      </c>
      <c r="BL974" s="17" t="s">
        <v>193</v>
      </c>
      <c r="BM974" s="149" t="s">
        <v>3672</v>
      </c>
    </row>
    <row r="975" spans="2:65" s="1" customFormat="1" ht="165.75">
      <c r="B975" s="32"/>
      <c r="D975" s="151" t="s">
        <v>195</v>
      </c>
      <c r="F975" s="152" t="s">
        <v>971</v>
      </c>
      <c r="I975" s="153"/>
      <c r="L975" s="32"/>
      <c r="M975" s="154"/>
      <c r="T975" s="56"/>
      <c r="AT975" s="17" t="s">
        <v>195</v>
      </c>
      <c r="AU975" s="17" t="s">
        <v>84</v>
      </c>
    </row>
    <row r="976" spans="2:65" s="1" customFormat="1" ht="24.2" customHeight="1">
      <c r="B976" s="32"/>
      <c r="C976" s="175" t="s">
        <v>972</v>
      </c>
      <c r="D976" s="175" t="s">
        <v>338</v>
      </c>
      <c r="E976" s="176" t="s">
        <v>973</v>
      </c>
      <c r="F976" s="177" t="s">
        <v>974</v>
      </c>
      <c r="G976" s="178" t="s">
        <v>245</v>
      </c>
      <c r="H976" s="179">
        <v>1</v>
      </c>
      <c r="I976" s="180"/>
      <c r="J976" s="181">
        <f>ROUND(I976*H976,2)</f>
        <v>0</v>
      </c>
      <c r="K976" s="182"/>
      <c r="L976" s="183"/>
      <c r="M976" s="184" t="s">
        <v>1</v>
      </c>
      <c r="N976" s="185" t="s">
        <v>39</v>
      </c>
      <c r="P976" s="147">
        <f>O976*H976</f>
        <v>0</v>
      </c>
      <c r="Q976" s="147">
        <v>0</v>
      </c>
      <c r="R976" s="147">
        <f>Q976*H976</f>
        <v>0</v>
      </c>
      <c r="S976" s="147">
        <v>0</v>
      </c>
      <c r="T976" s="148">
        <f>S976*H976</f>
        <v>0</v>
      </c>
      <c r="AR976" s="149" t="s">
        <v>242</v>
      </c>
      <c r="AT976" s="149" t="s">
        <v>338</v>
      </c>
      <c r="AU976" s="149" t="s">
        <v>84</v>
      </c>
      <c r="AY976" s="17" t="s">
        <v>187</v>
      </c>
      <c r="BE976" s="150">
        <f>IF(N976="základní",J976,0)</f>
        <v>0</v>
      </c>
      <c r="BF976" s="150">
        <f>IF(N976="snížená",J976,0)</f>
        <v>0</v>
      </c>
      <c r="BG976" s="150">
        <f>IF(N976="zákl. přenesená",J976,0)</f>
        <v>0</v>
      </c>
      <c r="BH976" s="150">
        <f>IF(N976="sníž. přenesená",J976,0)</f>
        <v>0</v>
      </c>
      <c r="BI976" s="150">
        <f>IF(N976="nulová",J976,0)</f>
        <v>0</v>
      </c>
      <c r="BJ976" s="17" t="s">
        <v>84</v>
      </c>
      <c r="BK976" s="150">
        <f>ROUND(I976*H976,2)</f>
        <v>0</v>
      </c>
      <c r="BL976" s="17" t="s">
        <v>193</v>
      </c>
      <c r="BM976" s="149" t="s">
        <v>3673</v>
      </c>
    </row>
    <row r="977" spans="2:65" s="11" customFormat="1" ht="22.9" customHeight="1">
      <c r="B977" s="125"/>
      <c r="D977" s="126" t="s">
        <v>72</v>
      </c>
      <c r="E977" s="135" t="s">
        <v>251</v>
      </c>
      <c r="F977" s="135" t="s">
        <v>976</v>
      </c>
      <c r="I977" s="128"/>
      <c r="J977" s="136">
        <f>BK977</f>
        <v>0</v>
      </c>
      <c r="L977" s="125"/>
      <c r="M977" s="130"/>
      <c r="P977" s="131">
        <f>SUM(P978:P1351)</f>
        <v>0</v>
      </c>
      <c r="R977" s="131">
        <f>SUM(R978:R1351)</f>
        <v>0</v>
      </c>
      <c r="T977" s="132">
        <f>SUM(T978:T1351)</f>
        <v>0</v>
      </c>
      <c r="AR977" s="126" t="s">
        <v>80</v>
      </c>
      <c r="AT977" s="133" t="s">
        <v>72</v>
      </c>
      <c r="AU977" s="133" t="s">
        <v>80</v>
      </c>
      <c r="AY977" s="126" t="s">
        <v>187</v>
      </c>
      <c r="BK977" s="134">
        <f>SUM(BK978:BK1351)</f>
        <v>0</v>
      </c>
    </row>
    <row r="978" spans="2:65" s="1" customFormat="1" ht="49.15" customHeight="1">
      <c r="B978" s="32"/>
      <c r="C978" s="137" t="s">
        <v>977</v>
      </c>
      <c r="D978" s="137" t="s">
        <v>189</v>
      </c>
      <c r="E978" s="138" t="s">
        <v>978</v>
      </c>
      <c r="F978" s="139" t="s">
        <v>979</v>
      </c>
      <c r="G978" s="140" t="s">
        <v>245</v>
      </c>
      <c r="H978" s="141">
        <v>808.80499999999995</v>
      </c>
      <c r="I978" s="142"/>
      <c r="J978" s="143">
        <f>ROUND(I978*H978,2)</f>
        <v>0</v>
      </c>
      <c r="K978" s="144"/>
      <c r="L978" s="32"/>
      <c r="M978" s="145" t="s">
        <v>1</v>
      </c>
      <c r="N978" s="146" t="s">
        <v>39</v>
      </c>
      <c r="P978" s="147">
        <f>O978*H978</f>
        <v>0</v>
      </c>
      <c r="Q978" s="147">
        <v>0</v>
      </c>
      <c r="R978" s="147">
        <f>Q978*H978</f>
        <v>0</v>
      </c>
      <c r="S978" s="147">
        <v>0</v>
      </c>
      <c r="T978" s="148">
        <f>S978*H978</f>
        <v>0</v>
      </c>
      <c r="AR978" s="149" t="s">
        <v>193</v>
      </c>
      <c r="AT978" s="149" t="s">
        <v>189</v>
      </c>
      <c r="AU978" s="149" t="s">
        <v>84</v>
      </c>
      <c r="AY978" s="17" t="s">
        <v>187</v>
      </c>
      <c r="BE978" s="150">
        <f>IF(N978="základní",J978,0)</f>
        <v>0</v>
      </c>
      <c r="BF978" s="150">
        <f>IF(N978="snížená",J978,0)</f>
        <v>0</v>
      </c>
      <c r="BG978" s="150">
        <f>IF(N978="zákl. přenesená",J978,0)</f>
        <v>0</v>
      </c>
      <c r="BH978" s="150">
        <f>IF(N978="sníž. přenesená",J978,0)</f>
        <v>0</v>
      </c>
      <c r="BI978" s="150">
        <f>IF(N978="nulová",J978,0)</f>
        <v>0</v>
      </c>
      <c r="BJ978" s="17" t="s">
        <v>84</v>
      </c>
      <c r="BK978" s="150">
        <f>ROUND(I978*H978,2)</f>
        <v>0</v>
      </c>
      <c r="BL978" s="17" t="s">
        <v>193</v>
      </c>
      <c r="BM978" s="149" t="s">
        <v>3674</v>
      </c>
    </row>
    <row r="979" spans="2:65" s="1" customFormat="1" ht="58.5">
      <c r="B979" s="32"/>
      <c r="D979" s="151" t="s">
        <v>195</v>
      </c>
      <c r="F979" s="152" t="s">
        <v>981</v>
      </c>
      <c r="I979" s="153"/>
      <c r="L979" s="32"/>
      <c r="M979" s="154"/>
      <c r="T979" s="56"/>
      <c r="AT979" s="17" t="s">
        <v>195</v>
      </c>
      <c r="AU979" s="17" t="s">
        <v>84</v>
      </c>
    </row>
    <row r="980" spans="2:65" s="12" customFormat="1" ht="11.25">
      <c r="B980" s="155"/>
      <c r="D980" s="151" t="s">
        <v>197</v>
      </c>
      <c r="E980" s="156" t="s">
        <v>1</v>
      </c>
      <c r="F980" s="157" t="s">
        <v>207</v>
      </c>
      <c r="H980" s="156" t="s">
        <v>1</v>
      </c>
      <c r="I980" s="158"/>
      <c r="L980" s="155"/>
      <c r="M980" s="159"/>
      <c r="T980" s="160"/>
      <c r="AT980" s="156" t="s">
        <v>197</v>
      </c>
      <c r="AU980" s="156" t="s">
        <v>84</v>
      </c>
      <c r="AV980" s="12" t="s">
        <v>80</v>
      </c>
      <c r="AW980" s="12" t="s">
        <v>30</v>
      </c>
      <c r="AX980" s="12" t="s">
        <v>73</v>
      </c>
      <c r="AY980" s="156" t="s">
        <v>187</v>
      </c>
    </row>
    <row r="981" spans="2:65" s="13" customFormat="1" ht="11.25">
      <c r="B981" s="161"/>
      <c r="D981" s="151" t="s">
        <v>197</v>
      </c>
      <c r="E981" s="162" t="s">
        <v>1</v>
      </c>
      <c r="F981" s="163" t="s">
        <v>982</v>
      </c>
      <c r="H981" s="164">
        <v>762.68</v>
      </c>
      <c r="I981" s="165"/>
      <c r="L981" s="161"/>
      <c r="M981" s="166"/>
      <c r="T981" s="167"/>
      <c r="AT981" s="162" t="s">
        <v>197</v>
      </c>
      <c r="AU981" s="162" t="s">
        <v>84</v>
      </c>
      <c r="AV981" s="13" t="s">
        <v>84</v>
      </c>
      <c r="AW981" s="13" t="s">
        <v>30</v>
      </c>
      <c r="AX981" s="13" t="s">
        <v>73</v>
      </c>
      <c r="AY981" s="162" t="s">
        <v>187</v>
      </c>
    </row>
    <row r="982" spans="2:65" s="13" customFormat="1" ht="11.25">
      <c r="B982" s="161"/>
      <c r="D982" s="151" t="s">
        <v>197</v>
      </c>
      <c r="E982" s="162" t="s">
        <v>1</v>
      </c>
      <c r="F982" s="163" t="s">
        <v>983</v>
      </c>
      <c r="H982" s="164">
        <v>46.125</v>
      </c>
      <c r="I982" s="165"/>
      <c r="L982" s="161"/>
      <c r="M982" s="166"/>
      <c r="T982" s="167"/>
      <c r="AT982" s="162" t="s">
        <v>197</v>
      </c>
      <c r="AU982" s="162" t="s">
        <v>84</v>
      </c>
      <c r="AV982" s="13" t="s">
        <v>84</v>
      </c>
      <c r="AW982" s="13" t="s">
        <v>30</v>
      </c>
      <c r="AX982" s="13" t="s">
        <v>73</v>
      </c>
      <c r="AY982" s="162" t="s">
        <v>187</v>
      </c>
    </row>
    <row r="983" spans="2:65" s="14" customFormat="1" ht="11.25">
      <c r="B983" s="168"/>
      <c r="D983" s="151" t="s">
        <v>197</v>
      </c>
      <c r="E983" s="169" t="s">
        <v>1</v>
      </c>
      <c r="F983" s="170" t="s">
        <v>202</v>
      </c>
      <c r="H983" s="171">
        <v>808.80499999999995</v>
      </c>
      <c r="I983" s="172"/>
      <c r="L983" s="168"/>
      <c r="M983" s="173"/>
      <c r="T983" s="174"/>
      <c r="AT983" s="169" t="s">
        <v>197</v>
      </c>
      <c r="AU983" s="169" t="s">
        <v>84</v>
      </c>
      <c r="AV983" s="14" t="s">
        <v>193</v>
      </c>
      <c r="AW983" s="14" t="s">
        <v>30</v>
      </c>
      <c r="AX983" s="14" t="s">
        <v>80</v>
      </c>
      <c r="AY983" s="169" t="s">
        <v>187</v>
      </c>
    </row>
    <row r="984" spans="2:65" s="1" customFormat="1" ht="49.15" customHeight="1">
      <c r="B984" s="32"/>
      <c r="C984" s="137" t="s">
        <v>984</v>
      </c>
      <c r="D984" s="137" t="s">
        <v>189</v>
      </c>
      <c r="E984" s="138" t="s">
        <v>985</v>
      </c>
      <c r="F984" s="139" t="s">
        <v>986</v>
      </c>
      <c r="G984" s="140" t="s">
        <v>245</v>
      </c>
      <c r="H984" s="141">
        <v>48528.3</v>
      </c>
      <c r="I984" s="142"/>
      <c r="J984" s="143">
        <f>ROUND(I984*H984,2)</f>
        <v>0</v>
      </c>
      <c r="K984" s="144"/>
      <c r="L984" s="32"/>
      <c r="M984" s="145" t="s">
        <v>1</v>
      </c>
      <c r="N984" s="146" t="s">
        <v>39</v>
      </c>
      <c r="P984" s="147">
        <f>O984*H984</f>
        <v>0</v>
      </c>
      <c r="Q984" s="147">
        <v>0</v>
      </c>
      <c r="R984" s="147">
        <f>Q984*H984</f>
        <v>0</v>
      </c>
      <c r="S984" s="147">
        <v>0</v>
      </c>
      <c r="T984" s="148">
        <f>S984*H984</f>
        <v>0</v>
      </c>
      <c r="AR984" s="149" t="s">
        <v>193</v>
      </c>
      <c r="AT984" s="149" t="s">
        <v>189</v>
      </c>
      <c r="AU984" s="149" t="s">
        <v>84</v>
      </c>
      <c r="AY984" s="17" t="s">
        <v>187</v>
      </c>
      <c r="BE984" s="150">
        <f>IF(N984="základní",J984,0)</f>
        <v>0</v>
      </c>
      <c r="BF984" s="150">
        <f>IF(N984="snížená",J984,0)</f>
        <v>0</v>
      </c>
      <c r="BG984" s="150">
        <f>IF(N984="zákl. přenesená",J984,0)</f>
        <v>0</v>
      </c>
      <c r="BH984" s="150">
        <f>IF(N984="sníž. přenesená",J984,0)</f>
        <v>0</v>
      </c>
      <c r="BI984" s="150">
        <f>IF(N984="nulová",J984,0)</f>
        <v>0</v>
      </c>
      <c r="BJ984" s="17" t="s">
        <v>84</v>
      </c>
      <c r="BK984" s="150">
        <f>ROUND(I984*H984,2)</f>
        <v>0</v>
      </c>
      <c r="BL984" s="17" t="s">
        <v>193</v>
      </c>
      <c r="BM984" s="149" t="s">
        <v>3675</v>
      </c>
    </row>
    <row r="985" spans="2:65" s="1" customFormat="1" ht="58.5">
      <c r="B985" s="32"/>
      <c r="D985" s="151" t="s">
        <v>195</v>
      </c>
      <c r="F985" s="152" t="s">
        <v>981</v>
      </c>
      <c r="I985" s="153"/>
      <c r="L985" s="32"/>
      <c r="M985" s="154"/>
      <c r="T985" s="56"/>
      <c r="AT985" s="17" t="s">
        <v>195</v>
      </c>
      <c r="AU985" s="17" t="s">
        <v>84</v>
      </c>
    </row>
    <row r="986" spans="2:65" s="13" customFormat="1" ht="11.25">
      <c r="B986" s="161"/>
      <c r="D986" s="151" t="s">
        <v>197</v>
      </c>
      <c r="E986" s="162" t="s">
        <v>1</v>
      </c>
      <c r="F986" s="163" t="s">
        <v>988</v>
      </c>
      <c r="H986" s="164">
        <v>48528.3</v>
      </c>
      <c r="I986" s="165"/>
      <c r="L986" s="161"/>
      <c r="M986" s="166"/>
      <c r="T986" s="167"/>
      <c r="AT986" s="162" t="s">
        <v>197</v>
      </c>
      <c r="AU986" s="162" t="s">
        <v>84</v>
      </c>
      <c r="AV986" s="13" t="s">
        <v>84</v>
      </c>
      <c r="AW986" s="13" t="s">
        <v>30</v>
      </c>
      <c r="AX986" s="13" t="s">
        <v>73</v>
      </c>
      <c r="AY986" s="162" t="s">
        <v>187</v>
      </c>
    </row>
    <row r="987" spans="2:65" s="14" customFormat="1" ht="11.25">
      <c r="B987" s="168"/>
      <c r="D987" s="151" t="s">
        <v>197</v>
      </c>
      <c r="E987" s="169" t="s">
        <v>1</v>
      </c>
      <c r="F987" s="170" t="s">
        <v>202</v>
      </c>
      <c r="H987" s="171">
        <v>48528.3</v>
      </c>
      <c r="I987" s="172"/>
      <c r="L987" s="168"/>
      <c r="M987" s="173"/>
      <c r="T987" s="174"/>
      <c r="AT987" s="169" t="s">
        <v>197</v>
      </c>
      <c r="AU987" s="169" t="s">
        <v>84</v>
      </c>
      <c r="AV987" s="14" t="s">
        <v>193</v>
      </c>
      <c r="AW987" s="14" t="s">
        <v>30</v>
      </c>
      <c r="AX987" s="14" t="s">
        <v>80</v>
      </c>
      <c r="AY987" s="169" t="s">
        <v>187</v>
      </c>
    </row>
    <row r="988" spans="2:65" s="1" customFormat="1" ht="49.15" customHeight="1">
      <c r="B988" s="32"/>
      <c r="C988" s="137" t="s">
        <v>989</v>
      </c>
      <c r="D988" s="137" t="s">
        <v>189</v>
      </c>
      <c r="E988" s="138" t="s">
        <v>990</v>
      </c>
      <c r="F988" s="139" t="s">
        <v>991</v>
      </c>
      <c r="G988" s="140" t="s">
        <v>245</v>
      </c>
      <c r="H988" s="141">
        <v>808.80499999999995</v>
      </c>
      <c r="I988" s="142"/>
      <c r="J988" s="143">
        <f>ROUND(I988*H988,2)</f>
        <v>0</v>
      </c>
      <c r="K988" s="144"/>
      <c r="L988" s="32"/>
      <c r="M988" s="145" t="s">
        <v>1</v>
      </c>
      <c r="N988" s="146" t="s">
        <v>39</v>
      </c>
      <c r="P988" s="147">
        <f>O988*H988</f>
        <v>0</v>
      </c>
      <c r="Q988" s="147">
        <v>0</v>
      </c>
      <c r="R988" s="147">
        <f>Q988*H988</f>
        <v>0</v>
      </c>
      <c r="S988" s="147">
        <v>0</v>
      </c>
      <c r="T988" s="148">
        <f>S988*H988</f>
        <v>0</v>
      </c>
      <c r="AR988" s="149" t="s">
        <v>193</v>
      </c>
      <c r="AT988" s="149" t="s">
        <v>189</v>
      </c>
      <c r="AU988" s="149" t="s">
        <v>84</v>
      </c>
      <c r="AY988" s="17" t="s">
        <v>187</v>
      </c>
      <c r="BE988" s="150">
        <f>IF(N988="základní",J988,0)</f>
        <v>0</v>
      </c>
      <c r="BF988" s="150">
        <f>IF(N988="snížená",J988,0)</f>
        <v>0</v>
      </c>
      <c r="BG988" s="150">
        <f>IF(N988="zákl. přenesená",J988,0)</f>
        <v>0</v>
      </c>
      <c r="BH988" s="150">
        <f>IF(N988="sníž. přenesená",J988,0)</f>
        <v>0</v>
      </c>
      <c r="BI988" s="150">
        <f>IF(N988="nulová",J988,0)</f>
        <v>0</v>
      </c>
      <c r="BJ988" s="17" t="s">
        <v>84</v>
      </c>
      <c r="BK988" s="150">
        <f>ROUND(I988*H988,2)</f>
        <v>0</v>
      </c>
      <c r="BL988" s="17" t="s">
        <v>193</v>
      </c>
      <c r="BM988" s="149" t="s">
        <v>3676</v>
      </c>
    </row>
    <row r="989" spans="2:65" s="1" customFormat="1" ht="29.25">
      <c r="B989" s="32"/>
      <c r="D989" s="151" t="s">
        <v>195</v>
      </c>
      <c r="F989" s="152" t="s">
        <v>993</v>
      </c>
      <c r="I989" s="153"/>
      <c r="L989" s="32"/>
      <c r="M989" s="154"/>
      <c r="T989" s="56"/>
      <c r="AT989" s="17" t="s">
        <v>195</v>
      </c>
      <c r="AU989" s="17" t="s">
        <v>84</v>
      </c>
    </row>
    <row r="990" spans="2:65" s="1" customFormat="1" ht="24.2" customHeight="1">
      <c r="B990" s="32"/>
      <c r="C990" s="137" t="s">
        <v>994</v>
      </c>
      <c r="D990" s="137" t="s">
        <v>189</v>
      </c>
      <c r="E990" s="138" t="s">
        <v>995</v>
      </c>
      <c r="F990" s="139" t="s">
        <v>996</v>
      </c>
      <c r="G990" s="140" t="s">
        <v>245</v>
      </c>
      <c r="H990" s="141">
        <v>808.80499999999995</v>
      </c>
      <c r="I990" s="142"/>
      <c r="J990" s="143">
        <f>ROUND(I990*H990,2)</f>
        <v>0</v>
      </c>
      <c r="K990" s="144"/>
      <c r="L990" s="32"/>
      <c r="M990" s="145" t="s">
        <v>1</v>
      </c>
      <c r="N990" s="146" t="s">
        <v>39</v>
      </c>
      <c r="P990" s="147">
        <f>O990*H990</f>
        <v>0</v>
      </c>
      <c r="Q990" s="147">
        <v>0</v>
      </c>
      <c r="R990" s="147">
        <f>Q990*H990</f>
        <v>0</v>
      </c>
      <c r="S990" s="147">
        <v>0</v>
      </c>
      <c r="T990" s="148">
        <f>S990*H990</f>
        <v>0</v>
      </c>
      <c r="AR990" s="149" t="s">
        <v>193</v>
      </c>
      <c r="AT990" s="149" t="s">
        <v>189</v>
      </c>
      <c r="AU990" s="149" t="s">
        <v>84</v>
      </c>
      <c r="AY990" s="17" t="s">
        <v>187</v>
      </c>
      <c r="BE990" s="150">
        <f>IF(N990="základní",J990,0)</f>
        <v>0</v>
      </c>
      <c r="BF990" s="150">
        <f>IF(N990="snížená",J990,0)</f>
        <v>0</v>
      </c>
      <c r="BG990" s="150">
        <f>IF(N990="zákl. přenesená",J990,0)</f>
        <v>0</v>
      </c>
      <c r="BH990" s="150">
        <f>IF(N990="sníž. přenesená",J990,0)</f>
        <v>0</v>
      </c>
      <c r="BI990" s="150">
        <f>IF(N990="nulová",J990,0)</f>
        <v>0</v>
      </c>
      <c r="BJ990" s="17" t="s">
        <v>84</v>
      </c>
      <c r="BK990" s="150">
        <f>ROUND(I990*H990,2)</f>
        <v>0</v>
      </c>
      <c r="BL990" s="17" t="s">
        <v>193</v>
      </c>
      <c r="BM990" s="149" t="s">
        <v>3677</v>
      </c>
    </row>
    <row r="991" spans="2:65" s="1" customFormat="1" ht="39">
      <c r="B991" s="32"/>
      <c r="D991" s="151" t="s">
        <v>195</v>
      </c>
      <c r="F991" s="152" t="s">
        <v>998</v>
      </c>
      <c r="I991" s="153"/>
      <c r="L991" s="32"/>
      <c r="M991" s="154"/>
      <c r="T991" s="56"/>
      <c r="AT991" s="17" t="s">
        <v>195</v>
      </c>
      <c r="AU991" s="17" t="s">
        <v>84</v>
      </c>
    </row>
    <row r="992" spans="2:65" s="1" customFormat="1" ht="24.2" customHeight="1">
      <c r="B992" s="32"/>
      <c r="C992" s="137" t="s">
        <v>999</v>
      </c>
      <c r="D992" s="137" t="s">
        <v>189</v>
      </c>
      <c r="E992" s="138" t="s">
        <v>1000</v>
      </c>
      <c r="F992" s="139" t="s">
        <v>1001</v>
      </c>
      <c r="G992" s="140" t="s">
        <v>245</v>
      </c>
      <c r="H992" s="141">
        <v>48528.3</v>
      </c>
      <c r="I992" s="142"/>
      <c r="J992" s="143">
        <f>ROUND(I992*H992,2)</f>
        <v>0</v>
      </c>
      <c r="K992" s="144"/>
      <c r="L992" s="32"/>
      <c r="M992" s="145" t="s">
        <v>1</v>
      </c>
      <c r="N992" s="146" t="s">
        <v>39</v>
      </c>
      <c r="P992" s="147">
        <f>O992*H992</f>
        <v>0</v>
      </c>
      <c r="Q992" s="147">
        <v>0</v>
      </c>
      <c r="R992" s="147">
        <f>Q992*H992</f>
        <v>0</v>
      </c>
      <c r="S992" s="147">
        <v>0</v>
      </c>
      <c r="T992" s="148">
        <f>S992*H992</f>
        <v>0</v>
      </c>
      <c r="AR992" s="149" t="s">
        <v>193</v>
      </c>
      <c r="AT992" s="149" t="s">
        <v>189</v>
      </c>
      <c r="AU992" s="149" t="s">
        <v>84</v>
      </c>
      <c r="AY992" s="17" t="s">
        <v>187</v>
      </c>
      <c r="BE992" s="150">
        <f>IF(N992="základní",J992,0)</f>
        <v>0</v>
      </c>
      <c r="BF992" s="150">
        <f>IF(N992="snížená",J992,0)</f>
        <v>0</v>
      </c>
      <c r="BG992" s="150">
        <f>IF(N992="zákl. přenesená",J992,0)</f>
        <v>0</v>
      </c>
      <c r="BH992" s="150">
        <f>IF(N992="sníž. přenesená",J992,0)</f>
        <v>0</v>
      </c>
      <c r="BI992" s="150">
        <f>IF(N992="nulová",J992,0)</f>
        <v>0</v>
      </c>
      <c r="BJ992" s="17" t="s">
        <v>84</v>
      </c>
      <c r="BK992" s="150">
        <f>ROUND(I992*H992,2)</f>
        <v>0</v>
      </c>
      <c r="BL992" s="17" t="s">
        <v>193</v>
      </c>
      <c r="BM992" s="149" t="s">
        <v>3678</v>
      </c>
    </row>
    <row r="993" spans="2:65" s="1" customFormat="1" ht="39">
      <c r="B993" s="32"/>
      <c r="D993" s="151" t="s">
        <v>195</v>
      </c>
      <c r="F993" s="152" t="s">
        <v>998</v>
      </c>
      <c r="I993" s="153"/>
      <c r="L993" s="32"/>
      <c r="M993" s="154"/>
      <c r="T993" s="56"/>
      <c r="AT993" s="17" t="s">
        <v>195</v>
      </c>
      <c r="AU993" s="17" t="s">
        <v>84</v>
      </c>
    </row>
    <row r="994" spans="2:65" s="13" customFormat="1" ht="11.25">
      <c r="B994" s="161"/>
      <c r="D994" s="151" t="s">
        <v>197</v>
      </c>
      <c r="E994" s="162" t="s">
        <v>1</v>
      </c>
      <c r="F994" s="163" t="s">
        <v>988</v>
      </c>
      <c r="H994" s="164">
        <v>48528.3</v>
      </c>
      <c r="I994" s="165"/>
      <c r="L994" s="161"/>
      <c r="M994" s="166"/>
      <c r="T994" s="167"/>
      <c r="AT994" s="162" t="s">
        <v>197</v>
      </c>
      <c r="AU994" s="162" t="s">
        <v>84</v>
      </c>
      <c r="AV994" s="13" t="s">
        <v>84</v>
      </c>
      <c r="AW994" s="13" t="s">
        <v>30</v>
      </c>
      <c r="AX994" s="13" t="s">
        <v>73</v>
      </c>
      <c r="AY994" s="162" t="s">
        <v>187</v>
      </c>
    </row>
    <row r="995" spans="2:65" s="14" customFormat="1" ht="11.25">
      <c r="B995" s="168"/>
      <c r="D995" s="151" t="s">
        <v>197</v>
      </c>
      <c r="E995" s="169" t="s">
        <v>1</v>
      </c>
      <c r="F995" s="170" t="s">
        <v>202</v>
      </c>
      <c r="H995" s="171">
        <v>48528.3</v>
      </c>
      <c r="I995" s="172"/>
      <c r="L995" s="168"/>
      <c r="M995" s="173"/>
      <c r="T995" s="174"/>
      <c r="AT995" s="169" t="s">
        <v>197</v>
      </c>
      <c r="AU995" s="169" t="s">
        <v>84</v>
      </c>
      <c r="AV995" s="14" t="s">
        <v>193</v>
      </c>
      <c r="AW995" s="14" t="s">
        <v>30</v>
      </c>
      <c r="AX995" s="14" t="s">
        <v>80</v>
      </c>
      <c r="AY995" s="169" t="s">
        <v>187</v>
      </c>
    </row>
    <row r="996" spans="2:65" s="1" customFormat="1" ht="24.2" customHeight="1">
      <c r="B996" s="32"/>
      <c r="C996" s="137" t="s">
        <v>1003</v>
      </c>
      <c r="D996" s="137" t="s">
        <v>189</v>
      </c>
      <c r="E996" s="138" t="s">
        <v>1004</v>
      </c>
      <c r="F996" s="139" t="s">
        <v>1005</v>
      </c>
      <c r="G996" s="140" t="s">
        <v>245</v>
      </c>
      <c r="H996" s="141">
        <v>808.80499999999995</v>
      </c>
      <c r="I996" s="142"/>
      <c r="J996" s="143">
        <f>ROUND(I996*H996,2)</f>
        <v>0</v>
      </c>
      <c r="K996" s="144"/>
      <c r="L996" s="32"/>
      <c r="M996" s="145" t="s">
        <v>1</v>
      </c>
      <c r="N996" s="146" t="s">
        <v>39</v>
      </c>
      <c r="P996" s="147">
        <f>O996*H996</f>
        <v>0</v>
      </c>
      <c r="Q996" s="147">
        <v>0</v>
      </c>
      <c r="R996" s="147">
        <f>Q996*H996</f>
        <v>0</v>
      </c>
      <c r="S996" s="147">
        <v>0</v>
      </c>
      <c r="T996" s="148">
        <f>S996*H996</f>
        <v>0</v>
      </c>
      <c r="AR996" s="149" t="s">
        <v>193</v>
      </c>
      <c r="AT996" s="149" t="s">
        <v>189</v>
      </c>
      <c r="AU996" s="149" t="s">
        <v>84</v>
      </c>
      <c r="AY996" s="17" t="s">
        <v>187</v>
      </c>
      <c r="BE996" s="150">
        <f>IF(N996="základní",J996,0)</f>
        <v>0</v>
      </c>
      <c r="BF996" s="150">
        <f>IF(N996="snížená",J996,0)</f>
        <v>0</v>
      </c>
      <c r="BG996" s="150">
        <f>IF(N996="zákl. přenesená",J996,0)</f>
        <v>0</v>
      </c>
      <c r="BH996" s="150">
        <f>IF(N996="sníž. přenesená",J996,0)</f>
        <v>0</v>
      </c>
      <c r="BI996" s="150">
        <f>IF(N996="nulová",J996,0)</f>
        <v>0</v>
      </c>
      <c r="BJ996" s="17" t="s">
        <v>84</v>
      </c>
      <c r="BK996" s="150">
        <f>ROUND(I996*H996,2)</f>
        <v>0</v>
      </c>
      <c r="BL996" s="17" t="s">
        <v>193</v>
      </c>
      <c r="BM996" s="149" t="s">
        <v>3679</v>
      </c>
    </row>
    <row r="997" spans="2:65" s="1" customFormat="1" ht="24.2" customHeight="1">
      <c r="B997" s="32"/>
      <c r="C997" s="137" t="s">
        <v>1007</v>
      </c>
      <c r="D997" s="137" t="s">
        <v>189</v>
      </c>
      <c r="E997" s="138" t="s">
        <v>1008</v>
      </c>
      <c r="F997" s="139" t="s">
        <v>1009</v>
      </c>
      <c r="G997" s="140" t="s">
        <v>397</v>
      </c>
      <c r="H997" s="141">
        <v>10</v>
      </c>
      <c r="I997" s="142"/>
      <c r="J997" s="143">
        <f>ROUND(I997*H997,2)</f>
        <v>0</v>
      </c>
      <c r="K997" s="144"/>
      <c r="L997" s="32"/>
      <c r="M997" s="145" t="s">
        <v>1</v>
      </c>
      <c r="N997" s="146" t="s">
        <v>39</v>
      </c>
      <c r="P997" s="147">
        <f>O997*H997</f>
        <v>0</v>
      </c>
      <c r="Q997" s="147">
        <v>0</v>
      </c>
      <c r="R997" s="147">
        <f>Q997*H997</f>
        <v>0</v>
      </c>
      <c r="S997" s="147">
        <v>0</v>
      </c>
      <c r="T997" s="148">
        <f>S997*H997</f>
        <v>0</v>
      </c>
      <c r="AR997" s="149" t="s">
        <v>193</v>
      </c>
      <c r="AT997" s="149" t="s">
        <v>189</v>
      </c>
      <c r="AU997" s="149" t="s">
        <v>84</v>
      </c>
      <c r="AY997" s="17" t="s">
        <v>187</v>
      </c>
      <c r="BE997" s="150">
        <f>IF(N997="základní",J997,0)</f>
        <v>0</v>
      </c>
      <c r="BF997" s="150">
        <f>IF(N997="snížená",J997,0)</f>
        <v>0</v>
      </c>
      <c r="BG997" s="150">
        <f>IF(N997="zákl. přenesená",J997,0)</f>
        <v>0</v>
      </c>
      <c r="BH997" s="150">
        <f>IF(N997="sníž. přenesená",J997,0)</f>
        <v>0</v>
      </c>
      <c r="BI997" s="150">
        <f>IF(N997="nulová",J997,0)</f>
        <v>0</v>
      </c>
      <c r="BJ997" s="17" t="s">
        <v>84</v>
      </c>
      <c r="BK997" s="150">
        <f>ROUND(I997*H997,2)</f>
        <v>0</v>
      </c>
      <c r="BL997" s="17" t="s">
        <v>193</v>
      </c>
      <c r="BM997" s="149" t="s">
        <v>3680</v>
      </c>
    </row>
    <row r="998" spans="2:65" s="1" customFormat="1" ht="58.5">
      <c r="B998" s="32"/>
      <c r="D998" s="151" t="s">
        <v>195</v>
      </c>
      <c r="F998" s="152" t="s">
        <v>1011</v>
      </c>
      <c r="I998" s="153"/>
      <c r="L998" s="32"/>
      <c r="M998" s="154"/>
      <c r="T998" s="56"/>
      <c r="AT998" s="17" t="s">
        <v>195</v>
      </c>
      <c r="AU998" s="17" t="s">
        <v>84</v>
      </c>
    </row>
    <row r="999" spans="2:65" s="1" customFormat="1" ht="33" customHeight="1">
      <c r="B999" s="32"/>
      <c r="C999" s="137" t="s">
        <v>1012</v>
      </c>
      <c r="D999" s="137" t="s">
        <v>189</v>
      </c>
      <c r="E999" s="138" t="s">
        <v>1013</v>
      </c>
      <c r="F999" s="139" t="s">
        <v>1014</v>
      </c>
      <c r="G999" s="140" t="s">
        <v>397</v>
      </c>
      <c r="H999" s="141">
        <v>600</v>
      </c>
      <c r="I999" s="142"/>
      <c r="J999" s="143">
        <f>ROUND(I999*H999,2)</f>
        <v>0</v>
      </c>
      <c r="K999" s="144"/>
      <c r="L999" s="32"/>
      <c r="M999" s="145" t="s">
        <v>1</v>
      </c>
      <c r="N999" s="146" t="s">
        <v>39</v>
      </c>
      <c r="P999" s="147">
        <f>O999*H999</f>
        <v>0</v>
      </c>
      <c r="Q999" s="147">
        <v>0</v>
      </c>
      <c r="R999" s="147">
        <f>Q999*H999</f>
        <v>0</v>
      </c>
      <c r="S999" s="147">
        <v>0</v>
      </c>
      <c r="T999" s="148">
        <f>S999*H999</f>
        <v>0</v>
      </c>
      <c r="AR999" s="149" t="s">
        <v>193</v>
      </c>
      <c r="AT999" s="149" t="s">
        <v>189</v>
      </c>
      <c r="AU999" s="149" t="s">
        <v>84</v>
      </c>
      <c r="AY999" s="17" t="s">
        <v>187</v>
      </c>
      <c r="BE999" s="150">
        <f>IF(N999="základní",J999,0)</f>
        <v>0</v>
      </c>
      <c r="BF999" s="150">
        <f>IF(N999="snížená",J999,0)</f>
        <v>0</v>
      </c>
      <c r="BG999" s="150">
        <f>IF(N999="zákl. přenesená",J999,0)</f>
        <v>0</v>
      </c>
      <c r="BH999" s="150">
        <f>IF(N999="sníž. přenesená",J999,0)</f>
        <v>0</v>
      </c>
      <c r="BI999" s="150">
        <f>IF(N999="nulová",J999,0)</f>
        <v>0</v>
      </c>
      <c r="BJ999" s="17" t="s">
        <v>84</v>
      </c>
      <c r="BK999" s="150">
        <f>ROUND(I999*H999,2)</f>
        <v>0</v>
      </c>
      <c r="BL999" s="17" t="s">
        <v>193</v>
      </c>
      <c r="BM999" s="149" t="s">
        <v>3681</v>
      </c>
    </row>
    <row r="1000" spans="2:65" s="1" customFormat="1" ht="58.5">
      <c r="B1000" s="32"/>
      <c r="D1000" s="151" t="s">
        <v>195</v>
      </c>
      <c r="F1000" s="152" t="s">
        <v>1011</v>
      </c>
      <c r="I1000" s="153"/>
      <c r="L1000" s="32"/>
      <c r="M1000" s="154"/>
      <c r="T1000" s="56"/>
      <c r="AT1000" s="17" t="s">
        <v>195</v>
      </c>
      <c r="AU1000" s="17" t="s">
        <v>84</v>
      </c>
    </row>
    <row r="1001" spans="2:65" s="13" customFormat="1" ht="11.25">
      <c r="B1001" s="161"/>
      <c r="D1001" s="151" t="s">
        <v>197</v>
      </c>
      <c r="E1001" s="162" t="s">
        <v>1</v>
      </c>
      <c r="F1001" s="163" t="s">
        <v>1016</v>
      </c>
      <c r="H1001" s="164">
        <v>600</v>
      </c>
      <c r="I1001" s="165"/>
      <c r="L1001" s="161"/>
      <c r="M1001" s="166"/>
      <c r="T1001" s="167"/>
      <c r="AT1001" s="162" t="s">
        <v>197</v>
      </c>
      <c r="AU1001" s="162" t="s">
        <v>84</v>
      </c>
      <c r="AV1001" s="13" t="s">
        <v>84</v>
      </c>
      <c r="AW1001" s="13" t="s">
        <v>30</v>
      </c>
      <c r="AX1001" s="13" t="s">
        <v>73</v>
      </c>
      <c r="AY1001" s="162" t="s">
        <v>187</v>
      </c>
    </row>
    <row r="1002" spans="2:65" s="14" customFormat="1" ht="11.25">
      <c r="B1002" s="168"/>
      <c r="D1002" s="151" t="s">
        <v>197</v>
      </c>
      <c r="E1002" s="169" t="s">
        <v>1</v>
      </c>
      <c r="F1002" s="170" t="s">
        <v>202</v>
      </c>
      <c r="H1002" s="171">
        <v>600</v>
      </c>
      <c r="I1002" s="172"/>
      <c r="L1002" s="168"/>
      <c r="M1002" s="173"/>
      <c r="T1002" s="174"/>
      <c r="AT1002" s="169" t="s">
        <v>197</v>
      </c>
      <c r="AU1002" s="169" t="s">
        <v>84</v>
      </c>
      <c r="AV1002" s="14" t="s">
        <v>193</v>
      </c>
      <c r="AW1002" s="14" t="s">
        <v>30</v>
      </c>
      <c r="AX1002" s="14" t="s">
        <v>80</v>
      </c>
      <c r="AY1002" s="169" t="s">
        <v>187</v>
      </c>
    </row>
    <row r="1003" spans="2:65" s="1" customFormat="1" ht="24.2" customHeight="1">
      <c r="B1003" s="32"/>
      <c r="C1003" s="137" t="s">
        <v>1017</v>
      </c>
      <c r="D1003" s="137" t="s">
        <v>189</v>
      </c>
      <c r="E1003" s="138" t="s">
        <v>1018</v>
      </c>
      <c r="F1003" s="139" t="s">
        <v>1019</v>
      </c>
      <c r="G1003" s="140" t="s">
        <v>397</v>
      </c>
      <c r="H1003" s="141">
        <v>10</v>
      </c>
      <c r="I1003" s="142"/>
      <c r="J1003" s="143">
        <f>ROUND(I1003*H1003,2)</f>
        <v>0</v>
      </c>
      <c r="K1003" s="144"/>
      <c r="L1003" s="32"/>
      <c r="M1003" s="145" t="s">
        <v>1</v>
      </c>
      <c r="N1003" s="146" t="s">
        <v>39</v>
      </c>
      <c r="P1003" s="147">
        <f>O1003*H1003</f>
        <v>0</v>
      </c>
      <c r="Q1003" s="147">
        <v>0</v>
      </c>
      <c r="R1003" s="147">
        <f>Q1003*H1003</f>
        <v>0</v>
      </c>
      <c r="S1003" s="147">
        <v>0</v>
      </c>
      <c r="T1003" s="148">
        <f>S1003*H1003</f>
        <v>0</v>
      </c>
      <c r="AR1003" s="149" t="s">
        <v>193</v>
      </c>
      <c r="AT1003" s="149" t="s">
        <v>189</v>
      </c>
      <c r="AU1003" s="149" t="s">
        <v>84</v>
      </c>
      <c r="AY1003" s="17" t="s">
        <v>187</v>
      </c>
      <c r="BE1003" s="150">
        <f>IF(N1003="základní",J1003,0)</f>
        <v>0</v>
      </c>
      <c r="BF1003" s="150">
        <f>IF(N1003="snížená",J1003,0)</f>
        <v>0</v>
      </c>
      <c r="BG1003" s="150">
        <f>IF(N1003="zákl. přenesená",J1003,0)</f>
        <v>0</v>
      </c>
      <c r="BH1003" s="150">
        <f>IF(N1003="sníž. přenesená",J1003,0)</f>
        <v>0</v>
      </c>
      <c r="BI1003" s="150">
        <f>IF(N1003="nulová",J1003,0)</f>
        <v>0</v>
      </c>
      <c r="BJ1003" s="17" t="s">
        <v>84</v>
      </c>
      <c r="BK1003" s="150">
        <f>ROUND(I1003*H1003,2)</f>
        <v>0</v>
      </c>
      <c r="BL1003" s="17" t="s">
        <v>193</v>
      </c>
      <c r="BM1003" s="149" t="s">
        <v>3682</v>
      </c>
    </row>
    <row r="1004" spans="2:65" s="1" customFormat="1" ht="39">
      <c r="B1004" s="32"/>
      <c r="D1004" s="151" t="s">
        <v>195</v>
      </c>
      <c r="F1004" s="152" t="s">
        <v>1021</v>
      </c>
      <c r="I1004" s="153"/>
      <c r="L1004" s="32"/>
      <c r="M1004" s="154"/>
      <c r="T1004" s="56"/>
      <c r="AT1004" s="17" t="s">
        <v>195</v>
      </c>
      <c r="AU1004" s="17" t="s">
        <v>84</v>
      </c>
    </row>
    <row r="1005" spans="2:65" s="1" customFormat="1" ht="37.9" customHeight="1">
      <c r="B1005" s="32"/>
      <c r="C1005" s="137" t="s">
        <v>1022</v>
      </c>
      <c r="D1005" s="137" t="s">
        <v>189</v>
      </c>
      <c r="E1005" s="138" t="s">
        <v>1023</v>
      </c>
      <c r="F1005" s="139" t="s">
        <v>1024</v>
      </c>
      <c r="G1005" s="140" t="s">
        <v>245</v>
      </c>
      <c r="H1005" s="141">
        <v>708.35</v>
      </c>
      <c r="I1005" s="142"/>
      <c r="J1005" s="143">
        <f>ROUND(I1005*H1005,2)</f>
        <v>0</v>
      </c>
      <c r="K1005" s="144"/>
      <c r="L1005" s="32"/>
      <c r="M1005" s="145" t="s">
        <v>1</v>
      </c>
      <c r="N1005" s="146" t="s">
        <v>39</v>
      </c>
      <c r="P1005" s="147">
        <f>O1005*H1005</f>
        <v>0</v>
      </c>
      <c r="Q1005" s="147">
        <v>0</v>
      </c>
      <c r="R1005" s="147">
        <f>Q1005*H1005</f>
        <v>0</v>
      </c>
      <c r="S1005" s="147">
        <v>0</v>
      </c>
      <c r="T1005" s="148">
        <f>S1005*H1005</f>
        <v>0</v>
      </c>
      <c r="AR1005" s="149" t="s">
        <v>193</v>
      </c>
      <c r="AT1005" s="149" t="s">
        <v>189</v>
      </c>
      <c r="AU1005" s="149" t="s">
        <v>84</v>
      </c>
      <c r="AY1005" s="17" t="s">
        <v>187</v>
      </c>
      <c r="BE1005" s="150">
        <f>IF(N1005="základní",J1005,0)</f>
        <v>0</v>
      </c>
      <c r="BF1005" s="150">
        <f>IF(N1005="snížená",J1005,0)</f>
        <v>0</v>
      </c>
      <c r="BG1005" s="150">
        <f>IF(N1005="zákl. přenesená",J1005,0)</f>
        <v>0</v>
      </c>
      <c r="BH1005" s="150">
        <f>IF(N1005="sníž. přenesená",J1005,0)</f>
        <v>0</v>
      </c>
      <c r="BI1005" s="150">
        <f>IF(N1005="nulová",J1005,0)</f>
        <v>0</v>
      </c>
      <c r="BJ1005" s="17" t="s">
        <v>84</v>
      </c>
      <c r="BK1005" s="150">
        <f>ROUND(I1005*H1005,2)</f>
        <v>0</v>
      </c>
      <c r="BL1005" s="17" t="s">
        <v>193</v>
      </c>
      <c r="BM1005" s="149" t="s">
        <v>3683</v>
      </c>
    </row>
    <row r="1006" spans="2:65" s="1" customFormat="1" ht="58.5">
      <c r="B1006" s="32"/>
      <c r="D1006" s="151" t="s">
        <v>195</v>
      </c>
      <c r="F1006" s="152" t="s">
        <v>1026</v>
      </c>
      <c r="I1006" s="153"/>
      <c r="L1006" s="32"/>
      <c r="M1006" s="154"/>
      <c r="T1006" s="56"/>
      <c r="AT1006" s="17" t="s">
        <v>195</v>
      </c>
      <c r="AU1006" s="17" t="s">
        <v>84</v>
      </c>
    </row>
    <row r="1007" spans="2:65" s="12" customFormat="1" ht="11.25">
      <c r="B1007" s="155"/>
      <c r="D1007" s="151" t="s">
        <v>197</v>
      </c>
      <c r="E1007" s="156" t="s">
        <v>1</v>
      </c>
      <c r="F1007" s="157" t="s">
        <v>207</v>
      </c>
      <c r="H1007" s="156" t="s">
        <v>1</v>
      </c>
      <c r="I1007" s="158"/>
      <c r="L1007" s="155"/>
      <c r="M1007" s="159"/>
      <c r="T1007" s="160"/>
      <c r="AT1007" s="156" t="s">
        <v>197</v>
      </c>
      <c r="AU1007" s="156" t="s">
        <v>84</v>
      </c>
      <c r="AV1007" s="12" t="s">
        <v>80</v>
      </c>
      <c r="AW1007" s="12" t="s">
        <v>30</v>
      </c>
      <c r="AX1007" s="12" t="s">
        <v>73</v>
      </c>
      <c r="AY1007" s="156" t="s">
        <v>187</v>
      </c>
    </row>
    <row r="1008" spans="2:65" s="13" customFormat="1" ht="11.25">
      <c r="B1008" s="161"/>
      <c r="D1008" s="151" t="s">
        <v>197</v>
      </c>
      <c r="E1008" s="162" t="s">
        <v>1</v>
      </c>
      <c r="F1008" s="163" t="s">
        <v>1027</v>
      </c>
      <c r="H1008" s="164">
        <v>708.35</v>
      </c>
      <c r="I1008" s="165"/>
      <c r="L1008" s="161"/>
      <c r="M1008" s="166"/>
      <c r="T1008" s="167"/>
      <c r="AT1008" s="162" t="s">
        <v>197</v>
      </c>
      <c r="AU1008" s="162" t="s">
        <v>84</v>
      </c>
      <c r="AV1008" s="13" t="s">
        <v>84</v>
      </c>
      <c r="AW1008" s="13" t="s">
        <v>30</v>
      </c>
      <c r="AX1008" s="13" t="s">
        <v>73</v>
      </c>
      <c r="AY1008" s="162" t="s">
        <v>187</v>
      </c>
    </row>
    <row r="1009" spans="2:65" s="14" customFormat="1" ht="11.25">
      <c r="B1009" s="168"/>
      <c r="D1009" s="151" t="s">
        <v>197</v>
      </c>
      <c r="E1009" s="169" t="s">
        <v>1</v>
      </c>
      <c r="F1009" s="170" t="s">
        <v>202</v>
      </c>
      <c r="H1009" s="171">
        <v>708.35</v>
      </c>
      <c r="I1009" s="172"/>
      <c r="L1009" s="168"/>
      <c r="M1009" s="173"/>
      <c r="T1009" s="174"/>
      <c r="AT1009" s="169" t="s">
        <v>197</v>
      </c>
      <c r="AU1009" s="169" t="s">
        <v>84</v>
      </c>
      <c r="AV1009" s="14" t="s">
        <v>193</v>
      </c>
      <c r="AW1009" s="14" t="s">
        <v>30</v>
      </c>
      <c r="AX1009" s="14" t="s">
        <v>80</v>
      </c>
      <c r="AY1009" s="169" t="s">
        <v>187</v>
      </c>
    </row>
    <row r="1010" spans="2:65" s="1" customFormat="1" ht="37.9" customHeight="1">
      <c r="B1010" s="32"/>
      <c r="C1010" s="137" t="s">
        <v>1028</v>
      </c>
      <c r="D1010" s="137" t="s">
        <v>189</v>
      </c>
      <c r="E1010" s="138" t="s">
        <v>1029</v>
      </c>
      <c r="F1010" s="139" t="s">
        <v>1030</v>
      </c>
      <c r="G1010" s="140" t="s">
        <v>245</v>
      </c>
      <c r="H1010" s="141">
        <v>20</v>
      </c>
      <c r="I1010" s="142"/>
      <c r="J1010" s="143">
        <f>ROUND(I1010*H1010,2)</f>
        <v>0</v>
      </c>
      <c r="K1010" s="144"/>
      <c r="L1010" s="32"/>
      <c r="M1010" s="145" t="s">
        <v>1</v>
      </c>
      <c r="N1010" s="146" t="s">
        <v>39</v>
      </c>
      <c r="P1010" s="147">
        <f>O1010*H1010</f>
        <v>0</v>
      </c>
      <c r="Q1010" s="147">
        <v>0</v>
      </c>
      <c r="R1010" s="147">
        <f>Q1010*H1010</f>
        <v>0</v>
      </c>
      <c r="S1010" s="147">
        <v>0</v>
      </c>
      <c r="T1010" s="148">
        <f>S1010*H1010</f>
        <v>0</v>
      </c>
      <c r="AR1010" s="149" t="s">
        <v>193</v>
      </c>
      <c r="AT1010" s="149" t="s">
        <v>189</v>
      </c>
      <c r="AU1010" s="149" t="s">
        <v>84</v>
      </c>
      <c r="AY1010" s="17" t="s">
        <v>187</v>
      </c>
      <c r="BE1010" s="150">
        <f>IF(N1010="základní",J1010,0)</f>
        <v>0</v>
      </c>
      <c r="BF1010" s="150">
        <f>IF(N1010="snížená",J1010,0)</f>
        <v>0</v>
      </c>
      <c r="BG1010" s="150">
        <f>IF(N1010="zákl. přenesená",J1010,0)</f>
        <v>0</v>
      </c>
      <c r="BH1010" s="150">
        <f>IF(N1010="sníž. přenesená",J1010,0)</f>
        <v>0</v>
      </c>
      <c r="BI1010" s="150">
        <f>IF(N1010="nulová",J1010,0)</f>
        <v>0</v>
      </c>
      <c r="BJ1010" s="17" t="s">
        <v>84</v>
      </c>
      <c r="BK1010" s="150">
        <f>ROUND(I1010*H1010,2)</f>
        <v>0</v>
      </c>
      <c r="BL1010" s="17" t="s">
        <v>193</v>
      </c>
      <c r="BM1010" s="149" t="s">
        <v>3684</v>
      </c>
    </row>
    <row r="1011" spans="2:65" s="1" customFormat="1" ht="58.5">
      <c r="B1011" s="32"/>
      <c r="D1011" s="151" t="s">
        <v>195</v>
      </c>
      <c r="F1011" s="152" t="s">
        <v>1026</v>
      </c>
      <c r="I1011" s="153"/>
      <c r="L1011" s="32"/>
      <c r="M1011" s="154"/>
      <c r="T1011" s="56"/>
      <c r="AT1011" s="17" t="s">
        <v>195</v>
      </c>
      <c r="AU1011" s="17" t="s">
        <v>84</v>
      </c>
    </row>
    <row r="1012" spans="2:65" s="1" customFormat="1" ht="37.9" customHeight="1">
      <c r="B1012" s="32"/>
      <c r="C1012" s="137" t="s">
        <v>1032</v>
      </c>
      <c r="D1012" s="137" t="s">
        <v>189</v>
      </c>
      <c r="E1012" s="138" t="s">
        <v>1033</v>
      </c>
      <c r="F1012" s="139" t="s">
        <v>1034</v>
      </c>
      <c r="G1012" s="140" t="s">
        <v>245</v>
      </c>
      <c r="H1012" s="141">
        <v>958.49400000000003</v>
      </c>
      <c r="I1012" s="142"/>
      <c r="J1012" s="143">
        <f>ROUND(I1012*H1012,2)</f>
        <v>0</v>
      </c>
      <c r="K1012" s="144"/>
      <c r="L1012" s="32"/>
      <c r="M1012" s="145" t="s">
        <v>1</v>
      </c>
      <c r="N1012" s="146" t="s">
        <v>39</v>
      </c>
      <c r="P1012" s="147">
        <f>O1012*H1012</f>
        <v>0</v>
      </c>
      <c r="Q1012" s="147">
        <v>0</v>
      </c>
      <c r="R1012" s="147">
        <f>Q1012*H1012</f>
        <v>0</v>
      </c>
      <c r="S1012" s="147">
        <v>0</v>
      </c>
      <c r="T1012" s="148">
        <f>S1012*H1012</f>
        <v>0</v>
      </c>
      <c r="AR1012" s="149" t="s">
        <v>193</v>
      </c>
      <c r="AT1012" s="149" t="s">
        <v>189</v>
      </c>
      <c r="AU1012" s="149" t="s">
        <v>84</v>
      </c>
      <c r="AY1012" s="17" t="s">
        <v>187</v>
      </c>
      <c r="BE1012" s="150">
        <f>IF(N1012="základní",J1012,0)</f>
        <v>0</v>
      </c>
      <c r="BF1012" s="150">
        <f>IF(N1012="snížená",J1012,0)</f>
        <v>0</v>
      </c>
      <c r="BG1012" s="150">
        <f>IF(N1012="zákl. přenesená",J1012,0)</f>
        <v>0</v>
      </c>
      <c r="BH1012" s="150">
        <f>IF(N1012="sníž. přenesená",J1012,0)</f>
        <v>0</v>
      </c>
      <c r="BI1012" s="150">
        <f>IF(N1012="nulová",J1012,0)</f>
        <v>0</v>
      </c>
      <c r="BJ1012" s="17" t="s">
        <v>84</v>
      </c>
      <c r="BK1012" s="150">
        <f>ROUND(I1012*H1012,2)</f>
        <v>0</v>
      </c>
      <c r="BL1012" s="17" t="s">
        <v>193</v>
      </c>
      <c r="BM1012" s="149" t="s">
        <v>3685</v>
      </c>
    </row>
    <row r="1013" spans="2:65" s="1" customFormat="1" ht="224.25">
      <c r="B1013" s="32"/>
      <c r="D1013" s="151" t="s">
        <v>195</v>
      </c>
      <c r="F1013" s="152" t="s">
        <v>1036</v>
      </c>
      <c r="I1013" s="153"/>
      <c r="L1013" s="32"/>
      <c r="M1013" s="154"/>
      <c r="T1013" s="56"/>
      <c r="AT1013" s="17" t="s">
        <v>195</v>
      </c>
      <c r="AU1013" s="17" t="s">
        <v>84</v>
      </c>
    </row>
    <row r="1014" spans="2:65" s="12" customFormat="1" ht="11.25">
      <c r="B1014" s="155"/>
      <c r="D1014" s="151" t="s">
        <v>197</v>
      </c>
      <c r="E1014" s="156" t="s">
        <v>1</v>
      </c>
      <c r="F1014" s="157" t="s">
        <v>207</v>
      </c>
      <c r="H1014" s="156" t="s">
        <v>1</v>
      </c>
      <c r="I1014" s="158"/>
      <c r="L1014" s="155"/>
      <c r="M1014" s="159"/>
      <c r="T1014" s="160"/>
      <c r="AT1014" s="156" t="s">
        <v>197</v>
      </c>
      <c r="AU1014" s="156" t="s">
        <v>84</v>
      </c>
      <c r="AV1014" s="12" t="s">
        <v>80</v>
      </c>
      <c r="AW1014" s="12" t="s">
        <v>30</v>
      </c>
      <c r="AX1014" s="12" t="s">
        <v>73</v>
      </c>
      <c r="AY1014" s="156" t="s">
        <v>187</v>
      </c>
    </row>
    <row r="1015" spans="2:65" s="13" customFormat="1" ht="11.25">
      <c r="B1015" s="161"/>
      <c r="D1015" s="151" t="s">
        <v>197</v>
      </c>
      <c r="E1015" s="162" t="s">
        <v>1</v>
      </c>
      <c r="F1015" s="163" t="s">
        <v>1037</v>
      </c>
      <c r="H1015" s="164">
        <v>902</v>
      </c>
      <c r="I1015" s="165"/>
      <c r="L1015" s="161"/>
      <c r="M1015" s="166"/>
      <c r="T1015" s="167"/>
      <c r="AT1015" s="162" t="s">
        <v>197</v>
      </c>
      <c r="AU1015" s="162" t="s">
        <v>84</v>
      </c>
      <c r="AV1015" s="13" t="s">
        <v>84</v>
      </c>
      <c r="AW1015" s="13" t="s">
        <v>30</v>
      </c>
      <c r="AX1015" s="13" t="s">
        <v>73</v>
      </c>
      <c r="AY1015" s="162" t="s">
        <v>187</v>
      </c>
    </row>
    <row r="1016" spans="2:65" s="13" customFormat="1" ht="11.25">
      <c r="B1016" s="161"/>
      <c r="D1016" s="151" t="s">
        <v>197</v>
      </c>
      <c r="E1016" s="162" t="s">
        <v>1</v>
      </c>
      <c r="F1016" s="163" t="s">
        <v>1038</v>
      </c>
      <c r="H1016" s="164">
        <v>29.61</v>
      </c>
      <c r="I1016" s="165"/>
      <c r="L1016" s="161"/>
      <c r="M1016" s="166"/>
      <c r="T1016" s="167"/>
      <c r="AT1016" s="162" t="s">
        <v>197</v>
      </c>
      <c r="AU1016" s="162" t="s">
        <v>84</v>
      </c>
      <c r="AV1016" s="13" t="s">
        <v>84</v>
      </c>
      <c r="AW1016" s="13" t="s">
        <v>30</v>
      </c>
      <c r="AX1016" s="13" t="s">
        <v>73</v>
      </c>
      <c r="AY1016" s="162" t="s">
        <v>187</v>
      </c>
    </row>
    <row r="1017" spans="2:65" s="13" customFormat="1" ht="11.25">
      <c r="B1017" s="161"/>
      <c r="D1017" s="151" t="s">
        <v>197</v>
      </c>
      <c r="E1017" s="162" t="s">
        <v>1</v>
      </c>
      <c r="F1017" s="163" t="s">
        <v>1039</v>
      </c>
      <c r="H1017" s="164">
        <v>26.884</v>
      </c>
      <c r="I1017" s="165"/>
      <c r="L1017" s="161"/>
      <c r="M1017" s="166"/>
      <c r="T1017" s="167"/>
      <c r="AT1017" s="162" t="s">
        <v>197</v>
      </c>
      <c r="AU1017" s="162" t="s">
        <v>84</v>
      </c>
      <c r="AV1017" s="13" t="s">
        <v>84</v>
      </c>
      <c r="AW1017" s="13" t="s">
        <v>30</v>
      </c>
      <c r="AX1017" s="13" t="s">
        <v>73</v>
      </c>
      <c r="AY1017" s="162" t="s">
        <v>187</v>
      </c>
    </row>
    <row r="1018" spans="2:65" s="14" customFormat="1" ht="11.25">
      <c r="B1018" s="168"/>
      <c r="D1018" s="151" t="s">
        <v>197</v>
      </c>
      <c r="E1018" s="169" t="s">
        <v>1</v>
      </c>
      <c r="F1018" s="170" t="s">
        <v>202</v>
      </c>
      <c r="H1018" s="171">
        <v>958.49400000000003</v>
      </c>
      <c r="I1018" s="172"/>
      <c r="L1018" s="168"/>
      <c r="M1018" s="173"/>
      <c r="T1018" s="174"/>
      <c r="AT1018" s="169" t="s">
        <v>197</v>
      </c>
      <c r="AU1018" s="169" t="s">
        <v>84</v>
      </c>
      <c r="AV1018" s="14" t="s">
        <v>193</v>
      </c>
      <c r="AW1018" s="14" t="s">
        <v>30</v>
      </c>
      <c r="AX1018" s="14" t="s">
        <v>80</v>
      </c>
      <c r="AY1018" s="169" t="s">
        <v>187</v>
      </c>
    </row>
    <row r="1019" spans="2:65" s="1" customFormat="1" ht="24.2" customHeight="1">
      <c r="B1019" s="32"/>
      <c r="C1019" s="137" t="s">
        <v>1040</v>
      </c>
      <c r="D1019" s="137" t="s">
        <v>189</v>
      </c>
      <c r="E1019" s="138" t="s">
        <v>1041</v>
      </c>
      <c r="F1019" s="139" t="s">
        <v>1042</v>
      </c>
      <c r="G1019" s="140" t="s">
        <v>406</v>
      </c>
      <c r="H1019" s="141">
        <v>4</v>
      </c>
      <c r="I1019" s="142"/>
      <c r="J1019" s="143">
        <f>ROUND(I1019*H1019,2)</f>
        <v>0</v>
      </c>
      <c r="K1019" s="144"/>
      <c r="L1019" s="32"/>
      <c r="M1019" s="145" t="s">
        <v>1</v>
      </c>
      <c r="N1019" s="146" t="s">
        <v>39</v>
      </c>
      <c r="P1019" s="147">
        <f>O1019*H1019</f>
        <v>0</v>
      </c>
      <c r="Q1019" s="147">
        <v>0</v>
      </c>
      <c r="R1019" s="147">
        <f>Q1019*H1019</f>
        <v>0</v>
      </c>
      <c r="S1019" s="147">
        <v>0</v>
      </c>
      <c r="T1019" s="148">
        <f>S1019*H1019</f>
        <v>0</v>
      </c>
      <c r="AR1019" s="149" t="s">
        <v>193</v>
      </c>
      <c r="AT1019" s="149" t="s">
        <v>189</v>
      </c>
      <c r="AU1019" s="149" t="s">
        <v>84</v>
      </c>
      <c r="AY1019" s="17" t="s">
        <v>187</v>
      </c>
      <c r="BE1019" s="150">
        <f>IF(N1019="základní",J1019,0)</f>
        <v>0</v>
      </c>
      <c r="BF1019" s="150">
        <f>IF(N1019="snížená",J1019,0)</f>
        <v>0</v>
      </c>
      <c r="BG1019" s="150">
        <f>IF(N1019="zákl. přenesená",J1019,0)</f>
        <v>0</v>
      </c>
      <c r="BH1019" s="150">
        <f>IF(N1019="sníž. přenesená",J1019,0)</f>
        <v>0</v>
      </c>
      <c r="BI1019" s="150">
        <f>IF(N1019="nulová",J1019,0)</f>
        <v>0</v>
      </c>
      <c r="BJ1019" s="17" t="s">
        <v>84</v>
      </c>
      <c r="BK1019" s="150">
        <f>ROUND(I1019*H1019,2)</f>
        <v>0</v>
      </c>
      <c r="BL1019" s="17" t="s">
        <v>193</v>
      </c>
      <c r="BM1019" s="149" t="s">
        <v>3686</v>
      </c>
    </row>
    <row r="1020" spans="2:65" s="1" customFormat="1" ht="78">
      <c r="B1020" s="32"/>
      <c r="D1020" s="151" t="s">
        <v>195</v>
      </c>
      <c r="F1020" s="152" t="s">
        <v>1044</v>
      </c>
      <c r="I1020" s="153"/>
      <c r="L1020" s="32"/>
      <c r="M1020" s="154"/>
      <c r="T1020" s="56"/>
      <c r="AT1020" s="17" t="s">
        <v>195</v>
      </c>
      <c r="AU1020" s="17" t="s">
        <v>84</v>
      </c>
    </row>
    <row r="1021" spans="2:65" s="12" customFormat="1" ht="11.25">
      <c r="B1021" s="155"/>
      <c r="D1021" s="151" t="s">
        <v>197</v>
      </c>
      <c r="E1021" s="156" t="s">
        <v>1</v>
      </c>
      <c r="F1021" s="157" t="s">
        <v>207</v>
      </c>
      <c r="H1021" s="156" t="s">
        <v>1</v>
      </c>
      <c r="I1021" s="158"/>
      <c r="L1021" s="155"/>
      <c r="M1021" s="159"/>
      <c r="T1021" s="160"/>
      <c r="AT1021" s="156" t="s">
        <v>197</v>
      </c>
      <c r="AU1021" s="156" t="s">
        <v>84</v>
      </c>
      <c r="AV1021" s="12" t="s">
        <v>80</v>
      </c>
      <c r="AW1021" s="12" t="s">
        <v>30</v>
      </c>
      <c r="AX1021" s="12" t="s">
        <v>73</v>
      </c>
      <c r="AY1021" s="156" t="s">
        <v>187</v>
      </c>
    </row>
    <row r="1022" spans="2:65" s="12" customFormat="1" ht="11.25">
      <c r="B1022" s="155"/>
      <c r="D1022" s="151" t="s">
        <v>197</v>
      </c>
      <c r="E1022" s="156" t="s">
        <v>1</v>
      </c>
      <c r="F1022" s="157" t="s">
        <v>1045</v>
      </c>
      <c r="H1022" s="156" t="s">
        <v>1</v>
      </c>
      <c r="I1022" s="158"/>
      <c r="L1022" s="155"/>
      <c r="M1022" s="159"/>
      <c r="T1022" s="160"/>
      <c r="AT1022" s="156" t="s">
        <v>197</v>
      </c>
      <c r="AU1022" s="156" t="s">
        <v>84</v>
      </c>
      <c r="AV1022" s="12" t="s">
        <v>80</v>
      </c>
      <c r="AW1022" s="12" t="s">
        <v>30</v>
      </c>
      <c r="AX1022" s="12" t="s">
        <v>73</v>
      </c>
      <c r="AY1022" s="156" t="s">
        <v>187</v>
      </c>
    </row>
    <row r="1023" spans="2:65" s="13" customFormat="1" ht="11.25">
      <c r="B1023" s="161"/>
      <c r="D1023" s="151" t="s">
        <v>197</v>
      </c>
      <c r="E1023" s="162" t="s">
        <v>1</v>
      </c>
      <c r="F1023" s="163" t="s">
        <v>193</v>
      </c>
      <c r="H1023" s="164">
        <v>4</v>
      </c>
      <c r="I1023" s="165"/>
      <c r="L1023" s="161"/>
      <c r="M1023" s="166"/>
      <c r="T1023" s="167"/>
      <c r="AT1023" s="162" t="s">
        <v>197</v>
      </c>
      <c r="AU1023" s="162" t="s">
        <v>84</v>
      </c>
      <c r="AV1023" s="13" t="s">
        <v>84</v>
      </c>
      <c r="AW1023" s="13" t="s">
        <v>30</v>
      </c>
      <c r="AX1023" s="13" t="s">
        <v>73</v>
      </c>
      <c r="AY1023" s="162" t="s">
        <v>187</v>
      </c>
    </row>
    <row r="1024" spans="2:65" s="14" customFormat="1" ht="11.25">
      <c r="B1024" s="168"/>
      <c r="D1024" s="151" t="s">
        <v>197</v>
      </c>
      <c r="E1024" s="169" t="s">
        <v>1</v>
      </c>
      <c r="F1024" s="170" t="s">
        <v>202</v>
      </c>
      <c r="H1024" s="171">
        <v>4</v>
      </c>
      <c r="I1024" s="172"/>
      <c r="L1024" s="168"/>
      <c r="M1024" s="173"/>
      <c r="T1024" s="174"/>
      <c r="AT1024" s="169" t="s">
        <v>197</v>
      </c>
      <c r="AU1024" s="169" t="s">
        <v>84</v>
      </c>
      <c r="AV1024" s="14" t="s">
        <v>193</v>
      </c>
      <c r="AW1024" s="14" t="s">
        <v>30</v>
      </c>
      <c r="AX1024" s="14" t="s">
        <v>80</v>
      </c>
      <c r="AY1024" s="169" t="s">
        <v>187</v>
      </c>
    </row>
    <row r="1025" spans="2:65" s="1" customFormat="1" ht="21.75" customHeight="1">
      <c r="B1025" s="32"/>
      <c r="C1025" s="175" t="s">
        <v>1046</v>
      </c>
      <c r="D1025" s="175" t="s">
        <v>338</v>
      </c>
      <c r="E1025" s="176" t="s">
        <v>1047</v>
      </c>
      <c r="F1025" s="177" t="s">
        <v>1048</v>
      </c>
      <c r="G1025" s="178" t="s">
        <v>406</v>
      </c>
      <c r="H1025" s="179">
        <v>4</v>
      </c>
      <c r="I1025" s="180"/>
      <c r="J1025" s="181">
        <f>ROUND(I1025*H1025,2)</f>
        <v>0</v>
      </c>
      <c r="K1025" s="182"/>
      <c r="L1025" s="183"/>
      <c r="M1025" s="184" t="s">
        <v>1</v>
      </c>
      <c r="N1025" s="185" t="s">
        <v>39</v>
      </c>
      <c r="P1025" s="147">
        <f>O1025*H1025</f>
        <v>0</v>
      </c>
      <c r="Q1025" s="147">
        <v>0</v>
      </c>
      <c r="R1025" s="147">
        <f>Q1025*H1025</f>
        <v>0</v>
      </c>
      <c r="S1025" s="147">
        <v>0</v>
      </c>
      <c r="T1025" s="148">
        <f>S1025*H1025</f>
        <v>0</v>
      </c>
      <c r="AR1025" s="149" t="s">
        <v>242</v>
      </c>
      <c r="AT1025" s="149" t="s">
        <v>338</v>
      </c>
      <c r="AU1025" s="149" t="s">
        <v>84</v>
      </c>
      <c r="AY1025" s="17" t="s">
        <v>187</v>
      </c>
      <c r="BE1025" s="150">
        <f>IF(N1025="základní",J1025,0)</f>
        <v>0</v>
      </c>
      <c r="BF1025" s="150">
        <f>IF(N1025="snížená",J1025,0)</f>
        <v>0</v>
      </c>
      <c r="BG1025" s="150">
        <f>IF(N1025="zákl. přenesená",J1025,0)</f>
        <v>0</v>
      </c>
      <c r="BH1025" s="150">
        <f>IF(N1025="sníž. přenesená",J1025,0)</f>
        <v>0</v>
      </c>
      <c r="BI1025" s="150">
        <f>IF(N1025="nulová",J1025,0)</f>
        <v>0</v>
      </c>
      <c r="BJ1025" s="17" t="s">
        <v>84</v>
      </c>
      <c r="BK1025" s="150">
        <f>ROUND(I1025*H1025,2)</f>
        <v>0</v>
      </c>
      <c r="BL1025" s="17" t="s">
        <v>193</v>
      </c>
      <c r="BM1025" s="149" t="s">
        <v>3687</v>
      </c>
    </row>
    <row r="1026" spans="2:65" s="1" customFormat="1" ht="37.9" customHeight="1">
      <c r="B1026" s="32"/>
      <c r="C1026" s="137" t="s">
        <v>1050</v>
      </c>
      <c r="D1026" s="137" t="s">
        <v>189</v>
      </c>
      <c r="E1026" s="138" t="s">
        <v>1051</v>
      </c>
      <c r="F1026" s="139" t="s">
        <v>1052</v>
      </c>
      <c r="G1026" s="140" t="s">
        <v>406</v>
      </c>
      <c r="H1026" s="141">
        <v>96</v>
      </c>
      <c r="I1026" s="142"/>
      <c r="J1026" s="143">
        <f>ROUND(I1026*H1026,2)</f>
        <v>0</v>
      </c>
      <c r="K1026" s="144"/>
      <c r="L1026" s="32"/>
      <c r="M1026" s="145" t="s">
        <v>1</v>
      </c>
      <c r="N1026" s="146" t="s">
        <v>39</v>
      </c>
      <c r="P1026" s="147">
        <f>O1026*H1026</f>
        <v>0</v>
      </c>
      <c r="Q1026" s="147">
        <v>0</v>
      </c>
      <c r="R1026" s="147">
        <f>Q1026*H1026</f>
        <v>0</v>
      </c>
      <c r="S1026" s="147">
        <v>0</v>
      </c>
      <c r="T1026" s="148">
        <f>S1026*H1026</f>
        <v>0</v>
      </c>
      <c r="AR1026" s="149" t="s">
        <v>193</v>
      </c>
      <c r="AT1026" s="149" t="s">
        <v>189</v>
      </c>
      <c r="AU1026" s="149" t="s">
        <v>84</v>
      </c>
      <c r="AY1026" s="17" t="s">
        <v>187</v>
      </c>
      <c r="BE1026" s="150">
        <f>IF(N1026="základní",J1026,0)</f>
        <v>0</v>
      </c>
      <c r="BF1026" s="150">
        <f>IF(N1026="snížená",J1026,0)</f>
        <v>0</v>
      </c>
      <c r="BG1026" s="150">
        <f>IF(N1026="zákl. přenesená",J1026,0)</f>
        <v>0</v>
      </c>
      <c r="BH1026" s="150">
        <f>IF(N1026="sníž. přenesená",J1026,0)</f>
        <v>0</v>
      </c>
      <c r="BI1026" s="150">
        <f>IF(N1026="nulová",J1026,0)</f>
        <v>0</v>
      </c>
      <c r="BJ1026" s="17" t="s">
        <v>84</v>
      </c>
      <c r="BK1026" s="150">
        <f>ROUND(I1026*H1026,2)</f>
        <v>0</v>
      </c>
      <c r="BL1026" s="17" t="s">
        <v>193</v>
      </c>
      <c r="BM1026" s="149" t="s">
        <v>3688</v>
      </c>
    </row>
    <row r="1027" spans="2:65" s="1" customFormat="1" ht="97.5">
      <c r="B1027" s="32"/>
      <c r="D1027" s="151" t="s">
        <v>195</v>
      </c>
      <c r="F1027" s="152" t="s">
        <v>1054</v>
      </c>
      <c r="I1027" s="153"/>
      <c r="L1027" s="32"/>
      <c r="M1027" s="154"/>
      <c r="T1027" s="56"/>
      <c r="AT1027" s="17" t="s">
        <v>195</v>
      </c>
      <c r="AU1027" s="17" t="s">
        <v>84</v>
      </c>
    </row>
    <row r="1028" spans="2:65" s="12" customFormat="1" ht="11.25">
      <c r="B1028" s="155"/>
      <c r="D1028" s="151" t="s">
        <v>197</v>
      </c>
      <c r="E1028" s="156" t="s">
        <v>1</v>
      </c>
      <c r="F1028" s="157" t="s">
        <v>238</v>
      </c>
      <c r="H1028" s="156" t="s">
        <v>1</v>
      </c>
      <c r="I1028" s="158"/>
      <c r="L1028" s="155"/>
      <c r="M1028" s="159"/>
      <c r="T1028" s="160"/>
      <c r="AT1028" s="156" t="s">
        <v>197</v>
      </c>
      <c r="AU1028" s="156" t="s">
        <v>84</v>
      </c>
      <c r="AV1028" s="12" t="s">
        <v>80</v>
      </c>
      <c r="AW1028" s="12" t="s">
        <v>30</v>
      </c>
      <c r="AX1028" s="12" t="s">
        <v>73</v>
      </c>
      <c r="AY1028" s="156" t="s">
        <v>187</v>
      </c>
    </row>
    <row r="1029" spans="2:65" s="12" customFormat="1" ht="11.25">
      <c r="B1029" s="155"/>
      <c r="D1029" s="151" t="s">
        <v>197</v>
      </c>
      <c r="E1029" s="156" t="s">
        <v>1</v>
      </c>
      <c r="F1029" s="157" t="s">
        <v>321</v>
      </c>
      <c r="H1029" s="156" t="s">
        <v>1</v>
      </c>
      <c r="I1029" s="158"/>
      <c r="L1029" s="155"/>
      <c r="M1029" s="159"/>
      <c r="T1029" s="160"/>
      <c r="AT1029" s="156" t="s">
        <v>197</v>
      </c>
      <c r="AU1029" s="156" t="s">
        <v>84</v>
      </c>
      <c r="AV1029" s="12" t="s">
        <v>80</v>
      </c>
      <c r="AW1029" s="12" t="s">
        <v>30</v>
      </c>
      <c r="AX1029" s="12" t="s">
        <v>73</v>
      </c>
      <c r="AY1029" s="156" t="s">
        <v>187</v>
      </c>
    </row>
    <row r="1030" spans="2:65" s="13" customFormat="1" ht="11.25">
      <c r="B1030" s="161"/>
      <c r="D1030" s="151" t="s">
        <v>197</v>
      </c>
      <c r="E1030" s="162" t="s">
        <v>1</v>
      </c>
      <c r="F1030" s="163" t="s">
        <v>1055</v>
      </c>
      <c r="H1030" s="164">
        <v>96</v>
      </c>
      <c r="I1030" s="165"/>
      <c r="L1030" s="161"/>
      <c r="M1030" s="166"/>
      <c r="T1030" s="167"/>
      <c r="AT1030" s="162" t="s">
        <v>197</v>
      </c>
      <c r="AU1030" s="162" t="s">
        <v>84</v>
      </c>
      <c r="AV1030" s="13" t="s">
        <v>84</v>
      </c>
      <c r="AW1030" s="13" t="s">
        <v>30</v>
      </c>
      <c r="AX1030" s="13" t="s">
        <v>73</v>
      </c>
      <c r="AY1030" s="162" t="s">
        <v>187</v>
      </c>
    </row>
    <row r="1031" spans="2:65" s="14" customFormat="1" ht="11.25">
      <c r="B1031" s="168"/>
      <c r="D1031" s="151" t="s">
        <v>197</v>
      </c>
      <c r="E1031" s="169" t="s">
        <v>1</v>
      </c>
      <c r="F1031" s="170" t="s">
        <v>202</v>
      </c>
      <c r="H1031" s="171">
        <v>96</v>
      </c>
      <c r="I1031" s="172"/>
      <c r="L1031" s="168"/>
      <c r="M1031" s="173"/>
      <c r="T1031" s="174"/>
      <c r="AT1031" s="169" t="s">
        <v>197</v>
      </c>
      <c r="AU1031" s="169" t="s">
        <v>84</v>
      </c>
      <c r="AV1031" s="14" t="s">
        <v>193</v>
      </c>
      <c r="AW1031" s="14" t="s">
        <v>30</v>
      </c>
      <c r="AX1031" s="14" t="s">
        <v>80</v>
      </c>
      <c r="AY1031" s="169" t="s">
        <v>187</v>
      </c>
    </row>
    <row r="1032" spans="2:65" s="1" customFormat="1" ht="16.5" customHeight="1">
      <c r="B1032" s="32"/>
      <c r="C1032" s="137" t="s">
        <v>1056</v>
      </c>
      <c r="D1032" s="137" t="s">
        <v>189</v>
      </c>
      <c r="E1032" s="138" t="s">
        <v>1057</v>
      </c>
      <c r="F1032" s="139" t="s">
        <v>1058</v>
      </c>
      <c r="G1032" s="140" t="s">
        <v>192</v>
      </c>
      <c r="H1032" s="141">
        <v>6.41</v>
      </c>
      <c r="I1032" s="142"/>
      <c r="J1032" s="143">
        <f>ROUND(I1032*H1032,2)</f>
        <v>0</v>
      </c>
      <c r="K1032" s="144"/>
      <c r="L1032" s="32"/>
      <c r="M1032" s="145" t="s">
        <v>1</v>
      </c>
      <c r="N1032" s="146" t="s">
        <v>39</v>
      </c>
      <c r="P1032" s="147">
        <f>O1032*H1032</f>
        <v>0</v>
      </c>
      <c r="Q1032" s="147">
        <v>0</v>
      </c>
      <c r="R1032" s="147">
        <f>Q1032*H1032</f>
        <v>0</v>
      </c>
      <c r="S1032" s="147">
        <v>0</v>
      </c>
      <c r="T1032" s="148">
        <f>S1032*H1032</f>
        <v>0</v>
      </c>
      <c r="AR1032" s="149" t="s">
        <v>193</v>
      </c>
      <c r="AT1032" s="149" t="s">
        <v>189</v>
      </c>
      <c r="AU1032" s="149" t="s">
        <v>84</v>
      </c>
      <c r="AY1032" s="17" t="s">
        <v>187</v>
      </c>
      <c r="BE1032" s="150">
        <f>IF(N1032="základní",J1032,0)</f>
        <v>0</v>
      </c>
      <c r="BF1032" s="150">
        <f>IF(N1032="snížená",J1032,0)</f>
        <v>0</v>
      </c>
      <c r="BG1032" s="150">
        <f>IF(N1032="zákl. přenesená",J1032,0)</f>
        <v>0</v>
      </c>
      <c r="BH1032" s="150">
        <f>IF(N1032="sníž. přenesená",J1032,0)</f>
        <v>0</v>
      </c>
      <c r="BI1032" s="150">
        <f>IF(N1032="nulová",J1032,0)</f>
        <v>0</v>
      </c>
      <c r="BJ1032" s="17" t="s">
        <v>84</v>
      </c>
      <c r="BK1032" s="150">
        <f>ROUND(I1032*H1032,2)</f>
        <v>0</v>
      </c>
      <c r="BL1032" s="17" t="s">
        <v>193</v>
      </c>
      <c r="BM1032" s="149" t="s">
        <v>3689</v>
      </c>
    </row>
    <row r="1033" spans="2:65" s="12" customFormat="1" ht="11.25">
      <c r="B1033" s="155"/>
      <c r="D1033" s="151" t="s">
        <v>197</v>
      </c>
      <c r="E1033" s="156" t="s">
        <v>1</v>
      </c>
      <c r="F1033" s="157" t="s">
        <v>379</v>
      </c>
      <c r="H1033" s="156" t="s">
        <v>1</v>
      </c>
      <c r="I1033" s="158"/>
      <c r="L1033" s="155"/>
      <c r="M1033" s="159"/>
      <c r="T1033" s="160"/>
      <c r="AT1033" s="156" t="s">
        <v>197</v>
      </c>
      <c r="AU1033" s="156" t="s">
        <v>84</v>
      </c>
      <c r="AV1033" s="12" t="s">
        <v>80</v>
      </c>
      <c r="AW1033" s="12" t="s">
        <v>30</v>
      </c>
      <c r="AX1033" s="12" t="s">
        <v>73</v>
      </c>
      <c r="AY1033" s="156" t="s">
        <v>187</v>
      </c>
    </row>
    <row r="1034" spans="2:65" s="13" customFormat="1" ht="11.25">
      <c r="B1034" s="161"/>
      <c r="D1034" s="151" t="s">
        <v>197</v>
      </c>
      <c r="E1034" s="162" t="s">
        <v>1</v>
      </c>
      <c r="F1034" s="163" t="s">
        <v>1060</v>
      </c>
      <c r="H1034" s="164">
        <v>5.157</v>
      </c>
      <c r="I1034" s="165"/>
      <c r="L1034" s="161"/>
      <c r="M1034" s="166"/>
      <c r="T1034" s="167"/>
      <c r="AT1034" s="162" t="s">
        <v>197</v>
      </c>
      <c r="AU1034" s="162" t="s">
        <v>84</v>
      </c>
      <c r="AV1034" s="13" t="s">
        <v>84</v>
      </c>
      <c r="AW1034" s="13" t="s">
        <v>30</v>
      </c>
      <c r="AX1034" s="13" t="s">
        <v>73</v>
      </c>
      <c r="AY1034" s="162" t="s">
        <v>187</v>
      </c>
    </row>
    <row r="1035" spans="2:65" s="13" customFormat="1" ht="11.25">
      <c r="B1035" s="161"/>
      <c r="D1035" s="151" t="s">
        <v>197</v>
      </c>
      <c r="E1035" s="162" t="s">
        <v>1</v>
      </c>
      <c r="F1035" s="163" t="s">
        <v>1061</v>
      </c>
      <c r="H1035" s="164">
        <v>1.2529999999999999</v>
      </c>
      <c r="I1035" s="165"/>
      <c r="L1035" s="161"/>
      <c r="M1035" s="166"/>
      <c r="T1035" s="167"/>
      <c r="AT1035" s="162" t="s">
        <v>197</v>
      </c>
      <c r="AU1035" s="162" t="s">
        <v>84</v>
      </c>
      <c r="AV1035" s="13" t="s">
        <v>84</v>
      </c>
      <c r="AW1035" s="13" t="s">
        <v>30</v>
      </c>
      <c r="AX1035" s="13" t="s">
        <v>73</v>
      </c>
      <c r="AY1035" s="162" t="s">
        <v>187</v>
      </c>
    </row>
    <row r="1036" spans="2:65" s="14" customFormat="1" ht="11.25">
      <c r="B1036" s="168"/>
      <c r="D1036" s="151" t="s">
        <v>197</v>
      </c>
      <c r="E1036" s="169" t="s">
        <v>1</v>
      </c>
      <c r="F1036" s="170" t="s">
        <v>202</v>
      </c>
      <c r="H1036" s="171">
        <v>6.41</v>
      </c>
      <c r="I1036" s="172"/>
      <c r="L1036" s="168"/>
      <c r="M1036" s="173"/>
      <c r="T1036" s="174"/>
      <c r="AT1036" s="169" t="s">
        <v>197</v>
      </c>
      <c r="AU1036" s="169" t="s">
        <v>84</v>
      </c>
      <c r="AV1036" s="14" t="s">
        <v>193</v>
      </c>
      <c r="AW1036" s="14" t="s">
        <v>30</v>
      </c>
      <c r="AX1036" s="14" t="s">
        <v>80</v>
      </c>
      <c r="AY1036" s="169" t="s">
        <v>187</v>
      </c>
    </row>
    <row r="1037" spans="2:65" s="1" customFormat="1" ht="44.25" customHeight="1">
      <c r="B1037" s="32"/>
      <c r="C1037" s="137" t="s">
        <v>1062</v>
      </c>
      <c r="D1037" s="137" t="s">
        <v>189</v>
      </c>
      <c r="E1037" s="138" t="s">
        <v>1063</v>
      </c>
      <c r="F1037" s="139" t="s">
        <v>1064</v>
      </c>
      <c r="G1037" s="140" t="s">
        <v>245</v>
      </c>
      <c r="H1037" s="141">
        <v>24.094000000000001</v>
      </c>
      <c r="I1037" s="142"/>
      <c r="J1037" s="143">
        <f>ROUND(I1037*H1037,2)</f>
        <v>0</v>
      </c>
      <c r="K1037" s="144"/>
      <c r="L1037" s="32"/>
      <c r="M1037" s="145" t="s">
        <v>1</v>
      </c>
      <c r="N1037" s="146" t="s">
        <v>39</v>
      </c>
      <c r="P1037" s="147">
        <f>O1037*H1037</f>
        <v>0</v>
      </c>
      <c r="Q1037" s="147">
        <v>0</v>
      </c>
      <c r="R1037" s="147">
        <f>Q1037*H1037</f>
        <v>0</v>
      </c>
      <c r="S1037" s="147">
        <v>0</v>
      </c>
      <c r="T1037" s="148">
        <f>S1037*H1037</f>
        <v>0</v>
      </c>
      <c r="AR1037" s="149" t="s">
        <v>193</v>
      </c>
      <c r="AT1037" s="149" t="s">
        <v>189</v>
      </c>
      <c r="AU1037" s="149" t="s">
        <v>84</v>
      </c>
      <c r="AY1037" s="17" t="s">
        <v>187</v>
      </c>
      <c r="BE1037" s="150">
        <f>IF(N1037="základní",J1037,0)</f>
        <v>0</v>
      </c>
      <c r="BF1037" s="150">
        <f>IF(N1037="snížená",J1037,0)</f>
        <v>0</v>
      </c>
      <c r="BG1037" s="150">
        <f>IF(N1037="zákl. přenesená",J1037,0)</f>
        <v>0</v>
      </c>
      <c r="BH1037" s="150">
        <f>IF(N1037="sníž. přenesená",J1037,0)</f>
        <v>0</v>
      </c>
      <c r="BI1037" s="150">
        <f>IF(N1037="nulová",J1037,0)</f>
        <v>0</v>
      </c>
      <c r="BJ1037" s="17" t="s">
        <v>84</v>
      </c>
      <c r="BK1037" s="150">
        <f>ROUND(I1037*H1037,2)</f>
        <v>0</v>
      </c>
      <c r="BL1037" s="17" t="s">
        <v>193</v>
      </c>
      <c r="BM1037" s="149" t="s">
        <v>3690</v>
      </c>
    </row>
    <row r="1038" spans="2:65" s="12" customFormat="1" ht="11.25">
      <c r="B1038" s="155"/>
      <c r="D1038" s="151" t="s">
        <v>197</v>
      </c>
      <c r="E1038" s="156" t="s">
        <v>1</v>
      </c>
      <c r="F1038" s="157" t="s">
        <v>379</v>
      </c>
      <c r="H1038" s="156" t="s">
        <v>1</v>
      </c>
      <c r="I1038" s="158"/>
      <c r="L1038" s="155"/>
      <c r="M1038" s="159"/>
      <c r="T1038" s="160"/>
      <c r="AT1038" s="156" t="s">
        <v>197</v>
      </c>
      <c r="AU1038" s="156" t="s">
        <v>84</v>
      </c>
      <c r="AV1038" s="12" t="s">
        <v>80</v>
      </c>
      <c r="AW1038" s="12" t="s">
        <v>30</v>
      </c>
      <c r="AX1038" s="12" t="s">
        <v>73</v>
      </c>
      <c r="AY1038" s="156" t="s">
        <v>187</v>
      </c>
    </row>
    <row r="1039" spans="2:65" s="12" customFormat="1" ht="11.25">
      <c r="B1039" s="155"/>
      <c r="D1039" s="151" t="s">
        <v>197</v>
      </c>
      <c r="E1039" s="156" t="s">
        <v>1</v>
      </c>
      <c r="F1039" s="157" t="s">
        <v>307</v>
      </c>
      <c r="H1039" s="156" t="s">
        <v>1</v>
      </c>
      <c r="I1039" s="158"/>
      <c r="L1039" s="155"/>
      <c r="M1039" s="159"/>
      <c r="T1039" s="160"/>
      <c r="AT1039" s="156" t="s">
        <v>197</v>
      </c>
      <c r="AU1039" s="156" t="s">
        <v>84</v>
      </c>
      <c r="AV1039" s="12" t="s">
        <v>80</v>
      </c>
      <c r="AW1039" s="12" t="s">
        <v>30</v>
      </c>
      <c r="AX1039" s="12" t="s">
        <v>73</v>
      </c>
      <c r="AY1039" s="156" t="s">
        <v>187</v>
      </c>
    </row>
    <row r="1040" spans="2:65" s="13" customFormat="1" ht="11.25">
      <c r="B1040" s="161"/>
      <c r="D1040" s="151" t="s">
        <v>197</v>
      </c>
      <c r="E1040" s="162" t="s">
        <v>1</v>
      </c>
      <c r="F1040" s="163" t="s">
        <v>1066</v>
      </c>
      <c r="H1040" s="164">
        <v>8.8450000000000006</v>
      </c>
      <c r="I1040" s="165"/>
      <c r="L1040" s="161"/>
      <c r="M1040" s="166"/>
      <c r="T1040" s="167"/>
      <c r="AT1040" s="162" t="s">
        <v>197</v>
      </c>
      <c r="AU1040" s="162" t="s">
        <v>84</v>
      </c>
      <c r="AV1040" s="13" t="s">
        <v>84</v>
      </c>
      <c r="AW1040" s="13" t="s">
        <v>30</v>
      </c>
      <c r="AX1040" s="13" t="s">
        <v>73</v>
      </c>
      <c r="AY1040" s="162" t="s">
        <v>187</v>
      </c>
    </row>
    <row r="1041" spans="2:65" s="13" customFormat="1" ht="11.25">
      <c r="B1041" s="161"/>
      <c r="D1041" s="151" t="s">
        <v>197</v>
      </c>
      <c r="E1041" s="162" t="s">
        <v>1</v>
      </c>
      <c r="F1041" s="163" t="s">
        <v>1067</v>
      </c>
      <c r="H1041" s="164">
        <v>7.93</v>
      </c>
      <c r="I1041" s="165"/>
      <c r="L1041" s="161"/>
      <c r="M1041" s="166"/>
      <c r="T1041" s="167"/>
      <c r="AT1041" s="162" t="s">
        <v>197</v>
      </c>
      <c r="AU1041" s="162" t="s">
        <v>84</v>
      </c>
      <c r="AV1041" s="13" t="s">
        <v>84</v>
      </c>
      <c r="AW1041" s="13" t="s">
        <v>30</v>
      </c>
      <c r="AX1041" s="13" t="s">
        <v>73</v>
      </c>
      <c r="AY1041" s="162" t="s">
        <v>187</v>
      </c>
    </row>
    <row r="1042" spans="2:65" s="13" customFormat="1" ht="11.25">
      <c r="B1042" s="161"/>
      <c r="D1042" s="151" t="s">
        <v>197</v>
      </c>
      <c r="E1042" s="162" t="s">
        <v>1</v>
      </c>
      <c r="F1042" s="163" t="s">
        <v>1068</v>
      </c>
      <c r="H1042" s="164">
        <v>-4.7279999999999998</v>
      </c>
      <c r="I1042" s="165"/>
      <c r="L1042" s="161"/>
      <c r="M1042" s="166"/>
      <c r="T1042" s="167"/>
      <c r="AT1042" s="162" t="s">
        <v>197</v>
      </c>
      <c r="AU1042" s="162" t="s">
        <v>84</v>
      </c>
      <c r="AV1042" s="13" t="s">
        <v>84</v>
      </c>
      <c r="AW1042" s="13" t="s">
        <v>30</v>
      </c>
      <c r="AX1042" s="13" t="s">
        <v>73</v>
      </c>
      <c r="AY1042" s="162" t="s">
        <v>187</v>
      </c>
    </row>
    <row r="1043" spans="2:65" s="12" customFormat="1" ht="11.25">
      <c r="B1043" s="155"/>
      <c r="D1043" s="151" t="s">
        <v>197</v>
      </c>
      <c r="E1043" s="156" t="s">
        <v>1</v>
      </c>
      <c r="F1043" s="157" t="s">
        <v>311</v>
      </c>
      <c r="H1043" s="156" t="s">
        <v>1</v>
      </c>
      <c r="I1043" s="158"/>
      <c r="L1043" s="155"/>
      <c r="M1043" s="159"/>
      <c r="T1043" s="160"/>
      <c r="AT1043" s="156" t="s">
        <v>197</v>
      </c>
      <c r="AU1043" s="156" t="s">
        <v>84</v>
      </c>
      <c r="AV1043" s="12" t="s">
        <v>80</v>
      </c>
      <c r="AW1043" s="12" t="s">
        <v>30</v>
      </c>
      <c r="AX1043" s="12" t="s">
        <v>73</v>
      </c>
      <c r="AY1043" s="156" t="s">
        <v>187</v>
      </c>
    </row>
    <row r="1044" spans="2:65" s="13" customFormat="1" ht="11.25">
      <c r="B1044" s="161"/>
      <c r="D1044" s="151" t="s">
        <v>197</v>
      </c>
      <c r="E1044" s="162" t="s">
        <v>1</v>
      </c>
      <c r="F1044" s="163" t="s">
        <v>1066</v>
      </c>
      <c r="H1044" s="164">
        <v>8.8450000000000006</v>
      </c>
      <c r="I1044" s="165"/>
      <c r="L1044" s="161"/>
      <c r="M1044" s="166"/>
      <c r="T1044" s="167"/>
      <c r="AT1044" s="162" t="s">
        <v>197</v>
      </c>
      <c r="AU1044" s="162" t="s">
        <v>84</v>
      </c>
      <c r="AV1044" s="13" t="s">
        <v>84</v>
      </c>
      <c r="AW1044" s="13" t="s">
        <v>30</v>
      </c>
      <c r="AX1044" s="13" t="s">
        <v>73</v>
      </c>
      <c r="AY1044" s="162" t="s">
        <v>187</v>
      </c>
    </row>
    <row r="1045" spans="2:65" s="13" customFormat="1" ht="11.25">
      <c r="B1045" s="161"/>
      <c r="D1045" s="151" t="s">
        <v>197</v>
      </c>
      <c r="E1045" s="162" t="s">
        <v>1</v>
      </c>
      <c r="F1045" s="163" t="s">
        <v>1067</v>
      </c>
      <c r="H1045" s="164">
        <v>7.93</v>
      </c>
      <c r="I1045" s="165"/>
      <c r="L1045" s="161"/>
      <c r="M1045" s="166"/>
      <c r="T1045" s="167"/>
      <c r="AT1045" s="162" t="s">
        <v>197</v>
      </c>
      <c r="AU1045" s="162" t="s">
        <v>84</v>
      </c>
      <c r="AV1045" s="13" t="s">
        <v>84</v>
      </c>
      <c r="AW1045" s="13" t="s">
        <v>30</v>
      </c>
      <c r="AX1045" s="13" t="s">
        <v>73</v>
      </c>
      <c r="AY1045" s="162" t="s">
        <v>187</v>
      </c>
    </row>
    <row r="1046" spans="2:65" s="13" customFormat="1" ht="11.25">
      <c r="B1046" s="161"/>
      <c r="D1046" s="151" t="s">
        <v>197</v>
      </c>
      <c r="E1046" s="162" t="s">
        <v>1</v>
      </c>
      <c r="F1046" s="163" t="s">
        <v>1068</v>
      </c>
      <c r="H1046" s="164">
        <v>-4.7279999999999998</v>
      </c>
      <c r="I1046" s="165"/>
      <c r="L1046" s="161"/>
      <c r="M1046" s="166"/>
      <c r="T1046" s="167"/>
      <c r="AT1046" s="162" t="s">
        <v>197</v>
      </c>
      <c r="AU1046" s="162" t="s">
        <v>84</v>
      </c>
      <c r="AV1046" s="13" t="s">
        <v>84</v>
      </c>
      <c r="AW1046" s="13" t="s">
        <v>30</v>
      </c>
      <c r="AX1046" s="13" t="s">
        <v>73</v>
      </c>
      <c r="AY1046" s="162" t="s">
        <v>187</v>
      </c>
    </row>
    <row r="1047" spans="2:65" s="14" customFormat="1" ht="11.25">
      <c r="B1047" s="168"/>
      <c r="D1047" s="151" t="s">
        <v>197</v>
      </c>
      <c r="E1047" s="169" t="s">
        <v>1</v>
      </c>
      <c r="F1047" s="170" t="s">
        <v>202</v>
      </c>
      <c r="H1047" s="171">
        <v>24.094000000000001</v>
      </c>
      <c r="I1047" s="172"/>
      <c r="L1047" s="168"/>
      <c r="M1047" s="173"/>
      <c r="T1047" s="174"/>
      <c r="AT1047" s="169" t="s">
        <v>197</v>
      </c>
      <c r="AU1047" s="169" t="s">
        <v>84</v>
      </c>
      <c r="AV1047" s="14" t="s">
        <v>193</v>
      </c>
      <c r="AW1047" s="14" t="s">
        <v>30</v>
      </c>
      <c r="AX1047" s="14" t="s">
        <v>80</v>
      </c>
      <c r="AY1047" s="169" t="s">
        <v>187</v>
      </c>
    </row>
    <row r="1048" spans="2:65" s="1" customFormat="1" ht="44.25" customHeight="1">
      <c r="B1048" s="32"/>
      <c r="C1048" s="137" t="s">
        <v>1069</v>
      </c>
      <c r="D1048" s="137" t="s">
        <v>189</v>
      </c>
      <c r="E1048" s="138" t="s">
        <v>1070</v>
      </c>
      <c r="F1048" s="139" t="s">
        <v>1071</v>
      </c>
      <c r="G1048" s="140" t="s">
        <v>245</v>
      </c>
      <c r="H1048" s="141">
        <v>55.076000000000001</v>
      </c>
      <c r="I1048" s="142"/>
      <c r="J1048" s="143">
        <f>ROUND(I1048*H1048,2)</f>
        <v>0</v>
      </c>
      <c r="K1048" s="144"/>
      <c r="L1048" s="32"/>
      <c r="M1048" s="145" t="s">
        <v>1</v>
      </c>
      <c r="N1048" s="146" t="s">
        <v>39</v>
      </c>
      <c r="P1048" s="147">
        <f>O1048*H1048</f>
        <v>0</v>
      </c>
      <c r="Q1048" s="147">
        <v>0</v>
      </c>
      <c r="R1048" s="147">
        <f>Q1048*H1048</f>
        <v>0</v>
      </c>
      <c r="S1048" s="147">
        <v>0</v>
      </c>
      <c r="T1048" s="148">
        <f>S1048*H1048</f>
        <v>0</v>
      </c>
      <c r="AR1048" s="149" t="s">
        <v>193</v>
      </c>
      <c r="AT1048" s="149" t="s">
        <v>189</v>
      </c>
      <c r="AU1048" s="149" t="s">
        <v>84</v>
      </c>
      <c r="AY1048" s="17" t="s">
        <v>187</v>
      </c>
      <c r="BE1048" s="150">
        <f>IF(N1048="základní",J1048,0)</f>
        <v>0</v>
      </c>
      <c r="BF1048" s="150">
        <f>IF(N1048="snížená",J1048,0)</f>
        <v>0</v>
      </c>
      <c r="BG1048" s="150">
        <f>IF(N1048="zákl. přenesená",J1048,0)</f>
        <v>0</v>
      </c>
      <c r="BH1048" s="150">
        <f>IF(N1048="sníž. přenesená",J1048,0)</f>
        <v>0</v>
      </c>
      <c r="BI1048" s="150">
        <f>IF(N1048="nulová",J1048,0)</f>
        <v>0</v>
      </c>
      <c r="BJ1048" s="17" t="s">
        <v>84</v>
      </c>
      <c r="BK1048" s="150">
        <f>ROUND(I1048*H1048,2)</f>
        <v>0</v>
      </c>
      <c r="BL1048" s="17" t="s">
        <v>193</v>
      </c>
      <c r="BM1048" s="149" t="s">
        <v>3691</v>
      </c>
    </row>
    <row r="1049" spans="2:65" s="12" customFormat="1" ht="11.25">
      <c r="B1049" s="155"/>
      <c r="D1049" s="151" t="s">
        <v>197</v>
      </c>
      <c r="E1049" s="156" t="s">
        <v>1</v>
      </c>
      <c r="F1049" s="157" t="s">
        <v>379</v>
      </c>
      <c r="H1049" s="156" t="s">
        <v>1</v>
      </c>
      <c r="I1049" s="158"/>
      <c r="L1049" s="155"/>
      <c r="M1049" s="159"/>
      <c r="T1049" s="160"/>
      <c r="AT1049" s="156" t="s">
        <v>197</v>
      </c>
      <c r="AU1049" s="156" t="s">
        <v>84</v>
      </c>
      <c r="AV1049" s="12" t="s">
        <v>80</v>
      </c>
      <c r="AW1049" s="12" t="s">
        <v>30</v>
      </c>
      <c r="AX1049" s="12" t="s">
        <v>73</v>
      </c>
      <c r="AY1049" s="156" t="s">
        <v>187</v>
      </c>
    </row>
    <row r="1050" spans="2:65" s="12" customFormat="1" ht="11.25">
      <c r="B1050" s="155"/>
      <c r="D1050" s="151" t="s">
        <v>197</v>
      </c>
      <c r="E1050" s="156" t="s">
        <v>1</v>
      </c>
      <c r="F1050" s="157" t="s">
        <v>307</v>
      </c>
      <c r="H1050" s="156" t="s">
        <v>1</v>
      </c>
      <c r="I1050" s="158"/>
      <c r="L1050" s="155"/>
      <c r="M1050" s="159"/>
      <c r="T1050" s="160"/>
      <c r="AT1050" s="156" t="s">
        <v>197</v>
      </c>
      <c r="AU1050" s="156" t="s">
        <v>84</v>
      </c>
      <c r="AV1050" s="12" t="s">
        <v>80</v>
      </c>
      <c r="AW1050" s="12" t="s">
        <v>30</v>
      </c>
      <c r="AX1050" s="12" t="s">
        <v>73</v>
      </c>
      <c r="AY1050" s="156" t="s">
        <v>187</v>
      </c>
    </row>
    <row r="1051" spans="2:65" s="13" customFormat="1" ht="11.25">
      <c r="B1051" s="161"/>
      <c r="D1051" s="151" t="s">
        <v>197</v>
      </c>
      <c r="E1051" s="162" t="s">
        <v>1</v>
      </c>
      <c r="F1051" s="163" t="s">
        <v>1073</v>
      </c>
      <c r="H1051" s="164">
        <v>25.01</v>
      </c>
      <c r="I1051" s="165"/>
      <c r="L1051" s="161"/>
      <c r="M1051" s="166"/>
      <c r="T1051" s="167"/>
      <c r="AT1051" s="162" t="s">
        <v>197</v>
      </c>
      <c r="AU1051" s="162" t="s">
        <v>84</v>
      </c>
      <c r="AV1051" s="13" t="s">
        <v>84</v>
      </c>
      <c r="AW1051" s="13" t="s">
        <v>30</v>
      </c>
      <c r="AX1051" s="13" t="s">
        <v>73</v>
      </c>
      <c r="AY1051" s="162" t="s">
        <v>187</v>
      </c>
    </row>
    <row r="1052" spans="2:65" s="13" customFormat="1" ht="11.25">
      <c r="B1052" s="161"/>
      <c r="D1052" s="151" t="s">
        <v>197</v>
      </c>
      <c r="E1052" s="162" t="s">
        <v>1</v>
      </c>
      <c r="F1052" s="163" t="s">
        <v>1074</v>
      </c>
      <c r="H1052" s="164">
        <v>-2.3639999999999999</v>
      </c>
      <c r="I1052" s="165"/>
      <c r="L1052" s="161"/>
      <c r="M1052" s="166"/>
      <c r="T1052" s="167"/>
      <c r="AT1052" s="162" t="s">
        <v>197</v>
      </c>
      <c r="AU1052" s="162" t="s">
        <v>84</v>
      </c>
      <c r="AV1052" s="13" t="s">
        <v>84</v>
      </c>
      <c r="AW1052" s="13" t="s">
        <v>30</v>
      </c>
      <c r="AX1052" s="13" t="s">
        <v>73</v>
      </c>
      <c r="AY1052" s="162" t="s">
        <v>187</v>
      </c>
    </row>
    <row r="1053" spans="2:65" s="13" customFormat="1" ht="11.25">
      <c r="B1053" s="161"/>
      <c r="D1053" s="151" t="s">
        <v>197</v>
      </c>
      <c r="E1053" s="162" t="s">
        <v>1</v>
      </c>
      <c r="F1053" s="163" t="s">
        <v>317</v>
      </c>
      <c r="H1053" s="164">
        <v>-3.1520000000000001</v>
      </c>
      <c r="I1053" s="165"/>
      <c r="L1053" s="161"/>
      <c r="M1053" s="166"/>
      <c r="T1053" s="167"/>
      <c r="AT1053" s="162" t="s">
        <v>197</v>
      </c>
      <c r="AU1053" s="162" t="s">
        <v>84</v>
      </c>
      <c r="AV1053" s="13" t="s">
        <v>84</v>
      </c>
      <c r="AW1053" s="13" t="s">
        <v>30</v>
      </c>
      <c r="AX1053" s="13" t="s">
        <v>73</v>
      </c>
      <c r="AY1053" s="162" t="s">
        <v>187</v>
      </c>
    </row>
    <row r="1054" spans="2:65" s="13" customFormat="1" ht="11.25">
      <c r="B1054" s="161"/>
      <c r="D1054" s="151" t="s">
        <v>197</v>
      </c>
      <c r="E1054" s="162" t="s">
        <v>1</v>
      </c>
      <c r="F1054" s="163" t="s">
        <v>1075</v>
      </c>
      <c r="H1054" s="164">
        <v>11.59</v>
      </c>
      <c r="I1054" s="165"/>
      <c r="L1054" s="161"/>
      <c r="M1054" s="166"/>
      <c r="T1054" s="167"/>
      <c r="AT1054" s="162" t="s">
        <v>197</v>
      </c>
      <c r="AU1054" s="162" t="s">
        <v>84</v>
      </c>
      <c r="AV1054" s="13" t="s">
        <v>84</v>
      </c>
      <c r="AW1054" s="13" t="s">
        <v>30</v>
      </c>
      <c r="AX1054" s="13" t="s">
        <v>73</v>
      </c>
      <c r="AY1054" s="162" t="s">
        <v>187</v>
      </c>
    </row>
    <row r="1055" spans="2:65" s="13" customFormat="1" ht="11.25">
      <c r="B1055" s="161"/>
      <c r="D1055" s="151" t="s">
        <v>197</v>
      </c>
      <c r="E1055" s="162" t="s">
        <v>1</v>
      </c>
      <c r="F1055" s="163" t="s">
        <v>1074</v>
      </c>
      <c r="H1055" s="164">
        <v>-2.3639999999999999</v>
      </c>
      <c r="I1055" s="165"/>
      <c r="L1055" s="161"/>
      <c r="M1055" s="166"/>
      <c r="T1055" s="167"/>
      <c r="AT1055" s="162" t="s">
        <v>197</v>
      </c>
      <c r="AU1055" s="162" t="s">
        <v>84</v>
      </c>
      <c r="AV1055" s="13" t="s">
        <v>84</v>
      </c>
      <c r="AW1055" s="13" t="s">
        <v>30</v>
      </c>
      <c r="AX1055" s="13" t="s">
        <v>73</v>
      </c>
      <c r="AY1055" s="162" t="s">
        <v>187</v>
      </c>
    </row>
    <row r="1056" spans="2:65" s="12" customFormat="1" ht="11.25">
      <c r="B1056" s="155"/>
      <c r="D1056" s="151" t="s">
        <v>197</v>
      </c>
      <c r="E1056" s="156" t="s">
        <v>1</v>
      </c>
      <c r="F1056" s="157" t="s">
        <v>311</v>
      </c>
      <c r="H1056" s="156" t="s">
        <v>1</v>
      </c>
      <c r="I1056" s="158"/>
      <c r="L1056" s="155"/>
      <c r="M1056" s="159"/>
      <c r="T1056" s="160"/>
      <c r="AT1056" s="156" t="s">
        <v>197</v>
      </c>
      <c r="AU1056" s="156" t="s">
        <v>84</v>
      </c>
      <c r="AV1056" s="12" t="s">
        <v>80</v>
      </c>
      <c r="AW1056" s="12" t="s">
        <v>30</v>
      </c>
      <c r="AX1056" s="12" t="s">
        <v>73</v>
      </c>
      <c r="AY1056" s="156" t="s">
        <v>187</v>
      </c>
    </row>
    <row r="1057" spans="2:65" s="13" customFormat="1" ht="11.25">
      <c r="B1057" s="161"/>
      <c r="D1057" s="151" t="s">
        <v>197</v>
      </c>
      <c r="E1057" s="162" t="s">
        <v>1</v>
      </c>
      <c r="F1057" s="163" t="s">
        <v>1073</v>
      </c>
      <c r="H1057" s="164">
        <v>25.01</v>
      </c>
      <c r="I1057" s="165"/>
      <c r="L1057" s="161"/>
      <c r="M1057" s="166"/>
      <c r="T1057" s="167"/>
      <c r="AT1057" s="162" t="s">
        <v>197</v>
      </c>
      <c r="AU1057" s="162" t="s">
        <v>84</v>
      </c>
      <c r="AV1057" s="13" t="s">
        <v>84</v>
      </c>
      <c r="AW1057" s="13" t="s">
        <v>30</v>
      </c>
      <c r="AX1057" s="13" t="s">
        <v>73</v>
      </c>
      <c r="AY1057" s="162" t="s">
        <v>187</v>
      </c>
    </row>
    <row r="1058" spans="2:65" s="13" customFormat="1" ht="11.25">
      <c r="B1058" s="161"/>
      <c r="D1058" s="151" t="s">
        <v>197</v>
      </c>
      <c r="E1058" s="162" t="s">
        <v>1</v>
      </c>
      <c r="F1058" s="163" t="s">
        <v>1074</v>
      </c>
      <c r="H1058" s="164">
        <v>-2.3639999999999999</v>
      </c>
      <c r="I1058" s="165"/>
      <c r="L1058" s="161"/>
      <c r="M1058" s="166"/>
      <c r="T1058" s="167"/>
      <c r="AT1058" s="162" t="s">
        <v>197</v>
      </c>
      <c r="AU1058" s="162" t="s">
        <v>84</v>
      </c>
      <c r="AV1058" s="13" t="s">
        <v>84</v>
      </c>
      <c r="AW1058" s="13" t="s">
        <v>30</v>
      </c>
      <c r="AX1058" s="13" t="s">
        <v>73</v>
      </c>
      <c r="AY1058" s="162" t="s">
        <v>187</v>
      </c>
    </row>
    <row r="1059" spans="2:65" s="13" customFormat="1" ht="11.25">
      <c r="B1059" s="161"/>
      <c r="D1059" s="151" t="s">
        <v>197</v>
      </c>
      <c r="E1059" s="162" t="s">
        <v>1</v>
      </c>
      <c r="F1059" s="163" t="s">
        <v>317</v>
      </c>
      <c r="H1059" s="164">
        <v>-3.1520000000000001</v>
      </c>
      <c r="I1059" s="165"/>
      <c r="L1059" s="161"/>
      <c r="M1059" s="166"/>
      <c r="T1059" s="167"/>
      <c r="AT1059" s="162" t="s">
        <v>197</v>
      </c>
      <c r="AU1059" s="162" t="s">
        <v>84</v>
      </c>
      <c r="AV1059" s="13" t="s">
        <v>84</v>
      </c>
      <c r="AW1059" s="13" t="s">
        <v>30</v>
      </c>
      <c r="AX1059" s="13" t="s">
        <v>73</v>
      </c>
      <c r="AY1059" s="162" t="s">
        <v>187</v>
      </c>
    </row>
    <row r="1060" spans="2:65" s="13" customFormat="1" ht="11.25">
      <c r="B1060" s="161"/>
      <c r="D1060" s="151" t="s">
        <v>197</v>
      </c>
      <c r="E1060" s="162" t="s">
        <v>1</v>
      </c>
      <c r="F1060" s="163" t="s">
        <v>1075</v>
      </c>
      <c r="H1060" s="164">
        <v>11.59</v>
      </c>
      <c r="I1060" s="165"/>
      <c r="L1060" s="161"/>
      <c r="M1060" s="166"/>
      <c r="T1060" s="167"/>
      <c r="AT1060" s="162" t="s">
        <v>197</v>
      </c>
      <c r="AU1060" s="162" t="s">
        <v>84</v>
      </c>
      <c r="AV1060" s="13" t="s">
        <v>84</v>
      </c>
      <c r="AW1060" s="13" t="s">
        <v>30</v>
      </c>
      <c r="AX1060" s="13" t="s">
        <v>73</v>
      </c>
      <c r="AY1060" s="162" t="s">
        <v>187</v>
      </c>
    </row>
    <row r="1061" spans="2:65" s="13" customFormat="1" ht="11.25">
      <c r="B1061" s="161"/>
      <c r="D1061" s="151" t="s">
        <v>197</v>
      </c>
      <c r="E1061" s="162" t="s">
        <v>1</v>
      </c>
      <c r="F1061" s="163" t="s">
        <v>1068</v>
      </c>
      <c r="H1061" s="164">
        <v>-4.7279999999999998</v>
      </c>
      <c r="I1061" s="165"/>
      <c r="L1061" s="161"/>
      <c r="M1061" s="166"/>
      <c r="T1061" s="167"/>
      <c r="AT1061" s="162" t="s">
        <v>197</v>
      </c>
      <c r="AU1061" s="162" t="s">
        <v>84</v>
      </c>
      <c r="AV1061" s="13" t="s">
        <v>84</v>
      </c>
      <c r="AW1061" s="13" t="s">
        <v>30</v>
      </c>
      <c r="AX1061" s="13" t="s">
        <v>73</v>
      </c>
      <c r="AY1061" s="162" t="s">
        <v>187</v>
      </c>
    </row>
    <row r="1062" spans="2:65" s="14" customFormat="1" ht="11.25">
      <c r="B1062" s="168"/>
      <c r="D1062" s="151" t="s">
        <v>197</v>
      </c>
      <c r="E1062" s="169" t="s">
        <v>1</v>
      </c>
      <c r="F1062" s="170" t="s">
        <v>202</v>
      </c>
      <c r="H1062" s="171">
        <v>55.076000000000001</v>
      </c>
      <c r="I1062" s="172"/>
      <c r="L1062" s="168"/>
      <c r="M1062" s="173"/>
      <c r="T1062" s="174"/>
      <c r="AT1062" s="169" t="s">
        <v>197</v>
      </c>
      <c r="AU1062" s="169" t="s">
        <v>84</v>
      </c>
      <c r="AV1062" s="14" t="s">
        <v>193</v>
      </c>
      <c r="AW1062" s="14" t="s">
        <v>30</v>
      </c>
      <c r="AX1062" s="14" t="s">
        <v>80</v>
      </c>
      <c r="AY1062" s="169" t="s">
        <v>187</v>
      </c>
    </row>
    <row r="1063" spans="2:65" s="1" customFormat="1" ht="44.25" customHeight="1">
      <c r="B1063" s="32"/>
      <c r="C1063" s="137" t="s">
        <v>1076</v>
      </c>
      <c r="D1063" s="137" t="s">
        <v>189</v>
      </c>
      <c r="E1063" s="138" t="s">
        <v>1077</v>
      </c>
      <c r="F1063" s="139" t="s">
        <v>1078</v>
      </c>
      <c r="G1063" s="140" t="s">
        <v>192</v>
      </c>
      <c r="H1063" s="141">
        <v>5.2069999999999999</v>
      </c>
      <c r="I1063" s="142"/>
      <c r="J1063" s="143">
        <f>ROUND(I1063*H1063,2)</f>
        <v>0</v>
      </c>
      <c r="K1063" s="144"/>
      <c r="L1063" s="32"/>
      <c r="M1063" s="145" t="s">
        <v>1</v>
      </c>
      <c r="N1063" s="146" t="s">
        <v>39</v>
      </c>
      <c r="P1063" s="147">
        <f>O1063*H1063</f>
        <v>0</v>
      </c>
      <c r="Q1063" s="147">
        <v>0</v>
      </c>
      <c r="R1063" s="147">
        <f>Q1063*H1063</f>
        <v>0</v>
      </c>
      <c r="S1063" s="147">
        <v>0</v>
      </c>
      <c r="T1063" s="148">
        <f>S1063*H1063</f>
        <v>0</v>
      </c>
      <c r="AR1063" s="149" t="s">
        <v>193</v>
      </c>
      <c r="AT1063" s="149" t="s">
        <v>189</v>
      </c>
      <c r="AU1063" s="149" t="s">
        <v>84</v>
      </c>
      <c r="AY1063" s="17" t="s">
        <v>187</v>
      </c>
      <c r="BE1063" s="150">
        <f>IF(N1063="základní",J1063,0)</f>
        <v>0</v>
      </c>
      <c r="BF1063" s="150">
        <f>IF(N1063="snížená",J1063,0)</f>
        <v>0</v>
      </c>
      <c r="BG1063" s="150">
        <f>IF(N1063="zákl. přenesená",J1063,0)</f>
        <v>0</v>
      </c>
      <c r="BH1063" s="150">
        <f>IF(N1063="sníž. přenesená",J1063,0)</f>
        <v>0</v>
      </c>
      <c r="BI1063" s="150">
        <f>IF(N1063="nulová",J1063,0)</f>
        <v>0</v>
      </c>
      <c r="BJ1063" s="17" t="s">
        <v>84</v>
      </c>
      <c r="BK1063" s="150">
        <f>ROUND(I1063*H1063,2)</f>
        <v>0</v>
      </c>
      <c r="BL1063" s="17" t="s">
        <v>193</v>
      </c>
      <c r="BM1063" s="149" t="s">
        <v>3692</v>
      </c>
    </row>
    <row r="1064" spans="2:65" s="1" customFormat="1" ht="39">
      <c r="B1064" s="32"/>
      <c r="D1064" s="151" t="s">
        <v>195</v>
      </c>
      <c r="F1064" s="152" t="s">
        <v>1080</v>
      </c>
      <c r="I1064" s="153"/>
      <c r="L1064" s="32"/>
      <c r="M1064" s="154"/>
      <c r="T1064" s="56"/>
      <c r="AT1064" s="17" t="s">
        <v>195</v>
      </c>
      <c r="AU1064" s="17" t="s">
        <v>84</v>
      </c>
    </row>
    <row r="1065" spans="2:65" s="12" customFormat="1" ht="11.25">
      <c r="B1065" s="155"/>
      <c r="D1065" s="151" t="s">
        <v>197</v>
      </c>
      <c r="E1065" s="156" t="s">
        <v>1</v>
      </c>
      <c r="F1065" s="157" t="s">
        <v>379</v>
      </c>
      <c r="H1065" s="156" t="s">
        <v>1</v>
      </c>
      <c r="I1065" s="158"/>
      <c r="L1065" s="155"/>
      <c r="M1065" s="159"/>
      <c r="T1065" s="160"/>
      <c r="AT1065" s="156" t="s">
        <v>197</v>
      </c>
      <c r="AU1065" s="156" t="s">
        <v>84</v>
      </c>
      <c r="AV1065" s="12" t="s">
        <v>80</v>
      </c>
      <c r="AW1065" s="12" t="s">
        <v>30</v>
      </c>
      <c r="AX1065" s="12" t="s">
        <v>73</v>
      </c>
      <c r="AY1065" s="156" t="s">
        <v>187</v>
      </c>
    </row>
    <row r="1066" spans="2:65" s="12" customFormat="1" ht="11.25">
      <c r="B1066" s="155"/>
      <c r="D1066" s="151" t="s">
        <v>197</v>
      </c>
      <c r="E1066" s="156" t="s">
        <v>1</v>
      </c>
      <c r="F1066" s="157" t="s">
        <v>632</v>
      </c>
      <c r="H1066" s="156" t="s">
        <v>1</v>
      </c>
      <c r="I1066" s="158"/>
      <c r="L1066" s="155"/>
      <c r="M1066" s="159"/>
      <c r="T1066" s="160"/>
      <c r="AT1066" s="156" t="s">
        <v>197</v>
      </c>
      <c r="AU1066" s="156" t="s">
        <v>84</v>
      </c>
      <c r="AV1066" s="12" t="s">
        <v>80</v>
      </c>
      <c r="AW1066" s="12" t="s">
        <v>30</v>
      </c>
      <c r="AX1066" s="12" t="s">
        <v>73</v>
      </c>
      <c r="AY1066" s="156" t="s">
        <v>187</v>
      </c>
    </row>
    <row r="1067" spans="2:65" s="13" customFormat="1" ht="11.25">
      <c r="B1067" s="161"/>
      <c r="D1067" s="151" t="s">
        <v>197</v>
      </c>
      <c r="E1067" s="162" t="s">
        <v>1</v>
      </c>
      <c r="F1067" s="163" t="s">
        <v>1081</v>
      </c>
      <c r="H1067" s="164">
        <v>3.9420000000000002</v>
      </c>
      <c r="I1067" s="165"/>
      <c r="L1067" s="161"/>
      <c r="M1067" s="166"/>
      <c r="T1067" s="167"/>
      <c r="AT1067" s="162" t="s">
        <v>197</v>
      </c>
      <c r="AU1067" s="162" t="s">
        <v>84</v>
      </c>
      <c r="AV1067" s="13" t="s">
        <v>84</v>
      </c>
      <c r="AW1067" s="13" t="s">
        <v>30</v>
      </c>
      <c r="AX1067" s="13" t="s">
        <v>73</v>
      </c>
      <c r="AY1067" s="162" t="s">
        <v>187</v>
      </c>
    </row>
    <row r="1068" spans="2:65" s="13" customFormat="1" ht="11.25">
      <c r="B1068" s="161"/>
      <c r="D1068" s="151" t="s">
        <v>197</v>
      </c>
      <c r="E1068" s="162" t="s">
        <v>1</v>
      </c>
      <c r="F1068" s="163" t="s">
        <v>1082</v>
      </c>
      <c r="H1068" s="164">
        <v>1.2649999999999999</v>
      </c>
      <c r="I1068" s="165"/>
      <c r="L1068" s="161"/>
      <c r="M1068" s="166"/>
      <c r="T1068" s="167"/>
      <c r="AT1068" s="162" t="s">
        <v>197</v>
      </c>
      <c r="AU1068" s="162" t="s">
        <v>84</v>
      </c>
      <c r="AV1068" s="13" t="s">
        <v>84</v>
      </c>
      <c r="AW1068" s="13" t="s">
        <v>30</v>
      </c>
      <c r="AX1068" s="13" t="s">
        <v>73</v>
      </c>
      <c r="AY1068" s="162" t="s">
        <v>187</v>
      </c>
    </row>
    <row r="1069" spans="2:65" s="14" customFormat="1" ht="11.25">
      <c r="B1069" s="168"/>
      <c r="D1069" s="151" t="s">
        <v>197</v>
      </c>
      <c r="E1069" s="169" t="s">
        <v>1</v>
      </c>
      <c r="F1069" s="170" t="s">
        <v>202</v>
      </c>
      <c r="H1069" s="171">
        <v>5.2069999999999999</v>
      </c>
      <c r="I1069" s="172"/>
      <c r="L1069" s="168"/>
      <c r="M1069" s="173"/>
      <c r="T1069" s="174"/>
      <c r="AT1069" s="169" t="s">
        <v>197</v>
      </c>
      <c r="AU1069" s="169" t="s">
        <v>84</v>
      </c>
      <c r="AV1069" s="14" t="s">
        <v>193</v>
      </c>
      <c r="AW1069" s="14" t="s">
        <v>30</v>
      </c>
      <c r="AX1069" s="14" t="s">
        <v>80</v>
      </c>
      <c r="AY1069" s="169" t="s">
        <v>187</v>
      </c>
    </row>
    <row r="1070" spans="2:65" s="1" customFormat="1" ht="24.2" customHeight="1">
      <c r="B1070" s="32"/>
      <c r="C1070" s="137" t="s">
        <v>1083</v>
      </c>
      <c r="D1070" s="137" t="s">
        <v>189</v>
      </c>
      <c r="E1070" s="138" t="s">
        <v>1084</v>
      </c>
      <c r="F1070" s="139" t="s">
        <v>1085</v>
      </c>
      <c r="G1070" s="140" t="s">
        <v>192</v>
      </c>
      <c r="H1070" s="141">
        <v>10.366</v>
      </c>
      <c r="I1070" s="142"/>
      <c r="J1070" s="143">
        <f>ROUND(I1070*H1070,2)</f>
        <v>0</v>
      </c>
      <c r="K1070" s="144"/>
      <c r="L1070" s="32"/>
      <c r="M1070" s="145" t="s">
        <v>1</v>
      </c>
      <c r="N1070" s="146" t="s">
        <v>39</v>
      </c>
      <c r="P1070" s="147">
        <f>O1070*H1070</f>
        <v>0</v>
      </c>
      <c r="Q1070" s="147">
        <v>0</v>
      </c>
      <c r="R1070" s="147">
        <f>Q1070*H1070</f>
        <v>0</v>
      </c>
      <c r="S1070" s="147">
        <v>0</v>
      </c>
      <c r="T1070" s="148">
        <f>S1070*H1070</f>
        <v>0</v>
      </c>
      <c r="AR1070" s="149" t="s">
        <v>193</v>
      </c>
      <c r="AT1070" s="149" t="s">
        <v>189</v>
      </c>
      <c r="AU1070" s="149" t="s">
        <v>84</v>
      </c>
      <c r="AY1070" s="17" t="s">
        <v>187</v>
      </c>
      <c r="BE1070" s="150">
        <f>IF(N1070="základní",J1070,0)</f>
        <v>0</v>
      </c>
      <c r="BF1070" s="150">
        <f>IF(N1070="snížená",J1070,0)</f>
        <v>0</v>
      </c>
      <c r="BG1070" s="150">
        <f>IF(N1070="zákl. přenesená",J1070,0)</f>
        <v>0</v>
      </c>
      <c r="BH1070" s="150">
        <f>IF(N1070="sníž. přenesená",J1070,0)</f>
        <v>0</v>
      </c>
      <c r="BI1070" s="150">
        <f>IF(N1070="nulová",J1070,0)</f>
        <v>0</v>
      </c>
      <c r="BJ1070" s="17" t="s">
        <v>84</v>
      </c>
      <c r="BK1070" s="150">
        <f>ROUND(I1070*H1070,2)</f>
        <v>0</v>
      </c>
      <c r="BL1070" s="17" t="s">
        <v>193</v>
      </c>
      <c r="BM1070" s="149" t="s">
        <v>3693</v>
      </c>
    </row>
    <row r="1071" spans="2:65" s="1" customFormat="1" ht="39">
      <c r="B1071" s="32"/>
      <c r="D1071" s="151" t="s">
        <v>195</v>
      </c>
      <c r="F1071" s="152" t="s">
        <v>1087</v>
      </c>
      <c r="I1071" s="153"/>
      <c r="L1071" s="32"/>
      <c r="M1071" s="154"/>
      <c r="T1071" s="56"/>
      <c r="AT1071" s="17" t="s">
        <v>195</v>
      </c>
      <c r="AU1071" s="17" t="s">
        <v>84</v>
      </c>
    </row>
    <row r="1072" spans="2:65" s="12" customFormat="1" ht="11.25">
      <c r="B1072" s="155"/>
      <c r="D1072" s="151" t="s">
        <v>197</v>
      </c>
      <c r="E1072" s="156" t="s">
        <v>1</v>
      </c>
      <c r="F1072" s="157" t="s">
        <v>379</v>
      </c>
      <c r="H1072" s="156" t="s">
        <v>1</v>
      </c>
      <c r="I1072" s="158"/>
      <c r="L1072" s="155"/>
      <c r="M1072" s="159"/>
      <c r="T1072" s="160"/>
      <c r="AT1072" s="156" t="s">
        <v>197</v>
      </c>
      <c r="AU1072" s="156" t="s">
        <v>84</v>
      </c>
      <c r="AV1072" s="12" t="s">
        <v>80</v>
      </c>
      <c r="AW1072" s="12" t="s">
        <v>30</v>
      </c>
      <c r="AX1072" s="12" t="s">
        <v>73</v>
      </c>
      <c r="AY1072" s="156" t="s">
        <v>187</v>
      </c>
    </row>
    <row r="1073" spans="2:65" s="12" customFormat="1" ht="11.25">
      <c r="B1073" s="155"/>
      <c r="D1073" s="151" t="s">
        <v>197</v>
      </c>
      <c r="E1073" s="156" t="s">
        <v>1</v>
      </c>
      <c r="F1073" s="157" t="s">
        <v>1088</v>
      </c>
      <c r="H1073" s="156" t="s">
        <v>1</v>
      </c>
      <c r="I1073" s="158"/>
      <c r="L1073" s="155"/>
      <c r="M1073" s="159"/>
      <c r="T1073" s="160"/>
      <c r="AT1073" s="156" t="s">
        <v>197</v>
      </c>
      <c r="AU1073" s="156" t="s">
        <v>84</v>
      </c>
      <c r="AV1073" s="12" t="s">
        <v>80</v>
      </c>
      <c r="AW1073" s="12" t="s">
        <v>30</v>
      </c>
      <c r="AX1073" s="12" t="s">
        <v>73</v>
      </c>
      <c r="AY1073" s="156" t="s">
        <v>187</v>
      </c>
    </row>
    <row r="1074" spans="2:65" s="13" customFormat="1" ht="11.25">
      <c r="B1074" s="161"/>
      <c r="D1074" s="151" t="s">
        <v>197</v>
      </c>
      <c r="E1074" s="162" t="s">
        <v>1</v>
      </c>
      <c r="F1074" s="163" t="s">
        <v>1089</v>
      </c>
      <c r="H1074" s="164">
        <v>5.73</v>
      </c>
      <c r="I1074" s="165"/>
      <c r="L1074" s="161"/>
      <c r="M1074" s="166"/>
      <c r="T1074" s="167"/>
      <c r="AT1074" s="162" t="s">
        <v>197</v>
      </c>
      <c r="AU1074" s="162" t="s">
        <v>84</v>
      </c>
      <c r="AV1074" s="13" t="s">
        <v>84</v>
      </c>
      <c r="AW1074" s="13" t="s">
        <v>30</v>
      </c>
      <c r="AX1074" s="13" t="s">
        <v>73</v>
      </c>
      <c r="AY1074" s="162" t="s">
        <v>187</v>
      </c>
    </row>
    <row r="1075" spans="2:65" s="13" customFormat="1" ht="11.25">
      <c r="B1075" s="161"/>
      <c r="D1075" s="151" t="s">
        <v>197</v>
      </c>
      <c r="E1075" s="162" t="s">
        <v>1</v>
      </c>
      <c r="F1075" s="163" t="s">
        <v>1090</v>
      </c>
      <c r="H1075" s="164">
        <v>4.298</v>
      </c>
      <c r="I1075" s="165"/>
      <c r="L1075" s="161"/>
      <c r="M1075" s="166"/>
      <c r="T1075" s="167"/>
      <c r="AT1075" s="162" t="s">
        <v>197</v>
      </c>
      <c r="AU1075" s="162" t="s">
        <v>84</v>
      </c>
      <c r="AV1075" s="13" t="s">
        <v>84</v>
      </c>
      <c r="AW1075" s="13" t="s">
        <v>30</v>
      </c>
      <c r="AX1075" s="13" t="s">
        <v>73</v>
      </c>
      <c r="AY1075" s="162" t="s">
        <v>187</v>
      </c>
    </row>
    <row r="1076" spans="2:65" s="13" customFormat="1" ht="11.25">
      <c r="B1076" s="161"/>
      <c r="D1076" s="151" t="s">
        <v>197</v>
      </c>
      <c r="E1076" s="162" t="s">
        <v>1</v>
      </c>
      <c r="F1076" s="163" t="s">
        <v>1091</v>
      </c>
      <c r="H1076" s="164">
        <v>0.33800000000000002</v>
      </c>
      <c r="I1076" s="165"/>
      <c r="L1076" s="161"/>
      <c r="M1076" s="166"/>
      <c r="T1076" s="167"/>
      <c r="AT1076" s="162" t="s">
        <v>197</v>
      </c>
      <c r="AU1076" s="162" t="s">
        <v>84</v>
      </c>
      <c r="AV1076" s="13" t="s">
        <v>84</v>
      </c>
      <c r="AW1076" s="13" t="s">
        <v>30</v>
      </c>
      <c r="AX1076" s="13" t="s">
        <v>73</v>
      </c>
      <c r="AY1076" s="162" t="s">
        <v>187</v>
      </c>
    </row>
    <row r="1077" spans="2:65" s="14" customFormat="1" ht="11.25">
      <c r="B1077" s="168"/>
      <c r="D1077" s="151" t="s">
        <v>197</v>
      </c>
      <c r="E1077" s="169" t="s">
        <v>1</v>
      </c>
      <c r="F1077" s="170" t="s">
        <v>202</v>
      </c>
      <c r="H1077" s="171">
        <v>10.366</v>
      </c>
      <c r="I1077" s="172"/>
      <c r="L1077" s="168"/>
      <c r="M1077" s="173"/>
      <c r="T1077" s="174"/>
      <c r="AT1077" s="169" t="s">
        <v>197</v>
      </c>
      <c r="AU1077" s="169" t="s">
        <v>84</v>
      </c>
      <c r="AV1077" s="14" t="s">
        <v>193</v>
      </c>
      <c r="AW1077" s="14" t="s">
        <v>30</v>
      </c>
      <c r="AX1077" s="14" t="s">
        <v>80</v>
      </c>
      <c r="AY1077" s="169" t="s">
        <v>187</v>
      </c>
    </row>
    <row r="1078" spans="2:65" s="1" customFormat="1" ht="24.2" customHeight="1">
      <c r="B1078" s="32"/>
      <c r="C1078" s="137" t="s">
        <v>1092</v>
      </c>
      <c r="D1078" s="137" t="s">
        <v>189</v>
      </c>
      <c r="E1078" s="138" t="s">
        <v>1093</v>
      </c>
      <c r="F1078" s="139" t="s">
        <v>1094</v>
      </c>
      <c r="G1078" s="140" t="s">
        <v>245</v>
      </c>
      <c r="H1078" s="141">
        <v>2.2000000000000002</v>
      </c>
      <c r="I1078" s="142"/>
      <c r="J1078" s="143">
        <f>ROUND(I1078*H1078,2)</f>
        <v>0</v>
      </c>
      <c r="K1078" s="144"/>
      <c r="L1078" s="32"/>
      <c r="M1078" s="145" t="s">
        <v>1</v>
      </c>
      <c r="N1078" s="146" t="s">
        <v>39</v>
      </c>
      <c r="P1078" s="147">
        <f>O1078*H1078</f>
        <v>0</v>
      </c>
      <c r="Q1078" s="147">
        <v>0</v>
      </c>
      <c r="R1078" s="147">
        <f>Q1078*H1078</f>
        <v>0</v>
      </c>
      <c r="S1078" s="147">
        <v>0</v>
      </c>
      <c r="T1078" s="148">
        <f>S1078*H1078</f>
        <v>0</v>
      </c>
      <c r="AR1078" s="149" t="s">
        <v>193</v>
      </c>
      <c r="AT1078" s="149" t="s">
        <v>189</v>
      </c>
      <c r="AU1078" s="149" t="s">
        <v>84</v>
      </c>
      <c r="AY1078" s="17" t="s">
        <v>187</v>
      </c>
      <c r="BE1078" s="150">
        <f>IF(N1078="základní",J1078,0)</f>
        <v>0</v>
      </c>
      <c r="BF1078" s="150">
        <f>IF(N1078="snížená",J1078,0)</f>
        <v>0</v>
      </c>
      <c r="BG1078" s="150">
        <f>IF(N1078="zákl. přenesená",J1078,0)</f>
        <v>0</v>
      </c>
      <c r="BH1078" s="150">
        <f>IF(N1078="sníž. přenesená",J1078,0)</f>
        <v>0</v>
      </c>
      <c r="BI1078" s="150">
        <f>IF(N1078="nulová",J1078,0)</f>
        <v>0</v>
      </c>
      <c r="BJ1078" s="17" t="s">
        <v>84</v>
      </c>
      <c r="BK1078" s="150">
        <f>ROUND(I1078*H1078,2)</f>
        <v>0</v>
      </c>
      <c r="BL1078" s="17" t="s">
        <v>193</v>
      </c>
      <c r="BM1078" s="149" t="s">
        <v>3694</v>
      </c>
    </row>
    <row r="1079" spans="2:65" s="12" customFormat="1" ht="11.25">
      <c r="B1079" s="155"/>
      <c r="D1079" s="151" t="s">
        <v>197</v>
      </c>
      <c r="E1079" s="156" t="s">
        <v>1</v>
      </c>
      <c r="F1079" s="157" t="s">
        <v>379</v>
      </c>
      <c r="H1079" s="156" t="s">
        <v>1</v>
      </c>
      <c r="I1079" s="158"/>
      <c r="L1079" s="155"/>
      <c r="M1079" s="159"/>
      <c r="T1079" s="160"/>
      <c r="AT1079" s="156" t="s">
        <v>197</v>
      </c>
      <c r="AU1079" s="156" t="s">
        <v>84</v>
      </c>
      <c r="AV1079" s="12" t="s">
        <v>80</v>
      </c>
      <c r="AW1079" s="12" t="s">
        <v>30</v>
      </c>
      <c r="AX1079" s="12" t="s">
        <v>73</v>
      </c>
      <c r="AY1079" s="156" t="s">
        <v>187</v>
      </c>
    </row>
    <row r="1080" spans="2:65" s="12" customFormat="1" ht="11.25">
      <c r="B1080" s="155"/>
      <c r="D1080" s="151" t="s">
        <v>197</v>
      </c>
      <c r="E1080" s="156" t="s">
        <v>1</v>
      </c>
      <c r="F1080" s="157" t="s">
        <v>632</v>
      </c>
      <c r="H1080" s="156" t="s">
        <v>1</v>
      </c>
      <c r="I1080" s="158"/>
      <c r="L1080" s="155"/>
      <c r="M1080" s="159"/>
      <c r="T1080" s="160"/>
      <c r="AT1080" s="156" t="s">
        <v>197</v>
      </c>
      <c r="AU1080" s="156" t="s">
        <v>84</v>
      </c>
      <c r="AV1080" s="12" t="s">
        <v>80</v>
      </c>
      <c r="AW1080" s="12" t="s">
        <v>30</v>
      </c>
      <c r="AX1080" s="12" t="s">
        <v>73</v>
      </c>
      <c r="AY1080" s="156" t="s">
        <v>187</v>
      </c>
    </row>
    <row r="1081" spans="2:65" s="13" customFormat="1" ht="11.25">
      <c r="B1081" s="161"/>
      <c r="D1081" s="151" t="s">
        <v>197</v>
      </c>
      <c r="E1081" s="162" t="s">
        <v>1</v>
      </c>
      <c r="F1081" s="163" t="s">
        <v>1096</v>
      </c>
      <c r="H1081" s="164">
        <v>2.2000000000000002</v>
      </c>
      <c r="I1081" s="165"/>
      <c r="L1081" s="161"/>
      <c r="M1081" s="166"/>
      <c r="T1081" s="167"/>
      <c r="AT1081" s="162" t="s">
        <v>197</v>
      </c>
      <c r="AU1081" s="162" t="s">
        <v>84</v>
      </c>
      <c r="AV1081" s="13" t="s">
        <v>84</v>
      </c>
      <c r="AW1081" s="13" t="s">
        <v>30</v>
      </c>
      <c r="AX1081" s="13" t="s">
        <v>73</v>
      </c>
      <c r="AY1081" s="162" t="s">
        <v>187</v>
      </c>
    </row>
    <row r="1082" spans="2:65" s="14" customFormat="1" ht="11.25">
      <c r="B1082" s="168"/>
      <c r="D1082" s="151" t="s">
        <v>197</v>
      </c>
      <c r="E1082" s="169" t="s">
        <v>1</v>
      </c>
      <c r="F1082" s="170" t="s">
        <v>202</v>
      </c>
      <c r="H1082" s="171">
        <v>2.2000000000000002</v>
      </c>
      <c r="I1082" s="172"/>
      <c r="L1082" s="168"/>
      <c r="M1082" s="173"/>
      <c r="T1082" s="174"/>
      <c r="AT1082" s="169" t="s">
        <v>197</v>
      </c>
      <c r="AU1082" s="169" t="s">
        <v>84</v>
      </c>
      <c r="AV1082" s="14" t="s">
        <v>193</v>
      </c>
      <c r="AW1082" s="14" t="s">
        <v>30</v>
      </c>
      <c r="AX1082" s="14" t="s">
        <v>80</v>
      </c>
      <c r="AY1082" s="169" t="s">
        <v>187</v>
      </c>
    </row>
    <row r="1083" spans="2:65" s="1" customFormat="1" ht="24.2" customHeight="1">
      <c r="B1083" s="32"/>
      <c r="C1083" s="137" t="s">
        <v>1097</v>
      </c>
      <c r="D1083" s="137" t="s">
        <v>189</v>
      </c>
      <c r="E1083" s="138" t="s">
        <v>1098</v>
      </c>
      <c r="F1083" s="139" t="s">
        <v>1099</v>
      </c>
      <c r="G1083" s="140" t="s">
        <v>192</v>
      </c>
      <c r="H1083" s="141">
        <v>6.8250000000000002</v>
      </c>
      <c r="I1083" s="142"/>
      <c r="J1083" s="143">
        <f>ROUND(I1083*H1083,2)</f>
        <v>0</v>
      </c>
      <c r="K1083" s="144"/>
      <c r="L1083" s="32"/>
      <c r="M1083" s="145" t="s">
        <v>1</v>
      </c>
      <c r="N1083" s="146" t="s">
        <v>39</v>
      </c>
      <c r="P1083" s="147">
        <f>O1083*H1083</f>
        <v>0</v>
      </c>
      <c r="Q1083" s="147">
        <v>0</v>
      </c>
      <c r="R1083" s="147">
        <f>Q1083*H1083</f>
        <v>0</v>
      </c>
      <c r="S1083" s="147">
        <v>0</v>
      </c>
      <c r="T1083" s="148">
        <f>S1083*H1083</f>
        <v>0</v>
      </c>
      <c r="AR1083" s="149" t="s">
        <v>193</v>
      </c>
      <c r="AT1083" s="149" t="s">
        <v>189</v>
      </c>
      <c r="AU1083" s="149" t="s">
        <v>84</v>
      </c>
      <c r="AY1083" s="17" t="s">
        <v>187</v>
      </c>
      <c r="BE1083" s="150">
        <f>IF(N1083="základní",J1083,0)</f>
        <v>0</v>
      </c>
      <c r="BF1083" s="150">
        <f>IF(N1083="snížená",J1083,0)</f>
        <v>0</v>
      </c>
      <c r="BG1083" s="150">
        <f>IF(N1083="zákl. přenesená",J1083,0)</f>
        <v>0</v>
      </c>
      <c r="BH1083" s="150">
        <f>IF(N1083="sníž. přenesená",J1083,0)</f>
        <v>0</v>
      </c>
      <c r="BI1083" s="150">
        <f>IF(N1083="nulová",J1083,0)</f>
        <v>0</v>
      </c>
      <c r="BJ1083" s="17" t="s">
        <v>84</v>
      </c>
      <c r="BK1083" s="150">
        <f>ROUND(I1083*H1083,2)</f>
        <v>0</v>
      </c>
      <c r="BL1083" s="17" t="s">
        <v>193</v>
      </c>
      <c r="BM1083" s="149" t="s">
        <v>3695</v>
      </c>
    </row>
    <row r="1084" spans="2:65" s="1" customFormat="1" ht="39">
      <c r="B1084" s="32"/>
      <c r="D1084" s="151" t="s">
        <v>195</v>
      </c>
      <c r="F1084" s="152" t="s">
        <v>1101</v>
      </c>
      <c r="I1084" s="153"/>
      <c r="L1084" s="32"/>
      <c r="M1084" s="154"/>
      <c r="T1084" s="56"/>
      <c r="AT1084" s="17" t="s">
        <v>195</v>
      </c>
      <c r="AU1084" s="17" t="s">
        <v>84</v>
      </c>
    </row>
    <row r="1085" spans="2:65" s="12" customFormat="1" ht="11.25">
      <c r="B1085" s="155"/>
      <c r="D1085" s="151" t="s">
        <v>197</v>
      </c>
      <c r="E1085" s="156" t="s">
        <v>1</v>
      </c>
      <c r="F1085" s="157" t="s">
        <v>379</v>
      </c>
      <c r="H1085" s="156" t="s">
        <v>1</v>
      </c>
      <c r="I1085" s="158"/>
      <c r="L1085" s="155"/>
      <c r="M1085" s="159"/>
      <c r="T1085" s="160"/>
      <c r="AT1085" s="156" t="s">
        <v>197</v>
      </c>
      <c r="AU1085" s="156" t="s">
        <v>84</v>
      </c>
      <c r="AV1085" s="12" t="s">
        <v>80</v>
      </c>
      <c r="AW1085" s="12" t="s">
        <v>30</v>
      </c>
      <c r="AX1085" s="12" t="s">
        <v>73</v>
      </c>
      <c r="AY1085" s="156" t="s">
        <v>187</v>
      </c>
    </row>
    <row r="1086" spans="2:65" s="12" customFormat="1" ht="11.25">
      <c r="B1086" s="155"/>
      <c r="D1086" s="151" t="s">
        <v>197</v>
      </c>
      <c r="E1086" s="156" t="s">
        <v>1</v>
      </c>
      <c r="F1086" s="157" t="s">
        <v>1102</v>
      </c>
      <c r="H1086" s="156" t="s">
        <v>1</v>
      </c>
      <c r="I1086" s="158"/>
      <c r="L1086" s="155"/>
      <c r="M1086" s="159"/>
      <c r="T1086" s="160"/>
      <c r="AT1086" s="156" t="s">
        <v>197</v>
      </c>
      <c r="AU1086" s="156" t="s">
        <v>84</v>
      </c>
      <c r="AV1086" s="12" t="s">
        <v>80</v>
      </c>
      <c r="AW1086" s="12" t="s">
        <v>30</v>
      </c>
      <c r="AX1086" s="12" t="s">
        <v>73</v>
      </c>
      <c r="AY1086" s="156" t="s">
        <v>187</v>
      </c>
    </row>
    <row r="1087" spans="2:65" s="13" customFormat="1" ht="11.25">
      <c r="B1087" s="161"/>
      <c r="D1087" s="151" t="s">
        <v>197</v>
      </c>
      <c r="E1087" s="162" t="s">
        <v>1</v>
      </c>
      <c r="F1087" s="163" t="s">
        <v>1103</v>
      </c>
      <c r="H1087" s="164">
        <v>6.2</v>
      </c>
      <c r="I1087" s="165"/>
      <c r="L1087" s="161"/>
      <c r="M1087" s="166"/>
      <c r="T1087" s="167"/>
      <c r="AT1087" s="162" t="s">
        <v>197</v>
      </c>
      <c r="AU1087" s="162" t="s">
        <v>84</v>
      </c>
      <c r="AV1087" s="13" t="s">
        <v>84</v>
      </c>
      <c r="AW1087" s="13" t="s">
        <v>30</v>
      </c>
      <c r="AX1087" s="13" t="s">
        <v>73</v>
      </c>
      <c r="AY1087" s="162" t="s">
        <v>187</v>
      </c>
    </row>
    <row r="1088" spans="2:65" s="13" customFormat="1" ht="11.25">
      <c r="B1088" s="161"/>
      <c r="D1088" s="151" t="s">
        <v>197</v>
      </c>
      <c r="E1088" s="162" t="s">
        <v>1</v>
      </c>
      <c r="F1088" s="163" t="s">
        <v>1104</v>
      </c>
      <c r="H1088" s="164">
        <v>0.625</v>
      </c>
      <c r="I1088" s="165"/>
      <c r="L1088" s="161"/>
      <c r="M1088" s="166"/>
      <c r="T1088" s="167"/>
      <c r="AT1088" s="162" t="s">
        <v>197</v>
      </c>
      <c r="AU1088" s="162" t="s">
        <v>84</v>
      </c>
      <c r="AV1088" s="13" t="s">
        <v>84</v>
      </c>
      <c r="AW1088" s="13" t="s">
        <v>30</v>
      </c>
      <c r="AX1088" s="13" t="s">
        <v>73</v>
      </c>
      <c r="AY1088" s="162" t="s">
        <v>187</v>
      </c>
    </row>
    <row r="1089" spans="2:65" s="14" customFormat="1" ht="11.25">
      <c r="B1089" s="168"/>
      <c r="D1089" s="151" t="s">
        <v>197</v>
      </c>
      <c r="E1089" s="169" t="s">
        <v>1</v>
      </c>
      <c r="F1089" s="170" t="s">
        <v>202</v>
      </c>
      <c r="H1089" s="171">
        <v>6.8250000000000002</v>
      </c>
      <c r="I1089" s="172"/>
      <c r="L1089" s="168"/>
      <c r="M1089" s="173"/>
      <c r="T1089" s="174"/>
      <c r="AT1089" s="169" t="s">
        <v>197</v>
      </c>
      <c r="AU1089" s="169" t="s">
        <v>84</v>
      </c>
      <c r="AV1089" s="14" t="s">
        <v>193</v>
      </c>
      <c r="AW1089" s="14" t="s">
        <v>30</v>
      </c>
      <c r="AX1089" s="14" t="s">
        <v>80</v>
      </c>
      <c r="AY1089" s="169" t="s">
        <v>187</v>
      </c>
    </row>
    <row r="1090" spans="2:65" s="1" customFormat="1" ht="24.2" customHeight="1">
      <c r="B1090" s="32"/>
      <c r="C1090" s="137" t="s">
        <v>1105</v>
      </c>
      <c r="D1090" s="137" t="s">
        <v>189</v>
      </c>
      <c r="E1090" s="138" t="s">
        <v>1106</v>
      </c>
      <c r="F1090" s="139" t="s">
        <v>1107</v>
      </c>
      <c r="G1090" s="140" t="s">
        <v>245</v>
      </c>
      <c r="H1090" s="141">
        <v>2.46</v>
      </c>
      <c r="I1090" s="142"/>
      <c r="J1090" s="143">
        <f>ROUND(I1090*H1090,2)</f>
        <v>0</v>
      </c>
      <c r="K1090" s="144"/>
      <c r="L1090" s="32"/>
      <c r="M1090" s="145" t="s">
        <v>1</v>
      </c>
      <c r="N1090" s="146" t="s">
        <v>39</v>
      </c>
      <c r="P1090" s="147">
        <f>O1090*H1090</f>
        <v>0</v>
      </c>
      <c r="Q1090" s="147">
        <v>0</v>
      </c>
      <c r="R1090" s="147">
        <f>Q1090*H1090</f>
        <v>0</v>
      </c>
      <c r="S1090" s="147">
        <v>0</v>
      </c>
      <c r="T1090" s="148">
        <f>S1090*H1090</f>
        <v>0</v>
      </c>
      <c r="AR1090" s="149" t="s">
        <v>193</v>
      </c>
      <c r="AT1090" s="149" t="s">
        <v>189</v>
      </c>
      <c r="AU1090" s="149" t="s">
        <v>84</v>
      </c>
      <c r="AY1090" s="17" t="s">
        <v>187</v>
      </c>
      <c r="BE1090" s="150">
        <f>IF(N1090="základní",J1090,0)</f>
        <v>0</v>
      </c>
      <c r="BF1090" s="150">
        <f>IF(N1090="snížená",J1090,0)</f>
        <v>0</v>
      </c>
      <c r="BG1090" s="150">
        <f>IF(N1090="zákl. přenesená",J1090,0)</f>
        <v>0</v>
      </c>
      <c r="BH1090" s="150">
        <f>IF(N1090="sníž. přenesená",J1090,0)</f>
        <v>0</v>
      </c>
      <c r="BI1090" s="150">
        <f>IF(N1090="nulová",J1090,0)</f>
        <v>0</v>
      </c>
      <c r="BJ1090" s="17" t="s">
        <v>84</v>
      </c>
      <c r="BK1090" s="150">
        <f>ROUND(I1090*H1090,2)</f>
        <v>0</v>
      </c>
      <c r="BL1090" s="17" t="s">
        <v>193</v>
      </c>
      <c r="BM1090" s="149" t="s">
        <v>3696</v>
      </c>
    </row>
    <row r="1091" spans="2:65" s="12" customFormat="1" ht="11.25">
      <c r="B1091" s="155"/>
      <c r="D1091" s="151" t="s">
        <v>197</v>
      </c>
      <c r="E1091" s="156" t="s">
        <v>1</v>
      </c>
      <c r="F1091" s="157" t="s">
        <v>379</v>
      </c>
      <c r="H1091" s="156" t="s">
        <v>1</v>
      </c>
      <c r="I1091" s="158"/>
      <c r="L1091" s="155"/>
      <c r="M1091" s="159"/>
      <c r="T1091" s="160"/>
      <c r="AT1091" s="156" t="s">
        <v>197</v>
      </c>
      <c r="AU1091" s="156" t="s">
        <v>84</v>
      </c>
      <c r="AV1091" s="12" t="s">
        <v>80</v>
      </c>
      <c r="AW1091" s="12" t="s">
        <v>30</v>
      </c>
      <c r="AX1091" s="12" t="s">
        <v>73</v>
      </c>
      <c r="AY1091" s="156" t="s">
        <v>187</v>
      </c>
    </row>
    <row r="1092" spans="2:65" s="13" customFormat="1" ht="11.25">
      <c r="B1092" s="161"/>
      <c r="D1092" s="151" t="s">
        <v>197</v>
      </c>
      <c r="E1092" s="162" t="s">
        <v>1</v>
      </c>
      <c r="F1092" s="163" t="s">
        <v>1109</v>
      </c>
      <c r="H1092" s="164">
        <v>2.46</v>
      </c>
      <c r="I1092" s="165"/>
      <c r="L1092" s="161"/>
      <c r="M1092" s="166"/>
      <c r="T1092" s="167"/>
      <c r="AT1092" s="162" t="s">
        <v>197</v>
      </c>
      <c r="AU1092" s="162" t="s">
        <v>84</v>
      </c>
      <c r="AV1092" s="13" t="s">
        <v>84</v>
      </c>
      <c r="AW1092" s="13" t="s">
        <v>30</v>
      </c>
      <c r="AX1092" s="13" t="s">
        <v>73</v>
      </c>
      <c r="AY1092" s="162" t="s">
        <v>187</v>
      </c>
    </row>
    <row r="1093" spans="2:65" s="14" customFormat="1" ht="11.25">
      <c r="B1093" s="168"/>
      <c r="D1093" s="151" t="s">
        <v>197</v>
      </c>
      <c r="E1093" s="169" t="s">
        <v>1</v>
      </c>
      <c r="F1093" s="170" t="s">
        <v>202</v>
      </c>
      <c r="H1093" s="171">
        <v>2.46</v>
      </c>
      <c r="I1093" s="172"/>
      <c r="L1093" s="168"/>
      <c r="M1093" s="173"/>
      <c r="T1093" s="174"/>
      <c r="AT1093" s="169" t="s">
        <v>197</v>
      </c>
      <c r="AU1093" s="169" t="s">
        <v>84</v>
      </c>
      <c r="AV1093" s="14" t="s">
        <v>193</v>
      </c>
      <c r="AW1093" s="14" t="s">
        <v>30</v>
      </c>
      <c r="AX1093" s="14" t="s">
        <v>80</v>
      </c>
      <c r="AY1093" s="169" t="s">
        <v>187</v>
      </c>
    </row>
    <row r="1094" spans="2:65" s="1" customFormat="1" ht="37.9" customHeight="1">
      <c r="B1094" s="32"/>
      <c r="C1094" s="137" t="s">
        <v>1110</v>
      </c>
      <c r="D1094" s="137" t="s">
        <v>189</v>
      </c>
      <c r="E1094" s="138" t="s">
        <v>1111</v>
      </c>
      <c r="F1094" s="139" t="s">
        <v>1112</v>
      </c>
      <c r="G1094" s="140" t="s">
        <v>245</v>
      </c>
      <c r="H1094" s="141">
        <v>191.19</v>
      </c>
      <c r="I1094" s="142"/>
      <c r="J1094" s="143">
        <f>ROUND(I1094*H1094,2)</f>
        <v>0</v>
      </c>
      <c r="K1094" s="144"/>
      <c r="L1094" s="32"/>
      <c r="M1094" s="145" t="s">
        <v>1</v>
      </c>
      <c r="N1094" s="146" t="s">
        <v>39</v>
      </c>
      <c r="P1094" s="147">
        <f>O1094*H1094</f>
        <v>0</v>
      </c>
      <c r="Q1094" s="147">
        <v>0</v>
      </c>
      <c r="R1094" s="147">
        <f>Q1094*H1094</f>
        <v>0</v>
      </c>
      <c r="S1094" s="147">
        <v>0</v>
      </c>
      <c r="T1094" s="148">
        <f>S1094*H1094</f>
        <v>0</v>
      </c>
      <c r="AR1094" s="149" t="s">
        <v>193</v>
      </c>
      <c r="AT1094" s="149" t="s">
        <v>189</v>
      </c>
      <c r="AU1094" s="149" t="s">
        <v>84</v>
      </c>
      <c r="AY1094" s="17" t="s">
        <v>187</v>
      </c>
      <c r="BE1094" s="150">
        <f>IF(N1094="základní",J1094,0)</f>
        <v>0</v>
      </c>
      <c r="BF1094" s="150">
        <f>IF(N1094="snížená",J1094,0)</f>
        <v>0</v>
      </c>
      <c r="BG1094" s="150">
        <f>IF(N1094="zákl. přenesená",J1094,0)</f>
        <v>0</v>
      </c>
      <c r="BH1094" s="150">
        <f>IF(N1094="sníž. přenesená",J1094,0)</f>
        <v>0</v>
      </c>
      <c r="BI1094" s="150">
        <f>IF(N1094="nulová",J1094,0)</f>
        <v>0</v>
      </c>
      <c r="BJ1094" s="17" t="s">
        <v>84</v>
      </c>
      <c r="BK1094" s="150">
        <f>ROUND(I1094*H1094,2)</f>
        <v>0</v>
      </c>
      <c r="BL1094" s="17" t="s">
        <v>193</v>
      </c>
      <c r="BM1094" s="149" t="s">
        <v>3697</v>
      </c>
    </row>
    <row r="1095" spans="2:65" s="12" customFormat="1" ht="11.25">
      <c r="B1095" s="155"/>
      <c r="D1095" s="151" t="s">
        <v>197</v>
      </c>
      <c r="E1095" s="156" t="s">
        <v>1</v>
      </c>
      <c r="F1095" s="157" t="s">
        <v>379</v>
      </c>
      <c r="H1095" s="156" t="s">
        <v>1</v>
      </c>
      <c r="I1095" s="158"/>
      <c r="L1095" s="155"/>
      <c r="M1095" s="159"/>
      <c r="T1095" s="160"/>
      <c r="AT1095" s="156" t="s">
        <v>197</v>
      </c>
      <c r="AU1095" s="156" t="s">
        <v>84</v>
      </c>
      <c r="AV1095" s="12" t="s">
        <v>80</v>
      </c>
      <c r="AW1095" s="12" t="s">
        <v>30</v>
      </c>
      <c r="AX1095" s="12" t="s">
        <v>73</v>
      </c>
      <c r="AY1095" s="156" t="s">
        <v>187</v>
      </c>
    </row>
    <row r="1096" spans="2:65" s="12" customFormat="1" ht="11.25">
      <c r="B1096" s="155"/>
      <c r="D1096" s="151" t="s">
        <v>197</v>
      </c>
      <c r="E1096" s="156" t="s">
        <v>1</v>
      </c>
      <c r="F1096" s="157" t="s">
        <v>632</v>
      </c>
      <c r="H1096" s="156" t="s">
        <v>1</v>
      </c>
      <c r="I1096" s="158"/>
      <c r="L1096" s="155"/>
      <c r="M1096" s="159"/>
      <c r="T1096" s="160"/>
      <c r="AT1096" s="156" t="s">
        <v>197</v>
      </c>
      <c r="AU1096" s="156" t="s">
        <v>84</v>
      </c>
      <c r="AV1096" s="12" t="s">
        <v>80</v>
      </c>
      <c r="AW1096" s="12" t="s">
        <v>30</v>
      </c>
      <c r="AX1096" s="12" t="s">
        <v>73</v>
      </c>
      <c r="AY1096" s="156" t="s">
        <v>187</v>
      </c>
    </row>
    <row r="1097" spans="2:65" s="13" customFormat="1" ht="11.25">
      <c r="B1097" s="161"/>
      <c r="D1097" s="151" t="s">
        <v>197</v>
      </c>
      <c r="E1097" s="162" t="s">
        <v>1</v>
      </c>
      <c r="F1097" s="163" t="s">
        <v>1114</v>
      </c>
      <c r="H1097" s="164">
        <v>191.19</v>
      </c>
      <c r="I1097" s="165"/>
      <c r="L1097" s="161"/>
      <c r="M1097" s="166"/>
      <c r="T1097" s="167"/>
      <c r="AT1097" s="162" t="s">
        <v>197</v>
      </c>
      <c r="AU1097" s="162" t="s">
        <v>84</v>
      </c>
      <c r="AV1097" s="13" t="s">
        <v>84</v>
      </c>
      <c r="AW1097" s="13" t="s">
        <v>30</v>
      </c>
      <c r="AX1097" s="13" t="s">
        <v>73</v>
      </c>
      <c r="AY1097" s="162" t="s">
        <v>187</v>
      </c>
    </row>
    <row r="1098" spans="2:65" s="14" customFormat="1" ht="11.25">
      <c r="B1098" s="168"/>
      <c r="D1098" s="151" t="s">
        <v>197</v>
      </c>
      <c r="E1098" s="169" t="s">
        <v>1</v>
      </c>
      <c r="F1098" s="170" t="s">
        <v>202</v>
      </c>
      <c r="H1098" s="171">
        <v>191.19</v>
      </c>
      <c r="I1098" s="172"/>
      <c r="L1098" s="168"/>
      <c r="M1098" s="173"/>
      <c r="T1098" s="174"/>
      <c r="AT1098" s="169" t="s">
        <v>197</v>
      </c>
      <c r="AU1098" s="169" t="s">
        <v>84</v>
      </c>
      <c r="AV1098" s="14" t="s">
        <v>193</v>
      </c>
      <c r="AW1098" s="14" t="s">
        <v>30</v>
      </c>
      <c r="AX1098" s="14" t="s">
        <v>80</v>
      </c>
      <c r="AY1098" s="169" t="s">
        <v>187</v>
      </c>
    </row>
    <row r="1099" spans="2:65" s="1" customFormat="1" ht="24.2" customHeight="1">
      <c r="B1099" s="32"/>
      <c r="C1099" s="137" t="s">
        <v>1115</v>
      </c>
      <c r="D1099" s="137" t="s">
        <v>189</v>
      </c>
      <c r="E1099" s="138" t="s">
        <v>1116</v>
      </c>
      <c r="F1099" s="139" t="s">
        <v>1117</v>
      </c>
      <c r="G1099" s="140" t="s">
        <v>192</v>
      </c>
      <c r="H1099" s="141">
        <v>1.506</v>
      </c>
      <c r="I1099" s="142"/>
      <c r="J1099" s="143">
        <f>ROUND(I1099*H1099,2)</f>
        <v>0</v>
      </c>
      <c r="K1099" s="144"/>
      <c r="L1099" s="32"/>
      <c r="M1099" s="145" t="s">
        <v>1</v>
      </c>
      <c r="N1099" s="146" t="s">
        <v>39</v>
      </c>
      <c r="P1099" s="147">
        <f>O1099*H1099</f>
        <v>0</v>
      </c>
      <c r="Q1099" s="147">
        <v>0</v>
      </c>
      <c r="R1099" s="147">
        <f>Q1099*H1099</f>
        <v>0</v>
      </c>
      <c r="S1099" s="147">
        <v>0</v>
      </c>
      <c r="T1099" s="148">
        <f>S1099*H1099</f>
        <v>0</v>
      </c>
      <c r="AR1099" s="149" t="s">
        <v>193</v>
      </c>
      <c r="AT1099" s="149" t="s">
        <v>189</v>
      </c>
      <c r="AU1099" s="149" t="s">
        <v>84</v>
      </c>
      <c r="AY1099" s="17" t="s">
        <v>187</v>
      </c>
      <c r="BE1099" s="150">
        <f>IF(N1099="základní",J1099,0)</f>
        <v>0</v>
      </c>
      <c r="BF1099" s="150">
        <f>IF(N1099="snížená",J1099,0)</f>
        <v>0</v>
      </c>
      <c r="BG1099" s="150">
        <f>IF(N1099="zákl. přenesená",J1099,0)</f>
        <v>0</v>
      </c>
      <c r="BH1099" s="150">
        <f>IF(N1099="sníž. přenesená",J1099,0)</f>
        <v>0</v>
      </c>
      <c r="BI1099" s="150">
        <f>IF(N1099="nulová",J1099,0)</f>
        <v>0</v>
      </c>
      <c r="BJ1099" s="17" t="s">
        <v>84</v>
      </c>
      <c r="BK1099" s="150">
        <f>ROUND(I1099*H1099,2)</f>
        <v>0</v>
      </c>
      <c r="BL1099" s="17" t="s">
        <v>193</v>
      </c>
      <c r="BM1099" s="149" t="s">
        <v>3698</v>
      </c>
    </row>
    <row r="1100" spans="2:65" s="12" customFormat="1" ht="11.25">
      <c r="B1100" s="155"/>
      <c r="D1100" s="151" t="s">
        <v>197</v>
      </c>
      <c r="E1100" s="156" t="s">
        <v>1</v>
      </c>
      <c r="F1100" s="157" t="s">
        <v>379</v>
      </c>
      <c r="H1100" s="156" t="s">
        <v>1</v>
      </c>
      <c r="I1100" s="158"/>
      <c r="L1100" s="155"/>
      <c r="M1100" s="159"/>
      <c r="T1100" s="160"/>
      <c r="AT1100" s="156" t="s">
        <v>197</v>
      </c>
      <c r="AU1100" s="156" t="s">
        <v>84</v>
      </c>
      <c r="AV1100" s="12" t="s">
        <v>80</v>
      </c>
      <c r="AW1100" s="12" t="s">
        <v>30</v>
      </c>
      <c r="AX1100" s="12" t="s">
        <v>73</v>
      </c>
      <c r="AY1100" s="156" t="s">
        <v>187</v>
      </c>
    </row>
    <row r="1101" spans="2:65" s="12" customFormat="1" ht="11.25">
      <c r="B1101" s="155"/>
      <c r="D1101" s="151" t="s">
        <v>197</v>
      </c>
      <c r="E1101" s="156" t="s">
        <v>1</v>
      </c>
      <c r="F1101" s="157" t="s">
        <v>307</v>
      </c>
      <c r="H1101" s="156" t="s">
        <v>1</v>
      </c>
      <c r="I1101" s="158"/>
      <c r="L1101" s="155"/>
      <c r="M1101" s="159"/>
      <c r="T1101" s="160"/>
      <c r="AT1101" s="156" t="s">
        <v>197</v>
      </c>
      <c r="AU1101" s="156" t="s">
        <v>84</v>
      </c>
      <c r="AV1101" s="12" t="s">
        <v>80</v>
      </c>
      <c r="AW1101" s="12" t="s">
        <v>30</v>
      </c>
      <c r="AX1101" s="12" t="s">
        <v>73</v>
      </c>
      <c r="AY1101" s="156" t="s">
        <v>187</v>
      </c>
    </row>
    <row r="1102" spans="2:65" s="13" customFormat="1" ht="11.25">
      <c r="B1102" s="161"/>
      <c r="D1102" s="151" t="s">
        <v>197</v>
      </c>
      <c r="E1102" s="162" t="s">
        <v>1</v>
      </c>
      <c r="F1102" s="163" t="s">
        <v>1119</v>
      </c>
      <c r="H1102" s="164">
        <v>0.33400000000000002</v>
      </c>
      <c r="I1102" s="165"/>
      <c r="L1102" s="161"/>
      <c r="M1102" s="166"/>
      <c r="T1102" s="167"/>
      <c r="AT1102" s="162" t="s">
        <v>197</v>
      </c>
      <c r="AU1102" s="162" t="s">
        <v>84</v>
      </c>
      <c r="AV1102" s="13" t="s">
        <v>84</v>
      </c>
      <c r="AW1102" s="13" t="s">
        <v>30</v>
      </c>
      <c r="AX1102" s="13" t="s">
        <v>73</v>
      </c>
      <c r="AY1102" s="162" t="s">
        <v>187</v>
      </c>
    </row>
    <row r="1103" spans="2:65" s="13" customFormat="1" ht="11.25">
      <c r="B1103" s="161"/>
      <c r="D1103" s="151" t="s">
        <v>197</v>
      </c>
      <c r="E1103" s="162" t="s">
        <v>1</v>
      </c>
      <c r="F1103" s="163" t="s">
        <v>1120</v>
      </c>
      <c r="H1103" s="164">
        <v>0.29899999999999999</v>
      </c>
      <c r="I1103" s="165"/>
      <c r="L1103" s="161"/>
      <c r="M1103" s="166"/>
      <c r="T1103" s="167"/>
      <c r="AT1103" s="162" t="s">
        <v>197</v>
      </c>
      <c r="AU1103" s="162" t="s">
        <v>84</v>
      </c>
      <c r="AV1103" s="13" t="s">
        <v>84</v>
      </c>
      <c r="AW1103" s="13" t="s">
        <v>30</v>
      </c>
      <c r="AX1103" s="13" t="s">
        <v>73</v>
      </c>
      <c r="AY1103" s="162" t="s">
        <v>187</v>
      </c>
    </row>
    <row r="1104" spans="2:65" s="12" customFormat="1" ht="11.25">
      <c r="B1104" s="155"/>
      <c r="D1104" s="151" t="s">
        <v>197</v>
      </c>
      <c r="E1104" s="156" t="s">
        <v>1</v>
      </c>
      <c r="F1104" s="157" t="s">
        <v>311</v>
      </c>
      <c r="H1104" s="156" t="s">
        <v>1</v>
      </c>
      <c r="I1104" s="158"/>
      <c r="L1104" s="155"/>
      <c r="M1104" s="159"/>
      <c r="T1104" s="160"/>
      <c r="AT1104" s="156" t="s">
        <v>197</v>
      </c>
      <c r="AU1104" s="156" t="s">
        <v>84</v>
      </c>
      <c r="AV1104" s="12" t="s">
        <v>80</v>
      </c>
      <c r="AW1104" s="12" t="s">
        <v>30</v>
      </c>
      <c r="AX1104" s="12" t="s">
        <v>73</v>
      </c>
      <c r="AY1104" s="156" t="s">
        <v>187</v>
      </c>
    </row>
    <row r="1105" spans="2:65" s="13" customFormat="1" ht="11.25">
      <c r="B1105" s="161"/>
      <c r="D1105" s="151" t="s">
        <v>197</v>
      </c>
      <c r="E1105" s="162" t="s">
        <v>1</v>
      </c>
      <c r="F1105" s="163" t="s">
        <v>1119</v>
      </c>
      <c r="H1105" s="164">
        <v>0.33400000000000002</v>
      </c>
      <c r="I1105" s="165"/>
      <c r="L1105" s="161"/>
      <c r="M1105" s="166"/>
      <c r="T1105" s="167"/>
      <c r="AT1105" s="162" t="s">
        <v>197</v>
      </c>
      <c r="AU1105" s="162" t="s">
        <v>84</v>
      </c>
      <c r="AV1105" s="13" t="s">
        <v>84</v>
      </c>
      <c r="AW1105" s="13" t="s">
        <v>30</v>
      </c>
      <c r="AX1105" s="13" t="s">
        <v>73</v>
      </c>
      <c r="AY1105" s="162" t="s">
        <v>187</v>
      </c>
    </row>
    <row r="1106" spans="2:65" s="13" customFormat="1" ht="11.25">
      <c r="B1106" s="161"/>
      <c r="D1106" s="151" t="s">
        <v>197</v>
      </c>
      <c r="E1106" s="162" t="s">
        <v>1</v>
      </c>
      <c r="F1106" s="163" t="s">
        <v>1120</v>
      </c>
      <c r="H1106" s="164">
        <v>0.29899999999999999</v>
      </c>
      <c r="I1106" s="165"/>
      <c r="L1106" s="161"/>
      <c r="M1106" s="166"/>
      <c r="T1106" s="167"/>
      <c r="AT1106" s="162" t="s">
        <v>197</v>
      </c>
      <c r="AU1106" s="162" t="s">
        <v>84</v>
      </c>
      <c r="AV1106" s="13" t="s">
        <v>84</v>
      </c>
      <c r="AW1106" s="13" t="s">
        <v>30</v>
      </c>
      <c r="AX1106" s="13" t="s">
        <v>73</v>
      </c>
      <c r="AY1106" s="162" t="s">
        <v>187</v>
      </c>
    </row>
    <row r="1107" spans="2:65" s="13" customFormat="1" ht="11.25">
      <c r="B1107" s="161"/>
      <c r="D1107" s="151" t="s">
        <v>197</v>
      </c>
      <c r="E1107" s="162" t="s">
        <v>1</v>
      </c>
      <c r="F1107" s="163" t="s">
        <v>1121</v>
      </c>
      <c r="H1107" s="164">
        <v>0.24</v>
      </c>
      <c r="I1107" s="165"/>
      <c r="L1107" s="161"/>
      <c r="M1107" s="166"/>
      <c r="T1107" s="167"/>
      <c r="AT1107" s="162" t="s">
        <v>197</v>
      </c>
      <c r="AU1107" s="162" t="s">
        <v>84</v>
      </c>
      <c r="AV1107" s="13" t="s">
        <v>84</v>
      </c>
      <c r="AW1107" s="13" t="s">
        <v>30</v>
      </c>
      <c r="AX1107" s="13" t="s">
        <v>73</v>
      </c>
      <c r="AY1107" s="162" t="s">
        <v>187</v>
      </c>
    </row>
    <row r="1108" spans="2:65" s="14" customFormat="1" ht="11.25">
      <c r="B1108" s="168"/>
      <c r="D1108" s="151" t="s">
        <v>197</v>
      </c>
      <c r="E1108" s="169" t="s">
        <v>1</v>
      </c>
      <c r="F1108" s="170" t="s">
        <v>202</v>
      </c>
      <c r="H1108" s="171">
        <v>1.506</v>
      </c>
      <c r="I1108" s="172"/>
      <c r="L1108" s="168"/>
      <c r="M1108" s="173"/>
      <c r="T1108" s="174"/>
      <c r="AT1108" s="169" t="s">
        <v>197</v>
      </c>
      <c r="AU1108" s="169" t="s">
        <v>84</v>
      </c>
      <c r="AV1108" s="14" t="s">
        <v>193</v>
      </c>
      <c r="AW1108" s="14" t="s">
        <v>30</v>
      </c>
      <c r="AX1108" s="14" t="s">
        <v>80</v>
      </c>
      <c r="AY1108" s="169" t="s">
        <v>187</v>
      </c>
    </row>
    <row r="1109" spans="2:65" s="1" customFormat="1" ht="24.2" customHeight="1">
      <c r="B1109" s="32"/>
      <c r="C1109" s="137" t="s">
        <v>1122</v>
      </c>
      <c r="D1109" s="137" t="s">
        <v>189</v>
      </c>
      <c r="E1109" s="138" t="s">
        <v>1123</v>
      </c>
      <c r="F1109" s="139" t="s">
        <v>1124</v>
      </c>
      <c r="G1109" s="140" t="s">
        <v>192</v>
      </c>
      <c r="H1109" s="141">
        <v>0.73099999999999998</v>
      </c>
      <c r="I1109" s="142"/>
      <c r="J1109" s="143">
        <f>ROUND(I1109*H1109,2)</f>
        <v>0</v>
      </c>
      <c r="K1109" s="144"/>
      <c r="L1109" s="32"/>
      <c r="M1109" s="145" t="s">
        <v>1</v>
      </c>
      <c r="N1109" s="146" t="s">
        <v>39</v>
      </c>
      <c r="P1109" s="147">
        <f>O1109*H1109</f>
        <v>0</v>
      </c>
      <c r="Q1109" s="147">
        <v>0</v>
      </c>
      <c r="R1109" s="147">
        <f>Q1109*H1109</f>
        <v>0</v>
      </c>
      <c r="S1109" s="147">
        <v>0</v>
      </c>
      <c r="T1109" s="148">
        <f>S1109*H1109</f>
        <v>0</v>
      </c>
      <c r="AR1109" s="149" t="s">
        <v>193</v>
      </c>
      <c r="AT1109" s="149" t="s">
        <v>189</v>
      </c>
      <c r="AU1109" s="149" t="s">
        <v>84</v>
      </c>
      <c r="AY1109" s="17" t="s">
        <v>187</v>
      </c>
      <c r="BE1109" s="150">
        <f>IF(N1109="základní",J1109,0)</f>
        <v>0</v>
      </c>
      <c r="BF1109" s="150">
        <f>IF(N1109="snížená",J1109,0)</f>
        <v>0</v>
      </c>
      <c r="BG1109" s="150">
        <f>IF(N1109="zákl. přenesená",J1109,0)</f>
        <v>0</v>
      </c>
      <c r="BH1109" s="150">
        <f>IF(N1109="sníž. přenesená",J1109,0)</f>
        <v>0</v>
      </c>
      <c r="BI1109" s="150">
        <f>IF(N1109="nulová",J1109,0)</f>
        <v>0</v>
      </c>
      <c r="BJ1109" s="17" t="s">
        <v>84</v>
      </c>
      <c r="BK1109" s="150">
        <f>ROUND(I1109*H1109,2)</f>
        <v>0</v>
      </c>
      <c r="BL1109" s="17" t="s">
        <v>193</v>
      </c>
      <c r="BM1109" s="149" t="s">
        <v>3699</v>
      </c>
    </row>
    <row r="1110" spans="2:65" s="12" customFormat="1" ht="11.25">
      <c r="B1110" s="155"/>
      <c r="D1110" s="151" t="s">
        <v>197</v>
      </c>
      <c r="E1110" s="156" t="s">
        <v>1</v>
      </c>
      <c r="F1110" s="157" t="s">
        <v>379</v>
      </c>
      <c r="H1110" s="156" t="s">
        <v>1</v>
      </c>
      <c r="I1110" s="158"/>
      <c r="L1110" s="155"/>
      <c r="M1110" s="159"/>
      <c r="T1110" s="160"/>
      <c r="AT1110" s="156" t="s">
        <v>197</v>
      </c>
      <c r="AU1110" s="156" t="s">
        <v>84</v>
      </c>
      <c r="AV1110" s="12" t="s">
        <v>80</v>
      </c>
      <c r="AW1110" s="12" t="s">
        <v>30</v>
      </c>
      <c r="AX1110" s="12" t="s">
        <v>73</v>
      </c>
      <c r="AY1110" s="156" t="s">
        <v>187</v>
      </c>
    </row>
    <row r="1111" spans="2:65" s="12" customFormat="1" ht="11.25">
      <c r="B1111" s="155"/>
      <c r="D1111" s="151" t="s">
        <v>197</v>
      </c>
      <c r="E1111" s="156" t="s">
        <v>1</v>
      </c>
      <c r="F1111" s="157" t="s">
        <v>307</v>
      </c>
      <c r="H1111" s="156" t="s">
        <v>1</v>
      </c>
      <c r="I1111" s="158"/>
      <c r="L1111" s="155"/>
      <c r="M1111" s="159"/>
      <c r="T1111" s="160"/>
      <c r="AT1111" s="156" t="s">
        <v>197</v>
      </c>
      <c r="AU1111" s="156" t="s">
        <v>84</v>
      </c>
      <c r="AV1111" s="12" t="s">
        <v>80</v>
      </c>
      <c r="AW1111" s="12" t="s">
        <v>30</v>
      </c>
      <c r="AX1111" s="12" t="s">
        <v>73</v>
      </c>
      <c r="AY1111" s="156" t="s">
        <v>187</v>
      </c>
    </row>
    <row r="1112" spans="2:65" s="13" customFormat="1" ht="11.25">
      <c r="B1112" s="161"/>
      <c r="D1112" s="151" t="s">
        <v>197</v>
      </c>
      <c r="E1112" s="162" t="s">
        <v>1</v>
      </c>
      <c r="F1112" s="163" t="s">
        <v>1126</v>
      </c>
      <c r="H1112" s="164">
        <v>0.73099999999999998</v>
      </c>
      <c r="I1112" s="165"/>
      <c r="L1112" s="161"/>
      <c r="M1112" s="166"/>
      <c r="T1112" s="167"/>
      <c r="AT1112" s="162" t="s">
        <v>197</v>
      </c>
      <c r="AU1112" s="162" t="s">
        <v>84</v>
      </c>
      <c r="AV1112" s="13" t="s">
        <v>84</v>
      </c>
      <c r="AW1112" s="13" t="s">
        <v>30</v>
      </c>
      <c r="AX1112" s="13" t="s">
        <v>73</v>
      </c>
      <c r="AY1112" s="162" t="s">
        <v>187</v>
      </c>
    </row>
    <row r="1113" spans="2:65" s="14" customFormat="1" ht="11.25">
      <c r="B1113" s="168"/>
      <c r="D1113" s="151" t="s">
        <v>197</v>
      </c>
      <c r="E1113" s="169" t="s">
        <v>1</v>
      </c>
      <c r="F1113" s="170" t="s">
        <v>202</v>
      </c>
      <c r="H1113" s="171">
        <v>0.73099999999999998</v>
      </c>
      <c r="I1113" s="172"/>
      <c r="L1113" s="168"/>
      <c r="M1113" s="173"/>
      <c r="T1113" s="174"/>
      <c r="AT1113" s="169" t="s">
        <v>197</v>
      </c>
      <c r="AU1113" s="169" t="s">
        <v>84</v>
      </c>
      <c r="AV1113" s="14" t="s">
        <v>193</v>
      </c>
      <c r="AW1113" s="14" t="s">
        <v>30</v>
      </c>
      <c r="AX1113" s="14" t="s">
        <v>80</v>
      </c>
      <c r="AY1113" s="169" t="s">
        <v>187</v>
      </c>
    </row>
    <row r="1114" spans="2:65" s="1" customFormat="1" ht="33" customHeight="1">
      <c r="B1114" s="32"/>
      <c r="C1114" s="137" t="s">
        <v>1127</v>
      </c>
      <c r="D1114" s="137" t="s">
        <v>189</v>
      </c>
      <c r="E1114" s="138" t="s">
        <v>1128</v>
      </c>
      <c r="F1114" s="139" t="s">
        <v>1129</v>
      </c>
      <c r="G1114" s="140" t="s">
        <v>192</v>
      </c>
      <c r="H1114" s="141">
        <v>5.7359999999999998</v>
      </c>
      <c r="I1114" s="142"/>
      <c r="J1114" s="143">
        <f>ROUND(I1114*H1114,2)</f>
        <v>0</v>
      </c>
      <c r="K1114" s="144"/>
      <c r="L1114" s="32"/>
      <c r="M1114" s="145" t="s">
        <v>1</v>
      </c>
      <c r="N1114" s="146" t="s">
        <v>39</v>
      </c>
      <c r="P1114" s="147">
        <f>O1114*H1114</f>
        <v>0</v>
      </c>
      <c r="Q1114" s="147">
        <v>0</v>
      </c>
      <c r="R1114" s="147">
        <f>Q1114*H1114</f>
        <v>0</v>
      </c>
      <c r="S1114" s="147">
        <v>0</v>
      </c>
      <c r="T1114" s="148">
        <f>S1114*H1114</f>
        <v>0</v>
      </c>
      <c r="AR1114" s="149" t="s">
        <v>193</v>
      </c>
      <c r="AT1114" s="149" t="s">
        <v>189</v>
      </c>
      <c r="AU1114" s="149" t="s">
        <v>84</v>
      </c>
      <c r="AY1114" s="17" t="s">
        <v>187</v>
      </c>
      <c r="BE1114" s="150">
        <f>IF(N1114="základní",J1114,0)</f>
        <v>0</v>
      </c>
      <c r="BF1114" s="150">
        <f>IF(N1114="snížená",J1114,0)</f>
        <v>0</v>
      </c>
      <c r="BG1114" s="150">
        <f>IF(N1114="zákl. přenesená",J1114,0)</f>
        <v>0</v>
      </c>
      <c r="BH1114" s="150">
        <f>IF(N1114="sníž. přenesená",J1114,0)</f>
        <v>0</v>
      </c>
      <c r="BI1114" s="150">
        <f>IF(N1114="nulová",J1114,0)</f>
        <v>0</v>
      </c>
      <c r="BJ1114" s="17" t="s">
        <v>84</v>
      </c>
      <c r="BK1114" s="150">
        <f>ROUND(I1114*H1114,2)</f>
        <v>0</v>
      </c>
      <c r="BL1114" s="17" t="s">
        <v>193</v>
      </c>
      <c r="BM1114" s="149" t="s">
        <v>3700</v>
      </c>
    </row>
    <row r="1115" spans="2:65" s="12" customFormat="1" ht="11.25">
      <c r="B1115" s="155"/>
      <c r="D1115" s="151" t="s">
        <v>197</v>
      </c>
      <c r="E1115" s="156" t="s">
        <v>1</v>
      </c>
      <c r="F1115" s="157" t="s">
        <v>379</v>
      </c>
      <c r="H1115" s="156" t="s">
        <v>1</v>
      </c>
      <c r="I1115" s="158"/>
      <c r="L1115" s="155"/>
      <c r="M1115" s="159"/>
      <c r="T1115" s="160"/>
      <c r="AT1115" s="156" t="s">
        <v>197</v>
      </c>
      <c r="AU1115" s="156" t="s">
        <v>84</v>
      </c>
      <c r="AV1115" s="12" t="s">
        <v>80</v>
      </c>
      <c r="AW1115" s="12" t="s">
        <v>30</v>
      </c>
      <c r="AX1115" s="12" t="s">
        <v>73</v>
      </c>
      <c r="AY1115" s="156" t="s">
        <v>187</v>
      </c>
    </row>
    <row r="1116" spans="2:65" s="12" customFormat="1" ht="11.25">
      <c r="B1116" s="155"/>
      <c r="D1116" s="151" t="s">
        <v>197</v>
      </c>
      <c r="E1116" s="156" t="s">
        <v>1</v>
      </c>
      <c r="F1116" s="157" t="s">
        <v>632</v>
      </c>
      <c r="H1116" s="156" t="s">
        <v>1</v>
      </c>
      <c r="I1116" s="158"/>
      <c r="L1116" s="155"/>
      <c r="M1116" s="159"/>
      <c r="T1116" s="160"/>
      <c r="AT1116" s="156" t="s">
        <v>197</v>
      </c>
      <c r="AU1116" s="156" t="s">
        <v>84</v>
      </c>
      <c r="AV1116" s="12" t="s">
        <v>80</v>
      </c>
      <c r="AW1116" s="12" t="s">
        <v>30</v>
      </c>
      <c r="AX1116" s="12" t="s">
        <v>73</v>
      </c>
      <c r="AY1116" s="156" t="s">
        <v>187</v>
      </c>
    </row>
    <row r="1117" spans="2:65" s="13" customFormat="1" ht="11.25">
      <c r="B1117" s="161"/>
      <c r="D1117" s="151" t="s">
        <v>197</v>
      </c>
      <c r="E1117" s="162" t="s">
        <v>1</v>
      </c>
      <c r="F1117" s="163" t="s">
        <v>1131</v>
      </c>
      <c r="H1117" s="164">
        <v>5.7359999999999998</v>
      </c>
      <c r="I1117" s="165"/>
      <c r="L1117" s="161"/>
      <c r="M1117" s="166"/>
      <c r="T1117" s="167"/>
      <c r="AT1117" s="162" t="s">
        <v>197</v>
      </c>
      <c r="AU1117" s="162" t="s">
        <v>84</v>
      </c>
      <c r="AV1117" s="13" t="s">
        <v>84</v>
      </c>
      <c r="AW1117" s="13" t="s">
        <v>30</v>
      </c>
      <c r="AX1117" s="13" t="s">
        <v>73</v>
      </c>
      <c r="AY1117" s="162" t="s">
        <v>187</v>
      </c>
    </row>
    <row r="1118" spans="2:65" s="14" customFormat="1" ht="11.25">
      <c r="B1118" s="168"/>
      <c r="D1118" s="151" t="s">
        <v>197</v>
      </c>
      <c r="E1118" s="169" t="s">
        <v>1</v>
      </c>
      <c r="F1118" s="170" t="s">
        <v>202</v>
      </c>
      <c r="H1118" s="171">
        <v>5.7359999999999998</v>
      </c>
      <c r="I1118" s="172"/>
      <c r="L1118" s="168"/>
      <c r="M1118" s="173"/>
      <c r="T1118" s="174"/>
      <c r="AT1118" s="169" t="s">
        <v>197</v>
      </c>
      <c r="AU1118" s="169" t="s">
        <v>84</v>
      </c>
      <c r="AV1118" s="14" t="s">
        <v>193</v>
      </c>
      <c r="AW1118" s="14" t="s">
        <v>30</v>
      </c>
      <c r="AX1118" s="14" t="s">
        <v>80</v>
      </c>
      <c r="AY1118" s="169" t="s">
        <v>187</v>
      </c>
    </row>
    <row r="1119" spans="2:65" s="1" customFormat="1" ht="24.2" customHeight="1">
      <c r="B1119" s="32"/>
      <c r="C1119" s="137" t="s">
        <v>1132</v>
      </c>
      <c r="D1119" s="137" t="s">
        <v>189</v>
      </c>
      <c r="E1119" s="138" t="s">
        <v>1133</v>
      </c>
      <c r="F1119" s="139" t="s">
        <v>1134</v>
      </c>
      <c r="G1119" s="140" t="s">
        <v>192</v>
      </c>
      <c r="H1119" s="141">
        <v>117</v>
      </c>
      <c r="I1119" s="142"/>
      <c r="J1119" s="143">
        <f>ROUND(I1119*H1119,2)</f>
        <v>0</v>
      </c>
      <c r="K1119" s="144"/>
      <c r="L1119" s="32"/>
      <c r="M1119" s="145" t="s">
        <v>1</v>
      </c>
      <c r="N1119" s="146" t="s">
        <v>39</v>
      </c>
      <c r="P1119" s="147">
        <f>O1119*H1119</f>
        <v>0</v>
      </c>
      <c r="Q1119" s="147">
        <v>0</v>
      </c>
      <c r="R1119" s="147">
        <f>Q1119*H1119</f>
        <v>0</v>
      </c>
      <c r="S1119" s="147">
        <v>0</v>
      </c>
      <c r="T1119" s="148">
        <f>S1119*H1119</f>
        <v>0</v>
      </c>
      <c r="AR1119" s="149" t="s">
        <v>193</v>
      </c>
      <c r="AT1119" s="149" t="s">
        <v>189</v>
      </c>
      <c r="AU1119" s="149" t="s">
        <v>84</v>
      </c>
      <c r="AY1119" s="17" t="s">
        <v>187</v>
      </c>
      <c r="BE1119" s="150">
        <f>IF(N1119="základní",J1119,0)</f>
        <v>0</v>
      </c>
      <c r="BF1119" s="150">
        <f>IF(N1119="snížená",J1119,0)</f>
        <v>0</v>
      </c>
      <c r="BG1119" s="150">
        <f>IF(N1119="zákl. přenesená",J1119,0)</f>
        <v>0</v>
      </c>
      <c r="BH1119" s="150">
        <f>IF(N1119="sníž. přenesená",J1119,0)</f>
        <v>0</v>
      </c>
      <c r="BI1119" s="150">
        <f>IF(N1119="nulová",J1119,0)</f>
        <v>0</v>
      </c>
      <c r="BJ1119" s="17" t="s">
        <v>84</v>
      </c>
      <c r="BK1119" s="150">
        <f>ROUND(I1119*H1119,2)</f>
        <v>0</v>
      </c>
      <c r="BL1119" s="17" t="s">
        <v>193</v>
      </c>
      <c r="BM1119" s="149" t="s">
        <v>3701</v>
      </c>
    </row>
    <row r="1120" spans="2:65" s="12" customFormat="1" ht="11.25">
      <c r="B1120" s="155"/>
      <c r="D1120" s="151" t="s">
        <v>197</v>
      </c>
      <c r="E1120" s="156" t="s">
        <v>1</v>
      </c>
      <c r="F1120" s="157" t="s">
        <v>499</v>
      </c>
      <c r="H1120" s="156" t="s">
        <v>1</v>
      </c>
      <c r="I1120" s="158"/>
      <c r="L1120" s="155"/>
      <c r="M1120" s="159"/>
      <c r="T1120" s="160"/>
      <c r="AT1120" s="156" t="s">
        <v>197</v>
      </c>
      <c r="AU1120" s="156" t="s">
        <v>84</v>
      </c>
      <c r="AV1120" s="12" t="s">
        <v>80</v>
      </c>
      <c r="AW1120" s="12" t="s">
        <v>30</v>
      </c>
      <c r="AX1120" s="12" t="s">
        <v>73</v>
      </c>
      <c r="AY1120" s="156" t="s">
        <v>187</v>
      </c>
    </row>
    <row r="1121" spans="2:65" s="13" customFormat="1" ht="11.25">
      <c r="B1121" s="161"/>
      <c r="D1121" s="151" t="s">
        <v>197</v>
      </c>
      <c r="E1121" s="162" t="s">
        <v>1</v>
      </c>
      <c r="F1121" s="163" t="s">
        <v>1136</v>
      </c>
      <c r="H1121" s="164">
        <v>117</v>
      </c>
      <c r="I1121" s="165"/>
      <c r="L1121" s="161"/>
      <c r="M1121" s="166"/>
      <c r="T1121" s="167"/>
      <c r="AT1121" s="162" t="s">
        <v>197</v>
      </c>
      <c r="AU1121" s="162" t="s">
        <v>84</v>
      </c>
      <c r="AV1121" s="13" t="s">
        <v>84</v>
      </c>
      <c r="AW1121" s="13" t="s">
        <v>30</v>
      </c>
      <c r="AX1121" s="13" t="s">
        <v>73</v>
      </c>
      <c r="AY1121" s="162" t="s">
        <v>187</v>
      </c>
    </row>
    <row r="1122" spans="2:65" s="14" customFormat="1" ht="11.25">
      <c r="B1122" s="168"/>
      <c r="D1122" s="151" t="s">
        <v>197</v>
      </c>
      <c r="E1122" s="169" t="s">
        <v>1</v>
      </c>
      <c r="F1122" s="170" t="s">
        <v>202</v>
      </c>
      <c r="H1122" s="171">
        <v>117</v>
      </c>
      <c r="I1122" s="172"/>
      <c r="L1122" s="168"/>
      <c r="M1122" s="173"/>
      <c r="T1122" s="174"/>
      <c r="AT1122" s="169" t="s">
        <v>197</v>
      </c>
      <c r="AU1122" s="169" t="s">
        <v>84</v>
      </c>
      <c r="AV1122" s="14" t="s">
        <v>193</v>
      </c>
      <c r="AW1122" s="14" t="s">
        <v>30</v>
      </c>
      <c r="AX1122" s="14" t="s">
        <v>80</v>
      </c>
      <c r="AY1122" s="169" t="s">
        <v>187</v>
      </c>
    </row>
    <row r="1123" spans="2:65" s="1" customFormat="1" ht="49.15" customHeight="1">
      <c r="B1123" s="32"/>
      <c r="C1123" s="137" t="s">
        <v>1137</v>
      </c>
      <c r="D1123" s="137" t="s">
        <v>189</v>
      </c>
      <c r="E1123" s="138" t="s">
        <v>1138</v>
      </c>
      <c r="F1123" s="139" t="s">
        <v>1139</v>
      </c>
      <c r="G1123" s="140" t="s">
        <v>245</v>
      </c>
      <c r="H1123" s="141">
        <v>21.84</v>
      </c>
      <c r="I1123" s="142"/>
      <c r="J1123" s="143">
        <f>ROUND(I1123*H1123,2)</f>
        <v>0</v>
      </c>
      <c r="K1123" s="144"/>
      <c r="L1123" s="32"/>
      <c r="M1123" s="145" t="s">
        <v>1</v>
      </c>
      <c r="N1123" s="146" t="s">
        <v>39</v>
      </c>
      <c r="P1123" s="147">
        <f>O1123*H1123</f>
        <v>0</v>
      </c>
      <c r="Q1123" s="147">
        <v>0</v>
      </c>
      <c r="R1123" s="147">
        <f>Q1123*H1123</f>
        <v>0</v>
      </c>
      <c r="S1123" s="147">
        <v>0</v>
      </c>
      <c r="T1123" s="148">
        <f>S1123*H1123</f>
        <v>0</v>
      </c>
      <c r="AR1123" s="149" t="s">
        <v>193</v>
      </c>
      <c r="AT1123" s="149" t="s">
        <v>189</v>
      </c>
      <c r="AU1123" s="149" t="s">
        <v>84</v>
      </c>
      <c r="AY1123" s="17" t="s">
        <v>187</v>
      </c>
      <c r="BE1123" s="150">
        <f>IF(N1123="základní",J1123,0)</f>
        <v>0</v>
      </c>
      <c r="BF1123" s="150">
        <f>IF(N1123="snížená",J1123,0)</f>
        <v>0</v>
      </c>
      <c r="BG1123" s="150">
        <f>IF(N1123="zákl. přenesená",J1123,0)</f>
        <v>0</v>
      </c>
      <c r="BH1123" s="150">
        <f>IF(N1123="sníž. přenesená",J1123,0)</f>
        <v>0</v>
      </c>
      <c r="BI1123" s="150">
        <f>IF(N1123="nulová",J1123,0)</f>
        <v>0</v>
      </c>
      <c r="BJ1123" s="17" t="s">
        <v>84</v>
      </c>
      <c r="BK1123" s="150">
        <f>ROUND(I1123*H1123,2)</f>
        <v>0</v>
      </c>
      <c r="BL1123" s="17" t="s">
        <v>193</v>
      </c>
      <c r="BM1123" s="149" t="s">
        <v>3702</v>
      </c>
    </row>
    <row r="1124" spans="2:65" s="12" customFormat="1" ht="11.25">
      <c r="B1124" s="155"/>
      <c r="D1124" s="151" t="s">
        <v>197</v>
      </c>
      <c r="E1124" s="156" t="s">
        <v>1</v>
      </c>
      <c r="F1124" s="157" t="s">
        <v>379</v>
      </c>
      <c r="H1124" s="156" t="s">
        <v>1</v>
      </c>
      <c r="I1124" s="158"/>
      <c r="L1124" s="155"/>
      <c r="M1124" s="159"/>
      <c r="T1124" s="160"/>
      <c r="AT1124" s="156" t="s">
        <v>197</v>
      </c>
      <c r="AU1124" s="156" t="s">
        <v>84</v>
      </c>
      <c r="AV1124" s="12" t="s">
        <v>80</v>
      </c>
      <c r="AW1124" s="12" t="s">
        <v>30</v>
      </c>
      <c r="AX1124" s="12" t="s">
        <v>73</v>
      </c>
      <c r="AY1124" s="156" t="s">
        <v>187</v>
      </c>
    </row>
    <row r="1125" spans="2:65" s="12" customFormat="1" ht="11.25">
      <c r="B1125" s="155"/>
      <c r="D1125" s="151" t="s">
        <v>197</v>
      </c>
      <c r="E1125" s="156" t="s">
        <v>1</v>
      </c>
      <c r="F1125" s="157" t="s">
        <v>307</v>
      </c>
      <c r="H1125" s="156" t="s">
        <v>1</v>
      </c>
      <c r="I1125" s="158"/>
      <c r="L1125" s="155"/>
      <c r="M1125" s="159"/>
      <c r="T1125" s="160"/>
      <c r="AT1125" s="156" t="s">
        <v>197</v>
      </c>
      <c r="AU1125" s="156" t="s">
        <v>84</v>
      </c>
      <c r="AV1125" s="12" t="s">
        <v>80</v>
      </c>
      <c r="AW1125" s="12" t="s">
        <v>30</v>
      </c>
      <c r="AX1125" s="12" t="s">
        <v>73</v>
      </c>
      <c r="AY1125" s="156" t="s">
        <v>187</v>
      </c>
    </row>
    <row r="1126" spans="2:65" s="13" customFormat="1" ht="11.25">
      <c r="B1126" s="161"/>
      <c r="D1126" s="151" t="s">
        <v>197</v>
      </c>
      <c r="E1126" s="162" t="s">
        <v>1</v>
      </c>
      <c r="F1126" s="163" t="s">
        <v>624</v>
      </c>
      <c r="H1126" s="164">
        <v>3.96</v>
      </c>
      <c r="I1126" s="165"/>
      <c r="L1126" s="161"/>
      <c r="M1126" s="166"/>
      <c r="T1126" s="167"/>
      <c r="AT1126" s="162" t="s">
        <v>197</v>
      </c>
      <c r="AU1126" s="162" t="s">
        <v>84</v>
      </c>
      <c r="AV1126" s="13" t="s">
        <v>84</v>
      </c>
      <c r="AW1126" s="13" t="s">
        <v>30</v>
      </c>
      <c r="AX1126" s="13" t="s">
        <v>73</v>
      </c>
      <c r="AY1126" s="162" t="s">
        <v>187</v>
      </c>
    </row>
    <row r="1127" spans="2:65" s="13" customFormat="1" ht="11.25">
      <c r="B1127" s="161"/>
      <c r="D1127" s="151" t="s">
        <v>197</v>
      </c>
      <c r="E1127" s="162" t="s">
        <v>1</v>
      </c>
      <c r="F1127" s="163" t="s">
        <v>625</v>
      </c>
      <c r="H1127" s="164">
        <v>4.2</v>
      </c>
      <c r="I1127" s="165"/>
      <c r="L1127" s="161"/>
      <c r="M1127" s="166"/>
      <c r="T1127" s="167"/>
      <c r="AT1127" s="162" t="s">
        <v>197</v>
      </c>
      <c r="AU1127" s="162" t="s">
        <v>84</v>
      </c>
      <c r="AV1127" s="13" t="s">
        <v>84</v>
      </c>
      <c r="AW1127" s="13" t="s">
        <v>30</v>
      </c>
      <c r="AX1127" s="13" t="s">
        <v>73</v>
      </c>
      <c r="AY1127" s="162" t="s">
        <v>187</v>
      </c>
    </row>
    <row r="1128" spans="2:65" s="13" customFormat="1" ht="11.25">
      <c r="B1128" s="161"/>
      <c r="D1128" s="151" t="s">
        <v>197</v>
      </c>
      <c r="E1128" s="162" t="s">
        <v>1</v>
      </c>
      <c r="F1128" s="163" t="s">
        <v>626</v>
      </c>
      <c r="H1128" s="164">
        <v>1.8</v>
      </c>
      <c r="I1128" s="165"/>
      <c r="L1128" s="161"/>
      <c r="M1128" s="166"/>
      <c r="T1128" s="167"/>
      <c r="AT1128" s="162" t="s">
        <v>197</v>
      </c>
      <c r="AU1128" s="162" t="s">
        <v>84</v>
      </c>
      <c r="AV1128" s="13" t="s">
        <v>84</v>
      </c>
      <c r="AW1128" s="13" t="s">
        <v>30</v>
      </c>
      <c r="AX1128" s="13" t="s">
        <v>73</v>
      </c>
      <c r="AY1128" s="162" t="s">
        <v>187</v>
      </c>
    </row>
    <row r="1129" spans="2:65" s="13" customFormat="1" ht="11.25">
      <c r="B1129" s="161"/>
      <c r="D1129" s="151" t="s">
        <v>197</v>
      </c>
      <c r="E1129" s="162" t="s">
        <v>1</v>
      </c>
      <c r="F1129" s="163" t="s">
        <v>627</v>
      </c>
      <c r="H1129" s="164">
        <v>0.96</v>
      </c>
      <c r="I1129" s="165"/>
      <c r="L1129" s="161"/>
      <c r="M1129" s="166"/>
      <c r="T1129" s="167"/>
      <c r="AT1129" s="162" t="s">
        <v>197</v>
      </c>
      <c r="AU1129" s="162" t="s">
        <v>84</v>
      </c>
      <c r="AV1129" s="13" t="s">
        <v>84</v>
      </c>
      <c r="AW1129" s="13" t="s">
        <v>30</v>
      </c>
      <c r="AX1129" s="13" t="s">
        <v>73</v>
      </c>
      <c r="AY1129" s="162" t="s">
        <v>187</v>
      </c>
    </row>
    <row r="1130" spans="2:65" s="12" customFormat="1" ht="11.25">
      <c r="B1130" s="155"/>
      <c r="D1130" s="151" t="s">
        <v>197</v>
      </c>
      <c r="E1130" s="156" t="s">
        <v>1</v>
      </c>
      <c r="F1130" s="157" t="s">
        <v>311</v>
      </c>
      <c r="H1130" s="156" t="s">
        <v>1</v>
      </c>
      <c r="I1130" s="158"/>
      <c r="L1130" s="155"/>
      <c r="M1130" s="159"/>
      <c r="T1130" s="160"/>
      <c r="AT1130" s="156" t="s">
        <v>197</v>
      </c>
      <c r="AU1130" s="156" t="s">
        <v>84</v>
      </c>
      <c r="AV1130" s="12" t="s">
        <v>80</v>
      </c>
      <c r="AW1130" s="12" t="s">
        <v>30</v>
      </c>
      <c r="AX1130" s="12" t="s">
        <v>73</v>
      </c>
      <c r="AY1130" s="156" t="s">
        <v>187</v>
      </c>
    </row>
    <row r="1131" spans="2:65" s="13" customFormat="1" ht="11.25">
      <c r="B1131" s="161"/>
      <c r="D1131" s="151" t="s">
        <v>197</v>
      </c>
      <c r="E1131" s="162" t="s">
        <v>1</v>
      </c>
      <c r="F1131" s="163" t="s">
        <v>624</v>
      </c>
      <c r="H1131" s="164">
        <v>3.96</v>
      </c>
      <c r="I1131" s="165"/>
      <c r="L1131" s="161"/>
      <c r="M1131" s="166"/>
      <c r="T1131" s="167"/>
      <c r="AT1131" s="162" t="s">
        <v>197</v>
      </c>
      <c r="AU1131" s="162" t="s">
        <v>84</v>
      </c>
      <c r="AV1131" s="13" t="s">
        <v>84</v>
      </c>
      <c r="AW1131" s="13" t="s">
        <v>30</v>
      </c>
      <c r="AX1131" s="13" t="s">
        <v>73</v>
      </c>
      <c r="AY1131" s="162" t="s">
        <v>187</v>
      </c>
    </row>
    <row r="1132" spans="2:65" s="13" customFormat="1" ht="11.25">
      <c r="B1132" s="161"/>
      <c r="D1132" s="151" t="s">
        <v>197</v>
      </c>
      <c r="E1132" s="162" t="s">
        <v>1</v>
      </c>
      <c r="F1132" s="163" t="s">
        <v>625</v>
      </c>
      <c r="H1132" s="164">
        <v>4.2</v>
      </c>
      <c r="I1132" s="165"/>
      <c r="L1132" s="161"/>
      <c r="M1132" s="166"/>
      <c r="T1132" s="167"/>
      <c r="AT1132" s="162" t="s">
        <v>197</v>
      </c>
      <c r="AU1132" s="162" t="s">
        <v>84</v>
      </c>
      <c r="AV1132" s="13" t="s">
        <v>84</v>
      </c>
      <c r="AW1132" s="13" t="s">
        <v>30</v>
      </c>
      <c r="AX1132" s="13" t="s">
        <v>73</v>
      </c>
      <c r="AY1132" s="162" t="s">
        <v>187</v>
      </c>
    </row>
    <row r="1133" spans="2:65" s="13" customFormat="1" ht="11.25">
      <c r="B1133" s="161"/>
      <c r="D1133" s="151" t="s">
        <v>197</v>
      </c>
      <c r="E1133" s="162" t="s">
        <v>1</v>
      </c>
      <c r="F1133" s="163" t="s">
        <v>626</v>
      </c>
      <c r="H1133" s="164">
        <v>1.8</v>
      </c>
      <c r="I1133" s="165"/>
      <c r="L1133" s="161"/>
      <c r="M1133" s="166"/>
      <c r="T1133" s="167"/>
      <c r="AT1133" s="162" t="s">
        <v>197</v>
      </c>
      <c r="AU1133" s="162" t="s">
        <v>84</v>
      </c>
      <c r="AV1133" s="13" t="s">
        <v>84</v>
      </c>
      <c r="AW1133" s="13" t="s">
        <v>30</v>
      </c>
      <c r="AX1133" s="13" t="s">
        <v>73</v>
      </c>
      <c r="AY1133" s="162" t="s">
        <v>187</v>
      </c>
    </row>
    <row r="1134" spans="2:65" s="13" customFormat="1" ht="11.25">
      <c r="B1134" s="161"/>
      <c r="D1134" s="151" t="s">
        <v>197</v>
      </c>
      <c r="E1134" s="162" t="s">
        <v>1</v>
      </c>
      <c r="F1134" s="163" t="s">
        <v>627</v>
      </c>
      <c r="H1134" s="164">
        <v>0.96</v>
      </c>
      <c r="I1134" s="165"/>
      <c r="L1134" s="161"/>
      <c r="M1134" s="166"/>
      <c r="T1134" s="167"/>
      <c r="AT1134" s="162" t="s">
        <v>197</v>
      </c>
      <c r="AU1134" s="162" t="s">
        <v>84</v>
      </c>
      <c r="AV1134" s="13" t="s">
        <v>84</v>
      </c>
      <c r="AW1134" s="13" t="s">
        <v>30</v>
      </c>
      <c r="AX1134" s="13" t="s">
        <v>73</v>
      </c>
      <c r="AY1134" s="162" t="s">
        <v>187</v>
      </c>
    </row>
    <row r="1135" spans="2:65" s="14" customFormat="1" ht="11.25">
      <c r="B1135" s="168"/>
      <c r="D1135" s="151" t="s">
        <v>197</v>
      </c>
      <c r="E1135" s="169" t="s">
        <v>1</v>
      </c>
      <c r="F1135" s="170" t="s">
        <v>202</v>
      </c>
      <c r="H1135" s="171">
        <v>21.840000000000003</v>
      </c>
      <c r="I1135" s="172"/>
      <c r="L1135" s="168"/>
      <c r="M1135" s="173"/>
      <c r="T1135" s="174"/>
      <c r="AT1135" s="169" t="s">
        <v>197</v>
      </c>
      <c r="AU1135" s="169" t="s">
        <v>84</v>
      </c>
      <c r="AV1135" s="14" t="s">
        <v>193</v>
      </c>
      <c r="AW1135" s="14" t="s">
        <v>30</v>
      </c>
      <c r="AX1135" s="14" t="s">
        <v>80</v>
      </c>
      <c r="AY1135" s="169" t="s">
        <v>187</v>
      </c>
    </row>
    <row r="1136" spans="2:65" s="1" customFormat="1" ht="37.9" customHeight="1">
      <c r="B1136" s="32"/>
      <c r="C1136" s="137" t="s">
        <v>1141</v>
      </c>
      <c r="D1136" s="137" t="s">
        <v>189</v>
      </c>
      <c r="E1136" s="138" t="s">
        <v>1142</v>
      </c>
      <c r="F1136" s="139" t="s">
        <v>1143</v>
      </c>
      <c r="G1136" s="140" t="s">
        <v>245</v>
      </c>
      <c r="H1136" s="141">
        <v>1.28</v>
      </c>
      <c r="I1136" s="142"/>
      <c r="J1136" s="143">
        <f>ROUND(I1136*H1136,2)</f>
        <v>0</v>
      </c>
      <c r="K1136" s="144"/>
      <c r="L1136" s="32"/>
      <c r="M1136" s="145" t="s">
        <v>1</v>
      </c>
      <c r="N1136" s="146" t="s">
        <v>39</v>
      </c>
      <c r="P1136" s="147">
        <f>O1136*H1136</f>
        <v>0</v>
      </c>
      <c r="Q1136" s="147">
        <v>0</v>
      </c>
      <c r="R1136" s="147">
        <f>Q1136*H1136</f>
        <v>0</v>
      </c>
      <c r="S1136" s="147">
        <v>0</v>
      </c>
      <c r="T1136" s="148">
        <f>S1136*H1136</f>
        <v>0</v>
      </c>
      <c r="AR1136" s="149" t="s">
        <v>193</v>
      </c>
      <c r="AT1136" s="149" t="s">
        <v>189</v>
      </c>
      <c r="AU1136" s="149" t="s">
        <v>84</v>
      </c>
      <c r="AY1136" s="17" t="s">
        <v>187</v>
      </c>
      <c r="BE1136" s="150">
        <f>IF(N1136="základní",J1136,0)</f>
        <v>0</v>
      </c>
      <c r="BF1136" s="150">
        <f>IF(N1136="snížená",J1136,0)</f>
        <v>0</v>
      </c>
      <c r="BG1136" s="150">
        <f>IF(N1136="zákl. přenesená",J1136,0)</f>
        <v>0</v>
      </c>
      <c r="BH1136" s="150">
        <f>IF(N1136="sníž. přenesená",J1136,0)</f>
        <v>0</v>
      </c>
      <c r="BI1136" s="150">
        <f>IF(N1136="nulová",J1136,0)</f>
        <v>0</v>
      </c>
      <c r="BJ1136" s="17" t="s">
        <v>84</v>
      </c>
      <c r="BK1136" s="150">
        <f>ROUND(I1136*H1136,2)</f>
        <v>0</v>
      </c>
      <c r="BL1136" s="17" t="s">
        <v>193</v>
      </c>
      <c r="BM1136" s="149" t="s">
        <v>3703</v>
      </c>
    </row>
    <row r="1137" spans="2:65" s="1" customFormat="1" ht="29.25">
      <c r="B1137" s="32"/>
      <c r="D1137" s="151" t="s">
        <v>195</v>
      </c>
      <c r="F1137" s="152" t="s">
        <v>1145</v>
      </c>
      <c r="I1137" s="153"/>
      <c r="L1137" s="32"/>
      <c r="M1137" s="154"/>
      <c r="T1137" s="56"/>
      <c r="AT1137" s="17" t="s">
        <v>195</v>
      </c>
      <c r="AU1137" s="17" t="s">
        <v>84</v>
      </c>
    </row>
    <row r="1138" spans="2:65" s="12" customFormat="1" ht="11.25">
      <c r="B1138" s="155"/>
      <c r="D1138" s="151" t="s">
        <v>197</v>
      </c>
      <c r="E1138" s="156" t="s">
        <v>1</v>
      </c>
      <c r="F1138" s="157" t="s">
        <v>379</v>
      </c>
      <c r="H1138" s="156" t="s">
        <v>1</v>
      </c>
      <c r="I1138" s="158"/>
      <c r="L1138" s="155"/>
      <c r="M1138" s="159"/>
      <c r="T1138" s="160"/>
      <c r="AT1138" s="156" t="s">
        <v>197</v>
      </c>
      <c r="AU1138" s="156" t="s">
        <v>84</v>
      </c>
      <c r="AV1138" s="12" t="s">
        <v>80</v>
      </c>
      <c r="AW1138" s="12" t="s">
        <v>30</v>
      </c>
      <c r="AX1138" s="12" t="s">
        <v>73</v>
      </c>
      <c r="AY1138" s="156" t="s">
        <v>187</v>
      </c>
    </row>
    <row r="1139" spans="2:65" s="12" customFormat="1" ht="11.25">
      <c r="B1139" s="155"/>
      <c r="D1139" s="151" t="s">
        <v>197</v>
      </c>
      <c r="E1139" s="156" t="s">
        <v>1</v>
      </c>
      <c r="F1139" s="157" t="s">
        <v>307</v>
      </c>
      <c r="H1139" s="156" t="s">
        <v>1</v>
      </c>
      <c r="I1139" s="158"/>
      <c r="L1139" s="155"/>
      <c r="M1139" s="159"/>
      <c r="T1139" s="160"/>
      <c r="AT1139" s="156" t="s">
        <v>197</v>
      </c>
      <c r="AU1139" s="156" t="s">
        <v>84</v>
      </c>
      <c r="AV1139" s="12" t="s">
        <v>80</v>
      </c>
      <c r="AW1139" s="12" t="s">
        <v>30</v>
      </c>
      <c r="AX1139" s="12" t="s">
        <v>73</v>
      </c>
      <c r="AY1139" s="156" t="s">
        <v>187</v>
      </c>
    </row>
    <row r="1140" spans="2:65" s="13" customFormat="1" ht="11.25">
      <c r="B1140" s="161"/>
      <c r="D1140" s="151" t="s">
        <v>197</v>
      </c>
      <c r="E1140" s="162" t="s">
        <v>1</v>
      </c>
      <c r="F1140" s="163" t="s">
        <v>1146</v>
      </c>
      <c r="H1140" s="164">
        <v>0.64</v>
      </c>
      <c r="I1140" s="165"/>
      <c r="L1140" s="161"/>
      <c r="M1140" s="166"/>
      <c r="T1140" s="167"/>
      <c r="AT1140" s="162" t="s">
        <v>197</v>
      </c>
      <c r="AU1140" s="162" t="s">
        <v>84</v>
      </c>
      <c r="AV1140" s="13" t="s">
        <v>84</v>
      </c>
      <c r="AW1140" s="13" t="s">
        <v>30</v>
      </c>
      <c r="AX1140" s="13" t="s">
        <v>73</v>
      </c>
      <c r="AY1140" s="162" t="s">
        <v>187</v>
      </c>
    </row>
    <row r="1141" spans="2:65" s="12" customFormat="1" ht="11.25">
      <c r="B1141" s="155"/>
      <c r="D1141" s="151" t="s">
        <v>197</v>
      </c>
      <c r="E1141" s="156" t="s">
        <v>1</v>
      </c>
      <c r="F1141" s="157" t="s">
        <v>311</v>
      </c>
      <c r="H1141" s="156" t="s">
        <v>1</v>
      </c>
      <c r="I1141" s="158"/>
      <c r="L1141" s="155"/>
      <c r="M1141" s="159"/>
      <c r="T1141" s="160"/>
      <c r="AT1141" s="156" t="s">
        <v>197</v>
      </c>
      <c r="AU1141" s="156" t="s">
        <v>84</v>
      </c>
      <c r="AV1141" s="12" t="s">
        <v>80</v>
      </c>
      <c r="AW1141" s="12" t="s">
        <v>30</v>
      </c>
      <c r="AX1141" s="12" t="s">
        <v>73</v>
      </c>
      <c r="AY1141" s="156" t="s">
        <v>187</v>
      </c>
    </row>
    <row r="1142" spans="2:65" s="13" customFormat="1" ht="11.25">
      <c r="B1142" s="161"/>
      <c r="D1142" s="151" t="s">
        <v>197</v>
      </c>
      <c r="E1142" s="162" t="s">
        <v>1</v>
      </c>
      <c r="F1142" s="163" t="s">
        <v>1146</v>
      </c>
      <c r="H1142" s="164">
        <v>0.64</v>
      </c>
      <c r="I1142" s="165"/>
      <c r="L1142" s="161"/>
      <c r="M1142" s="166"/>
      <c r="T1142" s="167"/>
      <c r="AT1142" s="162" t="s">
        <v>197</v>
      </c>
      <c r="AU1142" s="162" t="s">
        <v>84</v>
      </c>
      <c r="AV1142" s="13" t="s">
        <v>84</v>
      </c>
      <c r="AW1142" s="13" t="s">
        <v>30</v>
      </c>
      <c r="AX1142" s="13" t="s">
        <v>73</v>
      </c>
      <c r="AY1142" s="162" t="s">
        <v>187</v>
      </c>
    </row>
    <row r="1143" spans="2:65" s="14" customFormat="1" ht="11.25">
      <c r="B1143" s="168"/>
      <c r="D1143" s="151" t="s">
        <v>197</v>
      </c>
      <c r="E1143" s="169" t="s">
        <v>1</v>
      </c>
      <c r="F1143" s="170" t="s">
        <v>202</v>
      </c>
      <c r="H1143" s="171">
        <v>1.28</v>
      </c>
      <c r="I1143" s="172"/>
      <c r="L1143" s="168"/>
      <c r="M1143" s="173"/>
      <c r="T1143" s="174"/>
      <c r="AT1143" s="169" t="s">
        <v>197</v>
      </c>
      <c r="AU1143" s="169" t="s">
        <v>84</v>
      </c>
      <c r="AV1143" s="14" t="s">
        <v>193</v>
      </c>
      <c r="AW1143" s="14" t="s">
        <v>30</v>
      </c>
      <c r="AX1143" s="14" t="s">
        <v>80</v>
      </c>
      <c r="AY1143" s="169" t="s">
        <v>187</v>
      </c>
    </row>
    <row r="1144" spans="2:65" s="1" customFormat="1" ht="37.9" customHeight="1">
      <c r="B1144" s="32"/>
      <c r="C1144" s="137" t="s">
        <v>1147</v>
      </c>
      <c r="D1144" s="137" t="s">
        <v>189</v>
      </c>
      <c r="E1144" s="138" t="s">
        <v>1148</v>
      </c>
      <c r="F1144" s="139" t="s">
        <v>1149</v>
      </c>
      <c r="G1144" s="140" t="s">
        <v>245</v>
      </c>
      <c r="H1144" s="141">
        <v>4.68</v>
      </c>
      <c r="I1144" s="142"/>
      <c r="J1144" s="143">
        <f>ROUND(I1144*H1144,2)</f>
        <v>0</v>
      </c>
      <c r="K1144" s="144"/>
      <c r="L1144" s="32"/>
      <c r="M1144" s="145" t="s">
        <v>1</v>
      </c>
      <c r="N1144" s="146" t="s">
        <v>39</v>
      </c>
      <c r="P1144" s="147">
        <f>O1144*H1144</f>
        <v>0</v>
      </c>
      <c r="Q1144" s="147">
        <v>0</v>
      </c>
      <c r="R1144" s="147">
        <f>Q1144*H1144</f>
        <v>0</v>
      </c>
      <c r="S1144" s="147">
        <v>0</v>
      </c>
      <c r="T1144" s="148">
        <f>S1144*H1144</f>
        <v>0</v>
      </c>
      <c r="AR1144" s="149" t="s">
        <v>193</v>
      </c>
      <c r="AT1144" s="149" t="s">
        <v>189</v>
      </c>
      <c r="AU1144" s="149" t="s">
        <v>84</v>
      </c>
      <c r="AY1144" s="17" t="s">
        <v>187</v>
      </c>
      <c r="BE1144" s="150">
        <f>IF(N1144="základní",J1144,0)</f>
        <v>0</v>
      </c>
      <c r="BF1144" s="150">
        <f>IF(N1144="snížená",J1144,0)</f>
        <v>0</v>
      </c>
      <c r="BG1144" s="150">
        <f>IF(N1144="zákl. přenesená",J1144,0)</f>
        <v>0</v>
      </c>
      <c r="BH1144" s="150">
        <f>IF(N1144="sníž. přenesená",J1144,0)</f>
        <v>0</v>
      </c>
      <c r="BI1144" s="150">
        <f>IF(N1144="nulová",J1144,0)</f>
        <v>0</v>
      </c>
      <c r="BJ1144" s="17" t="s">
        <v>84</v>
      </c>
      <c r="BK1144" s="150">
        <f>ROUND(I1144*H1144,2)</f>
        <v>0</v>
      </c>
      <c r="BL1144" s="17" t="s">
        <v>193</v>
      </c>
      <c r="BM1144" s="149" t="s">
        <v>3704</v>
      </c>
    </row>
    <row r="1145" spans="2:65" s="1" customFormat="1" ht="29.25">
      <c r="B1145" s="32"/>
      <c r="D1145" s="151" t="s">
        <v>195</v>
      </c>
      <c r="F1145" s="152" t="s">
        <v>1145</v>
      </c>
      <c r="I1145" s="153"/>
      <c r="L1145" s="32"/>
      <c r="M1145" s="154"/>
      <c r="T1145" s="56"/>
      <c r="AT1145" s="17" t="s">
        <v>195</v>
      </c>
      <c r="AU1145" s="17" t="s">
        <v>84</v>
      </c>
    </row>
    <row r="1146" spans="2:65" s="12" customFormat="1" ht="11.25">
      <c r="B1146" s="155"/>
      <c r="D1146" s="151" t="s">
        <v>197</v>
      </c>
      <c r="E1146" s="156" t="s">
        <v>1</v>
      </c>
      <c r="F1146" s="157" t="s">
        <v>379</v>
      </c>
      <c r="H1146" s="156" t="s">
        <v>1</v>
      </c>
      <c r="I1146" s="158"/>
      <c r="L1146" s="155"/>
      <c r="M1146" s="159"/>
      <c r="T1146" s="160"/>
      <c r="AT1146" s="156" t="s">
        <v>197</v>
      </c>
      <c r="AU1146" s="156" t="s">
        <v>84</v>
      </c>
      <c r="AV1146" s="12" t="s">
        <v>80</v>
      </c>
      <c r="AW1146" s="12" t="s">
        <v>30</v>
      </c>
      <c r="AX1146" s="12" t="s">
        <v>73</v>
      </c>
      <c r="AY1146" s="156" t="s">
        <v>187</v>
      </c>
    </row>
    <row r="1147" spans="2:65" s="12" customFormat="1" ht="11.25">
      <c r="B1147" s="155"/>
      <c r="D1147" s="151" t="s">
        <v>197</v>
      </c>
      <c r="E1147" s="156" t="s">
        <v>1</v>
      </c>
      <c r="F1147" s="157" t="s">
        <v>307</v>
      </c>
      <c r="H1147" s="156" t="s">
        <v>1</v>
      </c>
      <c r="I1147" s="158"/>
      <c r="L1147" s="155"/>
      <c r="M1147" s="159"/>
      <c r="T1147" s="160"/>
      <c r="AT1147" s="156" t="s">
        <v>197</v>
      </c>
      <c r="AU1147" s="156" t="s">
        <v>84</v>
      </c>
      <c r="AV1147" s="12" t="s">
        <v>80</v>
      </c>
      <c r="AW1147" s="12" t="s">
        <v>30</v>
      </c>
      <c r="AX1147" s="12" t="s">
        <v>73</v>
      </c>
      <c r="AY1147" s="156" t="s">
        <v>187</v>
      </c>
    </row>
    <row r="1148" spans="2:65" s="13" customFormat="1" ht="11.25">
      <c r="B1148" s="161"/>
      <c r="D1148" s="151" t="s">
        <v>197</v>
      </c>
      <c r="E1148" s="162" t="s">
        <v>1</v>
      </c>
      <c r="F1148" s="163" t="s">
        <v>1151</v>
      </c>
      <c r="H1148" s="164">
        <v>2.34</v>
      </c>
      <c r="I1148" s="165"/>
      <c r="L1148" s="161"/>
      <c r="M1148" s="166"/>
      <c r="T1148" s="167"/>
      <c r="AT1148" s="162" t="s">
        <v>197</v>
      </c>
      <c r="AU1148" s="162" t="s">
        <v>84</v>
      </c>
      <c r="AV1148" s="13" t="s">
        <v>84</v>
      </c>
      <c r="AW1148" s="13" t="s">
        <v>30</v>
      </c>
      <c r="AX1148" s="13" t="s">
        <v>73</v>
      </c>
      <c r="AY1148" s="162" t="s">
        <v>187</v>
      </c>
    </row>
    <row r="1149" spans="2:65" s="12" customFormat="1" ht="11.25">
      <c r="B1149" s="155"/>
      <c r="D1149" s="151" t="s">
        <v>197</v>
      </c>
      <c r="E1149" s="156" t="s">
        <v>1</v>
      </c>
      <c r="F1149" s="157" t="s">
        <v>311</v>
      </c>
      <c r="H1149" s="156" t="s">
        <v>1</v>
      </c>
      <c r="I1149" s="158"/>
      <c r="L1149" s="155"/>
      <c r="M1149" s="159"/>
      <c r="T1149" s="160"/>
      <c r="AT1149" s="156" t="s">
        <v>197</v>
      </c>
      <c r="AU1149" s="156" t="s">
        <v>84</v>
      </c>
      <c r="AV1149" s="12" t="s">
        <v>80</v>
      </c>
      <c r="AW1149" s="12" t="s">
        <v>30</v>
      </c>
      <c r="AX1149" s="12" t="s">
        <v>73</v>
      </c>
      <c r="AY1149" s="156" t="s">
        <v>187</v>
      </c>
    </row>
    <row r="1150" spans="2:65" s="13" customFormat="1" ht="11.25">
      <c r="B1150" s="161"/>
      <c r="D1150" s="151" t="s">
        <v>197</v>
      </c>
      <c r="E1150" s="162" t="s">
        <v>1</v>
      </c>
      <c r="F1150" s="163" t="s">
        <v>1151</v>
      </c>
      <c r="H1150" s="164">
        <v>2.34</v>
      </c>
      <c r="I1150" s="165"/>
      <c r="L1150" s="161"/>
      <c r="M1150" s="166"/>
      <c r="T1150" s="167"/>
      <c r="AT1150" s="162" t="s">
        <v>197</v>
      </c>
      <c r="AU1150" s="162" t="s">
        <v>84</v>
      </c>
      <c r="AV1150" s="13" t="s">
        <v>84</v>
      </c>
      <c r="AW1150" s="13" t="s">
        <v>30</v>
      </c>
      <c r="AX1150" s="13" t="s">
        <v>73</v>
      </c>
      <c r="AY1150" s="162" t="s">
        <v>187</v>
      </c>
    </row>
    <row r="1151" spans="2:65" s="14" customFormat="1" ht="11.25">
      <c r="B1151" s="168"/>
      <c r="D1151" s="151" t="s">
        <v>197</v>
      </c>
      <c r="E1151" s="169" t="s">
        <v>1</v>
      </c>
      <c r="F1151" s="170" t="s">
        <v>202</v>
      </c>
      <c r="H1151" s="171">
        <v>4.68</v>
      </c>
      <c r="I1151" s="172"/>
      <c r="L1151" s="168"/>
      <c r="M1151" s="173"/>
      <c r="T1151" s="174"/>
      <c r="AT1151" s="169" t="s">
        <v>197</v>
      </c>
      <c r="AU1151" s="169" t="s">
        <v>84</v>
      </c>
      <c r="AV1151" s="14" t="s">
        <v>193</v>
      </c>
      <c r="AW1151" s="14" t="s">
        <v>30</v>
      </c>
      <c r="AX1151" s="14" t="s">
        <v>80</v>
      </c>
      <c r="AY1151" s="169" t="s">
        <v>187</v>
      </c>
    </row>
    <row r="1152" spans="2:65" s="1" customFormat="1" ht="37.9" customHeight="1">
      <c r="B1152" s="32"/>
      <c r="C1152" s="137" t="s">
        <v>1152</v>
      </c>
      <c r="D1152" s="137" t="s">
        <v>189</v>
      </c>
      <c r="E1152" s="138" t="s">
        <v>1153</v>
      </c>
      <c r="F1152" s="139" t="s">
        <v>1154</v>
      </c>
      <c r="G1152" s="140" t="s">
        <v>245</v>
      </c>
      <c r="H1152" s="141">
        <v>37.44</v>
      </c>
      <c r="I1152" s="142"/>
      <c r="J1152" s="143">
        <f>ROUND(I1152*H1152,2)</f>
        <v>0</v>
      </c>
      <c r="K1152" s="144"/>
      <c r="L1152" s="32"/>
      <c r="M1152" s="145" t="s">
        <v>1</v>
      </c>
      <c r="N1152" s="146" t="s">
        <v>39</v>
      </c>
      <c r="P1152" s="147">
        <f>O1152*H1152</f>
        <v>0</v>
      </c>
      <c r="Q1152" s="147">
        <v>0</v>
      </c>
      <c r="R1152" s="147">
        <f>Q1152*H1152</f>
        <v>0</v>
      </c>
      <c r="S1152" s="147">
        <v>0</v>
      </c>
      <c r="T1152" s="148">
        <f>S1152*H1152</f>
        <v>0</v>
      </c>
      <c r="AR1152" s="149" t="s">
        <v>193</v>
      </c>
      <c r="AT1152" s="149" t="s">
        <v>189</v>
      </c>
      <c r="AU1152" s="149" t="s">
        <v>84</v>
      </c>
      <c r="AY1152" s="17" t="s">
        <v>187</v>
      </c>
      <c r="BE1152" s="150">
        <f>IF(N1152="základní",J1152,0)</f>
        <v>0</v>
      </c>
      <c r="BF1152" s="150">
        <f>IF(N1152="snížená",J1152,0)</f>
        <v>0</v>
      </c>
      <c r="BG1152" s="150">
        <f>IF(N1152="zákl. přenesená",J1152,0)</f>
        <v>0</v>
      </c>
      <c r="BH1152" s="150">
        <f>IF(N1152="sníž. přenesená",J1152,0)</f>
        <v>0</v>
      </c>
      <c r="BI1152" s="150">
        <f>IF(N1152="nulová",J1152,0)</f>
        <v>0</v>
      </c>
      <c r="BJ1152" s="17" t="s">
        <v>84</v>
      </c>
      <c r="BK1152" s="150">
        <f>ROUND(I1152*H1152,2)</f>
        <v>0</v>
      </c>
      <c r="BL1152" s="17" t="s">
        <v>193</v>
      </c>
      <c r="BM1152" s="149" t="s">
        <v>3705</v>
      </c>
    </row>
    <row r="1153" spans="2:65" s="1" customFormat="1" ht="29.25">
      <c r="B1153" s="32"/>
      <c r="D1153" s="151" t="s">
        <v>195</v>
      </c>
      <c r="F1153" s="152" t="s">
        <v>1145</v>
      </c>
      <c r="I1153" s="153"/>
      <c r="L1153" s="32"/>
      <c r="M1153" s="154"/>
      <c r="T1153" s="56"/>
      <c r="AT1153" s="17" t="s">
        <v>195</v>
      </c>
      <c r="AU1153" s="17" t="s">
        <v>84</v>
      </c>
    </row>
    <row r="1154" spans="2:65" s="12" customFormat="1" ht="11.25">
      <c r="B1154" s="155"/>
      <c r="D1154" s="151" t="s">
        <v>197</v>
      </c>
      <c r="E1154" s="156" t="s">
        <v>1</v>
      </c>
      <c r="F1154" s="157" t="s">
        <v>379</v>
      </c>
      <c r="H1154" s="156" t="s">
        <v>1</v>
      </c>
      <c r="I1154" s="158"/>
      <c r="L1154" s="155"/>
      <c r="M1154" s="159"/>
      <c r="T1154" s="160"/>
      <c r="AT1154" s="156" t="s">
        <v>197</v>
      </c>
      <c r="AU1154" s="156" t="s">
        <v>84</v>
      </c>
      <c r="AV1154" s="12" t="s">
        <v>80</v>
      </c>
      <c r="AW1154" s="12" t="s">
        <v>30</v>
      </c>
      <c r="AX1154" s="12" t="s">
        <v>73</v>
      </c>
      <c r="AY1154" s="156" t="s">
        <v>187</v>
      </c>
    </row>
    <row r="1155" spans="2:65" s="12" customFormat="1" ht="11.25">
      <c r="B1155" s="155"/>
      <c r="D1155" s="151" t="s">
        <v>197</v>
      </c>
      <c r="E1155" s="156" t="s">
        <v>1</v>
      </c>
      <c r="F1155" s="157" t="s">
        <v>307</v>
      </c>
      <c r="H1155" s="156" t="s">
        <v>1</v>
      </c>
      <c r="I1155" s="158"/>
      <c r="L1155" s="155"/>
      <c r="M1155" s="159"/>
      <c r="T1155" s="160"/>
      <c r="AT1155" s="156" t="s">
        <v>197</v>
      </c>
      <c r="AU1155" s="156" t="s">
        <v>84</v>
      </c>
      <c r="AV1155" s="12" t="s">
        <v>80</v>
      </c>
      <c r="AW1155" s="12" t="s">
        <v>30</v>
      </c>
      <c r="AX1155" s="12" t="s">
        <v>73</v>
      </c>
      <c r="AY1155" s="156" t="s">
        <v>187</v>
      </c>
    </row>
    <row r="1156" spans="2:65" s="13" customFormat="1" ht="11.25">
      <c r="B1156" s="161"/>
      <c r="D1156" s="151" t="s">
        <v>197</v>
      </c>
      <c r="E1156" s="162" t="s">
        <v>1</v>
      </c>
      <c r="F1156" s="163" t="s">
        <v>1156</v>
      </c>
      <c r="H1156" s="164">
        <v>8.19</v>
      </c>
      <c r="I1156" s="165"/>
      <c r="L1156" s="161"/>
      <c r="M1156" s="166"/>
      <c r="T1156" s="167"/>
      <c r="AT1156" s="162" t="s">
        <v>197</v>
      </c>
      <c r="AU1156" s="162" t="s">
        <v>84</v>
      </c>
      <c r="AV1156" s="13" t="s">
        <v>84</v>
      </c>
      <c r="AW1156" s="13" t="s">
        <v>30</v>
      </c>
      <c r="AX1156" s="13" t="s">
        <v>73</v>
      </c>
      <c r="AY1156" s="162" t="s">
        <v>187</v>
      </c>
    </row>
    <row r="1157" spans="2:65" s="13" customFormat="1" ht="11.25">
      <c r="B1157" s="161"/>
      <c r="D1157" s="151" t="s">
        <v>197</v>
      </c>
      <c r="E1157" s="162" t="s">
        <v>1</v>
      </c>
      <c r="F1157" s="163" t="s">
        <v>1157</v>
      </c>
      <c r="H1157" s="164">
        <v>10.53</v>
      </c>
      <c r="I1157" s="165"/>
      <c r="L1157" s="161"/>
      <c r="M1157" s="166"/>
      <c r="T1157" s="167"/>
      <c r="AT1157" s="162" t="s">
        <v>197</v>
      </c>
      <c r="AU1157" s="162" t="s">
        <v>84</v>
      </c>
      <c r="AV1157" s="13" t="s">
        <v>84</v>
      </c>
      <c r="AW1157" s="13" t="s">
        <v>30</v>
      </c>
      <c r="AX1157" s="13" t="s">
        <v>73</v>
      </c>
      <c r="AY1157" s="162" t="s">
        <v>187</v>
      </c>
    </row>
    <row r="1158" spans="2:65" s="12" customFormat="1" ht="11.25">
      <c r="B1158" s="155"/>
      <c r="D1158" s="151" t="s">
        <v>197</v>
      </c>
      <c r="E1158" s="156" t="s">
        <v>1</v>
      </c>
      <c r="F1158" s="157" t="s">
        <v>311</v>
      </c>
      <c r="H1158" s="156" t="s">
        <v>1</v>
      </c>
      <c r="I1158" s="158"/>
      <c r="L1158" s="155"/>
      <c r="M1158" s="159"/>
      <c r="T1158" s="160"/>
      <c r="AT1158" s="156" t="s">
        <v>197</v>
      </c>
      <c r="AU1158" s="156" t="s">
        <v>84</v>
      </c>
      <c r="AV1158" s="12" t="s">
        <v>80</v>
      </c>
      <c r="AW1158" s="12" t="s">
        <v>30</v>
      </c>
      <c r="AX1158" s="12" t="s">
        <v>73</v>
      </c>
      <c r="AY1158" s="156" t="s">
        <v>187</v>
      </c>
    </row>
    <row r="1159" spans="2:65" s="13" customFormat="1" ht="11.25">
      <c r="B1159" s="161"/>
      <c r="D1159" s="151" t="s">
        <v>197</v>
      </c>
      <c r="E1159" s="162" t="s">
        <v>1</v>
      </c>
      <c r="F1159" s="163" t="s">
        <v>1156</v>
      </c>
      <c r="H1159" s="164">
        <v>8.19</v>
      </c>
      <c r="I1159" s="165"/>
      <c r="L1159" s="161"/>
      <c r="M1159" s="166"/>
      <c r="T1159" s="167"/>
      <c r="AT1159" s="162" t="s">
        <v>197</v>
      </c>
      <c r="AU1159" s="162" t="s">
        <v>84</v>
      </c>
      <c r="AV1159" s="13" t="s">
        <v>84</v>
      </c>
      <c r="AW1159" s="13" t="s">
        <v>30</v>
      </c>
      <c r="AX1159" s="13" t="s">
        <v>73</v>
      </c>
      <c r="AY1159" s="162" t="s">
        <v>187</v>
      </c>
    </row>
    <row r="1160" spans="2:65" s="13" customFormat="1" ht="11.25">
      <c r="B1160" s="161"/>
      <c r="D1160" s="151" t="s">
        <v>197</v>
      </c>
      <c r="E1160" s="162" t="s">
        <v>1</v>
      </c>
      <c r="F1160" s="163" t="s">
        <v>1157</v>
      </c>
      <c r="H1160" s="164">
        <v>10.53</v>
      </c>
      <c r="I1160" s="165"/>
      <c r="L1160" s="161"/>
      <c r="M1160" s="166"/>
      <c r="T1160" s="167"/>
      <c r="AT1160" s="162" t="s">
        <v>197</v>
      </c>
      <c r="AU1160" s="162" t="s">
        <v>84</v>
      </c>
      <c r="AV1160" s="13" t="s">
        <v>84</v>
      </c>
      <c r="AW1160" s="13" t="s">
        <v>30</v>
      </c>
      <c r="AX1160" s="13" t="s">
        <v>73</v>
      </c>
      <c r="AY1160" s="162" t="s">
        <v>187</v>
      </c>
    </row>
    <row r="1161" spans="2:65" s="14" customFormat="1" ht="11.25">
      <c r="B1161" s="168"/>
      <c r="D1161" s="151" t="s">
        <v>197</v>
      </c>
      <c r="E1161" s="169" t="s">
        <v>1</v>
      </c>
      <c r="F1161" s="170" t="s">
        <v>202</v>
      </c>
      <c r="H1161" s="171">
        <v>37.44</v>
      </c>
      <c r="I1161" s="172"/>
      <c r="L1161" s="168"/>
      <c r="M1161" s="173"/>
      <c r="T1161" s="174"/>
      <c r="AT1161" s="169" t="s">
        <v>197</v>
      </c>
      <c r="AU1161" s="169" t="s">
        <v>84</v>
      </c>
      <c r="AV1161" s="14" t="s">
        <v>193</v>
      </c>
      <c r="AW1161" s="14" t="s">
        <v>30</v>
      </c>
      <c r="AX1161" s="14" t="s">
        <v>80</v>
      </c>
      <c r="AY1161" s="169" t="s">
        <v>187</v>
      </c>
    </row>
    <row r="1162" spans="2:65" s="1" customFormat="1" ht="37.9" customHeight="1">
      <c r="B1162" s="32"/>
      <c r="C1162" s="137" t="s">
        <v>1158</v>
      </c>
      <c r="D1162" s="137" t="s">
        <v>189</v>
      </c>
      <c r="E1162" s="138" t="s">
        <v>1159</v>
      </c>
      <c r="F1162" s="139" t="s">
        <v>1160</v>
      </c>
      <c r="G1162" s="140" t="s">
        <v>245</v>
      </c>
      <c r="H1162" s="141">
        <v>10.45</v>
      </c>
      <c r="I1162" s="142"/>
      <c r="J1162" s="143">
        <f>ROUND(I1162*H1162,2)</f>
        <v>0</v>
      </c>
      <c r="K1162" s="144"/>
      <c r="L1162" s="32"/>
      <c r="M1162" s="145" t="s">
        <v>1</v>
      </c>
      <c r="N1162" s="146" t="s">
        <v>39</v>
      </c>
      <c r="P1162" s="147">
        <f>O1162*H1162</f>
        <v>0</v>
      </c>
      <c r="Q1162" s="147">
        <v>0</v>
      </c>
      <c r="R1162" s="147">
        <f>Q1162*H1162</f>
        <v>0</v>
      </c>
      <c r="S1162" s="147">
        <v>0</v>
      </c>
      <c r="T1162" s="148">
        <f>S1162*H1162</f>
        <v>0</v>
      </c>
      <c r="AR1162" s="149" t="s">
        <v>193</v>
      </c>
      <c r="AT1162" s="149" t="s">
        <v>189</v>
      </c>
      <c r="AU1162" s="149" t="s">
        <v>84</v>
      </c>
      <c r="AY1162" s="17" t="s">
        <v>187</v>
      </c>
      <c r="BE1162" s="150">
        <f>IF(N1162="základní",J1162,0)</f>
        <v>0</v>
      </c>
      <c r="BF1162" s="150">
        <f>IF(N1162="snížená",J1162,0)</f>
        <v>0</v>
      </c>
      <c r="BG1162" s="150">
        <f>IF(N1162="zákl. přenesená",J1162,0)</f>
        <v>0</v>
      </c>
      <c r="BH1162" s="150">
        <f>IF(N1162="sníž. přenesená",J1162,0)</f>
        <v>0</v>
      </c>
      <c r="BI1162" s="150">
        <f>IF(N1162="nulová",J1162,0)</f>
        <v>0</v>
      </c>
      <c r="BJ1162" s="17" t="s">
        <v>84</v>
      </c>
      <c r="BK1162" s="150">
        <f>ROUND(I1162*H1162,2)</f>
        <v>0</v>
      </c>
      <c r="BL1162" s="17" t="s">
        <v>193</v>
      </c>
      <c r="BM1162" s="149" t="s">
        <v>3706</v>
      </c>
    </row>
    <row r="1163" spans="2:65" s="1" customFormat="1" ht="29.25">
      <c r="B1163" s="32"/>
      <c r="D1163" s="151" t="s">
        <v>195</v>
      </c>
      <c r="F1163" s="152" t="s">
        <v>1145</v>
      </c>
      <c r="I1163" s="153"/>
      <c r="L1163" s="32"/>
      <c r="M1163" s="154"/>
      <c r="T1163" s="56"/>
      <c r="AT1163" s="17" t="s">
        <v>195</v>
      </c>
      <c r="AU1163" s="17" t="s">
        <v>84</v>
      </c>
    </row>
    <row r="1164" spans="2:65" s="12" customFormat="1" ht="11.25">
      <c r="B1164" s="155"/>
      <c r="D1164" s="151" t="s">
        <v>197</v>
      </c>
      <c r="E1164" s="156" t="s">
        <v>1</v>
      </c>
      <c r="F1164" s="157" t="s">
        <v>379</v>
      </c>
      <c r="H1164" s="156" t="s">
        <v>1</v>
      </c>
      <c r="I1164" s="158"/>
      <c r="L1164" s="155"/>
      <c r="M1164" s="159"/>
      <c r="T1164" s="160"/>
      <c r="AT1164" s="156" t="s">
        <v>197</v>
      </c>
      <c r="AU1164" s="156" t="s">
        <v>84</v>
      </c>
      <c r="AV1164" s="12" t="s">
        <v>80</v>
      </c>
      <c r="AW1164" s="12" t="s">
        <v>30</v>
      </c>
      <c r="AX1164" s="12" t="s">
        <v>73</v>
      </c>
      <c r="AY1164" s="156" t="s">
        <v>187</v>
      </c>
    </row>
    <row r="1165" spans="2:65" s="12" customFormat="1" ht="11.25">
      <c r="B1165" s="155"/>
      <c r="D1165" s="151" t="s">
        <v>197</v>
      </c>
      <c r="E1165" s="156" t="s">
        <v>1</v>
      </c>
      <c r="F1165" s="157" t="s">
        <v>307</v>
      </c>
      <c r="H1165" s="156" t="s">
        <v>1</v>
      </c>
      <c r="I1165" s="158"/>
      <c r="L1165" s="155"/>
      <c r="M1165" s="159"/>
      <c r="T1165" s="160"/>
      <c r="AT1165" s="156" t="s">
        <v>197</v>
      </c>
      <c r="AU1165" s="156" t="s">
        <v>84</v>
      </c>
      <c r="AV1165" s="12" t="s">
        <v>80</v>
      </c>
      <c r="AW1165" s="12" t="s">
        <v>30</v>
      </c>
      <c r="AX1165" s="12" t="s">
        <v>73</v>
      </c>
      <c r="AY1165" s="156" t="s">
        <v>187</v>
      </c>
    </row>
    <row r="1166" spans="2:65" s="13" customFormat="1" ht="11.25">
      <c r="B1166" s="161"/>
      <c r="D1166" s="151" t="s">
        <v>197</v>
      </c>
      <c r="E1166" s="162" t="s">
        <v>1</v>
      </c>
      <c r="F1166" s="163" t="s">
        <v>1162</v>
      </c>
      <c r="H1166" s="164">
        <v>5.2249999999999996</v>
      </c>
      <c r="I1166" s="165"/>
      <c r="L1166" s="161"/>
      <c r="M1166" s="166"/>
      <c r="T1166" s="167"/>
      <c r="AT1166" s="162" t="s">
        <v>197</v>
      </c>
      <c r="AU1166" s="162" t="s">
        <v>84</v>
      </c>
      <c r="AV1166" s="13" t="s">
        <v>84</v>
      </c>
      <c r="AW1166" s="13" t="s">
        <v>30</v>
      </c>
      <c r="AX1166" s="13" t="s">
        <v>73</v>
      </c>
      <c r="AY1166" s="162" t="s">
        <v>187</v>
      </c>
    </row>
    <row r="1167" spans="2:65" s="12" customFormat="1" ht="11.25">
      <c r="B1167" s="155"/>
      <c r="D1167" s="151" t="s">
        <v>197</v>
      </c>
      <c r="E1167" s="156" t="s">
        <v>1</v>
      </c>
      <c r="F1167" s="157" t="s">
        <v>311</v>
      </c>
      <c r="H1167" s="156" t="s">
        <v>1</v>
      </c>
      <c r="I1167" s="158"/>
      <c r="L1167" s="155"/>
      <c r="M1167" s="159"/>
      <c r="T1167" s="160"/>
      <c r="AT1167" s="156" t="s">
        <v>197</v>
      </c>
      <c r="AU1167" s="156" t="s">
        <v>84</v>
      </c>
      <c r="AV1167" s="12" t="s">
        <v>80</v>
      </c>
      <c r="AW1167" s="12" t="s">
        <v>30</v>
      </c>
      <c r="AX1167" s="12" t="s">
        <v>73</v>
      </c>
      <c r="AY1167" s="156" t="s">
        <v>187</v>
      </c>
    </row>
    <row r="1168" spans="2:65" s="13" customFormat="1" ht="11.25">
      <c r="B1168" s="161"/>
      <c r="D1168" s="151" t="s">
        <v>197</v>
      </c>
      <c r="E1168" s="162" t="s">
        <v>1</v>
      </c>
      <c r="F1168" s="163" t="s">
        <v>1162</v>
      </c>
      <c r="H1168" s="164">
        <v>5.2249999999999996</v>
      </c>
      <c r="I1168" s="165"/>
      <c r="L1168" s="161"/>
      <c r="M1168" s="166"/>
      <c r="T1168" s="167"/>
      <c r="AT1168" s="162" t="s">
        <v>197</v>
      </c>
      <c r="AU1168" s="162" t="s">
        <v>84</v>
      </c>
      <c r="AV1168" s="13" t="s">
        <v>84</v>
      </c>
      <c r="AW1168" s="13" t="s">
        <v>30</v>
      </c>
      <c r="AX1168" s="13" t="s">
        <v>73</v>
      </c>
      <c r="AY1168" s="162" t="s">
        <v>187</v>
      </c>
    </row>
    <row r="1169" spans="2:65" s="14" customFormat="1" ht="11.25">
      <c r="B1169" s="168"/>
      <c r="D1169" s="151" t="s">
        <v>197</v>
      </c>
      <c r="E1169" s="169" t="s">
        <v>1</v>
      </c>
      <c r="F1169" s="170" t="s">
        <v>202</v>
      </c>
      <c r="H1169" s="171">
        <v>10.45</v>
      </c>
      <c r="I1169" s="172"/>
      <c r="L1169" s="168"/>
      <c r="M1169" s="173"/>
      <c r="T1169" s="174"/>
      <c r="AT1169" s="169" t="s">
        <v>197</v>
      </c>
      <c r="AU1169" s="169" t="s">
        <v>84</v>
      </c>
      <c r="AV1169" s="14" t="s">
        <v>193</v>
      </c>
      <c r="AW1169" s="14" t="s">
        <v>30</v>
      </c>
      <c r="AX1169" s="14" t="s">
        <v>80</v>
      </c>
      <c r="AY1169" s="169" t="s">
        <v>187</v>
      </c>
    </row>
    <row r="1170" spans="2:65" s="1" customFormat="1" ht="49.15" customHeight="1">
      <c r="B1170" s="32"/>
      <c r="C1170" s="137" t="s">
        <v>1163</v>
      </c>
      <c r="D1170" s="137" t="s">
        <v>189</v>
      </c>
      <c r="E1170" s="138" t="s">
        <v>1164</v>
      </c>
      <c r="F1170" s="139" t="s">
        <v>1165</v>
      </c>
      <c r="G1170" s="140" t="s">
        <v>245</v>
      </c>
      <c r="H1170" s="141">
        <v>56.112000000000002</v>
      </c>
      <c r="I1170" s="142"/>
      <c r="J1170" s="143">
        <f>ROUND(I1170*H1170,2)</f>
        <v>0</v>
      </c>
      <c r="K1170" s="144"/>
      <c r="L1170" s="32"/>
      <c r="M1170" s="145" t="s">
        <v>1</v>
      </c>
      <c r="N1170" s="146" t="s">
        <v>39</v>
      </c>
      <c r="P1170" s="147">
        <f>O1170*H1170</f>
        <v>0</v>
      </c>
      <c r="Q1170" s="147">
        <v>0</v>
      </c>
      <c r="R1170" s="147">
        <f>Q1170*H1170</f>
        <v>0</v>
      </c>
      <c r="S1170" s="147">
        <v>0</v>
      </c>
      <c r="T1170" s="148">
        <f>S1170*H1170</f>
        <v>0</v>
      </c>
      <c r="AR1170" s="149" t="s">
        <v>193</v>
      </c>
      <c r="AT1170" s="149" t="s">
        <v>189</v>
      </c>
      <c r="AU1170" s="149" t="s">
        <v>84</v>
      </c>
      <c r="AY1170" s="17" t="s">
        <v>187</v>
      </c>
      <c r="BE1170" s="150">
        <f>IF(N1170="základní",J1170,0)</f>
        <v>0</v>
      </c>
      <c r="BF1170" s="150">
        <f>IF(N1170="snížená",J1170,0)</f>
        <v>0</v>
      </c>
      <c r="BG1170" s="150">
        <f>IF(N1170="zákl. přenesená",J1170,0)</f>
        <v>0</v>
      </c>
      <c r="BH1170" s="150">
        <f>IF(N1170="sníž. přenesená",J1170,0)</f>
        <v>0</v>
      </c>
      <c r="BI1170" s="150">
        <f>IF(N1170="nulová",J1170,0)</f>
        <v>0</v>
      </c>
      <c r="BJ1170" s="17" t="s">
        <v>84</v>
      </c>
      <c r="BK1170" s="150">
        <f>ROUND(I1170*H1170,2)</f>
        <v>0</v>
      </c>
      <c r="BL1170" s="17" t="s">
        <v>193</v>
      </c>
      <c r="BM1170" s="149" t="s">
        <v>3707</v>
      </c>
    </row>
    <row r="1171" spans="2:65" s="1" customFormat="1" ht="29.25">
      <c r="B1171" s="32"/>
      <c r="D1171" s="151" t="s">
        <v>195</v>
      </c>
      <c r="F1171" s="152" t="s">
        <v>1145</v>
      </c>
      <c r="I1171" s="153"/>
      <c r="L1171" s="32"/>
      <c r="M1171" s="154"/>
      <c r="T1171" s="56"/>
      <c r="AT1171" s="17" t="s">
        <v>195</v>
      </c>
      <c r="AU1171" s="17" t="s">
        <v>84</v>
      </c>
    </row>
    <row r="1172" spans="2:65" s="12" customFormat="1" ht="11.25">
      <c r="B1172" s="155"/>
      <c r="D1172" s="151" t="s">
        <v>197</v>
      </c>
      <c r="E1172" s="156" t="s">
        <v>1</v>
      </c>
      <c r="F1172" s="157" t="s">
        <v>379</v>
      </c>
      <c r="H1172" s="156" t="s">
        <v>1</v>
      </c>
      <c r="I1172" s="158"/>
      <c r="L1172" s="155"/>
      <c r="M1172" s="159"/>
      <c r="T1172" s="160"/>
      <c r="AT1172" s="156" t="s">
        <v>197</v>
      </c>
      <c r="AU1172" s="156" t="s">
        <v>84</v>
      </c>
      <c r="AV1172" s="12" t="s">
        <v>80</v>
      </c>
      <c r="AW1172" s="12" t="s">
        <v>30</v>
      </c>
      <c r="AX1172" s="12" t="s">
        <v>73</v>
      </c>
      <c r="AY1172" s="156" t="s">
        <v>187</v>
      </c>
    </row>
    <row r="1173" spans="2:65" s="12" customFormat="1" ht="11.25">
      <c r="B1173" s="155"/>
      <c r="D1173" s="151" t="s">
        <v>197</v>
      </c>
      <c r="E1173" s="156" t="s">
        <v>1</v>
      </c>
      <c r="F1173" s="157" t="s">
        <v>307</v>
      </c>
      <c r="H1173" s="156" t="s">
        <v>1</v>
      </c>
      <c r="I1173" s="158"/>
      <c r="L1173" s="155"/>
      <c r="M1173" s="159"/>
      <c r="T1173" s="160"/>
      <c r="AT1173" s="156" t="s">
        <v>197</v>
      </c>
      <c r="AU1173" s="156" t="s">
        <v>84</v>
      </c>
      <c r="AV1173" s="12" t="s">
        <v>80</v>
      </c>
      <c r="AW1173" s="12" t="s">
        <v>30</v>
      </c>
      <c r="AX1173" s="12" t="s">
        <v>73</v>
      </c>
      <c r="AY1173" s="156" t="s">
        <v>187</v>
      </c>
    </row>
    <row r="1174" spans="2:65" s="13" customFormat="1" ht="11.25">
      <c r="B1174" s="161"/>
      <c r="D1174" s="151" t="s">
        <v>197</v>
      </c>
      <c r="E1174" s="162" t="s">
        <v>1</v>
      </c>
      <c r="F1174" s="163" t="s">
        <v>1167</v>
      </c>
      <c r="H1174" s="164">
        <v>28.056000000000001</v>
      </c>
      <c r="I1174" s="165"/>
      <c r="L1174" s="161"/>
      <c r="M1174" s="166"/>
      <c r="T1174" s="167"/>
      <c r="AT1174" s="162" t="s">
        <v>197</v>
      </c>
      <c r="AU1174" s="162" t="s">
        <v>84</v>
      </c>
      <c r="AV1174" s="13" t="s">
        <v>84</v>
      </c>
      <c r="AW1174" s="13" t="s">
        <v>30</v>
      </c>
      <c r="AX1174" s="13" t="s">
        <v>73</v>
      </c>
      <c r="AY1174" s="162" t="s">
        <v>187</v>
      </c>
    </row>
    <row r="1175" spans="2:65" s="12" customFormat="1" ht="11.25">
      <c r="B1175" s="155"/>
      <c r="D1175" s="151" t="s">
        <v>197</v>
      </c>
      <c r="E1175" s="156" t="s">
        <v>1</v>
      </c>
      <c r="F1175" s="157" t="s">
        <v>311</v>
      </c>
      <c r="H1175" s="156" t="s">
        <v>1</v>
      </c>
      <c r="I1175" s="158"/>
      <c r="L1175" s="155"/>
      <c r="M1175" s="159"/>
      <c r="T1175" s="160"/>
      <c r="AT1175" s="156" t="s">
        <v>197</v>
      </c>
      <c r="AU1175" s="156" t="s">
        <v>84</v>
      </c>
      <c r="AV1175" s="12" t="s">
        <v>80</v>
      </c>
      <c r="AW1175" s="12" t="s">
        <v>30</v>
      </c>
      <c r="AX1175" s="12" t="s">
        <v>73</v>
      </c>
      <c r="AY1175" s="156" t="s">
        <v>187</v>
      </c>
    </row>
    <row r="1176" spans="2:65" s="13" customFormat="1" ht="11.25">
      <c r="B1176" s="161"/>
      <c r="D1176" s="151" t="s">
        <v>197</v>
      </c>
      <c r="E1176" s="162" t="s">
        <v>1</v>
      </c>
      <c r="F1176" s="163" t="s">
        <v>1167</v>
      </c>
      <c r="H1176" s="164">
        <v>28.056000000000001</v>
      </c>
      <c r="I1176" s="165"/>
      <c r="L1176" s="161"/>
      <c r="M1176" s="166"/>
      <c r="T1176" s="167"/>
      <c r="AT1176" s="162" t="s">
        <v>197</v>
      </c>
      <c r="AU1176" s="162" t="s">
        <v>84</v>
      </c>
      <c r="AV1176" s="13" t="s">
        <v>84</v>
      </c>
      <c r="AW1176" s="13" t="s">
        <v>30</v>
      </c>
      <c r="AX1176" s="13" t="s">
        <v>73</v>
      </c>
      <c r="AY1176" s="162" t="s">
        <v>187</v>
      </c>
    </row>
    <row r="1177" spans="2:65" s="14" customFormat="1" ht="11.25">
      <c r="B1177" s="168"/>
      <c r="D1177" s="151" t="s">
        <v>197</v>
      </c>
      <c r="E1177" s="169" t="s">
        <v>1</v>
      </c>
      <c r="F1177" s="170" t="s">
        <v>202</v>
      </c>
      <c r="H1177" s="171">
        <v>56.112000000000002</v>
      </c>
      <c r="I1177" s="172"/>
      <c r="L1177" s="168"/>
      <c r="M1177" s="173"/>
      <c r="T1177" s="174"/>
      <c r="AT1177" s="169" t="s">
        <v>197</v>
      </c>
      <c r="AU1177" s="169" t="s">
        <v>84</v>
      </c>
      <c r="AV1177" s="14" t="s">
        <v>193</v>
      </c>
      <c r="AW1177" s="14" t="s">
        <v>30</v>
      </c>
      <c r="AX1177" s="14" t="s">
        <v>80</v>
      </c>
      <c r="AY1177" s="169" t="s">
        <v>187</v>
      </c>
    </row>
    <row r="1178" spans="2:65" s="1" customFormat="1" ht="44.25" customHeight="1">
      <c r="B1178" s="32"/>
      <c r="C1178" s="137" t="s">
        <v>1168</v>
      </c>
      <c r="D1178" s="137" t="s">
        <v>189</v>
      </c>
      <c r="E1178" s="138" t="s">
        <v>1169</v>
      </c>
      <c r="F1178" s="139" t="s">
        <v>1170</v>
      </c>
      <c r="G1178" s="140" t="s">
        <v>245</v>
      </c>
      <c r="H1178" s="141">
        <v>3.0230000000000001</v>
      </c>
      <c r="I1178" s="142"/>
      <c r="J1178" s="143">
        <f>ROUND(I1178*H1178,2)</f>
        <v>0</v>
      </c>
      <c r="K1178" s="144"/>
      <c r="L1178" s="32"/>
      <c r="M1178" s="145" t="s">
        <v>1</v>
      </c>
      <c r="N1178" s="146" t="s">
        <v>39</v>
      </c>
      <c r="P1178" s="147">
        <f>O1178*H1178</f>
        <v>0</v>
      </c>
      <c r="Q1178" s="147">
        <v>0</v>
      </c>
      <c r="R1178" s="147">
        <f>Q1178*H1178</f>
        <v>0</v>
      </c>
      <c r="S1178" s="147">
        <v>0</v>
      </c>
      <c r="T1178" s="148">
        <f>S1178*H1178</f>
        <v>0</v>
      </c>
      <c r="AR1178" s="149" t="s">
        <v>193</v>
      </c>
      <c r="AT1178" s="149" t="s">
        <v>189</v>
      </c>
      <c r="AU1178" s="149" t="s">
        <v>84</v>
      </c>
      <c r="AY1178" s="17" t="s">
        <v>187</v>
      </c>
      <c r="BE1178" s="150">
        <f>IF(N1178="základní",J1178,0)</f>
        <v>0</v>
      </c>
      <c r="BF1178" s="150">
        <f>IF(N1178="snížená",J1178,0)</f>
        <v>0</v>
      </c>
      <c r="BG1178" s="150">
        <f>IF(N1178="zákl. přenesená",J1178,0)</f>
        <v>0</v>
      </c>
      <c r="BH1178" s="150">
        <f>IF(N1178="sníž. přenesená",J1178,0)</f>
        <v>0</v>
      </c>
      <c r="BI1178" s="150">
        <f>IF(N1178="nulová",J1178,0)</f>
        <v>0</v>
      </c>
      <c r="BJ1178" s="17" t="s">
        <v>84</v>
      </c>
      <c r="BK1178" s="150">
        <f>ROUND(I1178*H1178,2)</f>
        <v>0</v>
      </c>
      <c r="BL1178" s="17" t="s">
        <v>193</v>
      </c>
      <c r="BM1178" s="149" t="s">
        <v>3708</v>
      </c>
    </row>
    <row r="1179" spans="2:65" s="1" customFormat="1" ht="39">
      <c r="B1179" s="32"/>
      <c r="D1179" s="151" t="s">
        <v>195</v>
      </c>
      <c r="F1179" s="152" t="s">
        <v>1172</v>
      </c>
      <c r="I1179" s="153"/>
      <c r="L1179" s="32"/>
      <c r="M1179" s="154"/>
      <c r="T1179" s="56"/>
      <c r="AT1179" s="17" t="s">
        <v>195</v>
      </c>
      <c r="AU1179" s="17" t="s">
        <v>84</v>
      </c>
    </row>
    <row r="1180" spans="2:65" s="12" customFormat="1" ht="11.25">
      <c r="B1180" s="155"/>
      <c r="D1180" s="151" t="s">
        <v>197</v>
      </c>
      <c r="E1180" s="156" t="s">
        <v>1</v>
      </c>
      <c r="F1180" s="157" t="s">
        <v>379</v>
      </c>
      <c r="H1180" s="156" t="s">
        <v>1</v>
      </c>
      <c r="I1180" s="158"/>
      <c r="L1180" s="155"/>
      <c r="M1180" s="159"/>
      <c r="T1180" s="160"/>
      <c r="AT1180" s="156" t="s">
        <v>197</v>
      </c>
      <c r="AU1180" s="156" t="s">
        <v>84</v>
      </c>
      <c r="AV1180" s="12" t="s">
        <v>80</v>
      </c>
      <c r="AW1180" s="12" t="s">
        <v>30</v>
      </c>
      <c r="AX1180" s="12" t="s">
        <v>73</v>
      </c>
      <c r="AY1180" s="156" t="s">
        <v>187</v>
      </c>
    </row>
    <row r="1181" spans="2:65" s="12" customFormat="1" ht="11.25">
      <c r="B1181" s="155"/>
      <c r="D1181" s="151" t="s">
        <v>197</v>
      </c>
      <c r="E1181" s="156" t="s">
        <v>1</v>
      </c>
      <c r="F1181" s="157" t="s">
        <v>400</v>
      </c>
      <c r="H1181" s="156" t="s">
        <v>1</v>
      </c>
      <c r="I1181" s="158"/>
      <c r="L1181" s="155"/>
      <c r="M1181" s="159"/>
      <c r="T1181" s="160"/>
      <c r="AT1181" s="156" t="s">
        <v>197</v>
      </c>
      <c r="AU1181" s="156" t="s">
        <v>84</v>
      </c>
      <c r="AV1181" s="12" t="s">
        <v>80</v>
      </c>
      <c r="AW1181" s="12" t="s">
        <v>30</v>
      </c>
      <c r="AX1181" s="12" t="s">
        <v>73</v>
      </c>
      <c r="AY1181" s="156" t="s">
        <v>187</v>
      </c>
    </row>
    <row r="1182" spans="2:65" s="13" customFormat="1" ht="11.25">
      <c r="B1182" s="161"/>
      <c r="D1182" s="151" t="s">
        <v>197</v>
      </c>
      <c r="E1182" s="162" t="s">
        <v>1</v>
      </c>
      <c r="F1182" s="163" t="s">
        <v>1173</v>
      </c>
      <c r="H1182" s="164">
        <v>1.54</v>
      </c>
      <c r="I1182" s="165"/>
      <c r="L1182" s="161"/>
      <c r="M1182" s="166"/>
      <c r="T1182" s="167"/>
      <c r="AT1182" s="162" t="s">
        <v>197</v>
      </c>
      <c r="AU1182" s="162" t="s">
        <v>84</v>
      </c>
      <c r="AV1182" s="13" t="s">
        <v>84</v>
      </c>
      <c r="AW1182" s="13" t="s">
        <v>30</v>
      </c>
      <c r="AX1182" s="13" t="s">
        <v>73</v>
      </c>
      <c r="AY1182" s="162" t="s">
        <v>187</v>
      </c>
    </row>
    <row r="1183" spans="2:65" s="13" customFormat="1" ht="11.25">
      <c r="B1183" s="161"/>
      <c r="D1183" s="151" t="s">
        <v>197</v>
      </c>
      <c r="E1183" s="162" t="s">
        <v>1</v>
      </c>
      <c r="F1183" s="163" t="s">
        <v>1174</v>
      </c>
      <c r="H1183" s="164">
        <v>0.42</v>
      </c>
      <c r="I1183" s="165"/>
      <c r="L1183" s="161"/>
      <c r="M1183" s="166"/>
      <c r="T1183" s="167"/>
      <c r="AT1183" s="162" t="s">
        <v>197</v>
      </c>
      <c r="AU1183" s="162" t="s">
        <v>84</v>
      </c>
      <c r="AV1183" s="13" t="s">
        <v>84</v>
      </c>
      <c r="AW1183" s="13" t="s">
        <v>30</v>
      </c>
      <c r="AX1183" s="13" t="s">
        <v>73</v>
      </c>
      <c r="AY1183" s="162" t="s">
        <v>187</v>
      </c>
    </row>
    <row r="1184" spans="2:65" s="13" customFormat="1" ht="11.25">
      <c r="B1184" s="161"/>
      <c r="D1184" s="151" t="s">
        <v>197</v>
      </c>
      <c r="E1184" s="162" t="s">
        <v>1</v>
      </c>
      <c r="F1184" s="163" t="s">
        <v>1175</v>
      </c>
      <c r="H1184" s="164">
        <v>0.34300000000000003</v>
      </c>
      <c r="I1184" s="165"/>
      <c r="L1184" s="161"/>
      <c r="M1184" s="166"/>
      <c r="T1184" s="167"/>
      <c r="AT1184" s="162" t="s">
        <v>197</v>
      </c>
      <c r="AU1184" s="162" t="s">
        <v>84</v>
      </c>
      <c r="AV1184" s="13" t="s">
        <v>84</v>
      </c>
      <c r="AW1184" s="13" t="s">
        <v>30</v>
      </c>
      <c r="AX1184" s="13" t="s">
        <v>73</v>
      </c>
      <c r="AY1184" s="162" t="s">
        <v>187</v>
      </c>
    </row>
    <row r="1185" spans="2:65" s="13" customFormat="1" ht="11.25">
      <c r="B1185" s="161"/>
      <c r="D1185" s="151" t="s">
        <v>197</v>
      </c>
      <c r="E1185" s="162" t="s">
        <v>1</v>
      </c>
      <c r="F1185" s="163" t="s">
        <v>1176</v>
      </c>
      <c r="H1185" s="164">
        <v>0.72</v>
      </c>
      <c r="I1185" s="165"/>
      <c r="L1185" s="161"/>
      <c r="M1185" s="166"/>
      <c r="T1185" s="167"/>
      <c r="AT1185" s="162" t="s">
        <v>197</v>
      </c>
      <c r="AU1185" s="162" t="s">
        <v>84</v>
      </c>
      <c r="AV1185" s="13" t="s">
        <v>84</v>
      </c>
      <c r="AW1185" s="13" t="s">
        <v>30</v>
      </c>
      <c r="AX1185" s="13" t="s">
        <v>73</v>
      </c>
      <c r="AY1185" s="162" t="s">
        <v>187</v>
      </c>
    </row>
    <row r="1186" spans="2:65" s="14" customFormat="1" ht="11.25">
      <c r="B1186" s="168"/>
      <c r="D1186" s="151" t="s">
        <v>197</v>
      </c>
      <c r="E1186" s="169" t="s">
        <v>1</v>
      </c>
      <c r="F1186" s="170" t="s">
        <v>202</v>
      </c>
      <c r="H1186" s="171">
        <v>3.0229999999999997</v>
      </c>
      <c r="I1186" s="172"/>
      <c r="L1186" s="168"/>
      <c r="M1186" s="173"/>
      <c r="T1186" s="174"/>
      <c r="AT1186" s="169" t="s">
        <v>197</v>
      </c>
      <c r="AU1186" s="169" t="s">
        <v>84</v>
      </c>
      <c r="AV1186" s="14" t="s">
        <v>193</v>
      </c>
      <c r="AW1186" s="14" t="s">
        <v>30</v>
      </c>
      <c r="AX1186" s="14" t="s">
        <v>80</v>
      </c>
      <c r="AY1186" s="169" t="s">
        <v>187</v>
      </c>
    </row>
    <row r="1187" spans="2:65" s="1" customFormat="1" ht="37.9" customHeight="1">
      <c r="B1187" s="32"/>
      <c r="C1187" s="137" t="s">
        <v>1177</v>
      </c>
      <c r="D1187" s="137" t="s">
        <v>189</v>
      </c>
      <c r="E1187" s="138" t="s">
        <v>1178</v>
      </c>
      <c r="F1187" s="139" t="s">
        <v>1179</v>
      </c>
      <c r="G1187" s="140" t="s">
        <v>245</v>
      </c>
      <c r="H1187" s="141">
        <v>59.296999999999997</v>
      </c>
      <c r="I1187" s="142"/>
      <c r="J1187" s="143">
        <f>ROUND(I1187*H1187,2)</f>
        <v>0</v>
      </c>
      <c r="K1187" s="144"/>
      <c r="L1187" s="32"/>
      <c r="M1187" s="145" t="s">
        <v>1</v>
      </c>
      <c r="N1187" s="146" t="s">
        <v>39</v>
      </c>
      <c r="P1187" s="147">
        <f>O1187*H1187</f>
        <v>0</v>
      </c>
      <c r="Q1187" s="147">
        <v>0</v>
      </c>
      <c r="R1187" s="147">
        <f>Q1187*H1187</f>
        <v>0</v>
      </c>
      <c r="S1187" s="147">
        <v>0</v>
      </c>
      <c r="T1187" s="148">
        <f>S1187*H1187</f>
        <v>0</v>
      </c>
      <c r="AR1187" s="149" t="s">
        <v>193</v>
      </c>
      <c r="AT1187" s="149" t="s">
        <v>189</v>
      </c>
      <c r="AU1187" s="149" t="s">
        <v>84</v>
      </c>
      <c r="AY1187" s="17" t="s">
        <v>187</v>
      </c>
      <c r="BE1187" s="150">
        <f>IF(N1187="základní",J1187,0)</f>
        <v>0</v>
      </c>
      <c r="BF1187" s="150">
        <f>IF(N1187="snížená",J1187,0)</f>
        <v>0</v>
      </c>
      <c r="BG1187" s="150">
        <f>IF(N1187="zákl. přenesená",J1187,0)</f>
        <v>0</v>
      </c>
      <c r="BH1187" s="150">
        <f>IF(N1187="sníž. přenesená",J1187,0)</f>
        <v>0</v>
      </c>
      <c r="BI1187" s="150">
        <f>IF(N1187="nulová",J1187,0)</f>
        <v>0</v>
      </c>
      <c r="BJ1187" s="17" t="s">
        <v>84</v>
      </c>
      <c r="BK1187" s="150">
        <f>ROUND(I1187*H1187,2)</f>
        <v>0</v>
      </c>
      <c r="BL1187" s="17" t="s">
        <v>193</v>
      </c>
      <c r="BM1187" s="149" t="s">
        <v>3709</v>
      </c>
    </row>
    <row r="1188" spans="2:65" s="1" customFormat="1" ht="39">
      <c r="B1188" s="32"/>
      <c r="D1188" s="151" t="s">
        <v>195</v>
      </c>
      <c r="F1188" s="152" t="s">
        <v>1172</v>
      </c>
      <c r="I1188" s="153"/>
      <c r="L1188" s="32"/>
      <c r="M1188" s="154"/>
      <c r="T1188" s="56"/>
      <c r="AT1188" s="17" t="s">
        <v>195</v>
      </c>
      <c r="AU1188" s="17" t="s">
        <v>84</v>
      </c>
    </row>
    <row r="1189" spans="2:65" s="12" customFormat="1" ht="11.25">
      <c r="B1189" s="155"/>
      <c r="D1189" s="151" t="s">
        <v>197</v>
      </c>
      <c r="E1189" s="156" t="s">
        <v>1</v>
      </c>
      <c r="F1189" s="157" t="s">
        <v>379</v>
      </c>
      <c r="H1189" s="156" t="s">
        <v>1</v>
      </c>
      <c r="I1189" s="158"/>
      <c r="L1189" s="155"/>
      <c r="M1189" s="159"/>
      <c r="T1189" s="160"/>
      <c r="AT1189" s="156" t="s">
        <v>197</v>
      </c>
      <c r="AU1189" s="156" t="s">
        <v>84</v>
      </c>
      <c r="AV1189" s="12" t="s">
        <v>80</v>
      </c>
      <c r="AW1189" s="12" t="s">
        <v>30</v>
      </c>
      <c r="AX1189" s="12" t="s">
        <v>73</v>
      </c>
      <c r="AY1189" s="156" t="s">
        <v>187</v>
      </c>
    </row>
    <row r="1190" spans="2:65" s="12" customFormat="1" ht="11.25">
      <c r="B1190" s="155"/>
      <c r="D1190" s="151" t="s">
        <v>197</v>
      </c>
      <c r="E1190" s="156" t="s">
        <v>1</v>
      </c>
      <c r="F1190" s="157" t="s">
        <v>307</v>
      </c>
      <c r="H1190" s="156" t="s">
        <v>1</v>
      </c>
      <c r="I1190" s="158"/>
      <c r="L1190" s="155"/>
      <c r="M1190" s="159"/>
      <c r="T1190" s="160"/>
      <c r="AT1190" s="156" t="s">
        <v>197</v>
      </c>
      <c r="AU1190" s="156" t="s">
        <v>84</v>
      </c>
      <c r="AV1190" s="12" t="s">
        <v>80</v>
      </c>
      <c r="AW1190" s="12" t="s">
        <v>30</v>
      </c>
      <c r="AX1190" s="12" t="s">
        <v>73</v>
      </c>
      <c r="AY1190" s="156" t="s">
        <v>187</v>
      </c>
    </row>
    <row r="1191" spans="2:65" s="13" customFormat="1" ht="11.25">
      <c r="B1191" s="161"/>
      <c r="D1191" s="151" t="s">
        <v>197</v>
      </c>
      <c r="E1191" s="162" t="s">
        <v>1</v>
      </c>
      <c r="F1191" s="163" t="s">
        <v>1181</v>
      </c>
      <c r="H1191" s="164">
        <v>11.82</v>
      </c>
      <c r="I1191" s="165"/>
      <c r="L1191" s="161"/>
      <c r="M1191" s="166"/>
      <c r="T1191" s="167"/>
      <c r="AT1191" s="162" t="s">
        <v>197</v>
      </c>
      <c r="AU1191" s="162" t="s">
        <v>84</v>
      </c>
      <c r="AV1191" s="13" t="s">
        <v>84</v>
      </c>
      <c r="AW1191" s="13" t="s">
        <v>30</v>
      </c>
      <c r="AX1191" s="13" t="s">
        <v>73</v>
      </c>
      <c r="AY1191" s="162" t="s">
        <v>187</v>
      </c>
    </row>
    <row r="1192" spans="2:65" s="13" customFormat="1" ht="11.25">
      <c r="B1192" s="161"/>
      <c r="D1192" s="151" t="s">
        <v>197</v>
      </c>
      <c r="E1192" s="162" t="s">
        <v>1</v>
      </c>
      <c r="F1192" s="163" t="s">
        <v>1182</v>
      </c>
      <c r="H1192" s="164">
        <v>15.76</v>
      </c>
      <c r="I1192" s="165"/>
      <c r="L1192" s="161"/>
      <c r="M1192" s="166"/>
      <c r="T1192" s="167"/>
      <c r="AT1192" s="162" t="s">
        <v>197</v>
      </c>
      <c r="AU1192" s="162" t="s">
        <v>84</v>
      </c>
      <c r="AV1192" s="13" t="s">
        <v>84</v>
      </c>
      <c r="AW1192" s="13" t="s">
        <v>30</v>
      </c>
      <c r="AX1192" s="13" t="s">
        <v>73</v>
      </c>
      <c r="AY1192" s="162" t="s">
        <v>187</v>
      </c>
    </row>
    <row r="1193" spans="2:65" s="13" customFormat="1" ht="11.25">
      <c r="B1193" s="161"/>
      <c r="D1193" s="151" t="s">
        <v>197</v>
      </c>
      <c r="E1193" s="162" t="s">
        <v>1</v>
      </c>
      <c r="F1193" s="163" t="s">
        <v>1183</v>
      </c>
      <c r="H1193" s="164">
        <v>1.7729999999999999</v>
      </c>
      <c r="I1193" s="165"/>
      <c r="L1193" s="161"/>
      <c r="M1193" s="166"/>
      <c r="T1193" s="167"/>
      <c r="AT1193" s="162" t="s">
        <v>197</v>
      </c>
      <c r="AU1193" s="162" t="s">
        <v>84</v>
      </c>
      <c r="AV1193" s="13" t="s">
        <v>84</v>
      </c>
      <c r="AW1193" s="13" t="s">
        <v>30</v>
      </c>
      <c r="AX1193" s="13" t="s">
        <v>73</v>
      </c>
      <c r="AY1193" s="162" t="s">
        <v>187</v>
      </c>
    </row>
    <row r="1194" spans="2:65" s="12" customFormat="1" ht="11.25">
      <c r="B1194" s="155"/>
      <c r="D1194" s="151" t="s">
        <v>197</v>
      </c>
      <c r="E1194" s="156" t="s">
        <v>1</v>
      </c>
      <c r="F1194" s="157" t="s">
        <v>311</v>
      </c>
      <c r="H1194" s="156" t="s">
        <v>1</v>
      </c>
      <c r="I1194" s="158"/>
      <c r="L1194" s="155"/>
      <c r="M1194" s="159"/>
      <c r="T1194" s="160"/>
      <c r="AT1194" s="156" t="s">
        <v>197</v>
      </c>
      <c r="AU1194" s="156" t="s">
        <v>84</v>
      </c>
      <c r="AV1194" s="12" t="s">
        <v>80</v>
      </c>
      <c r="AW1194" s="12" t="s">
        <v>30</v>
      </c>
      <c r="AX1194" s="12" t="s">
        <v>73</v>
      </c>
      <c r="AY1194" s="156" t="s">
        <v>187</v>
      </c>
    </row>
    <row r="1195" spans="2:65" s="13" customFormat="1" ht="11.25">
      <c r="B1195" s="161"/>
      <c r="D1195" s="151" t="s">
        <v>197</v>
      </c>
      <c r="E1195" s="162" t="s">
        <v>1</v>
      </c>
      <c r="F1195" s="163" t="s">
        <v>1184</v>
      </c>
      <c r="H1195" s="164">
        <v>14.183999999999999</v>
      </c>
      <c r="I1195" s="165"/>
      <c r="L1195" s="161"/>
      <c r="M1195" s="166"/>
      <c r="T1195" s="167"/>
      <c r="AT1195" s="162" t="s">
        <v>197</v>
      </c>
      <c r="AU1195" s="162" t="s">
        <v>84</v>
      </c>
      <c r="AV1195" s="13" t="s">
        <v>84</v>
      </c>
      <c r="AW1195" s="13" t="s">
        <v>30</v>
      </c>
      <c r="AX1195" s="13" t="s">
        <v>73</v>
      </c>
      <c r="AY1195" s="162" t="s">
        <v>187</v>
      </c>
    </row>
    <row r="1196" spans="2:65" s="13" customFormat="1" ht="11.25">
      <c r="B1196" s="161"/>
      <c r="D1196" s="151" t="s">
        <v>197</v>
      </c>
      <c r="E1196" s="162" t="s">
        <v>1</v>
      </c>
      <c r="F1196" s="163" t="s">
        <v>1182</v>
      </c>
      <c r="H1196" s="164">
        <v>15.76</v>
      </c>
      <c r="I1196" s="165"/>
      <c r="L1196" s="161"/>
      <c r="M1196" s="166"/>
      <c r="T1196" s="167"/>
      <c r="AT1196" s="162" t="s">
        <v>197</v>
      </c>
      <c r="AU1196" s="162" t="s">
        <v>84</v>
      </c>
      <c r="AV1196" s="13" t="s">
        <v>84</v>
      </c>
      <c r="AW1196" s="13" t="s">
        <v>30</v>
      </c>
      <c r="AX1196" s="13" t="s">
        <v>73</v>
      </c>
      <c r="AY1196" s="162" t="s">
        <v>187</v>
      </c>
    </row>
    <row r="1197" spans="2:65" s="14" customFormat="1" ht="11.25">
      <c r="B1197" s="168"/>
      <c r="D1197" s="151" t="s">
        <v>197</v>
      </c>
      <c r="E1197" s="169" t="s">
        <v>1</v>
      </c>
      <c r="F1197" s="170" t="s">
        <v>202</v>
      </c>
      <c r="H1197" s="171">
        <v>59.296999999999997</v>
      </c>
      <c r="I1197" s="172"/>
      <c r="L1197" s="168"/>
      <c r="M1197" s="173"/>
      <c r="T1197" s="174"/>
      <c r="AT1197" s="169" t="s">
        <v>197</v>
      </c>
      <c r="AU1197" s="169" t="s">
        <v>84</v>
      </c>
      <c r="AV1197" s="14" t="s">
        <v>193</v>
      </c>
      <c r="AW1197" s="14" t="s">
        <v>30</v>
      </c>
      <c r="AX1197" s="14" t="s">
        <v>80</v>
      </c>
      <c r="AY1197" s="169" t="s">
        <v>187</v>
      </c>
    </row>
    <row r="1198" spans="2:65" s="1" customFormat="1" ht="55.5" customHeight="1">
      <c r="B1198" s="32"/>
      <c r="C1198" s="137" t="s">
        <v>1185</v>
      </c>
      <c r="D1198" s="137" t="s">
        <v>189</v>
      </c>
      <c r="E1198" s="138" t="s">
        <v>1186</v>
      </c>
      <c r="F1198" s="139" t="s">
        <v>1187</v>
      </c>
      <c r="G1198" s="140" t="s">
        <v>245</v>
      </c>
      <c r="H1198" s="141">
        <v>7.2720000000000002</v>
      </c>
      <c r="I1198" s="142"/>
      <c r="J1198" s="143">
        <f>ROUND(I1198*H1198,2)</f>
        <v>0</v>
      </c>
      <c r="K1198" s="144"/>
      <c r="L1198" s="32"/>
      <c r="M1198" s="145" t="s">
        <v>1</v>
      </c>
      <c r="N1198" s="146" t="s">
        <v>39</v>
      </c>
      <c r="P1198" s="147">
        <f>O1198*H1198</f>
        <v>0</v>
      </c>
      <c r="Q1198" s="147">
        <v>0</v>
      </c>
      <c r="R1198" s="147">
        <f>Q1198*H1198</f>
        <v>0</v>
      </c>
      <c r="S1198" s="147">
        <v>0</v>
      </c>
      <c r="T1198" s="148">
        <f>S1198*H1198</f>
        <v>0</v>
      </c>
      <c r="AR1198" s="149" t="s">
        <v>193</v>
      </c>
      <c r="AT1198" s="149" t="s">
        <v>189</v>
      </c>
      <c r="AU1198" s="149" t="s">
        <v>84</v>
      </c>
      <c r="AY1198" s="17" t="s">
        <v>187</v>
      </c>
      <c r="BE1198" s="150">
        <f>IF(N1198="základní",J1198,0)</f>
        <v>0</v>
      </c>
      <c r="BF1198" s="150">
        <f>IF(N1198="snížená",J1198,0)</f>
        <v>0</v>
      </c>
      <c r="BG1198" s="150">
        <f>IF(N1198="zákl. přenesená",J1198,0)</f>
        <v>0</v>
      </c>
      <c r="BH1198" s="150">
        <f>IF(N1198="sníž. přenesená",J1198,0)</f>
        <v>0</v>
      </c>
      <c r="BI1198" s="150">
        <f>IF(N1198="nulová",J1198,0)</f>
        <v>0</v>
      </c>
      <c r="BJ1198" s="17" t="s">
        <v>84</v>
      </c>
      <c r="BK1198" s="150">
        <f>ROUND(I1198*H1198,2)</f>
        <v>0</v>
      </c>
      <c r="BL1198" s="17" t="s">
        <v>193</v>
      </c>
      <c r="BM1198" s="149" t="s">
        <v>3710</v>
      </c>
    </row>
    <row r="1199" spans="2:65" s="12" customFormat="1" ht="11.25">
      <c r="B1199" s="155"/>
      <c r="D1199" s="151" t="s">
        <v>197</v>
      </c>
      <c r="E1199" s="156" t="s">
        <v>1</v>
      </c>
      <c r="F1199" s="157" t="s">
        <v>379</v>
      </c>
      <c r="H1199" s="156" t="s">
        <v>1</v>
      </c>
      <c r="I1199" s="158"/>
      <c r="L1199" s="155"/>
      <c r="M1199" s="159"/>
      <c r="T1199" s="160"/>
      <c r="AT1199" s="156" t="s">
        <v>197</v>
      </c>
      <c r="AU1199" s="156" t="s">
        <v>84</v>
      </c>
      <c r="AV1199" s="12" t="s">
        <v>80</v>
      </c>
      <c r="AW1199" s="12" t="s">
        <v>30</v>
      </c>
      <c r="AX1199" s="12" t="s">
        <v>73</v>
      </c>
      <c r="AY1199" s="156" t="s">
        <v>187</v>
      </c>
    </row>
    <row r="1200" spans="2:65" s="12" customFormat="1" ht="11.25">
      <c r="B1200" s="155"/>
      <c r="D1200" s="151" t="s">
        <v>197</v>
      </c>
      <c r="E1200" s="156" t="s">
        <v>1</v>
      </c>
      <c r="F1200" s="157" t="s">
        <v>307</v>
      </c>
      <c r="H1200" s="156" t="s">
        <v>1</v>
      </c>
      <c r="I1200" s="158"/>
      <c r="L1200" s="155"/>
      <c r="M1200" s="159"/>
      <c r="T1200" s="160"/>
      <c r="AT1200" s="156" t="s">
        <v>197</v>
      </c>
      <c r="AU1200" s="156" t="s">
        <v>84</v>
      </c>
      <c r="AV1200" s="12" t="s">
        <v>80</v>
      </c>
      <c r="AW1200" s="12" t="s">
        <v>30</v>
      </c>
      <c r="AX1200" s="12" t="s">
        <v>73</v>
      </c>
      <c r="AY1200" s="156" t="s">
        <v>187</v>
      </c>
    </row>
    <row r="1201" spans="2:65" s="13" customFormat="1" ht="11.25">
      <c r="B1201" s="161"/>
      <c r="D1201" s="151" t="s">
        <v>197</v>
      </c>
      <c r="E1201" s="162" t="s">
        <v>1</v>
      </c>
      <c r="F1201" s="163" t="s">
        <v>1189</v>
      </c>
      <c r="H1201" s="164">
        <v>3.6360000000000001</v>
      </c>
      <c r="I1201" s="165"/>
      <c r="L1201" s="161"/>
      <c r="M1201" s="166"/>
      <c r="T1201" s="167"/>
      <c r="AT1201" s="162" t="s">
        <v>197</v>
      </c>
      <c r="AU1201" s="162" t="s">
        <v>84</v>
      </c>
      <c r="AV1201" s="13" t="s">
        <v>84</v>
      </c>
      <c r="AW1201" s="13" t="s">
        <v>30</v>
      </c>
      <c r="AX1201" s="13" t="s">
        <v>73</v>
      </c>
      <c r="AY1201" s="162" t="s">
        <v>187</v>
      </c>
    </row>
    <row r="1202" spans="2:65" s="12" customFormat="1" ht="11.25">
      <c r="B1202" s="155"/>
      <c r="D1202" s="151" t="s">
        <v>197</v>
      </c>
      <c r="E1202" s="156" t="s">
        <v>1</v>
      </c>
      <c r="F1202" s="157" t="s">
        <v>311</v>
      </c>
      <c r="H1202" s="156" t="s">
        <v>1</v>
      </c>
      <c r="I1202" s="158"/>
      <c r="L1202" s="155"/>
      <c r="M1202" s="159"/>
      <c r="T1202" s="160"/>
      <c r="AT1202" s="156" t="s">
        <v>197</v>
      </c>
      <c r="AU1202" s="156" t="s">
        <v>84</v>
      </c>
      <c r="AV1202" s="12" t="s">
        <v>80</v>
      </c>
      <c r="AW1202" s="12" t="s">
        <v>30</v>
      </c>
      <c r="AX1202" s="12" t="s">
        <v>73</v>
      </c>
      <c r="AY1202" s="156" t="s">
        <v>187</v>
      </c>
    </row>
    <row r="1203" spans="2:65" s="13" customFormat="1" ht="11.25">
      <c r="B1203" s="161"/>
      <c r="D1203" s="151" t="s">
        <v>197</v>
      </c>
      <c r="E1203" s="162" t="s">
        <v>1</v>
      </c>
      <c r="F1203" s="163" t="s">
        <v>1189</v>
      </c>
      <c r="H1203" s="164">
        <v>3.6360000000000001</v>
      </c>
      <c r="I1203" s="165"/>
      <c r="L1203" s="161"/>
      <c r="M1203" s="166"/>
      <c r="T1203" s="167"/>
      <c r="AT1203" s="162" t="s">
        <v>197</v>
      </c>
      <c r="AU1203" s="162" t="s">
        <v>84</v>
      </c>
      <c r="AV1203" s="13" t="s">
        <v>84</v>
      </c>
      <c r="AW1203" s="13" t="s">
        <v>30</v>
      </c>
      <c r="AX1203" s="13" t="s">
        <v>73</v>
      </c>
      <c r="AY1203" s="162" t="s">
        <v>187</v>
      </c>
    </row>
    <row r="1204" spans="2:65" s="14" customFormat="1" ht="11.25">
      <c r="B1204" s="168"/>
      <c r="D1204" s="151" t="s">
        <v>197</v>
      </c>
      <c r="E1204" s="169" t="s">
        <v>1</v>
      </c>
      <c r="F1204" s="170" t="s">
        <v>202</v>
      </c>
      <c r="H1204" s="171">
        <v>7.2720000000000002</v>
      </c>
      <c r="I1204" s="172"/>
      <c r="L1204" s="168"/>
      <c r="M1204" s="173"/>
      <c r="T1204" s="174"/>
      <c r="AT1204" s="169" t="s">
        <v>197</v>
      </c>
      <c r="AU1204" s="169" t="s">
        <v>84</v>
      </c>
      <c r="AV1204" s="14" t="s">
        <v>193</v>
      </c>
      <c r="AW1204" s="14" t="s">
        <v>30</v>
      </c>
      <c r="AX1204" s="14" t="s">
        <v>80</v>
      </c>
      <c r="AY1204" s="169" t="s">
        <v>187</v>
      </c>
    </row>
    <row r="1205" spans="2:65" s="1" customFormat="1" ht="55.5" customHeight="1">
      <c r="B1205" s="32"/>
      <c r="C1205" s="137" t="s">
        <v>1190</v>
      </c>
      <c r="D1205" s="137" t="s">
        <v>189</v>
      </c>
      <c r="E1205" s="138" t="s">
        <v>1191</v>
      </c>
      <c r="F1205" s="139" t="s">
        <v>1192</v>
      </c>
      <c r="G1205" s="140" t="s">
        <v>192</v>
      </c>
      <c r="H1205" s="141">
        <v>2.4239999999999999</v>
      </c>
      <c r="I1205" s="142"/>
      <c r="J1205" s="143">
        <f>ROUND(I1205*H1205,2)</f>
        <v>0</v>
      </c>
      <c r="K1205" s="144"/>
      <c r="L1205" s="32"/>
      <c r="M1205" s="145" t="s">
        <v>1</v>
      </c>
      <c r="N1205" s="146" t="s">
        <v>39</v>
      </c>
      <c r="P1205" s="147">
        <f>O1205*H1205</f>
        <v>0</v>
      </c>
      <c r="Q1205" s="147">
        <v>0</v>
      </c>
      <c r="R1205" s="147">
        <f>Q1205*H1205</f>
        <v>0</v>
      </c>
      <c r="S1205" s="147">
        <v>0</v>
      </c>
      <c r="T1205" s="148">
        <f>S1205*H1205</f>
        <v>0</v>
      </c>
      <c r="AR1205" s="149" t="s">
        <v>193</v>
      </c>
      <c r="AT1205" s="149" t="s">
        <v>189</v>
      </c>
      <c r="AU1205" s="149" t="s">
        <v>84</v>
      </c>
      <c r="AY1205" s="17" t="s">
        <v>187</v>
      </c>
      <c r="BE1205" s="150">
        <f>IF(N1205="základní",J1205,0)</f>
        <v>0</v>
      </c>
      <c r="BF1205" s="150">
        <f>IF(N1205="snížená",J1205,0)</f>
        <v>0</v>
      </c>
      <c r="BG1205" s="150">
        <f>IF(N1205="zákl. přenesená",J1205,0)</f>
        <v>0</v>
      </c>
      <c r="BH1205" s="150">
        <f>IF(N1205="sníž. přenesená",J1205,0)</f>
        <v>0</v>
      </c>
      <c r="BI1205" s="150">
        <f>IF(N1205="nulová",J1205,0)</f>
        <v>0</v>
      </c>
      <c r="BJ1205" s="17" t="s">
        <v>84</v>
      </c>
      <c r="BK1205" s="150">
        <f>ROUND(I1205*H1205,2)</f>
        <v>0</v>
      </c>
      <c r="BL1205" s="17" t="s">
        <v>193</v>
      </c>
      <c r="BM1205" s="149" t="s">
        <v>3711</v>
      </c>
    </row>
    <row r="1206" spans="2:65" s="12" customFormat="1" ht="11.25">
      <c r="B1206" s="155"/>
      <c r="D1206" s="151" t="s">
        <v>197</v>
      </c>
      <c r="E1206" s="156" t="s">
        <v>1</v>
      </c>
      <c r="F1206" s="157" t="s">
        <v>379</v>
      </c>
      <c r="H1206" s="156" t="s">
        <v>1</v>
      </c>
      <c r="I1206" s="158"/>
      <c r="L1206" s="155"/>
      <c r="M1206" s="159"/>
      <c r="T1206" s="160"/>
      <c r="AT1206" s="156" t="s">
        <v>197</v>
      </c>
      <c r="AU1206" s="156" t="s">
        <v>84</v>
      </c>
      <c r="AV1206" s="12" t="s">
        <v>80</v>
      </c>
      <c r="AW1206" s="12" t="s">
        <v>30</v>
      </c>
      <c r="AX1206" s="12" t="s">
        <v>73</v>
      </c>
      <c r="AY1206" s="156" t="s">
        <v>187</v>
      </c>
    </row>
    <row r="1207" spans="2:65" s="12" customFormat="1" ht="11.25">
      <c r="B1207" s="155"/>
      <c r="D1207" s="151" t="s">
        <v>197</v>
      </c>
      <c r="E1207" s="156" t="s">
        <v>1</v>
      </c>
      <c r="F1207" s="157" t="s">
        <v>307</v>
      </c>
      <c r="H1207" s="156" t="s">
        <v>1</v>
      </c>
      <c r="I1207" s="158"/>
      <c r="L1207" s="155"/>
      <c r="M1207" s="159"/>
      <c r="T1207" s="160"/>
      <c r="AT1207" s="156" t="s">
        <v>197</v>
      </c>
      <c r="AU1207" s="156" t="s">
        <v>84</v>
      </c>
      <c r="AV1207" s="12" t="s">
        <v>80</v>
      </c>
      <c r="AW1207" s="12" t="s">
        <v>30</v>
      </c>
      <c r="AX1207" s="12" t="s">
        <v>73</v>
      </c>
      <c r="AY1207" s="156" t="s">
        <v>187</v>
      </c>
    </row>
    <row r="1208" spans="2:65" s="13" customFormat="1" ht="11.25">
      <c r="B1208" s="161"/>
      <c r="D1208" s="151" t="s">
        <v>197</v>
      </c>
      <c r="E1208" s="162" t="s">
        <v>1</v>
      </c>
      <c r="F1208" s="163" t="s">
        <v>1194</v>
      </c>
      <c r="H1208" s="164">
        <v>1.212</v>
      </c>
      <c r="I1208" s="165"/>
      <c r="L1208" s="161"/>
      <c r="M1208" s="166"/>
      <c r="T1208" s="167"/>
      <c r="AT1208" s="162" t="s">
        <v>197</v>
      </c>
      <c r="AU1208" s="162" t="s">
        <v>84</v>
      </c>
      <c r="AV1208" s="13" t="s">
        <v>84</v>
      </c>
      <c r="AW1208" s="13" t="s">
        <v>30</v>
      </c>
      <c r="AX1208" s="13" t="s">
        <v>73</v>
      </c>
      <c r="AY1208" s="162" t="s">
        <v>187</v>
      </c>
    </row>
    <row r="1209" spans="2:65" s="12" customFormat="1" ht="11.25">
      <c r="B1209" s="155"/>
      <c r="D1209" s="151" t="s">
        <v>197</v>
      </c>
      <c r="E1209" s="156" t="s">
        <v>1</v>
      </c>
      <c r="F1209" s="157" t="s">
        <v>311</v>
      </c>
      <c r="H1209" s="156" t="s">
        <v>1</v>
      </c>
      <c r="I1209" s="158"/>
      <c r="L1209" s="155"/>
      <c r="M1209" s="159"/>
      <c r="T1209" s="160"/>
      <c r="AT1209" s="156" t="s">
        <v>197</v>
      </c>
      <c r="AU1209" s="156" t="s">
        <v>84</v>
      </c>
      <c r="AV1209" s="12" t="s">
        <v>80</v>
      </c>
      <c r="AW1209" s="12" t="s">
        <v>30</v>
      </c>
      <c r="AX1209" s="12" t="s">
        <v>73</v>
      </c>
      <c r="AY1209" s="156" t="s">
        <v>187</v>
      </c>
    </row>
    <row r="1210" spans="2:65" s="13" customFormat="1" ht="11.25">
      <c r="B1210" s="161"/>
      <c r="D1210" s="151" t="s">
        <v>197</v>
      </c>
      <c r="E1210" s="162" t="s">
        <v>1</v>
      </c>
      <c r="F1210" s="163" t="s">
        <v>1194</v>
      </c>
      <c r="H1210" s="164">
        <v>1.212</v>
      </c>
      <c r="I1210" s="165"/>
      <c r="L1210" s="161"/>
      <c r="M1210" s="166"/>
      <c r="T1210" s="167"/>
      <c r="AT1210" s="162" t="s">
        <v>197</v>
      </c>
      <c r="AU1210" s="162" t="s">
        <v>84</v>
      </c>
      <c r="AV1210" s="13" t="s">
        <v>84</v>
      </c>
      <c r="AW1210" s="13" t="s">
        <v>30</v>
      </c>
      <c r="AX1210" s="13" t="s">
        <v>73</v>
      </c>
      <c r="AY1210" s="162" t="s">
        <v>187</v>
      </c>
    </row>
    <row r="1211" spans="2:65" s="14" customFormat="1" ht="11.25">
      <c r="B1211" s="168"/>
      <c r="D1211" s="151" t="s">
        <v>197</v>
      </c>
      <c r="E1211" s="169" t="s">
        <v>1</v>
      </c>
      <c r="F1211" s="170" t="s">
        <v>202</v>
      </c>
      <c r="H1211" s="171">
        <v>2.4239999999999999</v>
      </c>
      <c r="I1211" s="172"/>
      <c r="L1211" s="168"/>
      <c r="M1211" s="173"/>
      <c r="T1211" s="174"/>
      <c r="AT1211" s="169" t="s">
        <v>197</v>
      </c>
      <c r="AU1211" s="169" t="s">
        <v>84</v>
      </c>
      <c r="AV1211" s="14" t="s">
        <v>193</v>
      </c>
      <c r="AW1211" s="14" t="s">
        <v>30</v>
      </c>
      <c r="AX1211" s="14" t="s">
        <v>80</v>
      </c>
      <c r="AY1211" s="169" t="s">
        <v>187</v>
      </c>
    </row>
    <row r="1212" spans="2:65" s="1" customFormat="1" ht="55.5" customHeight="1">
      <c r="B1212" s="32"/>
      <c r="C1212" s="137" t="s">
        <v>1195</v>
      </c>
      <c r="D1212" s="137" t="s">
        <v>189</v>
      </c>
      <c r="E1212" s="138" t="s">
        <v>1196</v>
      </c>
      <c r="F1212" s="139" t="s">
        <v>1197</v>
      </c>
      <c r="G1212" s="140" t="s">
        <v>192</v>
      </c>
      <c r="H1212" s="141">
        <v>3.6360000000000001</v>
      </c>
      <c r="I1212" s="142"/>
      <c r="J1212" s="143">
        <f>ROUND(I1212*H1212,2)</f>
        <v>0</v>
      </c>
      <c r="K1212" s="144"/>
      <c r="L1212" s="32"/>
      <c r="M1212" s="145" t="s">
        <v>1</v>
      </c>
      <c r="N1212" s="146" t="s">
        <v>39</v>
      </c>
      <c r="P1212" s="147">
        <f>O1212*H1212</f>
        <v>0</v>
      </c>
      <c r="Q1212" s="147">
        <v>0</v>
      </c>
      <c r="R1212" s="147">
        <f>Q1212*H1212</f>
        <v>0</v>
      </c>
      <c r="S1212" s="147">
        <v>0</v>
      </c>
      <c r="T1212" s="148">
        <f>S1212*H1212</f>
        <v>0</v>
      </c>
      <c r="AR1212" s="149" t="s">
        <v>193</v>
      </c>
      <c r="AT1212" s="149" t="s">
        <v>189</v>
      </c>
      <c r="AU1212" s="149" t="s">
        <v>84</v>
      </c>
      <c r="AY1212" s="17" t="s">
        <v>187</v>
      </c>
      <c r="BE1212" s="150">
        <f>IF(N1212="základní",J1212,0)</f>
        <v>0</v>
      </c>
      <c r="BF1212" s="150">
        <f>IF(N1212="snížená",J1212,0)</f>
        <v>0</v>
      </c>
      <c r="BG1212" s="150">
        <f>IF(N1212="zákl. přenesená",J1212,0)</f>
        <v>0</v>
      </c>
      <c r="BH1212" s="150">
        <f>IF(N1212="sníž. přenesená",J1212,0)</f>
        <v>0</v>
      </c>
      <c r="BI1212" s="150">
        <f>IF(N1212="nulová",J1212,0)</f>
        <v>0</v>
      </c>
      <c r="BJ1212" s="17" t="s">
        <v>84</v>
      </c>
      <c r="BK1212" s="150">
        <f>ROUND(I1212*H1212,2)</f>
        <v>0</v>
      </c>
      <c r="BL1212" s="17" t="s">
        <v>193</v>
      </c>
      <c r="BM1212" s="149" t="s">
        <v>3712</v>
      </c>
    </row>
    <row r="1213" spans="2:65" s="12" customFormat="1" ht="11.25">
      <c r="B1213" s="155"/>
      <c r="D1213" s="151" t="s">
        <v>197</v>
      </c>
      <c r="E1213" s="156" t="s">
        <v>1</v>
      </c>
      <c r="F1213" s="157" t="s">
        <v>379</v>
      </c>
      <c r="H1213" s="156" t="s">
        <v>1</v>
      </c>
      <c r="I1213" s="158"/>
      <c r="L1213" s="155"/>
      <c r="M1213" s="159"/>
      <c r="T1213" s="160"/>
      <c r="AT1213" s="156" t="s">
        <v>197</v>
      </c>
      <c r="AU1213" s="156" t="s">
        <v>84</v>
      </c>
      <c r="AV1213" s="12" t="s">
        <v>80</v>
      </c>
      <c r="AW1213" s="12" t="s">
        <v>30</v>
      </c>
      <c r="AX1213" s="12" t="s">
        <v>73</v>
      </c>
      <c r="AY1213" s="156" t="s">
        <v>187</v>
      </c>
    </row>
    <row r="1214" spans="2:65" s="12" customFormat="1" ht="11.25">
      <c r="B1214" s="155"/>
      <c r="D1214" s="151" t="s">
        <v>197</v>
      </c>
      <c r="E1214" s="156" t="s">
        <v>1</v>
      </c>
      <c r="F1214" s="157" t="s">
        <v>307</v>
      </c>
      <c r="H1214" s="156" t="s">
        <v>1</v>
      </c>
      <c r="I1214" s="158"/>
      <c r="L1214" s="155"/>
      <c r="M1214" s="159"/>
      <c r="T1214" s="160"/>
      <c r="AT1214" s="156" t="s">
        <v>197</v>
      </c>
      <c r="AU1214" s="156" t="s">
        <v>84</v>
      </c>
      <c r="AV1214" s="12" t="s">
        <v>80</v>
      </c>
      <c r="AW1214" s="12" t="s">
        <v>30</v>
      </c>
      <c r="AX1214" s="12" t="s">
        <v>73</v>
      </c>
      <c r="AY1214" s="156" t="s">
        <v>187</v>
      </c>
    </row>
    <row r="1215" spans="2:65" s="13" customFormat="1" ht="11.25">
      <c r="B1215" s="161"/>
      <c r="D1215" s="151" t="s">
        <v>197</v>
      </c>
      <c r="E1215" s="162" t="s">
        <v>1</v>
      </c>
      <c r="F1215" s="163" t="s">
        <v>1199</v>
      </c>
      <c r="H1215" s="164">
        <v>1.8180000000000001</v>
      </c>
      <c r="I1215" s="165"/>
      <c r="L1215" s="161"/>
      <c r="M1215" s="166"/>
      <c r="T1215" s="167"/>
      <c r="AT1215" s="162" t="s">
        <v>197</v>
      </c>
      <c r="AU1215" s="162" t="s">
        <v>84</v>
      </c>
      <c r="AV1215" s="13" t="s">
        <v>84</v>
      </c>
      <c r="AW1215" s="13" t="s">
        <v>30</v>
      </c>
      <c r="AX1215" s="13" t="s">
        <v>73</v>
      </c>
      <c r="AY1215" s="162" t="s">
        <v>187</v>
      </c>
    </row>
    <row r="1216" spans="2:65" s="12" customFormat="1" ht="11.25">
      <c r="B1216" s="155"/>
      <c r="D1216" s="151" t="s">
        <v>197</v>
      </c>
      <c r="E1216" s="156" t="s">
        <v>1</v>
      </c>
      <c r="F1216" s="157" t="s">
        <v>311</v>
      </c>
      <c r="H1216" s="156" t="s">
        <v>1</v>
      </c>
      <c r="I1216" s="158"/>
      <c r="L1216" s="155"/>
      <c r="M1216" s="159"/>
      <c r="T1216" s="160"/>
      <c r="AT1216" s="156" t="s">
        <v>197</v>
      </c>
      <c r="AU1216" s="156" t="s">
        <v>84</v>
      </c>
      <c r="AV1216" s="12" t="s">
        <v>80</v>
      </c>
      <c r="AW1216" s="12" t="s">
        <v>30</v>
      </c>
      <c r="AX1216" s="12" t="s">
        <v>73</v>
      </c>
      <c r="AY1216" s="156" t="s">
        <v>187</v>
      </c>
    </row>
    <row r="1217" spans="2:65" s="13" customFormat="1" ht="11.25">
      <c r="B1217" s="161"/>
      <c r="D1217" s="151" t="s">
        <v>197</v>
      </c>
      <c r="E1217" s="162" t="s">
        <v>1</v>
      </c>
      <c r="F1217" s="163" t="s">
        <v>1199</v>
      </c>
      <c r="H1217" s="164">
        <v>1.8180000000000001</v>
      </c>
      <c r="I1217" s="165"/>
      <c r="L1217" s="161"/>
      <c r="M1217" s="166"/>
      <c r="T1217" s="167"/>
      <c r="AT1217" s="162" t="s">
        <v>197</v>
      </c>
      <c r="AU1217" s="162" t="s">
        <v>84</v>
      </c>
      <c r="AV1217" s="13" t="s">
        <v>84</v>
      </c>
      <c r="AW1217" s="13" t="s">
        <v>30</v>
      </c>
      <c r="AX1217" s="13" t="s">
        <v>73</v>
      </c>
      <c r="AY1217" s="162" t="s">
        <v>187</v>
      </c>
    </row>
    <row r="1218" spans="2:65" s="14" customFormat="1" ht="11.25">
      <c r="B1218" s="168"/>
      <c r="D1218" s="151" t="s">
        <v>197</v>
      </c>
      <c r="E1218" s="169" t="s">
        <v>1</v>
      </c>
      <c r="F1218" s="170" t="s">
        <v>202</v>
      </c>
      <c r="H1218" s="171">
        <v>3.6360000000000001</v>
      </c>
      <c r="I1218" s="172"/>
      <c r="L1218" s="168"/>
      <c r="M1218" s="173"/>
      <c r="T1218" s="174"/>
      <c r="AT1218" s="169" t="s">
        <v>197</v>
      </c>
      <c r="AU1218" s="169" t="s">
        <v>84</v>
      </c>
      <c r="AV1218" s="14" t="s">
        <v>193</v>
      </c>
      <c r="AW1218" s="14" t="s">
        <v>30</v>
      </c>
      <c r="AX1218" s="14" t="s">
        <v>80</v>
      </c>
      <c r="AY1218" s="169" t="s">
        <v>187</v>
      </c>
    </row>
    <row r="1219" spans="2:65" s="1" customFormat="1" ht="37.9" customHeight="1">
      <c r="B1219" s="32"/>
      <c r="C1219" s="137" t="s">
        <v>1200</v>
      </c>
      <c r="D1219" s="137" t="s">
        <v>189</v>
      </c>
      <c r="E1219" s="138" t="s">
        <v>1201</v>
      </c>
      <c r="F1219" s="139" t="s">
        <v>1202</v>
      </c>
      <c r="G1219" s="140" t="s">
        <v>406</v>
      </c>
      <c r="H1219" s="141">
        <v>45</v>
      </c>
      <c r="I1219" s="142"/>
      <c r="J1219" s="143">
        <f>ROUND(I1219*H1219,2)</f>
        <v>0</v>
      </c>
      <c r="K1219" s="144"/>
      <c r="L1219" s="32"/>
      <c r="M1219" s="145" t="s">
        <v>1</v>
      </c>
      <c r="N1219" s="146" t="s">
        <v>39</v>
      </c>
      <c r="P1219" s="147">
        <f>O1219*H1219</f>
        <v>0</v>
      </c>
      <c r="Q1219" s="147">
        <v>0</v>
      </c>
      <c r="R1219" s="147">
        <f>Q1219*H1219</f>
        <v>0</v>
      </c>
      <c r="S1219" s="147">
        <v>0</v>
      </c>
      <c r="T1219" s="148">
        <f>S1219*H1219</f>
        <v>0</v>
      </c>
      <c r="AR1219" s="149" t="s">
        <v>193</v>
      </c>
      <c r="AT1219" s="149" t="s">
        <v>189</v>
      </c>
      <c r="AU1219" s="149" t="s">
        <v>84</v>
      </c>
      <c r="AY1219" s="17" t="s">
        <v>187</v>
      </c>
      <c r="BE1219" s="150">
        <f>IF(N1219="základní",J1219,0)</f>
        <v>0</v>
      </c>
      <c r="BF1219" s="150">
        <f>IF(N1219="snížená",J1219,0)</f>
        <v>0</v>
      </c>
      <c r="BG1219" s="150">
        <f>IF(N1219="zákl. přenesená",J1219,0)</f>
        <v>0</v>
      </c>
      <c r="BH1219" s="150">
        <f>IF(N1219="sníž. přenesená",J1219,0)</f>
        <v>0</v>
      </c>
      <c r="BI1219" s="150">
        <f>IF(N1219="nulová",J1219,0)</f>
        <v>0</v>
      </c>
      <c r="BJ1219" s="17" t="s">
        <v>84</v>
      </c>
      <c r="BK1219" s="150">
        <f>ROUND(I1219*H1219,2)</f>
        <v>0</v>
      </c>
      <c r="BL1219" s="17" t="s">
        <v>193</v>
      </c>
      <c r="BM1219" s="149" t="s">
        <v>3713</v>
      </c>
    </row>
    <row r="1220" spans="2:65" s="12" customFormat="1" ht="11.25">
      <c r="B1220" s="155"/>
      <c r="D1220" s="151" t="s">
        <v>197</v>
      </c>
      <c r="E1220" s="156" t="s">
        <v>1</v>
      </c>
      <c r="F1220" s="157" t="s">
        <v>379</v>
      </c>
      <c r="H1220" s="156" t="s">
        <v>1</v>
      </c>
      <c r="I1220" s="158"/>
      <c r="L1220" s="155"/>
      <c r="M1220" s="159"/>
      <c r="T1220" s="160"/>
      <c r="AT1220" s="156" t="s">
        <v>197</v>
      </c>
      <c r="AU1220" s="156" t="s">
        <v>84</v>
      </c>
      <c r="AV1220" s="12" t="s">
        <v>80</v>
      </c>
      <c r="AW1220" s="12" t="s">
        <v>30</v>
      </c>
      <c r="AX1220" s="12" t="s">
        <v>73</v>
      </c>
      <c r="AY1220" s="156" t="s">
        <v>187</v>
      </c>
    </row>
    <row r="1221" spans="2:65" s="12" customFormat="1" ht="11.25">
      <c r="B1221" s="155"/>
      <c r="D1221" s="151" t="s">
        <v>197</v>
      </c>
      <c r="E1221" s="156" t="s">
        <v>1</v>
      </c>
      <c r="F1221" s="157" t="s">
        <v>307</v>
      </c>
      <c r="H1221" s="156" t="s">
        <v>1</v>
      </c>
      <c r="I1221" s="158"/>
      <c r="L1221" s="155"/>
      <c r="M1221" s="159"/>
      <c r="T1221" s="160"/>
      <c r="AT1221" s="156" t="s">
        <v>197</v>
      </c>
      <c r="AU1221" s="156" t="s">
        <v>84</v>
      </c>
      <c r="AV1221" s="12" t="s">
        <v>80</v>
      </c>
      <c r="AW1221" s="12" t="s">
        <v>30</v>
      </c>
      <c r="AX1221" s="12" t="s">
        <v>73</v>
      </c>
      <c r="AY1221" s="156" t="s">
        <v>187</v>
      </c>
    </row>
    <row r="1222" spans="2:65" s="13" customFormat="1" ht="11.25">
      <c r="B1222" s="161"/>
      <c r="D1222" s="151" t="s">
        <v>197</v>
      </c>
      <c r="E1222" s="162" t="s">
        <v>1</v>
      </c>
      <c r="F1222" s="163" t="s">
        <v>490</v>
      </c>
      <c r="H1222" s="164">
        <v>16</v>
      </c>
      <c r="I1222" s="165"/>
      <c r="L1222" s="161"/>
      <c r="M1222" s="166"/>
      <c r="T1222" s="167"/>
      <c r="AT1222" s="162" t="s">
        <v>197</v>
      </c>
      <c r="AU1222" s="162" t="s">
        <v>84</v>
      </c>
      <c r="AV1222" s="13" t="s">
        <v>84</v>
      </c>
      <c r="AW1222" s="13" t="s">
        <v>30</v>
      </c>
      <c r="AX1222" s="13" t="s">
        <v>73</v>
      </c>
      <c r="AY1222" s="162" t="s">
        <v>187</v>
      </c>
    </row>
    <row r="1223" spans="2:65" s="12" customFormat="1" ht="11.25">
      <c r="B1223" s="155"/>
      <c r="D1223" s="151" t="s">
        <v>197</v>
      </c>
      <c r="E1223" s="156" t="s">
        <v>1</v>
      </c>
      <c r="F1223" s="157" t="s">
        <v>311</v>
      </c>
      <c r="H1223" s="156" t="s">
        <v>1</v>
      </c>
      <c r="I1223" s="158"/>
      <c r="L1223" s="155"/>
      <c r="M1223" s="159"/>
      <c r="T1223" s="160"/>
      <c r="AT1223" s="156" t="s">
        <v>197</v>
      </c>
      <c r="AU1223" s="156" t="s">
        <v>84</v>
      </c>
      <c r="AV1223" s="12" t="s">
        <v>80</v>
      </c>
      <c r="AW1223" s="12" t="s">
        <v>30</v>
      </c>
      <c r="AX1223" s="12" t="s">
        <v>73</v>
      </c>
      <c r="AY1223" s="156" t="s">
        <v>187</v>
      </c>
    </row>
    <row r="1224" spans="2:65" s="13" customFormat="1" ht="11.25">
      <c r="B1224" s="161"/>
      <c r="D1224" s="151" t="s">
        <v>197</v>
      </c>
      <c r="E1224" s="162" t="s">
        <v>1</v>
      </c>
      <c r="F1224" s="163" t="s">
        <v>490</v>
      </c>
      <c r="H1224" s="164">
        <v>16</v>
      </c>
      <c r="I1224" s="165"/>
      <c r="L1224" s="161"/>
      <c r="M1224" s="166"/>
      <c r="T1224" s="167"/>
      <c r="AT1224" s="162" t="s">
        <v>197</v>
      </c>
      <c r="AU1224" s="162" t="s">
        <v>84</v>
      </c>
      <c r="AV1224" s="13" t="s">
        <v>84</v>
      </c>
      <c r="AW1224" s="13" t="s">
        <v>30</v>
      </c>
      <c r="AX1224" s="13" t="s">
        <v>73</v>
      </c>
      <c r="AY1224" s="162" t="s">
        <v>187</v>
      </c>
    </row>
    <row r="1225" spans="2:65" s="15" customFormat="1" ht="11.25">
      <c r="B1225" s="186"/>
      <c r="D1225" s="151" t="s">
        <v>197</v>
      </c>
      <c r="E1225" s="187" t="s">
        <v>1</v>
      </c>
      <c r="F1225" s="188" t="s">
        <v>492</v>
      </c>
      <c r="H1225" s="189">
        <v>32</v>
      </c>
      <c r="I1225" s="190"/>
      <c r="L1225" s="186"/>
      <c r="M1225" s="191"/>
      <c r="T1225" s="192"/>
      <c r="AT1225" s="187" t="s">
        <v>197</v>
      </c>
      <c r="AU1225" s="187" t="s">
        <v>84</v>
      </c>
      <c r="AV1225" s="15" t="s">
        <v>210</v>
      </c>
      <c r="AW1225" s="15" t="s">
        <v>30</v>
      </c>
      <c r="AX1225" s="15" t="s">
        <v>73</v>
      </c>
      <c r="AY1225" s="187" t="s">
        <v>187</v>
      </c>
    </row>
    <row r="1226" spans="2:65" s="12" customFormat="1" ht="11.25">
      <c r="B1226" s="155"/>
      <c r="D1226" s="151" t="s">
        <v>197</v>
      </c>
      <c r="E1226" s="156" t="s">
        <v>1</v>
      </c>
      <c r="F1226" s="157" t="s">
        <v>238</v>
      </c>
      <c r="H1226" s="156" t="s">
        <v>1</v>
      </c>
      <c r="I1226" s="158"/>
      <c r="L1226" s="155"/>
      <c r="M1226" s="159"/>
      <c r="T1226" s="160"/>
      <c r="AT1226" s="156" t="s">
        <v>197</v>
      </c>
      <c r="AU1226" s="156" t="s">
        <v>84</v>
      </c>
      <c r="AV1226" s="12" t="s">
        <v>80</v>
      </c>
      <c r="AW1226" s="12" t="s">
        <v>30</v>
      </c>
      <c r="AX1226" s="12" t="s">
        <v>73</v>
      </c>
      <c r="AY1226" s="156" t="s">
        <v>187</v>
      </c>
    </row>
    <row r="1227" spans="2:65" s="13" customFormat="1" ht="11.25">
      <c r="B1227" s="161"/>
      <c r="D1227" s="151" t="s">
        <v>197</v>
      </c>
      <c r="E1227" s="162" t="s">
        <v>1</v>
      </c>
      <c r="F1227" s="163" t="s">
        <v>251</v>
      </c>
      <c r="H1227" s="164">
        <v>9</v>
      </c>
      <c r="I1227" s="165"/>
      <c r="L1227" s="161"/>
      <c r="M1227" s="166"/>
      <c r="T1227" s="167"/>
      <c r="AT1227" s="162" t="s">
        <v>197</v>
      </c>
      <c r="AU1227" s="162" t="s">
        <v>84</v>
      </c>
      <c r="AV1227" s="13" t="s">
        <v>84</v>
      </c>
      <c r="AW1227" s="13" t="s">
        <v>30</v>
      </c>
      <c r="AX1227" s="13" t="s">
        <v>73</v>
      </c>
      <c r="AY1227" s="162" t="s">
        <v>187</v>
      </c>
    </row>
    <row r="1228" spans="2:65" s="13" customFormat="1" ht="11.25">
      <c r="B1228" s="161"/>
      <c r="D1228" s="151" t="s">
        <v>197</v>
      </c>
      <c r="E1228" s="162" t="s">
        <v>1</v>
      </c>
      <c r="F1228" s="163" t="s">
        <v>193</v>
      </c>
      <c r="H1228" s="164">
        <v>4</v>
      </c>
      <c r="I1228" s="165"/>
      <c r="L1228" s="161"/>
      <c r="M1228" s="166"/>
      <c r="T1228" s="167"/>
      <c r="AT1228" s="162" t="s">
        <v>197</v>
      </c>
      <c r="AU1228" s="162" t="s">
        <v>84</v>
      </c>
      <c r="AV1228" s="13" t="s">
        <v>84</v>
      </c>
      <c r="AW1228" s="13" t="s">
        <v>30</v>
      </c>
      <c r="AX1228" s="13" t="s">
        <v>73</v>
      </c>
      <c r="AY1228" s="162" t="s">
        <v>187</v>
      </c>
    </row>
    <row r="1229" spans="2:65" s="15" customFormat="1" ht="11.25">
      <c r="B1229" s="186"/>
      <c r="D1229" s="151" t="s">
        <v>197</v>
      </c>
      <c r="E1229" s="187" t="s">
        <v>1</v>
      </c>
      <c r="F1229" s="188" t="s">
        <v>492</v>
      </c>
      <c r="H1229" s="189">
        <v>13</v>
      </c>
      <c r="I1229" s="190"/>
      <c r="L1229" s="186"/>
      <c r="M1229" s="191"/>
      <c r="T1229" s="192"/>
      <c r="AT1229" s="187" t="s">
        <v>197</v>
      </c>
      <c r="AU1229" s="187" t="s">
        <v>84</v>
      </c>
      <c r="AV1229" s="15" t="s">
        <v>210</v>
      </c>
      <c r="AW1229" s="15" t="s">
        <v>30</v>
      </c>
      <c r="AX1229" s="15" t="s">
        <v>73</v>
      </c>
      <c r="AY1229" s="187" t="s">
        <v>187</v>
      </c>
    </row>
    <row r="1230" spans="2:65" s="14" customFormat="1" ht="11.25">
      <c r="B1230" s="168"/>
      <c r="D1230" s="151" t="s">
        <v>197</v>
      </c>
      <c r="E1230" s="169" t="s">
        <v>1</v>
      </c>
      <c r="F1230" s="170" t="s">
        <v>202</v>
      </c>
      <c r="H1230" s="171">
        <v>45</v>
      </c>
      <c r="I1230" s="172"/>
      <c r="L1230" s="168"/>
      <c r="M1230" s="173"/>
      <c r="T1230" s="174"/>
      <c r="AT1230" s="169" t="s">
        <v>197</v>
      </c>
      <c r="AU1230" s="169" t="s">
        <v>84</v>
      </c>
      <c r="AV1230" s="14" t="s">
        <v>193</v>
      </c>
      <c r="AW1230" s="14" t="s">
        <v>30</v>
      </c>
      <c r="AX1230" s="14" t="s">
        <v>80</v>
      </c>
      <c r="AY1230" s="169" t="s">
        <v>187</v>
      </c>
    </row>
    <row r="1231" spans="2:65" s="1" customFormat="1" ht="49.15" customHeight="1">
      <c r="B1231" s="32"/>
      <c r="C1231" s="137" t="s">
        <v>1204</v>
      </c>
      <c r="D1231" s="137" t="s">
        <v>189</v>
      </c>
      <c r="E1231" s="138" t="s">
        <v>1205</v>
      </c>
      <c r="F1231" s="139" t="s">
        <v>1206</v>
      </c>
      <c r="G1231" s="140" t="s">
        <v>397</v>
      </c>
      <c r="H1231" s="141">
        <v>49.4</v>
      </c>
      <c r="I1231" s="142"/>
      <c r="J1231" s="143">
        <f>ROUND(I1231*H1231,2)</f>
        <v>0</v>
      </c>
      <c r="K1231" s="144"/>
      <c r="L1231" s="32"/>
      <c r="M1231" s="145" t="s">
        <v>1</v>
      </c>
      <c r="N1231" s="146" t="s">
        <v>39</v>
      </c>
      <c r="P1231" s="147">
        <f>O1231*H1231</f>
        <v>0</v>
      </c>
      <c r="Q1231" s="147">
        <v>0</v>
      </c>
      <c r="R1231" s="147">
        <f>Q1231*H1231</f>
        <v>0</v>
      </c>
      <c r="S1231" s="147">
        <v>0</v>
      </c>
      <c r="T1231" s="148">
        <f>S1231*H1231</f>
        <v>0</v>
      </c>
      <c r="AR1231" s="149" t="s">
        <v>193</v>
      </c>
      <c r="AT1231" s="149" t="s">
        <v>189</v>
      </c>
      <c r="AU1231" s="149" t="s">
        <v>84</v>
      </c>
      <c r="AY1231" s="17" t="s">
        <v>187</v>
      </c>
      <c r="BE1231" s="150">
        <f>IF(N1231="základní",J1231,0)</f>
        <v>0</v>
      </c>
      <c r="BF1231" s="150">
        <f>IF(N1231="snížená",J1231,0)</f>
        <v>0</v>
      </c>
      <c r="BG1231" s="150">
        <f>IF(N1231="zákl. přenesená",J1231,0)</f>
        <v>0</v>
      </c>
      <c r="BH1231" s="150">
        <f>IF(N1231="sníž. přenesená",J1231,0)</f>
        <v>0</v>
      </c>
      <c r="BI1231" s="150">
        <f>IF(N1231="nulová",J1231,0)</f>
        <v>0</v>
      </c>
      <c r="BJ1231" s="17" t="s">
        <v>84</v>
      </c>
      <c r="BK1231" s="150">
        <f>ROUND(I1231*H1231,2)</f>
        <v>0</v>
      </c>
      <c r="BL1231" s="17" t="s">
        <v>193</v>
      </c>
      <c r="BM1231" s="149" t="s">
        <v>3714</v>
      </c>
    </row>
    <row r="1232" spans="2:65" s="12" customFormat="1" ht="11.25">
      <c r="B1232" s="155"/>
      <c r="D1232" s="151" t="s">
        <v>197</v>
      </c>
      <c r="E1232" s="156" t="s">
        <v>1</v>
      </c>
      <c r="F1232" s="157" t="s">
        <v>379</v>
      </c>
      <c r="H1232" s="156" t="s">
        <v>1</v>
      </c>
      <c r="I1232" s="158"/>
      <c r="L1232" s="155"/>
      <c r="M1232" s="159"/>
      <c r="T1232" s="160"/>
      <c r="AT1232" s="156" t="s">
        <v>197</v>
      </c>
      <c r="AU1232" s="156" t="s">
        <v>84</v>
      </c>
      <c r="AV1232" s="12" t="s">
        <v>80</v>
      </c>
      <c r="AW1232" s="12" t="s">
        <v>30</v>
      </c>
      <c r="AX1232" s="12" t="s">
        <v>73</v>
      </c>
      <c r="AY1232" s="156" t="s">
        <v>187</v>
      </c>
    </row>
    <row r="1233" spans="2:65" s="12" customFormat="1" ht="11.25">
      <c r="B1233" s="155"/>
      <c r="D1233" s="151" t="s">
        <v>197</v>
      </c>
      <c r="E1233" s="156" t="s">
        <v>1</v>
      </c>
      <c r="F1233" s="157" t="s">
        <v>307</v>
      </c>
      <c r="H1233" s="156" t="s">
        <v>1</v>
      </c>
      <c r="I1233" s="158"/>
      <c r="L1233" s="155"/>
      <c r="M1233" s="159"/>
      <c r="T1233" s="160"/>
      <c r="AT1233" s="156" t="s">
        <v>197</v>
      </c>
      <c r="AU1233" s="156" t="s">
        <v>84</v>
      </c>
      <c r="AV1233" s="12" t="s">
        <v>80</v>
      </c>
      <c r="AW1233" s="12" t="s">
        <v>30</v>
      </c>
      <c r="AX1233" s="12" t="s">
        <v>73</v>
      </c>
      <c r="AY1233" s="156" t="s">
        <v>187</v>
      </c>
    </row>
    <row r="1234" spans="2:65" s="13" customFormat="1" ht="11.25">
      <c r="B1234" s="161"/>
      <c r="D1234" s="151" t="s">
        <v>197</v>
      </c>
      <c r="E1234" s="162" t="s">
        <v>1</v>
      </c>
      <c r="F1234" s="163" t="s">
        <v>1208</v>
      </c>
      <c r="H1234" s="164">
        <v>5.2</v>
      </c>
      <c r="I1234" s="165"/>
      <c r="L1234" s="161"/>
      <c r="M1234" s="166"/>
      <c r="T1234" s="167"/>
      <c r="AT1234" s="162" t="s">
        <v>197</v>
      </c>
      <c r="AU1234" s="162" t="s">
        <v>84</v>
      </c>
      <c r="AV1234" s="13" t="s">
        <v>84</v>
      </c>
      <c r="AW1234" s="13" t="s">
        <v>30</v>
      </c>
      <c r="AX1234" s="13" t="s">
        <v>73</v>
      </c>
      <c r="AY1234" s="162" t="s">
        <v>187</v>
      </c>
    </row>
    <row r="1235" spans="2:65" s="13" customFormat="1" ht="11.25">
      <c r="B1235" s="161"/>
      <c r="D1235" s="151" t="s">
        <v>197</v>
      </c>
      <c r="E1235" s="162" t="s">
        <v>1</v>
      </c>
      <c r="F1235" s="163" t="s">
        <v>1209</v>
      </c>
      <c r="H1235" s="164">
        <v>16.8</v>
      </c>
      <c r="I1235" s="165"/>
      <c r="L1235" s="161"/>
      <c r="M1235" s="166"/>
      <c r="T1235" s="167"/>
      <c r="AT1235" s="162" t="s">
        <v>197</v>
      </c>
      <c r="AU1235" s="162" t="s">
        <v>84</v>
      </c>
      <c r="AV1235" s="13" t="s">
        <v>84</v>
      </c>
      <c r="AW1235" s="13" t="s">
        <v>30</v>
      </c>
      <c r="AX1235" s="13" t="s">
        <v>73</v>
      </c>
      <c r="AY1235" s="162" t="s">
        <v>187</v>
      </c>
    </row>
    <row r="1236" spans="2:65" s="13" customFormat="1" ht="11.25">
      <c r="B1236" s="161"/>
      <c r="D1236" s="151" t="s">
        <v>197</v>
      </c>
      <c r="E1236" s="162" t="s">
        <v>1</v>
      </c>
      <c r="F1236" s="163" t="s">
        <v>1210</v>
      </c>
      <c r="H1236" s="164">
        <v>3.6</v>
      </c>
      <c r="I1236" s="165"/>
      <c r="L1236" s="161"/>
      <c r="M1236" s="166"/>
      <c r="T1236" s="167"/>
      <c r="AT1236" s="162" t="s">
        <v>197</v>
      </c>
      <c r="AU1236" s="162" t="s">
        <v>84</v>
      </c>
      <c r="AV1236" s="13" t="s">
        <v>84</v>
      </c>
      <c r="AW1236" s="13" t="s">
        <v>30</v>
      </c>
      <c r="AX1236" s="13" t="s">
        <v>73</v>
      </c>
      <c r="AY1236" s="162" t="s">
        <v>187</v>
      </c>
    </row>
    <row r="1237" spans="2:65" s="12" customFormat="1" ht="11.25">
      <c r="B1237" s="155"/>
      <c r="D1237" s="151" t="s">
        <v>197</v>
      </c>
      <c r="E1237" s="156" t="s">
        <v>1</v>
      </c>
      <c r="F1237" s="157" t="s">
        <v>311</v>
      </c>
      <c r="H1237" s="156" t="s">
        <v>1</v>
      </c>
      <c r="I1237" s="158"/>
      <c r="L1237" s="155"/>
      <c r="M1237" s="159"/>
      <c r="T1237" s="160"/>
      <c r="AT1237" s="156" t="s">
        <v>197</v>
      </c>
      <c r="AU1237" s="156" t="s">
        <v>84</v>
      </c>
      <c r="AV1237" s="12" t="s">
        <v>80</v>
      </c>
      <c r="AW1237" s="12" t="s">
        <v>30</v>
      </c>
      <c r="AX1237" s="12" t="s">
        <v>73</v>
      </c>
      <c r="AY1237" s="156" t="s">
        <v>187</v>
      </c>
    </row>
    <row r="1238" spans="2:65" s="13" customFormat="1" ht="11.25">
      <c r="B1238" s="161"/>
      <c r="D1238" s="151" t="s">
        <v>197</v>
      </c>
      <c r="E1238" s="162" t="s">
        <v>1</v>
      </c>
      <c r="F1238" s="163" t="s">
        <v>1208</v>
      </c>
      <c r="H1238" s="164">
        <v>5.2</v>
      </c>
      <c r="I1238" s="165"/>
      <c r="L1238" s="161"/>
      <c r="M1238" s="166"/>
      <c r="T1238" s="167"/>
      <c r="AT1238" s="162" t="s">
        <v>197</v>
      </c>
      <c r="AU1238" s="162" t="s">
        <v>84</v>
      </c>
      <c r="AV1238" s="13" t="s">
        <v>84</v>
      </c>
      <c r="AW1238" s="13" t="s">
        <v>30</v>
      </c>
      <c r="AX1238" s="13" t="s">
        <v>73</v>
      </c>
      <c r="AY1238" s="162" t="s">
        <v>187</v>
      </c>
    </row>
    <row r="1239" spans="2:65" s="13" customFormat="1" ht="11.25">
      <c r="B1239" s="161"/>
      <c r="D1239" s="151" t="s">
        <v>197</v>
      </c>
      <c r="E1239" s="162" t="s">
        <v>1</v>
      </c>
      <c r="F1239" s="163" t="s">
        <v>1209</v>
      </c>
      <c r="H1239" s="164">
        <v>16.8</v>
      </c>
      <c r="I1239" s="165"/>
      <c r="L1239" s="161"/>
      <c r="M1239" s="166"/>
      <c r="T1239" s="167"/>
      <c r="AT1239" s="162" t="s">
        <v>197</v>
      </c>
      <c r="AU1239" s="162" t="s">
        <v>84</v>
      </c>
      <c r="AV1239" s="13" t="s">
        <v>84</v>
      </c>
      <c r="AW1239" s="13" t="s">
        <v>30</v>
      </c>
      <c r="AX1239" s="13" t="s">
        <v>73</v>
      </c>
      <c r="AY1239" s="162" t="s">
        <v>187</v>
      </c>
    </row>
    <row r="1240" spans="2:65" s="13" customFormat="1" ht="11.25">
      <c r="B1240" s="161"/>
      <c r="D1240" s="151" t="s">
        <v>197</v>
      </c>
      <c r="E1240" s="162" t="s">
        <v>1</v>
      </c>
      <c r="F1240" s="163" t="s">
        <v>1211</v>
      </c>
      <c r="H1240" s="164">
        <v>1.8</v>
      </c>
      <c r="I1240" s="165"/>
      <c r="L1240" s="161"/>
      <c r="M1240" s="166"/>
      <c r="T1240" s="167"/>
      <c r="AT1240" s="162" t="s">
        <v>197</v>
      </c>
      <c r="AU1240" s="162" t="s">
        <v>84</v>
      </c>
      <c r="AV1240" s="13" t="s">
        <v>84</v>
      </c>
      <c r="AW1240" s="13" t="s">
        <v>30</v>
      </c>
      <c r="AX1240" s="13" t="s">
        <v>73</v>
      </c>
      <c r="AY1240" s="162" t="s">
        <v>187</v>
      </c>
    </row>
    <row r="1241" spans="2:65" s="14" customFormat="1" ht="11.25">
      <c r="B1241" s="168"/>
      <c r="D1241" s="151" t="s">
        <v>197</v>
      </c>
      <c r="E1241" s="169" t="s">
        <v>1</v>
      </c>
      <c r="F1241" s="170" t="s">
        <v>202</v>
      </c>
      <c r="H1241" s="171">
        <v>49.4</v>
      </c>
      <c r="I1241" s="172"/>
      <c r="L1241" s="168"/>
      <c r="M1241" s="173"/>
      <c r="T1241" s="174"/>
      <c r="AT1241" s="169" t="s">
        <v>197</v>
      </c>
      <c r="AU1241" s="169" t="s">
        <v>84</v>
      </c>
      <c r="AV1241" s="14" t="s">
        <v>193</v>
      </c>
      <c r="AW1241" s="14" t="s">
        <v>30</v>
      </c>
      <c r="AX1241" s="14" t="s">
        <v>80</v>
      </c>
      <c r="AY1241" s="169" t="s">
        <v>187</v>
      </c>
    </row>
    <row r="1242" spans="2:65" s="1" customFormat="1" ht="24.2" customHeight="1">
      <c r="B1242" s="32"/>
      <c r="C1242" s="137" t="s">
        <v>1212</v>
      </c>
      <c r="D1242" s="137" t="s">
        <v>189</v>
      </c>
      <c r="E1242" s="138" t="s">
        <v>1213</v>
      </c>
      <c r="F1242" s="139" t="s">
        <v>1214</v>
      </c>
      <c r="G1242" s="140" t="s">
        <v>397</v>
      </c>
      <c r="H1242" s="141">
        <v>11.5</v>
      </c>
      <c r="I1242" s="142"/>
      <c r="J1242" s="143">
        <f>ROUND(I1242*H1242,2)</f>
        <v>0</v>
      </c>
      <c r="K1242" s="144"/>
      <c r="L1242" s="32"/>
      <c r="M1242" s="145" t="s">
        <v>1</v>
      </c>
      <c r="N1242" s="146" t="s">
        <v>39</v>
      </c>
      <c r="P1242" s="147">
        <f>O1242*H1242</f>
        <v>0</v>
      </c>
      <c r="Q1242" s="147">
        <v>0</v>
      </c>
      <c r="R1242" s="147">
        <f>Q1242*H1242</f>
        <v>0</v>
      </c>
      <c r="S1242" s="147">
        <v>0</v>
      </c>
      <c r="T1242" s="148">
        <f>S1242*H1242</f>
        <v>0</v>
      </c>
      <c r="AR1242" s="149" t="s">
        <v>193</v>
      </c>
      <c r="AT1242" s="149" t="s">
        <v>189</v>
      </c>
      <c r="AU1242" s="149" t="s">
        <v>84</v>
      </c>
      <c r="AY1242" s="17" t="s">
        <v>187</v>
      </c>
      <c r="BE1242" s="150">
        <f>IF(N1242="základní",J1242,0)</f>
        <v>0</v>
      </c>
      <c r="BF1242" s="150">
        <f>IF(N1242="snížená",J1242,0)</f>
        <v>0</v>
      </c>
      <c r="BG1242" s="150">
        <f>IF(N1242="zákl. přenesená",J1242,0)</f>
        <v>0</v>
      </c>
      <c r="BH1242" s="150">
        <f>IF(N1242="sníž. přenesená",J1242,0)</f>
        <v>0</v>
      </c>
      <c r="BI1242" s="150">
        <f>IF(N1242="nulová",J1242,0)</f>
        <v>0</v>
      </c>
      <c r="BJ1242" s="17" t="s">
        <v>84</v>
      </c>
      <c r="BK1242" s="150">
        <f>ROUND(I1242*H1242,2)</f>
        <v>0</v>
      </c>
      <c r="BL1242" s="17" t="s">
        <v>193</v>
      </c>
      <c r="BM1242" s="149" t="s">
        <v>3715</v>
      </c>
    </row>
    <row r="1243" spans="2:65" s="12" customFormat="1" ht="11.25">
      <c r="B1243" s="155"/>
      <c r="D1243" s="151" t="s">
        <v>197</v>
      </c>
      <c r="E1243" s="156" t="s">
        <v>1</v>
      </c>
      <c r="F1243" s="157" t="s">
        <v>379</v>
      </c>
      <c r="H1243" s="156" t="s">
        <v>1</v>
      </c>
      <c r="I1243" s="158"/>
      <c r="L1243" s="155"/>
      <c r="M1243" s="159"/>
      <c r="T1243" s="160"/>
      <c r="AT1243" s="156" t="s">
        <v>197</v>
      </c>
      <c r="AU1243" s="156" t="s">
        <v>84</v>
      </c>
      <c r="AV1243" s="12" t="s">
        <v>80</v>
      </c>
      <c r="AW1243" s="12" t="s">
        <v>30</v>
      </c>
      <c r="AX1243" s="12" t="s">
        <v>73</v>
      </c>
      <c r="AY1243" s="156" t="s">
        <v>187</v>
      </c>
    </row>
    <row r="1244" spans="2:65" s="13" customFormat="1" ht="11.25">
      <c r="B1244" s="161"/>
      <c r="D1244" s="151" t="s">
        <v>197</v>
      </c>
      <c r="E1244" s="162" t="s">
        <v>1</v>
      </c>
      <c r="F1244" s="163" t="s">
        <v>1216</v>
      </c>
      <c r="H1244" s="164">
        <v>11.5</v>
      </c>
      <c r="I1244" s="165"/>
      <c r="L1244" s="161"/>
      <c r="M1244" s="166"/>
      <c r="T1244" s="167"/>
      <c r="AT1244" s="162" t="s">
        <v>197</v>
      </c>
      <c r="AU1244" s="162" t="s">
        <v>84</v>
      </c>
      <c r="AV1244" s="13" t="s">
        <v>84</v>
      </c>
      <c r="AW1244" s="13" t="s">
        <v>30</v>
      </c>
      <c r="AX1244" s="13" t="s">
        <v>73</v>
      </c>
      <c r="AY1244" s="162" t="s">
        <v>187</v>
      </c>
    </row>
    <row r="1245" spans="2:65" s="14" customFormat="1" ht="11.25">
      <c r="B1245" s="168"/>
      <c r="D1245" s="151" t="s">
        <v>197</v>
      </c>
      <c r="E1245" s="169" t="s">
        <v>1</v>
      </c>
      <c r="F1245" s="170" t="s">
        <v>202</v>
      </c>
      <c r="H1245" s="171">
        <v>11.5</v>
      </c>
      <c r="I1245" s="172"/>
      <c r="L1245" s="168"/>
      <c r="M1245" s="173"/>
      <c r="T1245" s="174"/>
      <c r="AT1245" s="169" t="s">
        <v>197</v>
      </c>
      <c r="AU1245" s="169" t="s">
        <v>84</v>
      </c>
      <c r="AV1245" s="14" t="s">
        <v>193</v>
      </c>
      <c r="AW1245" s="14" t="s">
        <v>30</v>
      </c>
      <c r="AX1245" s="14" t="s">
        <v>80</v>
      </c>
      <c r="AY1245" s="169" t="s">
        <v>187</v>
      </c>
    </row>
    <row r="1246" spans="2:65" s="1" customFormat="1" ht="24.2" customHeight="1">
      <c r="B1246" s="32"/>
      <c r="C1246" s="137" t="s">
        <v>1217</v>
      </c>
      <c r="D1246" s="137" t="s">
        <v>189</v>
      </c>
      <c r="E1246" s="138" t="s">
        <v>1218</v>
      </c>
      <c r="F1246" s="139" t="s">
        <v>1219</v>
      </c>
      <c r="G1246" s="140" t="s">
        <v>397</v>
      </c>
      <c r="H1246" s="141">
        <v>8</v>
      </c>
      <c r="I1246" s="142"/>
      <c r="J1246" s="143">
        <f>ROUND(I1246*H1246,2)</f>
        <v>0</v>
      </c>
      <c r="K1246" s="144"/>
      <c r="L1246" s="32"/>
      <c r="M1246" s="145" t="s">
        <v>1</v>
      </c>
      <c r="N1246" s="146" t="s">
        <v>39</v>
      </c>
      <c r="P1246" s="147">
        <f>O1246*H1246</f>
        <v>0</v>
      </c>
      <c r="Q1246" s="147">
        <v>0</v>
      </c>
      <c r="R1246" s="147">
        <f>Q1246*H1246</f>
        <v>0</v>
      </c>
      <c r="S1246" s="147">
        <v>0</v>
      </c>
      <c r="T1246" s="148">
        <f>S1246*H1246</f>
        <v>0</v>
      </c>
      <c r="AR1246" s="149" t="s">
        <v>193</v>
      </c>
      <c r="AT1246" s="149" t="s">
        <v>189</v>
      </c>
      <c r="AU1246" s="149" t="s">
        <v>84</v>
      </c>
      <c r="AY1246" s="17" t="s">
        <v>187</v>
      </c>
      <c r="BE1246" s="150">
        <f>IF(N1246="základní",J1246,0)</f>
        <v>0</v>
      </c>
      <c r="BF1246" s="150">
        <f>IF(N1246="snížená",J1246,0)</f>
        <v>0</v>
      </c>
      <c r="BG1246" s="150">
        <f>IF(N1246="zákl. přenesená",J1246,0)</f>
        <v>0</v>
      </c>
      <c r="BH1246" s="150">
        <f>IF(N1246="sníž. přenesená",J1246,0)</f>
        <v>0</v>
      </c>
      <c r="BI1246" s="150">
        <f>IF(N1246="nulová",J1246,0)</f>
        <v>0</v>
      </c>
      <c r="BJ1246" s="17" t="s">
        <v>84</v>
      </c>
      <c r="BK1246" s="150">
        <f>ROUND(I1246*H1246,2)</f>
        <v>0</v>
      </c>
      <c r="BL1246" s="17" t="s">
        <v>193</v>
      </c>
      <c r="BM1246" s="149" t="s">
        <v>3716</v>
      </c>
    </row>
    <row r="1247" spans="2:65" s="12" customFormat="1" ht="11.25">
      <c r="B1247" s="155"/>
      <c r="D1247" s="151" t="s">
        <v>197</v>
      </c>
      <c r="E1247" s="156" t="s">
        <v>1</v>
      </c>
      <c r="F1247" s="157" t="s">
        <v>379</v>
      </c>
      <c r="H1247" s="156" t="s">
        <v>1</v>
      </c>
      <c r="I1247" s="158"/>
      <c r="L1247" s="155"/>
      <c r="M1247" s="159"/>
      <c r="T1247" s="160"/>
      <c r="AT1247" s="156" t="s">
        <v>197</v>
      </c>
      <c r="AU1247" s="156" t="s">
        <v>84</v>
      </c>
      <c r="AV1247" s="12" t="s">
        <v>80</v>
      </c>
      <c r="AW1247" s="12" t="s">
        <v>30</v>
      </c>
      <c r="AX1247" s="12" t="s">
        <v>73</v>
      </c>
      <c r="AY1247" s="156" t="s">
        <v>187</v>
      </c>
    </row>
    <row r="1248" spans="2:65" s="13" customFormat="1" ht="11.25">
      <c r="B1248" s="161"/>
      <c r="D1248" s="151" t="s">
        <v>197</v>
      </c>
      <c r="E1248" s="162" t="s">
        <v>1</v>
      </c>
      <c r="F1248" s="163" t="s">
        <v>1221</v>
      </c>
      <c r="H1248" s="164">
        <v>8</v>
      </c>
      <c r="I1248" s="165"/>
      <c r="L1248" s="161"/>
      <c r="M1248" s="166"/>
      <c r="T1248" s="167"/>
      <c r="AT1248" s="162" t="s">
        <v>197</v>
      </c>
      <c r="AU1248" s="162" t="s">
        <v>84</v>
      </c>
      <c r="AV1248" s="13" t="s">
        <v>84</v>
      </c>
      <c r="AW1248" s="13" t="s">
        <v>30</v>
      </c>
      <c r="AX1248" s="13" t="s">
        <v>73</v>
      </c>
      <c r="AY1248" s="162" t="s">
        <v>187</v>
      </c>
    </row>
    <row r="1249" spans="2:65" s="14" customFormat="1" ht="11.25">
      <c r="B1249" s="168"/>
      <c r="D1249" s="151" t="s">
        <v>197</v>
      </c>
      <c r="E1249" s="169" t="s">
        <v>1</v>
      </c>
      <c r="F1249" s="170" t="s">
        <v>202</v>
      </c>
      <c r="H1249" s="171">
        <v>8</v>
      </c>
      <c r="I1249" s="172"/>
      <c r="L1249" s="168"/>
      <c r="M1249" s="173"/>
      <c r="T1249" s="174"/>
      <c r="AT1249" s="169" t="s">
        <v>197</v>
      </c>
      <c r="AU1249" s="169" t="s">
        <v>84</v>
      </c>
      <c r="AV1249" s="14" t="s">
        <v>193</v>
      </c>
      <c r="AW1249" s="14" t="s">
        <v>30</v>
      </c>
      <c r="AX1249" s="14" t="s">
        <v>80</v>
      </c>
      <c r="AY1249" s="169" t="s">
        <v>187</v>
      </c>
    </row>
    <row r="1250" spans="2:65" s="1" customFormat="1" ht="33" customHeight="1">
      <c r="B1250" s="32"/>
      <c r="C1250" s="137" t="s">
        <v>1222</v>
      </c>
      <c r="D1250" s="137" t="s">
        <v>189</v>
      </c>
      <c r="E1250" s="138" t="s">
        <v>1223</v>
      </c>
      <c r="F1250" s="139" t="s">
        <v>1224</v>
      </c>
      <c r="G1250" s="140" t="s">
        <v>245</v>
      </c>
      <c r="H1250" s="141">
        <v>156.05000000000001</v>
      </c>
      <c r="I1250" s="142"/>
      <c r="J1250" s="143">
        <f>ROUND(I1250*H1250,2)</f>
        <v>0</v>
      </c>
      <c r="K1250" s="144"/>
      <c r="L1250" s="32"/>
      <c r="M1250" s="145" t="s">
        <v>1</v>
      </c>
      <c r="N1250" s="146" t="s">
        <v>39</v>
      </c>
      <c r="P1250" s="147">
        <f>O1250*H1250</f>
        <v>0</v>
      </c>
      <c r="Q1250" s="147">
        <v>0</v>
      </c>
      <c r="R1250" s="147">
        <f>Q1250*H1250</f>
        <v>0</v>
      </c>
      <c r="S1250" s="147">
        <v>0</v>
      </c>
      <c r="T1250" s="148">
        <f>S1250*H1250</f>
        <v>0</v>
      </c>
      <c r="AR1250" s="149" t="s">
        <v>193</v>
      </c>
      <c r="AT1250" s="149" t="s">
        <v>189</v>
      </c>
      <c r="AU1250" s="149" t="s">
        <v>84</v>
      </c>
      <c r="AY1250" s="17" t="s">
        <v>187</v>
      </c>
      <c r="BE1250" s="150">
        <f>IF(N1250="základní",J1250,0)</f>
        <v>0</v>
      </c>
      <c r="BF1250" s="150">
        <f>IF(N1250="snížená",J1250,0)</f>
        <v>0</v>
      </c>
      <c r="BG1250" s="150">
        <f>IF(N1250="zákl. přenesená",J1250,0)</f>
        <v>0</v>
      </c>
      <c r="BH1250" s="150">
        <f>IF(N1250="sníž. přenesená",J1250,0)</f>
        <v>0</v>
      </c>
      <c r="BI1250" s="150">
        <f>IF(N1250="nulová",J1250,0)</f>
        <v>0</v>
      </c>
      <c r="BJ1250" s="17" t="s">
        <v>84</v>
      </c>
      <c r="BK1250" s="150">
        <f>ROUND(I1250*H1250,2)</f>
        <v>0</v>
      </c>
      <c r="BL1250" s="17" t="s">
        <v>193</v>
      </c>
      <c r="BM1250" s="149" t="s">
        <v>3717</v>
      </c>
    </row>
    <row r="1251" spans="2:65" s="1" customFormat="1" ht="29.25">
      <c r="B1251" s="32"/>
      <c r="D1251" s="151" t="s">
        <v>195</v>
      </c>
      <c r="F1251" s="152" t="s">
        <v>1226</v>
      </c>
      <c r="I1251" s="153"/>
      <c r="L1251" s="32"/>
      <c r="M1251" s="154"/>
      <c r="T1251" s="56"/>
      <c r="AT1251" s="17" t="s">
        <v>195</v>
      </c>
      <c r="AU1251" s="17" t="s">
        <v>84</v>
      </c>
    </row>
    <row r="1252" spans="2:65" s="12" customFormat="1" ht="11.25">
      <c r="B1252" s="155"/>
      <c r="D1252" s="151" t="s">
        <v>197</v>
      </c>
      <c r="E1252" s="156" t="s">
        <v>1</v>
      </c>
      <c r="F1252" s="157" t="s">
        <v>379</v>
      </c>
      <c r="H1252" s="156" t="s">
        <v>1</v>
      </c>
      <c r="I1252" s="158"/>
      <c r="L1252" s="155"/>
      <c r="M1252" s="159"/>
      <c r="T1252" s="160"/>
      <c r="AT1252" s="156" t="s">
        <v>197</v>
      </c>
      <c r="AU1252" s="156" t="s">
        <v>84</v>
      </c>
      <c r="AV1252" s="12" t="s">
        <v>80</v>
      </c>
      <c r="AW1252" s="12" t="s">
        <v>30</v>
      </c>
      <c r="AX1252" s="12" t="s">
        <v>73</v>
      </c>
      <c r="AY1252" s="156" t="s">
        <v>187</v>
      </c>
    </row>
    <row r="1253" spans="2:65" s="13" customFormat="1" ht="11.25">
      <c r="B1253" s="161"/>
      <c r="D1253" s="151" t="s">
        <v>197</v>
      </c>
      <c r="E1253" s="162" t="s">
        <v>1</v>
      </c>
      <c r="F1253" s="163" t="s">
        <v>1227</v>
      </c>
      <c r="H1253" s="164">
        <v>156.05000000000001</v>
      </c>
      <c r="I1253" s="165"/>
      <c r="L1253" s="161"/>
      <c r="M1253" s="166"/>
      <c r="T1253" s="167"/>
      <c r="AT1253" s="162" t="s">
        <v>197</v>
      </c>
      <c r="AU1253" s="162" t="s">
        <v>84</v>
      </c>
      <c r="AV1253" s="13" t="s">
        <v>84</v>
      </c>
      <c r="AW1253" s="13" t="s">
        <v>30</v>
      </c>
      <c r="AX1253" s="13" t="s">
        <v>73</v>
      </c>
      <c r="AY1253" s="162" t="s">
        <v>187</v>
      </c>
    </row>
    <row r="1254" spans="2:65" s="14" customFormat="1" ht="11.25">
      <c r="B1254" s="168"/>
      <c r="D1254" s="151" t="s">
        <v>197</v>
      </c>
      <c r="E1254" s="169" t="s">
        <v>1</v>
      </c>
      <c r="F1254" s="170" t="s">
        <v>202</v>
      </c>
      <c r="H1254" s="171">
        <v>156.05000000000001</v>
      </c>
      <c r="I1254" s="172"/>
      <c r="L1254" s="168"/>
      <c r="M1254" s="173"/>
      <c r="T1254" s="174"/>
      <c r="AT1254" s="169" t="s">
        <v>197</v>
      </c>
      <c r="AU1254" s="169" t="s">
        <v>84</v>
      </c>
      <c r="AV1254" s="14" t="s">
        <v>193</v>
      </c>
      <c r="AW1254" s="14" t="s">
        <v>30</v>
      </c>
      <c r="AX1254" s="14" t="s">
        <v>80</v>
      </c>
      <c r="AY1254" s="169" t="s">
        <v>187</v>
      </c>
    </row>
    <row r="1255" spans="2:65" s="1" customFormat="1" ht="37.9" customHeight="1">
      <c r="B1255" s="32"/>
      <c r="C1255" s="137" t="s">
        <v>1228</v>
      </c>
      <c r="D1255" s="137" t="s">
        <v>189</v>
      </c>
      <c r="E1255" s="138" t="s">
        <v>1229</v>
      </c>
      <c r="F1255" s="139" t="s">
        <v>1230</v>
      </c>
      <c r="G1255" s="140" t="s">
        <v>245</v>
      </c>
      <c r="H1255" s="141">
        <v>377.13</v>
      </c>
      <c r="I1255" s="142"/>
      <c r="J1255" s="143">
        <f>ROUND(I1255*H1255,2)</f>
        <v>0</v>
      </c>
      <c r="K1255" s="144"/>
      <c r="L1255" s="32"/>
      <c r="M1255" s="145" t="s">
        <v>1</v>
      </c>
      <c r="N1255" s="146" t="s">
        <v>39</v>
      </c>
      <c r="P1255" s="147">
        <f>O1255*H1255</f>
        <v>0</v>
      </c>
      <c r="Q1255" s="147">
        <v>0</v>
      </c>
      <c r="R1255" s="147">
        <f>Q1255*H1255</f>
        <v>0</v>
      </c>
      <c r="S1255" s="147">
        <v>0</v>
      </c>
      <c r="T1255" s="148">
        <f>S1255*H1255</f>
        <v>0</v>
      </c>
      <c r="AR1255" s="149" t="s">
        <v>193</v>
      </c>
      <c r="AT1255" s="149" t="s">
        <v>189</v>
      </c>
      <c r="AU1255" s="149" t="s">
        <v>84</v>
      </c>
      <c r="AY1255" s="17" t="s">
        <v>187</v>
      </c>
      <c r="BE1255" s="150">
        <f>IF(N1255="základní",J1255,0)</f>
        <v>0</v>
      </c>
      <c r="BF1255" s="150">
        <f>IF(N1255="snížená",J1255,0)</f>
        <v>0</v>
      </c>
      <c r="BG1255" s="150">
        <f>IF(N1255="zákl. přenesená",J1255,0)</f>
        <v>0</v>
      </c>
      <c r="BH1255" s="150">
        <f>IF(N1255="sníž. přenesená",J1255,0)</f>
        <v>0</v>
      </c>
      <c r="BI1255" s="150">
        <f>IF(N1255="nulová",J1255,0)</f>
        <v>0</v>
      </c>
      <c r="BJ1255" s="17" t="s">
        <v>84</v>
      </c>
      <c r="BK1255" s="150">
        <f>ROUND(I1255*H1255,2)</f>
        <v>0</v>
      </c>
      <c r="BL1255" s="17" t="s">
        <v>193</v>
      </c>
      <c r="BM1255" s="149" t="s">
        <v>3718</v>
      </c>
    </row>
    <row r="1256" spans="2:65" s="1" customFormat="1" ht="29.25">
      <c r="B1256" s="32"/>
      <c r="D1256" s="151" t="s">
        <v>195</v>
      </c>
      <c r="F1256" s="152" t="s">
        <v>1226</v>
      </c>
      <c r="I1256" s="153"/>
      <c r="L1256" s="32"/>
      <c r="M1256" s="154"/>
      <c r="T1256" s="56"/>
      <c r="AT1256" s="17" t="s">
        <v>195</v>
      </c>
      <c r="AU1256" s="17" t="s">
        <v>84</v>
      </c>
    </row>
    <row r="1257" spans="2:65" s="12" customFormat="1" ht="11.25">
      <c r="B1257" s="155"/>
      <c r="D1257" s="151" t="s">
        <v>197</v>
      </c>
      <c r="E1257" s="156" t="s">
        <v>1</v>
      </c>
      <c r="F1257" s="157" t="s">
        <v>379</v>
      </c>
      <c r="H1257" s="156" t="s">
        <v>1</v>
      </c>
      <c r="I1257" s="158"/>
      <c r="L1257" s="155"/>
      <c r="M1257" s="159"/>
      <c r="T1257" s="160"/>
      <c r="AT1257" s="156" t="s">
        <v>197</v>
      </c>
      <c r="AU1257" s="156" t="s">
        <v>84</v>
      </c>
      <c r="AV1257" s="12" t="s">
        <v>80</v>
      </c>
      <c r="AW1257" s="12" t="s">
        <v>30</v>
      </c>
      <c r="AX1257" s="12" t="s">
        <v>73</v>
      </c>
      <c r="AY1257" s="156" t="s">
        <v>187</v>
      </c>
    </row>
    <row r="1258" spans="2:65" s="12" customFormat="1" ht="11.25">
      <c r="B1258" s="155"/>
      <c r="D1258" s="151" t="s">
        <v>197</v>
      </c>
      <c r="E1258" s="156" t="s">
        <v>1</v>
      </c>
      <c r="F1258" s="157" t="s">
        <v>307</v>
      </c>
      <c r="H1258" s="156" t="s">
        <v>1</v>
      </c>
      <c r="I1258" s="158"/>
      <c r="L1258" s="155"/>
      <c r="M1258" s="159"/>
      <c r="T1258" s="160"/>
      <c r="AT1258" s="156" t="s">
        <v>197</v>
      </c>
      <c r="AU1258" s="156" t="s">
        <v>84</v>
      </c>
      <c r="AV1258" s="12" t="s">
        <v>80</v>
      </c>
      <c r="AW1258" s="12" t="s">
        <v>30</v>
      </c>
      <c r="AX1258" s="12" t="s">
        <v>73</v>
      </c>
      <c r="AY1258" s="156" t="s">
        <v>187</v>
      </c>
    </row>
    <row r="1259" spans="2:65" s="13" customFormat="1" ht="11.25">
      <c r="B1259" s="161"/>
      <c r="D1259" s="151" t="s">
        <v>197</v>
      </c>
      <c r="E1259" s="162" t="s">
        <v>1</v>
      </c>
      <c r="F1259" s="163" t="s">
        <v>1232</v>
      </c>
      <c r="H1259" s="164">
        <v>80.14</v>
      </c>
      <c r="I1259" s="165"/>
      <c r="L1259" s="161"/>
      <c r="M1259" s="166"/>
      <c r="T1259" s="167"/>
      <c r="AT1259" s="162" t="s">
        <v>197</v>
      </c>
      <c r="AU1259" s="162" t="s">
        <v>84</v>
      </c>
      <c r="AV1259" s="13" t="s">
        <v>84</v>
      </c>
      <c r="AW1259" s="13" t="s">
        <v>30</v>
      </c>
      <c r="AX1259" s="13" t="s">
        <v>73</v>
      </c>
      <c r="AY1259" s="162" t="s">
        <v>187</v>
      </c>
    </row>
    <row r="1260" spans="2:65" s="13" customFormat="1" ht="11.25">
      <c r="B1260" s="161"/>
      <c r="D1260" s="151" t="s">
        <v>197</v>
      </c>
      <c r="E1260" s="162" t="s">
        <v>1</v>
      </c>
      <c r="F1260" s="163" t="s">
        <v>1233</v>
      </c>
      <c r="H1260" s="164">
        <v>78.56</v>
      </c>
      <c r="I1260" s="165"/>
      <c r="L1260" s="161"/>
      <c r="M1260" s="166"/>
      <c r="T1260" s="167"/>
      <c r="AT1260" s="162" t="s">
        <v>197</v>
      </c>
      <c r="AU1260" s="162" t="s">
        <v>84</v>
      </c>
      <c r="AV1260" s="13" t="s">
        <v>84</v>
      </c>
      <c r="AW1260" s="13" t="s">
        <v>30</v>
      </c>
      <c r="AX1260" s="13" t="s">
        <v>73</v>
      </c>
      <c r="AY1260" s="162" t="s">
        <v>187</v>
      </c>
    </row>
    <row r="1261" spans="2:65" s="13" customFormat="1" ht="11.25">
      <c r="B1261" s="161"/>
      <c r="D1261" s="151" t="s">
        <v>197</v>
      </c>
      <c r="E1261" s="162" t="s">
        <v>1</v>
      </c>
      <c r="F1261" s="163" t="s">
        <v>1234</v>
      </c>
      <c r="H1261" s="164">
        <v>16.350000000000001</v>
      </c>
      <c r="I1261" s="165"/>
      <c r="L1261" s="161"/>
      <c r="M1261" s="166"/>
      <c r="T1261" s="167"/>
      <c r="AT1261" s="162" t="s">
        <v>197</v>
      </c>
      <c r="AU1261" s="162" t="s">
        <v>84</v>
      </c>
      <c r="AV1261" s="13" t="s">
        <v>84</v>
      </c>
      <c r="AW1261" s="13" t="s">
        <v>30</v>
      </c>
      <c r="AX1261" s="13" t="s">
        <v>73</v>
      </c>
      <c r="AY1261" s="162" t="s">
        <v>187</v>
      </c>
    </row>
    <row r="1262" spans="2:65" s="12" customFormat="1" ht="11.25">
      <c r="B1262" s="155"/>
      <c r="D1262" s="151" t="s">
        <v>197</v>
      </c>
      <c r="E1262" s="156" t="s">
        <v>1</v>
      </c>
      <c r="F1262" s="157" t="s">
        <v>311</v>
      </c>
      <c r="H1262" s="156" t="s">
        <v>1</v>
      </c>
      <c r="I1262" s="158"/>
      <c r="L1262" s="155"/>
      <c r="M1262" s="159"/>
      <c r="T1262" s="160"/>
      <c r="AT1262" s="156" t="s">
        <v>197</v>
      </c>
      <c r="AU1262" s="156" t="s">
        <v>84</v>
      </c>
      <c r="AV1262" s="12" t="s">
        <v>80</v>
      </c>
      <c r="AW1262" s="12" t="s">
        <v>30</v>
      </c>
      <c r="AX1262" s="12" t="s">
        <v>73</v>
      </c>
      <c r="AY1262" s="156" t="s">
        <v>187</v>
      </c>
    </row>
    <row r="1263" spans="2:65" s="13" customFormat="1" ht="11.25">
      <c r="B1263" s="161"/>
      <c r="D1263" s="151" t="s">
        <v>197</v>
      </c>
      <c r="E1263" s="162" t="s">
        <v>1</v>
      </c>
      <c r="F1263" s="163" t="s">
        <v>1235</v>
      </c>
      <c r="H1263" s="164">
        <v>82.92</v>
      </c>
      <c r="I1263" s="165"/>
      <c r="L1263" s="161"/>
      <c r="M1263" s="166"/>
      <c r="T1263" s="167"/>
      <c r="AT1263" s="162" t="s">
        <v>197</v>
      </c>
      <c r="AU1263" s="162" t="s">
        <v>84</v>
      </c>
      <c r="AV1263" s="13" t="s">
        <v>84</v>
      </c>
      <c r="AW1263" s="13" t="s">
        <v>30</v>
      </c>
      <c r="AX1263" s="13" t="s">
        <v>73</v>
      </c>
      <c r="AY1263" s="162" t="s">
        <v>187</v>
      </c>
    </row>
    <row r="1264" spans="2:65" s="13" customFormat="1" ht="11.25">
      <c r="B1264" s="161"/>
      <c r="D1264" s="151" t="s">
        <v>197</v>
      </c>
      <c r="E1264" s="162" t="s">
        <v>1</v>
      </c>
      <c r="F1264" s="163" t="s">
        <v>1236</v>
      </c>
      <c r="H1264" s="164">
        <v>81.28</v>
      </c>
      <c r="I1264" s="165"/>
      <c r="L1264" s="161"/>
      <c r="M1264" s="166"/>
      <c r="T1264" s="167"/>
      <c r="AT1264" s="162" t="s">
        <v>197</v>
      </c>
      <c r="AU1264" s="162" t="s">
        <v>84</v>
      </c>
      <c r="AV1264" s="13" t="s">
        <v>84</v>
      </c>
      <c r="AW1264" s="13" t="s">
        <v>30</v>
      </c>
      <c r="AX1264" s="13" t="s">
        <v>73</v>
      </c>
      <c r="AY1264" s="162" t="s">
        <v>187</v>
      </c>
    </row>
    <row r="1265" spans="2:65" s="13" customFormat="1" ht="11.25">
      <c r="B1265" s="161"/>
      <c r="D1265" s="151" t="s">
        <v>197</v>
      </c>
      <c r="E1265" s="162" t="s">
        <v>1</v>
      </c>
      <c r="F1265" s="163" t="s">
        <v>1237</v>
      </c>
      <c r="H1265" s="164">
        <v>37.880000000000003</v>
      </c>
      <c r="I1265" s="165"/>
      <c r="L1265" s="161"/>
      <c r="M1265" s="166"/>
      <c r="T1265" s="167"/>
      <c r="AT1265" s="162" t="s">
        <v>197</v>
      </c>
      <c r="AU1265" s="162" t="s">
        <v>84</v>
      </c>
      <c r="AV1265" s="13" t="s">
        <v>84</v>
      </c>
      <c r="AW1265" s="13" t="s">
        <v>30</v>
      </c>
      <c r="AX1265" s="13" t="s">
        <v>73</v>
      </c>
      <c r="AY1265" s="162" t="s">
        <v>187</v>
      </c>
    </row>
    <row r="1266" spans="2:65" s="14" customFormat="1" ht="11.25">
      <c r="B1266" s="168"/>
      <c r="D1266" s="151" t="s">
        <v>197</v>
      </c>
      <c r="E1266" s="169" t="s">
        <v>1</v>
      </c>
      <c r="F1266" s="170" t="s">
        <v>202</v>
      </c>
      <c r="H1266" s="171">
        <v>377.13</v>
      </c>
      <c r="I1266" s="172"/>
      <c r="L1266" s="168"/>
      <c r="M1266" s="173"/>
      <c r="T1266" s="174"/>
      <c r="AT1266" s="169" t="s">
        <v>197</v>
      </c>
      <c r="AU1266" s="169" t="s">
        <v>84</v>
      </c>
      <c r="AV1266" s="14" t="s">
        <v>193</v>
      </c>
      <c r="AW1266" s="14" t="s">
        <v>30</v>
      </c>
      <c r="AX1266" s="14" t="s">
        <v>80</v>
      </c>
      <c r="AY1266" s="169" t="s">
        <v>187</v>
      </c>
    </row>
    <row r="1267" spans="2:65" s="1" customFormat="1" ht="37.9" customHeight="1">
      <c r="B1267" s="32"/>
      <c r="C1267" s="137" t="s">
        <v>1238</v>
      </c>
      <c r="D1267" s="137" t="s">
        <v>189</v>
      </c>
      <c r="E1267" s="138" t="s">
        <v>1239</v>
      </c>
      <c r="F1267" s="139" t="s">
        <v>1240</v>
      </c>
      <c r="G1267" s="140" t="s">
        <v>245</v>
      </c>
      <c r="H1267" s="141">
        <v>1474.3820000000001</v>
      </c>
      <c r="I1267" s="142"/>
      <c r="J1267" s="143">
        <f>ROUND(I1267*H1267,2)</f>
        <v>0</v>
      </c>
      <c r="K1267" s="144"/>
      <c r="L1267" s="32"/>
      <c r="M1267" s="145" t="s">
        <v>1</v>
      </c>
      <c r="N1267" s="146" t="s">
        <v>39</v>
      </c>
      <c r="P1267" s="147">
        <f>O1267*H1267</f>
        <v>0</v>
      </c>
      <c r="Q1267" s="147">
        <v>0</v>
      </c>
      <c r="R1267" s="147">
        <f>Q1267*H1267</f>
        <v>0</v>
      </c>
      <c r="S1267" s="147">
        <v>0</v>
      </c>
      <c r="T1267" s="148">
        <f>S1267*H1267</f>
        <v>0</v>
      </c>
      <c r="AR1267" s="149" t="s">
        <v>193</v>
      </c>
      <c r="AT1267" s="149" t="s">
        <v>189</v>
      </c>
      <c r="AU1267" s="149" t="s">
        <v>84</v>
      </c>
      <c r="AY1267" s="17" t="s">
        <v>187</v>
      </c>
      <c r="BE1267" s="150">
        <f>IF(N1267="základní",J1267,0)</f>
        <v>0</v>
      </c>
      <c r="BF1267" s="150">
        <f>IF(N1267="snížená",J1267,0)</f>
        <v>0</v>
      </c>
      <c r="BG1267" s="150">
        <f>IF(N1267="zákl. přenesená",J1267,0)</f>
        <v>0</v>
      </c>
      <c r="BH1267" s="150">
        <f>IF(N1267="sníž. přenesená",J1267,0)</f>
        <v>0</v>
      </c>
      <c r="BI1267" s="150">
        <f>IF(N1267="nulová",J1267,0)</f>
        <v>0</v>
      </c>
      <c r="BJ1267" s="17" t="s">
        <v>84</v>
      </c>
      <c r="BK1267" s="150">
        <f>ROUND(I1267*H1267,2)</f>
        <v>0</v>
      </c>
      <c r="BL1267" s="17" t="s">
        <v>193</v>
      </c>
      <c r="BM1267" s="149" t="s">
        <v>3719</v>
      </c>
    </row>
    <row r="1268" spans="2:65" s="1" customFormat="1" ht="29.25">
      <c r="B1268" s="32"/>
      <c r="D1268" s="151" t="s">
        <v>195</v>
      </c>
      <c r="F1268" s="152" t="s">
        <v>1226</v>
      </c>
      <c r="I1268" s="153"/>
      <c r="L1268" s="32"/>
      <c r="M1268" s="154"/>
      <c r="T1268" s="56"/>
      <c r="AT1268" s="17" t="s">
        <v>195</v>
      </c>
      <c r="AU1268" s="17" t="s">
        <v>84</v>
      </c>
    </row>
    <row r="1269" spans="2:65" s="12" customFormat="1" ht="11.25">
      <c r="B1269" s="155"/>
      <c r="D1269" s="151" t="s">
        <v>197</v>
      </c>
      <c r="E1269" s="156" t="s">
        <v>1</v>
      </c>
      <c r="F1269" s="157" t="s">
        <v>379</v>
      </c>
      <c r="H1269" s="156" t="s">
        <v>1</v>
      </c>
      <c r="I1269" s="158"/>
      <c r="L1269" s="155"/>
      <c r="M1269" s="159"/>
      <c r="T1269" s="160"/>
      <c r="AT1269" s="156" t="s">
        <v>197</v>
      </c>
      <c r="AU1269" s="156" t="s">
        <v>84</v>
      </c>
      <c r="AV1269" s="12" t="s">
        <v>80</v>
      </c>
      <c r="AW1269" s="12" t="s">
        <v>30</v>
      </c>
      <c r="AX1269" s="12" t="s">
        <v>73</v>
      </c>
      <c r="AY1269" s="156" t="s">
        <v>187</v>
      </c>
    </row>
    <row r="1270" spans="2:65" s="12" customFormat="1" ht="11.25">
      <c r="B1270" s="155"/>
      <c r="D1270" s="151" t="s">
        <v>197</v>
      </c>
      <c r="E1270" s="156" t="s">
        <v>1</v>
      </c>
      <c r="F1270" s="157" t="s">
        <v>400</v>
      </c>
      <c r="H1270" s="156" t="s">
        <v>1</v>
      </c>
      <c r="I1270" s="158"/>
      <c r="L1270" s="155"/>
      <c r="M1270" s="159"/>
      <c r="T1270" s="160"/>
      <c r="AT1270" s="156" t="s">
        <v>197</v>
      </c>
      <c r="AU1270" s="156" t="s">
        <v>84</v>
      </c>
      <c r="AV1270" s="12" t="s">
        <v>80</v>
      </c>
      <c r="AW1270" s="12" t="s">
        <v>30</v>
      </c>
      <c r="AX1270" s="12" t="s">
        <v>73</v>
      </c>
      <c r="AY1270" s="156" t="s">
        <v>187</v>
      </c>
    </row>
    <row r="1271" spans="2:65" s="13" customFormat="1" ht="11.25">
      <c r="B1271" s="161"/>
      <c r="D1271" s="151" t="s">
        <v>197</v>
      </c>
      <c r="E1271" s="162" t="s">
        <v>1</v>
      </c>
      <c r="F1271" s="163" t="s">
        <v>1242</v>
      </c>
      <c r="H1271" s="164">
        <v>70.3</v>
      </c>
      <c r="I1271" s="165"/>
      <c r="L1271" s="161"/>
      <c r="M1271" s="166"/>
      <c r="T1271" s="167"/>
      <c r="AT1271" s="162" t="s">
        <v>197</v>
      </c>
      <c r="AU1271" s="162" t="s">
        <v>84</v>
      </c>
      <c r="AV1271" s="13" t="s">
        <v>84</v>
      </c>
      <c r="AW1271" s="13" t="s">
        <v>30</v>
      </c>
      <c r="AX1271" s="13" t="s">
        <v>73</v>
      </c>
      <c r="AY1271" s="162" t="s">
        <v>187</v>
      </c>
    </row>
    <row r="1272" spans="2:65" s="13" customFormat="1" ht="11.25">
      <c r="B1272" s="161"/>
      <c r="D1272" s="151" t="s">
        <v>197</v>
      </c>
      <c r="E1272" s="162" t="s">
        <v>1</v>
      </c>
      <c r="F1272" s="163" t="s">
        <v>1243</v>
      </c>
      <c r="H1272" s="164">
        <v>7.6</v>
      </c>
      <c r="I1272" s="165"/>
      <c r="L1272" s="161"/>
      <c r="M1272" s="166"/>
      <c r="T1272" s="167"/>
      <c r="AT1272" s="162" t="s">
        <v>197</v>
      </c>
      <c r="AU1272" s="162" t="s">
        <v>84</v>
      </c>
      <c r="AV1272" s="13" t="s">
        <v>84</v>
      </c>
      <c r="AW1272" s="13" t="s">
        <v>30</v>
      </c>
      <c r="AX1272" s="13" t="s">
        <v>73</v>
      </c>
      <c r="AY1272" s="162" t="s">
        <v>187</v>
      </c>
    </row>
    <row r="1273" spans="2:65" s="13" customFormat="1" ht="11.25">
      <c r="B1273" s="161"/>
      <c r="D1273" s="151" t="s">
        <v>197</v>
      </c>
      <c r="E1273" s="162" t="s">
        <v>1</v>
      </c>
      <c r="F1273" s="163" t="s">
        <v>1244</v>
      </c>
      <c r="H1273" s="164">
        <v>70.87</v>
      </c>
      <c r="I1273" s="165"/>
      <c r="L1273" s="161"/>
      <c r="M1273" s="166"/>
      <c r="T1273" s="167"/>
      <c r="AT1273" s="162" t="s">
        <v>197</v>
      </c>
      <c r="AU1273" s="162" t="s">
        <v>84</v>
      </c>
      <c r="AV1273" s="13" t="s">
        <v>84</v>
      </c>
      <c r="AW1273" s="13" t="s">
        <v>30</v>
      </c>
      <c r="AX1273" s="13" t="s">
        <v>73</v>
      </c>
      <c r="AY1273" s="162" t="s">
        <v>187</v>
      </c>
    </row>
    <row r="1274" spans="2:65" s="13" customFormat="1" ht="11.25">
      <c r="B1274" s="161"/>
      <c r="D1274" s="151" t="s">
        <v>197</v>
      </c>
      <c r="E1274" s="162" t="s">
        <v>1</v>
      </c>
      <c r="F1274" s="163" t="s">
        <v>1245</v>
      </c>
      <c r="H1274" s="164">
        <v>31.635000000000002</v>
      </c>
      <c r="I1274" s="165"/>
      <c r="L1274" s="161"/>
      <c r="M1274" s="166"/>
      <c r="T1274" s="167"/>
      <c r="AT1274" s="162" t="s">
        <v>197</v>
      </c>
      <c r="AU1274" s="162" t="s">
        <v>84</v>
      </c>
      <c r="AV1274" s="13" t="s">
        <v>84</v>
      </c>
      <c r="AW1274" s="13" t="s">
        <v>30</v>
      </c>
      <c r="AX1274" s="13" t="s">
        <v>73</v>
      </c>
      <c r="AY1274" s="162" t="s">
        <v>187</v>
      </c>
    </row>
    <row r="1275" spans="2:65" s="13" customFormat="1" ht="11.25">
      <c r="B1275" s="161"/>
      <c r="D1275" s="151" t="s">
        <v>197</v>
      </c>
      <c r="E1275" s="162" t="s">
        <v>1</v>
      </c>
      <c r="F1275" s="163" t="s">
        <v>1246</v>
      </c>
      <c r="H1275" s="164">
        <v>30.305</v>
      </c>
      <c r="I1275" s="165"/>
      <c r="L1275" s="161"/>
      <c r="M1275" s="166"/>
      <c r="T1275" s="167"/>
      <c r="AT1275" s="162" t="s">
        <v>197</v>
      </c>
      <c r="AU1275" s="162" t="s">
        <v>84</v>
      </c>
      <c r="AV1275" s="13" t="s">
        <v>84</v>
      </c>
      <c r="AW1275" s="13" t="s">
        <v>30</v>
      </c>
      <c r="AX1275" s="13" t="s">
        <v>73</v>
      </c>
      <c r="AY1275" s="162" t="s">
        <v>187</v>
      </c>
    </row>
    <row r="1276" spans="2:65" s="13" customFormat="1" ht="11.25">
      <c r="B1276" s="161"/>
      <c r="D1276" s="151" t="s">
        <v>197</v>
      </c>
      <c r="E1276" s="162" t="s">
        <v>1</v>
      </c>
      <c r="F1276" s="163" t="s">
        <v>1247</v>
      </c>
      <c r="H1276" s="164">
        <v>25.934999999999999</v>
      </c>
      <c r="I1276" s="165"/>
      <c r="L1276" s="161"/>
      <c r="M1276" s="166"/>
      <c r="T1276" s="167"/>
      <c r="AT1276" s="162" t="s">
        <v>197</v>
      </c>
      <c r="AU1276" s="162" t="s">
        <v>84</v>
      </c>
      <c r="AV1276" s="13" t="s">
        <v>84</v>
      </c>
      <c r="AW1276" s="13" t="s">
        <v>30</v>
      </c>
      <c r="AX1276" s="13" t="s">
        <v>73</v>
      </c>
      <c r="AY1276" s="162" t="s">
        <v>187</v>
      </c>
    </row>
    <row r="1277" spans="2:65" s="13" customFormat="1" ht="11.25">
      <c r="B1277" s="161"/>
      <c r="D1277" s="151" t="s">
        <v>197</v>
      </c>
      <c r="E1277" s="162" t="s">
        <v>1</v>
      </c>
      <c r="F1277" s="163" t="s">
        <v>1248</v>
      </c>
      <c r="H1277" s="164">
        <v>29.925000000000001</v>
      </c>
      <c r="I1277" s="165"/>
      <c r="L1277" s="161"/>
      <c r="M1277" s="166"/>
      <c r="T1277" s="167"/>
      <c r="AT1277" s="162" t="s">
        <v>197</v>
      </c>
      <c r="AU1277" s="162" t="s">
        <v>84</v>
      </c>
      <c r="AV1277" s="13" t="s">
        <v>84</v>
      </c>
      <c r="AW1277" s="13" t="s">
        <v>30</v>
      </c>
      <c r="AX1277" s="13" t="s">
        <v>73</v>
      </c>
      <c r="AY1277" s="162" t="s">
        <v>187</v>
      </c>
    </row>
    <row r="1278" spans="2:65" s="13" customFormat="1" ht="11.25">
      <c r="B1278" s="161"/>
      <c r="D1278" s="151" t="s">
        <v>197</v>
      </c>
      <c r="E1278" s="162" t="s">
        <v>1</v>
      </c>
      <c r="F1278" s="163" t="s">
        <v>1249</v>
      </c>
      <c r="H1278" s="164">
        <v>31.445</v>
      </c>
      <c r="I1278" s="165"/>
      <c r="L1278" s="161"/>
      <c r="M1278" s="166"/>
      <c r="T1278" s="167"/>
      <c r="AT1278" s="162" t="s">
        <v>197</v>
      </c>
      <c r="AU1278" s="162" t="s">
        <v>84</v>
      </c>
      <c r="AV1278" s="13" t="s">
        <v>84</v>
      </c>
      <c r="AW1278" s="13" t="s">
        <v>30</v>
      </c>
      <c r="AX1278" s="13" t="s">
        <v>73</v>
      </c>
      <c r="AY1278" s="162" t="s">
        <v>187</v>
      </c>
    </row>
    <row r="1279" spans="2:65" s="13" customFormat="1" ht="11.25">
      <c r="B1279" s="161"/>
      <c r="D1279" s="151" t="s">
        <v>197</v>
      </c>
      <c r="E1279" s="162" t="s">
        <v>1</v>
      </c>
      <c r="F1279" s="163" t="s">
        <v>1250</v>
      </c>
      <c r="H1279" s="164">
        <v>2.2799999999999998</v>
      </c>
      <c r="I1279" s="165"/>
      <c r="L1279" s="161"/>
      <c r="M1279" s="166"/>
      <c r="T1279" s="167"/>
      <c r="AT1279" s="162" t="s">
        <v>197</v>
      </c>
      <c r="AU1279" s="162" t="s">
        <v>84</v>
      </c>
      <c r="AV1279" s="13" t="s">
        <v>84</v>
      </c>
      <c r="AW1279" s="13" t="s">
        <v>30</v>
      </c>
      <c r="AX1279" s="13" t="s">
        <v>73</v>
      </c>
      <c r="AY1279" s="162" t="s">
        <v>187</v>
      </c>
    </row>
    <row r="1280" spans="2:65" s="13" customFormat="1" ht="11.25">
      <c r="B1280" s="161"/>
      <c r="D1280" s="151" t="s">
        <v>197</v>
      </c>
      <c r="E1280" s="162" t="s">
        <v>1</v>
      </c>
      <c r="F1280" s="163" t="s">
        <v>1251</v>
      </c>
      <c r="H1280" s="164">
        <v>-1.54</v>
      </c>
      <c r="I1280" s="165"/>
      <c r="L1280" s="161"/>
      <c r="M1280" s="166"/>
      <c r="T1280" s="167"/>
      <c r="AT1280" s="162" t="s">
        <v>197</v>
      </c>
      <c r="AU1280" s="162" t="s">
        <v>84</v>
      </c>
      <c r="AV1280" s="13" t="s">
        <v>84</v>
      </c>
      <c r="AW1280" s="13" t="s">
        <v>30</v>
      </c>
      <c r="AX1280" s="13" t="s">
        <v>73</v>
      </c>
      <c r="AY1280" s="162" t="s">
        <v>187</v>
      </c>
    </row>
    <row r="1281" spans="2:51" s="13" customFormat="1" ht="11.25">
      <c r="B1281" s="161"/>
      <c r="D1281" s="151" t="s">
        <v>197</v>
      </c>
      <c r="E1281" s="162" t="s">
        <v>1</v>
      </c>
      <c r="F1281" s="163" t="s">
        <v>1252</v>
      </c>
      <c r="H1281" s="164">
        <v>-0.42</v>
      </c>
      <c r="I1281" s="165"/>
      <c r="L1281" s="161"/>
      <c r="M1281" s="166"/>
      <c r="T1281" s="167"/>
      <c r="AT1281" s="162" t="s">
        <v>197</v>
      </c>
      <c r="AU1281" s="162" t="s">
        <v>84</v>
      </c>
      <c r="AV1281" s="13" t="s">
        <v>84</v>
      </c>
      <c r="AW1281" s="13" t="s">
        <v>30</v>
      </c>
      <c r="AX1281" s="13" t="s">
        <v>73</v>
      </c>
      <c r="AY1281" s="162" t="s">
        <v>187</v>
      </c>
    </row>
    <row r="1282" spans="2:51" s="13" customFormat="1" ht="11.25">
      <c r="B1282" s="161"/>
      <c r="D1282" s="151" t="s">
        <v>197</v>
      </c>
      <c r="E1282" s="162" t="s">
        <v>1</v>
      </c>
      <c r="F1282" s="163" t="s">
        <v>716</v>
      </c>
      <c r="H1282" s="164">
        <v>-0.34300000000000003</v>
      </c>
      <c r="I1282" s="165"/>
      <c r="L1282" s="161"/>
      <c r="M1282" s="166"/>
      <c r="T1282" s="167"/>
      <c r="AT1282" s="162" t="s">
        <v>197</v>
      </c>
      <c r="AU1282" s="162" t="s">
        <v>84</v>
      </c>
      <c r="AV1282" s="13" t="s">
        <v>84</v>
      </c>
      <c r="AW1282" s="13" t="s">
        <v>30</v>
      </c>
      <c r="AX1282" s="13" t="s">
        <v>73</v>
      </c>
      <c r="AY1282" s="162" t="s">
        <v>187</v>
      </c>
    </row>
    <row r="1283" spans="2:51" s="13" customFormat="1" ht="11.25">
      <c r="B1283" s="161"/>
      <c r="D1283" s="151" t="s">
        <v>197</v>
      </c>
      <c r="E1283" s="162" t="s">
        <v>1</v>
      </c>
      <c r="F1283" s="163" t="s">
        <v>1253</v>
      </c>
      <c r="H1283" s="164">
        <v>-0.72</v>
      </c>
      <c r="I1283" s="165"/>
      <c r="L1283" s="161"/>
      <c r="M1283" s="166"/>
      <c r="T1283" s="167"/>
      <c r="AT1283" s="162" t="s">
        <v>197</v>
      </c>
      <c r="AU1283" s="162" t="s">
        <v>84</v>
      </c>
      <c r="AV1283" s="13" t="s">
        <v>84</v>
      </c>
      <c r="AW1283" s="13" t="s">
        <v>30</v>
      </c>
      <c r="AX1283" s="13" t="s">
        <v>73</v>
      </c>
      <c r="AY1283" s="162" t="s">
        <v>187</v>
      </c>
    </row>
    <row r="1284" spans="2:51" s="13" customFormat="1" ht="11.25">
      <c r="B1284" s="161"/>
      <c r="D1284" s="151" t="s">
        <v>197</v>
      </c>
      <c r="E1284" s="162" t="s">
        <v>1</v>
      </c>
      <c r="F1284" s="163" t="s">
        <v>1254</v>
      </c>
      <c r="H1284" s="164">
        <v>-10.83</v>
      </c>
      <c r="I1284" s="165"/>
      <c r="L1284" s="161"/>
      <c r="M1284" s="166"/>
      <c r="T1284" s="167"/>
      <c r="AT1284" s="162" t="s">
        <v>197</v>
      </c>
      <c r="AU1284" s="162" t="s">
        <v>84</v>
      </c>
      <c r="AV1284" s="13" t="s">
        <v>84</v>
      </c>
      <c r="AW1284" s="13" t="s">
        <v>30</v>
      </c>
      <c r="AX1284" s="13" t="s">
        <v>73</v>
      </c>
      <c r="AY1284" s="162" t="s">
        <v>187</v>
      </c>
    </row>
    <row r="1285" spans="2:51" s="13" customFormat="1" ht="11.25">
      <c r="B1285" s="161"/>
      <c r="D1285" s="151" t="s">
        <v>197</v>
      </c>
      <c r="E1285" s="162" t="s">
        <v>1</v>
      </c>
      <c r="F1285" s="163" t="s">
        <v>1255</v>
      </c>
      <c r="H1285" s="164">
        <v>-15.2</v>
      </c>
      <c r="I1285" s="165"/>
      <c r="L1285" s="161"/>
      <c r="M1285" s="166"/>
      <c r="T1285" s="167"/>
      <c r="AT1285" s="162" t="s">
        <v>197</v>
      </c>
      <c r="AU1285" s="162" t="s">
        <v>84</v>
      </c>
      <c r="AV1285" s="13" t="s">
        <v>84</v>
      </c>
      <c r="AW1285" s="13" t="s">
        <v>30</v>
      </c>
      <c r="AX1285" s="13" t="s">
        <v>73</v>
      </c>
      <c r="AY1285" s="162" t="s">
        <v>187</v>
      </c>
    </row>
    <row r="1286" spans="2:51" s="13" customFormat="1" ht="11.25">
      <c r="B1286" s="161"/>
      <c r="D1286" s="151" t="s">
        <v>197</v>
      </c>
      <c r="E1286" s="162" t="s">
        <v>1</v>
      </c>
      <c r="F1286" s="163" t="s">
        <v>1256</v>
      </c>
      <c r="H1286" s="164">
        <v>0.94199999999999995</v>
      </c>
      <c r="I1286" s="165"/>
      <c r="L1286" s="161"/>
      <c r="M1286" s="166"/>
      <c r="T1286" s="167"/>
      <c r="AT1286" s="162" t="s">
        <v>197</v>
      </c>
      <c r="AU1286" s="162" t="s">
        <v>84</v>
      </c>
      <c r="AV1286" s="13" t="s">
        <v>84</v>
      </c>
      <c r="AW1286" s="13" t="s">
        <v>30</v>
      </c>
      <c r="AX1286" s="13" t="s">
        <v>73</v>
      </c>
      <c r="AY1286" s="162" t="s">
        <v>187</v>
      </c>
    </row>
    <row r="1287" spans="2:51" s="13" customFormat="1" ht="11.25">
      <c r="B1287" s="161"/>
      <c r="D1287" s="151" t="s">
        <v>197</v>
      </c>
      <c r="E1287" s="162" t="s">
        <v>1</v>
      </c>
      <c r="F1287" s="163" t="s">
        <v>1257</v>
      </c>
      <c r="H1287" s="164">
        <v>0.55500000000000005</v>
      </c>
      <c r="I1287" s="165"/>
      <c r="L1287" s="161"/>
      <c r="M1287" s="166"/>
      <c r="T1287" s="167"/>
      <c r="AT1287" s="162" t="s">
        <v>197</v>
      </c>
      <c r="AU1287" s="162" t="s">
        <v>84</v>
      </c>
      <c r="AV1287" s="13" t="s">
        <v>84</v>
      </c>
      <c r="AW1287" s="13" t="s">
        <v>30</v>
      </c>
      <c r="AX1287" s="13" t="s">
        <v>73</v>
      </c>
      <c r="AY1287" s="162" t="s">
        <v>187</v>
      </c>
    </row>
    <row r="1288" spans="2:51" s="13" customFormat="1" ht="11.25">
      <c r="B1288" s="161"/>
      <c r="D1288" s="151" t="s">
        <v>197</v>
      </c>
      <c r="E1288" s="162" t="s">
        <v>1</v>
      </c>
      <c r="F1288" s="163" t="s">
        <v>1258</v>
      </c>
      <c r="H1288" s="164">
        <v>0.50600000000000001</v>
      </c>
      <c r="I1288" s="165"/>
      <c r="L1288" s="161"/>
      <c r="M1288" s="166"/>
      <c r="T1288" s="167"/>
      <c r="AT1288" s="162" t="s">
        <v>197</v>
      </c>
      <c r="AU1288" s="162" t="s">
        <v>84</v>
      </c>
      <c r="AV1288" s="13" t="s">
        <v>84</v>
      </c>
      <c r="AW1288" s="13" t="s">
        <v>30</v>
      </c>
      <c r="AX1288" s="13" t="s">
        <v>73</v>
      </c>
      <c r="AY1288" s="162" t="s">
        <v>187</v>
      </c>
    </row>
    <row r="1289" spans="2:51" s="13" customFormat="1" ht="11.25">
      <c r="B1289" s="161"/>
      <c r="D1289" s="151" t="s">
        <v>197</v>
      </c>
      <c r="E1289" s="162" t="s">
        <v>1</v>
      </c>
      <c r="F1289" s="163" t="s">
        <v>1259</v>
      </c>
      <c r="H1289" s="164">
        <v>1.02</v>
      </c>
      <c r="I1289" s="165"/>
      <c r="L1289" s="161"/>
      <c r="M1289" s="166"/>
      <c r="T1289" s="167"/>
      <c r="AT1289" s="162" t="s">
        <v>197</v>
      </c>
      <c r="AU1289" s="162" t="s">
        <v>84</v>
      </c>
      <c r="AV1289" s="13" t="s">
        <v>84</v>
      </c>
      <c r="AW1289" s="13" t="s">
        <v>30</v>
      </c>
      <c r="AX1289" s="13" t="s">
        <v>73</v>
      </c>
      <c r="AY1289" s="162" t="s">
        <v>187</v>
      </c>
    </row>
    <row r="1290" spans="2:51" s="13" customFormat="1" ht="11.25">
      <c r="B1290" s="161"/>
      <c r="D1290" s="151" t="s">
        <v>197</v>
      </c>
      <c r="E1290" s="162" t="s">
        <v>1</v>
      </c>
      <c r="F1290" s="163" t="s">
        <v>1260</v>
      </c>
      <c r="H1290" s="164">
        <v>6.4130000000000003</v>
      </c>
      <c r="I1290" s="165"/>
      <c r="L1290" s="161"/>
      <c r="M1290" s="166"/>
      <c r="T1290" s="167"/>
      <c r="AT1290" s="162" t="s">
        <v>197</v>
      </c>
      <c r="AU1290" s="162" t="s">
        <v>84</v>
      </c>
      <c r="AV1290" s="13" t="s">
        <v>84</v>
      </c>
      <c r="AW1290" s="13" t="s">
        <v>30</v>
      </c>
      <c r="AX1290" s="13" t="s">
        <v>73</v>
      </c>
      <c r="AY1290" s="162" t="s">
        <v>187</v>
      </c>
    </row>
    <row r="1291" spans="2:51" s="13" customFormat="1" ht="11.25">
      <c r="B1291" s="161"/>
      <c r="D1291" s="151" t="s">
        <v>197</v>
      </c>
      <c r="E1291" s="162" t="s">
        <v>1</v>
      </c>
      <c r="F1291" s="163" t="s">
        <v>1261</v>
      </c>
      <c r="H1291" s="164">
        <v>11.52</v>
      </c>
      <c r="I1291" s="165"/>
      <c r="L1291" s="161"/>
      <c r="M1291" s="166"/>
      <c r="T1291" s="167"/>
      <c r="AT1291" s="162" t="s">
        <v>197</v>
      </c>
      <c r="AU1291" s="162" t="s">
        <v>84</v>
      </c>
      <c r="AV1291" s="13" t="s">
        <v>84</v>
      </c>
      <c r="AW1291" s="13" t="s">
        <v>30</v>
      </c>
      <c r="AX1291" s="13" t="s">
        <v>73</v>
      </c>
      <c r="AY1291" s="162" t="s">
        <v>187</v>
      </c>
    </row>
    <row r="1292" spans="2:51" s="15" customFormat="1" ht="11.25">
      <c r="B1292" s="186"/>
      <c r="D1292" s="151" t="s">
        <v>197</v>
      </c>
      <c r="E1292" s="187" t="s">
        <v>1</v>
      </c>
      <c r="F1292" s="188" t="s">
        <v>492</v>
      </c>
      <c r="H1292" s="189">
        <v>292.19799999999987</v>
      </c>
      <c r="I1292" s="190"/>
      <c r="L1292" s="186"/>
      <c r="M1292" s="191"/>
      <c r="T1292" s="192"/>
      <c r="AT1292" s="187" t="s">
        <v>197</v>
      </c>
      <c r="AU1292" s="187" t="s">
        <v>84</v>
      </c>
      <c r="AV1292" s="15" t="s">
        <v>210</v>
      </c>
      <c r="AW1292" s="15" t="s">
        <v>30</v>
      </c>
      <c r="AX1292" s="15" t="s">
        <v>73</v>
      </c>
      <c r="AY1292" s="187" t="s">
        <v>187</v>
      </c>
    </row>
    <row r="1293" spans="2:51" s="12" customFormat="1" ht="11.25">
      <c r="B1293" s="155"/>
      <c r="D1293" s="151" t="s">
        <v>197</v>
      </c>
      <c r="E1293" s="156" t="s">
        <v>1</v>
      </c>
      <c r="F1293" s="157" t="s">
        <v>307</v>
      </c>
      <c r="H1293" s="156" t="s">
        <v>1</v>
      </c>
      <c r="I1293" s="158"/>
      <c r="L1293" s="155"/>
      <c r="M1293" s="159"/>
      <c r="T1293" s="160"/>
      <c r="AT1293" s="156" t="s">
        <v>197</v>
      </c>
      <c r="AU1293" s="156" t="s">
        <v>84</v>
      </c>
      <c r="AV1293" s="12" t="s">
        <v>80</v>
      </c>
      <c r="AW1293" s="12" t="s">
        <v>30</v>
      </c>
      <c r="AX1293" s="12" t="s">
        <v>73</v>
      </c>
      <c r="AY1293" s="156" t="s">
        <v>187</v>
      </c>
    </row>
    <row r="1294" spans="2:51" s="13" customFormat="1" ht="11.25">
      <c r="B1294" s="161"/>
      <c r="D1294" s="151" t="s">
        <v>197</v>
      </c>
      <c r="E1294" s="162" t="s">
        <v>1</v>
      </c>
      <c r="F1294" s="163" t="s">
        <v>608</v>
      </c>
      <c r="H1294" s="164">
        <v>104.31</v>
      </c>
      <c r="I1294" s="165"/>
      <c r="L1294" s="161"/>
      <c r="M1294" s="166"/>
      <c r="T1294" s="167"/>
      <c r="AT1294" s="162" t="s">
        <v>197</v>
      </c>
      <c r="AU1294" s="162" t="s">
        <v>84</v>
      </c>
      <c r="AV1294" s="13" t="s">
        <v>84</v>
      </c>
      <c r="AW1294" s="13" t="s">
        <v>30</v>
      </c>
      <c r="AX1294" s="13" t="s">
        <v>73</v>
      </c>
      <c r="AY1294" s="162" t="s">
        <v>187</v>
      </c>
    </row>
    <row r="1295" spans="2:51" s="13" customFormat="1" ht="11.25">
      <c r="B1295" s="161"/>
      <c r="D1295" s="151" t="s">
        <v>197</v>
      </c>
      <c r="E1295" s="162" t="s">
        <v>1</v>
      </c>
      <c r="F1295" s="163" t="s">
        <v>609</v>
      </c>
      <c r="H1295" s="164">
        <v>84.18</v>
      </c>
      <c r="I1295" s="165"/>
      <c r="L1295" s="161"/>
      <c r="M1295" s="166"/>
      <c r="T1295" s="167"/>
      <c r="AT1295" s="162" t="s">
        <v>197</v>
      </c>
      <c r="AU1295" s="162" t="s">
        <v>84</v>
      </c>
      <c r="AV1295" s="13" t="s">
        <v>84</v>
      </c>
      <c r="AW1295" s="13" t="s">
        <v>30</v>
      </c>
      <c r="AX1295" s="13" t="s">
        <v>73</v>
      </c>
      <c r="AY1295" s="162" t="s">
        <v>187</v>
      </c>
    </row>
    <row r="1296" spans="2:51" s="13" customFormat="1" ht="11.25">
      <c r="B1296" s="161"/>
      <c r="D1296" s="151" t="s">
        <v>197</v>
      </c>
      <c r="E1296" s="162" t="s">
        <v>1</v>
      </c>
      <c r="F1296" s="163" t="s">
        <v>610</v>
      </c>
      <c r="H1296" s="164">
        <v>65.88</v>
      </c>
      <c r="I1296" s="165"/>
      <c r="L1296" s="161"/>
      <c r="M1296" s="166"/>
      <c r="T1296" s="167"/>
      <c r="AT1296" s="162" t="s">
        <v>197</v>
      </c>
      <c r="AU1296" s="162" t="s">
        <v>84</v>
      </c>
      <c r="AV1296" s="13" t="s">
        <v>84</v>
      </c>
      <c r="AW1296" s="13" t="s">
        <v>30</v>
      </c>
      <c r="AX1296" s="13" t="s">
        <v>73</v>
      </c>
      <c r="AY1296" s="162" t="s">
        <v>187</v>
      </c>
    </row>
    <row r="1297" spans="2:51" s="13" customFormat="1" ht="11.25">
      <c r="B1297" s="161"/>
      <c r="D1297" s="151" t="s">
        <v>197</v>
      </c>
      <c r="E1297" s="162" t="s">
        <v>1</v>
      </c>
      <c r="F1297" s="163" t="s">
        <v>611</v>
      </c>
      <c r="H1297" s="164">
        <v>233.02</v>
      </c>
      <c r="I1297" s="165"/>
      <c r="L1297" s="161"/>
      <c r="M1297" s="166"/>
      <c r="T1297" s="167"/>
      <c r="AT1297" s="162" t="s">
        <v>197</v>
      </c>
      <c r="AU1297" s="162" t="s">
        <v>84</v>
      </c>
      <c r="AV1297" s="13" t="s">
        <v>84</v>
      </c>
      <c r="AW1297" s="13" t="s">
        <v>30</v>
      </c>
      <c r="AX1297" s="13" t="s">
        <v>73</v>
      </c>
      <c r="AY1297" s="162" t="s">
        <v>187</v>
      </c>
    </row>
    <row r="1298" spans="2:51" s="13" customFormat="1" ht="11.25">
      <c r="B1298" s="161"/>
      <c r="D1298" s="151" t="s">
        <v>197</v>
      </c>
      <c r="E1298" s="162" t="s">
        <v>1</v>
      </c>
      <c r="F1298" s="163" t="s">
        <v>613</v>
      </c>
      <c r="H1298" s="164">
        <v>13.725</v>
      </c>
      <c r="I1298" s="165"/>
      <c r="L1298" s="161"/>
      <c r="M1298" s="166"/>
      <c r="T1298" s="167"/>
      <c r="AT1298" s="162" t="s">
        <v>197</v>
      </c>
      <c r="AU1298" s="162" t="s">
        <v>84</v>
      </c>
      <c r="AV1298" s="13" t="s">
        <v>84</v>
      </c>
      <c r="AW1298" s="13" t="s">
        <v>30</v>
      </c>
      <c r="AX1298" s="13" t="s">
        <v>73</v>
      </c>
      <c r="AY1298" s="162" t="s">
        <v>187</v>
      </c>
    </row>
    <row r="1299" spans="2:51" s="13" customFormat="1" ht="11.25">
      <c r="B1299" s="161"/>
      <c r="D1299" s="151" t="s">
        <v>197</v>
      </c>
      <c r="E1299" s="162" t="s">
        <v>1</v>
      </c>
      <c r="F1299" s="163" t="s">
        <v>612</v>
      </c>
      <c r="H1299" s="164">
        <v>12.2</v>
      </c>
      <c r="I1299" s="165"/>
      <c r="L1299" s="161"/>
      <c r="M1299" s="166"/>
      <c r="T1299" s="167"/>
      <c r="AT1299" s="162" t="s">
        <v>197</v>
      </c>
      <c r="AU1299" s="162" t="s">
        <v>84</v>
      </c>
      <c r="AV1299" s="13" t="s">
        <v>84</v>
      </c>
      <c r="AW1299" s="13" t="s">
        <v>30</v>
      </c>
      <c r="AX1299" s="13" t="s">
        <v>73</v>
      </c>
      <c r="AY1299" s="162" t="s">
        <v>187</v>
      </c>
    </row>
    <row r="1300" spans="2:51" s="13" customFormat="1" ht="11.25">
      <c r="B1300" s="161"/>
      <c r="D1300" s="151" t="s">
        <v>197</v>
      </c>
      <c r="E1300" s="162" t="s">
        <v>1</v>
      </c>
      <c r="F1300" s="163" t="s">
        <v>614</v>
      </c>
      <c r="H1300" s="164">
        <v>3.8130000000000002</v>
      </c>
      <c r="I1300" s="165"/>
      <c r="L1300" s="161"/>
      <c r="M1300" s="166"/>
      <c r="T1300" s="167"/>
      <c r="AT1300" s="162" t="s">
        <v>197</v>
      </c>
      <c r="AU1300" s="162" t="s">
        <v>84</v>
      </c>
      <c r="AV1300" s="13" t="s">
        <v>84</v>
      </c>
      <c r="AW1300" s="13" t="s">
        <v>30</v>
      </c>
      <c r="AX1300" s="13" t="s">
        <v>73</v>
      </c>
      <c r="AY1300" s="162" t="s">
        <v>187</v>
      </c>
    </row>
    <row r="1301" spans="2:51" s="13" customFormat="1" ht="11.25">
      <c r="B1301" s="161"/>
      <c r="D1301" s="151" t="s">
        <v>197</v>
      </c>
      <c r="E1301" s="162" t="s">
        <v>1</v>
      </c>
      <c r="F1301" s="163" t="s">
        <v>615</v>
      </c>
      <c r="H1301" s="164">
        <v>49.68</v>
      </c>
      <c r="I1301" s="165"/>
      <c r="L1301" s="161"/>
      <c r="M1301" s="166"/>
      <c r="T1301" s="167"/>
      <c r="AT1301" s="162" t="s">
        <v>197</v>
      </c>
      <c r="AU1301" s="162" t="s">
        <v>84</v>
      </c>
      <c r="AV1301" s="13" t="s">
        <v>84</v>
      </c>
      <c r="AW1301" s="13" t="s">
        <v>30</v>
      </c>
      <c r="AX1301" s="13" t="s">
        <v>73</v>
      </c>
      <c r="AY1301" s="162" t="s">
        <v>187</v>
      </c>
    </row>
    <row r="1302" spans="2:51" s="13" customFormat="1" ht="11.25">
      <c r="B1302" s="161"/>
      <c r="D1302" s="151" t="s">
        <v>197</v>
      </c>
      <c r="E1302" s="162" t="s">
        <v>1</v>
      </c>
      <c r="F1302" s="163" t="s">
        <v>616</v>
      </c>
      <c r="H1302" s="164">
        <v>-8.19</v>
      </c>
      <c r="I1302" s="165"/>
      <c r="L1302" s="161"/>
      <c r="M1302" s="166"/>
      <c r="T1302" s="167"/>
      <c r="AT1302" s="162" t="s">
        <v>197</v>
      </c>
      <c r="AU1302" s="162" t="s">
        <v>84</v>
      </c>
      <c r="AV1302" s="13" t="s">
        <v>84</v>
      </c>
      <c r="AW1302" s="13" t="s">
        <v>30</v>
      </c>
      <c r="AX1302" s="13" t="s">
        <v>73</v>
      </c>
      <c r="AY1302" s="162" t="s">
        <v>187</v>
      </c>
    </row>
    <row r="1303" spans="2:51" s="13" customFormat="1" ht="11.25">
      <c r="B1303" s="161"/>
      <c r="D1303" s="151" t="s">
        <v>197</v>
      </c>
      <c r="E1303" s="162" t="s">
        <v>1</v>
      </c>
      <c r="F1303" s="163" t="s">
        <v>617</v>
      </c>
      <c r="H1303" s="164">
        <v>-10.53</v>
      </c>
      <c r="I1303" s="165"/>
      <c r="L1303" s="161"/>
      <c r="M1303" s="166"/>
      <c r="T1303" s="167"/>
      <c r="AT1303" s="162" t="s">
        <v>197</v>
      </c>
      <c r="AU1303" s="162" t="s">
        <v>84</v>
      </c>
      <c r="AV1303" s="13" t="s">
        <v>84</v>
      </c>
      <c r="AW1303" s="13" t="s">
        <v>30</v>
      </c>
      <c r="AX1303" s="13" t="s">
        <v>73</v>
      </c>
      <c r="AY1303" s="162" t="s">
        <v>187</v>
      </c>
    </row>
    <row r="1304" spans="2:51" s="13" customFormat="1" ht="11.25">
      <c r="B1304" s="161"/>
      <c r="D1304" s="151" t="s">
        <v>197</v>
      </c>
      <c r="E1304" s="162" t="s">
        <v>1</v>
      </c>
      <c r="F1304" s="163" t="s">
        <v>618</v>
      </c>
      <c r="H1304" s="164">
        <v>-2.34</v>
      </c>
      <c r="I1304" s="165"/>
      <c r="L1304" s="161"/>
      <c r="M1304" s="166"/>
      <c r="T1304" s="167"/>
      <c r="AT1304" s="162" t="s">
        <v>197</v>
      </c>
      <c r="AU1304" s="162" t="s">
        <v>84</v>
      </c>
      <c r="AV1304" s="13" t="s">
        <v>84</v>
      </c>
      <c r="AW1304" s="13" t="s">
        <v>30</v>
      </c>
      <c r="AX1304" s="13" t="s">
        <v>73</v>
      </c>
      <c r="AY1304" s="162" t="s">
        <v>187</v>
      </c>
    </row>
    <row r="1305" spans="2:51" s="13" customFormat="1" ht="11.25">
      <c r="B1305" s="161"/>
      <c r="D1305" s="151" t="s">
        <v>197</v>
      </c>
      <c r="E1305" s="162" t="s">
        <v>1</v>
      </c>
      <c r="F1305" s="163" t="s">
        <v>619</v>
      </c>
      <c r="H1305" s="164">
        <v>-0.64</v>
      </c>
      <c r="I1305" s="165"/>
      <c r="L1305" s="161"/>
      <c r="M1305" s="166"/>
      <c r="T1305" s="167"/>
      <c r="AT1305" s="162" t="s">
        <v>197</v>
      </c>
      <c r="AU1305" s="162" t="s">
        <v>84</v>
      </c>
      <c r="AV1305" s="13" t="s">
        <v>84</v>
      </c>
      <c r="AW1305" s="13" t="s">
        <v>30</v>
      </c>
      <c r="AX1305" s="13" t="s">
        <v>73</v>
      </c>
      <c r="AY1305" s="162" t="s">
        <v>187</v>
      </c>
    </row>
    <row r="1306" spans="2:51" s="13" customFormat="1" ht="11.25">
      <c r="B1306" s="161"/>
      <c r="D1306" s="151" t="s">
        <v>197</v>
      </c>
      <c r="E1306" s="162" t="s">
        <v>1</v>
      </c>
      <c r="F1306" s="163" t="s">
        <v>1262</v>
      </c>
      <c r="H1306" s="164">
        <v>-5.2249999999999996</v>
      </c>
      <c r="I1306" s="165"/>
      <c r="L1306" s="161"/>
      <c r="M1306" s="166"/>
      <c r="T1306" s="167"/>
      <c r="AT1306" s="162" t="s">
        <v>197</v>
      </c>
      <c r="AU1306" s="162" t="s">
        <v>84</v>
      </c>
      <c r="AV1306" s="13" t="s">
        <v>84</v>
      </c>
      <c r="AW1306" s="13" t="s">
        <v>30</v>
      </c>
      <c r="AX1306" s="13" t="s">
        <v>73</v>
      </c>
      <c r="AY1306" s="162" t="s">
        <v>187</v>
      </c>
    </row>
    <row r="1307" spans="2:51" s="13" customFormat="1" ht="11.25">
      <c r="B1307" s="161"/>
      <c r="D1307" s="151" t="s">
        <v>197</v>
      </c>
      <c r="E1307" s="162" t="s">
        <v>1</v>
      </c>
      <c r="F1307" s="163" t="s">
        <v>1263</v>
      </c>
      <c r="H1307" s="164">
        <v>-3.4380000000000002</v>
      </c>
      <c r="I1307" s="165"/>
      <c r="L1307" s="161"/>
      <c r="M1307" s="166"/>
      <c r="T1307" s="167"/>
      <c r="AT1307" s="162" t="s">
        <v>197</v>
      </c>
      <c r="AU1307" s="162" t="s">
        <v>84</v>
      </c>
      <c r="AV1307" s="13" t="s">
        <v>84</v>
      </c>
      <c r="AW1307" s="13" t="s">
        <v>30</v>
      </c>
      <c r="AX1307" s="13" t="s">
        <v>73</v>
      </c>
      <c r="AY1307" s="162" t="s">
        <v>187</v>
      </c>
    </row>
    <row r="1308" spans="2:51" s="13" customFormat="1" ht="11.25">
      <c r="B1308" s="161"/>
      <c r="D1308" s="151" t="s">
        <v>197</v>
      </c>
      <c r="E1308" s="162" t="s">
        <v>1</v>
      </c>
      <c r="F1308" s="163" t="s">
        <v>622</v>
      </c>
      <c r="H1308" s="164">
        <v>-18.911999999999999</v>
      </c>
      <c r="I1308" s="165"/>
      <c r="L1308" s="161"/>
      <c r="M1308" s="166"/>
      <c r="T1308" s="167"/>
      <c r="AT1308" s="162" t="s">
        <v>197</v>
      </c>
      <c r="AU1308" s="162" t="s">
        <v>84</v>
      </c>
      <c r="AV1308" s="13" t="s">
        <v>84</v>
      </c>
      <c r="AW1308" s="13" t="s">
        <v>30</v>
      </c>
      <c r="AX1308" s="13" t="s">
        <v>73</v>
      </c>
      <c r="AY1308" s="162" t="s">
        <v>187</v>
      </c>
    </row>
    <row r="1309" spans="2:51" s="13" customFormat="1" ht="11.25">
      <c r="B1309" s="161"/>
      <c r="D1309" s="151" t="s">
        <v>197</v>
      </c>
      <c r="E1309" s="162" t="s">
        <v>1</v>
      </c>
      <c r="F1309" s="163" t="s">
        <v>623</v>
      </c>
      <c r="H1309" s="164">
        <v>-3.5459999999999998</v>
      </c>
      <c r="I1309" s="165"/>
      <c r="L1309" s="161"/>
      <c r="M1309" s="166"/>
      <c r="T1309" s="167"/>
      <c r="AT1309" s="162" t="s">
        <v>197</v>
      </c>
      <c r="AU1309" s="162" t="s">
        <v>84</v>
      </c>
      <c r="AV1309" s="13" t="s">
        <v>84</v>
      </c>
      <c r="AW1309" s="13" t="s">
        <v>30</v>
      </c>
      <c r="AX1309" s="13" t="s">
        <v>73</v>
      </c>
      <c r="AY1309" s="162" t="s">
        <v>187</v>
      </c>
    </row>
    <row r="1310" spans="2:51" s="13" customFormat="1" ht="11.25">
      <c r="B1310" s="161"/>
      <c r="D1310" s="151" t="s">
        <v>197</v>
      </c>
      <c r="E1310" s="162" t="s">
        <v>1</v>
      </c>
      <c r="F1310" s="163" t="s">
        <v>624</v>
      </c>
      <c r="H1310" s="164">
        <v>3.96</v>
      </c>
      <c r="I1310" s="165"/>
      <c r="L1310" s="161"/>
      <c r="M1310" s="166"/>
      <c r="T1310" s="167"/>
      <c r="AT1310" s="162" t="s">
        <v>197</v>
      </c>
      <c r="AU1310" s="162" t="s">
        <v>84</v>
      </c>
      <c r="AV1310" s="13" t="s">
        <v>84</v>
      </c>
      <c r="AW1310" s="13" t="s">
        <v>30</v>
      </c>
      <c r="AX1310" s="13" t="s">
        <v>73</v>
      </c>
      <c r="AY1310" s="162" t="s">
        <v>187</v>
      </c>
    </row>
    <row r="1311" spans="2:51" s="13" customFormat="1" ht="11.25">
      <c r="B1311" s="161"/>
      <c r="D1311" s="151" t="s">
        <v>197</v>
      </c>
      <c r="E1311" s="162" t="s">
        <v>1</v>
      </c>
      <c r="F1311" s="163" t="s">
        <v>625</v>
      </c>
      <c r="H1311" s="164">
        <v>4.2</v>
      </c>
      <c r="I1311" s="165"/>
      <c r="L1311" s="161"/>
      <c r="M1311" s="166"/>
      <c r="T1311" s="167"/>
      <c r="AT1311" s="162" t="s">
        <v>197</v>
      </c>
      <c r="AU1311" s="162" t="s">
        <v>84</v>
      </c>
      <c r="AV1311" s="13" t="s">
        <v>84</v>
      </c>
      <c r="AW1311" s="13" t="s">
        <v>30</v>
      </c>
      <c r="AX1311" s="13" t="s">
        <v>73</v>
      </c>
      <c r="AY1311" s="162" t="s">
        <v>187</v>
      </c>
    </row>
    <row r="1312" spans="2:51" s="13" customFormat="1" ht="11.25">
      <c r="B1312" s="161"/>
      <c r="D1312" s="151" t="s">
        <v>197</v>
      </c>
      <c r="E1312" s="162" t="s">
        <v>1</v>
      </c>
      <c r="F1312" s="163" t="s">
        <v>626</v>
      </c>
      <c r="H1312" s="164">
        <v>1.8</v>
      </c>
      <c r="I1312" s="165"/>
      <c r="L1312" s="161"/>
      <c r="M1312" s="166"/>
      <c r="T1312" s="167"/>
      <c r="AT1312" s="162" t="s">
        <v>197</v>
      </c>
      <c r="AU1312" s="162" t="s">
        <v>84</v>
      </c>
      <c r="AV1312" s="13" t="s">
        <v>84</v>
      </c>
      <c r="AW1312" s="13" t="s">
        <v>30</v>
      </c>
      <c r="AX1312" s="13" t="s">
        <v>73</v>
      </c>
      <c r="AY1312" s="162" t="s">
        <v>187</v>
      </c>
    </row>
    <row r="1313" spans="2:51" s="13" customFormat="1" ht="11.25">
      <c r="B1313" s="161"/>
      <c r="D1313" s="151" t="s">
        <v>197</v>
      </c>
      <c r="E1313" s="162" t="s">
        <v>1</v>
      </c>
      <c r="F1313" s="163" t="s">
        <v>627</v>
      </c>
      <c r="H1313" s="164">
        <v>0.96</v>
      </c>
      <c r="I1313" s="165"/>
      <c r="L1313" s="161"/>
      <c r="M1313" s="166"/>
      <c r="T1313" s="167"/>
      <c r="AT1313" s="162" t="s">
        <v>197</v>
      </c>
      <c r="AU1313" s="162" t="s">
        <v>84</v>
      </c>
      <c r="AV1313" s="13" t="s">
        <v>84</v>
      </c>
      <c r="AW1313" s="13" t="s">
        <v>30</v>
      </c>
      <c r="AX1313" s="13" t="s">
        <v>73</v>
      </c>
      <c r="AY1313" s="162" t="s">
        <v>187</v>
      </c>
    </row>
    <row r="1314" spans="2:51" s="13" customFormat="1" ht="11.25">
      <c r="B1314" s="161"/>
      <c r="D1314" s="151" t="s">
        <v>197</v>
      </c>
      <c r="E1314" s="162" t="s">
        <v>1</v>
      </c>
      <c r="F1314" s="163" t="s">
        <v>628</v>
      </c>
      <c r="H1314" s="164">
        <v>2.58</v>
      </c>
      <c r="I1314" s="165"/>
      <c r="L1314" s="161"/>
      <c r="M1314" s="166"/>
      <c r="T1314" s="167"/>
      <c r="AT1314" s="162" t="s">
        <v>197</v>
      </c>
      <c r="AU1314" s="162" t="s">
        <v>84</v>
      </c>
      <c r="AV1314" s="13" t="s">
        <v>84</v>
      </c>
      <c r="AW1314" s="13" t="s">
        <v>30</v>
      </c>
      <c r="AX1314" s="13" t="s">
        <v>73</v>
      </c>
      <c r="AY1314" s="162" t="s">
        <v>187</v>
      </c>
    </row>
    <row r="1315" spans="2:51" s="13" customFormat="1" ht="11.25">
      <c r="B1315" s="161"/>
      <c r="D1315" s="151" t="s">
        <v>197</v>
      </c>
      <c r="E1315" s="162" t="s">
        <v>1</v>
      </c>
      <c r="F1315" s="163" t="s">
        <v>629</v>
      </c>
      <c r="H1315" s="164">
        <v>1.35</v>
      </c>
      <c r="I1315" s="165"/>
      <c r="L1315" s="161"/>
      <c r="M1315" s="166"/>
      <c r="T1315" s="167"/>
      <c r="AT1315" s="162" t="s">
        <v>197</v>
      </c>
      <c r="AU1315" s="162" t="s">
        <v>84</v>
      </c>
      <c r="AV1315" s="13" t="s">
        <v>84</v>
      </c>
      <c r="AW1315" s="13" t="s">
        <v>30</v>
      </c>
      <c r="AX1315" s="13" t="s">
        <v>73</v>
      </c>
      <c r="AY1315" s="162" t="s">
        <v>187</v>
      </c>
    </row>
    <row r="1316" spans="2:51" s="13" customFormat="1" ht="11.25">
      <c r="B1316" s="161"/>
      <c r="D1316" s="151" t="s">
        <v>197</v>
      </c>
      <c r="E1316" s="162" t="s">
        <v>1</v>
      </c>
      <c r="F1316" s="163" t="s">
        <v>630</v>
      </c>
      <c r="H1316" s="164">
        <v>6</v>
      </c>
      <c r="I1316" s="165"/>
      <c r="L1316" s="161"/>
      <c r="M1316" s="166"/>
      <c r="T1316" s="167"/>
      <c r="AT1316" s="162" t="s">
        <v>197</v>
      </c>
      <c r="AU1316" s="162" t="s">
        <v>84</v>
      </c>
      <c r="AV1316" s="13" t="s">
        <v>84</v>
      </c>
      <c r="AW1316" s="13" t="s">
        <v>30</v>
      </c>
      <c r="AX1316" s="13" t="s">
        <v>73</v>
      </c>
      <c r="AY1316" s="162" t="s">
        <v>187</v>
      </c>
    </row>
    <row r="1317" spans="2:51" s="15" customFormat="1" ht="11.25">
      <c r="B1317" s="186"/>
      <c r="D1317" s="151" t="s">
        <v>197</v>
      </c>
      <c r="E1317" s="187" t="s">
        <v>1</v>
      </c>
      <c r="F1317" s="188" t="s">
        <v>492</v>
      </c>
      <c r="H1317" s="189">
        <v>534.83699999999999</v>
      </c>
      <c r="I1317" s="190"/>
      <c r="L1317" s="186"/>
      <c r="M1317" s="191"/>
      <c r="T1317" s="192"/>
      <c r="AT1317" s="187" t="s">
        <v>197</v>
      </c>
      <c r="AU1317" s="187" t="s">
        <v>84</v>
      </c>
      <c r="AV1317" s="15" t="s">
        <v>210</v>
      </c>
      <c r="AW1317" s="15" t="s">
        <v>30</v>
      </c>
      <c r="AX1317" s="15" t="s">
        <v>73</v>
      </c>
      <c r="AY1317" s="187" t="s">
        <v>187</v>
      </c>
    </row>
    <row r="1318" spans="2:51" s="12" customFormat="1" ht="11.25">
      <c r="B1318" s="155"/>
      <c r="D1318" s="151" t="s">
        <v>197</v>
      </c>
      <c r="E1318" s="156" t="s">
        <v>1</v>
      </c>
      <c r="F1318" s="157" t="s">
        <v>311</v>
      </c>
      <c r="H1318" s="156" t="s">
        <v>1</v>
      </c>
      <c r="I1318" s="158"/>
      <c r="L1318" s="155"/>
      <c r="M1318" s="159"/>
      <c r="T1318" s="160"/>
      <c r="AT1318" s="156" t="s">
        <v>197</v>
      </c>
      <c r="AU1318" s="156" t="s">
        <v>84</v>
      </c>
      <c r="AV1318" s="12" t="s">
        <v>80</v>
      </c>
      <c r="AW1318" s="12" t="s">
        <v>30</v>
      </c>
      <c r="AX1318" s="12" t="s">
        <v>73</v>
      </c>
      <c r="AY1318" s="156" t="s">
        <v>187</v>
      </c>
    </row>
    <row r="1319" spans="2:51" s="13" customFormat="1" ht="11.25">
      <c r="B1319" s="161"/>
      <c r="D1319" s="151" t="s">
        <v>197</v>
      </c>
      <c r="E1319" s="162" t="s">
        <v>1</v>
      </c>
      <c r="F1319" s="163" t="s">
        <v>608</v>
      </c>
      <c r="H1319" s="164">
        <v>104.31</v>
      </c>
      <c r="I1319" s="165"/>
      <c r="L1319" s="161"/>
      <c r="M1319" s="166"/>
      <c r="T1319" s="167"/>
      <c r="AT1319" s="162" t="s">
        <v>197</v>
      </c>
      <c r="AU1319" s="162" t="s">
        <v>84</v>
      </c>
      <c r="AV1319" s="13" t="s">
        <v>84</v>
      </c>
      <c r="AW1319" s="13" t="s">
        <v>30</v>
      </c>
      <c r="AX1319" s="13" t="s">
        <v>73</v>
      </c>
      <c r="AY1319" s="162" t="s">
        <v>187</v>
      </c>
    </row>
    <row r="1320" spans="2:51" s="13" customFormat="1" ht="11.25">
      <c r="B1320" s="161"/>
      <c r="D1320" s="151" t="s">
        <v>197</v>
      </c>
      <c r="E1320" s="162" t="s">
        <v>1</v>
      </c>
      <c r="F1320" s="163" t="s">
        <v>609</v>
      </c>
      <c r="H1320" s="164">
        <v>84.18</v>
      </c>
      <c r="I1320" s="165"/>
      <c r="L1320" s="161"/>
      <c r="M1320" s="166"/>
      <c r="T1320" s="167"/>
      <c r="AT1320" s="162" t="s">
        <v>197</v>
      </c>
      <c r="AU1320" s="162" t="s">
        <v>84</v>
      </c>
      <c r="AV1320" s="13" t="s">
        <v>84</v>
      </c>
      <c r="AW1320" s="13" t="s">
        <v>30</v>
      </c>
      <c r="AX1320" s="13" t="s">
        <v>73</v>
      </c>
      <c r="AY1320" s="162" t="s">
        <v>187</v>
      </c>
    </row>
    <row r="1321" spans="2:51" s="13" customFormat="1" ht="11.25">
      <c r="B1321" s="161"/>
      <c r="D1321" s="151" t="s">
        <v>197</v>
      </c>
      <c r="E1321" s="162" t="s">
        <v>1</v>
      </c>
      <c r="F1321" s="163" t="s">
        <v>610</v>
      </c>
      <c r="H1321" s="164">
        <v>65.88</v>
      </c>
      <c r="I1321" s="165"/>
      <c r="L1321" s="161"/>
      <c r="M1321" s="166"/>
      <c r="T1321" s="167"/>
      <c r="AT1321" s="162" t="s">
        <v>197</v>
      </c>
      <c r="AU1321" s="162" t="s">
        <v>84</v>
      </c>
      <c r="AV1321" s="13" t="s">
        <v>84</v>
      </c>
      <c r="AW1321" s="13" t="s">
        <v>30</v>
      </c>
      <c r="AX1321" s="13" t="s">
        <v>73</v>
      </c>
      <c r="AY1321" s="162" t="s">
        <v>187</v>
      </c>
    </row>
    <row r="1322" spans="2:51" s="13" customFormat="1" ht="11.25">
      <c r="B1322" s="161"/>
      <c r="D1322" s="151" t="s">
        <v>197</v>
      </c>
      <c r="E1322" s="162" t="s">
        <v>1</v>
      </c>
      <c r="F1322" s="163" t="s">
        <v>612</v>
      </c>
      <c r="H1322" s="164">
        <v>12.2</v>
      </c>
      <c r="I1322" s="165"/>
      <c r="L1322" s="161"/>
      <c r="M1322" s="166"/>
      <c r="T1322" s="167"/>
      <c r="AT1322" s="162" t="s">
        <v>197</v>
      </c>
      <c r="AU1322" s="162" t="s">
        <v>84</v>
      </c>
      <c r="AV1322" s="13" t="s">
        <v>84</v>
      </c>
      <c r="AW1322" s="13" t="s">
        <v>30</v>
      </c>
      <c r="AX1322" s="13" t="s">
        <v>73</v>
      </c>
      <c r="AY1322" s="162" t="s">
        <v>187</v>
      </c>
    </row>
    <row r="1323" spans="2:51" s="13" customFormat="1" ht="11.25">
      <c r="B1323" s="161"/>
      <c r="D1323" s="151" t="s">
        <v>197</v>
      </c>
      <c r="E1323" s="162" t="s">
        <v>1</v>
      </c>
      <c r="F1323" s="163" t="s">
        <v>611</v>
      </c>
      <c r="H1323" s="164">
        <v>233.02</v>
      </c>
      <c r="I1323" s="165"/>
      <c r="L1323" s="161"/>
      <c r="M1323" s="166"/>
      <c r="T1323" s="167"/>
      <c r="AT1323" s="162" t="s">
        <v>197</v>
      </c>
      <c r="AU1323" s="162" t="s">
        <v>84</v>
      </c>
      <c r="AV1323" s="13" t="s">
        <v>84</v>
      </c>
      <c r="AW1323" s="13" t="s">
        <v>30</v>
      </c>
      <c r="AX1323" s="13" t="s">
        <v>73</v>
      </c>
      <c r="AY1323" s="162" t="s">
        <v>187</v>
      </c>
    </row>
    <row r="1324" spans="2:51" s="13" customFormat="1" ht="11.25">
      <c r="B1324" s="161"/>
      <c r="D1324" s="151" t="s">
        <v>197</v>
      </c>
      <c r="E1324" s="162" t="s">
        <v>1</v>
      </c>
      <c r="F1324" s="163" t="s">
        <v>613</v>
      </c>
      <c r="H1324" s="164">
        <v>13.725</v>
      </c>
      <c r="I1324" s="165"/>
      <c r="L1324" s="161"/>
      <c r="M1324" s="166"/>
      <c r="T1324" s="167"/>
      <c r="AT1324" s="162" t="s">
        <v>197</v>
      </c>
      <c r="AU1324" s="162" t="s">
        <v>84</v>
      </c>
      <c r="AV1324" s="13" t="s">
        <v>84</v>
      </c>
      <c r="AW1324" s="13" t="s">
        <v>30</v>
      </c>
      <c r="AX1324" s="13" t="s">
        <v>73</v>
      </c>
      <c r="AY1324" s="162" t="s">
        <v>187</v>
      </c>
    </row>
    <row r="1325" spans="2:51" s="13" customFormat="1" ht="11.25">
      <c r="B1325" s="161"/>
      <c r="D1325" s="151" t="s">
        <v>197</v>
      </c>
      <c r="E1325" s="162" t="s">
        <v>1</v>
      </c>
      <c r="F1325" s="163" t="s">
        <v>615</v>
      </c>
      <c r="H1325" s="164">
        <v>49.68</v>
      </c>
      <c r="I1325" s="165"/>
      <c r="L1325" s="161"/>
      <c r="M1325" s="166"/>
      <c r="T1325" s="167"/>
      <c r="AT1325" s="162" t="s">
        <v>197</v>
      </c>
      <c r="AU1325" s="162" t="s">
        <v>84</v>
      </c>
      <c r="AV1325" s="13" t="s">
        <v>84</v>
      </c>
      <c r="AW1325" s="13" t="s">
        <v>30</v>
      </c>
      <c r="AX1325" s="13" t="s">
        <v>73</v>
      </c>
      <c r="AY1325" s="162" t="s">
        <v>187</v>
      </c>
    </row>
    <row r="1326" spans="2:51" s="13" customFormat="1" ht="11.25">
      <c r="B1326" s="161"/>
      <c r="D1326" s="151" t="s">
        <v>197</v>
      </c>
      <c r="E1326" s="162" t="s">
        <v>1</v>
      </c>
      <c r="F1326" s="163" t="s">
        <v>616</v>
      </c>
      <c r="H1326" s="164">
        <v>-8.19</v>
      </c>
      <c r="I1326" s="165"/>
      <c r="L1326" s="161"/>
      <c r="M1326" s="166"/>
      <c r="T1326" s="167"/>
      <c r="AT1326" s="162" t="s">
        <v>197</v>
      </c>
      <c r="AU1326" s="162" t="s">
        <v>84</v>
      </c>
      <c r="AV1326" s="13" t="s">
        <v>84</v>
      </c>
      <c r="AW1326" s="13" t="s">
        <v>30</v>
      </c>
      <c r="AX1326" s="13" t="s">
        <v>73</v>
      </c>
      <c r="AY1326" s="162" t="s">
        <v>187</v>
      </c>
    </row>
    <row r="1327" spans="2:51" s="13" customFormat="1" ht="11.25">
      <c r="B1327" s="161"/>
      <c r="D1327" s="151" t="s">
        <v>197</v>
      </c>
      <c r="E1327" s="162" t="s">
        <v>1</v>
      </c>
      <c r="F1327" s="163" t="s">
        <v>617</v>
      </c>
      <c r="H1327" s="164">
        <v>-10.53</v>
      </c>
      <c r="I1327" s="165"/>
      <c r="L1327" s="161"/>
      <c r="M1327" s="166"/>
      <c r="T1327" s="167"/>
      <c r="AT1327" s="162" t="s">
        <v>197</v>
      </c>
      <c r="AU1327" s="162" t="s">
        <v>84</v>
      </c>
      <c r="AV1327" s="13" t="s">
        <v>84</v>
      </c>
      <c r="AW1327" s="13" t="s">
        <v>30</v>
      </c>
      <c r="AX1327" s="13" t="s">
        <v>73</v>
      </c>
      <c r="AY1327" s="162" t="s">
        <v>187</v>
      </c>
    </row>
    <row r="1328" spans="2:51" s="13" customFormat="1" ht="11.25">
      <c r="B1328" s="161"/>
      <c r="D1328" s="151" t="s">
        <v>197</v>
      </c>
      <c r="E1328" s="162" t="s">
        <v>1</v>
      </c>
      <c r="F1328" s="163" t="s">
        <v>618</v>
      </c>
      <c r="H1328" s="164">
        <v>-2.34</v>
      </c>
      <c r="I1328" s="165"/>
      <c r="L1328" s="161"/>
      <c r="M1328" s="166"/>
      <c r="T1328" s="167"/>
      <c r="AT1328" s="162" t="s">
        <v>197</v>
      </c>
      <c r="AU1328" s="162" t="s">
        <v>84</v>
      </c>
      <c r="AV1328" s="13" t="s">
        <v>84</v>
      </c>
      <c r="AW1328" s="13" t="s">
        <v>30</v>
      </c>
      <c r="AX1328" s="13" t="s">
        <v>73</v>
      </c>
      <c r="AY1328" s="162" t="s">
        <v>187</v>
      </c>
    </row>
    <row r="1329" spans="2:51" s="13" customFormat="1" ht="11.25">
      <c r="B1329" s="161"/>
      <c r="D1329" s="151" t="s">
        <v>197</v>
      </c>
      <c r="E1329" s="162" t="s">
        <v>1</v>
      </c>
      <c r="F1329" s="163" t="s">
        <v>619</v>
      </c>
      <c r="H1329" s="164">
        <v>-0.64</v>
      </c>
      <c r="I1329" s="165"/>
      <c r="L1329" s="161"/>
      <c r="M1329" s="166"/>
      <c r="T1329" s="167"/>
      <c r="AT1329" s="162" t="s">
        <v>197</v>
      </c>
      <c r="AU1329" s="162" t="s">
        <v>84</v>
      </c>
      <c r="AV1329" s="13" t="s">
        <v>84</v>
      </c>
      <c r="AW1329" s="13" t="s">
        <v>30</v>
      </c>
      <c r="AX1329" s="13" t="s">
        <v>73</v>
      </c>
      <c r="AY1329" s="162" t="s">
        <v>187</v>
      </c>
    </row>
    <row r="1330" spans="2:51" s="13" customFormat="1" ht="11.25">
      <c r="B1330" s="161"/>
      <c r="D1330" s="151" t="s">
        <v>197</v>
      </c>
      <c r="E1330" s="162" t="s">
        <v>1</v>
      </c>
      <c r="F1330" s="163" t="s">
        <v>1262</v>
      </c>
      <c r="H1330" s="164">
        <v>-5.2249999999999996</v>
      </c>
      <c r="I1330" s="165"/>
      <c r="L1330" s="161"/>
      <c r="M1330" s="166"/>
      <c r="T1330" s="167"/>
      <c r="AT1330" s="162" t="s">
        <v>197</v>
      </c>
      <c r="AU1330" s="162" t="s">
        <v>84</v>
      </c>
      <c r="AV1330" s="13" t="s">
        <v>84</v>
      </c>
      <c r="AW1330" s="13" t="s">
        <v>30</v>
      </c>
      <c r="AX1330" s="13" t="s">
        <v>73</v>
      </c>
      <c r="AY1330" s="162" t="s">
        <v>187</v>
      </c>
    </row>
    <row r="1331" spans="2:51" s="13" customFormat="1" ht="11.25">
      <c r="B1331" s="161"/>
      <c r="D1331" s="151" t="s">
        <v>197</v>
      </c>
      <c r="E1331" s="162" t="s">
        <v>1</v>
      </c>
      <c r="F1331" s="163" t="s">
        <v>1263</v>
      </c>
      <c r="H1331" s="164">
        <v>-3.4380000000000002</v>
      </c>
      <c r="I1331" s="165"/>
      <c r="L1331" s="161"/>
      <c r="M1331" s="166"/>
      <c r="T1331" s="167"/>
      <c r="AT1331" s="162" t="s">
        <v>197</v>
      </c>
      <c r="AU1331" s="162" t="s">
        <v>84</v>
      </c>
      <c r="AV1331" s="13" t="s">
        <v>84</v>
      </c>
      <c r="AW1331" s="13" t="s">
        <v>30</v>
      </c>
      <c r="AX1331" s="13" t="s">
        <v>73</v>
      </c>
      <c r="AY1331" s="162" t="s">
        <v>187</v>
      </c>
    </row>
    <row r="1332" spans="2:51" s="13" customFormat="1" ht="11.25">
      <c r="B1332" s="161"/>
      <c r="D1332" s="151" t="s">
        <v>197</v>
      </c>
      <c r="E1332" s="162" t="s">
        <v>1</v>
      </c>
      <c r="F1332" s="163" t="s">
        <v>622</v>
      </c>
      <c r="H1332" s="164">
        <v>-18.911999999999999</v>
      </c>
      <c r="I1332" s="165"/>
      <c r="L1332" s="161"/>
      <c r="M1332" s="166"/>
      <c r="T1332" s="167"/>
      <c r="AT1332" s="162" t="s">
        <v>197</v>
      </c>
      <c r="AU1332" s="162" t="s">
        <v>84</v>
      </c>
      <c r="AV1332" s="13" t="s">
        <v>84</v>
      </c>
      <c r="AW1332" s="13" t="s">
        <v>30</v>
      </c>
      <c r="AX1332" s="13" t="s">
        <v>73</v>
      </c>
      <c r="AY1332" s="162" t="s">
        <v>187</v>
      </c>
    </row>
    <row r="1333" spans="2:51" s="13" customFormat="1" ht="11.25">
      <c r="B1333" s="161"/>
      <c r="D1333" s="151" t="s">
        <v>197</v>
      </c>
      <c r="E1333" s="162" t="s">
        <v>1</v>
      </c>
      <c r="F1333" s="163" t="s">
        <v>624</v>
      </c>
      <c r="H1333" s="164">
        <v>3.96</v>
      </c>
      <c r="I1333" s="165"/>
      <c r="L1333" s="161"/>
      <c r="M1333" s="166"/>
      <c r="T1333" s="167"/>
      <c r="AT1333" s="162" t="s">
        <v>197</v>
      </c>
      <c r="AU1333" s="162" t="s">
        <v>84</v>
      </c>
      <c r="AV1333" s="13" t="s">
        <v>84</v>
      </c>
      <c r="AW1333" s="13" t="s">
        <v>30</v>
      </c>
      <c r="AX1333" s="13" t="s">
        <v>73</v>
      </c>
      <c r="AY1333" s="162" t="s">
        <v>187</v>
      </c>
    </row>
    <row r="1334" spans="2:51" s="13" customFormat="1" ht="11.25">
      <c r="B1334" s="161"/>
      <c r="D1334" s="151" t="s">
        <v>197</v>
      </c>
      <c r="E1334" s="162" t="s">
        <v>1</v>
      </c>
      <c r="F1334" s="163" t="s">
        <v>625</v>
      </c>
      <c r="H1334" s="164">
        <v>4.2</v>
      </c>
      <c r="I1334" s="165"/>
      <c r="L1334" s="161"/>
      <c r="M1334" s="166"/>
      <c r="T1334" s="167"/>
      <c r="AT1334" s="162" t="s">
        <v>197</v>
      </c>
      <c r="AU1334" s="162" t="s">
        <v>84</v>
      </c>
      <c r="AV1334" s="13" t="s">
        <v>84</v>
      </c>
      <c r="AW1334" s="13" t="s">
        <v>30</v>
      </c>
      <c r="AX1334" s="13" t="s">
        <v>73</v>
      </c>
      <c r="AY1334" s="162" t="s">
        <v>187</v>
      </c>
    </row>
    <row r="1335" spans="2:51" s="13" customFormat="1" ht="11.25">
      <c r="B1335" s="161"/>
      <c r="D1335" s="151" t="s">
        <v>197</v>
      </c>
      <c r="E1335" s="162" t="s">
        <v>1</v>
      </c>
      <c r="F1335" s="163" t="s">
        <v>626</v>
      </c>
      <c r="H1335" s="164">
        <v>1.8</v>
      </c>
      <c r="I1335" s="165"/>
      <c r="L1335" s="161"/>
      <c r="M1335" s="166"/>
      <c r="T1335" s="167"/>
      <c r="AT1335" s="162" t="s">
        <v>197</v>
      </c>
      <c r="AU1335" s="162" t="s">
        <v>84</v>
      </c>
      <c r="AV1335" s="13" t="s">
        <v>84</v>
      </c>
      <c r="AW1335" s="13" t="s">
        <v>30</v>
      </c>
      <c r="AX1335" s="13" t="s">
        <v>73</v>
      </c>
      <c r="AY1335" s="162" t="s">
        <v>187</v>
      </c>
    </row>
    <row r="1336" spans="2:51" s="13" customFormat="1" ht="11.25">
      <c r="B1336" s="161"/>
      <c r="D1336" s="151" t="s">
        <v>197</v>
      </c>
      <c r="E1336" s="162" t="s">
        <v>1</v>
      </c>
      <c r="F1336" s="163" t="s">
        <v>627</v>
      </c>
      <c r="H1336" s="164">
        <v>0.96</v>
      </c>
      <c r="I1336" s="165"/>
      <c r="L1336" s="161"/>
      <c r="M1336" s="166"/>
      <c r="T1336" s="167"/>
      <c r="AT1336" s="162" t="s">
        <v>197</v>
      </c>
      <c r="AU1336" s="162" t="s">
        <v>84</v>
      </c>
      <c r="AV1336" s="13" t="s">
        <v>84</v>
      </c>
      <c r="AW1336" s="13" t="s">
        <v>30</v>
      </c>
      <c r="AX1336" s="13" t="s">
        <v>73</v>
      </c>
      <c r="AY1336" s="162" t="s">
        <v>187</v>
      </c>
    </row>
    <row r="1337" spans="2:51" s="13" customFormat="1" ht="11.25">
      <c r="B1337" s="161"/>
      <c r="D1337" s="151" t="s">
        <v>197</v>
      </c>
      <c r="E1337" s="162" t="s">
        <v>1</v>
      </c>
      <c r="F1337" s="163" t="s">
        <v>628</v>
      </c>
      <c r="H1337" s="164">
        <v>2.58</v>
      </c>
      <c r="I1337" s="165"/>
      <c r="L1337" s="161"/>
      <c r="M1337" s="166"/>
      <c r="T1337" s="167"/>
      <c r="AT1337" s="162" t="s">
        <v>197</v>
      </c>
      <c r="AU1337" s="162" t="s">
        <v>84</v>
      </c>
      <c r="AV1337" s="13" t="s">
        <v>84</v>
      </c>
      <c r="AW1337" s="13" t="s">
        <v>30</v>
      </c>
      <c r="AX1337" s="13" t="s">
        <v>73</v>
      </c>
      <c r="AY1337" s="162" t="s">
        <v>187</v>
      </c>
    </row>
    <row r="1338" spans="2:51" s="13" customFormat="1" ht="11.25">
      <c r="B1338" s="161"/>
      <c r="D1338" s="151" t="s">
        <v>197</v>
      </c>
      <c r="E1338" s="162" t="s">
        <v>1</v>
      </c>
      <c r="F1338" s="163" t="s">
        <v>629</v>
      </c>
      <c r="H1338" s="164">
        <v>1.35</v>
      </c>
      <c r="I1338" s="165"/>
      <c r="L1338" s="161"/>
      <c r="M1338" s="166"/>
      <c r="T1338" s="167"/>
      <c r="AT1338" s="162" t="s">
        <v>197</v>
      </c>
      <c r="AU1338" s="162" t="s">
        <v>84</v>
      </c>
      <c r="AV1338" s="13" t="s">
        <v>84</v>
      </c>
      <c r="AW1338" s="13" t="s">
        <v>30</v>
      </c>
      <c r="AX1338" s="13" t="s">
        <v>73</v>
      </c>
      <c r="AY1338" s="162" t="s">
        <v>187</v>
      </c>
    </row>
    <row r="1339" spans="2:51" s="13" customFormat="1" ht="11.25">
      <c r="B1339" s="161"/>
      <c r="D1339" s="151" t="s">
        <v>197</v>
      </c>
      <c r="E1339" s="162" t="s">
        <v>1</v>
      </c>
      <c r="F1339" s="163" t="s">
        <v>630</v>
      </c>
      <c r="H1339" s="164">
        <v>6</v>
      </c>
      <c r="I1339" s="165"/>
      <c r="L1339" s="161"/>
      <c r="M1339" s="166"/>
      <c r="T1339" s="167"/>
      <c r="AT1339" s="162" t="s">
        <v>197</v>
      </c>
      <c r="AU1339" s="162" t="s">
        <v>84</v>
      </c>
      <c r="AV1339" s="13" t="s">
        <v>84</v>
      </c>
      <c r="AW1339" s="13" t="s">
        <v>30</v>
      </c>
      <c r="AX1339" s="13" t="s">
        <v>73</v>
      </c>
      <c r="AY1339" s="162" t="s">
        <v>187</v>
      </c>
    </row>
    <row r="1340" spans="2:51" s="15" customFormat="1" ht="11.25">
      <c r="B1340" s="186"/>
      <c r="D1340" s="151" t="s">
        <v>197</v>
      </c>
      <c r="E1340" s="187" t="s">
        <v>1</v>
      </c>
      <c r="F1340" s="188" t="s">
        <v>492</v>
      </c>
      <c r="H1340" s="189">
        <v>534.57000000000005</v>
      </c>
      <c r="I1340" s="190"/>
      <c r="L1340" s="186"/>
      <c r="M1340" s="191"/>
      <c r="T1340" s="192"/>
      <c r="AT1340" s="187" t="s">
        <v>197</v>
      </c>
      <c r="AU1340" s="187" t="s">
        <v>84</v>
      </c>
      <c r="AV1340" s="15" t="s">
        <v>210</v>
      </c>
      <c r="AW1340" s="15" t="s">
        <v>30</v>
      </c>
      <c r="AX1340" s="15" t="s">
        <v>73</v>
      </c>
      <c r="AY1340" s="187" t="s">
        <v>187</v>
      </c>
    </row>
    <row r="1341" spans="2:51" s="12" customFormat="1" ht="11.25">
      <c r="B1341" s="155"/>
      <c r="D1341" s="151" t="s">
        <v>197</v>
      </c>
      <c r="E1341" s="156" t="s">
        <v>1</v>
      </c>
      <c r="F1341" s="157" t="s">
        <v>632</v>
      </c>
      <c r="H1341" s="156" t="s">
        <v>1</v>
      </c>
      <c r="I1341" s="158"/>
      <c r="L1341" s="155"/>
      <c r="M1341" s="159"/>
      <c r="T1341" s="160"/>
      <c r="AT1341" s="156" t="s">
        <v>197</v>
      </c>
      <c r="AU1341" s="156" t="s">
        <v>84</v>
      </c>
      <c r="AV1341" s="12" t="s">
        <v>80</v>
      </c>
      <c r="AW1341" s="12" t="s">
        <v>30</v>
      </c>
      <c r="AX1341" s="12" t="s">
        <v>73</v>
      </c>
      <c r="AY1341" s="156" t="s">
        <v>187</v>
      </c>
    </row>
    <row r="1342" spans="2:51" s="13" customFormat="1" ht="11.25">
      <c r="B1342" s="161"/>
      <c r="D1342" s="151" t="s">
        <v>197</v>
      </c>
      <c r="E1342" s="162" t="s">
        <v>1</v>
      </c>
      <c r="F1342" s="163" t="s">
        <v>633</v>
      </c>
      <c r="H1342" s="164">
        <v>34.24</v>
      </c>
      <c r="I1342" s="165"/>
      <c r="L1342" s="161"/>
      <c r="M1342" s="166"/>
      <c r="T1342" s="167"/>
      <c r="AT1342" s="162" t="s">
        <v>197</v>
      </c>
      <c r="AU1342" s="162" t="s">
        <v>84</v>
      </c>
      <c r="AV1342" s="13" t="s">
        <v>84</v>
      </c>
      <c r="AW1342" s="13" t="s">
        <v>30</v>
      </c>
      <c r="AX1342" s="13" t="s">
        <v>73</v>
      </c>
      <c r="AY1342" s="162" t="s">
        <v>187</v>
      </c>
    </row>
    <row r="1343" spans="2:51" s="13" customFormat="1" ht="11.25">
      <c r="B1343" s="161"/>
      <c r="D1343" s="151" t="s">
        <v>197</v>
      </c>
      <c r="E1343" s="162" t="s">
        <v>1</v>
      </c>
      <c r="F1343" s="163" t="s">
        <v>634</v>
      </c>
      <c r="H1343" s="164">
        <v>14.96</v>
      </c>
      <c r="I1343" s="165"/>
      <c r="L1343" s="161"/>
      <c r="M1343" s="166"/>
      <c r="T1343" s="167"/>
      <c r="AT1343" s="162" t="s">
        <v>197</v>
      </c>
      <c r="AU1343" s="162" t="s">
        <v>84</v>
      </c>
      <c r="AV1343" s="13" t="s">
        <v>84</v>
      </c>
      <c r="AW1343" s="13" t="s">
        <v>30</v>
      </c>
      <c r="AX1343" s="13" t="s">
        <v>73</v>
      </c>
      <c r="AY1343" s="162" t="s">
        <v>187</v>
      </c>
    </row>
    <row r="1344" spans="2:51" s="13" customFormat="1" ht="11.25">
      <c r="B1344" s="161"/>
      <c r="D1344" s="151" t="s">
        <v>197</v>
      </c>
      <c r="E1344" s="162" t="s">
        <v>1</v>
      </c>
      <c r="F1344" s="163" t="s">
        <v>635</v>
      </c>
      <c r="H1344" s="164">
        <v>20.57</v>
      </c>
      <c r="I1344" s="165"/>
      <c r="L1344" s="161"/>
      <c r="M1344" s="166"/>
      <c r="T1344" s="167"/>
      <c r="AT1344" s="162" t="s">
        <v>197</v>
      </c>
      <c r="AU1344" s="162" t="s">
        <v>84</v>
      </c>
      <c r="AV1344" s="13" t="s">
        <v>84</v>
      </c>
      <c r="AW1344" s="13" t="s">
        <v>30</v>
      </c>
      <c r="AX1344" s="13" t="s">
        <v>73</v>
      </c>
      <c r="AY1344" s="162" t="s">
        <v>187</v>
      </c>
    </row>
    <row r="1345" spans="2:65" s="13" customFormat="1" ht="11.25">
      <c r="B1345" s="161"/>
      <c r="D1345" s="151" t="s">
        <v>197</v>
      </c>
      <c r="E1345" s="162" t="s">
        <v>1</v>
      </c>
      <c r="F1345" s="163" t="s">
        <v>636</v>
      </c>
      <c r="H1345" s="164">
        <v>-2.2000000000000002</v>
      </c>
      <c r="I1345" s="165"/>
      <c r="L1345" s="161"/>
      <c r="M1345" s="166"/>
      <c r="T1345" s="167"/>
      <c r="AT1345" s="162" t="s">
        <v>197</v>
      </c>
      <c r="AU1345" s="162" t="s">
        <v>84</v>
      </c>
      <c r="AV1345" s="13" t="s">
        <v>84</v>
      </c>
      <c r="AW1345" s="13" t="s">
        <v>30</v>
      </c>
      <c r="AX1345" s="13" t="s">
        <v>73</v>
      </c>
      <c r="AY1345" s="162" t="s">
        <v>187</v>
      </c>
    </row>
    <row r="1346" spans="2:65" s="13" customFormat="1" ht="11.25">
      <c r="B1346" s="161"/>
      <c r="D1346" s="151" t="s">
        <v>197</v>
      </c>
      <c r="E1346" s="162" t="s">
        <v>1</v>
      </c>
      <c r="F1346" s="163" t="s">
        <v>637</v>
      </c>
      <c r="H1346" s="164">
        <v>0.51</v>
      </c>
      <c r="I1346" s="165"/>
      <c r="L1346" s="161"/>
      <c r="M1346" s="166"/>
      <c r="T1346" s="167"/>
      <c r="AT1346" s="162" t="s">
        <v>197</v>
      </c>
      <c r="AU1346" s="162" t="s">
        <v>84</v>
      </c>
      <c r="AV1346" s="13" t="s">
        <v>84</v>
      </c>
      <c r="AW1346" s="13" t="s">
        <v>30</v>
      </c>
      <c r="AX1346" s="13" t="s">
        <v>73</v>
      </c>
      <c r="AY1346" s="162" t="s">
        <v>187</v>
      </c>
    </row>
    <row r="1347" spans="2:65" s="13" customFormat="1" ht="11.25">
      <c r="B1347" s="161"/>
      <c r="D1347" s="151" t="s">
        <v>197</v>
      </c>
      <c r="E1347" s="162" t="s">
        <v>1</v>
      </c>
      <c r="F1347" s="163" t="s">
        <v>638</v>
      </c>
      <c r="H1347" s="164">
        <v>44.697000000000003</v>
      </c>
      <c r="I1347" s="165"/>
      <c r="L1347" s="161"/>
      <c r="M1347" s="166"/>
      <c r="T1347" s="167"/>
      <c r="AT1347" s="162" t="s">
        <v>197</v>
      </c>
      <c r="AU1347" s="162" t="s">
        <v>84</v>
      </c>
      <c r="AV1347" s="13" t="s">
        <v>84</v>
      </c>
      <c r="AW1347" s="13" t="s">
        <v>30</v>
      </c>
      <c r="AX1347" s="13" t="s">
        <v>73</v>
      </c>
      <c r="AY1347" s="162" t="s">
        <v>187</v>
      </c>
    </row>
    <row r="1348" spans="2:65" s="15" customFormat="1" ht="11.25">
      <c r="B1348" s="186"/>
      <c r="D1348" s="151" t="s">
        <v>197</v>
      </c>
      <c r="E1348" s="187" t="s">
        <v>1</v>
      </c>
      <c r="F1348" s="188" t="s">
        <v>492</v>
      </c>
      <c r="H1348" s="189">
        <v>112.77700000000002</v>
      </c>
      <c r="I1348" s="190"/>
      <c r="L1348" s="186"/>
      <c r="M1348" s="191"/>
      <c r="T1348" s="192"/>
      <c r="AT1348" s="187" t="s">
        <v>197</v>
      </c>
      <c r="AU1348" s="187" t="s">
        <v>84</v>
      </c>
      <c r="AV1348" s="15" t="s">
        <v>210</v>
      </c>
      <c r="AW1348" s="15" t="s">
        <v>30</v>
      </c>
      <c r="AX1348" s="15" t="s">
        <v>73</v>
      </c>
      <c r="AY1348" s="187" t="s">
        <v>187</v>
      </c>
    </row>
    <row r="1349" spans="2:65" s="14" customFormat="1" ht="11.25">
      <c r="B1349" s="168"/>
      <c r="D1349" s="151" t="s">
        <v>197</v>
      </c>
      <c r="E1349" s="169" t="s">
        <v>1</v>
      </c>
      <c r="F1349" s="170" t="s">
        <v>202</v>
      </c>
      <c r="H1349" s="171">
        <v>1474.3819999999996</v>
      </c>
      <c r="I1349" s="172"/>
      <c r="L1349" s="168"/>
      <c r="M1349" s="173"/>
      <c r="T1349" s="174"/>
      <c r="AT1349" s="169" t="s">
        <v>197</v>
      </c>
      <c r="AU1349" s="169" t="s">
        <v>84</v>
      </c>
      <c r="AV1349" s="14" t="s">
        <v>193</v>
      </c>
      <c r="AW1349" s="14" t="s">
        <v>30</v>
      </c>
      <c r="AX1349" s="14" t="s">
        <v>80</v>
      </c>
      <c r="AY1349" s="169" t="s">
        <v>187</v>
      </c>
    </row>
    <row r="1350" spans="2:65" s="1" customFormat="1" ht="24.2" customHeight="1">
      <c r="B1350" s="32"/>
      <c r="C1350" s="137" t="s">
        <v>1264</v>
      </c>
      <c r="D1350" s="137" t="s">
        <v>189</v>
      </c>
      <c r="E1350" s="138" t="s">
        <v>1265</v>
      </c>
      <c r="F1350" s="139" t="s">
        <v>1266</v>
      </c>
      <c r="G1350" s="140" t="s">
        <v>245</v>
      </c>
      <c r="H1350" s="141">
        <v>708.35</v>
      </c>
      <c r="I1350" s="142"/>
      <c r="J1350" s="143">
        <f>ROUND(I1350*H1350,2)</f>
        <v>0</v>
      </c>
      <c r="K1350" s="144"/>
      <c r="L1350" s="32"/>
      <c r="M1350" s="145" t="s">
        <v>1</v>
      </c>
      <c r="N1350" s="146" t="s">
        <v>39</v>
      </c>
      <c r="P1350" s="147">
        <f>O1350*H1350</f>
        <v>0</v>
      </c>
      <c r="Q1350" s="147">
        <v>0</v>
      </c>
      <c r="R1350" s="147">
        <f>Q1350*H1350</f>
        <v>0</v>
      </c>
      <c r="S1350" s="147">
        <v>0</v>
      </c>
      <c r="T1350" s="148">
        <f>S1350*H1350</f>
        <v>0</v>
      </c>
      <c r="AR1350" s="149" t="s">
        <v>193</v>
      </c>
      <c r="AT1350" s="149" t="s">
        <v>189</v>
      </c>
      <c r="AU1350" s="149" t="s">
        <v>84</v>
      </c>
      <c r="AY1350" s="17" t="s">
        <v>187</v>
      </c>
      <c r="BE1350" s="150">
        <f>IF(N1350="základní",J1350,0)</f>
        <v>0</v>
      </c>
      <c r="BF1350" s="150">
        <f>IF(N1350="snížená",J1350,0)</f>
        <v>0</v>
      </c>
      <c r="BG1350" s="150">
        <f>IF(N1350="zákl. přenesená",J1350,0)</f>
        <v>0</v>
      </c>
      <c r="BH1350" s="150">
        <f>IF(N1350="sníž. přenesená",J1350,0)</f>
        <v>0</v>
      </c>
      <c r="BI1350" s="150">
        <f>IF(N1350="nulová",J1350,0)</f>
        <v>0</v>
      </c>
      <c r="BJ1350" s="17" t="s">
        <v>84</v>
      </c>
      <c r="BK1350" s="150">
        <f>ROUND(I1350*H1350,2)</f>
        <v>0</v>
      </c>
      <c r="BL1350" s="17" t="s">
        <v>193</v>
      </c>
      <c r="BM1350" s="149" t="s">
        <v>3720</v>
      </c>
    </row>
    <row r="1351" spans="2:65" s="1" customFormat="1" ht="68.25">
      <c r="B1351" s="32"/>
      <c r="D1351" s="151" t="s">
        <v>195</v>
      </c>
      <c r="F1351" s="152" t="s">
        <v>1268</v>
      </c>
      <c r="I1351" s="153"/>
      <c r="L1351" s="32"/>
      <c r="M1351" s="154"/>
      <c r="T1351" s="56"/>
      <c r="AT1351" s="17" t="s">
        <v>195</v>
      </c>
      <c r="AU1351" s="17" t="s">
        <v>84</v>
      </c>
    </row>
    <row r="1352" spans="2:65" s="11" customFormat="1" ht="22.9" customHeight="1">
      <c r="B1352" s="125"/>
      <c r="D1352" s="126" t="s">
        <v>72</v>
      </c>
      <c r="E1352" s="135" t="s">
        <v>1269</v>
      </c>
      <c r="F1352" s="135" t="s">
        <v>1270</v>
      </c>
      <c r="I1352" s="128"/>
      <c r="J1352" s="136">
        <f>BK1352</f>
        <v>0</v>
      </c>
      <c r="L1352" s="125"/>
      <c r="M1352" s="130"/>
      <c r="P1352" s="131">
        <f>SUM(P1353:P1362)</f>
        <v>0</v>
      </c>
      <c r="R1352" s="131">
        <f>SUM(R1353:R1362)</f>
        <v>0</v>
      </c>
      <c r="T1352" s="132">
        <f>SUM(T1353:T1362)</f>
        <v>0</v>
      </c>
      <c r="AR1352" s="126" t="s">
        <v>80</v>
      </c>
      <c r="AT1352" s="133" t="s">
        <v>72</v>
      </c>
      <c r="AU1352" s="133" t="s">
        <v>80</v>
      </c>
      <c r="AY1352" s="126" t="s">
        <v>187</v>
      </c>
      <c r="BK1352" s="134">
        <f>SUM(BK1353:BK1362)</f>
        <v>0</v>
      </c>
    </row>
    <row r="1353" spans="2:65" s="1" customFormat="1" ht="44.25" customHeight="1">
      <c r="B1353" s="32"/>
      <c r="C1353" s="137" t="s">
        <v>1271</v>
      </c>
      <c r="D1353" s="137" t="s">
        <v>189</v>
      </c>
      <c r="E1353" s="138" t="s">
        <v>1272</v>
      </c>
      <c r="F1353" s="139" t="s">
        <v>1273</v>
      </c>
      <c r="G1353" s="140" t="s">
        <v>217</v>
      </c>
      <c r="H1353" s="141">
        <v>427.12799999999999</v>
      </c>
      <c r="I1353" s="142"/>
      <c r="J1353" s="143">
        <f>ROUND(I1353*H1353,2)</f>
        <v>0</v>
      </c>
      <c r="K1353" s="144"/>
      <c r="L1353" s="32"/>
      <c r="M1353" s="145" t="s">
        <v>1</v>
      </c>
      <c r="N1353" s="146" t="s">
        <v>39</v>
      </c>
      <c r="P1353" s="147">
        <f>O1353*H1353</f>
        <v>0</v>
      </c>
      <c r="Q1353" s="147">
        <v>0</v>
      </c>
      <c r="R1353" s="147">
        <f>Q1353*H1353</f>
        <v>0</v>
      </c>
      <c r="S1353" s="147">
        <v>0</v>
      </c>
      <c r="T1353" s="148">
        <f>S1353*H1353</f>
        <v>0</v>
      </c>
      <c r="AR1353" s="149" t="s">
        <v>193</v>
      </c>
      <c r="AT1353" s="149" t="s">
        <v>189</v>
      </c>
      <c r="AU1353" s="149" t="s">
        <v>84</v>
      </c>
      <c r="AY1353" s="17" t="s">
        <v>187</v>
      </c>
      <c r="BE1353" s="150">
        <f>IF(N1353="základní",J1353,0)</f>
        <v>0</v>
      </c>
      <c r="BF1353" s="150">
        <f>IF(N1353="snížená",J1353,0)</f>
        <v>0</v>
      </c>
      <c r="BG1353" s="150">
        <f>IF(N1353="zákl. přenesená",J1353,0)</f>
        <v>0</v>
      </c>
      <c r="BH1353" s="150">
        <f>IF(N1353="sníž. přenesená",J1353,0)</f>
        <v>0</v>
      </c>
      <c r="BI1353" s="150">
        <f>IF(N1353="nulová",J1353,0)</f>
        <v>0</v>
      </c>
      <c r="BJ1353" s="17" t="s">
        <v>84</v>
      </c>
      <c r="BK1353" s="150">
        <f>ROUND(I1353*H1353,2)</f>
        <v>0</v>
      </c>
      <c r="BL1353" s="17" t="s">
        <v>193</v>
      </c>
      <c r="BM1353" s="149" t="s">
        <v>3721</v>
      </c>
    </row>
    <row r="1354" spans="2:65" s="1" customFormat="1" ht="126.75">
      <c r="B1354" s="32"/>
      <c r="D1354" s="151" t="s">
        <v>195</v>
      </c>
      <c r="F1354" s="152" t="s">
        <v>1275</v>
      </c>
      <c r="I1354" s="153"/>
      <c r="L1354" s="32"/>
      <c r="M1354" s="154"/>
      <c r="T1354" s="56"/>
      <c r="AT1354" s="17" t="s">
        <v>195</v>
      </c>
      <c r="AU1354" s="17" t="s">
        <v>84</v>
      </c>
    </row>
    <row r="1355" spans="2:65" s="1" customFormat="1" ht="33" customHeight="1">
      <c r="B1355" s="32"/>
      <c r="C1355" s="137" t="s">
        <v>1276</v>
      </c>
      <c r="D1355" s="137" t="s">
        <v>189</v>
      </c>
      <c r="E1355" s="138" t="s">
        <v>1277</v>
      </c>
      <c r="F1355" s="139" t="s">
        <v>1278</v>
      </c>
      <c r="G1355" s="140" t="s">
        <v>217</v>
      </c>
      <c r="H1355" s="141">
        <v>427.12799999999999</v>
      </c>
      <c r="I1355" s="142"/>
      <c r="J1355" s="143">
        <f>ROUND(I1355*H1355,2)</f>
        <v>0</v>
      </c>
      <c r="K1355" s="144"/>
      <c r="L1355" s="32"/>
      <c r="M1355" s="145" t="s">
        <v>1</v>
      </c>
      <c r="N1355" s="146" t="s">
        <v>39</v>
      </c>
      <c r="P1355" s="147">
        <f>O1355*H1355</f>
        <v>0</v>
      </c>
      <c r="Q1355" s="147">
        <v>0</v>
      </c>
      <c r="R1355" s="147">
        <f>Q1355*H1355</f>
        <v>0</v>
      </c>
      <c r="S1355" s="147">
        <v>0</v>
      </c>
      <c r="T1355" s="148">
        <f>S1355*H1355</f>
        <v>0</v>
      </c>
      <c r="AR1355" s="149" t="s">
        <v>193</v>
      </c>
      <c r="AT1355" s="149" t="s">
        <v>189</v>
      </c>
      <c r="AU1355" s="149" t="s">
        <v>84</v>
      </c>
      <c r="AY1355" s="17" t="s">
        <v>187</v>
      </c>
      <c r="BE1355" s="150">
        <f>IF(N1355="základní",J1355,0)</f>
        <v>0</v>
      </c>
      <c r="BF1355" s="150">
        <f>IF(N1355="snížená",J1355,0)</f>
        <v>0</v>
      </c>
      <c r="BG1355" s="150">
        <f>IF(N1355="zákl. přenesená",J1355,0)</f>
        <v>0</v>
      </c>
      <c r="BH1355" s="150">
        <f>IF(N1355="sníž. přenesená",J1355,0)</f>
        <v>0</v>
      </c>
      <c r="BI1355" s="150">
        <f>IF(N1355="nulová",J1355,0)</f>
        <v>0</v>
      </c>
      <c r="BJ1355" s="17" t="s">
        <v>84</v>
      </c>
      <c r="BK1355" s="150">
        <f>ROUND(I1355*H1355,2)</f>
        <v>0</v>
      </c>
      <c r="BL1355" s="17" t="s">
        <v>193</v>
      </c>
      <c r="BM1355" s="149" t="s">
        <v>3722</v>
      </c>
    </row>
    <row r="1356" spans="2:65" s="1" customFormat="1" ht="78">
      <c r="B1356" s="32"/>
      <c r="D1356" s="151" t="s">
        <v>195</v>
      </c>
      <c r="F1356" s="152" t="s">
        <v>1280</v>
      </c>
      <c r="I1356" s="153"/>
      <c r="L1356" s="32"/>
      <c r="M1356" s="154"/>
      <c r="T1356" s="56"/>
      <c r="AT1356" s="17" t="s">
        <v>195</v>
      </c>
      <c r="AU1356" s="17" t="s">
        <v>84</v>
      </c>
    </row>
    <row r="1357" spans="2:65" s="1" customFormat="1" ht="44.25" customHeight="1">
      <c r="B1357" s="32"/>
      <c r="C1357" s="137" t="s">
        <v>1281</v>
      </c>
      <c r="D1357" s="137" t="s">
        <v>189</v>
      </c>
      <c r="E1357" s="138" t="s">
        <v>1282</v>
      </c>
      <c r="F1357" s="139" t="s">
        <v>1283</v>
      </c>
      <c r="G1357" s="140" t="s">
        <v>217</v>
      </c>
      <c r="H1357" s="141">
        <v>8542.56</v>
      </c>
      <c r="I1357" s="142"/>
      <c r="J1357" s="143">
        <f>ROUND(I1357*H1357,2)</f>
        <v>0</v>
      </c>
      <c r="K1357" s="144"/>
      <c r="L1357" s="32"/>
      <c r="M1357" s="145" t="s">
        <v>1</v>
      </c>
      <c r="N1357" s="146" t="s">
        <v>39</v>
      </c>
      <c r="P1357" s="147">
        <f>O1357*H1357</f>
        <v>0</v>
      </c>
      <c r="Q1357" s="147">
        <v>0</v>
      </c>
      <c r="R1357" s="147">
        <f>Q1357*H1357</f>
        <v>0</v>
      </c>
      <c r="S1357" s="147">
        <v>0</v>
      </c>
      <c r="T1357" s="148">
        <f>S1357*H1357</f>
        <v>0</v>
      </c>
      <c r="AR1357" s="149" t="s">
        <v>193</v>
      </c>
      <c r="AT1357" s="149" t="s">
        <v>189</v>
      </c>
      <c r="AU1357" s="149" t="s">
        <v>84</v>
      </c>
      <c r="AY1357" s="17" t="s">
        <v>187</v>
      </c>
      <c r="BE1357" s="150">
        <f>IF(N1357="základní",J1357,0)</f>
        <v>0</v>
      </c>
      <c r="BF1357" s="150">
        <f>IF(N1357="snížená",J1357,0)</f>
        <v>0</v>
      </c>
      <c r="BG1357" s="150">
        <f>IF(N1357="zákl. přenesená",J1357,0)</f>
        <v>0</v>
      </c>
      <c r="BH1357" s="150">
        <f>IF(N1357="sníž. přenesená",J1357,0)</f>
        <v>0</v>
      </c>
      <c r="BI1357" s="150">
        <f>IF(N1357="nulová",J1357,0)</f>
        <v>0</v>
      </c>
      <c r="BJ1357" s="17" t="s">
        <v>84</v>
      </c>
      <c r="BK1357" s="150">
        <f>ROUND(I1357*H1357,2)</f>
        <v>0</v>
      </c>
      <c r="BL1357" s="17" t="s">
        <v>193</v>
      </c>
      <c r="BM1357" s="149" t="s">
        <v>3723</v>
      </c>
    </row>
    <row r="1358" spans="2:65" s="1" customFormat="1" ht="78">
      <c r="B1358" s="32"/>
      <c r="D1358" s="151" t="s">
        <v>195</v>
      </c>
      <c r="F1358" s="152" t="s">
        <v>1280</v>
      </c>
      <c r="I1358" s="153"/>
      <c r="L1358" s="32"/>
      <c r="M1358" s="154"/>
      <c r="T1358" s="56"/>
      <c r="AT1358" s="17" t="s">
        <v>195</v>
      </c>
      <c r="AU1358" s="17" t="s">
        <v>84</v>
      </c>
    </row>
    <row r="1359" spans="2:65" s="13" customFormat="1" ht="11.25">
      <c r="B1359" s="161"/>
      <c r="D1359" s="151" t="s">
        <v>197</v>
      </c>
      <c r="E1359" s="162" t="s">
        <v>1</v>
      </c>
      <c r="F1359" s="163" t="s">
        <v>1285</v>
      </c>
      <c r="H1359" s="164">
        <v>8542.56</v>
      </c>
      <c r="I1359" s="165"/>
      <c r="L1359" s="161"/>
      <c r="M1359" s="166"/>
      <c r="T1359" s="167"/>
      <c r="AT1359" s="162" t="s">
        <v>197</v>
      </c>
      <c r="AU1359" s="162" t="s">
        <v>84</v>
      </c>
      <c r="AV1359" s="13" t="s">
        <v>84</v>
      </c>
      <c r="AW1359" s="13" t="s">
        <v>30</v>
      </c>
      <c r="AX1359" s="13" t="s">
        <v>73</v>
      </c>
      <c r="AY1359" s="162" t="s">
        <v>187</v>
      </c>
    </row>
    <row r="1360" spans="2:65" s="14" customFormat="1" ht="11.25">
      <c r="B1360" s="168"/>
      <c r="D1360" s="151" t="s">
        <v>197</v>
      </c>
      <c r="E1360" s="169" t="s">
        <v>1</v>
      </c>
      <c r="F1360" s="170" t="s">
        <v>202</v>
      </c>
      <c r="H1360" s="171">
        <v>8542.56</v>
      </c>
      <c r="I1360" s="172"/>
      <c r="L1360" s="168"/>
      <c r="M1360" s="173"/>
      <c r="T1360" s="174"/>
      <c r="AT1360" s="169" t="s">
        <v>197</v>
      </c>
      <c r="AU1360" s="169" t="s">
        <v>84</v>
      </c>
      <c r="AV1360" s="14" t="s">
        <v>193</v>
      </c>
      <c r="AW1360" s="14" t="s">
        <v>30</v>
      </c>
      <c r="AX1360" s="14" t="s">
        <v>80</v>
      </c>
      <c r="AY1360" s="169" t="s">
        <v>187</v>
      </c>
    </row>
    <row r="1361" spans="2:65" s="1" customFormat="1" ht="44.25" customHeight="1">
      <c r="B1361" s="32"/>
      <c r="C1361" s="137" t="s">
        <v>1286</v>
      </c>
      <c r="D1361" s="137" t="s">
        <v>189</v>
      </c>
      <c r="E1361" s="138" t="s">
        <v>1287</v>
      </c>
      <c r="F1361" s="139" t="s">
        <v>1288</v>
      </c>
      <c r="G1361" s="140" t="s">
        <v>217</v>
      </c>
      <c r="H1361" s="141">
        <v>427.12799999999999</v>
      </c>
      <c r="I1361" s="142"/>
      <c r="J1361" s="143">
        <f>ROUND(I1361*H1361,2)</f>
        <v>0</v>
      </c>
      <c r="K1361" s="144"/>
      <c r="L1361" s="32"/>
      <c r="M1361" s="145" t="s">
        <v>1</v>
      </c>
      <c r="N1361" s="146" t="s">
        <v>39</v>
      </c>
      <c r="P1361" s="147">
        <f>O1361*H1361</f>
        <v>0</v>
      </c>
      <c r="Q1361" s="147">
        <v>0</v>
      </c>
      <c r="R1361" s="147">
        <f>Q1361*H1361</f>
        <v>0</v>
      </c>
      <c r="S1361" s="147">
        <v>0</v>
      </c>
      <c r="T1361" s="148">
        <f>S1361*H1361</f>
        <v>0</v>
      </c>
      <c r="AR1361" s="149" t="s">
        <v>193</v>
      </c>
      <c r="AT1361" s="149" t="s">
        <v>189</v>
      </c>
      <c r="AU1361" s="149" t="s">
        <v>84</v>
      </c>
      <c r="AY1361" s="17" t="s">
        <v>187</v>
      </c>
      <c r="BE1361" s="150">
        <f>IF(N1361="základní",J1361,0)</f>
        <v>0</v>
      </c>
      <c r="BF1361" s="150">
        <f>IF(N1361="snížená",J1361,0)</f>
        <v>0</v>
      </c>
      <c r="BG1361" s="150">
        <f>IF(N1361="zákl. přenesená",J1361,0)</f>
        <v>0</v>
      </c>
      <c r="BH1361" s="150">
        <f>IF(N1361="sníž. přenesená",J1361,0)</f>
        <v>0</v>
      </c>
      <c r="BI1361" s="150">
        <f>IF(N1361="nulová",J1361,0)</f>
        <v>0</v>
      </c>
      <c r="BJ1361" s="17" t="s">
        <v>84</v>
      </c>
      <c r="BK1361" s="150">
        <f>ROUND(I1361*H1361,2)</f>
        <v>0</v>
      </c>
      <c r="BL1361" s="17" t="s">
        <v>193</v>
      </c>
      <c r="BM1361" s="149" t="s">
        <v>3724</v>
      </c>
    </row>
    <row r="1362" spans="2:65" s="1" customFormat="1" ht="78">
      <c r="B1362" s="32"/>
      <c r="D1362" s="151" t="s">
        <v>195</v>
      </c>
      <c r="F1362" s="152" t="s">
        <v>1290</v>
      </c>
      <c r="I1362" s="153"/>
      <c r="L1362" s="32"/>
      <c r="M1362" s="154"/>
      <c r="T1362" s="56"/>
      <c r="AT1362" s="17" t="s">
        <v>195</v>
      </c>
      <c r="AU1362" s="17" t="s">
        <v>84</v>
      </c>
    </row>
    <row r="1363" spans="2:65" s="11" customFormat="1" ht="22.9" customHeight="1">
      <c r="B1363" s="125"/>
      <c r="D1363" s="126" t="s">
        <v>72</v>
      </c>
      <c r="E1363" s="135" t="s">
        <v>1291</v>
      </c>
      <c r="F1363" s="135" t="s">
        <v>1292</v>
      </c>
      <c r="I1363" s="128"/>
      <c r="J1363" s="136">
        <f>BK1363</f>
        <v>0</v>
      </c>
      <c r="L1363" s="125"/>
      <c r="M1363" s="130"/>
      <c r="P1363" s="131">
        <f>SUM(P1364:P1365)</f>
        <v>0</v>
      </c>
      <c r="R1363" s="131">
        <f>SUM(R1364:R1365)</f>
        <v>0</v>
      </c>
      <c r="T1363" s="132">
        <f>SUM(T1364:T1365)</f>
        <v>0</v>
      </c>
      <c r="AR1363" s="126" t="s">
        <v>80</v>
      </c>
      <c r="AT1363" s="133" t="s">
        <v>72</v>
      </c>
      <c r="AU1363" s="133" t="s">
        <v>80</v>
      </c>
      <c r="AY1363" s="126" t="s">
        <v>187</v>
      </c>
      <c r="BK1363" s="134">
        <f>SUM(BK1364:BK1365)</f>
        <v>0</v>
      </c>
    </row>
    <row r="1364" spans="2:65" s="1" customFormat="1" ht="55.5" customHeight="1">
      <c r="B1364" s="32"/>
      <c r="C1364" s="137" t="s">
        <v>1293</v>
      </c>
      <c r="D1364" s="137" t="s">
        <v>189</v>
      </c>
      <c r="E1364" s="138" t="s">
        <v>1294</v>
      </c>
      <c r="F1364" s="139" t="s">
        <v>1295</v>
      </c>
      <c r="G1364" s="140" t="s">
        <v>217</v>
      </c>
      <c r="H1364" s="141">
        <v>295.09199999999998</v>
      </c>
      <c r="I1364" s="142"/>
      <c r="J1364" s="143">
        <f>ROUND(I1364*H1364,2)</f>
        <v>0</v>
      </c>
      <c r="K1364" s="144"/>
      <c r="L1364" s="32"/>
      <c r="M1364" s="145" t="s">
        <v>1</v>
      </c>
      <c r="N1364" s="146" t="s">
        <v>39</v>
      </c>
      <c r="P1364" s="147">
        <f>O1364*H1364</f>
        <v>0</v>
      </c>
      <c r="Q1364" s="147">
        <v>0</v>
      </c>
      <c r="R1364" s="147">
        <f>Q1364*H1364</f>
        <v>0</v>
      </c>
      <c r="S1364" s="147">
        <v>0</v>
      </c>
      <c r="T1364" s="148">
        <f>S1364*H1364</f>
        <v>0</v>
      </c>
      <c r="AR1364" s="149" t="s">
        <v>193</v>
      </c>
      <c r="AT1364" s="149" t="s">
        <v>189</v>
      </c>
      <c r="AU1364" s="149" t="s">
        <v>84</v>
      </c>
      <c r="AY1364" s="17" t="s">
        <v>187</v>
      </c>
      <c r="BE1364" s="150">
        <f>IF(N1364="základní",J1364,0)</f>
        <v>0</v>
      </c>
      <c r="BF1364" s="150">
        <f>IF(N1364="snížená",J1364,0)</f>
        <v>0</v>
      </c>
      <c r="BG1364" s="150">
        <f>IF(N1364="zákl. přenesená",J1364,0)</f>
        <v>0</v>
      </c>
      <c r="BH1364" s="150">
        <f>IF(N1364="sníž. přenesená",J1364,0)</f>
        <v>0</v>
      </c>
      <c r="BI1364" s="150">
        <f>IF(N1364="nulová",J1364,0)</f>
        <v>0</v>
      </c>
      <c r="BJ1364" s="17" t="s">
        <v>84</v>
      </c>
      <c r="BK1364" s="150">
        <f>ROUND(I1364*H1364,2)</f>
        <v>0</v>
      </c>
      <c r="BL1364" s="17" t="s">
        <v>193</v>
      </c>
      <c r="BM1364" s="149" t="s">
        <v>3725</v>
      </c>
    </row>
    <row r="1365" spans="2:65" s="1" customFormat="1" ht="78">
      <c r="B1365" s="32"/>
      <c r="D1365" s="151" t="s">
        <v>195</v>
      </c>
      <c r="F1365" s="152" t="s">
        <v>1297</v>
      </c>
      <c r="I1365" s="153"/>
      <c r="L1365" s="32"/>
      <c r="M1365" s="154"/>
      <c r="T1365" s="56"/>
      <c r="AT1365" s="17" t="s">
        <v>195</v>
      </c>
      <c r="AU1365" s="17" t="s">
        <v>84</v>
      </c>
    </row>
    <row r="1366" spans="2:65" s="11" customFormat="1" ht="25.9" customHeight="1">
      <c r="B1366" s="125"/>
      <c r="D1366" s="126" t="s">
        <v>72</v>
      </c>
      <c r="E1366" s="127" t="s">
        <v>1298</v>
      </c>
      <c r="F1366" s="127" t="s">
        <v>1299</v>
      </c>
      <c r="I1366" s="128"/>
      <c r="J1366" s="129">
        <f>BK1366</f>
        <v>0</v>
      </c>
      <c r="L1366" s="125"/>
      <c r="M1366" s="130"/>
      <c r="P1366" s="131">
        <f>P1367+P1372+P1378+P1390+P1392+P1558+P1667+P1827+P1911+P1984+P2121+P2130+P2144+P2176+P2252+P2264</f>
        <v>0</v>
      </c>
      <c r="R1366" s="131">
        <f>R1367+R1372+R1378+R1390+R1392+R1558+R1667+R1827+R1911+R1984+R2121+R2130+R2144+R2176+R2252+R2264</f>
        <v>0</v>
      </c>
      <c r="T1366" s="132">
        <f>T1367+T1372+T1378+T1390+T1392+T1558+T1667+T1827+T1911+T1984+T2121+T2130+T2144+T2176+T2252+T2264</f>
        <v>0</v>
      </c>
      <c r="AR1366" s="126" t="s">
        <v>84</v>
      </c>
      <c r="AT1366" s="133" t="s">
        <v>72</v>
      </c>
      <c r="AU1366" s="133" t="s">
        <v>73</v>
      </c>
      <c r="AY1366" s="126" t="s">
        <v>187</v>
      </c>
      <c r="BK1366" s="134">
        <f>BK1367+BK1372+BK1378+BK1390+BK1392+BK1558+BK1667+BK1827+BK1911+BK1984+BK2121+BK2130+BK2144+BK2176+BK2252+BK2264</f>
        <v>0</v>
      </c>
    </row>
    <row r="1367" spans="2:65" s="11" customFormat="1" ht="22.9" customHeight="1">
      <c r="B1367" s="125"/>
      <c r="D1367" s="126" t="s">
        <v>72</v>
      </c>
      <c r="E1367" s="135" t="s">
        <v>1300</v>
      </c>
      <c r="F1367" s="135" t="s">
        <v>1301</v>
      </c>
      <c r="I1367" s="128"/>
      <c r="J1367" s="136">
        <f>BK1367</f>
        <v>0</v>
      </c>
      <c r="L1367" s="125"/>
      <c r="M1367" s="130"/>
      <c r="P1367" s="131">
        <f>SUM(P1368:P1371)</f>
        <v>0</v>
      </c>
      <c r="R1367" s="131">
        <f>SUM(R1368:R1371)</f>
        <v>0</v>
      </c>
      <c r="T1367" s="132">
        <f>SUM(T1368:T1371)</f>
        <v>0</v>
      </c>
      <c r="AR1367" s="126" t="s">
        <v>84</v>
      </c>
      <c r="AT1367" s="133" t="s">
        <v>72</v>
      </c>
      <c r="AU1367" s="133" t="s">
        <v>80</v>
      </c>
      <c r="AY1367" s="126" t="s">
        <v>187</v>
      </c>
      <c r="BK1367" s="134">
        <f>SUM(BK1368:BK1371)</f>
        <v>0</v>
      </c>
    </row>
    <row r="1368" spans="2:65" s="1" customFormat="1" ht="33" customHeight="1">
      <c r="B1368" s="32"/>
      <c r="C1368" s="137" t="s">
        <v>1302</v>
      </c>
      <c r="D1368" s="137" t="s">
        <v>189</v>
      </c>
      <c r="E1368" s="138" t="s">
        <v>1303</v>
      </c>
      <c r="F1368" s="139" t="s">
        <v>1304</v>
      </c>
      <c r="G1368" s="140" t="s">
        <v>245</v>
      </c>
      <c r="H1368" s="141">
        <v>13</v>
      </c>
      <c r="I1368" s="142"/>
      <c r="J1368" s="143">
        <f>ROUND(I1368*H1368,2)</f>
        <v>0</v>
      </c>
      <c r="K1368" s="144"/>
      <c r="L1368" s="32"/>
      <c r="M1368" s="145" t="s">
        <v>1</v>
      </c>
      <c r="N1368" s="146" t="s">
        <v>39</v>
      </c>
      <c r="P1368" s="147">
        <f>O1368*H1368</f>
        <v>0</v>
      </c>
      <c r="Q1368" s="147">
        <v>0</v>
      </c>
      <c r="R1368" s="147">
        <f>Q1368*H1368</f>
        <v>0</v>
      </c>
      <c r="S1368" s="147">
        <v>0</v>
      </c>
      <c r="T1368" s="148">
        <f>S1368*H1368</f>
        <v>0</v>
      </c>
      <c r="AR1368" s="149" t="s">
        <v>287</v>
      </c>
      <c r="AT1368" s="149" t="s">
        <v>189</v>
      </c>
      <c r="AU1368" s="149" t="s">
        <v>84</v>
      </c>
      <c r="AY1368" s="17" t="s">
        <v>187</v>
      </c>
      <c r="BE1368" s="150">
        <f>IF(N1368="základní",J1368,0)</f>
        <v>0</v>
      </c>
      <c r="BF1368" s="150">
        <f>IF(N1368="snížená",J1368,0)</f>
        <v>0</v>
      </c>
      <c r="BG1368" s="150">
        <f>IF(N1368="zákl. přenesená",J1368,0)</f>
        <v>0</v>
      </c>
      <c r="BH1368" s="150">
        <f>IF(N1368="sníž. přenesená",J1368,0)</f>
        <v>0</v>
      </c>
      <c r="BI1368" s="150">
        <f>IF(N1368="nulová",J1368,0)</f>
        <v>0</v>
      </c>
      <c r="BJ1368" s="17" t="s">
        <v>84</v>
      </c>
      <c r="BK1368" s="150">
        <f>ROUND(I1368*H1368,2)</f>
        <v>0</v>
      </c>
      <c r="BL1368" s="17" t="s">
        <v>287</v>
      </c>
      <c r="BM1368" s="149" t="s">
        <v>3726</v>
      </c>
    </row>
    <row r="1369" spans="2:65" s="1" customFormat="1" ht="33" customHeight="1">
      <c r="B1369" s="32"/>
      <c r="C1369" s="137" t="s">
        <v>1306</v>
      </c>
      <c r="D1369" s="137" t="s">
        <v>189</v>
      </c>
      <c r="E1369" s="138" t="s">
        <v>1307</v>
      </c>
      <c r="F1369" s="139" t="s">
        <v>1308</v>
      </c>
      <c r="G1369" s="140" t="s">
        <v>245</v>
      </c>
      <c r="H1369" s="141">
        <v>28.55</v>
      </c>
      <c r="I1369" s="142"/>
      <c r="J1369" s="143">
        <f>ROUND(I1369*H1369,2)</f>
        <v>0</v>
      </c>
      <c r="K1369" s="144"/>
      <c r="L1369" s="32"/>
      <c r="M1369" s="145" t="s">
        <v>1</v>
      </c>
      <c r="N1369" s="146" t="s">
        <v>39</v>
      </c>
      <c r="P1369" s="147">
        <f>O1369*H1369</f>
        <v>0</v>
      </c>
      <c r="Q1369" s="147">
        <v>0</v>
      </c>
      <c r="R1369" s="147">
        <f>Q1369*H1369</f>
        <v>0</v>
      </c>
      <c r="S1369" s="147">
        <v>0</v>
      </c>
      <c r="T1369" s="148">
        <f>S1369*H1369</f>
        <v>0</v>
      </c>
      <c r="AR1369" s="149" t="s">
        <v>287</v>
      </c>
      <c r="AT1369" s="149" t="s">
        <v>189</v>
      </c>
      <c r="AU1369" s="149" t="s">
        <v>84</v>
      </c>
      <c r="AY1369" s="17" t="s">
        <v>187</v>
      </c>
      <c r="BE1369" s="150">
        <f>IF(N1369="základní",J1369,0)</f>
        <v>0</v>
      </c>
      <c r="BF1369" s="150">
        <f>IF(N1369="snížená",J1369,0)</f>
        <v>0</v>
      </c>
      <c r="BG1369" s="150">
        <f>IF(N1369="zákl. přenesená",J1369,0)</f>
        <v>0</v>
      </c>
      <c r="BH1369" s="150">
        <f>IF(N1369="sníž. přenesená",J1369,0)</f>
        <v>0</v>
      </c>
      <c r="BI1369" s="150">
        <f>IF(N1369="nulová",J1369,0)</f>
        <v>0</v>
      </c>
      <c r="BJ1369" s="17" t="s">
        <v>84</v>
      </c>
      <c r="BK1369" s="150">
        <f>ROUND(I1369*H1369,2)</f>
        <v>0</v>
      </c>
      <c r="BL1369" s="17" t="s">
        <v>287</v>
      </c>
      <c r="BM1369" s="149" t="s">
        <v>3727</v>
      </c>
    </row>
    <row r="1370" spans="2:65" s="1" customFormat="1" ht="49.15" customHeight="1">
      <c r="B1370" s="32"/>
      <c r="C1370" s="137" t="s">
        <v>1310</v>
      </c>
      <c r="D1370" s="137" t="s">
        <v>189</v>
      </c>
      <c r="E1370" s="138" t="s">
        <v>1311</v>
      </c>
      <c r="F1370" s="139" t="s">
        <v>1312</v>
      </c>
      <c r="G1370" s="140" t="s">
        <v>217</v>
      </c>
      <c r="H1370" s="141">
        <v>0.187</v>
      </c>
      <c r="I1370" s="142"/>
      <c r="J1370" s="143">
        <f>ROUND(I1370*H1370,2)</f>
        <v>0</v>
      </c>
      <c r="K1370" s="144"/>
      <c r="L1370" s="32"/>
      <c r="M1370" s="145" t="s">
        <v>1</v>
      </c>
      <c r="N1370" s="146" t="s">
        <v>39</v>
      </c>
      <c r="P1370" s="147">
        <f>O1370*H1370</f>
        <v>0</v>
      </c>
      <c r="Q1370" s="147">
        <v>0</v>
      </c>
      <c r="R1370" s="147">
        <f>Q1370*H1370</f>
        <v>0</v>
      </c>
      <c r="S1370" s="147">
        <v>0</v>
      </c>
      <c r="T1370" s="148">
        <f>S1370*H1370</f>
        <v>0</v>
      </c>
      <c r="AR1370" s="149" t="s">
        <v>287</v>
      </c>
      <c r="AT1370" s="149" t="s">
        <v>189</v>
      </c>
      <c r="AU1370" s="149" t="s">
        <v>84</v>
      </c>
      <c r="AY1370" s="17" t="s">
        <v>187</v>
      </c>
      <c r="BE1370" s="150">
        <f>IF(N1370="základní",J1370,0)</f>
        <v>0</v>
      </c>
      <c r="BF1370" s="150">
        <f>IF(N1370="snížená",J1370,0)</f>
        <v>0</v>
      </c>
      <c r="BG1370" s="150">
        <f>IF(N1370="zákl. přenesená",J1370,0)</f>
        <v>0</v>
      </c>
      <c r="BH1370" s="150">
        <f>IF(N1370="sníž. přenesená",J1370,0)</f>
        <v>0</v>
      </c>
      <c r="BI1370" s="150">
        <f>IF(N1370="nulová",J1370,0)</f>
        <v>0</v>
      </c>
      <c r="BJ1370" s="17" t="s">
        <v>84</v>
      </c>
      <c r="BK1370" s="150">
        <f>ROUND(I1370*H1370,2)</f>
        <v>0</v>
      </c>
      <c r="BL1370" s="17" t="s">
        <v>287</v>
      </c>
      <c r="BM1370" s="149" t="s">
        <v>3728</v>
      </c>
    </row>
    <row r="1371" spans="2:65" s="1" customFormat="1" ht="117">
      <c r="B1371" s="32"/>
      <c r="D1371" s="151" t="s">
        <v>195</v>
      </c>
      <c r="F1371" s="152" t="s">
        <v>1314</v>
      </c>
      <c r="I1371" s="153"/>
      <c r="L1371" s="32"/>
      <c r="M1371" s="154"/>
      <c r="T1371" s="56"/>
      <c r="AT1371" s="17" t="s">
        <v>195</v>
      </c>
      <c r="AU1371" s="17" t="s">
        <v>84</v>
      </c>
    </row>
    <row r="1372" spans="2:65" s="11" customFormat="1" ht="22.9" customHeight="1">
      <c r="B1372" s="125"/>
      <c r="D1372" s="126" t="s">
        <v>72</v>
      </c>
      <c r="E1372" s="135" t="s">
        <v>1315</v>
      </c>
      <c r="F1372" s="135" t="s">
        <v>1316</v>
      </c>
      <c r="I1372" s="128"/>
      <c r="J1372" s="136">
        <f>BK1372</f>
        <v>0</v>
      </c>
      <c r="L1372" s="125"/>
      <c r="M1372" s="130"/>
      <c r="P1372" s="131">
        <f>SUM(P1373:P1377)</f>
        <v>0</v>
      </c>
      <c r="R1372" s="131">
        <f>SUM(R1373:R1377)</f>
        <v>0</v>
      </c>
      <c r="T1372" s="132">
        <f>SUM(T1373:T1377)</f>
        <v>0</v>
      </c>
      <c r="AR1372" s="126" t="s">
        <v>84</v>
      </c>
      <c r="AT1372" s="133" t="s">
        <v>72</v>
      </c>
      <c r="AU1372" s="133" t="s">
        <v>80</v>
      </c>
      <c r="AY1372" s="126" t="s">
        <v>187</v>
      </c>
      <c r="BK1372" s="134">
        <f>SUM(BK1373:BK1377)</f>
        <v>0</v>
      </c>
    </row>
    <row r="1373" spans="2:65" s="1" customFormat="1" ht="24.2" customHeight="1">
      <c r="B1373" s="32"/>
      <c r="C1373" s="137" t="s">
        <v>1317</v>
      </c>
      <c r="D1373" s="137" t="s">
        <v>189</v>
      </c>
      <c r="E1373" s="138" t="s">
        <v>1318</v>
      </c>
      <c r="F1373" s="139" t="s">
        <v>1319</v>
      </c>
      <c r="G1373" s="140" t="s">
        <v>245</v>
      </c>
      <c r="H1373" s="141">
        <v>337</v>
      </c>
      <c r="I1373" s="142"/>
      <c r="J1373" s="143">
        <f>ROUND(I1373*H1373,2)</f>
        <v>0</v>
      </c>
      <c r="K1373" s="144"/>
      <c r="L1373" s="32"/>
      <c r="M1373" s="145" t="s">
        <v>1</v>
      </c>
      <c r="N1373" s="146" t="s">
        <v>39</v>
      </c>
      <c r="P1373" s="147">
        <f>O1373*H1373</f>
        <v>0</v>
      </c>
      <c r="Q1373" s="147">
        <v>0</v>
      </c>
      <c r="R1373" s="147">
        <f>Q1373*H1373</f>
        <v>0</v>
      </c>
      <c r="S1373" s="147">
        <v>0</v>
      </c>
      <c r="T1373" s="148">
        <f>S1373*H1373</f>
        <v>0</v>
      </c>
      <c r="AR1373" s="149" t="s">
        <v>287</v>
      </c>
      <c r="AT1373" s="149" t="s">
        <v>189</v>
      </c>
      <c r="AU1373" s="149" t="s">
        <v>84</v>
      </c>
      <c r="AY1373" s="17" t="s">
        <v>187</v>
      </c>
      <c r="BE1373" s="150">
        <f>IF(N1373="základní",J1373,0)</f>
        <v>0</v>
      </c>
      <c r="BF1373" s="150">
        <f>IF(N1373="snížená",J1373,0)</f>
        <v>0</v>
      </c>
      <c r="BG1373" s="150">
        <f>IF(N1373="zákl. přenesená",J1373,0)</f>
        <v>0</v>
      </c>
      <c r="BH1373" s="150">
        <f>IF(N1373="sníž. přenesená",J1373,0)</f>
        <v>0</v>
      </c>
      <c r="BI1373" s="150">
        <f>IF(N1373="nulová",J1373,0)</f>
        <v>0</v>
      </c>
      <c r="BJ1373" s="17" t="s">
        <v>84</v>
      </c>
      <c r="BK1373" s="150">
        <f>ROUND(I1373*H1373,2)</f>
        <v>0</v>
      </c>
      <c r="BL1373" s="17" t="s">
        <v>287</v>
      </c>
      <c r="BM1373" s="149" t="s">
        <v>3729</v>
      </c>
    </row>
    <row r="1374" spans="2:65" s="12" customFormat="1" ht="11.25">
      <c r="B1374" s="155"/>
      <c r="D1374" s="151" t="s">
        <v>197</v>
      </c>
      <c r="E1374" s="156" t="s">
        <v>1</v>
      </c>
      <c r="F1374" s="157" t="s">
        <v>379</v>
      </c>
      <c r="H1374" s="156" t="s">
        <v>1</v>
      </c>
      <c r="I1374" s="158"/>
      <c r="L1374" s="155"/>
      <c r="M1374" s="159"/>
      <c r="T1374" s="160"/>
      <c r="AT1374" s="156" t="s">
        <v>197</v>
      </c>
      <c r="AU1374" s="156" t="s">
        <v>84</v>
      </c>
      <c r="AV1374" s="12" t="s">
        <v>80</v>
      </c>
      <c r="AW1374" s="12" t="s">
        <v>30</v>
      </c>
      <c r="AX1374" s="12" t="s">
        <v>73</v>
      </c>
      <c r="AY1374" s="156" t="s">
        <v>187</v>
      </c>
    </row>
    <row r="1375" spans="2:65" s="12" customFormat="1" ht="11.25">
      <c r="B1375" s="155"/>
      <c r="D1375" s="151" t="s">
        <v>197</v>
      </c>
      <c r="E1375" s="156" t="s">
        <v>1</v>
      </c>
      <c r="F1375" s="157" t="s">
        <v>632</v>
      </c>
      <c r="H1375" s="156" t="s">
        <v>1</v>
      </c>
      <c r="I1375" s="158"/>
      <c r="L1375" s="155"/>
      <c r="M1375" s="159"/>
      <c r="T1375" s="160"/>
      <c r="AT1375" s="156" t="s">
        <v>197</v>
      </c>
      <c r="AU1375" s="156" t="s">
        <v>84</v>
      </c>
      <c r="AV1375" s="12" t="s">
        <v>80</v>
      </c>
      <c r="AW1375" s="12" t="s">
        <v>30</v>
      </c>
      <c r="AX1375" s="12" t="s">
        <v>73</v>
      </c>
      <c r="AY1375" s="156" t="s">
        <v>187</v>
      </c>
    </row>
    <row r="1376" spans="2:65" s="13" customFormat="1" ht="11.25">
      <c r="B1376" s="161"/>
      <c r="D1376" s="151" t="s">
        <v>197</v>
      </c>
      <c r="E1376" s="162" t="s">
        <v>1</v>
      </c>
      <c r="F1376" s="163" t="s">
        <v>1321</v>
      </c>
      <c r="H1376" s="164">
        <v>337</v>
      </c>
      <c r="I1376" s="165"/>
      <c r="L1376" s="161"/>
      <c r="M1376" s="166"/>
      <c r="T1376" s="167"/>
      <c r="AT1376" s="162" t="s">
        <v>197</v>
      </c>
      <c r="AU1376" s="162" t="s">
        <v>84</v>
      </c>
      <c r="AV1376" s="13" t="s">
        <v>84</v>
      </c>
      <c r="AW1376" s="13" t="s">
        <v>30</v>
      </c>
      <c r="AX1376" s="13" t="s">
        <v>73</v>
      </c>
      <c r="AY1376" s="162" t="s">
        <v>187</v>
      </c>
    </row>
    <row r="1377" spans="2:65" s="14" customFormat="1" ht="11.25">
      <c r="B1377" s="168"/>
      <c r="D1377" s="151" t="s">
        <v>197</v>
      </c>
      <c r="E1377" s="169" t="s">
        <v>1</v>
      </c>
      <c r="F1377" s="170" t="s">
        <v>202</v>
      </c>
      <c r="H1377" s="171">
        <v>337</v>
      </c>
      <c r="I1377" s="172"/>
      <c r="L1377" s="168"/>
      <c r="M1377" s="173"/>
      <c r="T1377" s="174"/>
      <c r="AT1377" s="169" t="s">
        <v>197</v>
      </c>
      <c r="AU1377" s="169" t="s">
        <v>84</v>
      </c>
      <c r="AV1377" s="14" t="s">
        <v>193</v>
      </c>
      <c r="AW1377" s="14" t="s">
        <v>30</v>
      </c>
      <c r="AX1377" s="14" t="s">
        <v>80</v>
      </c>
      <c r="AY1377" s="169" t="s">
        <v>187</v>
      </c>
    </row>
    <row r="1378" spans="2:65" s="11" customFormat="1" ht="22.9" customHeight="1">
      <c r="B1378" s="125"/>
      <c r="D1378" s="126" t="s">
        <v>72</v>
      </c>
      <c r="E1378" s="135" t="s">
        <v>1322</v>
      </c>
      <c r="F1378" s="135" t="s">
        <v>1323</v>
      </c>
      <c r="I1378" s="128"/>
      <c r="J1378" s="136">
        <f>BK1378</f>
        <v>0</v>
      </c>
      <c r="L1378" s="125"/>
      <c r="M1378" s="130"/>
      <c r="P1378" s="131">
        <f>SUM(P1379:P1389)</f>
        <v>0</v>
      </c>
      <c r="R1378" s="131">
        <f>SUM(R1379:R1389)</f>
        <v>0</v>
      </c>
      <c r="T1378" s="132">
        <f>SUM(T1379:T1389)</f>
        <v>0</v>
      </c>
      <c r="AR1378" s="126" t="s">
        <v>84</v>
      </c>
      <c r="AT1378" s="133" t="s">
        <v>72</v>
      </c>
      <c r="AU1378" s="133" t="s">
        <v>80</v>
      </c>
      <c r="AY1378" s="126" t="s">
        <v>187</v>
      </c>
      <c r="BK1378" s="134">
        <f>SUM(BK1379:BK1389)</f>
        <v>0</v>
      </c>
    </row>
    <row r="1379" spans="2:65" s="1" customFormat="1" ht="44.25" customHeight="1">
      <c r="B1379" s="32"/>
      <c r="C1379" s="137" t="s">
        <v>1324</v>
      </c>
      <c r="D1379" s="137" t="s">
        <v>189</v>
      </c>
      <c r="E1379" s="138" t="s">
        <v>1325</v>
      </c>
      <c r="F1379" s="139" t="s">
        <v>1326</v>
      </c>
      <c r="G1379" s="140" t="s">
        <v>245</v>
      </c>
      <c r="H1379" s="141">
        <v>382.38</v>
      </c>
      <c r="I1379" s="142"/>
      <c r="J1379" s="143">
        <f>ROUND(I1379*H1379,2)</f>
        <v>0</v>
      </c>
      <c r="K1379" s="144"/>
      <c r="L1379" s="32"/>
      <c r="M1379" s="145" t="s">
        <v>1</v>
      </c>
      <c r="N1379" s="146" t="s">
        <v>39</v>
      </c>
      <c r="P1379" s="147">
        <f>O1379*H1379</f>
        <v>0</v>
      </c>
      <c r="Q1379" s="147">
        <v>0</v>
      </c>
      <c r="R1379" s="147">
        <f>Q1379*H1379</f>
        <v>0</v>
      </c>
      <c r="S1379" s="147">
        <v>0</v>
      </c>
      <c r="T1379" s="148">
        <f>S1379*H1379</f>
        <v>0</v>
      </c>
      <c r="AR1379" s="149" t="s">
        <v>287</v>
      </c>
      <c r="AT1379" s="149" t="s">
        <v>189</v>
      </c>
      <c r="AU1379" s="149" t="s">
        <v>84</v>
      </c>
      <c r="AY1379" s="17" t="s">
        <v>187</v>
      </c>
      <c r="BE1379" s="150">
        <f>IF(N1379="základní",J1379,0)</f>
        <v>0</v>
      </c>
      <c r="BF1379" s="150">
        <f>IF(N1379="snížená",J1379,0)</f>
        <v>0</v>
      </c>
      <c r="BG1379" s="150">
        <f>IF(N1379="zákl. přenesená",J1379,0)</f>
        <v>0</v>
      </c>
      <c r="BH1379" s="150">
        <f>IF(N1379="sníž. přenesená",J1379,0)</f>
        <v>0</v>
      </c>
      <c r="BI1379" s="150">
        <f>IF(N1379="nulová",J1379,0)</f>
        <v>0</v>
      </c>
      <c r="BJ1379" s="17" t="s">
        <v>84</v>
      </c>
      <c r="BK1379" s="150">
        <f>ROUND(I1379*H1379,2)</f>
        <v>0</v>
      </c>
      <c r="BL1379" s="17" t="s">
        <v>287</v>
      </c>
      <c r="BM1379" s="149" t="s">
        <v>3730</v>
      </c>
    </row>
    <row r="1380" spans="2:65" s="1" customFormat="1" ht="24.2" customHeight="1">
      <c r="B1380" s="32"/>
      <c r="C1380" s="175" t="s">
        <v>1328</v>
      </c>
      <c r="D1380" s="175" t="s">
        <v>338</v>
      </c>
      <c r="E1380" s="176" t="s">
        <v>1329</v>
      </c>
      <c r="F1380" s="177" t="s">
        <v>1330</v>
      </c>
      <c r="G1380" s="178" t="s">
        <v>245</v>
      </c>
      <c r="H1380" s="179">
        <v>390.02800000000002</v>
      </c>
      <c r="I1380" s="180"/>
      <c r="J1380" s="181">
        <f>ROUND(I1380*H1380,2)</f>
        <v>0</v>
      </c>
      <c r="K1380" s="182"/>
      <c r="L1380" s="183"/>
      <c r="M1380" s="184" t="s">
        <v>1</v>
      </c>
      <c r="N1380" s="185" t="s">
        <v>39</v>
      </c>
      <c r="P1380" s="147">
        <f>O1380*H1380</f>
        <v>0</v>
      </c>
      <c r="Q1380" s="147">
        <v>0</v>
      </c>
      <c r="R1380" s="147">
        <f>Q1380*H1380</f>
        <v>0</v>
      </c>
      <c r="S1380" s="147">
        <v>0</v>
      </c>
      <c r="T1380" s="148">
        <f>S1380*H1380</f>
        <v>0</v>
      </c>
      <c r="AR1380" s="149" t="s">
        <v>388</v>
      </c>
      <c r="AT1380" s="149" t="s">
        <v>338</v>
      </c>
      <c r="AU1380" s="149" t="s">
        <v>84</v>
      </c>
      <c r="AY1380" s="17" t="s">
        <v>187</v>
      </c>
      <c r="BE1380" s="150">
        <f>IF(N1380="základní",J1380,0)</f>
        <v>0</v>
      </c>
      <c r="BF1380" s="150">
        <f>IF(N1380="snížená",J1380,0)</f>
        <v>0</v>
      </c>
      <c r="BG1380" s="150">
        <f>IF(N1380="zákl. přenesená",J1380,0)</f>
        <v>0</v>
      </c>
      <c r="BH1380" s="150">
        <f>IF(N1380="sníž. přenesená",J1380,0)</f>
        <v>0</v>
      </c>
      <c r="BI1380" s="150">
        <f>IF(N1380="nulová",J1380,0)</f>
        <v>0</v>
      </c>
      <c r="BJ1380" s="17" t="s">
        <v>84</v>
      </c>
      <c r="BK1380" s="150">
        <f>ROUND(I1380*H1380,2)</f>
        <v>0</v>
      </c>
      <c r="BL1380" s="17" t="s">
        <v>287</v>
      </c>
      <c r="BM1380" s="149" t="s">
        <v>3731</v>
      </c>
    </row>
    <row r="1381" spans="2:65" s="13" customFormat="1" ht="11.25">
      <c r="B1381" s="161"/>
      <c r="D1381" s="151" t="s">
        <v>197</v>
      </c>
      <c r="E1381" s="162" t="s">
        <v>1</v>
      </c>
      <c r="F1381" s="163" t="s">
        <v>1332</v>
      </c>
      <c r="H1381" s="164">
        <v>390.02800000000002</v>
      </c>
      <c r="I1381" s="165"/>
      <c r="L1381" s="161"/>
      <c r="M1381" s="166"/>
      <c r="T1381" s="167"/>
      <c r="AT1381" s="162" t="s">
        <v>197</v>
      </c>
      <c r="AU1381" s="162" t="s">
        <v>84</v>
      </c>
      <c r="AV1381" s="13" t="s">
        <v>84</v>
      </c>
      <c r="AW1381" s="13" t="s">
        <v>30</v>
      </c>
      <c r="AX1381" s="13" t="s">
        <v>73</v>
      </c>
      <c r="AY1381" s="162" t="s">
        <v>187</v>
      </c>
    </row>
    <row r="1382" spans="2:65" s="14" customFormat="1" ht="11.25">
      <c r="B1382" s="168"/>
      <c r="D1382" s="151" t="s">
        <v>197</v>
      </c>
      <c r="E1382" s="169" t="s">
        <v>1</v>
      </c>
      <c r="F1382" s="170" t="s">
        <v>202</v>
      </c>
      <c r="H1382" s="171">
        <v>390.02800000000002</v>
      </c>
      <c r="I1382" s="172"/>
      <c r="L1382" s="168"/>
      <c r="M1382" s="173"/>
      <c r="T1382" s="174"/>
      <c r="AT1382" s="169" t="s">
        <v>197</v>
      </c>
      <c r="AU1382" s="169" t="s">
        <v>84</v>
      </c>
      <c r="AV1382" s="14" t="s">
        <v>193</v>
      </c>
      <c r="AW1382" s="14" t="s">
        <v>30</v>
      </c>
      <c r="AX1382" s="14" t="s">
        <v>80</v>
      </c>
      <c r="AY1382" s="169" t="s">
        <v>187</v>
      </c>
    </row>
    <row r="1383" spans="2:65" s="1" customFormat="1" ht="37.9" customHeight="1">
      <c r="B1383" s="32"/>
      <c r="C1383" s="137" t="s">
        <v>1333</v>
      </c>
      <c r="D1383" s="137" t="s">
        <v>189</v>
      </c>
      <c r="E1383" s="138" t="s">
        <v>1334</v>
      </c>
      <c r="F1383" s="139" t="s">
        <v>1335</v>
      </c>
      <c r="G1383" s="140" t="s">
        <v>245</v>
      </c>
      <c r="H1383" s="141">
        <v>5.0999999999999996</v>
      </c>
      <c r="I1383" s="142"/>
      <c r="J1383" s="143">
        <f>ROUND(I1383*H1383,2)</f>
        <v>0</v>
      </c>
      <c r="K1383" s="144"/>
      <c r="L1383" s="32"/>
      <c r="M1383" s="145" t="s">
        <v>1</v>
      </c>
      <c r="N1383" s="146" t="s">
        <v>39</v>
      </c>
      <c r="P1383" s="147">
        <f>O1383*H1383</f>
        <v>0</v>
      </c>
      <c r="Q1383" s="147">
        <v>0</v>
      </c>
      <c r="R1383" s="147">
        <f>Q1383*H1383</f>
        <v>0</v>
      </c>
      <c r="S1383" s="147">
        <v>0</v>
      </c>
      <c r="T1383" s="148">
        <f>S1383*H1383</f>
        <v>0</v>
      </c>
      <c r="AR1383" s="149" t="s">
        <v>287</v>
      </c>
      <c r="AT1383" s="149" t="s">
        <v>189</v>
      </c>
      <c r="AU1383" s="149" t="s">
        <v>84</v>
      </c>
      <c r="AY1383" s="17" t="s">
        <v>187</v>
      </c>
      <c r="BE1383" s="150">
        <f>IF(N1383="základní",J1383,0)</f>
        <v>0</v>
      </c>
      <c r="BF1383" s="150">
        <f>IF(N1383="snížená",J1383,0)</f>
        <v>0</v>
      </c>
      <c r="BG1383" s="150">
        <f>IF(N1383="zákl. přenesená",J1383,0)</f>
        <v>0</v>
      </c>
      <c r="BH1383" s="150">
        <f>IF(N1383="sníž. přenesená",J1383,0)</f>
        <v>0</v>
      </c>
      <c r="BI1383" s="150">
        <f>IF(N1383="nulová",J1383,0)</f>
        <v>0</v>
      </c>
      <c r="BJ1383" s="17" t="s">
        <v>84</v>
      </c>
      <c r="BK1383" s="150">
        <f>ROUND(I1383*H1383,2)</f>
        <v>0</v>
      </c>
      <c r="BL1383" s="17" t="s">
        <v>287</v>
      </c>
      <c r="BM1383" s="149" t="s">
        <v>3732</v>
      </c>
    </row>
    <row r="1384" spans="2:65" s="1" customFormat="1" ht="39">
      <c r="B1384" s="32"/>
      <c r="D1384" s="151" t="s">
        <v>195</v>
      </c>
      <c r="F1384" s="152" t="s">
        <v>1337</v>
      </c>
      <c r="I1384" s="153"/>
      <c r="L1384" s="32"/>
      <c r="M1384" s="154"/>
      <c r="T1384" s="56"/>
      <c r="AT1384" s="17" t="s">
        <v>195</v>
      </c>
      <c r="AU1384" s="17" t="s">
        <v>84</v>
      </c>
    </row>
    <row r="1385" spans="2:65" s="1" customFormat="1" ht="24.2" customHeight="1">
      <c r="B1385" s="32"/>
      <c r="C1385" s="175" t="s">
        <v>1338</v>
      </c>
      <c r="D1385" s="175" t="s">
        <v>338</v>
      </c>
      <c r="E1385" s="176" t="s">
        <v>1339</v>
      </c>
      <c r="F1385" s="177" t="s">
        <v>1340</v>
      </c>
      <c r="G1385" s="178" t="s">
        <v>245</v>
      </c>
      <c r="H1385" s="179">
        <v>5.202</v>
      </c>
      <c r="I1385" s="180"/>
      <c r="J1385" s="181">
        <f>ROUND(I1385*H1385,2)</f>
        <v>0</v>
      </c>
      <c r="K1385" s="182"/>
      <c r="L1385" s="183"/>
      <c r="M1385" s="184" t="s">
        <v>1</v>
      </c>
      <c r="N1385" s="185" t="s">
        <v>39</v>
      </c>
      <c r="P1385" s="147">
        <f>O1385*H1385</f>
        <v>0</v>
      </c>
      <c r="Q1385" s="147">
        <v>0</v>
      </c>
      <c r="R1385" s="147">
        <f>Q1385*H1385</f>
        <v>0</v>
      </c>
      <c r="S1385" s="147">
        <v>0</v>
      </c>
      <c r="T1385" s="148">
        <f>S1385*H1385</f>
        <v>0</v>
      </c>
      <c r="AR1385" s="149" t="s">
        <v>388</v>
      </c>
      <c r="AT1385" s="149" t="s">
        <v>338</v>
      </c>
      <c r="AU1385" s="149" t="s">
        <v>84</v>
      </c>
      <c r="AY1385" s="17" t="s">
        <v>187</v>
      </c>
      <c r="BE1385" s="150">
        <f>IF(N1385="základní",J1385,0)</f>
        <v>0</v>
      </c>
      <c r="BF1385" s="150">
        <f>IF(N1385="snížená",J1385,0)</f>
        <v>0</v>
      </c>
      <c r="BG1385" s="150">
        <f>IF(N1385="zákl. přenesená",J1385,0)</f>
        <v>0</v>
      </c>
      <c r="BH1385" s="150">
        <f>IF(N1385="sníž. přenesená",J1385,0)</f>
        <v>0</v>
      </c>
      <c r="BI1385" s="150">
        <f>IF(N1385="nulová",J1385,0)</f>
        <v>0</v>
      </c>
      <c r="BJ1385" s="17" t="s">
        <v>84</v>
      </c>
      <c r="BK1385" s="150">
        <f>ROUND(I1385*H1385,2)</f>
        <v>0</v>
      </c>
      <c r="BL1385" s="17" t="s">
        <v>287</v>
      </c>
      <c r="BM1385" s="149" t="s">
        <v>3733</v>
      </c>
    </row>
    <row r="1386" spans="2:65" s="13" customFormat="1" ht="11.25">
      <c r="B1386" s="161"/>
      <c r="D1386" s="151" t="s">
        <v>197</v>
      </c>
      <c r="E1386" s="162" t="s">
        <v>1</v>
      </c>
      <c r="F1386" s="163" t="s">
        <v>1342</v>
      </c>
      <c r="H1386" s="164">
        <v>5.202</v>
      </c>
      <c r="I1386" s="165"/>
      <c r="L1386" s="161"/>
      <c r="M1386" s="166"/>
      <c r="T1386" s="167"/>
      <c r="AT1386" s="162" t="s">
        <v>197</v>
      </c>
      <c r="AU1386" s="162" t="s">
        <v>84</v>
      </c>
      <c r="AV1386" s="13" t="s">
        <v>84</v>
      </c>
      <c r="AW1386" s="13" t="s">
        <v>30</v>
      </c>
      <c r="AX1386" s="13" t="s">
        <v>73</v>
      </c>
      <c r="AY1386" s="162" t="s">
        <v>187</v>
      </c>
    </row>
    <row r="1387" spans="2:65" s="14" customFormat="1" ht="11.25">
      <c r="B1387" s="168"/>
      <c r="D1387" s="151" t="s">
        <v>197</v>
      </c>
      <c r="E1387" s="169" t="s">
        <v>1</v>
      </c>
      <c r="F1387" s="170" t="s">
        <v>202</v>
      </c>
      <c r="H1387" s="171">
        <v>5.202</v>
      </c>
      <c r="I1387" s="172"/>
      <c r="L1387" s="168"/>
      <c r="M1387" s="173"/>
      <c r="T1387" s="174"/>
      <c r="AT1387" s="169" t="s">
        <v>197</v>
      </c>
      <c r="AU1387" s="169" t="s">
        <v>84</v>
      </c>
      <c r="AV1387" s="14" t="s">
        <v>193</v>
      </c>
      <c r="AW1387" s="14" t="s">
        <v>30</v>
      </c>
      <c r="AX1387" s="14" t="s">
        <v>80</v>
      </c>
      <c r="AY1387" s="169" t="s">
        <v>187</v>
      </c>
    </row>
    <row r="1388" spans="2:65" s="1" customFormat="1" ht="44.25" customHeight="1">
      <c r="B1388" s="32"/>
      <c r="C1388" s="137" t="s">
        <v>1343</v>
      </c>
      <c r="D1388" s="137" t="s">
        <v>189</v>
      </c>
      <c r="E1388" s="138" t="s">
        <v>1344</v>
      </c>
      <c r="F1388" s="139" t="s">
        <v>1345</v>
      </c>
      <c r="G1388" s="140" t="s">
        <v>217</v>
      </c>
      <c r="H1388" s="141">
        <v>1.653</v>
      </c>
      <c r="I1388" s="142"/>
      <c r="J1388" s="143">
        <f>ROUND(I1388*H1388,2)</f>
        <v>0</v>
      </c>
      <c r="K1388" s="144"/>
      <c r="L1388" s="32"/>
      <c r="M1388" s="145" t="s">
        <v>1</v>
      </c>
      <c r="N1388" s="146" t="s">
        <v>39</v>
      </c>
      <c r="P1388" s="147">
        <f>O1388*H1388</f>
        <v>0</v>
      </c>
      <c r="Q1388" s="147">
        <v>0</v>
      </c>
      <c r="R1388" s="147">
        <f>Q1388*H1388</f>
        <v>0</v>
      </c>
      <c r="S1388" s="147">
        <v>0</v>
      </c>
      <c r="T1388" s="148">
        <f>S1388*H1388</f>
        <v>0</v>
      </c>
      <c r="AR1388" s="149" t="s">
        <v>287</v>
      </c>
      <c r="AT1388" s="149" t="s">
        <v>189</v>
      </c>
      <c r="AU1388" s="149" t="s">
        <v>84</v>
      </c>
      <c r="AY1388" s="17" t="s">
        <v>187</v>
      </c>
      <c r="BE1388" s="150">
        <f>IF(N1388="základní",J1388,0)</f>
        <v>0</v>
      </c>
      <c r="BF1388" s="150">
        <f>IF(N1388="snížená",J1388,0)</f>
        <v>0</v>
      </c>
      <c r="BG1388" s="150">
        <f>IF(N1388="zákl. přenesená",J1388,0)</f>
        <v>0</v>
      </c>
      <c r="BH1388" s="150">
        <f>IF(N1388="sníž. přenesená",J1388,0)</f>
        <v>0</v>
      </c>
      <c r="BI1388" s="150">
        <f>IF(N1388="nulová",J1388,0)</f>
        <v>0</v>
      </c>
      <c r="BJ1388" s="17" t="s">
        <v>84</v>
      </c>
      <c r="BK1388" s="150">
        <f>ROUND(I1388*H1388,2)</f>
        <v>0</v>
      </c>
      <c r="BL1388" s="17" t="s">
        <v>287</v>
      </c>
      <c r="BM1388" s="149" t="s">
        <v>3734</v>
      </c>
    </row>
    <row r="1389" spans="2:65" s="1" customFormat="1" ht="117">
      <c r="B1389" s="32"/>
      <c r="D1389" s="151" t="s">
        <v>195</v>
      </c>
      <c r="F1389" s="152" t="s">
        <v>1347</v>
      </c>
      <c r="I1389" s="153"/>
      <c r="L1389" s="32"/>
      <c r="M1389" s="154"/>
      <c r="T1389" s="56"/>
      <c r="AT1389" s="17" t="s">
        <v>195</v>
      </c>
      <c r="AU1389" s="17" t="s">
        <v>84</v>
      </c>
    </row>
    <row r="1390" spans="2:65" s="11" customFormat="1" ht="22.9" customHeight="1">
      <c r="B1390" s="125"/>
      <c r="D1390" s="126" t="s">
        <v>72</v>
      </c>
      <c r="E1390" s="135" t="s">
        <v>1348</v>
      </c>
      <c r="F1390" s="135" t="s">
        <v>1349</v>
      </c>
      <c r="I1390" s="128"/>
      <c r="J1390" s="136">
        <f>BK1390</f>
        <v>0</v>
      </c>
      <c r="L1390" s="125"/>
      <c r="M1390" s="130"/>
      <c r="P1390" s="131">
        <f>P1391</f>
        <v>0</v>
      </c>
      <c r="R1390" s="131">
        <f>R1391</f>
        <v>0</v>
      </c>
      <c r="T1390" s="132">
        <f>T1391</f>
        <v>0</v>
      </c>
      <c r="AR1390" s="126" t="s">
        <v>84</v>
      </c>
      <c r="AT1390" s="133" t="s">
        <v>72</v>
      </c>
      <c r="AU1390" s="133" t="s">
        <v>80</v>
      </c>
      <c r="AY1390" s="126" t="s">
        <v>187</v>
      </c>
      <c r="BK1390" s="134">
        <f>BK1391</f>
        <v>0</v>
      </c>
    </row>
    <row r="1391" spans="2:65" s="1" customFormat="1" ht="24.2" customHeight="1">
      <c r="B1391" s="32"/>
      <c r="C1391" s="137" t="s">
        <v>1350</v>
      </c>
      <c r="D1391" s="137" t="s">
        <v>189</v>
      </c>
      <c r="E1391" s="138" t="s">
        <v>1351</v>
      </c>
      <c r="F1391" s="139" t="s">
        <v>1352</v>
      </c>
      <c r="G1391" s="140" t="s">
        <v>1353</v>
      </c>
      <c r="H1391" s="141">
        <v>1</v>
      </c>
      <c r="I1391" s="142"/>
      <c r="J1391" s="143">
        <f>ROUND(I1391*H1391,2)</f>
        <v>0</v>
      </c>
      <c r="K1391" s="144"/>
      <c r="L1391" s="32"/>
      <c r="M1391" s="145" t="s">
        <v>1</v>
      </c>
      <c r="N1391" s="146" t="s">
        <v>39</v>
      </c>
      <c r="P1391" s="147">
        <f>O1391*H1391</f>
        <v>0</v>
      </c>
      <c r="Q1391" s="147">
        <v>0</v>
      </c>
      <c r="R1391" s="147">
        <f>Q1391*H1391</f>
        <v>0</v>
      </c>
      <c r="S1391" s="147">
        <v>0</v>
      </c>
      <c r="T1391" s="148">
        <f>S1391*H1391</f>
        <v>0</v>
      </c>
      <c r="AR1391" s="149" t="s">
        <v>287</v>
      </c>
      <c r="AT1391" s="149" t="s">
        <v>189</v>
      </c>
      <c r="AU1391" s="149" t="s">
        <v>84</v>
      </c>
      <c r="AY1391" s="17" t="s">
        <v>187</v>
      </c>
      <c r="BE1391" s="150">
        <f>IF(N1391="základní",J1391,0)</f>
        <v>0</v>
      </c>
      <c r="BF1391" s="150">
        <f>IF(N1391="snížená",J1391,0)</f>
        <v>0</v>
      </c>
      <c r="BG1391" s="150">
        <f>IF(N1391="zákl. přenesená",J1391,0)</f>
        <v>0</v>
      </c>
      <c r="BH1391" s="150">
        <f>IF(N1391="sníž. přenesená",J1391,0)</f>
        <v>0</v>
      </c>
      <c r="BI1391" s="150">
        <f>IF(N1391="nulová",J1391,0)</f>
        <v>0</v>
      </c>
      <c r="BJ1391" s="17" t="s">
        <v>84</v>
      </c>
      <c r="BK1391" s="150">
        <f>ROUND(I1391*H1391,2)</f>
        <v>0</v>
      </c>
      <c r="BL1391" s="17" t="s">
        <v>287</v>
      </c>
      <c r="BM1391" s="149" t="s">
        <v>3735</v>
      </c>
    </row>
    <row r="1392" spans="2:65" s="11" customFormat="1" ht="22.9" customHeight="1">
      <c r="B1392" s="125"/>
      <c r="D1392" s="126" t="s">
        <v>72</v>
      </c>
      <c r="E1392" s="135" t="s">
        <v>1355</v>
      </c>
      <c r="F1392" s="135" t="s">
        <v>1356</v>
      </c>
      <c r="I1392" s="128"/>
      <c r="J1392" s="136">
        <f>BK1392</f>
        <v>0</v>
      </c>
      <c r="L1392" s="125"/>
      <c r="M1392" s="130"/>
      <c r="P1392" s="131">
        <f>SUM(P1393:P1557)</f>
        <v>0</v>
      </c>
      <c r="R1392" s="131">
        <f>SUM(R1393:R1557)</f>
        <v>0</v>
      </c>
      <c r="T1392" s="132">
        <f>SUM(T1393:T1557)</f>
        <v>0</v>
      </c>
      <c r="AR1392" s="126" t="s">
        <v>84</v>
      </c>
      <c r="AT1392" s="133" t="s">
        <v>72</v>
      </c>
      <c r="AU1392" s="133" t="s">
        <v>80</v>
      </c>
      <c r="AY1392" s="126" t="s">
        <v>187</v>
      </c>
      <c r="BK1392" s="134">
        <f>SUM(BK1393:BK1557)</f>
        <v>0</v>
      </c>
    </row>
    <row r="1393" spans="2:65" s="1" customFormat="1" ht="44.25" customHeight="1">
      <c r="B1393" s="32"/>
      <c r="C1393" s="137" t="s">
        <v>1357</v>
      </c>
      <c r="D1393" s="137" t="s">
        <v>189</v>
      </c>
      <c r="E1393" s="138" t="s">
        <v>1358</v>
      </c>
      <c r="F1393" s="139" t="s">
        <v>1359</v>
      </c>
      <c r="G1393" s="140" t="s">
        <v>192</v>
      </c>
      <c r="H1393" s="141">
        <v>21.596</v>
      </c>
      <c r="I1393" s="142"/>
      <c r="J1393" s="143">
        <f>ROUND(I1393*H1393,2)</f>
        <v>0</v>
      </c>
      <c r="K1393" s="144"/>
      <c r="L1393" s="32"/>
      <c r="M1393" s="145" t="s">
        <v>1</v>
      </c>
      <c r="N1393" s="146" t="s">
        <v>39</v>
      </c>
      <c r="P1393" s="147">
        <f>O1393*H1393</f>
        <v>0</v>
      </c>
      <c r="Q1393" s="147">
        <v>0</v>
      </c>
      <c r="R1393" s="147">
        <f>Q1393*H1393</f>
        <v>0</v>
      </c>
      <c r="S1393" s="147">
        <v>0</v>
      </c>
      <c r="T1393" s="148">
        <f>S1393*H1393</f>
        <v>0</v>
      </c>
      <c r="AR1393" s="149" t="s">
        <v>287</v>
      </c>
      <c r="AT1393" s="149" t="s">
        <v>189</v>
      </c>
      <c r="AU1393" s="149" t="s">
        <v>84</v>
      </c>
      <c r="AY1393" s="17" t="s">
        <v>187</v>
      </c>
      <c r="BE1393" s="150">
        <f>IF(N1393="základní",J1393,0)</f>
        <v>0</v>
      </c>
      <c r="BF1393" s="150">
        <f>IF(N1393="snížená",J1393,0)</f>
        <v>0</v>
      </c>
      <c r="BG1393" s="150">
        <f>IF(N1393="zákl. přenesená",J1393,0)</f>
        <v>0</v>
      </c>
      <c r="BH1393" s="150">
        <f>IF(N1393="sníž. přenesená",J1393,0)</f>
        <v>0</v>
      </c>
      <c r="BI1393" s="150">
        <f>IF(N1393="nulová",J1393,0)</f>
        <v>0</v>
      </c>
      <c r="BJ1393" s="17" t="s">
        <v>84</v>
      </c>
      <c r="BK1393" s="150">
        <f>ROUND(I1393*H1393,2)</f>
        <v>0</v>
      </c>
      <c r="BL1393" s="17" t="s">
        <v>287</v>
      </c>
      <c r="BM1393" s="149" t="s">
        <v>3736</v>
      </c>
    </row>
    <row r="1394" spans="2:65" s="1" customFormat="1" ht="126.75">
      <c r="B1394" s="32"/>
      <c r="D1394" s="151" t="s">
        <v>195</v>
      </c>
      <c r="F1394" s="152" t="s">
        <v>1361</v>
      </c>
      <c r="I1394" s="153"/>
      <c r="L1394" s="32"/>
      <c r="M1394" s="154"/>
      <c r="T1394" s="56"/>
      <c r="AT1394" s="17" t="s">
        <v>195</v>
      </c>
      <c r="AU1394" s="17" t="s">
        <v>84</v>
      </c>
    </row>
    <row r="1395" spans="2:65" s="12" customFormat="1" ht="11.25">
      <c r="B1395" s="155"/>
      <c r="D1395" s="151" t="s">
        <v>197</v>
      </c>
      <c r="E1395" s="156" t="s">
        <v>1</v>
      </c>
      <c r="F1395" s="157" t="s">
        <v>207</v>
      </c>
      <c r="H1395" s="156" t="s">
        <v>1</v>
      </c>
      <c r="I1395" s="158"/>
      <c r="L1395" s="155"/>
      <c r="M1395" s="159"/>
      <c r="T1395" s="160"/>
      <c r="AT1395" s="156" t="s">
        <v>197</v>
      </c>
      <c r="AU1395" s="156" t="s">
        <v>84</v>
      </c>
      <c r="AV1395" s="12" t="s">
        <v>80</v>
      </c>
      <c r="AW1395" s="12" t="s">
        <v>30</v>
      </c>
      <c r="AX1395" s="12" t="s">
        <v>73</v>
      </c>
      <c r="AY1395" s="156" t="s">
        <v>187</v>
      </c>
    </row>
    <row r="1396" spans="2:65" s="13" customFormat="1" ht="11.25">
      <c r="B1396" s="161"/>
      <c r="D1396" s="151" t="s">
        <v>197</v>
      </c>
      <c r="E1396" s="162" t="s">
        <v>1</v>
      </c>
      <c r="F1396" s="163" t="s">
        <v>1362</v>
      </c>
      <c r="H1396" s="164">
        <v>0.31</v>
      </c>
      <c r="I1396" s="165"/>
      <c r="L1396" s="161"/>
      <c r="M1396" s="166"/>
      <c r="T1396" s="167"/>
      <c r="AT1396" s="162" t="s">
        <v>197</v>
      </c>
      <c r="AU1396" s="162" t="s">
        <v>84</v>
      </c>
      <c r="AV1396" s="13" t="s">
        <v>84</v>
      </c>
      <c r="AW1396" s="13" t="s">
        <v>30</v>
      </c>
      <c r="AX1396" s="13" t="s">
        <v>73</v>
      </c>
      <c r="AY1396" s="162" t="s">
        <v>187</v>
      </c>
    </row>
    <row r="1397" spans="2:65" s="13" customFormat="1" ht="11.25">
      <c r="B1397" s="161"/>
      <c r="D1397" s="151" t="s">
        <v>197</v>
      </c>
      <c r="E1397" s="162" t="s">
        <v>1</v>
      </c>
      <c r="F1397" s="163" t="s">
        <v>1363</v>
      </c>
      <c r="H1397" s="164">
        <v>11.247999999999999</v>
      </c>
      <c r="I1397" s="165"/>
      <c r="L1397" s="161"/>
      <c r="M1397" s="166"/>
      <c r="T1397" s="167"/>
      <c r="AT1397" s="162" t="s">
        <v>197</v>
      </c>
      <c r="AU1397" s="162" t="s">
        <v>84</v>
      </c>
      <c r="AV1397" s="13" t="s">
        <v>84</v>
      </c>
      <c r="AW1397" s="13" t="s">
        <v>30</v>
      </c>
      <c r="AX1397" s="13" t="s">
        <v>73</v>
      </c>
      <c r="AY1397" s="162" t="s">
        <v>187</v>
      </c>
    </row>
    <row r="1398" spans="2:65" s="13" customFormat="1" ht="11.25">
      <c r="B1398" s="161"/>
      <c r="D1398" s="151" t="s">
        <v>197</v>
      </c>
      <c r="E1398" s="162" t="s">
        <v>1</v>
      </c>
      <c r="F1398" s="163" t="s">
        <v>1364</v>
      </c>
      <c r="H1398" s="164">
        <v>0.66</v>
      </c>
      <c r="I1398" s="165"/>
      <c r="L1398" s="161"/>
      <c r="M1398" s="166"/>
      <c r="T1398" s="167"/>
      <c r="AT1398" s="162" t="s">
        <v>197</v>
      </c>
      <c r="AU1398" s="162" t="s">
        <v>84</v>
      </c>
      <c r="AV1398" s="13" t="s">
        <v>84</v>
      </c>
      <c r="AW1398" s="13" t="s">
        <v>30</v>
      </c>
      <c r="AX1398" s="13" t="s">
        <v>73</v>
      </c>
      <c r="AY1398" s="162" t="s">
        <v>187</v>
      </c>
    </row>
    <row r="1399" spans="2:65" s="13" customFormat="1" ht="11.25">
      <c r="B1399" s="161"/>
      <c r="D1399" s="151" t="s">
        <v>197</v>
      </c>
      <c r="E1399" s="162" t="s">
        <v>1</v>
      </c>
      <c r="F1399" s="163" t="s">
        <v>1365</v>
      </c>
      <c r="H1399" s="164">
        <v>9.3780000000000001</v>
      </c>
      <c r="I1399" s="165"/>
      <c r="L1399" s="161"/>
      <c r="M1399" s="166"/>
      <c r="T1399" s="167"/>
      <c r="AT1399" s="162" t="s">
        <v>197</v>
      </c>
      <c r="AU1399" s="162" t="s">
        <v>84</v>
      </c>
      <c r="AV1399" s="13" t="s">
        <v>84</v>
      </c>
      <c r="AW1399" s="13" t="s">
        <v>30</v>
      </c>
      <c r="AX1399" s="13" t="s">
        <v>73</v>
      </c>
      <c r="AY1399" s="162" t="s">
        <v>187</v>
      </c>
    </row>
    <row r="1400" spans="2:65" s="14" customFormat="1" ht="11.25">
      <c r="B1400" s="168"/>
      <c r="D1400" s="151" t="s">
        <v>197</v>
      </c>
      <c r="E1400" s="169" t="s">
        <v>1</v>
      </c>
      <c r="F1400" s="170" t="s">
        <v>202</v>
      </c>
      <c r="H1400" s="171">
        <v>21.596</v>
      </c>
      <c r="I1400" s="172"/>
      <c r="L1400" s="168"/>
      <c r="M1400" s="173"/>
      <c r="T1400" s="174"/>
      <c r="AT1400" s="169" t="s">
        <v>197</v>
      </c>
      <c r="AU1400" s="169" t="s">
        <v>84</v>
      </c>
      <c r="AV1400" s="14" t="s">
        <v>193</v>
      </c>
      <c r="AW1400" s="14" t="s">
        <v>30</v>
      </c>
      <c r="AX1400" s="14" t="s">
        <v>80</v>
      </c>
      <c r="AY1400" s="169" t="s">
        <v>187</v>
      </c>
    </row>
    <row r="1401" spans="2:65" s="1" customFormat="1" ht="37.9" customHeight="1">
      <c r="B1401" s="32"/>
      <c r="C1401" s="137" t="s">
        <v>1366</v>
      </c>
      <c r="D1401" s="137" t="s">
        <v>189</v>
      </c>
      <c r="E1401" s="138" t="s">
        <v>1367</v>
      </c>
      <c r="F1401" s="139" t="s">
        <v>1368</v>
      </c>
      <c r="G1401" s="140" t="s">
        <v>1369</v>
      </c>
      <c r="H1401" s="141">
        <v>150</v>
      </c>
      <c r="I1401" s="142"/>
      <c r="J1401" s="143">
        <f>ROUND(I1401*H1401,2)</f>
        <v>0</v>
      </c>
      <c r="K1401" s="144"/>
      <c r="L1401" s="32"/>
      <c r="M1401" s="145" t="s">
        <v>1</v>
      </c>
      <c r="N1401" s="146" t="s">
        <v>39</v>
      </c>
      <c r="P1401" s="147">
        <f>O1401*H1401</f>
        <v>0</v>
      </c>
      <c r="Q1401" s="147">
        <v>0</v>
      </c>
      <c r="R1401" s="147">
        <f>Q1401*H1401</f>
        <v>0</v>
      </c>
      <c r="S1401" s="147">
        <v>0</v>
      </c>
      <c r="T1401" s="148">
        <f>S1401*H1401</f>
        <v>0</v>
      </c>
      <c r="AR1401" s="149" t="s">
        <v>287</v>
      </c>
      <c r="AT1401" s="149" t="s">
        <v>189</v>
      </c>
      <c r="AU1401" s="149" t="s">
        <v>84</v>
      </c>
      <c r="AY1401" s="17" t="s">
        <v>187</v>
      </c>
      <c r="BE1401" s="150">
        <f>IF(N1401="základní",J1401,0)</f>
        <v>0</v>
      </c>
      <c r="BF1401" s="150">
        <f>IF(N1401="snížená",J1401,0)</f>
        <v>0</v>
      </c>
      <c r="BG1401" s="150">
        <f>IF(N1401="zákl. přenesená",J1401,0)</f>
        <v>0</v>
      </c>
      <c r="BH1401" s="150">
        <f>IF(N1401="sníž. přenesená",J1401,0)</f>
        <v>0</v>
      </c>
      <c r="BI1401" s="150">
        <f>IF(N1401="nulová",J1401,0)</f>
        <v>0</v>
      </c>
      <c r="BJ1401" s="17" t="s">
        <v>84</v>
      </c>
      <c r="BK1401" s="150">
        <f>ROUND(I1401*H1401,2)</f>
        <v>0</v>
      </c>
      <c r="BL1401" s="17" t="s">
        <v>287</v>
      </c>
      <c r="BM1401" s="149" t="s">
        <v>3737</v>
      </c>
    </row>
    <row r="1402" spans="2:65" s="1" customFormat="1" ht="126.75">
      <c r="B1402" s="32"/>
      <c r="D1402" s="151" t="s">
        <v>195</v>
      </c>
      <c r="F1402" s="152" t="s">
        <v>1361</v>
      </c>
      <c r="I1402" s="153"/>
      <c r="L1402" s="32"/>
      <c r="M1402" s="154"/>
      <c r="T1402" s="56"/>
      <c r="AT1402" s="17" t="s">
        <v>195</v>
      </c>
      <c r="AU1402" s="17" t="s">
        <v>84</v>
      </c>
    </row>
    <row r="1403" spans="2:65" s="12" customFormat="1" ht="11.25">
      <c r="B1403" s="155"/>
      <c r="D1403" s="151" t="s">
        <v>197</v>
      </c>
      <c r="E1403" s="156" t="s">
        <v>1</v>
      </c>
      <c r="F1403" s="157" t="s">
        <v>207</v>
      </c>
      <c r="H1403" s="156" t="s">
        <v>1</v>
      </c>
      <c r="I1403" s="158"/>
      <c r="L1403" s="155"/>
      <c r="M1403" s="159"/>
      <c r="T1403" s="160"/>
      <c r="AT1403" s="156" t="s">
        <v>197</v>
      </c>
      <c r="AU1403" s="156" t="s">
        <v>84</v>
      </c>
      <c r="AV1403" s="12" t="s">
        <v>80</v>
      </c>
      <c r="AW1403" s="12" t="s">
        <v>30</v>
      </c>
      <c r="AX1403" s="12" t="s">
        <v>73</v>
      </c>
      <c r="AY1403" s="156" t="s">
        <v>187</v>
      </c>
    </row>
    <row r="1404" spans="2:65" s="13" customFormat="1" ht="11.25">
      <c r="B1404" s="161"/>
      <c r="D1404" s="151" t="s">
        <v>197</v>
      </c>
      <c r="E1404" s="162" t="s">
        <v>1</v>
      </c>
      <c r="F1404" s="163" t="s">
        <v>1371</v>
      </c>
      <c r="H1404" s="164">
        <v>150</v>
      </c>
      <c r="I1404" s="165"/>
      <c r="L1404" s="161"/>
      <c r="M1404" s="166"/>
      <c r="T1404" s="167"/>
      <c r="AT1404" s="162" t="s">
        <v>197</v>
      </c>
      <c r="AU1404" s="162" t="s">
        <v>84</v>
      </c>
      <c r="AV1404" s="13" t="s">
        <v>84</v>
      </c>
      <c r="AW1404" s="13" t="s">
        <v>30</v>
      </c>
      <c r="AX1404" s="13" t="s">
        <v>73</v>
      </c>
      <c r="AY1404" s="162" t="s">
        <v>187</v>
      </c>
    </row>
    <row r="1405" spans="2:65" s="14" customFormat="1" ht="11.25">
      <c r="B1405" s="168"/>
      <c r="D1405" s="151" t="s">
        <v>197</v>
      </c>
      <c r="E1405" s="169" t="s">
        <v>1</v>
      </c>
      <c r="F1405" s="170" t="s">
        <v>202</v>
      </c>
      <c r="H1405" s="171">
        <v>150</v>
      </c>
      <c r="I1405" s="172"/>
      <c r="L1405" s="168"/>
      <c r="M1405" s="173"/>
      <c r="T1405" s="174"/>
      <c r="AT1405" s="169" t="s">
        <v>197</v>
      </c>
      <c r="AU1405" s="169" t="s">
        <v>84</v>
      </c>
      <c r="AV1405" s="14" t="s">
        <v>193</v>
      </c>
      <c r="AW1405" s="14" t="s">
        <v>30</v>
      </c>
      <c r="AX1405" s="14" t="s">
        <v>80</v>
      </c>
      <c r="AY1405" s="169" t="s">
        <v>187</v>
      </c>
    </row>
    <row r="1406" spans="2:65" s="1" customFormat="1" ht="16.5" customHeight="1">
      <c r="B1406" s="32"/>
      <c r="C1406" s="175" t="s">
        <v>1372</v>
      </c>
      <c r="D1406" s="175" t="s">
        <v>338</v>
      </c>
      <c r="E1406" s="176" t="s">
        <v>1373</v>
      </c>
      <c r="F1406" s="177" t="s">
        <v>1374</v>
      </c>
      <c r="G1406" s="178" t="s">
        <v>1369</v>
      </c>
      <c r="H1406" s="179">
        <v>150</v>
      </c>
      <c r="I1406" s="180"/>
      <c r="J1406" s="181">
        <f>ROUND(I1406*H1406,2)</f>
        <v>0</v>
      </c>
      <c r="K1406" s="182"/>
      <c r="L1406" s="183"/>
      <c r="M1406" s="184" t="s">
        <v>1</v>
      </c>
      <c r="N1406" s="185" t="s">
        <v>39</v>
      </c>
      <c r="P1406" s="147">
        <f>O1406*H1406</f>
        <v>0</v>
      </c>
      <c r="Q1406" s="147">
        <v>0</v>
      </c>
      <c r="R1406" s="147">
        <f>Q1406*H1406</f>
        <v>0</v>
      </c>
      <c r="S1406" s="147">
        <v>0</v>
      </c>
      <c r="T1406" s="148">
        <f>S1406*H1406</f>
        <v>0</v>
      </c>
      <c r="AR1406" s="149" t="s">
        <v>388</v>
      </c>
      <c r="AT1406" s="149" t="s">
        <v>338</v>
      </c>
      <c r="AU1406" s="149" t="s">
        <v>84</v>
      </c>
      <c r="AY1406" s="17" t="s">
        <v>187</v>
      </c>
      <c r="BE1406" s="150">
        <f>IF(N1406="základní",J1406,0)</f>
        <v>0</v>
      </c>
      <c r="BF1406" s="150">
        <f>IF(N1406="snížená",J1406,0)</f>
        <v>0</v>
      </c>
      <c r="BG1406" s="150">
        <f>IF(N1406="zákl. přenesená",J1406,0)</f>
        <v>0</v>
      </c>
      <c r="BH1406" s="150">
        <f>IF(N1406="sníž. přenesená",J1406,0)</f>
        <v>0</v>
      </c>
      <c r="BI1406" s="150">
        <f>IF(N1406="nulová",J1406,0)</f>
        <v>0</v>
      </c>
      <c r="BJ1406" s="17" t="s">
        <v>84</v>
      </c>
      <c r="BK1406" s="150">
        <f>ROUND(I1406*H1406,2)</f>
        <v>0</v>
      </c>
      <c r="BL1406" s="17" t="s">
        <v>287</v>
      </c>
      <c r="BM1406" s="149" t="s">
        <v>3738</v>
      </c>
    </row>
    <row r="1407" spans="2:65" s="1" customFormat="1" ht="37.9" customHeight="1">
      <c r="B1407" s="32"/>
      <c r="C1407" s="137" t="s">
        <v>1376</v>
      </c>
      <c r="D1407" s="137" t="s">
        <v>189</v>
      </c>
      <c r="E1407" s="138" t="s">
        <v>1377</v>
      </c>
      <c r="F1407" s="139" t="s">
        <v>1378</v>
      </c>
      <c r="G1407" s="140" t="s">
        <v>397</v>
      </c>
      <c r="H1407" s="141">
        <v>45</v>
      </c>
      <c r="I1407" s="142"/>
      <c r="J1407" s="143">
        <f>ROUND(I1407*H1407,2)</f>
        <v>0</v>
      </c>
      <c r="K1407" s="144"/>
      <c r="L1407" s="32"/>
      <c r="M1407" s="145" t="s">
        <v>1</v>
      </c>
      <c r="N1407" s="146" t="s">
        <v>39</v>
      </c>
      <c r="P1407" s="147">
        <f>O1407*H1407</f>
        <v>0</v>
      </c>
      <c r="Q1407" s="147">
        <v>0</v>
      </c>
      <c r="R1407" s="147">
        <f>Q1407*H1407</f>
        <v>0</v>
      </c>
      <c r="S1407" s="147">
        <v>0</v>
      </c>
      <c r="T1407" s="148">
        <f>S1407*H1407</f>
        <v>0</v>
      </c>
      <c r="AR1407" s="149" t="s">
        <v>287</v>
      </c>
      <c r="AT1407" s="149" t="s">
        <v>189</v>
      </c>
      <c r="AU1407" s="149" t="s">
        <v>84</v>
      </c>
      <c r="AY1407" s="17" t="s">
        <v>187</v>
      </c>
      <c r="BE1407" s="150">
        <f>IF(N1407="základní",J1407,0)</f>
        <v>0</v>
      </c>
      <c r="BF1407" s="150">
        <f>IF(N1407="snížená",J1407,0)</f>
        <v>0</v>
      </c>
      <c r="BG1407" s="150">
        <f>IF(N1407="zákl. přenesená",J1407,0)</f>
        <v>0</v>
      </c>
      <c r="BH1407" s="150">
        <f>IF(N1407="sníž. přenesená",J1407,0)</f>
        <v>0</v>
      </c>
      <c r="BI1407" s="150">
        <f>IF(N1407="nulová",J1407,0)</f>
        <v>0</v>
      </c>
      <c r="BJ1407" s="17" t="s">
        <v>84</v>
      </c>
      <c r="BK1407" s="150">
        <f>ROUND(I1407*H1407,2)</f>
        <v>0</v>
      </c>
      <c r="BL1407" s="17" t="s">
        <v>287</v>
      </c>
      <c r="BM1407" s="149" t="s">
        <v>3739</v>
      </c>
    </row>
    <row r="1408" spans="2:65" s="1" customFormat="1" ht="68.25">
      <c r="B1408" s="32"/>
      <c r="D1408" s="151" t="s">
        <v>195</v>
      </c>
      <c r="F1408" s="152" t="s">
        <v>1380</v>
      </c>
      <c r="I1408" s="153"/>
      <c r="L1408" s="32"/>
      <c r="M1408" s="154"/>
      <c r="T1408" s="56"/>
      <c r="AT1408" s="17" t="s">
        <v>195</v>
      </c>
      <c r="AU1408" s="17" t="s">
        <v>84</v>
      </c>
    </row>
    <row r="1409" spans="2:65" s="12" customFormat="1" ht="11.25">
      <c r="B1409" s="155"/>
      <c r="D1409" s="151" t="s">
        <v>197</v>
      </c>
      <c r="E1409" s="156" t="s">
        <v>1</v>
      </c>
      <c r="F1409" s="157" t="s">
        <v>379</v>
      </c>
      <c r="H1409" s="156" t="s">
        <v>1</v>
      </c>
      <c r="I1409" s="158"/>
      <c r="L1409" s="155"/>
      <c r="M1409" s="159"/>
      <c r="T1409" s="160"/>
      <c r="AT1409" s="156" t="s">
        <v>197</v>
      </c>
      <c r="AU1409" s="156" t="s">
        <v>84</v>
      </c>
      <c r="AV1409" s="12" t="s">
        <v>80</v>
      </c>
      <c r="AW1409" s="12" t="s">
        <v>30</v>
      </c>
      <c r="AX1409" s="12" t="s">
        <v>73</v>
      </c>
      <c r="AY1409" s="156" t="s">
        <v>187</v>
      </c>
    </row>
    <row r="1410" spans="2:65" s="12" customFormat="1" ht="11.25">
      <c r="B1410" s="155"/>
      <c r="D1410" s="151" t="s">
        <v>197</v>
      </c>
      <c r="E1410" s="156" t="s">
        <v>1</v>
      </c>
      <c r="F1410" s="157" t="s">
        <v>632</v>
      </c>
      <c r="H1410" s="156" t="s">
        <v>1</v>
      </c>
      <c r="I1410" s="158"/>
      <c r="L1410" s="155"/>
      <c r="M1410" s="159"/>
      <c r="T1410" s="160"/>
      <c r="AT1410" s="156" t="s">
        <v>197</v>
      </c>
      <c r="AU1410" s="156" t="s">
        <v>84</v>
      </c>
      <c r="AV1410" s="12" t="s">
        <v>80</v>
      </c>
      <c r="AW1410" s="12" t="s">
        <v>30</v>
      </c>
      <c r="AX1410" s="12" t="s">
        <v>73</v>
      </c>
      <c r="AY1410" s="156" t="s">
        <v>187</v>
      </c>
    </row>
    <row r="1411" spans="2:65" s="13" customFormat="1" ht="11.25">
      <c r="B1411" s="161"/>
      <c r="D1411" s="151" t="s">
        <v>197</v>
      </c>
      <c r="E1411" s="162" t="s">
        <v>1</v>
      </c>
      <c r="F1411" s="163" t="s">
        <v>1381</v>
      </c>
      <c r="H1411" s="164">
        <v>45</v>
      </c>
      <c r="I1411" s="165"/>
      <c r="L1411" s="161"/>
      <c r="M1411" s="166"/>
      <c r="T1411" s="167"/>
      <c r="AT1411" s="162" t="s">
        <v>197</v>
      </c>
      <c r="AU1411" s="162" t="s">
        <v>84</v>
      </c>
      <c r="AV1411" s="13" t="s">
        <v>84</v>
      </c>
      <c r="AW1411" s="13" t="s">
        <v>30</v>
      </c>
      <c r="AX1411" s="13" t="s">
        <v>73</v>
      </c>
      <c r="AY1411" s="162" t="s">
        <v>187</v>
      </c>
    </row>
    <row r="1412" spans="2:65" s="14" customFormat="1" ht="11.25">
      <c r="B1412" s="168"/>
      <c r="D1412" s="151" t="s">
        <v>197</v>
      </c>
      <c r="E1412" s="169" t="s">
        <v>1</v>
      </c>
      <c r="F1412" s="170" t="s">
        <v>202</v>
      </c>
      <c r="H1412" s="171">
        <v>45</v>
      </c>
      <c r="I1412" s="172"/>
      <c r="L1412" s="168"/>
      <c r="M1412" s="173"/>
      <c r="T1412" s="174"/>
      <c r="AT1412" s="169" t="s">
        <v>197</v>
      </c>
      <c r="AU1412" s="169" t="s">
        <v>84</v>
      </c>
      <c r="AV1412" s="14" t="s">
        <v>193</v>
      </c>
      <c r="AW1412" s="14" t="s">
        <v>30</v>
      </c>
      <c r="AX1412" s="14" t="s">
        <v>80</v>
      </c>
      <c r="AY1412" s="169" t="s">
        <v>187</v>
      </c>
    </row>
    <row r="1413" spans="2:65" s="1" customFormat="1" ht="44.25" customHeight="1">
      <c r="B1413" s="32"/>
      <c r="C1413" s="137" t="s">
        <v>1382</v>
      </c>
      <c r="D1413" s="137" t="s">
        <v>189</v>
      </c>
      <c r="E1413" s="138" t="s">
        <v>1383</v>
      </c>
      <c r="F1413" s="139" t="s">
        <v>1384</v>
      </c>
      <c r="G1413" s="140" t="s">
        <v>397</v>
      </c>
      <c r="H1413" s="141">
        <v>75</v>
      </c>
      <c r="I1413" s="142"/>
      <c r="J1413" s="143">
        <f>ROUND(I1413*H1413,2)</f>
        <v>0</v>
      </c>
      <c r="K1413" s="144"/>
      <c r="L1413" s="32"/>
      <c r="M1413" s="145" t="s">
        <v>1</v>
      </c>
      <c r="N1413" s="146" t="s">
        <v>39</v>
      </c>
      <c r="P1413" s="147">
        <f>O1413*H1413</f>
        <v>0</v>
      </c>
      <c r="Q1413" s="147">
        <v>0</v>
      </c>
      <c r="R1413" s="147">
        <f>Q1413*H1413</f>
        <v>0</v>
      </c>
      <c r="S1413" s="147">
        <v>0</v>
      </c>
      <c r="T1413" s="148">
        <f>S1413*H1413</f>
        <v>0</v>
      </c>
      <c r="AR1413" s="149" t="s">
        <v>287</v>
      </c>
      <c r="AT1413" s="149" t="s">
        <v>189</v>
      </c>
      <c r="AU1413" s="149" t="s">
        <v>84</v>
      </c>
      <c r="AY1413" s="17" t="s">
        <v>187</v>
      </c>
      <c r="BE1413" s="150">
        <f>IF(N1413="základní",J1413,0)</f>
        <v>0</v>
      </c>
      <c r="BF1413" s="150">
        <f>IF(N1413="snížená",J1413,0)</f>
        <v>0</v>
      </c>
      <c r="BG1413" s="150">
        <f>IF(N1413="zákl. přenesená",J1413,0)</f>
        <v>0</v>
      </c>
      <c r="BH1413" s="150">
        <f>IF(N1413="sníž. přenesená",J1413,0)</f>
        <v>0</v>
      </c>
      <c r="BI1413" s="150">
        <f>IF(N1413="nulová",J1413,0)</f>
        <v>0</v>
      </c>
      <c r="BJ1413" s="17" t="s">
        <v>84</v>
      </c>
      <c r="BK1413" s="150">
        <f>ROUND(I1413*H1413,2)</f>
        <v>0</v>
      </c>
      <c r="BL1413" s="17" t="s">
        <v>287</v>
      </c>
      <c r="BM1413" s="149" t="s">
        <v>3740</v>
      </c>
    </row>
    <row r="1414" spans="2:65" s="1" customFormat="1" ht="68.25">
      <c r="B1414" s="32"/>
      <c r="D1414" s="151" t="s">
        <v>195</v>
      </c>
      <c r="F1414" s="152" t="s">
        <v>1380</v>
      </c>
      <c r="I1414" s="153"/>
      <c r="L1414" s="32"/>
      <c r="M1414" s="154"/>
      <c r="T1414" s="56"/>
      <c r="AT1414" s="17" t="s">
        <v>195</v>
      </c>
      <c r="AU1414" s="17" t="s">
        <v>84</v>
      </c>
    </row>
    <row r="1415" spans="2:65" s="12" customFormat="1" ht="11.25">
      <c r="B1415" s="155"/>
      <c r="D1415" s="151" t="s">
        <v>197</v>
      </c>
      <c r="E1415" s="156" t="s">
        <v>1</v>
      </c>
      <c r="F1415" s="157" t="s">
        <v>379</v>
      </c>
      <c r="H1415" s="156" t="s">
        <v>1</v>
      </c>
      <c r="I1415" s="158"/>
      <c r="L1415" s="155"/>
      <c r="M1415" s="159"/>
      <c r="T1415" s="160"/>
      <c r="AT1415" s="156" t="s">
        <v>197</v>
      </c>
      <c r="AU1415" s="156" t="s">
        <v>84</v>
      </c>
      <c r="AV1415" s="12" t="s">
        <v>80</v>
      </c>
      <c r="AW1415" s="12" t="s">
        <v>30</v>
      </c>
      <c r="AX1415" s="12" t="s">
        <v>73</v>
      </c>
      <c r="AY1415" s="156" t="s">
        <v>187</v>
      </c>
    </row>
    <row r="1416" spans="2:65" s="12" customFormat="1" ht="11.25">
      <c r="B1416" s="155"/>
      <c r="D1416" s="151" t="s">
        <v>197</v>
      </c>
      <c r="E1416" s="156" t="s">
        <v>1</v>
      </c>
      <c r="F1416" s="157" t="s">
        <v>632</v>
      </c>
      <c r="H1416" s="156" t="s">
        <v>1</v>
      </c>
      <c r="I1416" s="158"/>
      <c r="L1416" s="155"/>
      <c r="M1416" s="159"/>
      <c r="T1416" s="160"/>
      <c r="AT1416" s="156" t="s">
        <v>197</v>
      </c>
      <c r="AU1416" s="156" t="s">
        <v>84</v>
      </c>
      <c r="AV1416" s="12" t="s">
        <v>80</v>
      </c>
      <c r="AW1416" s="12" t="s">
        <v>30</v>
      </c>
      <c r="AX1416" s="12" t="s">
        <v>73</v>
      </c>
      <c r="AY1416" s="156" t="s">
        <v>187</v>
      </c>
    </row>
    <row r="1417" spans="2:65" s="13" customFormat="1" ht="11.25">
      <c r="B1417" s="161"/>
      <c r="D1417" s="151" t="s">
        <v>197</v>
      </c>
      <c r="E1417" s="162" t="s">
        <v>1</v>
      </c>
      <c r="F1417" s="163" t="s">
        <v>1386</v>
      </c>
      <c r="H1417" s="164">
        <v>75</v>
      </c>
      <c r="I1417" s="165"/>
      <c r="L1417" s="161"/>
      <c r="M1417" s="166"/>
      <c r="T1417" s="167"/>
      <c r="AT1417" s="162" t="s">
        <v>197</v>
      </c>
      <c r="AU1417" s="162" t="s">
        <v>84</v>
      </c>
      <c r="AV1417" s="13" t="s">
        <v>84</v>
      </c>
      <c r="AW1417" s="13" t="s">
        <v>30</v>
      </c>
      <c r="AX1417" s="13" t="s">
        <v>73</v>
      </c>
      <c r="AY1417" s="162" t="s">
        <v>187</v>
      </c>
    </row>
    <row r="1418" spans="2:65" s="14" customFormat="1" ht="11.25">
      <c r="B1418" s="168"/>
      <c r="D1418" s="151" t="s">
        <v>197</v>
      </c>
      <c r="E1418" s="169" t="s">
        <v>1</v>
      </c>
      <c r="F1418" s="170" t="s">
        <v>202</v>
      </c>
      <c r="H1418" s="171">
        <v>75</v>
      </c>
      <c r="I1418" s="172"/>
      <c r="L1418" s="168"/>
      <c r="M1418" s="173"/>
      <c r="T1418" s="174"/>
      <c r="AT1418" s="169" t="s">
        <v>197</v>
      </c>
      <c r="AU1418" s="169" t="s">
        <v>84</v>
      </c>
      <c r="AV1418" s="14" t="s">
        <v>193</v>
      </c>
      <c r="AW1418" s="14" t="s">
        <v>30</v>
      </c>
      <c r="AX1418" s="14" t="s">
        <v>80</v>
      </c>
      <c r="AY1418" s="169" t="s">
        <v>187</v>
      </c>
    </row>
    <row r="1419" spans="2:65" s="1" customFormat="1" ht="44.25" customHeight="1">
      <c r="B1419" s="32"/>
      <c r="C1419" s="137" t="s">
        <v>1387</v>
      </c>
      <c r="D1419" s="137" t="s">
        <v>189</v>
      </c>
      <c r="E1419" s="138" t="s">
        <v>1388</v>
      </c>
      <c r="F1419" s="139" t="s">
        <v>1389</v>
      </c>
      <c r="G1419" s="140" t="s">
        <v>397</v>
      </c>
      <c r="H1419" s="141">
        <v>80</v>
      </c>
      <c r="I1419" s="142"/>
      <c r="J1419" s="143">
        <f>ROUND(I1419*H1419,2)</f>
        <v>0</v>
      </c>
      <c r="K1419" s="144"/>
      <c r="L1419" s="32"/>
      <c r="M1419" s="145" t="s">
        <v>1</v>
      </c>
      <c r="N1419" s="146" t="s">
        <v>39</v>
      </c>
      <c r="P1419" s="147">
        <f>O1419*H1419</f>
        <v>0</v>
      </c>
      <c r="Q1419" s="147">
        <v>0</v>
      </c>
      <c r="R1419" s="147">
        <f>Q1419*H1419</f>
        <v>0</v>
      </c>
      <c r="S1419" s="147">
        <v>0</v>
      </c>
      <c r="T1419" s="148">
        <f>S1419*H1419</f>
        <v>0</v>
      </c>
      <c r="AR1419" s="149" t="s">
        <v>287</v>
      </c>
      <c r="AT1419" s="149" t="s">
        <v>189</v>
      </c>
      <c r="AU1419" s="149" t="s">
        <v>84</v>
      </c>
      <c r="AY1419" s="17" t="s">
        <v>187</v>
      </c>
      <c r="BE1419" s="150">
        <f>IF(N1419="základní",J1419,0)</f>
        <v>0</v>
      </c>
      <c r="BF1419" s="150">
        <f>IF(N1419="snížená",J1419,0)</f>
        <v>0</v>
      </c>
      <c r="BG1419" s="150">
        <f>IF(N1419="zákl. přenesená",J1419,0)</f>
        <v>0</v>
      </c>
      <c r="BH1419" s="150">
        <f>IF(N1419="sníž. přenesená",J1419,0)</f>
        <v>0</v>
      </c>
      <c r="BI1419" s="150">
        <f>IF(N1419="nulová",J1419,0)</f>
        <v>0</v>
      </c>
      <c r="BJ1419" s="17" t="s">
        <v>84</v>
      </c>
      <c r="BK1419" s="150">
        <f>ROUND(I1419*H1419,2)</f>
        <v>0</v>
      </c>
      <c r="BL1419" s="17" t="s">
        <v>287</v>
      </c>
      <c r="BM1419" s="149" t="s">
        <v>3741</v>
      </c>
    </row>
    <row r="1420" spans="2:65" s="1" customFormat="1" ht="68.25">
      <c r="B1420" s="32"/>
      <c r="D1420" s="151" t="s">
        <v>195</v>
      </c>
      <c r="F1420" s="152" t="s">
        <v>1380</v>
      </c>
      <c r="I1420" s="153"/>
      <c r="L1420" s="32"/>
      <c r="M1420" s="154"/>
      <c r="T1420" s="56"/>
      <c r="AT1420" s="17" t="s">
        <v>195</v>
      </c>
      <c r="AU1420" s="17" t="s">
        <v>84</v>
      </c>
    </row>
    <row r="1421" spans="2:65" s="12" customFormat="1" ht="11.25">
      <c r="B1421" s="155"/>
      <c r="D1421" s="151" t="s">
        <v>197</v>
      </c>
      <c r="E1421" s="156" t="s">
        <v>1</v>
      </c>
      <c r="F1421" s="157" t="s">
        <v>379</v>
      </c>
      <c r="H1421" s="156" t="s">
        <v>1</v>
      </c>
      <c r="I1421" s="158"/>
      <c r="L1421" s="155"/>
      <c r="M1421" s="159"/>
      <c r="T1421" s="160"/>
      <c r="AT1421" s="156" t="s">
        <v>197</v>
      </c>
      <c r="AU1421" s="156" t="s">
        <v>84</v>
      </c>
      <c r="AV1421" s="12" t="s">
        <v>80</v>
      </c>
      <c r="AW1421" s="12" t="s">
        <v>30</v>
      </c>
      <c r="AX1421" s="12" t="s">
        <v>73</v>
      </c>
      <c r="AY1421" s="156" t="s">
        <v>187</v>
      </c>
    </row>
    <row r="1422" spans="2:65" s="12" customFormat="1" ht="11.25">
      <c r="B1422" s="155"/>
      <c r="D1422" s="151" t="s">
        <v>197</v>
      </c>
      <c r="E1422" s="156" t="s">
        <v>1</v>
      </c>
      <c r="F1422" s="157" t="s">
        <v>632</v>
      </c>
      <c r="H1422" s="156" t="s">
        <v>1</v>
      </c>
      <c r="I1422" s="158"/>
      <c r="L1422" s="155"/>
      <c r="M1422" s="159"/>
      <c r="T1422" s="160"/>
      <c r="AT1422" s="156" t="s">
        <v>197</v>
      </c>
      <c r="AU1422" s="156" t="s">
        <v>84</v>
      </c>
      <c r="AV1422" s="12" t="s">
        <v>80</v>
      </c>
      <c r="AW1422" s="12" t="s">
        <v>30</v>
      </c>
      <c r="AX1422" s="12" t="s">
        <v>73</v>
      </c>
      <c r="AY1422" s="156" t="s">
        <v>187</v>
      </c>
    </row>
    <row r="1423" spans="2:65" s="13" customFormat="1" ht="11.25">
      <c r="B1423" s="161"/>
      <c r="D1423" s="151" t="s">
        <v>197</v>
      </c>
      <c r="E1423" s="162" t="s">
        <v>1</v>
      </c>
      <c r="F1423" s="163" t="s">
        <v>1391</v>
      </c>
      <c r="H1423" s="164">
        <v>80</v>
      </c>
      <c r="I1423" s="165"/>
      <c r="L1423" s="161"/>
      <c r="M1423" s="166"/>
      <c r="T1423" s="167"/>
      <c r="AT1423" s="162" t="s">
        <v>197</v>
      </c>
      <c r="AU1423" s="162" t="s">
        <v>84</v>
      </c>
      <c r="AV1423" s="13" t="s">
        <v>84</v>
      </c>
      <c r="AW1423" s="13" t="s">
        <v>30</v>
      </c>
      <c r="AX1423" s="13" t="s">
        <v>73</v>
      </c>
      <c r="AY1423" s="162" t="s">
        <v>187</v>
      </c>
    </row>
    <row r="1424" spans="2:65" s="14" customFormat="1" ht="11.25">
      <c r="B1424" s="168"/>
      <c r="D1424" s="151" t="s">
        <v>197</v>
      </c>
      <c r="E1424" s="169" t="s">
        <v>1</v>
      </c>
      <c r="F1424" s="170" t="s">
        <v>202</v>
      </c>
      <c r="H1424" s="171">
        <v>80</v>
      </c>
      <c r="I1424" s="172"/>
      <c r="L1424" s="168"/>
      <c r="M1424" s="173"/>
      <c r="T1424" s="174"/>
      <c r="AT1424" s="169" t="s">
        <v>197</v>
      </c>
      <c r="AU1424" s="169" t="s">
        <v>84</v>
      </c>
      <c r="AV1424" s="14" t="s">
        <v>193</v>
      </c>
      <c r="AW1424" s="14" t="s">
        <v>30</v>
      </c>
      <c r="AX1424" s="14" t="s">
        <v>80</v>
      </c>
      <c r="AY1424" s="169" t="s">
        <v>187</v>
      </c>
    </row>
    <row r="1425" spans="2:65" s="1" customFormat="1" ht="44.25" customHeight="1">
      <c r="B1425" s="32"/>
      <c r="C1425" s="137" t="s">
        <v>1392</v>
      </c>
      <c r="D1425" s="137" t="s">
        <v>189</v>
      </c>
      <c r="E1425" s="138" t="s">
        <v>1393</v>
      </c>
      <c r="F1425" s="139" t="s">
        <v>1394</v>
      </c>
      <c r="G1425" s="140" t="s">
        <v>397</v>
      </c>
      <c r="H1425" s="141">
        <v>60</v>
      </c>
      <c r="I1425" s="142"/>
      <c r="J1425" s="143">
        <f>ROUND(I1425*H1425,2)</f>
        <v>0</v>
      </c>
      <c r="K1425" s="144"/>
      <c r="L1425" s="32"/>
      <c r="M1425" s="145" t="s">
        <v>1</v>
      </c>
      <c r="N1425" s="146" t="s">
        <v>39</v>
      </c>
      <c r="P1425" s="147">
        <f>O1425*H1425</f>
        <v>0</v>
      </c>
      <c r="Q1425" s="147">
        <v>0</v>
      </c>
      <c r="R1425" s="147">
        <f>Q1425*H1425</f>
        <v>0</v>
      </c>
      <c r="S1425" s="147">
        <v>0</v>
      </c>
      <c r="T1425" s="148">
        <f>S1425*H1425</f>
        <v>0</v>
      </c>
      <c r="AR1425" s="149" t="s">
        <v>287</v>
      </c>
      <c r="AT1425" s="149" t="s">
        <v>189</v>
      </c>
      <c r="AU1425" s="149" t="s">
        <v>84</v>
      </c>
      <c r="AY1425" s="17" t="s">
        <v>187</v>
      </c>
      <c r="BE1425" s="150">
        <f>IF(N1425="základní",J1425,0)</f>
        <v>0</v>
      </c>
      <c r="BF1425" s="150">
        <f>IF(N1425="snížená",J1425,0)</f>
        <v>0</v>
      </c>
      <c r="BG1425" s="150">
        <f>IF(N1425="zákl. přenesená",J1425,0)</f>
        <v>0</v>
      </c>
      <c r="BH1425" s="150">
        <f>IF(N1425="sníž. přenesená",J1425,0)</f>
        <v>0</v>
      </c>
      <c r="BI1425" s="150">
        <f>IF(N1425="nulová",J1425,0)</f>
        <v>0</v>
      </c>
      <c r="BJ1425" s="17" t="s">
        <v>84</v>
      </c>
      <c r="BK1425" s="150">
        <f>ROUND(I1425*H1425,2)</f>
        <v>0</v>
      </c>
      <c r="BL1425" s="17" t="s">
        <v>287</v>
      </c>
      <c r="BM1425" s="149" t="s">
        <v>3742</v>
      </c>
    </row>
    <row r="1426" spans="2:65" s="1" customFormat="1" ht="68.25">
      <c r="B1426" s="32"/>
      <c r="D1426" s="151" t="s">
        <v>195</v>
      </c>
      <c r="F1426" s="152" t="s">
        <v>1380</v>
      </c>
      <c r="I1426" s="153"/>
      <c r="L1426" s="32"/>
      <c r="M1426" s="154"/>
      <c r="T1426" s="56"/>
      <c r="AT1426" s="17" t="s">
        <v>195</v>
      </c>
      <c r="AU1426" s="17" t="s">
        <v>84</v>
      </c>
    </row>
    <row r="1427" spans="2:65" s="12" customFormat="1" ht="11.25">
      <c r="B1427" s="155"/>
      <c r="D1427" s="151" t="s">
        <v>197</v>
      </c>
      <c r="E1427" s="156" t="s">
        <v>1</v>
      </c>
      <c r="F1427" s="157" t="s">
        <v>379</v>
      </c>
      <c r="H1427" s="156" t="s">
        <v>1</v>
      </c>
      <c r="I1427" s="158"/>
      <c r="L1427" s="155"/>
      <c r="M1427" s="159"/>
      <c r="T1427" s="160"/>
      <c r="AT1427" s="156" t="s">
        <v>197</v>
      </c>
      <c r="AU1427" s="156" t="s">
        <v>84</v>
      </c>
      <c r="AV1427" s="12" t="s">
        <v>80</v>
      </c>
      <c r="AW1427" s="12" t="s">
        <v>30</v>
      </c>
      <c r="AX1427" s="12" t="s">
        <v>73</v>
      </c>
      <c r="AY1427" s="156" t="s">
        <v>187</v>
      </c>
    </row>
    <row r="1428" spans="2:65" s="12" customFormat="1" ht="11.25">
      <c r="B1428" s="155"/>
      <c r="D1428" s="151" t="s">
        <v>197</v>
      </c>
      <c r="E1428" s="156" t="s">
        <v>1</v>
      </c>
      <c r="F1428" s="157" t="s">
        <v>632</v>
      </c>
      <c r="H1428" s="156" t="s">
        <v>1</v>
      </c>
      <c r="I1428" s="158"/>
      <c r="L1428" s="155"/>
      <c r="M1428" s="159"/>
      <c r="T1428" s="160"/>
      <c r="AT1428" s="156" t="s">
        <v>197</v>
      </c>
      <c r="AU1428" s="156" t="s">
        <v>84</v>
      </c>
      <c r="AV1428" s="12" t="s">
        <v>80</v>
      </c>
      <c r="AW1428" s="12" t="s">
        <v>30</v>
      </c>
      <c r="AX1428" s="12" t="s">
        <v>73</v>
      </c>
      <c r="AY1428" s="156" t="s">
        <v>187</v>
      </c>
    </row>
    <row r="1429" spans="2:65" s="13" customFormat="1" ht="11.25">
      <c r="B1429" s="161"/>
      <c r="D1429" s="151" t="s">
        <v>197</v>
      </c>
      <c r="E1429" s="162" t="s">
        <v>1</v>
      </c>
      <c r="F1429" s="163" t="s">
        <v>1396</v>
      </c>
      <c r="H1429" s="164">
        <v>60</v>
      </c>
      <c r="I1429" s="165"/>
      <c r="L1429" s="161"/>
      <c r="M1429" s="166"/>
      <c r="T1429" s="167"/>
      <c r="AT1429" s="162" t="s">
        <v>197</v>
      </c>
      <c r="AU1429" s="162" t="s">
        <v>84</v>
      </c>
      <c r="AV1429" s="13" t="s">
        <v>84</v>
      </c>
      <c r="AW1429" s="13" t="s">
        <v>30</v>
      </c>
      <c r="AX1429" s="13" t="s">
        <v>73</v>
      </c>
      <c r="AY1429" s="162" t="s">
        <v>187</v>
      </c>
    </row>
    <row r="1430" spans="2:65" s="14" customFormat="1" ht="11.25">
      <c r="B1430" s="168"/>
      <c r="D1430" s="151" t="s">
        <v>197</v>
      </c>
      <c r="E1430" s="169" t="s">
        <v>1</v>
      </c>
      <c r="F1430" s="170" t="s">
        <v>202</v>
      </c>
      <c r="H1430" s="171">
        <v>60</v>
      </c>
      <c r="I1430" s="172"/>
      <c r="L1430" s="168"/>
      <c r="M1430" s="173"/>
      <c r="T1430" s="174"/>
      <c r="AT1430" s="169" t="s">
        <v>197</v>
      </c>
      <c r="AU1430" s="169" t="s">
        <v>84</v>
      </c>
      <c r="AV1430" s="14" t="s">
        <v>193</v>
      </c>
      <c r="AW1430" s="14" t="s">
        <v>30</v>
      </c>
      <c r="AX1430" s="14" t="s">
        <v>80</v>
      </c>
      <c r="AY1430" s="169" t="s">
        <v>187</v>
      </c>
    </row>
    <row r="1431" spans="2:65" s="1" customFormat="1" ht="55.5" customHeight="1">
      <c r="B1431" s="32"/>
      <c r="C1431" s="137" t="s">
        <v>1397</v>
      </c>
      <c r="D1431" s="137" t="s">
        <v>189</v>
      </c>
      <c r="E1431" s="138" t="s">
        <v>1398</v>
      </c>
      <c r="F1431" s="139" t="s">
        <v>1399</v>
      </c>
      <c r="G1431" s="140" t="s">
        <v>397</v>
      </c>
      <c r="H1431" s="141">
        <v>12</v>
      </c>
      <c r="I1431" s="142"/>
      <c r="J1431" s="143">
        <f>ROUND(I1431*H1431,2)</f>
        <v>0</v>
      </c>
      <c r="K1431" s="144"/>
      <c r="L1431" s="32"/>
      <c r="M1431" s="145" t="s">
        <v>1</v>
      </c>
      <c r="N1431" s="146" t="s">
        <v>39</v>
      </c>
      <c r="P1431" s="147">
        <f>O1431*H1431</f>
        <v>0</v>
      </c>
      <c r="Q1431" s="147">
        <v>0</v>
      </c>
      <c r="R1431" s="147">
        <f>Q1431*H1431</f>
        <v>0</v>
      </c>
      <c r="S1431" s="147">
        <v>0</v>
      </c>
      <c r="T1431" s="148">
        <f>S1431*H1431</f>
        <v>0</v>
      </c>
      <c r="AR1431" s="149" t="s">
        <v>287</v>
      </c>
      <c r="AT1431" s="149" t="s">
        <v>189</v>
      </c>
      <c r="AU1431" s="149" t="s">
        <v>84</v>
      </c>
      <c r="AY1431" s="17" t="s">
        <v>187</v>
      </c>
      <c r="BE1431" s="150">
        <f>IF(N1431="základní",J1431,0)</f>
        <v>0</v>
      </c>
      <c r="BF1431" s="150">
        <f>IF(N1431="snížená",J1431,0)</f>
        <v>0</v>
      </c>
      <c r="BG1431" s="150">
        <f>IF(N1431="zákl. přenesená",J1431,0)</f>
        <v>0</v>
      </c>
      <c r="BH1431" s="150">
        <f>IF(N1431="sníž. přenesená",J1431,0)</f>
        <v>0</v>
      </c>
      <c r="BI1431" s="150">
        <f>IF(N1431="nulová",J1431,0)</f>
        <v>0</v>
      </c>
      <c r="BJ1431" s="17" t="s">
        <v>84</v>
      </c>
      <c r="BK1431" s="150">
        <f>ROUND(I1431*H1431,2)</f>
        <v>0</v>
      </c>
      <c r="BL1431" s="17" t="s">
        <v>287</v>
      </c>
      <c r="BM1431" s="149" t="s">
        <v>3743</v>
      </c>
    </row>
    <row r="1432" spans="2:65" s="1" customFormat="1" ht="58.5">
      <c r="B1432" s="32"/>
      <c r="D1432" s="151" t="s">
        <v>195</v>
      </c>
      <c r="F1432" s="152" t="s">
        <v>1401</v>
      </c>
      <c r="I1432" s="153"/>
      <c r="L1432" s="32"/>
      <c r="M1432" s="154"/>
      <c r="T1432" s="56"/>
      <c r="AT1432" s="17" t="s">
        <v>195</v>
      </c>
      <c r="AU1432" s="17" t="s">
        <v>84</v>
      </c>
    </row>
    <row r="1433" spans="2:65" s="12" customFormat="1" ht="11.25">
      <c r="B1433" s="155"/>
      <c r="D1433" s="151" t="s">
        <v>197</v>
      </c>
      <c r="E1433" s="156" t="s">
        <v>1</v>
      </c>
      <c r="F1433" s="157" t="s">
        <v>207</v>
      </c>
      <c r="H1433" s="156" t="s">
        <v>1</v>
      </c>
      <c r="I1433" s="158"/>
      <c r="L1433" s="155"/>
      <c r="M1433" s="159"/>
      <c r="T1433" s="160"/>
      <c r="AT1433" s="156" t="s">
        <v>197</v>
      </c>
      <c r="AU1433" s="156" t="s">
        <v>84</v>
      </c>
      <c r="AV1433" s="12" t="s">
        <v>80</v>
      </c>
      <c r="AW1433" s="12" t="s">
        <v>30</v>
      </c>
      <c r="AX1433" s="12" t="s">
        <v>73</v>
      </c>
      <c r="AY1433" s="156" t="s">
        <v>187</v>
      </c>
    </row>
    <row r="1434" spans="2:65" s="13" customFormat="1" ht="11.25">
      <c r="B1434" s="161"/>
      <c r="D1434" s="151" t="s">
        <v>197</v>
      </c>
      <c r="E1434" s="162" t="s">
        <v>1</v>
      </c>
      <c r="F1434" s="163" t="s">
        <v>1402</v>
      </c>
      <c r="H1434" s="164">
        <v>12</v>
      </c>
      <c r="I1434" s="165"/>
      <c r="L1434" s="161"/>
      <c r="M1434" s="166"/>
      <c r="T1434" s="167"/>
      <c r="AT1434" s="162" t="s">
        <v>197</v>
      </c>
      <c r="AU1434" s="162" t="s">
        <v>84</v>
      </c>
      <c r="AV1434" s="13" t="s">
        <v>84</v>
      </c>
      <c r="AW1434" s="13" t="s">
        <v>30</v>
      </c>
      <c r="AX1434" s="13" t="s">
        <v>73</v>
      </c>
      <c r="AY1434" s="162" t="s">
        <v>187</v>
      </c>
    </row>
    <row r="1435" spans="2:65" s="14" customFormat="1" ht="11.25">
      <c r="B1435" s="168"/>
      <c r="D1435" s="151" t="s">
        <v>197</v>
      </c>
      <c r="E1435" s="169" t="s">
        <v>1</v>
      </c>
      <c r="F1435" s="170" t="s">
        <v>202</v>
      </c>
      <c r="H1435" s="171">
        <v>12</v>
      </c>
      <c r="I1435" s="172"/>
      <c r="L1435" s="168"/>
      <c r="M1435" s="173"/>
      <c r="T1435" s="174"/>
      <c r="AT1435" s="169" t="s">
        <v>197</v>
      </c>
      <c r="AU1435" s="169" t="s">
        <v>84</v>
      </c>
      <c r="AV1435" s="14" t="s">
        <v>193</v>
      </c>
      <c r="AW1435" s="14" t="s">
        <v>30</v>
      </c>
      <c r="AX1435" s="14" t="s">
        <v>80</v>
      </c>
      <c r="AY1435" s="169" t="s">
        <v>187</v>
      </c>
    </row>
    <row r="1436" spans="2:65" s="1" customFormat="1" ht="21.75" customHeight="1">
      <c r="B1436" s="32"/>
      <c r="C1436" s="175" t="s">
        <v>1403</v>
      </c>
      <c r="D1436" s="175" t="s">
        <v>338</v>
      </c>
      <c r="E1436" s="176" t="s">
        <v>1404</v>
      </c>
      <c r="F1436" s="177" t="s">
        <v>1405</v>
      </c>
      <c r="G1436" s="178" t="s">
        <v>192</v>
      </c>
      <c r="H1436" s="179">
        <v>0.21099999999999999</v>
      </c>
      <c r="I1436" s="180"/>
      <c r="J1436" s="181">
        <f>ROUND(I1436*H1436,2)</f>
        <v>0</v>
      </c>
      <c r="K1436" s="182"/>
      <c r="L1436" s="183"/>
      <c r="M1436" s="184" t="s">
        <v>1</v>
      </c>
      <c r="N1436" s="185" t="s">
        <v>39</v>
      </c>
      <c r="P1436" s="147">
        <f>O1436*H1436</f>
        <v>0</v>
      </c>
      <c r="Q1436" s="147">
        <v>0</v>
      </c>
      <c r="R1436" s="147">
        <f>Q1436*H1436</f>
        <v>0</v>
      </c>
      <c r="S1436" s="147">
        <v>0</v>
      </c>
      <c r="T1436" s="148">
        <f>S1436*H1436</f>
        <v>0</v>
      </c>
      <c r="AR1436" s="149" t="s">
        <v>388</v>
      </c>
      <c r="AT1436" s="149" t="s">
        <v>338</v>
      </c>
      <c r="AU1436" s="149" t="s">
        <v>84</v>
      </c>
      <c r="AY1436" s="17" t="s">
        <v>187</v>
      </c>
      <c r="BE1436" s="150">
        <f>IF(N1436="základní",J1436,0)</f>
        <v>0</v>
      </c>
      <c r="BF1436" s="150">
        <f>IF(N1436="snížená",J1436,0)</f>
        <v>0</v>
      </c>
      <c r="BG1436" s="150">
        <f>IF(N1436="zákl. přenesená",J1436,0)</f>
        <v>0</v>
      </c>
      <c r="BH1436" s="150">
        <f>IF(N1436="sníž. přenesená",J1436,0)</f>
        <v>0</v>
      </c>
      <c r="BI1436" s="150">
        <f>IF(N1436="nulová",J1436,0)</f>
        <v>0</v>
      </c>
      <c r="BJ1436" s="17" t="s">
        <v>84</v>
      </c>
      <c r="BK1436" s="150">
        <f>ROUND(I1436*H1436,2)</f>
        <v>0</v>
      </c>
      <c r="BL1436" s="17" t="s">
        <v>287</v>
      </c>
      <c r="BM1436" s="149" t="s">
        <v>3744</v>
      </c>
    </row>
    <row r="1437" spans="2:65" s="13" customFormat="1" ht="11.25">
      <c r="B1437" s="161"/>
      <c r="D1437" s="151" t="s">
        <v>197</v>
      </c>
      <c r="E1437" s="162" t="s">
        <v>1</v>
      </c>
      <c r="F1437" s="163" t="s">
        <v>1407</v>
      </c>
      <c r="H1437" s="164">
        <v>0.21099999999999999</v>
      </c>
      <c r="I1437" s="165"/>
      <c r="L1437" s="161"/>
      <c r="M1437" s="166"/>
      <c r="T1437" s="167"/>
      <c r="AT1437" s="162" t="s">
        <v>197</v>
      </c>
      <c r="AU1437" s="162" t="s">
        <v>84</v>
      </c>
      <c r="AV1437" s="13" t="s">
        <v>84</v>
      </c>
      <c r="AW1437" s="13" t="s">
        <v>30</v>
      </c>
      <c r="AX1437" s="13" t="s">
        <v>73</v>
      </c>
      <c r="AY1437" s="162" t="s">
        <v>187</v>
      </c>
    </row>
    <row r="1438" spans="2:65" s="14" customFormat="1" ht="11.25">
      <c r="B1438" s="168"/>
      <c r="D1438" s="151" t="s">
        <v>197</v>
      </c>
      <c r="E1438" s="169" t="s">
        <v>1</v>
      </c>
      <c r="F1438" s="170" t="s">
        <v>202</v>
      </c>
      <c r="H1438" s="171">
        <v>0.21099999999999999</v>
      </c>
      <c r="I1438" s="172"/>
      <c r="L1438" s="168"/>
      <c r="M1438" s="173"/>
      <c r="T1438" s="174"/>
      <c r="AT1438" s="169" t="s">
        <v>197</v>
      </c>
      <c r="AU1438" s="169" t="s">
        <v>84</v>
      </c>
      <c r="AV1438" s="14" t="s">
        <v>193</v>
      </c>
      <c r="AW1438" s="14" t="s">
        <v>30</v>
      </c>
      <c r="AX1438" s="14" t="s">
        <v>80</v>
      </c>
      <c r="AY1438" s="169" t="s">
        <v>187</v>
      </c>
    </row>
    <row r="1439" spans="2:65" s="1" customFormat="1" ht="55.5" customHeight="1">
      <c r="B1439" s="32"/>
      <c r="C1439" s="137" t="s">
        <v>1408</v>
      </c>
      <c r="D1439" s="137" t="s">
        <v>189</v>
      </c>
      <c r="E1439" s="138" t="s">
        <v>1409</v>
      </c>
      <c r="F1439" s="139" t="s">
        <v>1410</v>
      </c>
      <c r="G1439" s="140" t="s">
        <v>397</v>
      </c>
      <c r="H1439" s="141">
        <v>4</v>
      </c>
      <c r="I1439" s="142"/>
      <c r="J1439" s="143">
        <f>ROUND(I1439*H1439,2)</f>
        <v>0</v>
      </c>
      <c r="K1439" s="144"/>
      <c r="L1439" s="32"/>
      <c r="M1439" s="145" t="s">
        <v>1</v>
      </c>
      <c r="N1439" s="146" t="s">
        <v>39</v>
      </c>
      <c r="P1439" s="147">
        <f>O1439*H1439</f>
        <v>0</v>
      </c>
      <c r="Q1439" s="147">
        <v>0</v>
      </c>
      <c r="R1439" s="147">
        <f>Q1439*H1439</f>
        <v>0</v>
      </c>
      <c r="S1439" s="147">
        <v>0</v>
      </c>
      <c r="T1439" s="148">
        <f>S1439*H1439</f>
        <v>0</v>
      </c>
      <c r="AR1439" s="149" t="s">
        <v>287</v>
      </c>
      <c r="AT1439" s="149" t="s">
        <v>189</v>
      </c>
      <c r="AU1439" s="149" t="s">
        <v>84</v>
      </c>
      <c r="AY1439" s="17" t="s">
        <v>187</v>
      </c>
      <c r="BE1439" s="150">
        <f>IF(N1439="základní",J1439,0)</f>
        <v>0</v>
      </c>
      <c r="BF1439" s="150">
        <f>IF(N1439="snížená",J1439,0)</f>
        <v>0</v>
      </c>
      <c r="BG1439" s="150">
        <f>IF(N1439="zákl. přenesená",J1439,0)</f>
        <v>0</v>
      </c>
      <c r="BH1439" s="150">
        <f>IF(N1439="sníž. přenesená",J1439,0)</f>
        <v>0</v>
      </c>
      <c r="BI1439" s="150">
        <f>IF(N1439="nulová",J1439,0)</f>
        <v>0</v>
      </c>
      <c r="BJ1439" s="17" t="s">
        <v>84</v>
      </c>
      <c r="BK1439" s="150">
        <f>ROUND(I1439*H1439,2)</f>
        <v>0</v>
      </c>
      <c r="BL1439" s="17" t="s">
        <v>287</v>
      </c>
      <c r="BM1439" s="149" t="s">
        <v>3745</v>
      </c>
    </row>
    <row r="1440" spans="2:65" s="1" customFormat="1" ht="58.5">
      <c r="B1440" s="32"/>
      <c r="D1440" s="151" t="s">
        <v>195</v>
      </c>
      <c r="F1440" s="152" t="s">
        <v>1401</v>
      </c>
      <c r="I1440" s="153"/>
      <c r="L1440" s="32"/>
      <c r="M1440" s="154"/>
      <c r="T1440" s="56"/>
      <c r="AT1440" s="17" t="s">
        <v>195</v>
      </c>
      <c r="AU1440" s="17" t="s">
        <v>84</v>
      </c>
    </row>
    <row r="1441" spans="2:65" s="12" customFormat="1" ht="11.25">
      <c r="B1441" s="155"/>
      <c r="D1441" s="151" t="s">
        <v>197</v>
      </c>
      <c r="E1441" s="156" t="s">
        <v>1</v>
      </c>
      <c r="F1441" s="157" t="s">
        <v>207</v>
      </c>
      <c r="H1441" s="156" t="s">
        <v>1</v>
      </c>
      <c r="I1441" s="158"/>
      <c r="L1441" s="155"/>
      <c r="M1441" s="159"/>
      <c r="T1441" s="160"/>
      <c r="AT1441" s="156" t="s">
        <v>197</v>
      </c>
      <c r="AU1441" s="156" t="s">
        <v>84</v>
      </c>
      <c r="AV1441" s="12" t="s">
        <v>80</v>
      </c>
      <c r="AW1441" s="12" t="s">
        <v>30</v>
      </c>
      <c r="AX1441" s="12" t="s">
        <v>73</v>
      </c>
      <c r="AY1441" s="156" t="s">
        <v>187</v>
      </c>
    </row>
    <row r="1442" spans="2:65" s="13" customFormat="1" ht="11.25">
      <c r="B1442" s="161"/>
      <c r="D1442" s="151" t="s">
        <v>197</v>
      </c>
      <c r="E1442" s="162" t="s">
        <v>1</v>
      </c>
      <c r="F1442" s="163" t="s">
        <v>1412</v>
      </c>
      <c r="H1442" s="164">
        <v>4</v>
      </c>
      <c r="I1442" s="165"/>
      <c r="L1442" s="161"/>
      <c r="M1442" s="166"/>
      <c r="T1442" s="167"/>
      <c r="AT1442" s="162" t="s">
        <v>197</v>
      </c>
      <c r="AU1442" s="162" t="s">
        <v>84</v>
      </c>
      <c r="AV1442" s="13" t="s">
        <v>84</v>
      </c>
      <c r="AW1442" s="13" t="s">
        <v>30</v>
      </c>
      <c r="AX1442" s="13" t="s">
        <v>73</v>
      </c>
      <c r="AY1442" s="162" t="s">
        <v>187</v>
      </c>
    </row>
    <row r="1443" spans="2:65" s="14" customFormat="1" ht="11.25">
      <c r="B1443" s="168"/>
      <c r="D1443" s="151" t="s">
        <v>197</v>
      </c>
      <c r="E1443" s="169" t="s">
        <v>1</v>
      </c>
      <c r="F1443" s="170" t="s">
        <v>202</v>
      </c>
      <c r="H1443" s="171">
        <v>4</v>
      </c>
      <c r="I1443" s="172"/>
      <c r="L1443" s="168"/>
      <c r="M1443" s="173"/>
      <c r="T1443" s="174"/>
      <c r="AT1443" s="169" t="s">
        <v>197</v>
      </c>
      <c r="AU1443" s="169" t="s">
        <v>84</v>
      </c>
      <c r="AV1443" s="14" t="s">
        <v>193</v>
      </c>
      <c r="AW1443" s="14" t="s">
        <v>30</v>
      </c>
      <c r="AX1443" s="14" t="s">
        <v>80</v>
      </c>
      <c r="AY1443" s="169" t="s">
        <v>187</v>
      </c>
    </row>
    <row r="1444" spans="2:65" s="1" customFormat="1" ht="21.75" customHeight="1">
      <c r="B1444" s="32"/>
      <c r="C1444" s="175" t="s">
        <v>1413</v>
      </c>
      <c r="D1444" s="175" t="s">
        <v>338</v>
      </c>
      <c r="E1444" s="176" t="s">
        <v>1414</v>
      </c>
      <c r="F1444" s="177" t="s">
        <v>1415</v>
      </c>
      <c r="G1444" s="178" t="s">
        <v>192</v>
      </c>
      <c r="H1444" s="179">
        <v>0.112</v>
      </c>
      <c r="I1444" s="180"/>
      <c r="J1444" s="181">
        <f>ROUND(I1444*H1444,2)</f>
        <v>0</v>
      </c>
      <c r="K1444" s="182"/>
      <c r="L1444" s="183"/>
      <c r="M1444" s="184" t="s">
        <v>1</v>
      </c>
      <c r="N1444" s="185" t="s">
        <v>39</v>
      </c>
      <c r="P1444" s="147">
        <f>O1444*H1444</f>
        <v>0</v>
      </c>
      <c r="Q1444" s="147">
        <v>0</v>
      </c>
      <c r="R1444" s="147">
        <f>Q1444*H1444</f>
        <v>0</v>
      </c>
      <c r="S1444" s="147">
        <v>0</v>
      </c>
      <c r="T1444" s="148">
        <f>S1444*H1444</f>
        <v>0</v>
      </c>
      <c r="AR1444" s="149" t="s">
        <v>388</v>
      </c>
      <c r="AT1444" s="149" t="s">
        <v>338</v>
      </c>
      <c r="AU1444" s="149" t="s">
        <v>84</v>
      </c>
      <c r="AY1444" s="17" t="s">
        <v>187</v>
      </c>
      <c r="BE1444" s="150">
        <f>IF(N1444="základní",J1444,0)</f>
        <v>0</v>
      </c>
      <c r="BF1444" s="150">
        <f>IF(N1444="snížená",J1444,0)</f>
        <v>0</v>
      </c>
      <c r="BG1444" s="150">
        <f>IF(N1444="zákl. přenesená",J1444,0)</f>
        <v>0</v>
      </c>
      <c r="BH1444" s="150">
        <f>IF(N1444="sníž. přenesená",J1444,0)</f>
        <v>0</v>
      </c>
      <c r="BI1444" s="150">
        <f>IF(N1444="nulová",J1444,0)</f>
        <v>0</v>
      </c>
      <c r="BJ1444" s="17" t="s">
        <v>84</v>
      </c>
      <c r="BK1444" s="150">
        <f>ROUND(I1444*H1444,2)</f>
        <v>0</v>
      </c>
      <c r="BL1444" s="17" t="s">
        <v>287</v>
      </c>
      <c r="BM1444" s="149" t="s">
        <v>3746</v>
      </c>
    </row>
    <row r="1445" spans="2:65" s="13" customFormat="1" ht="11.25">
      <c r="B1445" s="161"/>
      <c r="D1445" s="151" t="s">
        <v>197</v>
      </c>
      <c r="E1445" s="162" t="s">
        <v>1</v>
      </c>
      <c r="F1445" s="163" t="s">
        <v>1417</v>
      </c>
      <c r="H1445" s="164">
        <v>0.112</v>
      </c>
      <c r="I1445" s="165"/>
      <c r="L1445" s="161"/>
      <c r="M1445" s="166"/>
      <c r="T1445" s="167"/>
      <c r="AT1445" s="162" t="s">
        <v>197</v>
      </c>
      <c r="AU1445" s="162" t="s">
        <v>84</v>
      </c>
      <c r="AV1445" s="13" t="s">
        <v>84</v>
      </c>
      <c r="AW1445" s="13" t="s">
        <v>30</v>
      </c>
      <c r="AX1445" s="13" t="s">
        <v>73</v>
      </c>
      <c r="AY1445" s="162" t="s">
        <v>187</v>
      </c>
    </row>
    <row r="1446" spans="2:65" s="14" customFormat="1" ht="11.25">
      <c r="B1446" s="168"/>
      <c r="D1446" s="151" t="s">
        <v>197</v>
      </c>
      <c r="E1446" s="169" t="s">
        <v>1</v>
      </c>
      <c r="F1446" s="170" t="s">
        <v>202</v>
      </c>
      <c r="H1446" s="171">
        <v>0.112</v>
      </c>
      <c r="I1446" s="172"/>
      <c r="L1446" s="168"/>
      <c r="M1446" s="173"/>
      <c r="T1446" s="174"/>
      <c r="AT1446" s="169" t="s">
        <v>197</v>
      </c>
      <c r="AU1446" s="169" t="s">
        <v>84</v>
      </c>
      <c r="AV1446" s="14" t="s">
        <v>193</v>
      </c>
      <c r="AW1446" s="14" t="s">
        <v>30</v>
      </c>
      <c r="AX1446" s="14" t="s">
        <v>80</v>
      </c>
      <c r="AY1446" s="169" t="s">
        <v>187</v>
      </c>
    </row>
    <row r="1447" spans="2:65" s="1" customFormat="1" ht="37.9" customHeight="1">
      <c r="B1447" s="32"/>
      <c r="C1447" s="137" t="s">
        <v>1418</v>
      </c>
      <c r="D1447" s="137" t="s">
        <v>189</v>
      </c>
      <c r="E1447" s="138" t="s">
        <v>1419</v>
      </c>
      <c r="F1447" s="139" t="s">
        <v>1420</v>
      </c>
      <c r="G1447" s="140" t="s">
        <v>397</v>
      </c>
      <c r="H1447" s="141">
        <v>45</v>
      </c>
      <c r="I1447" s="142"/>
      <c r="J1447" s="143">
        <f>ROUND(I1447*H1447,2)</f>
        <v>0</v>
      </c>
      <c r="K1447" s="144"/>
      <c r="L1447" s="32"/>
      <c r="M1447" s="145" t="s">
        <v>1</v>
      </c>
      <c r="N1447" s="146" t="s">
        <v>39</v>
      </c>
      <c r="P1447" s="147">
        <f>O1447*H1447</f>
        <v>0</v>
      </c>
      <c r="Q1447" s="147">
        <v>0</v>
      </c>
      <c r="R1447" s="147">
        <f>Q1447*H1447</f>
        <v>0</v>
      </c>
      <c r="S1447" s="147">
        <v>0</v>
      </c>
      <c r="T1447" s="148">
        <f>S1447*H1447</f>
        <v>0</v>
      </c>
      <c r="AR1447" s="149" t="s">
        <v>287</v>
      </c>
      <c r="AT1447" s="149" t="s">
        <v>189</v>
      </c>
      <c r="AU1447" s="149" t="s">
        <v>84</v>
      </c>
      <c r="AY1447" s="17" t="s">
        <v>187</v>
      </c>
      <c r="BE1447" s="150">
        <f>IF(N1447="základní",J1447,0)</f>
        <v>0</v>
      </c>
      <c r="BF1447" s="150">
        <f>IF(N1447="snížená",J1447,0)</f>
        <v>0</v>
      </c>
      <c r="BG1447" s="150">
        <f>IF(N1447="zákl. přenesená",J1447,0)</f>
        <v>0</v>
      </c>
      <c r="BH1447" s="150">
        <f>IF(N1447="sníž. přenesená",J1447,0)</f>
        <v>0</v>
      </c>
      <c r="BI1447" s="150">
        <f>IF(N1447="nulová",J1447,0)</f>
        <v>0</v>
      </c>
      <c r="BJ1447" s="17" t="s">
        <v>84</v>
      </c>
      <c r="BK1447" s="150">
        <f>ROUND(I1447*H1447,2)</f>
        <v>0</v>
      </c>
      <c r="BL1447" s="17" t="s">
        <v>287</v>
      </c>
      <c r="BM1447" s="149" t="s">
        <v>3747</v>
      </c>
    </row>
    <row r="1448" spans="2:65" s="1" customFormat="1" ht="68.25">
      <c r="B1448" s="32"/>
      <c r="D1448" s="151" t="s">
        <v>195</v>
      </c>
      <c r="F1448" s="152" t="s">
        <v>1380</v>
      </c>
      <c r="I1448" s="153"/>
      <c r="L1448" s="32"/>
      <c r="M1448" s="154"/>
      <c r="T1448" s="56"/>
      <c r="AT1448" s="17" t="s">
        <v>195</v>
      </c>
      <c r="AU1448" s="17" t="s">
        <v>84</v>
      </c>
    </row>
    <row r="1449" spans="2:65" s="12" customFormat="1" ht="11.25">
      <c r="B1449" s="155"/>
      <c r="D1449" s="151" t="s">
        <v>197</v>
      </c>
      <c r="E1449" s="156" t="s">
        <v>1</v>
      </c>
      <c r="F1449" s="157" t="s">
        <v>379</v>
      </c>
      <c r="H1449" s="156" t="s">
        <v>1</v>
      </c>
      <c r="I1449" s="158"/>
      <c r="L1449" s="155"/>
      <c r="M1449" s="159"/>
      <c r="T1449" s="160"/>
      <c r="AT1449" s="156" t="s">
        <v>197</v>
      </c>
      <c r="AU1449" s="156" t="s">
        <v>84</v>
      </c>
      <c r="AV1449" s="12" t="s">
        <v>80</v>
      </c>
      <c r="AW1449" s="12" t="s">
        <v>30</v>
      </c>
      <c r="AX1449" s="12" t="s">
        <v>73</v>
      </c>
      <c r="AY1449" s="156" t="s">
        <v>187</v>
      </c>
    </row>
    <row r="1450" spans="2:65" s="12" customFormat="1" ht="11.25">
      <c r="B1450" s="155"/>
      <c r="D1450" s="151" t="s">
        <v>197</v>
      </c>
      <c r="E1450" s="156" t="s">
        <v>1</v>
      </c>
      <c r="F1450" s="157" t="s">
        <v>632</v>
      </c>
      <c r="H1450" s="156" t="s">
        <v>1</v>
      </c>
      <c r="I1450" s="158"/>
      <c r="L1450" s="155"/>
      <c r="M1450" s="159"/>
      <c r="T1450" s="160"/>
      <c r="AT1450" s="156" t="s">
        <v>197</v>
      </c>
      <c r="AU1450" s="156" t="s">
        <v>84</v>
      </c>
      <c r="AV1450" s="12" t="s">
        <v>80</v>
      </c>
      <c r="AW1450" s="12" t="s">
        <v>30</v>
      </c>
      <c r="AX1450" s="12" t="s">
        <v>73</v>
      </c>
      <c r="AY1450" s="156" t="s">
        <v>187</v>
      </c>
    </row>
    <row r="1451" spans="2:65" s="13" customFormat="1" ht="11.25">
      <c r="B1451" s="161"/>
      <c r="D1451" s="151" t="s">
        <v>197</v>
      </c>
      <c r="E1451" s="162" t="s">
        <v>1</v>
      </c>
      <c r="F1451" s="163" t="s">
        <v>1422</v>
      </c>
      <c r="H1451" s="164">
        <v>45</v>
      </c>
      <c r="I1451" s="165"/>
      <c r="L1451" s="161"/>
      <c r="M1451" s="166"/>
      <c r="T1451" s="167"/>
      <c r="AT1451" s="162" t="s">
        <v>197</v>
      </c>
      <c r="AU1451" s="162" t="s">
        <v>84</v>
      </c>
      <c r="AV1451" s="13" t="s">
        <v>84</v>
      </c>
      <c r="AW1451" s="13" t="s">
        <v>30</v>
      </c>
      <c r="AX1451" s="13" t="s">
        <v>73</v>
      </c>
      <c r="AY1451" s="162" t="s">
        <v>187</v>
      </c>
    </row>
    <row r="1452" spans="2:65" s="14" customFormat="1" ht="11.25">
      <c r="B1452" s="168"/>
      <c r="D1452" s="151" t="s">
        <v>197</v>
      </c>
      <c r="E1452" s="169" t="s">
        <v>1</v>
      </c>
      <c r="F1452" s="170" t="s">
        <v>202</v>
      </c>
      <c r="H1452" s="171">
        <v>45</v>
      </c>
      <c r="I1452" s="172"/>
      <c r="L1452" s="168"/>
      <c r="M1452" s="173"/>
      <c r="T1452" s="174"/>
      <c r="AT1452" s="169" t="s">
        <v>197</v>
      </c>
      <c r="AU1452" s="169" t="s">
        <v>84</v>
      </c>
      <c r="AV1452" s="14" t="s">
        <v>193</v>
      </c>
      <c r="AW1452" s="14" t="s">
        <v>30</v>
      </c>
      <c r="AX1452" s="14" t="s">
        <v>80</v>
      </c>
      <c r="AY1452" s="169" t="s">
        <v>187</v>
      </c>
    </row>
    <row r="1453" spans="2:65" s="1" customFormat="1" ht="37.9" customHeight="1">
      <c r="B1453" s="32"/>
      <c r="C1453" s="137" t="s">
        <v>1423</v>
      </c>
      <c r="D1453" s="137" t="s">
        <v>189</v>
      </c>
      <c r="E1453" s="138" t="s">
        <v>1424</v>
      </c>
      <c r="F1453" s="139" t="s">
        <v>1425</v>
      </c>
      <c r="G1453" s="140" t="s">
        <v>397</v>
      </c>
      <c r="H1453" s="141">
        <v>155</v>
      </c>
      <c r="I1453" s="142"/>
      <c r="J1453" s="143">
        <f>ROUND(I1453*H1453,2)</f>
        <v>0</v>
      </c>
      <c r="K1453" s="144"/>
      <c r="L1453" s="32"/>
      <c r="M1453" s="145" t="s">
        <v>1</v>
      </c>
      <c r="N1453" s="146" t="s">
        <v>39</v>
      </c>
      <c r="P1453" s="147">
        <f>O1453*H1453</f>
        <v>0</v>
      </c>
      <c r="Q1453" s="147">
        <v>0</v>
      </c>
      <c r="R1453" s="147">
        <f>Q1453*H1453</f>
        <v>0</v>
      </c>
      <c r="S1453" s="147">
        <v>0</v>
      </c>
      <c r="T1453" s="148">
        <f>S1453*H1453</f>
        <v>0</v>
      </c>
      <c r="AR1453" s="149" t="s">
        <v>287</v>
      </c>
      <c r="AT1453" s="149" t="s">
        <v>189</v>
      </c>
      <c r="AU1453" s="149" t="s">
        <v>84</v>
      </c>
      <c r="AY1453" s="17" t="s">
        <v>187</v>
      </c>
      <c r="BE1453" s="150">
        <f>IF(N1453="základní",J1453,0)</f>
        <v>0</v>
      </c>
      <c r="BF1453" s="150">
        <f>IF(N1453="snížená",J1453,0)</f>
        <v>0</v>
      </c>
      <c r="BG1453" s="150">
        <f>IF(N1453="zákl. přenesená",J1453,0)</f>
        <v>0</v>
      </c>
      <c r="BH1453" s="150">
        <f>IF(N1453="sníž. přenesená",J1453,0)</f>
        <v>0</v>
      </c>
      <c r="BI1453" s="150">
        <f>IF(N1453="nulová",J1453,0)</f>
        <v>0</v>
      </c>
      <c r="BJ1453" s="17" t="s">
        <v>84</v>
      </c>
      <c r="BK1453" s="150">
        <f>ROUND(I1453*H1453,2)</f>
        <v>0</v>
      </c>
      <c r="BL1453" s="17" t="s">
        <v>287</v>
      </c>
      <c r="BM1453" s="149" t="s">
        <v>3748</v>
      </c>
    </row>
    <row r="1454" spans="2:65" s="1" customFormat="1" ht="68.25">
      <c r="B1454" s="32"/>
      <c r="D1454" s="151" t="s">
        <v>195</v>
      </c>
      <c r="F1454" s="152" t="s">
        <v>1380</v>
      </c>
      <c r="I1454" s="153"/>
      <c r="L1454" s="32"/>
      <c r="M1454" s="154"/>
      <c r="T1454" s="56"/>
      <c r="AT1454" s="17" t="s">
        <v>195</v>
      </c>
      <c r="AU1454" s="17" t="s">
        <v>84</v>
      </c>
    </row>
    <row r="1455" spans="2:65" s="12" customFormat="1" ht="11.25">
      <c r="B1455" s="155"/>
      <c r="D1455" s="151" t="s">
        <v>197</v>
      </c>
      <c r="E1455" s="156" t="s">
        <v>1</v>
      </c>
      <c r="F1455" s="157" t="s">
        <v>379</v>
      </c>
      <c r="H1455" s="156" t="s">
        <v>1</v>
      </c>
      <c r="I1455" s="158"/>
      <c r="L1455" s="155"/>
      <c r="M1455" s="159"/>
      <c r="T1455" s="160"/>
      <c r="AT1455" s="156" t="s">
        <v>197</v>
      </c>
      <c r="AU1455" s="156" t="s">
        <v>84</v>
      </c>
      <c r="AV1455" s="12" t="s">
        <v>80</v>
      </c>
      <c r="AW1455" s="12" t="s">
        <v>30</v>
      </c>
      <c r="AX1455" s="12" t="s">
        <v>73</v>
      </c>
      <c r="AY1455" s="156" t="s">
        <v>187</v>
      </c>
    </row>
    <row r="1456" spans="2:65" s="12" customFormat="1" ht="11.25">
      <c r="B1456" s="155"/>
      <c r="D1456" s="151" t="s">
        <v>197</v>
      </c>
      <c r="E1456" s="156" t="s">
        <v>1</v>
      </c>
      <c r="F1456" s="157" t="s">
        <v>632</v>
      </c>
      <c r="H1456" s="156" t="s">
        <v>1</v>
      </c>
      <c r="I1456" s="158"/>
      <c r="L1456" s="155"/>
      <c r="M1456" s="159"/>
      <c r="T1456" s="160"/>
      <c r="AT1456" s="156" t="s">
        <v>197</v>
      </c>
      <c r="AU1456" s="156" t="s">
        <v>84</v>
      </c>
      <c r="AV1456" s="12" t="s">
        <v>80</v>
      </c>
      <c r="AW1456" s="12" t="s">
        <v>30</v>
      </c>
      <c r="AX1456" s="12" t="s">
        <v>73</v>
      </c>
      <c r="AY1456" s="156" t="s">
        <v>187</v>
      </c>
    </row>
    <row r="1457" spans="2:65" s="13" customFormat="1" ht="11.25">
      <c r="B1457" s="161"/>
      <c r="D1457" s="151" t="s">
        <v>197</v>
      </c>
      <c r="E1457" s="162" t="s">
        <v>1</v>
      </c>
      <c r="F1457" s="163" t="s">
        <v>1427</v>
      </c>
      <c r="H1457" s="164">
        <v>155</v>
      </c>
      <c r="I1457" s="165"/>
      <c r="L1457" s="161"/>
      <c r="M1457" s="166"/>
      <c r="T1457" s="167"/>
      <c r="AT1457" s="162" t="s">
        <v>197</v>
      </c>
      <c r="AU1457" s="162" t="s">
        <v>84</v>
      </c>
      <c r="AV1457" s="13" t="s">
        <v>84</v>
      </c>
      <c r="AW1457" s="13" t="s">
        <v>30</v>
      </c>
      <c r="AX1457" s="13" t="s">
        <v>73</v>
      </c>
      <c r="AY1457" s="162" t="s">
        <v>187</v>
      </c>
    </row>
    <row r="1458" spans="2:65" s="14" customFormat="1" ht="11.25">
      <c r="B1458" s="168"/>
      <c r="D1458" s="151" t="s">
        <v>197</v>
      </c>
      <c r="E1458" s="169" t="s">
        <v>1</v>
      </c>
      <c r="F1458" s="170" t="s">
        <v>202</v>
      </c>
      <c r="H1458" s="171">
        <v>155</v>
      </c>
      <c r="I1458" s="172"/>
      <c r="L1458" s="168"/>
      <c r="M1458" s="173"/>
      <c r="T1458" s="174"/>
      <c r="AT1458" s="169" t="s">
        <v>197</v>
      </c>
      <c r="AU1458" s="169" t="s">
        <v>84</v>
      </c>
      <c r="AV1458" s="14" t="s">
        <v>193</v>
      </c>
      <c r="AW1458" s="14" t="s">
        <v>30</v>
      </c>
      <c r="AX1458" s="14" t="s">
        <v>80</v>
      </c>
      <c r="AY1458" s="169" t="s">
        <v>187</v>
      </c>
    </row>
    <row r="1459" spans="2:65" s="1" customFormat="1" ht="37.9" customHeight="1">
      <c r="B1459" s="32"/>
      <c r="C1459" s="137" t="s">
        <v>1428</v>
      </c>
      <c r="D1459" s="137" t="s">
        <v>189</v>
      </c>
      <c r="E1459" s="138" t="s">
        <v>1429</v>
      </c>
      <c r="F1459" s="139" t="s">
        <v>1430</v>
      </c>
      <c r="G1459" s="140" t="s">
        <v>397</v>
      </c>
      <c r="H1459" s="141">
        <v>60</v>
      </c>
      <c r="I1459" s="142"/>
      <c r="J1459" s="143">
        <f>ROUND(I1459*H1459,2)</f>
        <v>0</v>
      </c>
      <c r="K1459" s="144"/>
      <c r="L1459" s="32"/>
      <c r="M1459" s="145" t="s">
        <v>1</v>
      </c>
      <c r="N1459" s="146" t="s">
        <v>39</v>
      </c>
      <c r="P1459" s="147">
        <f>O1459*H1459</f>
        <v>0</v>
      </c>
      <c r="Q1459" s="147">
        <v>0</v>
      </c>
      <c r="R1459" s="147">
        <f>Q1459*H1459</f>
        <v>0</v>
      </c>
      <c r="S1459" s="147">
        <v>0</v>
      </c>
      <c r="T1459" s="148">
        <f>S1459*H1459</f>
        <v>0</v>
      </c>
      <c r="AR1459" s="149" t="s">
        <v>287</v>
      </c>
      <c r="AT1459" s="149" t="s">
        <v>189</v>
      </c>
      <c r="AU1459" s="149" t="s">
        <v>84</v>
      </c>
      <c r="AY1459" s="17" t="s">
        <v>187</v>
      </c>
      <c r="BE1459" s="150">
        <f>IF(N1459="základní",J1459,0)</f>
        <v>0</v>
      </c>
      <c r="BF1459" s="150">
        <f>IF(N1459="snížená",J1459,0)</f>
        <v>0</v>
      </c>
      <c r="BG1459" s="150">
        <f>IF(N1459="zákl. přenesená",J1459,0)</f>
        <v>0</v>
      </c>
      <c r="BH1459" s="150">
        <f>IF(N1459="sníž. přenesená",J1459,0)</f>
        <v>0</v>
      </c>
      <c r="BI1459" s="150">
        <f>IF(N1459="nulová",J1459,0)</f>
        <v>0</v>
      </c>
      <c r="BJ1459" s="17" t="s">
        <v>84</v>
      </c>
      <c r="BK1459" s="150">
        <f>ROUND(I1459*H1459,2)</f>
        <v>0</v>
      </c>
      <c r="BL1459" s="17" t="s">
        <v>287</v>
      </c>
      <c r="BM1459" s="149" t="s">
        <v>3749</v>
      </c>
    </row>
    <row r="1460" spans="2:65" s="1" customFormat="1" ht="68.25">
      <c r="B1460" s="32"/>
      <c r="D1460" s="151" t="s">
        <v>195</v>
      </c>
      <c r="F1460" s="152" t="s">
        <v>1380</v>
      </c>
      <c r="I1460" s="153"/>
      <c r="L1460" s="32"/>
      <c r="M1460" s="154"/>
      <c r="T1460" s="56"/>
      <c r="AT1460" s="17" t="s">
        <v>195</v>
      </c>
      <c r="AU1460" s="17" t="s">
        <v>84</v>
      </c>
    </row>
    <row r="1461" spans="2:65" s="12" customFormat="1" ht="11.25">
      <c r="B1461" s="155"/>
      <c r="D1461" s="151" t="s">
        <v>197</v>
      </c>
      <c r="E1461" s="156" t="s">
        <v>1</v>
      </c>
      <c r="F1461" s="157" t="s">
        <v>379</v>
      </c>
      <c r="H1461" s="156" t="s">
        <v>1</v>
      </c>
      <c r="I1461" s="158"/>
      <c r="L1461" s="155"/>
      <c r="M1461" s="159"/>
      <c r="T1461" s="160"/>
      <c r="AT1461" s="156" t="s">
        <v>197</v>
      </c>
      <c r="AU1461" s="156" t="s">
        <v>84</v>
      </c>
      <c r="AV1461" s="12" t="s">
        <v>80</v>
      </c>
      <c r="AW1461" s="12" t="s">
        <v>30</v>
      </c>
      <c r="AX1461" s="12" t="s">
        <v>73</v>
      </c>
      <c r="AY1461" s="156" t="s">
        <v>187</v>
      </c>
    </row>
    <row r="1462" spans="2:65" s="12" customFormat="1" ht="11.25">
      <c r="B1462" s="155"/>
      <c r="D1462" s="151" t="s">
        <v>197</v>
      </c>
      <c r="E1462" s="156" t="s">
        <v>1</v>
      </c>
      <c r="F1462" s="157" t="s">
        <v>632</v>
      </c>
      <c r="H1462" s="156" t="s">
        <v>1</v>
      </c>
      <c r="I1462" s="158"/>
      <c r="L1462" s="155"/>
      <c r="M1462" s="159"/>
      <c r="T1462" s="160"/>
      <c r="AT1462" s="156" t="s">
        <v>197</v>
      </c>
      <c r="AU1462" s="156" t="s">
        <v>84</v>
      </c>
      <c r="AV1462" s="12" t="s">
        <v>80</v>
      </c>
      <c r="AW1462" s="12" t="s">
        <v>30</v>
      </c>
      <c r="AX1462" s="12" t="s">
        <v>73</v>
      </c>
      <c r="AY1462" s="156" t="s">
        <v>187</v>
      </c>
    </row>
    <row r="1463" spans="2:65" s="13" customFormat="1" ht="11.25">
      <c r="B1463" s="161"/>
      <c r="D1463" s="151" t="s">
        <v>197</v>
      </c>
      <c r="E1463" s="162" t="s">
        <v>1</v>
      </c>
      <c r="F1463" s="163" t="s">
        <v>1432</v>
      </c>
      <c r="H1463" s="164">
        <v>60</v>
      </c>
      <c r="I1463" s="165"/>
      <c r="L1463" s="161"/>
      <c r="M1463" s="166"/>
      <c r="T1463" s="167"/>
      <c r="AT1463" s="162" t="s">
        <v>197</v>
      </c>
      <c r="AU1463" s="162" t="s">
        <v>84</v>
      </c>
      <c r="AV1463" s="13" t="s">
        <v>84</v>
      </c>
      <c r="AW1463" s="13" t="s">
        <v>30</v>
      </c>
      <c r="AX1463" s="13" t="s">
        <v>73</v>
      </c>
      <c r="AY1463" s="162" t="s">
        <v>187</v>
      </c>
    </row>
    <row r="1464" spans="2:65" s="14" customFormat="1" ht="11.25">
      <c r="B1464" s="168"/>
      <c r="D1464" s="151" t="s">
        <v>197</v>
      </c>
      <c r="E1464" s="169" t="s">
        <v>1</v>
      </c>
      <c r="F1464" s="170" t="s">
        <v>202</v>
      </c>
      <c r="H1464" s="171">
        <v>60</v>
      </c>
      <c r="I1464" s="172"/>
      <c r="L1464" s="168"/>
      <c r="M1464" s="173"/>
      <c r="T1464" s="174"/>
      <c r="AT1464" s="169" t="s">
        <v>197</v>
      </c>
      <c r="AU1464" s="169" t="s">
        <v>84</v>
      </c>
      <c r="AV1464" s="14" t="s">
        <v>193</v>
      </c>
      <c r="AW1464" s="14" t="s">
        <v>30</v>
      </c>
      <c r="AX1464" s="14" t="s">
        <v>80</v>
      </c>
      <c r="AY1464" s="169" t="s">
        <v>187</v>
      </c>
    </row>
    <row r="1465" spans="2:65" s="1" customFormat="1" ht="37.9" customHeight="1">
      <c r="B1465" s="32"/>
      <c r="C1465" s="137" t="s">
        <v>1433</v>
      </c>
      <c r="D1465" s="137" t="s">
        <v>189</v>
      </c>
      <c r="E1465" s="138" t="s">
        <v>1434</v>
      </c>
      <c r="F1465" s="139" t="s">
        <v>1435</v>
      </c>
      <c r="G1465" s="140" t="s">
        <v>245</v>
      </c>
      <c r="H1465" s="141">
        <v>341</v>
      </c>
      <c r="I1465" s="142"/>
      <c r="J1465" s="143">
        <f>ROUND(I1465*H1465,2)</f>
        <v>0</v>
      </c>
      <c r="K1465" s="144"/>
      <c r="L1465" s="32"/>
      <c r="M1465" s="145" t="s">
        <v>1</v>
      </c>
      <c r="N1465" s="146" t="s">
        <v>39</v>
      </c>
      <c r="P1465" s="147">
        <f>O1465*H1465</f>
        <v>0</v>
      </c>
      <c r="Q1465" s="147">
        <v>0</v>
      </c>
      <c r="R1465" s="147">
        <f>Q1465*H1465</f>
        <v>0</v>
      </c>
      <c r="S1465" s="147">
        <v>0</v>
      </c>
      <c r="T1465" s="148">
        <f>S1465*H1465</f>
        <v>0</v>
      </c>
      <c r="AR1465" s="149" t="s">
        <v>287</v>
      </c>
      <c r="AT1465" s="149" t="s">
        <v>189</v>
      </c>
      <c r="AU1465" s="149" t="s">
        <v>84</v>
      </c>
      <c r="AY1465" s="17" t="s">
        <v>187</v>
      </c>
      <c r="BE1465" s="150">
        <f>IF(N1465="základní",J1465,0)</f>
        <v>0</v>
      </c>
      <c r="BF1465" s="150">
        <f>IF(N1465="snížená",J1465,0)</f>
        <v>0</v>
      </c>
      <c r="BG1465" s="150">
        <f>IF(N1465="zákl. přenesená",J1465,0)</f>
        <v>0</v>
      </c>
      <c r="BH1465" s="150">
        <f>IF(N1465="sníž. přenesená",J1465,0)</f>
        <v>0</v>
      </c>
      <c r="BI1465" s="150">
        <f>IF(N1465="nulová",J1465,0)</f>
        <v>0</v>
      </c>
      <c r="BJ1465" s="17" t="s">
        <v>84</v>
      </c>
      <c r="BK1465" s="150">
        <f>ROUND(I1465*H1465,2)</f>
        <v>0</v>
      </c>
      <c r="BL1465" s="17" t="s">
        <v>287</v>
      </c>
      <c r="BM1465" s="149" t="s">
        <v>3750</v>
      </c>
    </row>
    <row r="1466" spans="2:65" s="1" customFormat="1" ht="58.5">
      <c r="B1466" s="32"/>
      <c r="D1466" s="151" t="s">
        <v>195</v>
      </c>
      <c r="F1466" s="152" t="s">
        <v>1437</v>
      </c>
      <c r="I1466" s="153"/>
      <c r="L1466" s="32"/>
      <c r="M1466" s="154"/>
      <c r="T1466" s="56"/>
      <c r="AT1466" s="17" t="s">
        <v>195</v>
      </c>
      <c r="AU1466" s="17" t="s">
        <v>84</v>
      </c>
    </row>
    <row r="1467" spans="2:65" s="12" customFormat="1" ht="11.25">
      <c r="B1467" s="155"/>
      <c r="D1467" s="151" t="s">
        <v>197</v>
      </c>
      <c r="E1467" s="156" t="s">
        <v>1</v>
      </c>
      <c r="F1467" s="157" t="s">
        <v>207</v>
      </c>
      <c r="H1467" s="156" t="s">
        <v>1</v>
      </c>
      <c r="I1467" s="158"/>
      <c r="L1467" s="155"/>
      <c r="M1467" s="159"/>
      <c r="T1467" s="160"/>
      <c r="AT1467" s="156" t="s">
        <v>197</v>
      </c>
      <c r="AU1467" s="156" t="s">
        <v>84</v>
      </c>
      <c r="AV1467" s="12" t="s">
        <v>80</v>
      </c>
      <c r="AW1467" s="12" t="s">
        <v>30</v>
      </c>
      <c r="AX1467" s="12" t="s">
        <v>73</v>
      </c>
      <c r="AY1467" s="156" t="s">
        <v>187</v>
      </c>
    </row>
    <row r="1468" spans="2:65" s="12" customFormat="1" ht="11.25">
      <c r="B1468" s="155"/>
      <c r="D1468" s="151" t="s">
        <v>197</v>
      </c>
      <c r="E1468" s="156" t="s">
        <v>1</v>
      </c>
      <c r="F1468" s="157" t="s">
        <v>1438</v>
      </c>
      <c r="H1468" s="156" t="s">
        <v>1</v>
      </c>
      <c r="I1468" s="158"/>
      <c r="L1468" s="155"/>
      <c r="M1468" s="159"/>
      <c r="T1468" s="160"/>
      <c r="AT1468" s="156" t="s">
        <v>197</v>
      </c>
      <c r="AU1468" s="156" t="s">
        <v>84</v>
      </c>
      <c r="AV1468" s="12" t="s">
        <v>80</v>
      </c>
      <c r="AW1468" s="12" t="s">
        <v>30</v>
      </c>
      <c r="AX1468" s="12" t="s">
        <v>73</v>
      </c>
      <c r="AY1468" s="156" t="s">
        <v>187</v>
      </c>
    </row>
    <row r="1469" spans="2:65" s="13" customFormat="1" ht="11.25">
      <c r="B1469" s="161"/>
      <c r="D1469" s="151" t="s">
        <v>197</v>
      </c>
      <c r="E1469" s="162" t="s">
        <v>1</v>
      </c>
      <c r="F1469" s="163" t="s">
        <v>1439</v>
      </c>
      <c r="H1469" s="164">
        <v>292</v>
      </c>
      <c r="I1469" s="165"/>
      <c r="L1469" s="161"/>
      <c r="M1469" s="166"/>
      <c r="T1469" s="167"/>
      <c r="AT1469" s="162" t="s">
        <v>197</v>
      </c>
      <c r="AU1469" s="162" t="s">
        <v>84</v>
      </c>
      <c r="AV1469" s="13" t="s">
        <v>84</v>
      </c>
      <c r="AW1469" s="13" t="s">
        <v>30</v>
      </c>
      <c r="AX1469" s="13" t="s">
        <v>73</v>
      </c>
      <c r="AY1469" s="162" t="s">
        <v>187</v>
      </c>
    </row>
    <row r="1470" spans="2:65" s="12" customFormat="1" ht="11.25">
      <c r="B1470" s="155"/>
      <c r="D1470" s="151" t="s">
        <v>197</v>
      </c>
      <c r="E1470" s="156" t="s">
        <v>1</v>
      </c>
      <c r="F1470" s="157" t="s">
        <v>1440</v>
      </c>
      <c r="H1470" s="156" t="s">
        <v>1</v>
      </c>
      <c r="I1470" s="158"/>
      <c r="L1470" s="155"/>
      <c r="M1470" s="159"/>
      <c r="T1470" s="160"/>
      <c r="AT1470" s="156" t="s">
        <v>197</v>
      </c>
      <c r="AU1470" s="156" t="s">
        <v>84</v>
      </c>
      <c r="AV1470" s="12" t="s">
        <v>80</v>
      </c>
      <c r="AW1470" s="12" t="s">
        <v>30</v>
      </c>
      <c r="AX1470" s="12" t="s">
        <v>73</v>
      </c>
      <c r="AY1470" s="156" t="s">
        <v>187</v>
      </c>
    </row>
    <row r="1471" spans="2:65" s="13" customFormat="1" ht="11.25">
      <c r="B1471" s="161"/>
      <c r="D1471" s="151" t="s">
        <v>197</v>
      </c>
      <c r="E1471" s="162" t="s">
        <v>1</v>
      </c>
      <c r="F1471" s="163" t="s">
        <v>1441</v>
      </c>
      <c r="H1471" s="164">
        <v>19</v>
      </c>
      <c r="I1471" s="165"/>
      <c r="L1471" s="161"/>
      <c r="M1471" s="166"/>
      <c r="T1471" s="167"/>
      <c r="AT1471" s="162" t="s">
        <v>197</v>
      </c>
      <c r="AU1471" s="162" t="s">
        <v>84</v>
      </c>
      <c r="AV1471" s="13" t="s">
        <v>84</v>
      </c>
      <c r="AW1471" s="13" t="s">
        <v>30</v>
      </c>
      <c r="AX1471" s="13" t="s">
        <v>73</v>
      </c>
      <c r="AY1471" s="162" t="s">
        <v>187</v>
      </c>
    </row>
    <row r="1472" spans="2:65" s="12" customFormat="1" ht="11.25">
      <c r="B1472" s="155"/>
      <c r="D1472" s="151" t="s">
        <v>197</v>
      </c>
      <c r="E1472" s="156" t="s">
        <v>1</v>
      </c>
      <c r="F1472" s="157" t="s">
        <v>1442</v>
      </c>
      <c r="H1472" s="156" t="s">
        <v>1</v>
      </c>
      <c r="I1472" s="158"/>
      <c r="L1472" s="155"/>
      <c r="M1472" s="159"/>
      <c r="T1472" s="160"/>
      <c r="AT1472" s="156" t="s">
        <v>197</v>
      </c>
      <c r="AU1472" s="156" t="s">
        <v>84</v>
      </c>
      <c r="AV1472" s="12" t="s">
        <v>80</v>
      </c>
      <c r="AW1472" s="12" t="s">
        <v>30</v>
      </c>
      <c r="AX1472" s="12" t="s">
        <v>73</v>
      </c>
      <c r="AY1472" s="156" t="s">
        <v>187</v>
      </c>
    </row>
    <row r="1473" spans="2:65" s="13" customFormat="1" ht="11.25">
      <c r="B1473" s="161"/>
      <c r="D1473" s="151" t="s">
        <v>197</v>
      </c>
      <c r="E1473" s="162" t="s">
        <v>1</v>
      </c>
      <c r="F1473" s="163" t="s">
        <v>1443</v>
      </c>
      <c r="H1473" s="164">
        <v>30</v>
      </c>
      <c r="I1473" s="165"/>
      <c r="L1473" s="161"/>
      <c r="M1473" s="166"/>
      <c r="T1473" s="167"/>
      <c r="AT1473" s="162" t="s">
        <v>197</v>
      </c>
      <c r="AU1473" s="162" t="s">
        <v>84</v>
      </c>
      <c r="AV1473" s="13" t="s">
        <v>84</v>
      </c>
      <c r="AW1473" s="13" t="s">
        <v>30</v>
      </c>
      <c r="AX1473" s="13" t="s">
        <v>73</v>
      </c>
      <c r="AY1473" s="162" t="s">
        <v>187</v>
      </c>
    </row>
    <row r="1474" spans="2:65" s="14" customFormat="1" ht="11.25">
      <c r="B1474" s="168"/>
      <c r="D1474" s="151" t="s">
        <v>197</v>
      </c>
      <c r="E1474" s="169" t="s">
        <v>1</v>
      </c>
      <c r="F1474" s="170" t="s">
        <v>202</v>
      </c>
      <c r="H1474" s="171">
        <v>341</v>
      </c>
      <c r="I1474" s="172"/>
      <c r="L1474" s="168"/>
      <c r="M1474" s="173"/>
      <c r="T1474" s="174"/>
      <c r="AT1474" s="169" t="s">
        <v>197</v>
      </c>
      <c r="AU1474" s="169" t="s">
        <v>84</v>
      </c>
      <c r="AV1474" s="14" t="s">
        <v>193</v>
      </c>
      <c r="AW1474" s="14" t="s">
        <v>30</v>
      </c>
      <c r="AX1474" s="14" t="s">
        <v>80</v>
      </c>
      <c r="AY1474" s="169" t="s">
        <v>187</v>
      </c>
    </row>
    <row r="1475" spans="2:65" s="1" customFormat="1" ht="16.5" customHeight="1">
      <c r="B1475" s="32"/>
      <c r="C1475" s="175" t="s">
        <v>1444</v>
      </c>
      <c r="D1475" s="175" t="s">
        <v>338</v>
      </c>
      <c r="E1475" s="176" t="s">
        <v>1445</v>
      </c>
      <c r="F1475" s="177" t="s">
        <v>1446</v>
      </c>
      <c r="G1475" s="178" t="s">
        <v>192</v>
      </c>
      <c r="H1475" s="179">
        <v>9.3780000000000001</v>
      </c>
      <c r="I1475" s="180"/>
      <c r="J1475" s="181">
        <f>ROUND(I1475*H1475,2)</f>
        <v>0</v>
      </c>
      <c r="K1475" s="182"/>
      <c r="L1475" s="183"/>
      <c r="M1475" s="184" t="s">
        <v>1</v>
      </c>
      <c r="N1475" s="185" t="s">
        <v>39</v>
      </c>
      <c r="P1475" s="147">
        <f>O1475*H1475</f>
        <v>0</v>
      </c>
      <c r="Q1475" s="147">
        <v>0</v>
      </c>
      <c r="R1475" s="147">
        <f>Q1475*H1475</f>
        <v>0</v>
      </c>
      <c r="S1475" s="147">
        <v>0</v>
      </c>
      <c r="T1475" s="148">
        <f>S1475*H1475</f>
        <v>0</v>
      </c>
      <c r="AR1475" s="149" t="s">
        <v>388</v>
      </c>
      <c r="AT1475" s="149" t="s">
        <v>338</v>
      </c>
      <c r="AU1475" s="149" t="s">
        <v>84</v>
      </c>
      <c r="AY1475" s="17" t="s">
        <v>187</v>
      </c>
      <c r="BE1475" s="150">
        <f>IF(N1475="základní",J1475,0)</f>
        <v>0</v>
      </c>
      <c r="BF1475" s="150">
        <f>IF(N1475="snížená",J1475,0)</f>
        <v>0</v>
      </c>
      <c r="BG1475" s="150">
        <f>IF(N1475="zákl. přenesená",J1475,0)</f>
        <v>0</v>
      </c>
      <c r="BH1475" s="150">
        <f>IF(N1475="sníž. přenesená",J1475,0)</f>
        <v>0</v>
      </c>
      <c r="BI1475" s="150">
        <f>IF(N1475="nulová",J1475,0)</f>
        <v>0</v>
      </c>
      <c r="BJ1475" s="17" t="s">
        <v>84</v>
      </c>
      <c r="BK1475" s="150">
        <f>ROUND(I1475*H1475,2)</f>
        <v>0</v>
      </c>
      <c r="BL1475" s="17" t="s">
        <v>287</v>
      </c>
      <c r="BM1475" s="149" t="s">
        <v>3751</v>
      </c>
    </row>
    <row r="1476" spans="2:65" s="1" customFormat="1" ht="49.15" customHeight="1">
      <c r="B1476" s="32"/>
      <c r="C1476" s="137" t="s">
        <v>1448</v>
      </c>
      <c r="D1476" s="137" t="s">
        <v>189</v>
      </c>
      <c r="E1476" s="138" t="s">
        <v>1449</v>
      </c>
      <c r="F1476" s="139" t="s">
        <v>1450</v>
      </c>
      <c r="G1476" s="140" t="s">
        <v>245</v>
      </c>
      <c r="H1476" s="141">
        <v>337</v>
      </c>
      <c r="I1476" s="142"/>
      <c r="J1476" s="143">
        <f>ROUND(I1476*H1476,2)</f>
        <v>0</v>
      </c>
      <c r="K1476" s="144"/>
      <c r="L1476" s="32"/>
      <c r="M1476" s="145" t="s">
        <v>1</v>
      </c>
      <c r="N1476" s="146" t="s">
        <v>39</v>
      </c>
      <c r="P1476" s="147">
        <f>O1476*H1476</f>
        <v>0</v>
      </c>
      <c r="Q1476" s="147">
        <v>0</v>
      </c>
      <c r="R1476" s="147">
        <f>Q1476*H1476</f>
        <v>0</v>
      </c>
      <c r="S1476" s="147">
        <v>0</v>
      </c>
      <c r="T1476" s="148">
        <f>S1476*H1476</f>
        <v>0</v>
      </c>
      <c r="AR1476" s="149" t="s">
        <v>287</v>
      </c>
      <c r="AT1476" s="149" t="s">
        <v>189</v>
      </c>
      <c r="AU1476" s="149" t="s">
        <v>84</v>
      </c>
      <c r="AY1476" s="17" t="s">
        <v>187</v>
      </c>
      <c r="BE1476" s="150">
        <f>IF(N1476="základní",J1476,0)</f>
        <v>0</v>
      </c>
      <c r="BF1476" s="150">
        <f>IF(N1476="snížená",J1476,0)</f>
        <v>0</v>
      </c>
      <c r="BG1476" s="150">
        <f>IF(N1476="zákl. přenesená",J1476,0)</f>
        <v>0</v>
      </c>
      <c r="BH1476" s="150">
        <f>IF(N1476="sníž. přenesená",J1476,0)</f>
        <v>0</v>
      </c>
      <c r="BI1476" s="150">
        <f>IF(N1476="nulová",J1476,0)</f>
        <v>0</v>
      </c>
      <c r="BJ1476" s="17" t="s">
        <v>84</v>
      </c>
      <c r="BK1476" s="150">
        <f>ROUND(I1476*H1476,2)</f>
        <v>0</v>
      </c>
      <c r="BL1476" s="17" t="s">
        <v>287</v>
      </c>
      <c r="BM1476" s="149" t="s">
        <v>3752</v>
      </c>
    </row>
    <row r="1477" spans="2:65" s="12" customFormat="1" ht="11.25">
      <c r="B1477" s="155"/>
      <c r="D1477" s="151" t="s">
        <v>197</v>
      </c>
      <c r="E1477" s="156" t="s">
        <v>1</v>
      </c>
      <c r="F1477" s="157" t="s">
        <v>379</v>
      </c>
      <c r="H1477" s="156" t="s">
        <v>1</v>
      </c>
      <c r="I1477" s="158"/>
      <c r="L1477" s="155"/>
      <c r="M1477" s="159"/>
      <c r="T1477" s="160"/>
      <c r="AT1477" s="156" t="s">
        <v>197</v>
      </c>
      <c r="AU1477" s="156" t="s">
        <v>84</v>
      </c>
      <c r="AV1477" s="12" t="s">
        <v>80</v>
      </c>
      <c r="AW1477" s="12" t="s">
        <v>30</v>
      </c>
      <c r="AX1477" s="12" t="s">
        <v>73</v>
      </c>
      <c r="AY1477" s="156" t="s">
        <v>187</v>
      </c>
    </row>
    <row r="1478" spans="2:65" s="12" customFormat="1" ht="11.25">
      <c r="B1478" s="155"/>
      <c r="D1478" s="151" t="s">
        <v>197</v>
      </c>
      <c r="E1478" s="156" t="s">
        <v>1</v>
      </c>
      <c r="F1478" s="157" t="s">
        <v>632</v>
      </c>
      <c r="H1478" s="156" t="s">
        <v>1</v>
      </c>
      <c r="I1478" s="158"/>
      <c r="L1478" s="155"/>
      <c r="M1478" s="159"/>
      <c r="T1478" s="160"/>
      <c r="AT1478" s="156" t="s">
        <v>197</v>
      </c>
      <c r="AU1478" s="156" t="s">
        <v>84</v>
      </c>
      <c r="AV1478" s="12" t="s">
        <v>80</v>
      </c>
      <c r="AW1478" s="12" t="s">
        <v>30</v>
      </c>
      <c r="AX1478" s="12" t="s">
        <v>73</v>
      </c>
      <c r="AY1478" s="156" t="s">
        <v>187</v>
      </c>
    </row>
    <row r="1479" spans="2:65" s="13" customFormat="1" ht="11.25">
      <c r="B1479" s="161"/>
      <c r="D1479" s="151" t="s">
        <v>197</v>
      </c>
      <c r="E1479" s="162" t="s">
        <v>1</v>
      </c>
      <c r="F1479" s="163" t="s">
        <v>1321</v>
      </c>
      <c r="H1479" s="164">
        <v>337</v>
      </c>
      <c r="I1479" s="165"/>
      <c r="L1479" s="161"/>
      <c r="M1479" s="166"/>
      <c r="T1479" s="167"/>
      <c r="AT1479" s="162" t="s">
        <v>197</v>
      </c>
      <c r="AU1479" s="162" t="s">
        <v>84</v>
      </c>
      <c r="AV1479" s="13" t="s">
        <v>84</v>
      </c>
      <c r="AW1479" s="13" t="s">
        <v>30</v>
      </c>
      <c r="AX1479" s="13" t="s">
        <v>73</v>
      </c>
      <c r="AY1479" s="162" t="s">
        <v>187</v>
      </c>
    </row>
    <row r="1480" spans="2:65" s="14" customFormat="1" ht="11.25">
      <c r="B1480" s="168"/>
      <c r="D1480" s="151" t="s">
        <v>197</v>
      </c>
      <c r="E1480" s="169" t="s">
        <v>1</v>
      </c>
      <c r="F1480" s="170" t="s">
        <v>202</v>
      </c>
      <c r="H1480" s="171">
        <v>337</v>
      </c>
      <c r="I1480" s="172"/>
      <c r="L1480" s="168"/>
      <c r="M1480" s="173"/>
      <c r="T1480" s="174"/>
      <c r="AT1480" s="169" t="s">
        <v>197</v>
      </c>
      <c r="AU1480" s="169" t="s">
        <v>84</v>
      </c>
      <c r="AV1480" s="14" t="s">
        <v>193</v>
      </c>
      <c r="AW1480" s="14" t="s">
        <v>30</v>
      </c>
      <c r="AX1480" s="14" t="s">
        <v>80</v>
      </c>
      <c r="AY1480" s="169" t="s">
        <v>187</v>
      </c>
    </row>
    <row r="1481" spans="2:65" s="1" customFormat="1" ht="24.2" customHeight="1">
      <c r="B1481" s="32"/>
      <c r="C1481" s="137" t="s">
        <v>1452</v>
      </c>
      <c r="D1481" s="137" t="s">
        <v>189</v>
      </c>
      <c r="E1481" s="138" t="s">
        <v>1453</v>
      </c>
      <c r="F1481" s="139" t="s">
        <v>1454</v>
      </c>
      <c r="G1481" s="140" t="s">
        <v>406</v>
      </c>
      <c r="H1481" s="141">
        <v>5</v>
      </c>
      <c r="I1481" s="142"/>
      <c r="J1481" s="143">
        <f>ROUND(I1481*H1481,2)</f>
        <v>0</v>
      </c>
      <c r="K1481" s="144"/>
      <c r="L1481" s="32"/>
      <c r="M1481" s="145" t="s">
        <v>1</v>
      </c>
      <c r="N1481" s="146" t="s">
        <v>39</v>
      </c>
      <c r="P1481" s="147">
        <f>O1481*H1481</f>
        <v>0</v>
      </c>
      <c r="Q1481" s="147">
        <v>0</v>
      </c>
      <c r="R1481" s="147">
        <f>Q1481*H1481</f>
        <v>0</v>
      </c>
      <c r="S1481" s="147">
        <v>0</v>
      </c>
      <c r="T1481" s="148">
        <f>S1481*H1481</f>
        <v>0</v>
      </c>
      <c r="AR1481" s="149" t="s">
        <v>287</v>
      </c>
      <c r="AT1481" s="149" t="s">
        <v>189</v>
      </c>
      <c r="AU1481" s="149" t="s">
        <v>84</v>
      </c>
      <c r="AY1481" s="17" t="s">
        <v>187</v>
      </c>
      <c r="BE1481" s="150">
        <f>IF(N1481="základní",J1481,0)</f>
        <v>0</v>
      </c>
      <c r="BF1481" s="150">
        <f>IF(N1481="snížená",J1481,0)</f>
        <v>0</v>
      </c>
      <c r="BG1481" s="150">
        <f>IF(N1481="zákl. přenesená",J1481,0)</f>
        <v>0</v>
      </c>
      <c r="BH1481" s="150">
        <f>IF(N1481="sníž. přenesená",J1481,0)</f>
        <v>0</v>
      </c>
      <c r="BI1481" s="150">
        <f>IF(N1481="nulová",J1481,0)</f>
        <v>0</v>
      </c>
      <c r="BJ1481" s="17" t="s">
        <v>84</v>
      </c>
      <c r="BK1481" s="150">
        <f>ROUND(I1481*H1481,2)</f>
        <v>0</v>
      </c>
      <c r="BL1481" s="17" t="s">
        <v>287</v>
      </c>
      <c r="BM1481" s="149" t="s">
        <v>3753</v>
      </c>
    </row>
    <row r="1482" spans="2:65" s="1" customFormat="1" ht="39">
      <c r="B1482" s="32"/>
      <c r="D1482" s="151" t="s">
        <v>195</v>
      </c>
      <c r="F1482" s="152" t="s">
        <v>1456</v>
      </c>
      <c r="I1482" s="153"/>
      <c r="L1482" s="32"/>
      <c r="M1482" s="154"/>
      <c r="T1482" s="56"/>
      <c r="AT1482" s="17" t="s">
        <v>195</v>
      </c>
      <c r="AU1482" s="17" t="s">
        <v>84</v>
      </c>
    </row>
    <row r="1483" spans="2:65" s="1" customFormat="1" ht="24.2" customHeight="1">
      <c r="B1483" s="32"/>
      <c r="C1483" s="137" t="s">
        <v>1457</v>
      </c>
      <c r="D1483" s="137" t="s">
        <v>189</v>
      </c>
      <c r="E1483" s="138" t="s">
        <v>1458</v>
      </c>
      <c r="F1483" s="139" t="s">
        <v>1459</v>
      </c>
      <c r="G1483" s="140" t="s">
        <v>406</v>
      </c>
      <c r="H1483" s="141">
        <v>10</v>
      </c>
      <c r="I1483" s="142"/>
      <c r="J1483" s="143">
        <f>ROUND(I1483*H1483,2)</f>
        <v>0</v>
      </c>
      <c r="K1483" s="144"/>
      <c r="L1483" s="32"/>
      <c r="M1483" s="145" t="s">
        <v>1</v>
      </c>
      <c r="N1483" s="146" t="s">
        <v>39</v>
      </c>
      <c r="P1483" s="147">
        <f>O1483*H1483</f>
        <v>0</v>
      </c>
      <c r="Q1483" s="147">
        <v>0</v>
      </c>
      <c r="R1483" s="147">
        <f>Q1483*H1483</f>
        <v>0</v>
      </c>
      <c r="S1483" s="147">
        <v>0</v>
      </c>
      <c r="T1483" s="148">
        <f>S1483*H1483</f>
        <v>0</v>
      </c>
      <c r="AR1483" s="149" t="s">
        <v>287</v>
      </c>
      <c r="AT1483" s="149" t="s">
        <v>189</v>
      </c>
      <c r="AU1483" s="149" t="s">
        <v>84</v>
      </c>
      <c r="AY1483" s="17" t="s">
        <v>187</v>
      </c>
      <c r="BE1483" s="150">
        <f>IF(N1483="základní",J1483,0)</f>
        <v>0</v>
      </c>
      <c r="BF1483" s="150">
        <f>IF(N1483="snížená",J1483,0)</f>
        <v>0</v>
      </c>
      <c r="BG1483" s="150">
        <f>IF(N1483="zákl. přenesená",J1483,0)</f>
        <v>0</v>
      </c>
      <c r="BH1483" s="150">
        <f>IF(N1483="sníž. přenesená",J1483,0)</f>
        <v>0</v>
      </c>
      <c r="BI1483" s="150">
        <f>IF(N1483="nulová",J1483,0)</f>
        <v>0</v>
      </c>
      <c r="BJ1483" s="17" t="s">
        <v>84</v>
      </c>
      <c r="BK1483" s="150">
        <f>ROUND(I1483*H1483,2)</f>
        <v>0</v>
      </c>
      <c r="BL1483" s="17" t="s">
        <v>287</v>
      </c>
      <c r="BM1483" s="149" t="s">
        <v>3754</v>
      </c>
    </row>
    <row r="1484" spans="2:65" s="1" customFormat="1" ht="39">
      <c r="B1484" s="32"/>
      <c r="D1484" s="151" t="s">
        <v>195</v>
      </c>
      <c r="F1484" s="152" t="s">
        <v>1456</v>
      </c>
      <c r="I1484" s="153"/>
      <c r="L1484" s="32"/>
      <c r="M1484" s="154"/>
      <c r="T1484" s="56"/>
      <c r="AT1484" s="17" t="s">
        <v>195</v>
      </c>
      <c r="AU1484" s="17" t="s">
        <v>84</v>
      </c>
    </row>
    <row r="1485" spans="2:65" s="1" customFormat="1" ht="37.9" customHeight="1">
      <c r="B1485" s="32"/>
      <c r="C1485" s="137" t="s">
        <v>1461</v>
      </c>
      <c r="D1485" s="137" t="s">
        <v>189</v>
      </c>
      <c r="E1485" s="138" t="s">
        <v>1462</v>
      </c>
      <c r="F1485" s="139" t="s">
        <v>1463</v>
      </c>
      <c r="G1485" s="140" t="s">
        <v>192</v>
      </c>
      <c r="H1485" s="141">
        <v>8.5250000000000004</v>
      </c>
      <c r="I1485" s="142"/>
      <c r="J1485" s="143">
        <f>ROUND(I1485*H1485,2)</f>
        <v>0</v>
      </c>
      <c r="K1485" s="144"/>
      <c r="L1485" s="32"/>
      <c r="M1485" s="145" t="s">
        <v>1</v>
      </c>
      <c r="N1485" s="146" t="s">
        <v>39</v>
      </c>
      <c r="P1485" s="147">
        <f>O1485*H1485</f>
        <v>0</v>
      </c>
      <c r="Q1485" s="147">
        <v>0</v>
      </c>
      <c r="R1485" s="147">
        <f>Q1485*H1485</f>
        <v>0</v>
      </c>
      <c r="S1485" s="147">
        <v>0</v>
      </c>
      <c r="T1485" s="148">
        <f>S1485*H1485</f>
        <v>0</v>
      </c>
      <c r="AR1485" s="149" t="s">
        <v>287</v>
      </c>
      <c r="AT1485" s="149" t="s">
        <v>189</v>
      </c>
      <c r="AU1485" s="149" t="s">
        <v>84</v>
      </c>
      <c r="AY1485" s="17" t="s">
        <v>187</v>
      </c>
      <c r="BE1485" s="150">
        <f>IF(N1485="základní",J1485,0)</f>
        <v>0</v>
      </c>
      <c r="BF1485" s="150">
        <f>IF(N1485="snížená",J1485,0)</f>
        <v>0</v>
      </c>
      <c r="BG1485" s="150">
        <f>IF(N1485="zákl. přenesená",J1485,0)</f>
        <v>0</v>
      </c>
      <c r="BH1485" s="150">
        <f>IF(N1485="sníž. přenesená",J1485,0)</f>
        <v>0</v>
      </c>
      <c r="BI1485" s="150">
        <f>IF(N1485="nulová",J1485,0)</f>
        <v>0</v>
      </c>
      <c r="BJ1485" s="17" t="s">
        <v>84</v>
      </c>
      <c r="BK1485" s="150">
        <f>ROUND(I1485*H1485,2)</f>
        <v>0</v>
      </c>
      <c r="BL1485" s="17" t="s">
        <v>287</v>
      </c>
      <c r="BM1485" s="149" t="s">
        <v>3755</v>
      </c>
    </row>
    <row r="1486" spans="2:65" s="1" customFormat="1" ht="78">
      <c r="B1486" s="32"/>
      <c r="D1486" s="151" t="s">
        <v>195</v>
      </c>
      <c r="F1486" s="152" t="s">
        <v>1465</v>
      </c>
      <c r="I1486" s="153"/>
      <c r="L1486" s="32"/>
      <c r="M1486" s="154"/>
      <c r="T1486" s="56"/>
      <c r="AT1486" s="17" t="s">
        <v>195</v>
      </c>
      <c r="AU1486" s="17" t="s">
        <v>84</v>
      </c>
    </row>
    <row r="1487" spans="2:65" s="12" customFormat="1" ht="11.25">
      <c r="B1487" s="155"/>
      <c r="D1487" s="151" t="s">
        <v>197</v>
      </c>
      <c r="E1487" s="156" t="s">
        <v>1</v>
      </c>
      <c r="F1487" s="157" t="s">
        <v>207</v>
      </c>
      <c r="H1487" s="156" t="s">
        <v>1</v>
      </c>
      <c r="I1487" s="158"/>
      <c r="L1487" s="155"/>
      <c r="M1487" s="159"/>
      <c r="T1487" s="160"/>
      <c r="AT1487" s="156" t="s">
        <v>197</v>
      </c>
      <c r="AU1487" s="156" t="s">
        <v>84</v>
      </c>
      <c r="AV1487" s="12" t="s">
        <v>80</v>
      </c>
      <c r="AW1487" s="12" t="s">
        <v>30</v>
      </c>
      <c r="AX1487" s="12" t="s">
        <v>73</v>
      </c>
      <c r="AY1487" s="156" t="s">
        <v>187</v>
      </c>
    </row>
    <row r="1488" spans="2:65" s="12" customFormat="1" ht="11.25">
      <c r="B1488" s="155"/>
      <c r="D1488" s="151" t="s">
        <v>197</v>
      </c>
      <c r="E1488" s="156" t="s">
        <v>1</v>
      </c>
      <c r="F1488" s="157" t="s">
        <v>1438</v>
      </c>
      <c r="H1488" s="156" t="s">
        <v>1</v>
      </c>
      <c r="I1488" s="158"/>
      <c r="L1488" s="155"/>
      <c r="M1488" s="159"/>
      <c r="T1488" s="160"/>
      <c r="AT1488" s="156" t="s">
        <v>197</v>
      </c>
      <c r="AU1488" s="156" t="s">
        <v>84</v>
      </c>
      <c r="AV1488" s="12" t="s">
        <v>80</v>
      </c>
      <c r="AW1488" s="12" t="s">
        <v>30</v>
      </c>
      <c r="AX1488" s="12" t="s">
        <v>73</v>
      </c>
      <c r="AY1488" s="156" t="s">
        <v>187</v>
      </c>
    </row>
    <row r="1489" spans="2:65" s="13" customFormat="1" ht="11.25">
      <c r="B1489" s="161"/>
      <c r="D1489" s="151" t="s">
        <v>197</v>
      </c>
      <c r="E1489" s="162" t="s">
        <v>1</v>
      </c>
      <c r="F1489" s="163" t="s">
        <v>1466</v>
      </c>
      <c r="H1489" s="164">
        <v>7.3</v>
      </c>
      <c r="I1489" s="165"/>
      <c r="L1489" s="161"/>
      <c r="M1489" s="166"/>
      <c r="T1489" s="167"/>
      <c r="AT1489" s="162" t="s">
        <v>197</v>
      </c>
      <c r="AU1489" s="162" t="s">
        <v>84</v>
      </c>
      <c r="AV1489" s="13" t="s">
        <v>84</v>
      </c>
      <c r="AW1489" s="13" t="s">
        <v>30</v>
      </c>
      <c r="AX1489" s="13" t="s">
        <v>73</v>
      </c>
      <c r="AY1489" s="162" t="s">
        <v>187</v>
      </c>
    </row>
    <row r="1490" spans="2:65" s="12" customFormat="1" ht="11.25">
      <c r="B1490" s="155"/>
      <c r="D1490" s="151" t="s">
        <v>197</v>
      </c>
      <c r="E1490" s="156" t="s">
        <v>1</v>
      </c>
      <c r="F1490" s="157" t="s">
        <v>1440</v>
      </c>
      <c r="H1490" s="156" t="s">
        <v>1</v>
      </c>
      <c r="I1490" s="158"/>
      <c r="L1490" s="155"/>
      <c r="M1490" s="159"/>
      <c r="T1490" s="160"/>
      <c r="AT1490" s="156" t="s">
        <v>197</v>
      </c>
      <c r="AU1490" s="156" t="s">
        <v>84</v>
      </c>
      <c r="AV1490" s="12" t="s">
        <v>80</v>
      </c>
      <c r="AW1490" s="12" t="s">
        <v>30</v>
      </c>
      <c r="AX1490" s="12" t="s">
        <v>73</v>
      </c>
      <c r="AY1490" s="156" t="s">
        <v>187</v>
      </c>
    </row>
    <row r="1491" spans="2:65" s="13" customFormat="1" ht="11.25">
      <c r="B1491" s="161"/>
      <c r="D1491" s="151" t="s">
        <v>197</v>
      </c>
      <c r="E1491" s="162" t="s">
        <v>1</v>
      </c>
      <c r="F1491" s="163" t="s">
        <v>1467</v>
      </c>
      <c r="H1491" s="164">
        <v>0.47499999999999998</v>
      </c>
      <c r="I1491" s="165"/>
      <c r="L1491" s="161"/>
      <c r="M1491" s="166"/>
      <c r="T1491" s="167"/>
      <c r="AT1491" s="162" t="s">
        <v>197</v>
      </c>
      <c r="AU1491" s="162" t="s">
        <v>84</v>
      </c>
      <c r="AV1491" s="13" t="s">
        <v>84</v>
      </c>
      <c r="AW1491" s="13" t="s">
        <v>30</v>
      </c>
      <c r="AX1491" s="13" t="s">
        <v>73</v>
      </c>
      <c r="AY1491" s="162" t="s">
        <v>187</v>
      </c>
    </row>
    <row r="1492" spans="2:65" s="12" customFormat="1" ht="11.25">
      <c r="B1492" s="155"/>
      <c r="D1492" s="151" t="s">
        <v>197</v>
      </c>
      <c r="E1492" s="156" t="s">
        <v>1</v>
      </c>
      <c r="F1492" s="157" t="s">
        <v>1442</v>
      </c>
      <c r="H1492" s="156" t="s">
        <v>1</v>
      </c>
      <c r="I1492" s="158"/>
      <c r="L1492" s="155"/>
      <c r="M1492" s="159"/>
      <c r="T1492" s="160"/>
      <c r="AT1492" s="156" t="s">
        <v>197</v>
      </c>
      <c r="AU1492" s="156" t="s">
        <v>84</v>
      </c>
      <c r="AV1492" s="12" t="s">
        <v>80</v>
      </c>
      <c r="AW1492" s="12" t="s">
        <v>30</v>
      </c>
      <c r="AX1492" s="12" t="s">
        <v>73</v>
      </c>
      <c r="AY1492" s="156" t="s">
        <v>187</v>
      </c>
    </row>
    <row r="1493" spans="2:65" s="13" customFormat="1" ht="11.25">
      <c r="B1493" s="161"/>
      <c r="D1493" s="151" t="s">
        <v>197</v>
      </c>
      <c r="E1493" s="162" t="s">
        <v>1</v>
      </c>
      <c r="F1493" s="163" t="s">
        <v>1468</v>
      </c>
      <c r="H1493" s="164">
        <v>0.75</v>
      </c>
      <c r="I1493" s="165"/>
      <c r="L1493" s="161"/>
      <c r="M1493" s="166"/>
      <c r="T1493" s="167"/>
      <c r="AT1493" s="162" t="s">
        <v>197</v>
      </c>
      <c r="AU1493" s="162" t="s">
        <v>84</v>
      </c>
      <c r="AV1493" s="13" t="s">
        <v>84</v>
      </c>
      <c r="AW1493" s="13" t="s">
        <v>30</v>
      </c>
      <c r="AX1493" s="13" t="s">
        <v>73</v>
      </c>
      <c r="AY1493" s="162" t="s">
        <v>187</v>
      </c>
    </row>
    <row r="1494" spans="2:65" s="14" customFormat="1" ht="11.25">
      <c r="B1494" s="168"/>
      <c r="D1494" s="151" t="s">
        <v>197</v>
      </c>
      <c r="E1494" s="169" t="s">
        <v>1</v>
      </c>
      <c r="F1494" s="170" t="s">
        <v>202</v>
      </c>
      <c r="H1494" s="171">
        <v>8.5249999999999986</v>
      </c>
      <c r="I1494" s="172"/>
      <c r="L1494" s="168"/>
      <c r="M1494" s="173"/>
      <c r="T1494" s="174"/>
      <c r="AT1494" s="169" t="s">
        <v>197</v>
      </c>
      <c r="AU1494" s="169" t="s">
        <v>84</v>
      </c>
      <c r="AV1494" s="14" t="s">
        <v>193</v>
      </c>
      <c r="AW1494" s="14" t="s">
        <v>30</v>
      </c>
      <c r="AX1494" s="14" t="s">
        <v>80</v>
      </c>
      <c r="AY1494" s="169" t="s">
        <v>187</v>
      </c>
    </row>
    <row r="1495" spans="2:65" s="1" customFormat="1" ht="44.25" customHeight="1">
      <c r="B1495" s="32"/>
      <c r="C1495" s="137" t="s">
        <v>1469</v>
      </c>
      <c r="D1495" s="137" t="s">
        <v>189</v>
      </c>
      <c r="E1495" s="138" t="s">
        <v>1470</v>
      </c>
      <c r="F1495" s="139" t="s">
        <v>1471</v>
      </c>
      <c r="G1495" s="140" t="s">
        <v>245</v>
      </c>
      <c r="H1495" s="141">
        <v>16.8</v>
      </c>
      <c r="I1495" s="142"/>
      <c r="J1495" s="143">
        <f>ROUND(I1495*H1495,2)</f>
        <v>0</v>
      </c>
      <c r="K1495" s="144"/>
      <c r="L1495" s="32"/>
      <c r="M1495" s="145" t="s">
        <v>1</v>
      </c>
      <c r="N1495" s="146" t="s">
        <v>39</v>
      </c>
      <c r="P1495" s="147">
        <f>O1495*H1495</f>
        <v>0</v>
      </c>
      <c r="Q1495" s="147">
        <v>0</v>
      </c>
      <c r="R1495" s="147">
        <f>Q1495*H1495</f>
        <v>0</v>
      </c>
      <c r="S1495" s="147">
        <v>0</v>
      </c>
      <c r="T1495" s="148">
        <f>S1495*H1495</f>
        <v>0</v>
      </c>
      <c r="AR1495" s="149" t="s">
        <v>287</v>
      </c>
      <c r="AT1495" s="149" t="s">
        <v>189</v>
      </c>
      <c r="AU1495" s="149" t="s">
        <v>84</v>
      </c>
      <c r="AY1495" s="17" t="s">
        <v>187</v>
      </c>
      <c r="BE1495" s="150">
        <f>IF(N1495="základní",J1495,0)</f>
        <v>0</v>
      </c>
      <c r="BF1495" s="150">
        <f>IF(N1495="snížená",J1495,0)</f>
        <v>0</v>
      </c>
      <c r="BG1495" s="150">
        <f>IF(N1495="zákl. přenesená",J1495,0)</f>
        <v>0</v>
      </c>
      <c r="BH1495" s="150">
        <f>IF(N1495="sníž. přenesená",J1495,0)</f>
        <v>0</v>
      </c>
      <c r="BI1495" s="150">
        <f>IF(N1495="nulová",J1495,0)</f>
        <v>0</v>
      </c>
      <c r="BJ1495" s="17" t="s">
        <v>84</v>
      </c>
      <c r="BK1495" s="150">
        <f>ROUND(I1495*H1495,2)</f>
        <v>0</v>
      </c>
      <c r="BL1495" s="17" t="s">
        <v>287</v>
      </c>
      <c r="BM1495" s="149" t="s">
        <v>3756</v>
      </c>
    </row>
    <row r="1496" spans="2:65" s="1" customFormat="1" ht="58.5">
      <c r="B1496" s="32"/>
      <c r="D1496" s="151" t="s">
        <v>195</v>
      </c>
      <c r="F1496" s="152" t="s">
        <v>1473</v>
      </c>
      <c r="I1496" s="153"/>
      <c r="L1496" s="32"/>
      <c r="M1496" s="154"/>
      <c r="T1496" s="56"/>
      <c r="AT1496" s="17" t="s">
        <v>195</v>
      </c>
      <c r="AU1496" s="17" t="s">
        <v>84</v>
      </c>
    </row>
    <row r="1497" spans="2:65" s="1" customFormat="1" ht="37.9" customHeight="1">
      <c r="B1497" s="32"/>
      <c r="C1497" s="137" t="s">
        <v>1474</v>
      </c>
      <c r="D1497" s="137" t="s">
        <v>189</v>
      </c>
      <c r="E1497" s="138" t="s">
        <v>1475</v>
      </c>
      <c r="F1497" s="139" t="s">
        <v>1476</v>
      </c>
      <c r="G1497" s="140" t="s">
        <v>245</v>
      </c>
      <c r="H1497" s="141">
        <v>518.87</v>
      </c>
      <c r="I1497" s="142"/>
      <c r="J1497" s="143">
        <f>ROUND(I1497*H1497,2)</f>
        <v>0</v>
      </c>
      <c r="K1497" s="144"/>
      <c r="L1497" s="32"/>
      <c r="M1497" s="145" t="s">
        <v>1</v>
      </c>
      <c r="N1497" s="146" t="s">
        <v>39</v>
      </c>
      <c r="P1497" s="147">
        <f>O1497*H1497</f>
        <v>0</v>
      </c>
      <c r="Q1497" s="147">
        <v>0</v>
      </c>
      <c r="R1497" s="147">
        <f>Q1497*H1497</f>
        <v>0</v>
      </c>
      <c r="S1497" s="147">
        <v>0</v>
      </c>
      <c r="T1497" s="148">
        <f>S1497*H1497</f>
        <v>0</v>
      </c>
      <c r="AR1497" s="149" t="s">
        <v>287</v>
      </c>
      <c r="AT1497" s="149" t="s">
        <v>189</v>
      </c>
      <c r="AU1497" s="149" t="s">
        <v>84</v>
      </c>
      <c r="AY1497" s="17" t="s">
        <v>187</v>
      </c>
      <c r="BE1497" s="150">
        <f>IF(N1497="základní",J1497,0)</f>
        <v>0</v>
      </c>
      <c r="BF1497" s="150">
        <f>IF(N1497="snížená",J1497,0)</f>
        <v>0</v>
      </c>
      <c r="BG1497" s="150">
        <f>IF(N1497="zákl. přenesená",J1497,0)</f>
        <v>0</v>
      </c>
      <c r="BH1497" s="150">
        <f>IF(N1497="sníž. přenesená",J1497,0)</f>
        <v>0</v>
      </c>
      <c r="BI1497" s="150">
        <f>IF(N1497="nulová",J1497,0)</f>
        <v>0</v>
      </c>
      <c r="BJ1497" s="17" t="s">
        <v>84</v>
      </c>
      <c r="BK1497" s="150">
        <f>ROUND(I1497*H1497,2)</f>
        <v>0</v>
      </c>
      <c r="BL1497" s="17" t="s">
        <v>287</v>
      </c>
      <c r="BM1497" s="149" t="s">
        <v>3757</v>
      </c>
    </row>
    <row r="1498" spans="2:65" s="1" customFormat="1" ht="58.5">
      <c r="B1498" s="32"/>
      <c r="D1498" s="151" t="s">
        <v>195</v>
      </c>
      <c r="F1498" s="152" t="s">
        <v>1473</v>
      </c>
      <c r="I1498" s="153"/>
      <c r="L1498" s="32"/>
      <c r="M1498" s="154"/>
      <c r="T1498" s="56"/>
      <c r="AT1498" s="17" t="s">
        <v>195</v>
      </c>
      <c r="AU1498" s="17" t="s">
        <v>84</v>
      </c>
    </row>
    <row r="1499" spans="2:65" s="1" customFormat="1" ht="16.5" customHeight="1">
      <c r="B1499" s="32"/>
      <c r="C1499" s="137" t="s">
        <v>1478</v>
      </c>
      <c r="D1499" s="137" t="s">
        <v>189</v>
      </c>
      <c r="E1499" s="138" t="s">
        <v>1479</v>
      </c>
      <c r="F1499" s="139" t="s">
        <v>1480</v>
      </c>
      <c r="G1499" s="140" t="s">
        <v>245</v>
      </c>
      <c r="H1499" s="141">
        <v>25.32</v>
      </c>
      <c r="I1499" s="142"/>
      <c r="J1499" s="143">
        <f>ROUND(I1499*H1499,2)</f>
        <v>0</v>
      </c>
      <c r="K1499" s="144"/>
      <c r="L1499" s="32"/>
      <c r="M1499" s="145" t="s">
        <v>1</v>
      </c>
      <c r="N1499" s="146" t="s">
        <v>39</v>
      </c>
      <c r="P1499" s="147">
        <f>O1499*H1499</f>
        <v>0</v>
      </c>
      <c r="Q1499" s="147">
        <v>0</v>
      </c>
      <c r="R1499" s="147">
        <f>Q1499*H1499</f>
        <v>0</v>
      </c>
      <c r="S1499" s="147">
        <v>0</v>
      </c>
      <c r="T1499" s="148">
        <f>S1499*H1499</f>
        <v>0</v>
      </c>
      <c r="AR1499" s="149" t="s">
        <v>287</v>
      </c>
      <c r="AT1499" s="149" t="s">
        <v>189</v>
      </c>
      <c r="AU1499" s="149" t="s">
        <v>84</v>
      </c>
      <c r="AY1499" s="17" t="s">
        <v>187</v>
      </c>
      <c r="BE1499" s="150">
        <f>IF(N1499="základní",J1499,0)</f>
        <v>0</v>
      </c>
      <c r="BF1499" s="150">
        <f>IF(N1499="snížená",J1499,0)</f>
        <v>0</v>
      </c>
      <c r="BG1499" s="150">
        <f>IF(N1499="zákl. přenesená",J1499,0)</f>
        <v>0</v>
      </c>
      <c r="BH1499" s="150">
        <f>IF(N1499="sníž. přenesená",J1499,0)</f>
        <v>0</v>
      </c>
      <c r="BI1499" s="150">
        <f>IF(N1499="nulová",J1499,0)</f>
        <v>0</v>
      </c>
      <c r="BJ1499" s="17" t="s">
        <v>84</v>
      </c>
      <c r="BK1499" s="150">
        <f>ROUND(I1499*H1499,2)</f>
        <v>0</v>
      </c>
      <c r="BL1499" s="17" t="s">
        <v>287</v>
      </c>
      <c r="BM1499" s="149" t="s">
        <v>3758</v>
      </c>
    </row>
    <row r="1500" spans="2:65" s="12" customFormat="1" ht="11.25">
      <c r="B1500" s="155"/>
      <c r="D1500" s="151" t="s">
        <v>197</v>
      </c>
      <c r="E1500" s="156" t="s">
        <v>1</v>
      </c>
      <c r="F1500" s="157" t="s">
        <v>379</v>
      </c>
      <c r="H1500" s="156" t="s">
        <v>1</v>
      </c>
      <c r="I1500" s="158"/>
      <c r="L1500" s="155"/>
      <c r="M1500" s="159"/>
      <c r="T1500" s="160"/>
      <c r="AT1500" s="156" t="s">
        <v>197</v>
      </c>
      <c r="AU1500" s="156" t="s">
        <v>84</v>
      </c>
      <c r="AV1500" s="12" t="s">
        <v>80</v>
      </c>
      <c r="AW1500" s="12" t="s">
        <v>30</v>
      </c>
      <c r="AX1500" s="12" t="s">
        <v>73</v>
      </c>
      <c r="AY1500" s="156" t="s">
        <v>187</v>
      </c>
    </row>
    <row r="1501" spans="2:65" s="12" customFormat="1" ht="11.25">
      <c r="B1501" s="155"/>
      <c r="D1501" s="151" t="s">
        <v>197</v>
      </c>
      <c r="E1501" s="156" t="s">
        <v>1</v>
      </c>
      <c r="F1501" s="157" t="s">
        <v>307</v>
      </c>
      <c r="H1501" s="156" t="s">
        <v>1</v>
      </c>
      <c r="I1501" s="158"/>
      <c r="L1501" s="155"/>
      <c r="M1501" s="159"/>
      <c r="T1501" s="160"/>
      <c r="AT1501" s="156" t="s">
        <v>197</v>
      </c>
      <c r="AU1501" s="156" t="s">
        <v>84</v>
      </c>
      <c r="AV1501" s="12" t="s">
        <v>80</v>
      </c>
      <c r="AW1501" s="12" t="s">
        <v>30</v>
      </c>
      <c r="AX1501" s="12" t="s">
        <v>73</v>
      </c>
      <c r="AY1501" s="156" t="s">
        <v>187</v>
      </c>
    </row>
    <row r="1502" spans="2:65" s="13" customFormat="1" ht="11.25">
      <c r="B1502" s="161"/>
      <c r="D1502" s="151" t="s">
        <v>197</v>
      </c>
      <c r="E1502" s="162" t="s">
        <v>1</v>
      </c>
      <c r="F1502" s="163" t="s">
        <v>1482</v>
      </c>
      <c r="H1502" s="164">
        <v>3.34</v>
      </c>
      <c r="I1502" s="165"/>
      <c r="L1502" s="161"/>
      <c r="M1502" s="166"/>
      <c r="T1502" s="167"/>
      <c r="AT1502" s="162" t="s">
        <v>197</v>
      </c>
      <c r="AU1502" s="162" t="s">
        <v>84</v>
      </c>
      <c r="AV1502" s="13" t="s">
        <v>84</v>
      </c>
      <c r="AW1502" s="13" t="s">
        <v>30</v>
      </c>
      <c r="AX1502" s="13" t="s">
        <v>73</v>
      </c>
      <c r="AY1502" s="162" t="s">
        <v>187</v>
      </c>
    </row>
    <row r="1503" spans="2:65" s="13" customFormat="1" ht="11.25">
      <c r="B1503" s="161"/>
      <c r="D1503" s="151" t="s">
        <v>197</v>
      </c>
      <c r="E1503" s="162" t="s">
        <v>1</v>
      </c>
      <c r="F1503" s="163" t="s">
        <v>1483</v>
      </c>
      <c r="H1503" s="164">
        <v>2.99</v>
      </c>
      <c r="I1503" s="165"/>
      <c r="L1503" s="161"/>
      <c r="M1503" s="166"/>
      <c r="T1503" s="167"/>
      <c r="AT1503" s="162" t="s">
        <v>197</v>
      </c>
      <c r="AU1503" s="162" t="s">
        <v>84</v>
      </c>
      <c r="AV1503" s="13" t="s">
        <v>84</v>
      </c>
      <c r="AW1503" s="13" t="s">
        <v>30</v>
      </c>
      <c r="AX1503" s="13" t="s">
        <v>73</v>
      </c>
      <c r="AY1503" s="162" t="s">
        <v>187</v>
      </c>
    </row>
    <row r="1504" spans="2:65" s="13" customFormat="1" ht="11.25">
      <c r="B1504" s="161"/>
      <c r="D1504" s="151" t="s">
        <v>197</v>
      </c>
      <c r="E1504" s="162" t="s">
        <v>1</v>
      </c>
      <c r="F1504" s="163" t="s">
        <v>1483</v>
      </c>
      <c r="H1504" s="164">
        <v>2.99</v>
      </c>
      <c r="I1504" s="165"/>
      <c r="L1504" s="161"/>
      <c r="M1504" s="166"/>
      <c r="T1504" s="167"/>
      <c r="AT1504" s="162" t="s">
        <v>197</v>
      </c>
      <c r="AU1504" s="162" t="s">
        <v>84</v>
      </c>
      <c r="AV1504" s="13" t="s">
        <v>84</v>
      </c>
      <c r="AW1504" s="13" t="s">
        <v>30</v>
      </c>
      <c r="AX1504" s="13" t="s">
        <v>73</v>
      </c>
      <c r="AY1504" s="162" t="s">
        <v>187</v>
      </c>
    </row>
    <row r="1505" spans="2:65" s="13" customFormat="1" ht="11.25">
      <c r="B1505" s="161"/>
      <c r="D1505" s="151" t="s">
        <v>197</v>
      </c>
      <c r="E1505" s="162" t="s">
        <v>1</v>
      </c>
      <c r="F1505" s="163" t="s">
        <v>1482</v>
      </c>
      <c r="H1505" s="164">
        <v>3.34</v>
      </c>
      <c r="I1505" s="165"/>
      <c r="L1505" s="161"/>
      <c r="M1505" s="166"/>
      <c r="T1505" s="167"/>
      <c r="AT1505" s="162" t="s">
        <v>197</v>
      </c>
      <c r="AU1505" s="162" t="s">
        <v>84</v>
      </c>
      <c r="AV1505" s="13" t="s">
        <v>84</v>
      </c>
      <c r="AW1505" s="13" t="s">
        <v>30</v>
      </c>
      <c r="AX1505" s="13" t="s">
        <v>73</v>
      </c>
      <c r="AY1505" s="162" t="s">
        <v>187</v>
      </c>
    </row>
    <row r="1506" spans="2:65" s="12" customFormat="1" ht="11.25">
      <c r="B1506" s="155"/>
      <c r="D1506" s="151" t="s">
        <v>197</v>
      </c>
      <c r="E1506" s="156" t="s">
        <v>1</v>
      </c>
      <c r="F1506" s="157" t="s">
        <v>311</v>
      </c>
      <c r="H1506" s="156" t="s">
        <v>1</v>
      </c>
      <c r="I1506" s="158"/>
      <c r="L1506" s="155"/>
      <c r="M1506" s="159"/>
      <c r="T1506" s="160"/>
      <c r="AT1506" s="156" t="s">
        <v>197</v>
      </c>
      <c r="AU1506" s="156" t="s">
        <v>84</v>
      </c>
      <c r="AV1506" s="12" t="s">
        <v>80</v>
      </c>
      <c r="AW1506" s="12" t="s">
        <v>30</v>
      </c>
      <c r="AX1506" s="12" t="s">
        <v>73</v>
      </c>
      <c r="AY1506" s="156" t="s">
        <v>187</v>
      </c>
    </row>
    <row r="1507" spans="2:65" s="13" customFormat="1" ht="11.25">
      <c r="B1507" s="161"/>
      <c r="D1507" s="151" t="s">
        <v>197</v>
      </c>
      <c r="E1507" s="162" t="s">
        <v>1</v>
      </c>
      <c r="F1507" s="163" t="s">
        <v>1482</v>
      </c>
      <c r="H1507" s="164">
        <v>3.34</v>
      </c>
      <c r="I1507" s="165"/>
      <c r="L1507" s="161"/>
      <c r="M1507" s="166"/>
      <c r="T1507" s="167"/>
      <c r="AT1507" s="162" t="s">
        <v>197</v>
      </c>
      <c r="AU1507" s="162" t="s">
        <v>84</v>
      </c>
      <c r="AV1507" s="13" t="s">
        <v>84</v>
      </c>
      <c r="AW1507" s="13" t="s">
        <v>30</v>
      </c>
      <c r="AX1507" s="13" t="s">
        <v>73</v>
      </c>
      <c r="AY1507" s="162" t="s">
        <v>187</v>
      </c>
    </row>
    <row r="1508" spans="2:65" s="13" customFormat="1" ht="11.25">
      <c r="B1508" s="161"/>
      <c r="D1508" s="151" t="s">
        <v>197</v>
      </c>
      <c r="E1508" s="162" t="s">
        <v>1</v>
      </c>
      <c r="F1508" s="163" t="s">
        <v>1483</v>
      </c>
      <c r="H1508" s="164">
        <v>2.99</v>
      </c>
      <c r="I1508" s="165"/>
      <c r="L1508" s="161"/>
      <c r="M1508" s="166"/>
      <c r="T1508" s="167"/>
      <c r="AT1508" s="162" t="s">
        <v>197</v>
      </c>
      <c r="AU1508" s="162" t="s">
        <v>84</v>
      </c>
      <c r="AV1508" s="13" t="s">
        <v>84</v>
      </c>
      <c r="AW1508" s="13" t="s">
        <v>30</v>
      </c>
      <c r="AX1508" s="13" t="s">
        <v>73</v>
      </c>
      <c r="AY1508" s="162" t="s">
        <v>187</v>
      </c>
    </row>
    <row r="1509" spans="2:65" s="13" customFormat="1" ht="11.25">
      <c r="B1509" s="161"/>
      <c r="D1509" s="151" t="s">
        <v>197</v>
      </c>
      <c r="E1509" s="162" t="s">
        <v>1</v>
      </c>
      <c r="F1509" s="163" t="s">
        <v>1483</v>
      </c>
      <c r="H1509" s="164">
        <v>2.99</v>
      </c>
      <c r="I1509" s="165"/>
      <c r="L1509" s="161"/>
      <c r="M1509" s="166"/>
      <c r="T1509" s="167"/>
      <c r="AT1509" s="162" t="s">
        <v>197</v>
      </c>
      <c r="AU1509" s="162" t="s">
        <v>84</v>
      </c>
      <c r="AV1509" s="13" t="s">
        <v>84</v>
      </c>
      <c r="AW1509" s="13" t="s">
        <v>30</v>
      </c>
      <c r="AX1509" s="13" t="s">
        <v>73</v>
      </c>
      <c r="AY1509" s="162" t="s">
        <v>187</v>
      </c>
    </row>
    <row r="1510" spans="2:65" s="13" customFormat="1" ht="11.25">
      <c r="B1510" s="161"/>
      <c r="D1510" s="151" t="s">
        <v>197</v>
      </c>
      <c r="E1510" s="162" t="s">
        <v>1</v>
      </c>
      <c r="F1510" s="163" t="s">
        <v>1482</v>
      </c>
      <c r="H1510" s="164">
        <v>3.34</v>
      </c>
      <c r="I1510" s="165"/>
      <c r="L1510" s="161"/>
      <c r="M1510" s="166"/>
      <c r="T1510" s="167"/>
      <c r="AT1510" s="162" t="s">
        <v>197</v>
      </c>
      <c r="AU1510" s="162" t="s">
        <v>84</v>
      </c>
      <c r="AV1510" s="13" t="s">
        <v>84</v>
      </c>
      <c r="AW1510" s="13" t="s">
        <v>30</v>
      </c>
      <c r="AX1510" s="13" t="s">
        <v>73</v>
      </c>
      <c r="AY1510" s="162" t="s">
        <v>187</v>
      </c>
    </row>
    <row r="1511" spans="2:65" s="14" customFormat="1" ht="11.25">
      <c r="B1511" s="168"/>
      <c r="D1511" s="151" t="s">
        <v>197</v>
      </c>
      <c r="E1511" s="169" t="s">
        <v>1</v>
      </c>
      <c r="F1511" s="170" t="s">
        <v>202</v>
      </c>
      <c r="H1511" s="171">
        <v>25.320000000000004</v>
      </c>
      <c r="I1511" s="172"/>
      <c r="L1511" s="168"/>
      <c r="M1511" s="173"/>
      <c r="T1511" s="174"/>
      <c r="AT1511" s="169" t="s">
        <v>197</v>
      </c>
      <c r="AU1511" s="169" t="s">
        <v>84</v>
      </c>
      <c r="AV1511" s="14" t="s">
        <v>193</v>
      </c>
      <c r="AW1511" s="14" t="s">
        <v>30</v>
      </c>
      <c r="AX1511" s="14" t="s">
        <v>80</v>
      </c>
      <c r="AY1511" s="169" t="s">
        <v>187</v>
      </c>
    </row>
    <row r="1512" spans="2:65" s="1" customFormat="1" ht="21.75" customHeight="1">
      <c r="B1512" s="32"/>
      <c r="C1512" s="137" t="s">
        <v>1484</v>
      </c>
      <c r="D1512" s="137" t="s">
        <v>189</v>
      </c>
      <c r="E1512" s="138" t="s">
        <v>1485</v>
      </c>
      <c r="F1512" s="139" t="s">
        <v>1486</v>
      </c>
      <c r="G1512" s="140" t="s">
        <v>245</v>
      </c>
      <c r="H1512" s="141">
        <v>297.58</v>
      </c>
      <c r="I1512" s="142"/>
      <c r="J1512" s="143">
        <f>ROUND(I1512*H1512,2)</f>
        <v>0</v>
      </c>
      <c r="K1512" s="144"/>
      <c r="L1512" s="32"/>
      <c r="M1512" s="145" t="s">
        <v>1</v>
      </c>
      <c r="N1512" s="146" t="s">
        <v>39</v>
      </c>
      <c r="P1512" s="147">
        <f>O1512*H1512</f>
        <v>0</v>
      </c>
      <c r="Q1512" s="147">
        <v>0</v>
      </c>
      <c r="R1512" s="147">
        <f>Q1512*H1512</f>
        <v>0</v>
      </c>
      <c r="S1512" s="147">
        <v>0</v>
      </c>
      <c r="T1512" s="148">
        <f>S1512*H1512</f>
        <v>0</v>
      </c>
      <c r="AR1512" s="149" t="s">
        <v>287</v>
      </c>
      <c r="AT1512" s="149" t="s">
        <v>189</v>
      </c>
      <c r="AU1512" s="149" t="s">
        <v>84</v>
      </c>
      <c r="AY1512" s="17" t="s">
        <v>187</v>
      </c>
      <c r="BE1512" s="150">
        <f>IF(N1512="základní",J1512,0)</f>
        <v>0</v>
      </c>
      <c r="BF1512" s="150">
        <f>IF(N1512="snížená",J1512,0)</f>
        <v>0</v>
      </c>
      <c r="BG1512" s="150">
        <f>IF(N1512="zákl. přenesená",J1512,0)</f>
        <v>0</v>
      </c>
      <c r="BH1512" s="150">
        <f>IF(N1512="sníž. přenesená",J1512,0)</f>
        <v>0</v>
      </c>
      <c r="BI1512" s="150">
        <f>IF(N1512="nulová",J1512,0)</f>
        <v>0</v>
      </c>
      <c r="BJ1512" s="17" t="s">
        <v>84</v>
      </c>
      <c r="BK1512" s="150">
        <f>ROUND(I1512*H1512,2)</f>
        <v>0</v>
      </c>
      <c r="BL1512" s="17" t="s">
        <v>287</v>
      </c>
      <c r="BM1512" s="149" t="s">
        <v>3759</v>
      </c>
    </row>
    <row r="1513" spans="2:65" s="12" customFormat="1" ht="11.25">
      <c r="B1513" s="155"/>
      <c r="D1513" s="151" t="s">
        <v>197</v>
      </c>
      <c r="E1513" s="156" t="s">
        <v>1</v>
      </c>
      <c r="F1513" s="157" t="s">
        <v>379</v>
      </c>
      <c r="H1513" s="156" t="s">
        <v>1</v>
      </c>
      <c r="I1513" s="158"/>
      <c r="L1513" s="155"/>
      <c r="M1513" s="159"/>
      <c r="T1513" s="160"/>
      <c r="AT1513" s="156" t="s">
        <v>197</v>
      </c>
      <c r="AU1513" s="156" t="s">
        <v>84</v>
      </c>
      <c r="AV1513" s="12" t="s">
        <v>80</v>
      </c>
      <c r="AW1513" s="12" t="s">
        <v>30</v>
      </c>
      <c r="AX1513" s="12" t="s">
        <v>73</v>
      </c>
      <c r="AY1513" s="156" t="s">
        <v>187</v>
      </c>
    </row>
    <row r="1514" spans="2:65" s="12" customFormat="1" ht="11.25">
      <c r="B1514" s="155"/>
      <c r="D1514" s="151" t="s">
        <v>197</v>
      </c>
      <c r="E1514" s="156" t="s">
        <v>1</v>
      </c>
      <c r="F1514" s="157" t="s">
        <v>307</v>
      </c>
      <c r="H1514" s="156" t="s">
        <v>1</v>
      </c>
      <c r="I1514" s="158"/>
      <c r="L1514" s="155"/>
      <c r="M1514" s="159"/>
      <c r="T1514" s="160"/>
      <c r="AT1514" s="156" t="s">
        <v>197</v>
      </c>
      <c r="AU1514" s="156" t="s">
        <v>84</v>
      </c>
      <c r="AV1514" s="12" t="s">
        <v>80</v>
      </c>
      <c r="AW1514" s="12" t="s">
        <v>30</v>
      </c>
      <c r="AX1514" s="12" t="s">
        <v>73</v>
      </c>
      <c r="AY1514" s="156" t="s">
        <v>187</v>
      </c>
    </row>
    <row r="1515" spans="2:65" s="13" customFormat="1" ht="11.25">
      <c r="B1515" s="161"/>
      <c r="D1515" s="151" t="s">
        <v>197</v>
      </c>
      <c r="E1515" s="162" t="s">
        <v>1</v>
      </c>
      <c r="F1515" s="163" t="s">
        <v>1488</v>
      </c>
      <c r="H1515" s="164">
        <v>73.459999999999994</v>
      </c>
      <c r="I1515" s="165"/>
      <c r="L1515" s="161"/>
      <c r="M1515" s="166"/>
      <c r="T1515" s="167"/>
      <c r="AT1515" s="162" t="s">
        <v>197</v>
      </c>
      <c r="AU1515" s="162" t="s">
        <v>84</v>
      </c>
      <c r="AV1515" s="13" t="s">
        <v>84</v>
      </c>
      <c r="AW1515" s="13" t="s">
        <v>30</v>
      </c>
      <c r="AX1515" s="13" t="s">
        <v>73</v>
      </c>
      <c r="AY1515" s="162" t="s">
        <v>187</v>
      </c>
    </row>
    <row r="1516" spans="2:65" s="13" customFormat="1" ht="11.25">
      <c r="B1516" s="161"/>
      <c r="D1516" s="151" t="s">
        <v>197</v>
      </c>
      <c r="E1516" s="162" t="s">
        <v>1</v>
      </c>
      <c r="F1516" s="163" t="s">
        <v>1489</v>
      </c>
      <c r="H1516" s="164">
        <v>72.58</v>
      </c>
      <c r="I1516" s="165"/>
      <c r="L1516" s="161"/>
      <c r="M1516" s="166"/>
      <c r="T1516" s="167"/>
      <c r="AT1516" s="162" t="s">
        <v>197</v>
      </c>
      <c r="AU1516" s="162" t="s">
        <v>84</v>
      </c>
      <c r="AV1516" s="13" t="s">
        <v>84</v>
      </c>
      <c r="AW1516" s="13" t="s">
        <v>30</v>
      </c>
      <c r="AX1516" s="13" t="s">
        <v>73</v>
      </c>
      <c r="AY1516" s="162" t="s">
        <v>187</v>
      </c>
    </row>
    <row r="1517" spans="2:65" s="12" customFormat="1" ht="11.25">
      <c r="B1517" s="155"/>
      <c r="D1517" s="151" t="s">
        <v>197</v>
      </c>
      <c r="E1517" s="156" t="s">
        <v>1</v>
      </c>
      <c r="F1517" s="157" t="s">
        <v>311</v>
      </c>
      <c r="H1517" s="156" t="s">
        <v>1</v>
      </c>
      <c r="I1517" s="158"/>
      <c r="L1517" s="155"/>
      <c r="M1517" s="159"/>
      <c r="T1517" s="160"/>
      <c r="AT1517" s="156" t="s">
        <v>197</v>
      </c>
      <c r="AU1517" s="156" t="s">
        <v>84</v>
      </c>
      <c r="AV1517" s="12" t="s">
        <v>80</v>
      </c>
      <c r="AW1517" s="12" t="s">
        <v>30</v>
      </c>
      <c r="AX1517" s="12" t="s">
        <v>73</v>
      </c>
      <c r="AY1517" s="156" t="s">
        <v>187</v>
      </c>
    </row>
    <row r="1518" spans="2:65" s="13" customFormat="1" ht="11.25">
      <c r="B1518" s="161"/>
      <c r="D1518" s="151" t="s">
        <v>197</v>
      </c>
      <c r="E1518" s="162" t="s">
        <v>1</v>
      </c>
      <c r="F1518" s="163" t="s">
        <v>1490</v>
      </c>
      <c r="H1518" s="164">
        <v>76.239999999999995</v>
      </c>
      <c r="I1518" s="165"/>
      <c r="L1518" s="161"/>
      <c r="M1518" s="166"/>
      <c r="T1518" s="167"/>
      <c r="AT1518" s="162" t="s">
        <v>197</v>
      </c>
      <c r="AU1518" s="162" t="s">
        <v>84</v>
      </c>
      <c r="AV1518" s="13" t="s">
        <v>84</v>
      </c>
      <c r="AW1518" s="13" t="s">
        <v>30</v>
      </c>
      <c r="AX1518" s="13" t="s">
        <v>73</v>
      </c>
      <c r="AY1518" s="162" t="s">
        <v>187</v>
      </c>
    </row>
    <row r="1519" spans="2:65" s="13" customFormat="1" ht="11.25">
      <c r="B1519" s="161"/>
      <c r="D1519" s="151" t="s">
        <v>197</v>
      </c>
      <c r="E1519" s="162" t="s">
        <v>1</v>
      </c>
      <c r="F1519" s="163" t="s">
        <v>1491</v>
      </c>
      <c r="H1519" s="164">
        <v>75.3</v>
      </c>
      <c r="I1519" s="165"/>
      <c r="L1519" s="161"/>
      <c r="M1519" s="166"/>
      <c r="T1519" s="167"/>
      <c r="AT1519" s="162" t="s">
        <v>197</v>
      </c>
      <c r="AU1519" s="162" t="s">
        <v>84</v>
      </c>
      <c r="AV1519" s="13" t="s">
        <v>84</v>
      </c>
      <c r="AW1519" s="13" t="s">
        <v>30</v>
      </c>
      <c r="AX1519" s="13" t="s">
        <v>73</v>
      </c>
      <c r="AY1519" s="162" t="s">
        <v>187</v>
      </c>
    </row>
    <row r="1520" spans="2:65" s="14" customFormat="1" ht="11.25">
      <c r="B1520" s="168"/>
      <c r="D1520" s="151" t="s">
        <v>197</v>
      </c>
      <c r="E1520" s="169" t="s">
        <v>1</v>
      </c>
      <c r="F1520" s="170" t="s">
        <v>202</v>
      </c>
      <c r="H1520" s="171">
        <v>297.58</v>
      </c>
      <c r="I1520" s="172"/>
      <c r="L1520" s="168"/>
      <c r="M1520" s="173"/>
      <c r="T1520" s="174"/>
      <c r="AT1520" s="169" t="s">
        <v>197</v>
      </c>
      <c r="AU1520" s="169" t="s">
        <v>84</v>
      </c>
      <c r="AV1520" s="14" t="s">
        <v>193</v>
      </c>
      <c r="AW1520" s="14" t="s">
        <v>30</v>
      </c>
      <c r="AX1520" s="14" t="s">
        <v>80</v>
      </c>
      <c r="AY1520" s="169" t="s">
        <v>187</v>
      </c>
    </row>
    <row r="1521" spans="2:65" s="1" customFormat="1" ht="24.2" customHeight="1">
      <c r="B1521" s="32"/>
      <c r="C1521" s="137" t="s">
        <v>1492</v>
      </c>
      <c r="D1521" s="137" t="s">
        <v>189</v>
      </c>
      <c r="E1521" s="138" t="s">
        <v>1493</v>
      </c>
      <c r="F1521" s="139" t="s">
        <v>1494</v>
      </c>
      <c r="G1521" s="140" t="s">
        <v>245</v>
      </c>
      <c r="H1521" s="141">
        <v>518.87</v>
      </c>
      <c r="I1521" s="142"/>
      <c r="J1521" s="143">
        <f>ROUND(I1521*H1521,2)</f>
        <v>0</v>
      </c>
      <c r="K1521" s="144"/>
      <c r="L1521" s="32"/>
      <c r="M1521" s="145" t="s">
        <v>1</v>
      </c>
      <c r="N1521" s="146" t="s">
        <v>39</v>
      </c>
      <c r="P1521" s="147">
        <f>O1521*H1521</f>
        <v>0</v>
      </c>
      <c r="Q1521" s="147">
        <v>0</v>
      </c>
      <c r="R1521" s="147">
        <f>Q1521*H1521</f>
        <v>0</v>
      </c>
      <c r="S1521" s="147">
        <v>0</v>
      </c>
      <c r="T1521" s="148">
        <f>S1521*H1521</f>
        <v>0</v>
      </c>
      <c r="AR1521" s="149" t="s">
        <v>287</v>
      </c>
      <c r="AT1521" s="149" t="s">
        <v>189</v>
      </c>
      <c r="AU1521" s="149" t="s">
        <v>84</v>
      </c>
      <c r="AY1521" s="17" t="s">
        <v>187</v>
      </c>
      <c r="BE1521" s="150">
        <f>IF(N1521="základní",J1521,0)</f>
        <v>0</v>
      </c>
      <c r="BF1521" s="150">
        <f>IF(N1521="snížená",J1521,0)</f>
        <v>0</v>
      </c>
      <c r="BG1521" s="150">
        <f>IF(N1521="zákl. přenesená",J1521,0)</f>
        <v>0</v>
      </c>
      <c r="BH1521" s="150">
        <f>IF(N1521="sníž. přenesená",J1521,0)</f>
        <v>0</v>
      </c>
      <c r="BI1521" s="150">
        <f>IF(N1521="nulová",J1521,0)</f>
        <v>0</v>
      </c>
      <c r="BJ1521" s="17" t="s">
        <v>84</v>
      </c>
      <c r="BK1521" s="150">
        <f>ROUND(I1521*H1521,2)</f>
        <v>0</v>
      </c>
      <c r="BL1521" s="17" t="s">
        <v>287</v>
      </c>
      <c r="BM1521" s="149" t="s">
        <v>3760</v>
      </c>
    </row>
    <row r="1522" spans="2:65" s="1" customFormat="1" ht="29.25">
      <c r="B1522" s="32"/>
      <c r="D1522" s="151" t="s">
        <v>195</v>
      </c>
      <c r="F1522" s="152" t="s">
        <v>1496</v>
      </c>
      <c r="I1522" s="153"/>
      <c r="L1522" s="32"/>
      <c r="M1522" s="154"/>
      <c r="T1522" s="56"/>
      <c r="AT1522" s="17" t="s">
        <v>195</v>
      </c>
      <c r="AU1522" s="17" t="s">
        <v>84</v>
      </c>
    </row>
    <row r="1523" spans="2:65" s="1" customFormat="1" ht="21.75" customHeight="1">
      <c r="B1523" s="32"/>
      <c r="C1523" s="175" t="s">
        <v>1497</v>
      </c>
      <c r="D1523" s="175" t="s">
        <v>338</v>
      </c>
      <c r="E1523" s="176" t="s">
        <v>1498</v>
      </c>
      <c r="F1523" s="177" t="s">
        <v>1499</v>
      </c>
      <c r="G1523" s="178" t="s">
        <v>192</v>
      </c>
      <c r="H1523" s="179">
        <v>11.247999999999999</v>
      </c>
      <c r="I1523" s="180"/>
      <c r="J1523" s="181">
        <f>ROUND(I1523*H1523,2)</f>
        <v>0</v>
      </c>
      <c r="K1523" s="182"/>
      <c r="L1523" s="183"/>
      <c r="M1523" s="184" t="s">
        <v>1</v>
      </c>
      <c r="N1523" s="185" t="s">
        <v>39</v>
      </c>
      <c r="P1523" s="147">
        <f>O1523*H1523</f>
        <v>0</v>
      </c>
      <c r="Q1523" s="147">
        <v>0</v>
      </c>
      <c r="R1523" s="147">
        <f>Q1523*H1523</f>
        <v>0</v>
      </c>
      <c r="S1523" s="147">
        <v>0</v>
      </c>
      <c r="T1523" s="148">
        <f>S1523*H1523</f>
        <v>0</v>
      </c>
      <c r="AR1523" s="149" t="s">
        <v>388</v>
      </c>
      <c r="AT1523" s="149" t="s">
        <v>338</v>
      </c>
      <c r="AU1523" s="149" t="s">
        <v>84</v>
      </c>
      <c r="AY1523" s="17" t="s">
        <v>187</v>
      </c>
      <c r="BE1523" s="150">
        <f>IF(N1523="základní",J1523,0)</f>
        <v>0</v>
      </c>
      <c r="BF1523" s="150">
        <f>IF(N1523="snížená",J1523,0)</f>
        <v>0</v>
      </c>
      <c r="BG1523" s="150">
        <f>IF(N1523="zákl. přenesená",J1523,0)</f>
        <v>0</v>
      </c>
      <c r="BH1523" s="150">
        <f>IF(N1523="sníž. přenesená",J1523,0)</f>
        <v>0</v>
      </c>
      <c r="BI1523" s="150">
        <f>IF(N1523="nulová",J1523,0)</f>
        <v>0</v>
      </c>
      <c r="BJ1523" s="17" t="s">
        <v>84</v>
      </c>
      <c r="BK1523" s="150">
        <f>ROUND(I1523*H1523,2)</f>
        <v>0</v>
      </c>
      <c r="BL1523" s="17" t="s">
        <v>287</v>
      </c>
      <c r="BM1523" s="149" t="s">
        <v>3761</v>
      </c>
    </row>
    <row r="1524" spans="2:65" s="12" customFormat="1" ht="11.25">
      <c r="B1524" s="155"/>
      <c r="D1524" s="151" t="s">
        <v>197</v>
      </c>
      <c r="E1524" s="156" t="s">
        <v>1</v>
      </c>
      <c r="F1524" s="157" t="s">
        <v>1501</v>
      </c>
      <c r="H1524" s="156" t="s">
        <v>1</v>
      </c>
      <c r="I1524" s="158"/>
      <c r="L1524" s="155"/>
      <c r="M1524" s="159"/>
      <c r="T1524" s="160"/>
      <c r="AT1524" s="156" t="s">
        <v>197</v>
      </c>
      <c r="AU1524" s="156" t="s">
        <v>84</v>
      </c>
      <c r="AV1524" s="12" t="s">
        <v>80</v>
      </c>
      <c r="AW1524" s="12" t="s">
        <v>30</v>
      </c>
      <c r="AX1524" s="12" t="s">
        <v>73</v>
      </c>
      <c r="AY1524" s="156" t="s">
        <v>187</v>
      </c>
    </row>
    <row r="1525" spans="2:65" s="12" customFormat="1" ht="11.25">
      <c r="B1525" s="155"/>
      <c r="D1525" s="151" t="s">
        <v>197</v>
      </c>
      <c r="E1525" s="156" t="s">
        <v>1</v>
      </c>
      <c r="F1525" s="157" t="s">
        <v>1502</v>
      </c>
      <c r="H1525" s="156" t="s">
        <v>1</v>
      </c>
      <c r="I1525" s="158"/>
      <c r="L1525" s="155"/>
      <c r="M1525" s="159"/>
      <c r="T1525" s="160"/>
      <c r="AT1525" s="156" t="s">
        <v>197</v>
      </c>
      <c r="AU1525" s="156" t="s">
        <v>84</v>
      </c>
      <c r="AV1525" s="12" t="s">
        <v>80</v>
      </c>
      <c r="AW1525" s="12" t="s">
        <v>30</v>
      </c>
      <c r="AX1525" s="12" t="s">
        <v>73</v>
      </c>
      <c r="AY1525" s="156" t="s">
        <v>187</v>
      </c>
    </row>
    <row r="1526" spans="2:65" s="14" customFormat="1" ht="11.25">
      <c r="B1526" s="168"/>
      <c r="D1526" s="151" t="s">
        <v>197</v>
      </c>
      <c r="E1526" s="169" t="s">
        <v>1</v>
      </c>
      <c r="F1526" s="170" t="s">
        <v>202</v>
      </c>
      <c r="H1526" s="171">
        <v>0</v>
      </c>
      <c r="I1526" s="172"/>
      <c r="L1526" s="168"/>
      <c r="M1526" s="173"/>
      <c r="T1526" s="174"/>
      <c r="AT1526" s="169" t="s">
        <v>197</v>
      </c>
      <c r="AU1526" s="169" t="s">
        <v>84</v>
      </c>
      <c r="AV1526" s="14" t="s">
        <v>193</v>
      </c>
      <c r="AW1526" s="14" t="s">
        <v>30</v>
      </c>
      <c r="AX1526" s="14" t="s">
        <v>73</v>
      </c>
      <c r="AY1526" s="169" t="s">
        <v>187</v>
      </c>
    </row>
    <row r="1527" spans="2:65" s="13" customFormat="1" ht="11.25">
      <c r="B1527" s="161"/>
      <c r="D1527" s="151" t="s">
        <v>197</v>
      </c>
      <c r="E1527" s="162" t="s">
        <v>1</v>
      </c>
      <c r="F1527" s="163" t="s">
        <v>1503</v>
      </c>
      <c r="H1527" s="164">
        <v>11.247999999999999</v>
      </c>
      <c r="I1527" s="165"/>
      <c r="L1527" s="161"/>
      <c r="M1527" s="166"/>
      <c r="T1527" s="167"/>
      <c r="AT1527" s="162" t="s">
        <v>197</v>
      </c>
      <c r="AU1527" s="162" t="s">
        <v>84</v>
      </c>
      <c r="AV1527" s="13" t="s">
        <v>84</v>
      </c>
      <c r="AW1527" s="13" t="s">
        <v>30</v>
      </c>
      <c r="AX1527" s="13" t="s">
        <v>73</v>
      </c>
      <c r="AY1527" s="162" t="s">
        <v>187</v>
      </c>
    </row>
    <row r="1528" spans="2:65" s="14" customFormat="1" ht="11.25">
      <c r="B1528" s="168"/>
      <c r="D1528" s="151" t="s">
        <v>197</v>
      </c>
      <c r="E1528" s="169" t="s">
        <v>1</v>
      </c>
      <c r="F1528" s="170" t="s">
        <v>202</v>
      </c>
      <c r="H1528" s="171">
        <v>11.247999999999999</v>
      </c>
      <c r="I1528" s="172"/>
      <c r="L1528" s="168"/>
      <c r="M1528" s="173"/>
      <c r="T1528" s="174"/>
      <c r="AT1528" s="169" t="s">
        <v>197</v>
      </c>
      <c r="AU1528" s="169" t="s">
        <v>84</v>
      </c>
      <c r="AV1528" s="14" t="s">
        <v>193</v>
      </c>
      <c r="AW1528" s="14" t="s">
        <v>30</v>
      </c>
      <c r="AX1528" s="14" t="s">
        <v>80</v>
      </c>
      <c r="AY1528" s="169" t="s">
        <v>187</v>
      </c>
    </row>
    <row r="1529" spans="2:65" s="1" customFormat="1" ht="24.2" customHeight="1">
      <c r="B1529" s="32"/>
      <c r="C1529" s="137" t="s">
        <v>1504</v>
      </c>
      <c r="D1529" s="137" t="s">
        <v>189</v>
      </c>
      <c r="E1529" s="138" t="s">
        <v>1505</v>
      </c>
      <c r="F1529" s="139" t="s">
        <v>1506</v>
      </c>
      <c r="G1529" s="140" t="s">
        <v>245</v>
      </c>
      <c r="H1529" s="141">
        <v>518.87</v>
      </c>
      <c r="I1529" s="142"/>
      <c r="J1529" s="143">
        <f>ROUND(I1529*H1529,2)</f>
        <v>0</v>
      </c>
      <c r="K1529" s="144"/>
      <c r="L1529" s="32"/>
      <c r="M1529" s="145" t="s">
        <v>1</v>
      </c>
      <c r="N1529" s="146" t="s">
        <v>39</v>
      </c>
      <c r="P1529" s="147">
        <f>O1529*H1529</f>
        <v>0</v>
      </c>
      <c r="Q1529" s="147">
        <v>0</v>
      </c>
      <c r="R1529" s="147">
        <f>Q1529*H1529</f>
        <v>0</v>
      </c>
      <c r="S1529" s="147">
        <v>0</v>
      </c>
      <c r="T1529" s="148">
        <f>S1529*H1529</f>
        <v>0</v>
      </c>
      <c r="AR1529" s="149" t="s">
        <v>287</v>
      </c>
      <c r="AT1529" s="149" t="s">
        <v>189</v>
      </c>
      <c r="AU1529" s="149" t="s">
        <v>84</v>
      </c>
      <c r="AY1529" s="17" t="s">
        <v>187</v>
      </c>
      <c r="BE1529" s="150">
        <f>IF(N1529="základní",J1529,0)</f>
        <v>0</v>
      </c>
      <c r="BF1529" s="150">
        <f>IF(N1529="snížená",J1529,0)</f>
        <v>0</v>
      </c>
      <c r="BG1529" s="150">
        <f>IF(N1529="zákl. přenesená",J1529,0)</f>
        <v>0</v>
      </c>
      <c r="BH1529" s="150">
        <f>IF(N1529="sníž. přenesená",J1529,0)</f>
        <v>0</v>
      </c>
      <c r="BI1529" s="150">
        <f>IF(N1529="nulová",J1529,0)</f>
        <v>0</v>
      </c>
      <c r="BJ1529" s="17" t="s">
        <v>84</v>
      </c>
      <c r="BK1529" s="150">
        <f>ROUND(I1529*H1529,2)</f>
        <v>0</v>
      </c>
      <c r="BL1529" s="17" t="s">
        <v>287</v>
      </c>
      <c r="BM1529" s="149" t="s">
        <v>3762</v>
      </c>
    </row>
    <row r="1530" spans="2:65" s="1" customFormat="1" ht="68.25">
      <c r="B1530" s="32"/>
      <c r="D1530" s="151" t="s">
        <v>195</v>
      </c>
      <c r="F1530" s="152" t="s">
        <v>1508</v>
      </c>
      <c r="I1530" s="153"/>
      <c r="L1530" s="32"/>
      <c r="M1530" s="154"/>
      <c r="T1530" s="56"/>
      <c r="AT1530" s="17" t="s">
        <v>195</v>
      </c>
      <c r="AU1530" s="17" t="s">
        <v>84</v>
      </c>
    </row>
    <row r="1531" spans="2:65" s="1" customFormat="1" ht="37.9" customHeight="1">
      <c r="B1531" s="32"/>
      <c r="C1531" s="137" t="s">
        <v>1509</v>
      </c>
      <c r="D1531" s="137" t="s">
        <v>189</v>
      </c>
      <c r="E1531" s="138" t="s">
        <v>1510</v>
      </c>
      <c r="F1531" s="139" t="s">
        <v>1511</v>
      </c>
      <c r="G1531" s="140" t="s">
        <v>245</v>
      </c>
      <c r="H1531" s="141">
        <v>390</v>
      </c>
      <c r="I1531" s="142"/>
      <c r="J1531" s="143">
        <f>ROUND(I1531*H1531,2)</f>
        <v>0</v>
      </c>
      <c r="K1531" s="144"/>
      <c r="L1531" s="32"/>
      <c r="M1531" s="145" t="s">
        <v>1</v>
      </c>
      <c r="N1531" s="146" t="s">
        <v>39</v>
      </c>
      <c r="P1531" s="147">
        <f>O1531*H1531</f>
        <v>0</v>
      </c>
      <c r="Q1531" s="147">
        <v>0</v>
      </c>
      <c r="R1531" s="147">
        <f>Q1531*H1531</f>
        <v>0</v>
      </c>
      <c r="S1531" s="147">
        <v>0</v>
      </c>
      <c r="T1531" s="148">
        <f>S1531*H1531</f>
        <v>0</v>
      </c>
      <c r="AR1531" s="149" t="s">
        <v>287</v>
      </c>
      <c r="AT1531" s="149" t="s">
        <v>189</v>
      </c>
      <c r="AU1531" s="149" t="s">
        <v>84</v>
      </c>
      <c r="AY1531" s="17" t="s">
        <v>187</v>
      </c>
      <c r="BE1531" s="150">
        <f>IF(N1531="základní",J1531,0)</f>
        <v>0</v>
      </c>
      <c r="BF1531" s="150">
        <f>IF(N1531="snížená",J1531,0)</f>
        <v>0</v>
      </c>
      <c r="BG1531" s="150">
        <f>IF(N1531="zákl. přenesená",J1531,0)</f>
        <v>0</v>
      </c>
      <c r="BH1531" s="150">
        <f>IF(N1531="sníž. přenesená",J1531,0)</f>
        <v>0</v>
      </c>
      <c r="BI1531" s="150">
        <f>IF(N1531="nulová",J1531,0)</f>
        <v>0</v>
      </c>
      <c r="BJ1531" s="17" t="s">
        <v>84</v>
      </c>
      <c r="BK1531" s="150">
        <f>ROUND(I1531*H1531,2)</f>
        <v>0</v>
      </c>
      <c r="BL1531" s="17" t="s">
        <v>287</v>
      </c>
      <c r="BM1531" s="149" t="s">
        <v>3763</v>
      </c>
    </row>
    <row r="1532" spans="2:65" s="12" customFormat="1" ht="11.25">
      <c r="B1532" s="155"/>
      <c r="D1532" s="151" t="s">
        <v>197</v>
      </c>
      <c r="E1532" s="156" t="s">
        <v>1</v>
      </c>
      <c r="F1532" s="157" t="s">
        <v>499</v>
      </c>
      <c r="H1532" s="156" t="s">
        <v>1</v>
      </c>
      <c r="I1532" s="158"/>
      <c r="L1532" s="155"/>
      <c r="M1532" s="159"/>
      <c r="T1532" s="160"/>
      <c r="AT1532" s="156" t="s">
        <v>197</v>
      </c>
      <c r="AU1532" s="156" t="s">
        <v>84</v>
      </c>
      <c r="AV1532" s="12" t="s">
        <v>80</v>
      </c>
      <c r="AW1532" s="12" t="s">
        <v>30</v>
      </c>
      <c r="AX1532" s="12" t="s">
        <v>73</v>
      </c>
      <c r="AY1532" s="156" t="s">
        <v>187</v>
      </c>
    </row>
    <row r="1533" spans="2:65" s="13" customFormat="1" ht="11.25">
      <c r="B1533" s="161"/>
      <c r="D1533" s="151" t="s">
        <v>197</v>
      </c>
      <c r="E1533" s="162" t="s">
        <v>1</v>
      </c>
      <c r="F1533" s="163" t="s">
        <v>1513</v>
      </c>
      <c r="H1533" s="164">
        <v>390</v>
      </c>
      <c r="I1533" s="165"/>
      <c r="L1533" s="161"/>
      <c r="M1533" s="166"/>
      <c r="T1533" s="167"/>
      <c r="AT1533" s="162" t="s">
        <v>197</v>
      </c>
      <c r="AU1533" s="162" t="s">
        <v>84</v>
      </c>
      <c r="AV1533" s="13" t="s">
        <v>84</v>
      </c>
      <c r="AW1533" s="13" t="s">
        <v>30</v>
      </c>
      <c r="AX1533" s="13" t="s">
        <v>73</v>
      </c>
      <c r="AY1533" s="162" t="s">
        <v>187</v>
      </c>
    </row>
    <row r="1534" spans="2:65" s="14" customFormat="1" ht="11.25">
      <c r="B1534" s="168"/>
      <c r="D1534" s="151" t="s">
        <v>197</v>
      </c>
      <c r="E1534" s="169" t="s">
        <v>1</v>
      </c>
      <c r="F1534" s="170" t="s">
        <v>202</v>
      </c>
      <c r="H1534" s="171">
        <v>390</v>
      </c>
      <c r="I1534" s="172"/>
      <c r="L1534" s="168"/>
      <c r="M1534" s="173"/>
      <c r="T1534" s="174"/>
      <c r="AT1534" s="169" t="s">
        <v>197</v>
      </c>
      <c r="AU1534" s="169" t="s">
        <v>84</v>
      </c>
      <c r="AV1534" s="14" t="s">
        <v>193</v>
      </c>
      <c r="AW1534" s="14" t="s">
        <v>30</v>
      </c>
      <c r="AX1534" s="14" t="s">
        <v>80</v>
      </c>
      <c r="AY1534" s="169" t="s">
        <v>187</v>
      </c>
    </row>
    <row r="1535" spans="2:65" s="1" customFormat="1" ht="37.9" customHeight="1">
      <c r="B1535" s="32"/>
      <c r="C1535" s="137" t="s">
        <v>1514</v>
      </c>
      <c r="D1535" s="137" t="s">
        <v>189</v>
      </c>
      <c r="E1535" s="138" t="s">
        <v>1515</v>
      </c>
      <c r="F1535" s="139" t="s">
        <v>1516</v>
      </c>
      <c r="G1535" s="140" t="s">
        <v>397</v>
      </c>
      <c r="H1535" s="141">
        <v>170</v>
      </c>
      <c r="I1535" s="142"/>
      <c r="J1535" s="143">
        <f>ROUND(I1535*H1535,2)</f>
        <v>0</v>
      </c>
      <c r="K1535" s="144"/>
      <c r="L1535" s="32"/>
      <c r="M1535" s="145" t="s">
        <v>1</v>
      </c>
      <c r="N1535" s="146" t="s">
        <v>39</v>
      </c>
      <c r="P1535" s="147">
        <f>O1535*H1535</f>
        <v>0</v>
      </c>
      <c r="Q1535" s="147">
        <v>0</v>
      </c>
      <c r="R1535" s="147">
        <f>Q1535*H1535</f>
        <v>0</v>
      </c>
      <c r="S1535" s="147">
        <v>0</v>
      </c>
      <c r="T1535" s="148">
        <f>S1535*H1535</f>
        <v>0</v>
      </c>
      <c r="AR1535" s="149" t="s">
        <v>287</v>
      </c>
      <c r="AT1535" s="149" t="s">
        <v>189</v>
      </c>
      <c r="AU1535" s="149" t="s">
        <v>84</v>
      </c>
      <c r="AY1535" s="17" t="s">
        <v>187</v>
      </c>
      <c r="BE1535" s="150">
        <f>IF(N1535="základní",J1535,0)</f>
        <v>0</v>
      </c>
      <c r="BF1535" s="150">
        <f>IF(N1535="snížená",J1535,0)</f>
        <v>0</v>
      </c>
      <c r="BG1535" s="150">
        <f>IF(N1535="zákl. přenesená",J1535,0)</f>
        <v>0</v>
      </c>
      <c r="BH1535" s="150">
        <f>IF(N1535="sníž. přenesená",J1535,0)</f>
        <v>0</v>
      </c>
      <c r="BI1535" s="150">
        <f>IF(N1535="nulová",J1535,0)</f>
        <v>0</v>
      </c>
      <c r="BJ1535" s="17" t="s">
        <v>84</v>
      </c>
      <c r="BK1535" s="150">
        <f>ROUND(I1535*H1535,2)</f>
        <v>0</v>
      </c>
      <c r="BL1535" s="17" t="s">
        <v>287</v>
      </c>
      <c r="BM1535" s="149" t="s">
        <v>3764</v>
      </c>
    </row>
    <row r="1536" spans="2:65" s="1" customFormat="1" ht="29.25">
      <c r="B1536" s="32"/>
      <c r="D1536" s="151" t="s">
        <v>195</v>
      </c>
      <c r="F1536" s="152" t="s">
        <v>1518</v>
      </c>
      <c r="I1536" s="153"/>
      <c r="L1536" s="32"/>
      <c r="M1536" s="154"/>
      <c r="T1536" s="56"/>
      <c r="AT1536" s="17" t="s">
        <v>195</v>
      </c>
      <c r="AU1536" s="17" t="s">
        <v>84</v>
      </c>
    </row>
    <row r="1537" spans="2:65" s="12" customFormat="1" ht="11.25">
      <c r="B1537" s="155"/>
      <c r="D1537" s="151" t="s">
        <v>197</v>
      </c>
      <c r="E1537" s="156" t="s">
        <v>1</v>
      </c>
      <c r="F1537" s="157" t="s">
        <v>499</v>
      </c>
      <c r="H1537" s="156" t="s">
        <v>1</v>
      </c>
      <c r="I1537" s="158"/>
      <c r="L1537" s="155"/>
      <c r="M1537" s="159"/>
      <c r="T1537" s="160"/>
      <c r="AT1537" s="156" t="s">
        <v>197</v>
      </c>
      <c r="AU1537" s="156" t="s">
        <v>84</v>
      </c>
      <c r="AV1537" s="12" t="s">
        <v>80</v>
      </c>
      <c r="AW1537" s="12" t="s">
        <v>30</v>
      </c>
      <c r="AX1537" s="12" t="s">
        <v>73</v>
      </c>
      <c r="AY1537" s="156" t="s">
        <v>187</v>
      </c>
    </row>
    <row r="1538" spans="2:65" s="13" customFormat="1" ht="11.25">
      <c r="B1538" s="161"/>
      <c r="D1538" s="151" t="s">
        <v>197</v>
      </c>
      <c r="E1538" s="162" t="s">
        <v>1</v>
      </c>
      <c r="F1538" s="163" t="s">
        <v>1519</v>
      </c>
      <c r="H1538" s="164">
        <v>170</v>
      </c>
      <c r="I1538" s="165"/>
      <c r="L1538" s="161"/>
      <c r="M1538" s="166"/>
      <c r="T1538" s="167"/>
      <c r="AT1538" s="162" t="s">
        <v>197</v>
      </c>
      <c r="AU1538" s="162" t="s">
        <v>84</v>
      </c>
      <c r="AV1538" s="13" t="s">
        <v>84</v>
      </c>
      <c r="AW1538" s="13" t="s">
        <v>30</v>
      </c>
      <c r="AX1538" s="13" t="s">
        <v>73</v>
      </c>
      <c r="AY1538" s="162" t="s">
        <v>187</v>
      </c>
    </row>
    <row r="1539" spans="2:65" s="14" customFormat="1" ht="11.25">
      <c r="B1539" s="168"/>
      <c r="D1539" s="151" t="s">
        <v>197</v>
      </c>
      <c r="E1539" s="169" t="s">
        <v>1</v>
      </c>
      <c r="F1539" s="170" t="s">
        <v>202</v>
      </c>
      <c r="H1539" s="171">
        <v>170</v>
      </c>
      <c r="I1539" s="172"/>
      <c r="L1539" s="168"/>
      <c r="M1539" s="173"/>
      <c r="T1539" s="174"/>
      <c r="AT1539" s="169" t="s">
        <v>197</v>
      </c>
      <c r="AU1539" s="169" t="s">
        <v>84</v>
      </c>
      <c r="AV1539" s="14" t="s">
        <v>193</v>
      </c>
      <c r="AW1539" s="14" t="s">
        <v>30</v>
      </c>
      <c r="AX1539" s="14" t="s">
        <v>80</v>
      </c>
      <c r="AY1539" s="169" t="s">
        <v>187</v>
      </c>
    </row>
    <row r="1540" spans="2:65" s="1" customFormat="1" ht="37.9" customHeight="1">
      <c r="B1540" s="32"/>
      <c r="C1540" s="137" t="s">
        <v>1520</v>
      </c>
      <c r="D1540" s="137" t="s">
        <v>189</v>
      </c>
      <c r="E1540" s="138" t="s">
        <v>1521</v>
      </c>
      <c r="F1540" s="139" t="s">
        <v>1522</v>
      </c>
      <c r="G1540" s="140" t="s">
        <v>397</v>
      </c>
      <c r="H1540" s="141">
        <v>36</v>
      </c>
      <c r="I1540" s="142"/>
      <c r="J1540" s="143">
        <f>ROUND(I1540*H1540,2)</f>
        <v>0</v>
      </c>
      <c r="K1540" s="144"/>
      <c r="L1540" s="32"/>
      <c r="M1540" s="145" t="s">
        <v>1</v>
      </c>
      <c r="N1540" s="146" t="s">
        <v>39</v>
      </c>
      <c r="P1540" s="147">
        <f>O1540*H1540</f>
        <v>0</v>
      </c>
      <c r="Q1540" s="147">
        <v>0</v>
      </c>
      <c r="R1540" s="147">
        <f>Q1540*H1540</f>
        <v>0</v>
      </c>
      <c r="S1540" s="147">
        <v>0</v>
      </c>
      <c r="T1540" s="148">
        <f>S1540*H1540</f>
        <v>0</v>
      </c>
      <c r="AR1540" s="149" t="s">
        <v>287</v>
      </c>
      <c r="AT1540" s="149" t="s">
        <v>189</v>
      </c>
      <c r="AU1540" s="149" t="s">
        <v>84</v>
      </c>
      <c r="AY1540" s="17" t="s">
        <v>187</v>
      </c>
      <c r="BE1540" s="150">
        <f>IF(N1540="základní",J1540,0)</f>
        <v>0</v>
      </c>
      <c r="BF1540" s="150">
        <f>IF(N1540="snížená",J1540,0)</f>
        <v>0</v>
      </c>
      <c r="BG1540" s="150">
        <f>IF(N1540="zákl. přenesená",J1540,0)</f>
        <v>0</v>
      </c>
      <c r="BH1540" s="150">
        <f>IF(N1540="sníž. přenesená",J1540,0)</f>
        <v>0</v>
      </c>
      <c r="BI1540" s="150">
        <f>IF(N1540="nulová",J1540,0)</f>
        <v>0</v>
      </c>
      <c r="BJ1540" s="17" t="s">
        <v>84</v>
      </c>
      <c r="BK1540" s="150">
        <f>ROUND(I1540*H1540,2)</f>
        <v>0</v>
      </c>
      <c r="BL1540" s="17" t="s">
        <v>287</v>
      </c>
      <c r="BM1540" s="149" t="s">
        <v>3765</v>
      </c>
    </row>
    <row r="1541" spans="2:65" s="1" customFormat="1" ht="29.25">
      <c r="B1541" s="32"/>
      <c r="D1541" s="151" t="s">
        <v>195</v>
      </c>
      <c r="F1541" s="152" t="s">
        <v>1518</v>
      </c>
      <c r="I1541" s="153"/>
      <c r="L1541" s="32"/>
      <c r="M1541" s="154"/>
      <c r="T1541" s="56"/>
      <c r="AT1541" s="17" t="s">
        <v>195</v>
      </c>
      <c r="AU1541" s="17" t="s">
        <v>84</v>
      </c>
    </row>
    <row r="1542" spans="2:65" s="12" customFormat="1" ht="11.25">
      <c r="B1542" s="155"/>
      <c r="D1542" s="151" t="s">
        <v>197</v>
      </c>
      <c r="E1542" s="156" t="s">
        <v>1</v>
      </c>
      <c r="F1542" s="157" t="s">
        <v>499</v>
      </c>
      <c r="H1542" s="156" t="s">
        <v>1</v>
      </c>
      <c r="I1542" s="158"/>
      <c r="L1542" s="155"/>
      <c r="M1542" s="159"/>
      <c r="T1542" s="160"/>
      <c r="AT1542" s="156" t="s">
        <v>197</v>
      </c>
      <c r="AU1542" s="156" t="s">
        <v>84</v>
      </c>
      <c r="AV1542" s="12" t="s">
        <v>80</v>
      </c>
      <c r="AW1542" s="12" t="s">
        <v>30</v>
      </c>
      <c r="AX1542" s="12" t="s">
        <v>73</v>
      </c>
      <c r="AY1542" s="156" t="s">
        <v>187</v>
      </c>
    </row>
    <row r="1543" spans="2:65" s="12" customFormat="1" ht="11.25">
      <c r="B1543" s="155"/>
      <c r="D1543" s="151" t="s">
        <v>197</v>
      </c>
      <c r="E1543" s="156" t="s">
        <v>1</v>
      </c>
      <c r="F1543" s="157" t="s">
        <v>1524</v>
      </c>
      <c r="H1543" s="156" t="s">
        <v>1</v>
      </c>
      <c r="I1543" s="158"/>
      <c r="L1543" s="155"/>
      <c r="M1543" s="159"/>
      <c r="T1543" s="160"/>
      <c r="AT1543" s="156" t="s">
        <v>197</v>
      </c>
      <c r="AU1543" s="156" t="s">
        <v>84</v>
      </c>
      <c r="AV1543" s="12" t="s">
        <v>80</v>
      </c>
      <c r="AW1543" s="12" t="s">
        <v>30</v>
      </c>
      <c r="AX1543" s="12" t="s">
        <v>73</v>
      </c>
      <c r="AY1543" s="156" t="s">
        <v>187</v>
      </c>
    </row>
    <row r="1544" spans="2:65" s="12" customFormat="1" ht="11.25">
      <c r="B1544" s="155"/>
      <c r="D1544" s="151" t="s">
        <v>197</v>
      </c>
      <c r="E1544" s="156" t="s">
        <v>1</v>
      </c>
      <c r="F1544" s="157" t="s">
        <v>1525</v>
      </c>
      <c r="H1544" s="156" t="s">
        <v>1</v>
      </c>
      <c r="I1544" s="158"/>
      <c r="L1544" s="155"/>
      <c r="M1544" s="159"/>
      <c r="T1544" s="160"/>
      <c r="AT1544" s="156" t="s">
        <v>197</v>
      </c>
      <c r="AU1544" s="156" t="s">
        <v>84</v>
      </c>
      <c r="AV1544" s="12" t="s">
        <v>80</v>
      </c>
      <c r="AW1544" s="12" t="s">
        <v>30</v>
      </c>
      <c r="AX1544" s="12" t="s">
        <v>73</v>
      </c>
      <c r="AY1544" s="156" t="s">
        <v>187</v>
      </c>
    </row>
    <row r="1545" spans="2:65" s="13" customFormat="1" ht="11.25">
      <c r="B1545" s="161"/>
      <c r="D1545" s="151" t="s">
        <v>197</v>
      </c>
      <c r="E1545" s="162" t="s">
        <v>1</v>
      </c>
      <c r="F1545" s="163" t="s">
        <v>1526</v>
      </c>
      <c r="H1545" s="164">
        <v>36</v>
      </c>
      <c r="I1545" s="165"/>
      <c r="L1545" s="161"/>
      <c r="M1545" s="166"/>
      <c r="T1545" s="167"/>
      <c r="AT1545" s="162" t="s">
        <v>197</v>
      </c>
      <c r="AU1545" s="162" t="s">
        <v>84</v>
      </c>
      <c r="AV1545" s="13" t="s">
        <v>84</v>
      </c>
      <c r="AW1545" s="13" t="s">
        <v>30</v>
      </c>
      <c r="AX1545" s="13" t="s">
        <v>73</v>
      </c>
      <c r="AY1545" s="162" t="s">
        <v>187</v>
      </c>
    </row>
    <row r="1546" spans="2:65" s="14" customFormat="1" ht="11.25">
      <c r="B1546" s="168"/>
      <c r="D1546" s="151" t="s">
        <v>197</v>
      </c>
      <c r="E1546" s="169" t="s">
        <v>1</v>
      </c>
      <c r="F1546" s="170" t="s">
        <v>202</v>
      </c>
      <c r="H1546" s="171">
        <v>36</v>
      </c>
      <c r="I1546" s="172"/>
      <c r="L1546" s="168"/>
      <c r="M1546" s="173"/>
      <c r="T1546" s="174"/>
      <c r="AT1546" s="169" t="s">
        <v>197</v>
      </c>
      <c r="AU1546" s="169" t="s">
        <v>84</v>
      </c>
      <c r="AV1546" s="14" t="s">
        <v>193</v>
      </c>
      <c r="AW1546" s="14" t="s">
        <v>30</v>
      </c>
      <c r="AX1546" s="14" t="s">
        <v>80</v>
      </c>
      <c r="AY1546" s="169" t="s">
        <v>187</v>
      </c>
    </row>
    <row r="1547" spans="2:65" s="1" customFormat="1" ht="37.9" customHeight="1">
      <c r="B1547" s="32"/>
      <c r="C1547" s="137" t="s">
        <v>1527</v>
      </c>
      <c r="D1547" s="137" t="s">
        <v>189</v>
      </c>
      <c r="E1547" s="138" t="s">
        <v>1528</v>
      </c>
      <c r="F1547" s="139" t="s">
        <v>1529</v>
      </c>
      <c r="G1547" s="140" t="s">
        <v>397</v>
      </c>
      <c r="H1547" s="141">
        <v>170</v>
      </c>
      <c r="I1547" s="142"/>
      <c r="J1547" s="143">
        <f>ROUND(I1547*H1547,2)</f>
        <v>0</v>
      </c>
      <c r="K1547" s="144"/>
      <c r="L1547" s="32"/>
      <c r="M1547" s="145" t="s">
        <v>1</v>
      </c>
      <c r="N1547" s="146" t="s">
        <v>39</v>
      </c>
      <c r="P1547" s="147">
        <f>O1547*H1547</f>
        <v>0</v>
      </c>
      <c r="Q1547" s="147">
        <v>0</v>
      </c>
      <c r="R1547" s="147">
        <f>Q1547*H1547</f>
        <v>0</v>
      </c>
      <c r="S1547" s="147">
        <v>0</v>
      </c>
      <c r="T1547" s="148">
        <f>S1547*H1547</f>
        <v>0</v>
      </c>
      <c r="AR1547" s="149" t="s">
        <v>287</v>
      </c>
      <c r="AT1547" s="149" t="s">
        <v>189</v>
      </c>
      <c r="AU1547" s="149" t="s">
        <v>84</v>
      </c>
      <c r="AY1547" s="17" t="s">
        <v>187</v>
      </c>
      <c r="BE1547" s="150">
        <f>IF(N1547="základní",J1547,0)</f>
        <v>0</v>
      </c>
      <c r="BF1547" s="150">
        <f>IF(N1547="snížená",J1547,0)</f>
        <v>0</v>
      </c>
      <c r="BG1547" s="150">
        <f>IF(N1547="zákl. přenesená",J1547,0)</f>
        <v>0</v>
      </c>
      <c r="BH1547" s="150">
        <f>IF(N1547="sníž. přenesená",J1547,0)</f>
        <v>0</v>
      </c>
      <c r="BI1547" s="150">
        <f>IF(N1547="nulová",J1547,0)</f>
        <v>0</v>
      </c>
      <c r="BJ1547" s="17" t="s">
        <v>84</v>
      </c>
      <c r="BK1547" s="150">
        <f>ROUND(I1547*H1547,2)</f>
        <v>0</v>
      </c>
      <c r="BL1547" s="17" t="s">
        <v>287</v>
      </c>
      <c r="BM1547" s="149" t="s">
        <v>3766</v>
      </c>
    </row>
    <row r="1548" spans="2:65" s="1" customFormat="1" ht="29.25">
      <c r="B1548" s="32"/>
      <c r="D1548" s="151" t="s">
        <v>195</v>
      </c>
      <c r="F1548" s="152" t="s">
        <v>1518</v>
      </c>
      <c r="I1548" s="153"/>
      <c r="L1548" s="32"/>
      <c r="M1548" s="154"/>
      <c r="T1548" s="56"/>
      <c r="AT1548" s="17" t="s">
        <v>195</v>
      </c>
      <c r="AU1548" s="17" t="s">
        <v>84</v>
      </c>
    </row>
    <row r="1549" spans="2:65" s="12" customFormat="1" ht="11.25">
      <c r="B1549" s="155"/>
      <c r="D1549" s="151" t="s">
        <v>197</v>
      </c>
      <c r="E1549" s="156" t="s">
        <v>1</v>
      </c>
      <c r="F1549" s="157" t="s">
        <v>499</v>
      </c>
      <c r="H1549" s="156" t="s">
        <v>1</v>
      </c>
      <c r="I1549" s="158"/>
      <c r="L1549" s="155"/>
      <c r="M1549" s="159"/>
      <c r="T1549" s="160"/>
      <c r="AT1549" s="156" t="s">
        <v>197</v>
      </c>
      <c r="AU1549" s="156" t="s">
        <v>84</v>
      </c>
      <c r="AV1549" s="12" t="s">
        <v>80</v>
      </c>
      <c r="AW1549" s="12" t="s">
        <v>30</v>
      </c>
      <c r="AX1549" s="12" t="s">
        <v>73</v>
      </c>
      <c r="AY1549" s="156" t="s">
        <v>187</v>
      </c>
    </row>
    <row r="1550" spans="2:65" s="13" customFormat="1" ht="11.25">
      <c r="B1550" s="161"/>
      <c r="D1550" s="151" t="s">
        <v>197</v>
      </c>
      <c r="E1550" s="162" t="s">
        <v>1</v>
      </c>
      <c r="F1550" s="163" t="s">
        <v>1519</v>
      </c>
      <c r="H1550" s="164">
        <v>170</v>
      </c>
      <c r="I1550" s="165"/>
      <c r="L1550" s="161"/>
      <c r="M1550" s="166"/>
      <c r="T1550" s="167"/>
      <c r="AT1550" s="162" t="s">
        <v>197</v>
      </c>
      <c r="AU1550" s="162" t="s">
        <v>84</v>
      </c>
      <c r="AV1550" s="13" t="s">
        <v>84</v>
      </c>
      <c r="AW1550" s="13" t="s">
        <v>30</v>
      </c>
      <c r="AX1550" s="13" t="s">
        <v>73</v>
      </c>
      <c r="AY1550" s="162" t="s">
        <v>187</v>
      </c>
    </row>
    <row r="1551" spans="2:65" s="14" customFormat="1" ht="11.25">
      <c r="B1551" s="168"/>
      <c r="D1551" s="151" t="s">
        <v>197</v>
      </c>
      <c r="E1551" s="169" t="s">
        <v>1</v>
      </c>
      <c r="F1551" s="170" t="s">
        <v>202</v>
      </c>
      <c r="H1551" s="171">
        <v>170</v>
      </c>
      <c r="I1551" s="172"/>
      <c r="L1551" s="168"/>
      <c r="M1551" s="173"/>
      <c r="T1551" s="174"/>
      <c r="AT1551" s="169" t="s">
        <v>197</v>
      </c>
      <c r="AU1551" s="169" t="s">
        <v>84</v>
      </c>
      <c r="AV1551" s="14" t="s">
        <v>193</v>
      </c>
      <c r="AW1551" s="14" t="s">
        <v>30</v>
      </c>
      <c r="AX1551" s="14" t="s">
        <v>80</v>
      </c>
      <c r="AY1551" s="169" t="s">
        <v>187</v>
      </c>
    </row>
    <row r="1552" spans="2:65" s="1" customFormat="1" ht="24.2" customHeight="1">
      <c r="B1552" s="32"/>
      <c r="C1552" s="137" t="s">
        <v>1531</v>
      </c>
      <c r="D1552" s="137" t="s">
        <v>189</v>
      </c>
      <c r="E1552" s="138" t="s">
        <v>1532</v>
      </c>
      <c r="F1552" s="139" t="s">
        <v>1533</v>
      </c>
      <c r="G1552" s="140" t="s">
        <v>192</v>
      </c>
      <c r="H1552" s="141">
        <v>9.75</v>
      </c>
      <c r="I1552" s="142"/>
      <c r="J1552" s="143">
        <f>ROUND(I1552*H1552,2)</f>
        <v>0</v>
      </c>
      <c r="K1552" s="144"/>
      <c r="L1552" s="32"/>
      <c r="M1552" s="145" t="s">
        <v>1</v>
      </c>
      <c r="N1552" s="146" t="s">
        <v>39</v>
      </c>
      <c r="P1552" s="147">
        <f>O1552*H1552</f>
        <v>0</v>
      </c>
      <c r="Q1552" s="147">
        <v>0</v>
      </c>
      <c r="R1552" s="147">
        <f>Q1552*H1552</f>
        <v>0</v>
      </c>
      <c r="S1552" s="147">
        <v>0</v>
      </c>
      <c r="T1552" s="148">
        <f>S1552*H1552</f>
        <v>0</v>
      </c>
      <c r="AR1552" s="149" t="s">
        <v>287</v>
      </c>
      <c r="AT1552" s="149" t="s">
        <v>189</v>
      </c>
      <c r="AU1552" s="149" t="s">
        <v>84</v>
      </c>
      <c r="AY1552" s="17" t="s">
        <v>187</v>
      </c>
      <c r="BE1552" s="150">
        <f>IF(N1552="základní",J1552,0)</f>
        <v>0</v>
      </c>
      <c r="BF1552" s="150">
        <f>IF(N1552="snížená",J1552,0)</f>
        <v>0</v>
      </c>
      <c r="BG1552" s="150">
        <f>IF(N1552="zákl. přenesená",J1552,0)</f>
        <v>0</v>
      </c>
      <c r="BH1552" s="150">
        <f>IF(N1552="sníž. přenesená",J1552,0)</f>
        <v>0</v>
      </c>
      <c r="BI1552" s="150">
        <f>IF(N1552="nulová",J1552,0)</f>
        <v>0</v>
      </c>
      <c r="BJ1552" s="17" t="s">
        <v>84</v>
      </c>
      <c r="BK1552" s="150">
        <f>ROUND(I1552*H1552,2)</f>
        <v>0</v>
      </c>
      <c r="BL1552" s="17" t="s">
        <v>287</v>
      </c>
      <c r="BM1552" s="149" t="s">
        <v>3767</v>
      </c>
    </row>
    <row r="1553" spans="2:65" s="1" customFormat="1" ht="68.25">
      <c r="B1553" s="32"/>
      <c r="D1553" s="151" t="s">
        <v>195</v>
      </c>
      <c r="F1553" s="152" t="s">
        <v>1535</v>
      </c>
      <c r="I1553" s="153"/>
      <c r="L1553" s="32"/>
      <c r="M1553" s="154"/>
      <c r="T1553" s="56"/>
      <c r="AT1553" s="17" t="s">
        <v>195</v>
      </c>
      <c r="AU1553" s="17" t="s">
        <v>84</v>
      </c>
    </row>
    <row r="1554" spans="2:65" s="13" customFormat="1" ht="11.25">
      <c r="B1554" s="161"/>
      <c r="D1554" s="151" t="s">
        <v>197</v>
      </c>
      <c r="E1554" s="162" t="s">
        <v>1</v>
      </c>
      <c r="F1554" s="163" t="s">
        <v>1536</v>
      </c>
      <c r="H1554" s="164">
        <v>9.75</v>
      </c>
      <c r="I1554" s="165"/>
      <c r="L1554" s="161"/>
      <c r="M1554" s="166"/>
      <c r="T1554" s="167"/>
      <c r="AT1554" s="162" t="s">
        <v>197</v>
      </c>
      <c r="AU1554" s="162" t="s">
        <v>84</v>
      </c>
      <c r="AV1554" s="13" t="s">
        <v>84</v>
      </c>
      <c r="AW1554" s="13" t="s">
        <v>30</v>
      </c>
      <c r="AX1554" s="13" t="s">
        <v>73</v>
      </c>
      <c r="AY1554" s="162" t="s">
        <v>187</v>
      </c>
    </row>
    <row r="1555" spans="2:65" s="14" customFormat="1" ht="11.25">
      <c r="B1555" s="168"/>
      <c r="D1555" s="151" t="s">
        <v>197</v>
      </c>
      <c r="E1555" s="169" t="s">
        <v>1</v>
      </c>
      <c r="F1555" s="170" t="s">
        <v>202</v>
      </c>
      <c r="H1555" s="171">
        <v>9.75</v>
      </c>
      <c r="I1555" s="172"/>
      <c r="L1555" s="168"/>
      <c r="M1555" s="173"/>
      <c r="T1555" s="174"/>
      <c r="AT1555" s="169" t="s">
        <v>197</v>
      </c>
      <c r="AU1555" s="169" t="s">
        <v>84</v>
      </c>
      <c r="AV1555" s="14" t="s">
        <v>193</v>
      </c>
      <c r="AW1555" s="14" t="s">
        <v>30</v>
      </c>
      <c r="AX1555" s="14" t="s">
        <v>80</v>
      </c>
      <c r="AY1555" s="169" t="s">
        <v>187</v>
      </c>
    </row>
    <row r="1556" spans="2:65" s="1" customFormat="1" ht="49.15" customHeight="1">
      <c r="B1556" s="32"/>
      <c r="C1556" s="137" t="s">
        <v>1537</v>
      </c>
      <c r="D1556" s="137" t="s">
        <v>189</v>
      </c>
      <c r="E1556" s="138" t="s">
        <v>1538</v>
      </c>
      <c r="F1556" s="139" t="s">
        <v>1539</v>
      </c>
      <c r="G1556" s="140" t="s">
        <v>217</v>
      </c>
      <c r="H1556" s="141">
        <v>36.279000000000003</v>
      </c>
      <c r="I1556" s="142"/>
      <c r="J1556" s="143">
        <f>ROUND(I1556*H1556,2)</f>
        <v>0</v>
      </c>
      <c r="K1556" s="144"/>
      <c r="L1556" s="32"/>
      <c r="M1556" s="145" t="s">
        <v>1</v>
      </c>
      <c r="N1556" s="146" t="s">
        <v>39</v>
      </c>
      <c r="P1556" s="147">
        <f>O1556*H1556</f>
        <v>0</v>
      </c>
      <c r="Q1556" s="147">
        <v>0</v>
      </c>
      <c r="R1556" s="147">
        <f>Q1556*H1556</f>
        <v>0</v>
      </c>
      <c r="S1556" s="147">
        <v>0</v>
      </c>
      <c r="T1556" s="148">
        <f>S1556*H1556</f>
        <v>0</v>
      </c>
      <c r="AR1556" s="149" t="s">
        <v>287</v>
      </c>
      <c r="AT1556" s="149" t="s">
        <v>189</v>
      </c>
      <c r="AU1556" s="149" t="s">
        <v>84</v>
      </c>
      <c r="AY1556" s="17" t="s">
        <v>187</v>
      </c>
      <c r="BE1556" s="150">
        <f>IF(N1556="základní",J1556,0)</f>
        <v>0</v>
      </c>
      <c r="BF1556" s="150">
        <f>IF(N1556="snížená",J1556,0)</f>
        <v>0</v>
      </c>
      <c r="BG1556" s="150">
        <f>IF(N1556="zákl. přenesená",J1556,0)</f>
        <v>0</v>
      </c>
      <c r="BH1556" s="150">
        <f>IF(N1556="sníž. přenesená",J1556,0)</f>
        <v>0</v>
      </c>
      <c r="BI1556" s="150">
        <f>IF(N1556="nulová",J1556,0)</f>
        <v>0</v>
      </c>
      <c r="BJ1556" s="17" t="s">
        <v>84</v>
      </c>
      <c r="BK1556" s="150">
        <f>ROUND(I1556*H1556,2)</f>
        <v>0</v>
      </c>
      <c r="BL1556" s="17" t="s">
        <v>287</v>
      </c>
      <c r="BM1556" s="149" t="s">
        <v>3768</v>
      </c>
    </row>
    <row r="1557" spans="2:65" s="1" customFormat="1" ht="117">
      <c r="B1557" s="32"/>
      <c r="D1557" s="151" t="s">
        <v>195</v>
      </c>
      <c r="F1557" s="152" t="s">
        <v>1541</v>
      </c>
      <c r="I1557" s="153"/>
      <c r="L1557" s="32"/>
      <c r="M1557" s="154"/>
      <c r="T1557" s="56"/>
      <c r="AT1557" s="17" t="s">
        <v>195</v>
      </c>
      <c r="AU1557" s="17" t="s">
        <v>84</v>
      </c>
    </row>
    <row r="1558" spans="2:65" s="11" customFormat="1" ht="22.9" customHeight="1">
      <c r="B1558" s="125"/>
      <c r="D1558" s="126" t="s">
        <v>72</v>
      </c>
      <c r="E1558" s="135" t="s">
        <v>1542</v>
      </c>
      <c r="F1558" s="135" t="s">
        <v>1543</v>
      </c>
      <c r="I1558" s="128"/>
      <c r="J1558" s="136">
        <f>BK1558</f>
        <v>0</v>
      </c>
      <c r="L1558" s="125"/>
      <c r="M1558" s="130"/>
      <c r="P1558" s="131">
        <f>SUM(P1559:P1666)</f>
        <v>0</v>
      </c>
      <c r="R1558" s="131">
        <f>SUM(R1559:R1666)</f>
        <v>0</v>
      </c>
      <c r="T1558" s="132">
        <f>SUM(T1559:T1666)</f>
        <v>0</v>
      </c>
      <c r="AR1558" s="126" t="s">
        <v>84</v>
      </c>
      <c r="AT1558" s="133" t="s">
        <v>72</v>
      </c>
      <c r="AU1558" s="133" t="s">
        <v>80</v>
      </c>
      <c r="AY1558" s="126" t="s">
        <v>187</v>
      </c>
      <c r="BK1558" s="134">
        <f>SUM(BK1559:BK1666)</f>
        <v>0</v>
      </c>
    </row>
    <row r="1559" spans="2:65" s="1" customFormat="1" ht="44.25" customHeight="1">
      <c r="B1559" s="32"/>
      <c r="C1559" s="137" t="s">
        <v>1544</v>
      </c>
      <c r="D1559" s="137" t="s">
        <v>189</v>
      </c>
      <c r="E1559" s="138" t="s">
        <v>1545</v>
      </c>
      <c r="F1559" s="139" t="s">
        <v>1546</v>
      </c>
      <c r="G1559" s="140" t="s">
        <v>397</v>
      </c>
      <c r="H1559" s="141">
        <v>11.2</v>
      </c>
      <c r="I1559" s="142"/>
      <c r="J1559" s="143">
        <f>ROUND(I1559*H1559,2)</f>
        <v>0</v>
      </c>
      <c r="K1559" s="144"/>
      <c r="L1559" s="32"/>
      <c r="M1559" s="145" t="s">
        <v>1</v>
      </c>
      <c r="N1559" s="146" t="s">
        <v>39</v>
      </c>
      <c r="P1559" s="147">
        <f>O1559*H1559</f>
        <v>0</v>
      </c>
      <c r="Q1559" s="147">
        <v>0</v>
      </c>
      <c r="R1559" s="147">
        <f>Q1559*H1559</f>
        <v>0</v>
      </c>
      <c r="S1559" s="147">
        <v>0</v>
      </c>
      <c r="T1559" s="148">
        <f>S1559*H1559</f>
        <v>0</v>
      </c>
      <c r="AR1559" s="149" t="s">
        <v>287</v>
      </c>
      <c r="AT1559" s="149" t="s">
        <v>189</v>
      </c>
      <c r="AU1559" s="149" t="s">
        <v>84</v>
      </c>
      <c r="AY1559" s="17" t="s">
        <v>187</v>
      </c>
      <c r="BE1559" s="150">
        <f>IF(N1559="základní",J1559,0)</f>
        <v>0</v>
      </c>
      <c r="BF1559" s="150">
        <f>IF(N1559="snížená",J1559,0)</f>
        <v>0</v>
      </c>
      <c r="BG1559" s="150">
        <f>IF(N1559="zákl. přenesená",J1559,0)</f>
        <v>0</v>
      </c>
      <c r="BH1559" s="150">
        <f>IF(N1559="sníž. přenesená",J1559,0)</f>
        <v>0</v>
      </c>
      <c r="BI1559" s="150">
        <f>IF(N1559="nulová",J1559,0)</f>
        <v>0</v>
      </c>
      <c r="BJ1559" s="17" t="s">
        <v>84</v>
      </c>
      <c r="BK1559" s="150">
        <f>ROUND(I1559*H1559,2)</f>
        <v>0</v>
      </c>
      <c r="BL1559" s="17" t="s">
        <v>287</v>
      </c>
      <c r="BM1559" s="149" t="s">
        <v>3769</v>
      </c>
    </row>
    <row r="1560" spans="2:65" s="1" customFormat="1" ht="126.75">
      <c r="B1560" s="32"/>
      <c r="D1560" s="151" t="s">
        <v>195</v>
      </c>
      <c r="F1560" s="152" t="s">
        <v>1548</v>
      </c>
      <c r="I1560" s="153"/>
      <c r="L1560" s="32"/>
      <c r="M1560" s="154"/>
      <c r="T1560" s="56"/>
      <c r="AT1560" s="17" t="s">
        <v>195</v>
      </c>
      <c r="AU1560" s="17" t="s">
        <v>84</v>
      </c>
    </row>
    <row r="1561" spans="2:65" s="12" customFormat="1" ht="11.25">
      <c r="B1561" s="155"/>
      <c r="D1561" s="151" t="s">
        <v>197</v>
      </c>
      <c r="E1561" s="156" t="s">
        <v>1</v>
      </c>
      <c r="F1561" s="157" t="s">
        <v>207</v>
      </c>
      <c r="H1561" s="156" t="s">
        <v>1</v>
      </c>
      <c r="I1561" s="158"/>
      <c r="L1561" s="155"/>
      <c r="M1561" s="159"/>
      <c r="T1561" s="160"/>
      <c r="AT1561" s="156" t="s">
        <v>197</v>
      </c>
      <c r="AU1561" s="156" t="s">
        <v>84</v>
      </c>
      <c r="AV1561" s="12" t="s">
        <v>80</v>
      </c>
      <c r="AW1561" s="12" t="s">
        <v>30</v>
      </c>
      <c r="AX1561" s="12" t="s">
        <v>73</v>
      </c>
      <c r="AY1561" s="156" t="s">
        <v>187</v>
      </c>
    </row>
    <row r="1562" spans="2:65" s="12" customFormat="1" ht="11.25">
      <c r="B1562" s="155"/>
      <c r="D1562" s="151" t="s">
        <v>197</v>
      </c>
      <c r="E1562" s="156" t="s">
        <v>1</v>
      </c>
      <c r="F1562" s="157" t="s">
        <v>307</v>
      </c>
      <c r="H1562" s="156" t="s">
        <v>1</v>
      </c>
      <c r="I1562" s="158"/>
      <c r="L1562" s="155"/>
      <c r="M1562" s="159"/>
      <c r="T1562" s="160"/>
      <c r="AT1562" s="156" t="s">
        <v>197</v>
      </c>
      <c r="AU1562" s="156" t="s">
        <v>84</v>
      </c>
      <c r="AV1562" s="12" t="s">
        <v>80</v>
      </c>
      <c r="AW1562" s="12" t="s">
        <v>30</v>
      </c>
      <c r="AX1562" s="12" t="s">
        <v>73</v>
      </c>
      <c r="AY1562" s="156" t="s">
        <v>187</v>
      </c>
    </row>
    <row r="1563" spans="2:65" s="13" customFormat="1" ht="11.25">
      <c r="B1563" s="161"/>
      <c r="D1563" s="151" t="s">
        <v>197</v>
      </c>
      <c r="E1563" s="162" t="s">
        <v>1</v>
      </c>
      <c r="F1563" s="163" t="s">
        <v>1549</v>
      </c>
      <c r="H1563" s="164">
        <v>5.6</v>
      </c>
      <c r="I1563" s="165"/>
      <c r="L1563" s="161"/>
      <c r="M1563" s="166"/>
      <c r="T1563" s="167"/>
      <c r="AT1563" s="162" t="s">
        <v>197</v>
      </c>
      <c r="AU1563" s="162" t="s">
        <v>84</v>
      </c>
      <c r="AV1563" s="13" t="s">
        <v>84</v>
      </c>
      <c r="AW1563" s="13" t="s">
        <v>30</v>
      </c>
      <c r="AX1563" s="13" t="s">
        <v>73</v>
      </c>
      <c r="AY1563" s="162" t="s">
        <v>187</v>
      </c>
    </row>
    <row r="1564" spans="2:65" s="12" customFormat="1" ht="11.25">
      <c r="B1564" s="155"/>
      <c r="D1564" s="151" t="s">
        <v>197</v>
      </c>
      <c r="E1564" s="156" t="s">
        <v>1</v>
      </c>
      <c r="F1564" s="157" t="s">
        <v>311</v>
      </c>
      <c r="H1564" s="156" t="s">
        <v>1</v>
      </c>
      <c r="I1564" s="158"/>
      <c r="L1564" s="155"/>
      <c r="M1564" s="159"/>
      <c r="T1564" s="160"/>
      <c r="AT1564" s="156" t="s">
        <v>197</v>
      </c>
      <c r="AU1564" s="156" t="s">
        <v>84</v>
      </c>
      <c r="AV1564" s="12" t="s">
        <v>80</v>
      </c>
      <c r="AW1564" s="12" t="s">
        <v>30</v>
      </c>
      <c r="AX1564" s="12" t="s">
        <v>73</v>
      </c>
      <c r="AY1564" s="156" t="s">
        <v>187</v>
      </c>
    </row>
    <row r="1565" spans="2:65" s="13" customFormat="1" ht="11.25">
      <c r="B1565" s="161"/>
      <c r="D1565" s="151" t="s">
        <v>197</v>
      </c>
      <c r="E1565" s="162" t="s">
        <v>1</v>
      </c>
      <c r="F1565" s="163" t="s">
        <v>1549</v>
      </c>
      <c r="H1565" s="164">
        <v>5.6</v>
      </c>
      <c r="I1565" s="165"/>
      <c r="L1565" s="161"/>
      <c r="M1565" s="166"/>
      <c r="T1565" s="167"/>
      <c r="AT1565" s="162" t="s">
        <v>197</v>
      </c>
      <c r="AU1565" s="162" t="s">
        <v>84</v>
      </c>
      <c r="AV1565" s="13" t="s">
        <v>84</v>
      </c>
      <c r="AW1565" s="13" t="s">
        <v>30</v>
      </c>
      <c r="AX1565" s="13" t="s">
        <v>73</v>
      </c>
      <c r="AY1565" s="162" t="s">
        <v>187</v>
      </c>
    </row>
    <row r="1566" spans="2:65" s="14" customFormat="1" ht="11.25">
      <c r="B1566" s="168"/>
      <c r="D1566" s="151" t="s">
        <v>197</v>
      </c>
      <c r="E1566" s="169" t="s">
        <v>1</v>
      </c>
      <c r="F1566" s="170" t="s">
        <v>202</v>
      </c>
      <c r="H1566" s="171">
        <v>11.2</v>
      </c>
      <c r="I1566" s="172"/>
      <c r="L1566" s="168"/>
      <c r="M1566" s="173"/>
      <c r="T1566" s="174"/>
      <c r="AT1566" s="169" t="s">
        <v>197</v>
      </c>
      <c r="AU1566" s="169" t="s">
        <v>84</v>
      </c>
      <c r="AV1566" s="14" t="s">
        <v>193</v>
      </c>
      <c r="AW1566" s="14" t="s">
        <v>30</v>
      </c>
      <c r="AX1566" s="14" t="s">
        <v>80</v>
      </c>
      <c r="AY1566" s="169" t="s">
        <v>187</v>
      </c>
    </row>
    <row r="1567" spans="2:65" s="1" customFormat="1" ht="44.25" customHeight="1">
      <c r="B1567" s="32"/>
      <c r="C1567" s="137" t="s">
        <v>1550</v>
      </c>
      <c r="D1567" s="137" t="s">
        <v>189</v>
      </c>
      <c r="E1567" s="138" t="s">
        <v>1551</v>
      </c>
      <c r="F1567" s="139" t="s">
        <v>1552</v>
      </c>
      <c r="G1567" s="140" t="s">
        <v>245</v>
      </c>
      <c r="H1567" s="141">
        <v>34.159999999999997</v>
      </c>
      <c r="I1567" s="142"/>
      <c r="J1567" s="143">
        <f>ROUND(I1567*H1567,2)</f>
        <v>0</v>
      </c>
      <c r="K1567" s="144"/>
      <c r="L1567" s="32"/>
      <c r="M1567" s="145" t="s">
        <v>1</v>
      </c>
      <c r="N1567" s="146" t="s">
        <v>39</v>
      </c>
      <c r="P1567" s="147">
        <f>O1567*H1567</f>
        <v>0</v>
      </c>
      <c r="Q1567" s="147">
        <v>0</v>
      </c>
      <c r="R1567" s="147">
        <f>Q1567*H1567</f>
        <v>0</v>
      </c>
      <c r="S1567" s="147">
        <v>0</v>
      </c>
      <c r="T1567" s="148">
        <f>S1567*H1567</f>
        <v>0</v>
      </c>
      <c r="AR1567" s="149" t="s">
        <v>287</v>
      </c>
      <c r="AT1567" s="149" t="s">
        <v>189</v>
      </c>
      <c r="AU1567" s="149" t="s">
        <v>84</v>
      </c>
      <c r="AY1567" s="17" t="s">
        <v>187</v>
      </c>
      <c r="BE1567" s="150">
        <f>IF(N1567="základní",J1567,0)</f>
        <v>0</v>
      </c>
      <c r="BF1567" s="150">
        <f>IF(N1567="snížená",J1567,0)</f>
        <v>0</v>
      </c>
      <c r="BG1567" s="150">
        <f>IF(N1567="zákl. přenesená",J1567,0)</f>
        <v>0</v>
      </c>
      <c r="BH1567" s="150">
        <f>IF(N1567="sníž. přenesená",J1567,0)</f>
        <v>0</v>
      </c>
      <c r="BI1567" s="150">
        <f>IF(N1567="nulová",J1567,0)</f>
        <v>0</v>
      </c>
      <c r="BJ1567" s="17" t="s">
        <v>84</v>
      </c>
      <c r="BK1567" s="150">
        <f>ROUND(I1567*H1567,2)</f>
        <v>0</v>
      </c>
      <c r="BL1567" s="17" t="s">
        <v>287</v>
      </c>
      <c r="BM1567" s="149" t="s">
        <v>3770</v>
      </c>
    </row>
    <row r="1568" spans="2:65" s="1" customFormat="1" ht="126.75">
      <c r="B1568" s="32"/>
      <c r="D1568" s="151" t="s">
        <v>195</v>
      </c>
      <c r="F1568" s="152" t="s">
        <v>1548</v>
      </c>
      <c r="I1568" s="153"/>
      <c r="L1568" s="32"/>
      <c r="M1568" s="154"/>
      <c r="T1568" s="56"/>
      <c r="AT1568" s="17" t="s">
        <v>195</v>
      </c>
      <c r="AU1568" s="17" t="s">
        <v>84</v>
      </c>
    </row>
    <row r="1569" spans="2:65" s="12" customFormat="1" ht="11.25">
      <c r="B1569" s="155"/>
      <c r="D1569" s="151" t="s">
        <v>197</v>
      </c>
      <c r="E1569" s="156" t="s">
        <v>1</v>
      </c>
      <c r="F1569" s="157" t="s">
        <v>207</v>
      </c>
      <c r="H1569" s="156" t="s">
        <v>1</v>
      </c>
      <c r="I1569" s="158"/>
      <c r="L1569" s="155"/>
      <c r="M1569" s="159"/>
      <c r="T1569" s="160"/>
      <c r="AT1569" s="156" t="s">
        <v>197</v>
      </c>
      <c r="AU1569" s="156" t="s">
        <v>84</v>
      </c>
      <c r="AV1569" s="12" t="s">
        <v>80</v>
      </c>
      <c r="AW1569" s="12" t="s">
        <v>30</v>
      </c>
      <c r="AX1569" s="12" t="s">
        <v>73</v>
      </c>
      <c r="AY1569" s="156" t="s">
        <v>187</v>
      </c>
    </row>
    <row r="1570" spans="2:65" s="12" customFormat="1" ht="11.25">
      <c r="B1570" s="155"/>
      <c r="D1570" s="151" t="s">
        <v>197</v>
      </c>
      <c r="E1570" s="156" t="s">
        <v>1</v>
      </c>
      <c r="F1570" s="157" t="s">
        <v>307</v>
      </c>
      <c r="H1570" s="156" t="s">
        <v>1</v>
      </c>
      <c r="I1570" s="158"/>
      <c r="L1570" s="155"/>
      <c r="M1570" s="159"/>
      <c r="T1570" s="160"/>
      <c r="AT1570" s="156" t="s">
        <v>197</v>
      </c>
      <c r="AU1570" s="156" t="s">
        <v>84</v>
      </c>
      <c r="AV1570" s="12" t="s">
        <v>80</v>
      </c>
      <c r="AW1570" s="12" t="s">
        <v>30</v>
      </c>
      <c r="AX1570" s="12" t="s">
        <v>73</v>
      </c>
      <c r="AY1570" s="156" t="s">
        <v>187</v>
      </c>
    </row>
    <row r="1571" spans="2:65" s="13" customFormat="1" ht="11.25">
      <c r="B1571" s="161"/>
      <c r="D1571" s="151" t="s">
        <v>197</v>
      </c>
      <c r="E1571" s="162" t="s">
        <v>1</v>
      </c>
      <c r="F1571" s="163" t="s">
        <v>1554</v>
      </c>
      <c r="H1571" s="164">
        <v>17.079999999999998</v>
      </c>
      <c r="I1571" s="165"/>
      <c r="L1571" s="161"/>
      <c r="M1571" s="166"/>
      <c r="T1571" s="167"/>
      <c r="AT1571" s="162" t="s">
        <v>197</v>
      </c>
      <c r="AU1571" s="162" t="s">
        <v>84</v>
      </c>
      <c r="AV1571" s="13" t="s">
        <v>84</v>
      </c>
      <c r="AW1571" s="13" t="s">
        <v>30</v>
      </c>
      <c r="AX1571" s="13" t="s">
        <v>73</v>
      </c>
      <c r="AY1571" s="162" t="s">
        <v>187</v>
      </c>
    </row>
    <row r="1572" spans="2:65" s="12" customFormat="1" ht="11.25">
      <c r="B1572" s="155"/>
      <c r="D1572" s="151" t="s">
        <v>197</v>
      </c>
      <c r="E1572" s="156" t="s">
        <v>1</v>
      </c>
      <c r="F1572" s="157" t="s">
        <v>311</v>
      </c>
      <c r="H1572" s="156" t="s">
        <v>1</v>
      </c>
      <c r="I1572" s="158"/>
      <c r="L1572" s="155"/>
      <c r="M1572" s="159"/>
      <c r="T1572" s="160"/>
      <c r="AT1572" s="156" t="s">
        <v>197</v>
      </c>
      <c r="AU1572" s="156" t="s">
        <v>84</v>
      </c>
      <c r="AV1572" s="12" t="s">
        <v>80</v>
      </c>
      <c r="AW1572" s="12" t="s">
        <v>30</v>
      </c>
      <c r="AX1572" s="12" t="s">
        <v>73</v>
      </c>
      <c r="AY1572" s="156" t="s">
        <v>187</v>
      </c>
    </row>
    <row r="1573" spans="2:65" s="13" customFormat="1" ht="11.25">
      <c r="B1573" s="161"/>
      <c r="D1573" s="151" t="s">
        <v>197</v>
      </c>
      <c r="E1573" s="162" t="s">
        <v>1</v>
      </c>
      <c r="F1573" s="163" t="s">
        <v>1554</v>
      </c>
      <c r="H1573" s="164">
        <v>17.079999999999998</v>
      </c>
      <c r="I1573" s="165"/>
      <c r="L1573" s="161"/>
      <c r="M1573" s="166"/>
      <c r="T1573" s="167"/>
      <c r="AT1573" s="162" t="s">
        <v>197</v>
      </c>
      <c r="AU1573" s="162" t="s">
        <v>84</v>
      </c>
      <c r="AV1573" s="13" t="s">
        <v>84</v>
      </c>
      <c r="AW1573" s="13" t="s">
        <v>30</v>
      </c>
      <c r="AX1573" s="13" t="s">
        <v>73</v>
      </c>
      <c r="AY1573" s="162" t="s">
        <v>187</v>
      </c>
    </row>
    <row r="1574" spans="2:65" s="14" customFormat="1" ht="11.25">
      <c r="B1574" s="168"/>
      <c r="D1574" s="151" t="s">
        <v>197</v>
      </c>
      <c r="E1574" s="169" t="s">
        <v>1</v>
      </c>
      <c r="F1574" s="170" t="s">
        <v>202</v>
      </c>
      <c r="H1574" s="171">
        <v>34.159999999999997</v>
      </c>
      <c r="I1574" s="172"/>
      <c r="L1574" s="168"/>
      <c r="M1574" s="173"/>
      <c r="T1574" s="174"/>
      <c r="AT1574" s="169" t="s">
        <v>197</v>
      </c>
      <c r="AU1574" s="169" t="s">
        <v>84</v>
      </c>
      <c r="AV1574" s="14" t="s">
        <v>193</v>
      </c>
      <c r="AW1574" s="14" t="s">
        <v>30</v>
      </c>
      <c r="AX1574" s="14" t="s">
        <v>80</v>
      </c>
      <c r="AY1574" s="169" t="s">
        <v>187</v>
      </c>
    </row>
    <row r="1575" spans="2:65" s="1" customFormat="1" ht="55.5" customHeight="1">
      <c r="B1575" s="32"/>
      <c r="C1575" s="137" t="s">
        <v>1555</v>
      </c>
      <c r="D1575" s="137" t="s">
        <v>189</v>
      </c>
      <c r="E1575" s="138" t="s">
        <v>1556</v>
      </c>
      <c r="F1575" s="139" t="s">
        <v>1557</v>
      </c>
      <c r="G1575" s="140" t="s">
        <v>397</v>
      </c>
      <c r="H1575" s="141">
        <v>11.2</v>
      </c>
      <c r="I1575" s="142"/>
      <c r="J1575" s="143">
        <f>ROUND(I1575*H1575,2)</f>
        <v>0</v>
      </c>
      <c r="K1575" s="144"/>
      <c r="L1575" s="32"/>
      <c r="M1575" s="145" t="s">
        <v>1</v>
      </c>
      <c r="N1575" s="146" t="s">
        <v>39</v>
      </c>
      <c r="P1575" s="147">
        <f>O1575*H1575</f>
        <v>0</v>
      </c>
      <c r="Q1575" s="147">
        <v>0</v>
      </c>
      <c r="R1575" s="147">
        <f>Q1575*H1575</f>
        <v>0</v>
      </c>
      <c r="S1575" s="147">
        <v>0</v>
      </c>
      <c r="T1575" s="148">
        <f>S1575*H1575</f>
        <v>0</v>
      </c>
      <c r="AR1575" s="149" t="s">
        <v>287</v>
      </c>
      <c r="AT1575" s="149" t="s">
        <v>189</v>
      </c>
      <c r="AU1575" s="149" t="s">
        <v>84</v>
      </c>
      <c r="AY1575" s="17" t="s">
        <v>187</v>
      </c>
      <c r="BE1575" s="150">
        <f>IF(N1575="základní",J1575,0)</f>
        <v>0</v>
      </c>
      <c r="BF1575" s="150">
        <f>IF(N1575="snížená",J1575,0)</f>
        <v>0</v>
      </c>
      <c r="BG1575" s="150">
        <f>IF(N1575="zákl. přenesená",J1575,0)</f>
        <v>0</v>
      </c>
      <c r="BH1575" s="150">
        <f>IF(N1575="sníž. přenesená",J1575,0)</f>
        <v>0</v>
      </c>
      <c r="BI1575" s="150">
        <f>IF(N1575="nulová",J1575,0)</f>
        <v>0</v>
      </c>
      <c r="BJ1575" s="17" t="s">
        <v>84</v>
      </c>
      <c r="BK1575" s="150">
        <f>ROUND(I1575*H1575,2)</f>
        <v>0</v>
      </c>
      <c r="BL1575" s="17" t="s">
        <v>287</v>
      </c>
      <c r="BM1575" s="149" t="s">
        <v>3771</v>
      </c>
    </row>
    <row r="1576" spans="2:65" s="1" customFormat="1" ht="126.75">
      <c r="B1576" s="32"/>
      <c r="D1576" s="151" t="s">
        <v>195</v>
      </c>
      <c r="F1576" s="152" t="s">
        <v>1548</v>
      </c>
      <c r="I1576" s="153"/>
      <c r="L1576" s="32"/>
      <c r="M1576" s="154"/>
      <c r="T1576" s="56"/>
      <c r="AT1576" s="17" t="s">
        <v>195</v>
      </c>
      <c r="AU1576" s="17" t="s">
        <v>84</v>
      </c>
    </row>
    <row r="1577" spans="2:65" s="12" customFormat="1" ht="11.25">
      <c r="B1577" s="155"/>
      <c r="D1577" s="151" t="s">
        <v>197</v>
      </c>
      <c r="E1577" s="156" t="s">
        <v>1</v>
      </c>
      <c r="F1577" s="157" t="s">
        <v>207</v>
      </c>
      <c r="H1577" s="156" t="s">
        <v>1</v>
      </c>
      <c r="I1577" s="158"/>
      <c r="L1577" s="155"/>
      <c r="M1577" s="159"/>
      <c r="T1577" s="160"/>
      <c r="AT1577" s="156" t="s">
        <v>197</v>
      </c>
      <c r="AU1577" s="156" t="s">
        <v>84</v>
      </c>
      <c r="AV1577" s="12" t="s">
        <v>80</v>
      </c>
      <c r="AW1577" s="12" t="s">
        <v>30</v>
      </c>
      <c r="AX1577" s="12" t="s">
        <v>73</v>
      </c>
      <c r="AY1577" s="156" t="s">
        <v>187</v>
      </c>
    </row>
    <row r="1578" spans="2:65" s="12" customFormat="1" ht="11.25">
      <c r="B1578" s="155"/>
      <c r="D1578" s="151" t="s">
        <v>197</v>
      </c>
      <c r="E1578" s="156" t="s">
        <v>1</v>
      </c>
      <c r="F1578" s="157" t="s">
        <v>307</v>
      </c>
      <c r="H1578" s="156" t="s">
        <v>1</v>
      </c>
      <c r="I1578" s="158"/>
      <c r="L1578" s="155"/>
      <c r="M1578" s="159"/>
      <c r="T1578" s="160"/>
      <c r="AT1578" s="156" t="s">
        <v>197</v>
      </c>
      <c r="AU1578" s="156" t="s">
        <v>84</v>
      </c>
      <c r="AV1578" s="12" t="s">
        <v>80</v>
      </c>
      <c r="AW1578" s="12" t="s">
        <v>30</v>
      </c>
      <c r="AX1578" s="12" t="s">
        <v>73</v>
      </c>
      <c r="AY1578" s="156" t="s">
        <v>187</v>
      </c>
    </row>
    <row r="1579" spans="2:65" s="13" customFormat="1" ht="11.25">
      <c r="B1579" s="161"/>
      <c r="D1579" s="151" t="s">
        <v>197</v>
      </c>
      <c r="E1579" s="162" t="s">
        <v>1</v>
      </c>
      <c r="F1579" s="163" t="s">
        <v>1549</v>
      </c>
      <c r="H1579" s="164">
        <v>5.6</v>
      </c>
      <c r="I1579" s="165"/>
      <c r="L1579" s="161"/>
      <c r="M1579" s="166"/>
      <c r="T1579" s="167"/>
      <c r="AT1579" s="162" t="s">
        <v>197</v>
      </c>
      <c r="AU1579" s="162" t="s">
        <v>84</v>
      </c>
      <c r="AV1579" s="13" t="s">
        <v>84</v>
      </c>
      <c r="AW1579" s="13" t="s">
        <v>30</v>
      </c>
      <c r="AX1579" s="13" t="s">
        <v>73</v>
      </c>
      <c r="AY1579" s="162" t="s">
        <v>187</v>
      </c>
    </row>
    <row r="1580" spans="2:65" s="12" customFormat="1" ht="11.25">
      <c r="B1580" s="155"/>
      <c r="D1580" s="151" t="s">
        <v>197</v>
      </c>
      <c r="E1580" s="156" t="s">
        <v>1</v>
      </c>
      <c r="F1580" s="157" t="s">
        <v>311</v>
      </c>
      <c r="H1580" s="156" t="s">
        <v>1</v>
      </c>
      <c r="I1580" s="158"/>
      <c r="L1580" s="155"/>
      <c r="M1580" s="159"/>
      <c r="T1580" s="160"/>
      <c r="AT1580" s="156" t="s">
        <v>197</v>
      </c>
      <c r="AU1580" s="156" t="s">
        <v>84</v>
      </c>
      <c r="AV1580" s="12" t="s">
        <v>80</v>
      </c>
      <c r="AW1580" s="12" t="s">
        <v>30</v>
      </c>
      <c r="AX1580" s="12" t="s">
        <v>73</v>
      </c>
      <c r="AY1580" s="156" t="s">
        <v>187</v>
      </c>
    </row>
    <row r="1581" spans="2:65" s="13" customFormat="1" ht="11.25">
      <c r="B1581" s="161"/>
      <c r="D1581" s="151" t="s">
        <v>197</v>
      </c>
      <c r="E1581" s="162" t="s">
        <v>1</v>
      </c>
      <c r="F1581" s="163" t="s">
        <v>1549</v>
      </c>
      <c r="H1581" s="164">
        <v>5.6</v>
      </c>
      <c r="I1581" s="165"/>
      <c r="L1581" s="161"/>
      <c r="M1581" s="166"/>
      <c r="T1581" s="167"/>
      <c r="AT1581" s="162" t="s">
        <v>197</v>
      </c>
      <c r="AU1581" s="162" t="s">
        <v>84</v>
      </c>
      <c r="AV1581" s="13" t="s">
        <v>84</v>
      </c>
      <c r="AW1581" s="13" t="s">
        <v>30</v>
      </c>
      <c r="AX1581" s="13" t="s">
        <v>73</v>
      </c>
      <c r="AY1581" s="162" t="s">
        <v>187</v>
      </c>
    </row>
    <row r="1582" spans="2:65" s="14" customFormat="1" ht="11.25">
      <c r="B1582" s="168"/>
      <c r="D1582" s="151" t="s">
        <v>197</v>
      </c>
      <c r="E1582" s="169" t="s">
        <v>1</v>
      </c>
      <c r="F1582" s="170" t="s">
        <v>202</v>
      </c>
      <c r="H1582" s="171">
        <v>11.2</v>
      </c>
      <c r="I1582" s="172"/>
      <c r="L1582" s="168"/>
      <c r="M1582" s="173"/>
      <c r="T1582" s="174"/>
      <c r="AT1582" s="169" t="s">
        <v>197</v>
      </c>
      <c r="AU1582" s="169" t="s">
        <v>84</v>
      </c>
      <c r="AV1582" s="14" t="s">
        <v>193</v>
      </c>
      <c r="AW1582" s="14" t="s">
        <v>30</v>
      </c>
      <c r="AX1582" s="14" t="s">
        <v>80</v>
      </c>
      <c r="AY1582" s="169" t="s">
        <v>187</v>
      </c>
    </row>
    <row r="1583" spans="2:65" s="1" customFormat="1" ht="44.25" customHeight="1">
      <c r="B1583" s="32"/>
      <c r="C1583" s="137" t="s">
        <v>1559</v>
      </c>
      <c r="D1583" s="137" t="s">
        <v>189</v>
      </c>
      <c r="E1583" s="138" t="s">
        <v>1560</v>
      </c>
      <c r="F1583" s="139" t="s">
        <v>1561</v>
      </c>
      <c r="G1583" s="140" t="s">
        <v>397</v>
      </c>
      <c r="H1583" s="141">
        <v>56</v>
      </c>
      <c r="I1583" s="142"/>
      <c r="J1583" s="143">
        <f>ROUND(I1583*H1583,2)</f>
        <v>0</v>
      </c>
      <c r="K1583" s="144"/>
      <c r="L1583" s="32"/>
      <c r="M1583" s="145" t="s">
        <v>1</v>
      </c>
      <c r="N1583" s="146" t="s">
        <v>39</v>
      </c>
      <c r="P1583" s="147">
        <f>O1583*H1583</f>
        <v>0</v>
      </c>
      <c r="Q1583" s="147">
        <v>0</v>
      </c>
      <c r="R1583" s="147">
        <f>Q1583*H1583</f>
        <v>0</v>
      </c>
      <c r="S1583" s="147">
        <v>0</v>
      </c>
      <c r="T1583" s="148">
        <f>S1583*H1583</f>
        <v>0</v>
      </c>
      <c r="AR1583" s="149" t="s">
        <v>287</v>
      </c>
      <c r="AT1583" s="149" t="s">
        <v>189</v>
      </c>
      <c r="AU1583" s="149" t="s">
        <v>84</v>
      </c>
      <c r="AY1583" s="17" t="s">
        <v>187</v>
      </c>
      <c r="BE1583" s="150">
        <f>IF(N1583="základní",J1583,0)</f>
        <v>0</v>
      </c>
      <c r="BF1583" s="150">
        <f>IF(N1583="snížená",J1583,0)</f>
        <v>0</v>
      </c>
      <c r="BG1583" s="150">
        <f>IF(N1583="zákl. přenesená",J1583,0)</f>
        <v>0</v>
      </c>
      <c r="BH1583" s="150">
        <f>IF(N1583="sníž. přenesená",J1583,0)</f>
        <v>0</v>
      </c>
      <c r="BI1583" s="150">
        <f>IF(N1583="nulová",J1583,0)</f>
        <v>0</v>
      </c>
      <c r="BJ1583" s="17" t="s">
        <v>84</v>
      </c>
      <c r="BK1583" s="150">
        <f>ROUND(I1583*H1583,2)</f>
        <v>0</v>
      </c>
      <c r="BL1583" s="17" t="s">
        <v>287</v>
      </c>
      <c r="BM1583" s="149" t="s">
        <v>3772</v>
      </c>
    </row>
    <row r="1584" spans="2:65" s="1" customFormat="1" ht="126.75">
      <c r="B1584" s="32"/>
      <c r="D1584" s="151" t="s">
        <v>195</v>
      </c>
      <c r="F1584" s="152" t="s">
        <v>1548</v>
      </c>
      <c r="I1584" s="153"/>
      <c r="L1584" s="32"/>
      <c r="M1584" s="154"/>
      <c r="T1584" s="56"/>
      <c r="AT1584" s="17" t="s">
        <v>195</v>
      </c>
      <c r="AU1584" s="17" t="s">
        <v>84</v>
      </c>
    </row>
    <row r="1585" spans="2:65" s="12" customFormat="1" ht="11.25">
      <c r="B1585" s="155"/>
      <c r="D1585" s="151" t="s">
        <v>197</v>
      </c>
      <c r="E1585" s="156" t="s">
        <v>1</v>
      </c>
      <c r="F1585" s="157" t="s">
        <v>207</v>
      </c>
      <c r="H1585" s="156" t="s">
        <v>1</v>
      </c>
      <c r="I1585" s="158"/>
      <c r="L1585" s="155"/>
      <c r="M1585" s="159"/>
      <c r="T1585" s="160"/>
      <c r="AT1585" s="156" t="s">
        <v>197</v>
      </c>
      <c r="AU1585" s="156" t="s">
        <v>84</v>
      </c>
      <c r="AV1585" s="12" t="s">
        <v>80</v>
      </c>
      <c r="AW1585" s="12" t="s">
        <v>30</v>
      </c>
      <c r="AX1585" s="12" t="s">
        <v>73</v>
      </c>
      <c r="AY1585" s="156" t="s">
        <v>187</v>
      </c>
    </row>
    <row r="1586" spans="2:65" s="13" customFormat="1" ht="11.25">
      <c r="B1586" s="161"/>
      <c r="D1586" s="151" t="s">
        <v>197</v>
      </c>
      <c r="E1586" s="162" t="s">
        <v>1</v>
      </c>
      <c r="F1586" s="163" t="s">
        <v>1563</v>
      </c>
      <c r="H1586" s="164">
        <v>56</v>
      </c>
      <c r="I1586" s="165"/>
      <c r="L1586" s="161"/>
      <c r="M1586" s="166"/>
      <c r="T1586" s="167"/>
      <c r="AT1586" s="162" t="s">
        <v>197</v>
      </c>
      <c r="AU1586" s="162" t="s">
        <v>84</v>
      </c>
      <c r="AV1586" s="13" t="s">
        <v>84</v>
      </c>
      <c r="AW1586" s="13" t="s">
        <v>30</v>
      </c>
      <c r="AX1586" s="13" t="s">
        <v>73</v>
      </c>
      <c r="AY1586" s="162" t="s">
        <v>187</v>
      </c>
    </row>
    <row r="1587" spans="2:65" s="14" customFormat="1" ht="11.25">
      <c r="B1587" s="168"/>
      <c r="D1587" s="151" t="s">
        <v>197</v>
      </c>
      <c r="E1587" s="169" t="s">
        <v>1</v>
      </c>
      <c r="F1587" s="170" t="s">
        <v>202</v>
      </c>
      <c r="H1587" s="171">
        <v>56</v>
      </c>
      <c r="I1587" s="172"/>
      <c r="L1587" s="168"/>
      <c r="M1587" s="173"/>
      <c r="T1587" s="174"/>
      <c r="AT1587" s="169" t="s">
        <v>197</v>
      </c>
      <c r="AU1587" s="169" t="s">
        <v>84</v>
      </c>
      <c r="AV1587" s="14" t="s">
        <v>193</v>
      </c>
      <c r="AW1587" s="14" t="s">
        <v>30</v>
      </c>
      <c r="AX1587" s="14" t="s">
        <v>80</v>
      </c>
      <c r="AY1587" s="169" t="s">
        <v>187</v>
      </c>
    </row>
    <row r="1588" spans="2:65" s="1" customFormat="1" ht="66.75" customHeight="1">
      <c r="B1588" s="32"/>
      <c r="C1588" s="137" t="s">
        <v>1564</v>
      </c>
      <c r="D1588" s="137" t="s">
        <v>189</v>
      </c>
      <c r="E1588" s="138" t="s">
        <v>1565</v>
      </c>
      <c r="F1588" s="139" t="s">
        <v>1566</v>
      </c>
      <c r="G1588" s="140" t="s">
        <v>245</v>
      </c>
      <c r="H1588" s="141">
        <v>34.159999999999997</v>
      </c>
      <c r="I1588" s="142"/>
      <c r="J1588" s="143">
        <f>ROUND(I1588*H1588,2)</f>
        <v>0</v>
      </c>
      <c r="K1588" s="144"/>
      <c r="L1588" s="32"/>
      <c r="M1588" s="145" t="s">
        <v>1</v>
      </c>
      <c r="N1588" s="146" t="s">
        <v>39</v>
      </c>
      <c r="P1588" s="147">
        <f>O1588*H1588</f>
        <v>0</v>
      </c>
      <c r="Q1588" s="147">
        <v>0</v>
      </c>
      <c r="R1588" s="147">
        <f>Q1588*H1588</f>
        <v>0</v>
      </c>
      <c r="S1588" s="147">
        <v>0</v>
      </c>
      <c r="T1588" s="148">
        <f>S1588*H1588</f>
        <v>0</v>
      </c>
      <c r="AR1588" s="149" t="s">
        <v>287</v>
      </c>
      <c r="AT1588" s="149" t="s">
        <v>189</v>
      </c>
      <c r="AU1588" s="149" t="s">
        <v>84</v>
      </c>
      <c r="AY1588" s="17" t="s">
        <v>187</v>
      </c>
      <c r="BE1588" s="150">
        <f>IF(N1588="základní",J1588,0)</f>
        <v>0</v>
      </c>
      <c r="BF1588" s="150">
        <f>IF(N1588="snížená",J1588,0)</f>
        <v>0</v>
      </c>
      <c r="BG1588" s="150">
        <f>IF(N1588="zákl. přenesená",J1588,0)</f>
        <v>0</v>
      </c>
      <c r="BH1588" s="150">
        <f>IF(N1588="sníž. přenesená",J1588,0)</f>
        <v>0</v>
      </c>
      <c r="BI1588" s="150">
        <f>IF(N1588="nulová",J1588,0)</f>
        <v>0</v>
      </c>
      <c r="BJ1588" s="17" t="s">
        <v>84</v>
      </c>
      <c r="BK1588" s="150">
        <f>ROUND(I1588*H1588,2)</f>
        <v>0</v>
      </c>
      <c r="BL1588" s="17" t="s">
        <v>287</v>
      </c>
      <c r="BM1588" s="149" t="s">
        <v>3773</v>
      </c>
    </row>
    <row r="1589" spans="2:65" s="1" customFormat="1" ht="117">
      <c r="B1589" s="32"/>
      <c r="D1589" s="151" t="s">
        <v>195</v>
      </c>
      <c r="F1589" s="152" t="s">
        <v>1568</v>
      </c>
      <c r="I1589" s="153"/>
      <c r="L1589" s="32"/>
      <c r="M1589" s="154"/>
      <c r="T1589" s="56"/>
      <c r="AT1589" s="17" t="s">
        <v>195</v>
      </c>
      <c r="AU1589" s="17" t="s">
        <v>84</v>
      </c>
    </row>
    <row r="1590" spans="2:65" s="12" customFormat="1" ht="11.25">
      <c r="B1590" s="155"/>
      <c r="D1590" s="151" t="s">
        <v>197</v>
      </c>
      <c r="E1590" s="156" t="s">
        <v>1</v>
      </c>
      <c r="F1590" s="157" t="s">
        <v>207</v>
      </c>
      <c r="H1590" s="156" t="s">
        <v>1</v>
      </c>
      <c r="I1590" s="158"/>
      <c r="L1590" s="155"/>
      <c r="M1590" s="159"/>
      <c r="T1590" s="160"/>
      <c r="AT1590" s="156" t="s">
        <v>197</v>
      </c>
      <c r="AU1590" s="156" t="s">
        <v>84</v>
      </c>
      <c r="AV1590" s="12" t="s">
        <v>80</v>
      </c>
      <c r="AW1590" s="12" t="s">
        <v>30</v>
      </c>
      <c r="AX1590" s="12" t="s">
        <v>73</v>
      </c>
      <c r="AY1590" s="156" t="s">
        <v>187</v>
      </c>
    </row>
    <row r="1591" spans="2:65" s="12" customFormat="1" ht="11.25">
      <c r="B1591" s="155"/>
      <c r="D1591" s="151" t="s">
        <v>197</v>
      </c>
      <c r="E1591" s="156" t="s">
        <v>1</v>
      </c>
      <c r="F1591" s="157" t="s">
        <v>307</v>
      </c>
      <c r="H1591" s="156" t="s">
        <v>1</v>
      </c>
      <c r="I1591" s="158"/>
      <c r="L1591" s="155"/>
      <c r="M1591" s="159"/>
      <c r="T1591" s="160"/>
      <c r="AT1591" s="156" t="s">
        <v>197</v>
      </c>
      <c r="AU1591" s="156" t="s">
        <v>84</v>
      </c>
      <c r="AV1591" s="12" t="s">
        <v>80</v>
      </c>
      <c r="AW1591" s="12" t="s">
        <v>30</v>
      </c>
      <c r="AX1591" s="12" t="s">
        <v>73</v>
      </c>
      <c r="AY1591" s="156" t="s">
        <v>187</v>
      </c>
    </row>
    <row r="1592" spans="2:65" s="13" customFormat="1" ht="11.25">
      <c r="B1592" s="161"/>
      <c r="D1592" s="151" t="s">
        <v>197</v>
      </c>
      <c r="E1592" s="162" t="s">
        <v>1</v>
      </c>
      <c r="F1592" s="163" t="s">
        <v>1554</v>
      </c>
      <c r="H1592" s="164">
        <v>17.079999999999998</v>
      </c>
      <c r="I1592" s="165"/>
      <c r="L1592" s="161"/>
      <c r="M1592" s="166"/>
      <c r="T1592" s="167"/>
      <c r="AT1592" s="162" t="s">
        <v>197</v>
      </c>
      <c r="AU1592" s="162" t="s">
        <v>84</v>
      </c>
      <c r="AV1592" s="13" t="s">
        <v>84</v>
      </c>
      <c r="AW1592" s="13" t="s">
        <v>30</v>
      </c>
      <c r="AX1592" s="13" t="s">
        <v>73</v>
      </c>
      <c r="AY1592" s="162" t="s">
        <v>187</v>
      </c>
    </row>
    <row r="1593" spans="2:65" s="12" customFormat="1" ht="11.25">
      <c r="B1593" s="155"/>
      <c r="D1593" s="151" t="s">
        <v>197</v>
      </c>
      <c r="E1593" s="156" t="s">
        <v>1</v>
      </c>
      <c r="F1593" s="157" t="s">
        <v>311</v>
      </c>
      <c r="H1593" s="156" t="s">
        <v>1</v>
      </c>
      <c r="I1593" s="158"/>
      <c r="L1593" s="155"/>
      <c r="M1593" s="159"/>
      <c r="T1593" s="160"/>
      <c r="AT1593" s="156" t="s">
        <v>197</v>
      </c>
      <c r="AU1593" s="156" t="s">
        <v>84</v>
      </c>
      <c r="AV1593" s="12" t="s">
        <v>80</v>
      </c>
      <c r="AW1593" s="12" t="s">
        <v>30</v>
      </c>
      <c r="AX1593" s="12" t="s">
        <v>73</v>
      </c>
      <c r="AY1593" s="156" t="s">
        <v>187</v>
      </c>
    </row>
    <row r="1594" spans="2:65" s="13" customFormat="1" ht="11.25">
      <c r="B1594" s="161"/>
      <c r="D1594" s="151" t="s">
        <v>197</v>
      </c>
      <c r="E1594" s="162" t="s">
        <v>1</v>
      </c>
      <c r="F1594" s="163" t="s">
        <v>1554</v>
      </c>
      <c r="H1594" s="164">
        <v>17.079999999999998</v>
      </c>
      <c r="I1594" s="165"/>
      <c r="L1594" s="161"/>
      <c r="M1594" s="166"/>
      <c r="T1594" s="167"/>
      <c r="AT1594" s="162" t="s">
        <v>197</v>
      </c>
      <c r="AU1594" s="162" t="s">
        <v>84</v>
      </c>
      <c r="AV1594" s="13" t="s">
        <v>84</v>
      </c>
      <c r="AW1594" s="13" t="s">
        <v>30</v>
      </c>
      <c r="AX1594" s="13" t="s">
        <v>73</v>
      </c>
      <c r="AY1594" s="162" t="s">
        <v>187</v>
      </c>
    </row>
    <row r="1595" spans="2:65" s="14" customFormat="1" ht="11.25">
      <c r="B1595" s="168"/>
      <c r="D1595" s="151" t="s">
        <v>197</v>
      </c>
      <c r="E1595" s="169" t="s">
        <v>1</v>
      </c>
      <c r="F1595" s="170" t="s">
        <v>202</v>
      </c>
      <c r="H1595" s="171">
        <v>34.159999999999997</v>
      </c>
      <c r="I1595" s="172"/>
      <c r="L1595" s="168"/>
      <c r="M1595" s="173"/>
      <c r="T1595" s="174"/>
      <c r="AT1595" s="169" t="s">
        <v>197</v>
      </c>
      <c r="AU1595" s="169" t="s">
        <v>84</v>
      </c>
      <c r="AV1595" s="14" t="s">
        <v>193</v>
      </c>
      <c r="AW1595" s="14" t="s">
        <v>30</v>
      </c>
      <c r="AX1595" s="14" t="s">
        <v>80</v>
      </c>
      <c r="AY1595" s="169" t="s">
        <v>187</v>
      </c>
    </row>
    <row r="1596" spans="2:65" s="1" customFormat="1" ht="55.5" customHeight="1">
      <c r="B1596" s="32"/>
      <c r="C1596" s="137" t="s">
        <v>1569</v>
      </c>
      <c r="D1596" s="137" t="s">
        <v>189</v>
      </c>
      <c r="E1596" s="138" t="s">
        <v>1570</v>
      </c>
      <c r="F1596" s="139" t="s">
        <v>1571</v>
      </c>
      <c r="G1596" s="140" t="s">
        <v>245</v>
      </c>
      <c r="H1596" s="141">
        <v>50.02</v>
      </c>
      <c r="I1596" s="142"/>
      <c r="J1596" s="143">
        <f>ROUND(I1596*H1596,2)</f>
        <v>0</v>
      </c>
      <c r="K1596" s="144"/>
      <c r="L1596" s="32"/>
      <c r="M1596" s="145" t="s">
        <v>1</v>
      </c>
      <c r="N1596" s="146" t="s">
        <v>39</v>
      </c>
      <c r="P1596" s="147">
        <f>O1596*H1596</f>
        <v>0</v>
      </c>
      <c r="Q1596" s="147">
        <v>0</v>
      </c>
      <c r="R1596" s="147">
        <f>Q1596*H1596</f>
        <v>0</v>
      </c>
      <c r="S1596" s="147">
        <v>0</v>
      </c>
      <c r="T1596" s="148">
        <f>S1596*H1596</f>
        <v>0</v>
      </c>
      <c r="AR1596" s="149" t="s">
        <v>287</v>
      </c>
      <c r="AT1596" s="149" t="s">
        <v>189</v>
      </c>
      <c r="AU1596" s="149" t="s">
        <v>84</v>
      </c>
      <c r="AY1596" s="17" t="s">
        <v>187</v>
      </c>
      <c r="BE1596" s="150">
        <f>IF(N1596="základní",J1596,0)</f>
        <v>0</v>
      </c>
      <c r="BF1596" s="150">
        <f>IF(N1596="snížená",J1596,0)</f>
        <v>0</v>
      </c>
      <c r="BG1596" s="150">
        <f>IF(N1596="zákl. přenesená",J1596,0)</f>
        <v>0</v>
      </c>
      <c r="BH1596" s="150">
        <f>IF(N1596="sníž. přenesená",J1596,0)</f>
        <v>0</v>
      </c>
      <c r="BI1596" s="150">
        <f>IF(N1596="nulová",J1596,0)</f>
        <v>0</v>
      </c>
      <c r="BJ1596" s="17" t="s">
        <v>84</v>
      </c>
      <c r="BK1596" s="150">
        <f>ROUND(I1596*H1596,2)</f>
        <v>0</v>
      </c>
      <c r="BL1596" s="17" t="s">
        <v>287</v>
      </c>
      <c r="BM1596" s="149" t="s">
        <v>3774</v>
      </c>
    </row>
    <row r="1597" spans="2:65" s="1" customFormat="1" ht="136.5">
      <c r="B1597" s="32"/>
      <c r="D1597" s="151" t="s">
        <v>195</v>
      </c>
      <c r="F1597" s="152" t="s">
        <v>1573</v>
      </c>
      <c r="I1597" s="153"/>
      <c r="L1597" s="32"/>
      <c r="M1597" s="154"/>
      <c r="T1597" s="56"/>
      <c r="AT1597" s="17" t="s">
        <v>195</v>
      </c>
      <c r="AU1597" s="17" t="s">
        <v>84</v>
      </c>
    </row>
    <row r="1598" spans="2:65" s="12" customFormat="1" ht="11.25">
      <c r="B1598" s="155"/>
      <c r="D1598" s="151" t="s">
        <v>197</v>
      </c>
      <c r="E1598" s="156" t="s">
        <v>1</v>
      </c>
      <c r="F1598" s="157" t="s">
        <v>207</v>
      </c>
      <c r="H1598" s="156" t="s">
        <v>1</v>
      </c>
      <c r="I1598" s="158"/>
      <c r="L1598" s="155"/>
      <c r="M1598" s="159"/>
      <c r="T1598" s="160"/>
      <c r="AT1598" s="156" t="s">
        <v>197</v>
      </c>
      <c r="AU1598" s="156" t="s">
        <v>84</v>
      </c>
      <c r="AV1598" s="12" t="s">
        <v>80</v>
      </c>
      <c r="AW1598" s="12" t="s">
        <v>30</v>
      </c>
      <c r="AX1598" s="12" t="s">
        <v>73</v>
      </c>
      <c r="AY1598" s="156" t="s">
        <v>187</v>
      </c>
    </row>
    <row r="1599" spans="2:65" s="12" customFormat="1" ht="11.25">
      <c r="B1599" s="155"/>
      <c r="D1599" s="151" t="s">
        <v>197</v>
      </c>
      <c r="E1599" s="156" t="s">
        <v>1</v>
      </c>
      <c r="F1599" s="157" t="s">
        <v>307</v>
      </c>
      <c r="H1599" s="156" t="s">
        <v>1</v>
      </c>
      <c r="I1599" s="158"/>
      <c r="L1599" s="155"/>
      <c r="M1599" s="159"/>
      <c r="T1599" s="160"/>
      <c r="AT1599" s="156" t="s">
        <v>197</v>
      </c>
      <c r="AU1599" s="156" t="s">
        <v>84</v>
      </c>
      <c r="AV1599" s="12" t="s">
        <v>80</v>
      </c>
      <c r="AW1599" s="12" t="s">
        <v>30</v>
      </c>
      <c r="AX1599" s="12" t="s">
        <v>73</v>
      </c>
      <c r="AY1599" s="156" t="s">
        <v>187</v>
      </c>
    </row>
    <row r="1600" spans="2:65" s="13" customFormat="1" ht="11.25">
      <c r="B1600" s="161"/>
      <c r="D1600" s="151" t="s">
        <v>197</v>
      </c>
      <c r="E1600" s="162" t="s">
        <v>1</v>
      </c>
      <c r="F1600" s="163" t="s">
        <v>1073</v>
      </c>
      <c r="H1600" s="164">
        <v>25.01</v>
      </c>
      <c r="I1600" s="165"/>
      <c r="L1600" s="161"/>
      <c r="M1600" s="166"/>
      <c r="T1600" s="167"/>
      <c r="AT1600" s="162" t="s">
        <v>197</v>
      </c>
      <c r="AU1600" s="162" t="s">
        <v>84</v>
      </c>
      <c r="AV1600" s="13" t="s">
        <v>84</v>
      </c>
      <c r="AW1600" s="13" t="s">
        <v>30</v>
      </c>
      <c r="AX1600" s="13" t="s">
        <v>73</v>
      </c>
      <c r="AY1600" s="162" t="s">
        <v>187</v>
      </c>
    </row>
    <row r="1601" spans="2:65" s="12" customFormat="1" ht="11.25">
      <c r="B1601" s="155"/>
      <c r="D1601" s="151" t="s">
        <v>197</v>
      </c>
      <c r="E1601" s="156" t="s">
        <v>1</v>
      </c>
      <c r="F1601" s="157" t="s">
        <v>311</v>
      </c>
      <c r="H1601" s="156" t="s">
        <v>1</v>
      </c>
      <c r="I1601" s="158"/>
      <c r="L1601" s="155"/>
      <c r="M1601" s="159"/>
      <c r="T1601" s="160"/>
      <c r="AT1601" s="156" t="s">
        <v>197</v>
      </c>
      <c r="AU1601" s="156" t="s">
        <v>84</v>
      </c>
      <c r="AV1601" s="12" t="s">
        <v>80</v>
      </c>
      <c r="AW1601" s="12" t="s">
        <v>30</v>
      </c>
      <c r="AX1601" s="12" t="s">
        <v>73</v>
      </c>
      <c r="AY1601" s="156" t="s">
        <v>187</v>
      </c>
    </row>
    <row r="1602" spans="2:65" s="13" customFormat="1" ht="11.25">
      <c r="B1602" s="161"/>
      <c r="D1602" s="151" t="s">
        <v>197</v>
      </c>
      <c r="E1602" s="162" t="s">
        <v>1</v>
      </c>
      <c r="F1602" s="163" t="s">
        <v>1073</v>
      </c>
      <c r="H1602" s="164">
        <v>25.01</v>
      </c>
      <c r="I1602" s="165"/>
      <c r="L1602" s="161"/>
      <c r="M1602" s="166"/>
      <c r="T1602" s="167"/>
      <c r="AT1602" s="162" t="s">
        <v>197</v>
      </c>
      <c r="AU1602" s="162" t="s">
        <v>84</v>
      </c>
      <c r="AV1602" s="13" t="s">
        <v>84</v>
      </c>
      <c r="AW1602" s="13" t="s">
        <v>30</v>
      </c>
      <c r="AX1602" s="13" t="s">
        <v>73</v>
      </c>
      <c r="AY1602" s="162" t="s">
        <v>187</v>
      </c>
    </row>
    <row r="1603" spans="2:65" s="14" customFormat="1" ht="11.25">
      <c r="B1603" s="168"/>
      <c r="D1603" s="151" t="s">
        <v>197</v>
      </c>
      <c r="E1603" s="169" t="s">
        <v>1</v>
      </c>
      <c r="F1603" s="170" t="s">
        <v>202</v>
      </c>
      <c r="H1603" s="171">
        <v>50.02</v>
      </c>
      <c r="I1603" s="172"/>
      <c r="L1603" s="168"/>
      <c r="M1603" s="173"/>
      <c r="T1603" s="174"/>
      <c r="AT1603" s="169" t="s">
        <v>197</v>
      </c>
      <c r="AU1603" s="169" t="s">
        <v>84</v>
      </c>
      <c r="AV1603" s="14" t="s">
        <v>193</v>
      </c>
      <c r="AW1603" s="14" t="s">
        <v>30</v>
      </c>
      <c r="AX1603" s="14" t="s">
        <v>80</v>
      </c>
      <c r="AY1603" s="169" t="s">
        <v>187</v>
      </c>
    </row>
    <row r="1604" spans="2:65" s="1" customFormat="1" ht="44.25" customHeight="1">
      <c r="B1604" s="32"/>
      <c r="C1604" s="137" t="s">
        <v>1574</v>
      </c>
      <c r="D1604" s="137" t="s">
        <v>189</v>
      </c>
      <c r="E1604" s="138" t="s">
        <v>1575</v>
      </c>
      <c r="F1604" s="139" t="s">
        <v>1576</v>
      </c>
      <c r="G1604" s="140" t="s">
        <v>245</v>
      </c>
      <c r="H1604" s="141">
        <v>50.02</v>
      </c>
      <c r="I1604" s="142"/>
      <c r="J1604" s="143">
        <f>ROUND(I1604*H1604,2)</f>
        <v>0</v>
      </c>
      <c r="K1604" s="144"/>
      <c r="L1604" s="32"/>
      <c r="M1604" s="145" t="s">
        <v>1</v>
      </c>
      <c r="N1604" s="146" t="s">
        <v>39</v>
      </c>
      <c r="P1604" s="147">
        <f>O1604*H1604</f>
        <v>0</v>
      </c>
      <c r="Q1604" s="147">
        <v>0</v>
      </c>
      <c r="R1604" s="147">
        <f>Q1604*H1604</f>
        <v>0</v>
      </c>
      <c r="S1604" s="147">
        <v>0</v>
      </c>
      <c r="T1604" s="148">
        <f>S1604*H1604</f>
        <v>0</v>
      </c>
      <c r="AR1604" s="149" t="s">
        <v>287</v>
      </c>
      <c r="AT1604" s="149" t="s">
        <v>189</v>
      </c>
      <c r="AU1604" s="149" t="s">
        <v>84</v>
      </c>
      <c r="AY1604" s="17" t="s">
        <v>187</v>
      </c>
      <c r="BE1604" s="150">
        <f>IF(N1604="základní",J1604,0)</f>
        <v>0</v>
      </c>
      <c r="BF1604" s="150">
        <f>IF(N1604="snížená",J1604,0)</f>
        <v>0</v>
      </c>
      <c r="BG1604" s="150">
        <f>IF(N1604="zákl. přenesená",J1604,0)</f>
        <v>0</v>
      </c>
      <c r="BH1604" s="150">
        <f>IF(N1604="sníž. přenesená",J1604,0)</f>
        <v>0</v>
      </c>
      <c r="BI1604" s="150">
        <f>IF(N1604="nulová",J1604,0)</f>
        <v>0</v>
      </c>
      <c r="BJ1604" s="17" t="s">
        <v>84</v>
      </c>
      <c r="BK1604" s="150">
        <f>ROUND(I1604*H1604,2)</f>
        <v>0</v>
      </c>
      <c r="BL1604" s="17" t="s">
        <v>287</v>
      </c>
      <c r="BM1604" s="149" t="s">
        <v>3775</v>
      </c>
    </row>
    <row r="1605" spans="2:65" s="1" customFormat="1" ht="136.5">
      <c r="B1605" s="32"/>
      <c r="D1605" s="151" t="s">
        <v>195</v>
      </c>
      <c r="F1605" s="152" t="s">
        <v>1573</v>
      </c>
      <c r="I1605" s="153"/>
      <c r="L1605" s="32"/>
      <c r="M1605" s="154"/>
      <c r="T1605" s="56"/>
      <c r="AT1605" s="17" t="s">
        <v>195</v>
      </c>
      <c r="AU1605" s="17" t="s">
        <v>84</v>
      </c>
    </row>
    <row r="1606" spans="2:65" s="12" customFormat="1" ht="11.25">
      <c r="B1606" s="155"/>
      <c r="D1606" s="151" t="s">
        <v>197</v>
      </c>
      <c r="E1606" s="156" t="s">
        <v>1</v>
      </c>
      <c r="F1606" s="157" t="s">
        <v>207</v>
      </c>
      <c r="H1606" s="156" t="s">
        <v>1</v>
      </c>
      <c r="I1606" s="158"/>
      <c r="L1606" s="155"/>
      <c r="M1606" s="159"/>
      <c r="T1606" s="160"/>
      <c r="AT1606" s="156" t="s">
        <v>197</v>
      </c>
      <c r="AU1606" s="156" t="s">
        <v>84</v>
      </c>
      <c r="AV1606" s="12" t="s">
        <v>80</v>
      </c>
      <c r="AW1606" s="12" t="s">
        <v>30</v>
      </c>
      <c r="AX1606" s="12" t="s">
        <v>73</v>
      </c>
      <c r="AY1606" s="156" t="s">
        <v>187</v>
      </c>
    </row>
    <row r="1607" spans="2:65" s="12" customFormat="1" ht="11.25">
      <c r="B1607" s="155"/>
      <c r="D1607" s="151" t="s">
        <v>197</v>
      </c>
      <c r="E1607" s="156" t="s">
        <v>1</v>
      </c>
      <c r="F1607" s="157" t="s">
        <v>307</v>
      </c>
      <c r="H1607" s="156" t="s">
        <v>1</v>
      </c>
      <c r="I1607" s="158"/>
      <c r="L1607" s="155"/>
      <c r="M1607" s="159"/>
      <c r="T1607" s="160"/>
      <c r="AT1607" s="156" t="s">
        <v>197</v>
      </c>
      <c r="AU1607" s="156" t="s">
        <v>84</v>
      </c>
      <c r="AV1607" s="12" t="s">
        <v>80</v>
      </c>
      <c r="AW1607" s="12" t="s">
        <v>30</v>
      </c>
      <c r="AX1607" s="12" t="s">
        <v>73</v>
      </c>
      <c r="AY1607" s="156" t="s">
        <v>187</v>
      </c>
    </row>
    <row r="1608" spans="2:65" s="13" customFormat="1" ht="11.25">
      <c r="B1608" s="161"/>
      <c r="D1608" s="151" t="s">
        <v>197</v>
      </c>
      <c r="E1608" s="162" t="s">
        <v>1</v>
      </c>
      <c r="F1608" s="163" t="s">
        <v>1073</v>
      </c>
      <c r="H1608" s="164">
        <v>25.01</v>
      </c>
      <c r="I1608" s="165"/>
      <c r="L1608" s="161"/>
      <c r="M1608" s="166"/>
      <c r="T1608" s="167"/>
      <c r="AT1608" s="162" t="s">
        <v>197</v>
      </c>
      <c r="AU1608" s="162" t="s">
        <v>84</v>
      </c>
      <c r="AV1608" s="13" t="s">
        <v>84</v>
      </c>
      <c r="AW1608" s="13" t="s">
        <v>30</v>
      </c>
      <c r="AX1608" s="13" t="s">
        <v>73</v>
      </c>
      <c r="AY1608" s="162" t="s">
        <v>187</v>
      </c>
    </row>
    <row r="1609" spans="2:65" s="12" customFormat="1" ht="11.25">
      <c r="B1609" s="155"/>
      <c r="D1609" s="151" t="s">
        <v>197</v>
      </c>
      <c r="E1609" s="156" t="s">
        <v>1</v>
      </c>
      <c r="F1609" s="157" t="s">
        <v>311</v>
      </c>
      <c r="H1609" s="156" t="s">
        <v>1</v>
      </c>
      <c r="I1609" s="158"/>
      <c r="L1609" s="155"/>
      <c r="M1609" s="159"/>
      <c r="T1609" s="160"/>
      <c r="AT1609" s="156" t="s">
        <v>197</v>
      </c>
      <c r="AU1609" s="156" t="s">
        <v>84</v>
      </c>
      <c r="AV1609" s="12" t="s">
        <v>80</v>
      </c>
      <c r="AW1609" s="12" t="s">
        <v>30</v>
      </c>
      <c r="AX1609" s="12" t="s">
        <v>73</v>
      </c>
      <c r="AY1609" s="156" t="s">
        <v>187</v>
      </c>
    </row>
    <row r="1610" spans="2:65" s="13" customFormat="1" ht="11.25">
      <c r="B1610" s="161"/>
      <c r="D1610" s="151" t="s">
        <v>197</v>
      </c>
      <c r="E1610" s="162" t="s">
        <v>1</v>
      </c>
      <c r="F1610" s="163" t="s">
        <v>1073</v>
      </c>
      <c r="H1610" s="164">
        <v>25.01</v>
      </c>
      <c r="I1610" s="165"/>
      <c r="L1610" s="161"/>
      <c r="M1610" s="166"/>
      <c r="T1610" s="167"/>
      <c r="AT1610" s="162" t="s">
        <v>197</v>
      </c>
      <c r="AU1610" s="162" t="s">
        <v>84</v>
      </c>
      <c r="AV1610" s="13" t="s">
        <v>84</v>
      </c>
      <c r="AW1610" s="13" t="s">
        <v>30</v>
      </c>
      <c r="AX1610" s="13" t="s">
        <v>73</v>
      </c>
      <c r="AY1610" s="162" t="s">
        <v>187</v>
      </c>
    </row>
    <row r="1611" spans="2:65" s="14" customFormat="1" ht="11.25">
      <c r="B1611" s="168"/>
      <c r="D1611" s="151" t="s">
        <v>197</v>
      </c>
      <c r="E1611" s="169" t="s">
        <v>1</v>
      </c>
      <c r="F1611" s="170" t="s">
        <v>202</v>
      </c>
      <c r="H1611" s="171">
        <v>50.02</v>
      </c>
      <c r="I1611" s="172"/>
      <c r="L1611" s="168"/>
      <c r="M1611" s="173"/>
      <c r="T1611" s="174"/>
      <c r="AT1611" s="169" t="s">
        <v>197</v>
      </c>
      <c r="AU1611" s="169" t="s">
        <v>84</v>
      </c>
      <c r="AV1611" s="14" t="s">
        <v>193</v>
      </c>
      <c r="AW1611" s="14" t="s">
        <v>30</v>
      </c>
      <c r="AX1611" s="14" t="s">
        <v>80</v>
      </c>
      <c r="AY1611" s="169" t="s">
        <v>187</v>
      </c>
    </row>
    <row r="1612" spans="2:65" s="1" customFormat="1" ht="49.15" customHeight="1">
      <c r="B1612" s="32"/>
      <c r="C1612" s="137" t="s">
        <v>1578</v>
      </c>
      <c r="D1612" s="137" t="s">
        <v>189</v>
      </c>
      <c r="E1612" s="138" t="s">
        <v>1579</v>
      </c>
      <c r="F1612" s="139" t="s">
        <v>1580</v>
      </c>
      <c r="G1612" s="140" t="s">
        <v>397</v>
      </c>
      <c r="H1612" s="141">
        <v>16.399999999999999</v>
      </c>
      <c r="I1612" s="142"/>
      <c r="J1612" s="143">
        <f>ROUND(I1612*H1612,2)</f>
        <v>0</v>
      </c>
      <c r="K1612" s="144"/>
      <c r="L1612" s="32"/>
      <c r="M1612" s="145" t="s">
        <v>1</v>
      </c>
      <c r="N1612" s="146" t="s">
        <v>39</v>
      </c>
      <c r="P1612" s="147">
        <f>O1612*H1612</f>
        <v>0</v>
      </c>
      <c r="Q1612" s="147">
        <v>0</v>
      </c>
      <c r="R1612" s="147">
        <f>Q1612*H1612</f>
        <v>0</v>
      </c>
      <c r="S1612" s="147">
        <v>0</v>
      </c>
      <c r="T1612" s="148">
        <f>S1612*H1612</f>
        <v>0</v>
      </c>
      <c r="AR1612" s="149" t="s">
        <v>287</v>
      </c>
      <c r="AT1612" s="149" t="s">
        <v>189</v>
      </c>
      <c r="AU1612" s="149" t="s">
        <v>84</v>
      </c>
      <c r="AY1612" s="17" t="s">
        <v>187</v>
      </c>
      <c r="BE1612" s="150">
        <f>IF(N1612="základní",J1612,0)</f>
        <v>0</v>
      </c>
      <c r="BF1612" s="150">
        <f>IF(N1612="snížená",J1612,0)</f>
        <v>0</v>
      </c>
      <c r="BG1612" s="150">
        <f>IF(N1612="zákl. přenesená",J1612,0)</f>
        <v>0</v>
      </c>
      <c r="BH1612" s="150">
        <f>IF(N1612="sníž. přenesená",J1612,0)</f>
        <v>0</v>
      </c>
      <c r="BI1612" s="150">
        <f>IF(N1612="nulová",J1612,0)</f>
        <v>0</v>
      </c>
      <c r="BJ1612" s="17" t="s">
        <v>84</v>
      </c>
      <c r="BK1612" s="150">
        <f>ROUND(I1612*H1612,2)</f>
        <v>0</v>
      </c>
      <c r="BL1612" s="17" t="s">
        <v>287</v>
      </c>
      <c r="BM1612" s="149" t="s">
        <v>3776</v>
      </c>
    </row>
    <row r="1613" spans="2:65" s="1" customFormat="1" ht="136.5">
      <c r="B1613" s="32"/>
      <c r="D1613" s="151" t="s">
        <v>195</v>
      </c>
      <c r="F1613" s="152" t="s">
        <v>1573</v>
      </c>
      <c r="I1613" s="153"/>
      <c r="L1613" s="32"/>
      <c r="M1613" s="154"/>
      <c r="T1613" s="56"/>
      <c r="AT1613" s="17" t="s">
        <v>195</v>
      </c>
      <c r="AU1613" s="17" t="s">
        <v>84</v>
      </c>
    </row>
    <row r="1614" spans="2:65" s="12" customFormat="1" ht="11.25">
      <c r="B1614" s="155"/>
      <c r="D1614" s="151" t="s">
        <v>197</v>
      </c>
      <c r="E1614" s="156" t="s">
        <v>1</v>
      </c>
      <c r="F1614" s="157" t="s">
        <v>207</v>
      </c>
      <c r="H1614" s="156" t="s">
        <v>1</v>
      </c>
      <c r="I1614" s="158"/>
      <c r="L1614" s="155"/>
      <c r="M1614" s="159"/>
      <c r="T1614" s="160"/>
      <c r="AT1614" s="156" t="s">
        <v>197</v>
      </c>
      <c r="AU1614" s="156" t="s">
        <v>84</v>
      </c>
      <c r="AV1614" s="12" t="s">
        <v>80</v>
      </c>
      <c r="AW1614" s="12" t="s">
        <v>30</v>
      </c>
      <c r="AX1614" s="12" t="s">
        <v>73</v>
      </c>
      <c r="AY1614" s="156" t="s">
        <v>187</v>
      </c>
    </row>
    <row r="1615" spans="2:65" s="12" customFormat="1" ht="11.25">
      <c r="B1615" s="155"/>
      <c r="D1615" s="151" t="s">
        <v>197</v>
      </c>
      <c r="E1615" s="156" t="s">
        <v>1</v>
      </c>
      <c r="F1615" s="157" t="s">
        <v>307</v>
      </c>
      <c r="H1615" s="156" t="s">
        <v>1</v>
      </c>
      <c r="I1615" s="158"/>
      <c r="L1615" s="155"/>
      <c r="M1615" s="159"/>
      <c r="T1615" s="160"/>
      <c r="AT1615" s="156" t="s">
        <v>197</v>
      </c>
      <c r="AU1615" s="156" t="s">
        <v>84</v>
      </c>
      <c r="AV1615" s="12" t="s">
        <v>80</v>
      </c>
      <c r="AW1615" s="12" t="s">
        <v>30</v>
      </c>
      <c r="AX1615" s="12" t="s">
        <v>73</v>
      </c>
      <c r="AY1615" s="156" t="s">
        <v>187</v>
      </c>
    </row>
    <row r="1616" spans="2:65" s="13" customFormat="1" ht="11.25">
      <c r="B1616" s="161"/>
      <c r="D1616" s="151" t="s">
        <v>197</v>
      </c>
      <c r="E1616" s="162" t="s">
        <v>1</v>
      </c>
      <c r="F1616" s="163" t="s">
        <v>1582</v>
      </c>
      <c r="H1616" s="164">
        <v>8.1999999999999993</v>
      </c>
      <c r="I1616" s="165"/>
      <c r="L1616" s="161"/>
      <c r="M1616" s="166"/>
      <c r="T1616" s="167"/>
      <c r="AT1616" s="162" t="s">
        <v>197</v>
      </c>
      <c r="AU1616" s="162" t="s">
        <v>84</v>
      </c>
      <c r="AV1616" s="13" t="s">
        <v>84</v>
      </c>
      <c r="AW1616" s="13" t="s">
        <v>30</v>
      </c>
      <c r="AX1616" s="13" t="s">
        <v>73</v>
      </c>
      <c r="AY1616" s="162" t="s">
        <v>187</v>
      </c>
    </row>
    <row r="1617" spans="2:65" s="12" customFormat="1" ht="11.25">
      <c r="B1617" s="155"/>
      <c r="D1617" s="151" t="s">
        <v>197</v>
      </c>
      <c r="E1617" s="156" t="s">
        <v>1</v>
      </c>
      <c r="F1617" s="157" t="s">
        <v>311</v>
      </c>
      <c r="H1617" s="156" t="s">
        <v>1</v>
      </c>
      <c r="I1617" s="158"/>
      <c r="L1617" s="155"/>
      <c r="M1617" s="159"/>
      <c r="T1617" s="160"/>
      <c r="AT1617" s="156" t="s">
        <v>197</v>
      </c>
      <c r="AU1617" s="156" t="s">
        <v>84</v>
      </c>
      <c r="AV1617" s="12" t="s">
        <v>80</v>
      </c>
      <c r="AW1617" s="12" t="s">
        <v>30</v>
      </c>
      <c r="AX1617" s="12" t="s">
        <v>73</v>
      </c>
      <c r="AY1617" s="156" t="s">
        <v>187</v>
      </c>
    </row>
    <row r="1618" spans="2:65" s="13" customFormat="1" ht="11.25">
      <c r="B1618" s="161"/>
      <c r="D1618" s="151" t="s">
        <v>197</v>
      </c>
      <c r="E1618" s="162" t="s">
        <v>1</v>
      </c>
      <c r="F1618" s="163" t="s">
        <v>1582</v>
      </c>
      <c r="H1618" s="164">
        <v>8.1999999999999993</v>
      </c>
      <c r="I1618" s="165"/>
      <c r="L1618" s="161"/>
      <c r="M1618" s="166"/>
      <c r="T1618" s="167"/>
      <c r="AT1618" s="162" t="s">
        <v>197</v>
      </c>
      <c r="AU1618" s="162" t="s">
        <v>84</v>
      </c>
      <c r="AV1618" s="13" t="s">
        <v>84</v>
      </c>
      <c r="AW1618" s="13" t="s">
        <v>30</v>
      </c>
      <c r="AX1618" s="13" t="s">
        <v>73</v>
      </c>
      <c r="AY1618" s="162" t="s">
        <v>187</v>
      </c>
    </row>
    <row r="1619" spans="2:65" s="14" customFormat="1" ht="11.25">
      <c r="B1619" s="168"/>
      <c r="D1619" s="151" t="s">
        <v>197</v>
      </c>
      <c r="E1619" s="169" t="s">
        <v>1</v>
      </c>
      <c r="F1619" s="170" t="s">
        <v>202</v>
      </c>
      <c r="H1619" s="171">
        <v>16.399999999999999</v>
      </c>
      <c r="I1619" s="172"/>
      <c r="L1619" s="168"/>
      <c r="M1619" s="173"/>
      <c r="T1619" s="174"/>
      <c r="AT1619" s="169" t="s">
        <v>197</v>
      </c>
      <c r="AU1619" s="169" t="s">
        <v>84</v>
      </c>
      <c r="AV1619" s="14" t="s">
        <v>193</v>
      </c>
      <c r="AW1619" s="14" t="s">
        <v>30</v>
      </c>
      <c r="AX1619" s="14" t="s">
        <v>80</v>
      </c>
      <c r="AY1619" s="169" t="s">
        <v>187</v>
      </c>
    </row>
    <row r="1620" spans="2:65" s="1" customFormat="1" ht="49.15" customHeight="1">
      <c r="B1620" s="32"/>
      <c r="C1620" s="137" t="s">
        <v>1583</v>
      </c>
      <c r="D1620" s="137" t="s">
        <v>189</v>
      </c>
      <c r="E1620" s="138" t="s">
        <v>1584</v>
      </c>
      <c r="F1620" s="139" t="s">
        <v>1585</v>
      </c>
      <c r="G1620" s="140" t="s">
        <v>245</v>
      </c>
      <c r="H1620" s="141">
        <v>321.08</v>
      </c>
      <c r="I1620" s="142"/>
      <c r="J1620" s="143">
        <f>ROUND(I1620*H1620,2)</f>
        <v>0</v>
      </c>
      <c r="K1620" s="144"/>
      <c r="L1620" s="32"/>
      <c r="M1620" s="145" t="s">
        <v>1</v>
      </c>
      <c r="N1620" s="146" t="s">
        <v>39</v>
      </c>
      <c r="P1620" s="147">
        <f>O1620*H1620</f>
        <v>0</v>
      </c>
      <c r="Q1620" s="147">
        <v>0</v>
      </c>
      <c r="R1620" s="147">
        <f>Q1620*H1620</f>
        <v>0</v>
      </c>
      <c r="S1620" s="147">
        <v>0</v>
      </c>
      <c r="T1620" s="148">
        <f>S1620*H1620</f>
        <v>0</v>
      </c>
      <c r="AR1620" s="149" t="s">
        <v>287</v>
      </c>
      <c r="AT1620" s="149" t="s">
        <v>189</v>
      </c>
      <c r="AU1620" s="149" t="s">
        <v>84</v>
      </c>
      <c r="AY1620" s="17" t="s">
        <v>187</v>
      </c>
      <c r="BE1620" s="150">
        <f>IF(N1620="základní",J1620,0)</f>
        <v>0</v>
      </c>
      <c r="BF1620" s="150">
        <f>IF(N1620="snížená",J1620,0)</f>
        <v>0</v>
      </c>
      <c r="BG1620" s="150">
        <f>IF(N1620="zákl. přenesená",J1620,0)</f>
        <v>0</v>
      </c>
      <c r="BH1620" s="150">
        <f>IF(N1620="sníž. přenesená",J1620,0)</f>
        <v>0</v>
      </c>
      <c r="BI1620" s="150">
        <f>IF(N1620="nulová",J1620,0)</f>
        <v>0</v>
      </c>
      <c r="BJ1620" s="17" t="s">
        <v>84</v>
      </c>
      <c r="BK1620" s="150">
        <f>ROUND(I1620*H1620,2)</f>
        <v>0</v>
      </c>
      <c r="BL1620" s="17" t="s">
        <v>287</v>
      </c>
      <c r="BM1620" s="149" t="s">
        <v>3777</v>
      </c>
    </row>
    <row r="1621" spans="2:65" s="1" customFormat="1" ht="107.25">
      <c r="B1621" s="32"/>
      <c r="D1621" s="151" t="s">
        <v>195</v>
      </c>
      <c r="F1621" s="152" t="s">
        <v>1587</v>
      </c>
      <c r="I1621" s="153"/>
      <c r="L1621" s="32"/>
      <c r="M1621" s="154"/>
      <c r="T1621" s="56"/>
      <c r="AT1621" s="17" t="s">
        <v>195</v>
      </c>
      <c r="AU1621" s="17" t="s">
        <v>84</v>
      </c>
    </row>
    <row r="1622" spans="2:65" s="12" customFormat="1" ht="11.25">
      <c r="B1622" s="155"/>
      <c r="D1622" s="151" t="s">
        <v>197</v>
      </c>
      <c r="E1622" s="156" t="s">
        <v>1</v>
      </c>
      <c r="F1622" s="157" t="s">
        <v>207</v>
      </c>
      <c r="H1622" s="156" t="s">
        <v>1</v>
      </c>
      <c r="I1622" s="158"/>
      <c r="L1622" s="155"/>
      <c r="M1622" s="159"/>
      <c r="T1622" s="160"/>
      <c r="AT1622" s="156" t="s">
        <v>197</v>
      </c>
      <c r="AU1622" s="156" t="s">
        <v>84</v>
      </c>
      <c r="AV1622" s="12" t="s">
        <v>80</v>
      </c>
      <c r="AW1622" s="12" t="s">
        <v>30</v>
      </c>
      <c r="AX1622" s="12" t="s">
        <v>73</v>
      </c>
      <c r="AY1622" s="156" t="s">
        <v>187</v>
      </c>
    </row>
    <row r="1623" spans="2:65" s="12" customFormat="1" ht="11.25">
      <c r="B1623" s="155"/>
      <c r="D1623" s="151" t="s">
        <v>197</v>
      </c>
      <c r="E1623" s="156" t="s">
        <v>1</v>
      </c>
      <c r="F1623" s="157" t="s">
        <v>1588</v>
      </c>
      <c r="H1623" s="156" t="s">
        <v>1</v>
      </c>
      <c r="I1623" s="158"/>
      <c r="L1623" s="155"/>
      <c r="M1623" s="159"/>
      <c r="T1623" s="160"/>
      <c r="AT1623" s="156" t="s">
        <v>197</v>
      </c>
      <c r="AU1623" s="156" t="s">
        <v>84</v>
      </c>
      <c r="AV1623" s="12" t="s">
        <v>80</v>
      </c>
      <c r="AW1623" s="12" t="s">
        <v>30</v>
      </c>
      <c r="AX1623" s="12" t="s">
        <v>73</v>
      </c>
      <c r="AY1623" s="156" t="s">
        <v>187</v>
      </c>
    </row>
    <row r="1624" spans="2:65" s="12" customFormat="1" ht="11.25">
      <c r="B1624" s="155"/>
      <c r="D1624" s="151" t="s">
        <v>197</v>
      </c>
      <c r="E1624" s="156" t="s">
        <v>1</v>
      </c>
      <c r="F1624" s="157" t="s">
        <v>307</v>
      </c>
      <c r="H1624" s="156" t="s">
        <v>1</v>
      </c>
      <c r="I1624" s="158"/>
      <c r="L1624" s="155"/>
      <c r="M1624" s="159"/>
      <c r="T1624" s="160"/>
      <c r="AT1624" s="156" t="s">
        <v>197</v>
      </c>
      <c r="AU1624" s="156" t="s">
        <v>84</v>
      </c>
      <c r="AV1624" s="12" t="s">
        <v>80</v>
      </c>
      <c r="AW1624" s="12" t="s">
        <v>30</v>
      </c>
      <c r="AX1624" s="12" t="s">
        <v>73</v>
      </c>
      <c r="AY1624" s="156" t="s">
        <v>187</v>
      </c>
    </row>
    <row r="1625" spans="2:65" s="13" customFormat="1" ht="11.25">
      <c r="B1625" s="161"/>
      <c r="D1625" s="151" t="s">
        <v>197</v>
      </c>
      <c r="E1625" s="162" t="s">
        <v>1</v>
      </c>
      <c r="F1625" s="163" t="s">
        <v>1589</v>
      </c>
      <c r="H1625" s="164">
        <v>41.06</v>
      </c>
      <c r="I1625" s="165"/>
      <c r="L1625" s="161"/>
      <c r="M1625" s="166"/>
      <c r="T1625" s="167"/>
      <c r="AT1625" s="162" t="s">
        <v>197</v>
      </c>
      <c r="AU1625" s="162" t="s">
        <v>84</v>
      </c>
      <c r="AV1625" s="13" t="s">
        <v>84</v>
      </c>
      <c r="AW1625" s="13" t="s">
        <v>30</v>
      </c>
      <c r="AX1625" s="13" t="s">
        <v>73</v>
      </c>
      <c r="AY1625" s="162" t="s">
        <v>187</v>
      </c>
    </row>
    <row r="1626" spans="2:65" s="13" customFormat="1" ht="11.25">
      <c r="B1626" s="161"/>
      <c r="D1626" s="151" t="s">
        <v>197</v>
      </c>
      <c r="E1626" s="162" t="s">
        <v>1</v>
      </c>
      <c r="F1626" s="163" t="s">
        <v>1590</v>
      </c>
      <c r="H1626" s="164">
        <v>114.74</v>
      </c>
      <c r="I1626" s="165"/>
      <c r="L1626" s="161"/>
      <c r="M1626" s="166"/>
      <c r="T1626" s="167"/>
      <c r="AT1626" s="162" t="s">
        <v>197</v>
      </c>
      <c r="AU1626" s="162" t="s">
        <v>84</v>
      </c>
      <c r="AV1626" s="13" t="s">
        <v>84</v>
      </c>
      <c r="AW1626" s="13" t="s">
        <v>30</v>
      </c>
      <c r="AX1626" s="13" t="s">
        <v>73</v>
      </c>
      <c r="AY1626" s="162" t="s">
        <v>187</v>
      </c>
    </row>
    <row r="1627" spans="2:65" s="12" customFormat="1" ht="11.25">
      <c r="B1627" s="155"/>
      <c r="D1627" s="151" t="s">
        <v>197</v>
      </c>
      <c r="E1627" s="156" t="s">
        <v>1</v>
      </c>
      <c r="F1627" s="157" t="s">
        <v>311</v>
      </c>
      <c r="H1627" s="156" t="s">
        <v>1</v>
      </c>
      <c r="I1627" s="158"/>
      <c r="L1627" s="155"/>
      <c r="M1627" s="159"/>
      <c r="T1627" s="160"/>
      <c r="AT1627" s="156" t="s">
        <v>197</v>
      </c>
      <c r="AU1627" s="156" t="s">
        <v>84</v>
      </c>
      <c r="AV1627" s="12" t="s">
        <v>80</v>
      </c>
      <c r="AW1627" s="12" t="s">
        <v>30</v>
      </c>
      <c r="AX1627" s="12" t="s">
        <v>73</v>
      </c>
      <c r="AY1627" s="156" t="s">
        <v>187</v>
      </c>
    </row>
    <row r="1628" spans="2:65" s="13" customFormat="1" ht="11.25">
      <c r="B1628" s="161"/>
      <c r="D1628" s="151" t="s">
        <v>197</v>
      </c>
      <c r="E1628" s="162" t="s">
        <v>1</v>
      </c>
      <c r="F1628" s="163" t="s">
        <v>1591</v>
      </c>
      <c r="H1628" s="164">
        <v>41.22</v>
      </c>
      <c r="I1628" s="165"/>
      <c r="L1628" s="161"/>
      <c r="M1628" s="166"/>
      <c r="T1628" s="167"/>
      <c r="AT1628" s="162" t="s">
        <v>197</v>
      </c>
      <c r="AU1628" s="162" t="s">
        <v>84</v>
      </c>
      <c r="AV1628" s="13" t="s">
        <v>84</v>
      </c>
      <c r="AW1628" s="13" t="s">
        <v>30</v>
      </c>
      <c r="AX1628" s="13" t="s">
        <v>73</v>
      </c>
      <c r="AY1628" s="162" t="s">
        <v>187</v>
      </c>
    </row>
    <row r="1629" spans="2:65" s="13" customFormat="1" ht="11.25">
      <c r="B1629" s="161"/>
      <c r="D1629" s="151" t="s">
        <v>197</v>
      </c>
      <c r="E1629" s="162" t="s">
        <v>1</v>
      </c>
      <c r="F1629" s="163" t="s">
        <v>1592</v>
      </c>
      <c r="H1629" s="164">
        <v>118.96</v>
      </c>
      <c r="I1629" s="165"/>
      <c r="L1629" s="161"/>
      <c r="M1629" s="166"/>
      <c r="T1629" s="167"/>
      <c r="AT1629" s="162" t="s">
        <v>197</v>
      </c>
      <c r="AU1629" s="162" t="s">
        <v>84</v>
      </c>
      <c r="AV1629" s="13" t="s">
        <v>84</v>
      </c>
      <c r="AW1629" s="13" t="s">
        <v>30</v>
      </c>
      <c r="AX1629" s="13" t="s">
        <v>73</v>
      </c>
      <c r="AY1629" s="162" t="s">
        <v>187</v>
      </c>
    </row>
    <row r="1630" spans="2:65" s="15" customFormat="1" ht="11.25">
      <c r="B1630" s="186"/>
      <c r="D1630" s="151" t="s">
        <v>197</v>
      </c>
      <c r="E1630" s="187" t="s">
        <v>1</v>
      </c>
      <c r="F1630" s="188" t="s">
        <v>492</v>
      </c>
      <c r="H1630" s="189">
        <v>315.98</v>
      </c>
      <c r="I1630" s="190"/>
      <c r="L1630" s="186"/>
      <c r="M1630" s="191"/>
      <c r="T1630" s="192"/>
      <c r="AT1630" s="187" t="s">
        <v>197</v>
      </c>
      <c r="AU1630" s="187" t="s">
        <v>84</v>
      </c>
      <c r="AV1630" s="15" t="s">
        <v>210</v>
      </c>
      <c r="AW1630" s="15" t="s">
        <v>30</v>
      </c>
      <c r="AX1630" s="15" t="s">
        <v>73</v>
      </c>
      <c r="AY1630" s="187" t="s">
        <v>187</v>
      </c>
    </row>
    <row r="1631" spans="2:65" s="12" customFormat="1" ht="11.25">
      <c r="B1631" s="155"/>
      <c r="D1631" s="151" t="s">
        <v>197</v>
      </c>
      <c r="E1631" s="156" t="s">
        <v>1</v>
      </c>
      <c r="F1631" s="157" t="s">
        <v>1593</v>
      </c>
      <c r="H1631" s="156" t="s">
        <v>1</v>
      </c>
      <c r="I1631" s="158"/>
      <c r="L1631" s="155"/>
      <c r="M1631" s="159"/>
      <c r="T1631" s="160"/>
      <c r="AT1631" s="156" t="s">
        <v>197</v>
      </c>
      <c r="AU1631" s="156" t="s">
        <v>84</v>
      </c>
      <c r="AV1631" s="12" t="s">
        <v>80</v>
      </c>
      <c r="AW1631" s="12" t="s">
        <v>30</v>
      </c>
      <c r="AX1631" s="12" t="s">
        <v>73</v>
      </c>
      <c r="AY1631" s="156" t="s">
        <v>187</v>
      </c>
    </row>
    <row r="1632" spans="2:65" s="13" customFormat="1" ht="11.25">
      <c r="B1632" s="161"/>
      <c r="D1632" s="151" t="s">
        <v>197</v>
      </c>
      <c r="E1632" s="162" t="s">
        <v>1</v>
      </c>
      <c r="F1632" s="163" t="s">
        <v>1594</v>
      </c>
      <c r="H1632" s="164">
        <v>5.0999999999999996</v>
      </c>
      <c r="I1632" s="165"/>
      <c r="L1632" s="161"/>
      <c r="M1632" s="166"/>
      <c r="T1632" s="167"/>
      <c r="AT1632" s="162" t="s">
        <v>197</v>
      </c>
      <c r="AU1632" s="162" t="s">
        <v>84</v>
      </c>
      <c r="AV1632" s="13" t="s">
        <v>84</v>
      </c>
      <c r="AW1632" s="13" t="s">
        <v>30</v>
      </c>
      <c r="AX1632" s="13" t="s">
        <v>73</v>
      </c>
      <c r="AY1632" s="162" t="s">
        <v>187</v>
      </c>
    </row>
    <row r="1633" spans="2:65" s="15" customFormat="1" ht="11.25">
      <c r="B1633" s="186"/>
      <c r="D1633" s="151" t="s">
        <v>197</v>
      </c>
      <c r="E1633" s="187" t="s">
        <v>1</v>
      </c>
      <c r="F1633" s="188" t="s">
        <v>492</v>
      </c>
      <c r="H1633" s="189">
        <v>5.0999999999999996</v>
      </c>
      <c r="I1633" s="190"/>
      <c r="L1633" s="186"/>
      <c r="M1633" s="191"/>
      <c r="T1633" s="192"/>
      <c r="AT1633" s="187" t="s">
        <v>197</v>
      </c>
      <c r="AU1633" s="187" t="s">
        <v>84</v>
      </c>
      <c r="AV1633" s="15" t="s">
        <v>210</v>
      </c>
      <c r="AW1633" s="15" t="s">
        <v>30</v>
      </c>
      <c r="AX1633" s="15" t="s">
        <v>73</v>
      </c>
      <c r="AY1633" s="187" t="s">
        <v>187</v>
      </c>
    </row>
    <row r="1634" spans="2:65" s="14" customFormat="1" ht="11.25">
      <c r="B1634" s="168"/>
      <c r="D1634" s="151" t="s">
        <v>197</v>
      </c>
      <c r="E1634" s="169" t="s">
        <v>1</v>
      </c>
      <c r="F1634" s="170" t="s">
        <v>202</v>
      </c>
      <c r="H1634" s="171">
        <v>321.08000000000004</v>
      </c>
      <c r="I1634" s="172"/>
      <c r="L1634" s="168"/>
      <c r="M1634" s="173"/>
      <c r="T1634" s="174"/>
      <c r="AT1634" s="169" t="s">
        <v>197</v>
      </c>
      <c r="AU1634" s="169" t="s">
        <v>84</v>
      </c>
      <c r="AV1634" s="14" t="s">
        <v>193</v>
      </c>
      <c r="AW1634" s="14" t="s">
        <v>30</v>
      </c>
      <c r="AX1634" s="14" t="s">
        <v>80</v>
      </c>
      <c r="AY1634" s="169" t="s">
        <v>187</v>
      </c>
    </row>
    <row r="1635" spans="2:65" s="1" customFormat="1" ht="49.15" customHeight="1">
      <c r="B1635" s="32"/>
      <c r="C1635" s="137" t="s">
        <v>1595</v>
      </c>
      <c r="D1635" s="137" t="s">
        <v>189</v>
      </c>
      <c r="E1635" s="138" t="s">
        <v>1596</v>
      </c>
      <c r="F1635" s="139" t="s">
        <v>1597</v>
      </c>
      <c r="G1635" s="140" t="s">
        <v>245</v>
      </c>
      <c r="H1635" s="141">
        <v>29.8</v>
      </c>
      <c r="I1635" s="142"/>
      <c r="J1635" s="143">
        <f>ROUND(I1635*H1635,2)</f>
        <v>0</v>
      </c>
      <c r="K1635" s="144"/>
      <c r="L1635" s="32"/>
      <c r="M1635" s="145" t="s">
        <v>1</v>
      </c>
      <c r="N1635" s="146" t="s">
        <v>39</v>
      </c>
      <c r="P1635" s="147">
        <f>O1635*H1635</f>
        <v>0</v>
      </c>
      <c r="Q1635" s="147">
        <v>0</v>
      </c>
      <c r="R1635" s="147">
        <f>Q1635*H1635</f>
        <v>0</v>
      </c>
      <c r="S1635" s="147">
        <v>0</v>
      </c>
      <c r="T1635" s="148">
        <f>S1635*H1635</f>
        <v>0</v>
      </c>
      <c r="AR1635" s="149" t="s">
        <v>287</v>
      </c>
      <c r="AT1635" s="149" t="s">
        <v>189</v>
      </c>
      <c r="AU1635" s="149" t="s">
        <v>84</v>
      </c>
      <c r="AY1635" s="17" t="s">
        <v>187</v>
      </c>
      <c r="BE1635" s="150">
        <f>IF(N1635="základní",J1635,0)</f>
        <v>0</v>
      </c>
      <c r="BF1635" s="150">
        <f>IF(N1635="snížená",J1635,0)</f>
        <v>0</v>
      </c>
      <c r="BG1635" s="150">
        <f>IF(N1635="zákl. přenesená",J1635,0)</f>
        <v>0</v>
      </c>
      <c r="BH1635" s="150">
        <f>IF(N1635="sníž. přenesená",J1635,0)</f>
        <v>0</v>
      </c>
      <c r="BI1635" s="150">
        <f>IF(N1635="nulová",J1635,0)</f>
        <v>0</v>
      </c>
      <c r="BJ1635" s="17" t="s">
        <v>84</v>
      </c>
      <c r="BK1635" s="150">
        <f>ROUND(I1635*H1635,2)</f>
        <v>0</v>
      </c>
      <c r="BL1635" s="17" t="s">
        <v>287</v>
      </c>
      <c r="BM1635" s="149" t="s">
        <v>3778</v>
      </c>
    </row>
    <row r="1636" spans="2:65" s="1" customFormat="1" ht="107.25">
      <c r="B1636" s="32"/>
      <c r="D1636" s="151" t="s">
        <v>195</v>
      </c>
      <c r="F1636" s="152" t="s">
        <v>1587</v>
      </c>
      <c r="I1636" s="153"/>
      <c r="L1636" s="32"/>
      <c r="M1636" s="154"/>
      <c r="T1636" s="56"/>
      <c r="AT1636" s="17" t="s">
        <v>195</v>
      </c>
      <c r="AU1636" s="17" t="s">
        <v>84</v>
      </c>
    </row>
    <row r="1637" spans="2:65" s="12" customFormat="1" ht="11.25">
      <c r="B1637" s="155"/>
      <c r="D1637" s="151" t="s">
        <v>197</v>
      </c>
      <c r="E1637" s="156" t="s">
        <v>1</v>
      </c>
      <c r="F1637" s="157" t="s">
        <v>207</v>
      </c>
      <c r="H1637" s="156" t="s">
        <v>1</v>
      </c>
      <c r="I1637" s="158"/>
      <c r="L1637" s="155"/>
      <c r="M1637" s="159"/>
      <c r="T1637" s="160"/>
      <c r="AT1637" s="156" t="s">
        <v>197</v>
      </c>
      <c r="AU1637" s="156" t="s">
        <v>84</v>
      </c>
      <c r="AV1637" s="12" t="s">
        <v>80</v>
      </c>
      <c r="AW1637" s="12" t="s">
        <v>30</v>
      </c>
      <c r="AX1637" s="12" t="s">
        <v>73</v>
      </c>
      <c r="AY1637" s="156" t="s">
        <v>187</v>
      </c>
    </row>
    <row r="1638" spans="2:65" s="12" customFormat="1" ht="11.25">
      <c r="B1638" s="155"/>
      <c r="D1638" s="151" t="s">
        <v>197</v>
      </c>
      <c r="E1638" s="156" t="s">
        <v>1</v>
      </c>
      <c r="F1638" s="157" t="s">
        <v>1599</v>
      </c>
      <c r="H1638" s="156" t="s">
        <v>1</v>
      </c>
      <c r="I1638" s="158"/>
      <c r="L1638" s="155"/>
      <c r="M1638" s="159"/>
      <c r="T1638" s="160"/>
      <c r="AT1638" s="156" t="s">
        <v>197</v>
      </c>
      <c r="AU1638" s="156" t="s">
        <v>84</v>
      </c>
      <c r="AV1638" s="12" t="s">
        <v>80</v>
      </c>
      <c r="AW1638" s="12" t="s">
        <v>30</v>
      </c>
      <c r="AX1638" s="12" t="s">
        <v>73</v>
      </c>
      <c r="AY1638" s="156" t="s">
        <v>187</v>
      </c>
    </row>
    <row r="1639" spans="2:65" s="12" customFormat="1" ht="11.25">
      <c r="B1639" s="155"/>
      <c r="D1639" s="151" t="s">
        <v>197</v>
      </c>
      <c r="E1639" s="156" t="s">
        <v>1</v>
      </c>
      <c r="F1639" s="157" t="s">
        <v>307</v>
      </c>
      <c r="H1639" s="156" t="s">
        <v>1</v>
      </c>
      <c r="I1639" s="158"/>
      <c r="L1639" s="155"/>
      <c r="M1639" s="159"/>
      <c r="T1639" s="160"/>
      <c r="AT1639" s="156" t="s">
        <v>197</v>
      </c>
      <c r="AU1639" s="156" t="s">
        <v>84</v>
      </c>
      <c r="AV1639" s="12" t="s">
        <v>80</v>
      </c>
      <c r="AW1639" s="12" t="s">
        <v>30</v>
      </c>
      <c r="AX1639" s="12" t="s">
        <v>73</v>
      </c>
      <c r="AY1639" s="156" t="s">
        <v>187</v>
      </c>
    </row>
    <row r="1640" spans="2:65" s="13" customFormat="1" ht="11.25">
      <c r="B1640" s="161"/>
      <c r="D1640" s="151" t="s">
        <v>197</v>
      </c>
      <c r="E1640" s="162" t="s">
        <v>1</v>
      </c>
      <c r="F1640" s="163" t="s">
        <v>1600</v>
      </c>
      <c r="H1640" s="164">
        <v>14.98</v>
      </c>
      <c r="I1640" s="165"/>
      <c r="L1640" s="161"/>
      <c r="M1640" s="166"/>
      <c r="T1640" s="167"/>
      <c r="AT1640" s="162" t="s">
        <v>197</v>
      </c>
      <c r="AU1640" s="162" t="s">
        <v>84</v>
      </c>
      <c r="AV1640" s="13" t="s">
        <v>84</v>
      </c>
      <c r="AW1640" s="13" t="s">
        <v>30</v>
      </c>
      <c r="AX1640" s="13" t="s">
        <v>73</v>
      </c>
      <c r="AY1640" s="162" t="s">
        <v>187</v>
      </c>
    </row>
    <row r="1641" spans="2:65" s="12" customFormat="1" ht="11.25">
      <c r="B1641" s="155"/>
      <c r="D1641" s="151" t="s">
        <v>197</v>
      </c>
      <c r="E1641" s="156" t="s">
        <v>1</v>
      </c>
      <c r="F1641" s="157" t="s">
        <v>311</v>
      </c>
      <c r="H1641" s="156" t="s">
        <v>1</v>
      </c>
      <c r="I1641" s="158"/>
      <c r="L1641" s="155"/>
      <c r="M1641" s="159"/>
      <c r="T1641" s="160"/>
      <c r="AT1641" s="156" t="s">
        <v>197</v>
      </c>
      <c r="AU1641" s="156" t="s">
        <v>84</v>
      </c>
      <c r="AV1641" s="12" t="s">
        <v>80</v>
      </c>
      <c r="AW1641" s="12" t="s">
        <v>30</v>
      </c>
      <c r="AX1641" s="12" t="s">
        <v>73</v>
      </c>
      <c r="AY1641" s="156" t="s">
        <v>187</v>
      </c>
    </row>
    <row r="1642" spans="2:65" s="13" customFormat="1" ht="11.25">
      <c r="B1642" s="161"/>
      <c r="D1642" s="151" t="s">
        <v>197</v>
      </c>
      <c r="E1642" s="162" t="s">
        <v>1</v>
      </c>
      <c r="F1642" s="163" t="s">
        <v>1601</v>
      </c>
      <c r="H1642" s="164">
        <v>14.82</v>
      </c>
      <c r="I1642" s="165"/>
      <c r="L1642" s="161"/>
      <c r="M1642" s="166"/>
      <c r="T1642" s="167"/>
      <c r="AT1642" s="162" t="s">
        <v>197</v>
      </c>
      <c r="AU1642" s="162" t="s">
        <v>84</v>
      </c>
      <c r="AV1642" s="13" t="s">
        <v>84</v>
      </c>
      <c r="AW1642" s="13" t="s">
        <v>30</v>
      </c>
      <c r="AX1642" s="13" t="s">
        <v>73</v>
      </c>
      <c r="AY1642" s="162" t="s">
        <v>187</v>
      </c>
    </row>
    <row r="1643" spans="2:65" s="14" customFormat="1" ht="11.25">
      <c r="B1643" s="168"/>
      <c r="D1643" s="151" t="s">
        <v>197</v>
      </c>
      <c r="E1643" s="169" t="s">
        <v>1</v>
      </c>
      <c r="F1643" s="170" t="s">
        <v>202</v>
      </c>
      <c r="H1643" s="171">
        <v>29.8</v>
      </c>
      <c r="I1643" s="172"/>
      <c r="L1643" s="168"/>
      <c r="M1643" s="173"/>
      <c r="T1643" s="174"/>
      <c r="AT1643" s="169" t="s">
        <v>197</v>
      </c>
      <c r="AU1643" s="169" t="s">
        <v>84</v>
      </c>
      <c r="AV1643" s="14" t="s">
        <v>193</v>
      </c>
      <c r="AW1643" s="14" t="s">
        <v>30</v>
      </c>
      <c r="AX1643" s="14" t="s">
        <v>80</v>
      </c>
      <c r="AY1643" s="169" t="s">
        <v>187</v>
      </c>
    </row>
    <row r="1644" spans="2:65" s="1" customFormat="1" ht="37.9" customHeight="1">
      <c r="B1644" s="32"/>
      <c r="C1644" s="137" t="s">
        <v>1602</v>
      </c>
      <c r="D1644" s="137" t="s">
        <v>189</v>
      </c>
      <c r="E1644" s="138" t="s">
        <v>1603</v>
      </c>
      <c r="F1644" s="139" t="s">
        <v>1604</v>
      </c>
      <c r="G1644" s="140" t="s">
        <v>245</v>
      </c>
      <c r="H1644" s="141">
        <v>350.88</v>
      </c>
      <c r="I1644" s="142"/>
      <c r="J1644" s="143">
        <f>ROUND(I1644*H1644,2)</f>
        <v>0</v>
      </c>
      <c r="K1644" s="144"/>
      <c r="L1644" s="32"/>
      <c r="M1644" s="145" t="s">
        <v>1</v>
      </c>
      <c r="N1644" s="146" t="s">
        <v>39</v>
      </c>
      <c r="P1644" s="147">
        <f>O1644*H1644</f>
        <v>0</v>
      </c>
      <c r="Q1644" s="147">
        <v>0</v>
      </c>
      <c r="R1644" s="147">
        <f>Q1644*H1644</f>
        <v>0</v>
      </c>
      <c r="S1644" s="147">
        <v>0</v>
      </c>
      <c r="T1644" s="148">
        <f>S1644*H1644</f>
        <v>0</v>
      </c>
      <c r="AR1644" s="149" t="s">
        <v>287</v>
      </c>
      <c r="AT1644" s="149" t="s">
        <v>189</v>
      </c>
      <c r="AU1644" s="149" t="s">
        <v>84</v>
      </c>
      <c r="AY1644" s="17" t="s">
        <v>187</v>
      </c>
      <c r="BE1644" s="150">
        <f>IF(N1644="základní",J1644,0)</f>
        <v>0</v>
      </c>
      <c r="BF1644" s="150">
        <f>IF(N1644="snížená",J1644,0)</f>
        <v>0</v>
      </c>
      <c r="BG1644" s="150">
        <f>IF(N1644="zákl. přenesená",J1644,0)</f>
        <v>0</v>
      </c>
      <c r="BH1644" s="150">
        <f>IF(N1644="sníž. přenesená",J1644,0)</f>
        <v>0</v>
      </c>
      <c r="BI1644" s="150">
        <f>IF(N1644="nulová",J1644,0)</f>
        <v>0</v>
      </c>
      <c r="BJ1644" s="17" t="s">
        <v>84</v>
      </c>
      <c r="BK1644" s="150">
        <f>ROUND(I1644*H1644,2)</f>
        <v>0</v>
      </c>
      <c r="BL1644" s="17" t="s">
        <v>287</v>
      </c>
      <c r="BM1644" s="149" t="s">
        <v>3779</v>
      </c>
    </row>
    <row r="1645" spans="2:65" s="1" customFormat="1" ht="107.25">
      <c r="B1645" s="32"/>
      <c r="D1645" s="151" t="s">
        <v>195</v>
      </c>
      <c r="F1645" s="152" t="s">
        <v>1587</v>
      </c>
      <c r="I1645" s="153"/>
      <c r="L1645" s="32"/>
      <c r="M1645" s="154"/>
      <c r="T1645" s="56"/>
      <c r="AT1645" s="17" t="s">
        <v>195</v>
      </c>
      <c r="AU1645" s="17" t="s">
        <v>84</v>
      </c>
    </row>
    <row r="1646" spans="2:65" s="12" customFormat="1" ht="11.25">
      <c r="B1646" s="155"/>
      <c r="D1646" s="151" t="s">
        <v>197</v>
      </c>
      <c r="E1646" s="156" t="s">
        <v>1</v>
      </c>
      <c r="F1646" s="157" t="s">
        <v>207</v>
      </c>
      <c r="H1646" s="156" t="s">
        <v>1</v>
      </c>
      <c r="I1646" s="158"/>
      <c r="L1646" s="155"/>
      <c r="M1646" s="159"/>
      <c r="T1646" s="160"/>
      <c r="AT1646" s="156" t="s">
        <v>197</v>
      </c>
      <c r="AU1646" s="156" t="s">
        <v>84</v>
      </c>
      <c r="AV1646" s="12" t="s">
        <v>80</v>
      </c>
      <c r="AW1646" s="12" t="s">
        <v>30</v>
      </c>
      <c r="AX1646" s="12" t="s">
        <v>73</v>
      </c>
      <c r="AY1646" s="156" t="s">
        <v>187</v>
      </c>
    </row>
    <row r="1647" spans="2:65" s="13" customFormat="1" ht="11.25">
      <c r="B1647" s="161"/>
      <c r="D1647" s="151" t="s">
        <v>197</v>
      </c>
      <c r="E1647" s="162" t="s">
        <v>1</v>
      </c>
      <c r="F1647" s="163" t="s">
        <v>1606</v>
      </c>
      <c r="H1647" s="164">
        <v>350.88</v>
      </c>
      <c r="I1647" s="165"/>
      <c r="L1647" s="161"/>
      <c r="M1647" s="166"/>
      <c r="T1647" s="167"/>
      <c r="AT1647" s="162" t="s">
        <v>197</v>
      </c>
      <c r="AU1647" s="162" t="s">
        <v>84</v>
      </c>
      <c r="AV1647" s="13" t="s">
        <v>84</v>
      </c>
      <c r="AW1647" s="13" t="s">
        <v>30</v>
      </c>
      <c r="AX1647" s="13" t="s">
        <v>73</v>
      </c>
      <c r="AY1647" s="162" t="s">
        <v>187</v>
      </c>
    </row>
    <row r="1648" spans="2:65" s="14" customFormat="1" ht="11.25">
      <c r="B1648" s="168"/>
      <c r="D1648" s="151" t="s">
        <v>197</v>
      </c>
      <c r="E1648" s="169" t="s">
        <v>1</v>
      </c>
      <c r="F1648" s="170" t="s">
        <v>202</v>
      </c>
      <c r="H1648" s="171">
        <v>350.88</v>
      </c>
      <c r="I1648" s="172"/>
      <c r="L1648" s="168"/>
      <c r="M1648" s="173"/>
      <c r="T1648" s="174"/>
      <c r="AT1648" s="169" t="s">
        <v>197</v>
      </c>
      <c r="AU1648" s="169" t="s">
        <v>84</v>
      </c>
      <c r="AV1648" s="14" t="s">
        <v>193</v>
      </c>
      <c r="AW1648" s="14" t="s">
        <v>30</v>
      </c>
      <c r="AX1648" s="14" t="s">
        <v>80</v>
      </c>
      <c r="AY1648" s="169" t="s">
        <v>187</v>
      </c>
    </row>
    <row r="1649" spans="2:65" s="1" customFormat="1" ht="37.9" customHeight="1">
      <c r="B1649" s="32"/>
      <c r="C1649" s="137" t="s">
        <v>1607</v>
      </c>
      <c r="D1649" s="137" t="s">
        <v>189</v>
      </c>
      <c r="E1649" s="138" t="s">
        <v>1608</v>
      </c>
      <c r="F1649" s="139" t="s">
        <v>1609</v>
      </c>
      <c r="G1649" s="140" t="s">
        <v>245</v>
      </c>
      <c r="H1649" s="141">
        <v>350.88</v>
      </c>
      <c r="I1649" s="142"/>
      <c r="J1649" s="143">
        <f>ROUND(I1649*H1649,2)</f>
        <v>0</v>
      </c>
      <c r="K1649" s="144"/>
      <c r="L1649" s="32"/>
      <c r="M1649" s="145" t="s">
        <v>1</v>
      </c>
      <c r="N1649" s="146" t="s">
        <v>39</v>
      </c>
      <c r="P1649" s="147">
        <f>O1649*H1649</f>
        <v>0</v>
      </c>
      <c r="Q1649" s="147">
        <v>0</v>
      </c>
      <c r="R1649" s="147">
        <f>Q1649*H1649</f>
        <v>0</v>
      </c>
      <c r="S1649" s="147">
        <v>0</v>
      </c>
      <c r="T1649" s="148">
        <f>S1649*H1649</f>
        <v>0</v>
      </c>
      <c r="AR1649" s="149" t="s">
        <v>287</v>
      </c>
      <c r="AT1649" s="149" t="s">
        <v>189</v>
      </c>
      <c r="AU1649" s="149" t="s">
        <v>84</v>
      </c>
      <c r="AY1649" s="17" t="s">
        <v>187</v>
      </c>
      <c r="BE1649" s="150">
        <f>IF(N1649="základní",J1649,0)</f>
        <v>0</v>
      </c>
      <c r="BF1649" s="150">
        <f>IF(N1649="snížená",J1649,0)</f>
        <v>0</v>
      </c>
      <c r="BG1649" s="150">
        <f>IF(N1649="zákl. přenesená",J1649,0)</f>
        <v>0</v>
      </c>
      <c r="BH1649" s="150">
        <f>IF(N1649="sníž. přenesená",J1649,0)</f>
        <v>0</v>
      </c>
      <c r="BI1649" s="150">
        <f>IF(N1649="nulová",J1649,0)</f>
        <v>0</v>
      </c>
      <c r="BJ1649" s="17" t="s">
        <v>84</v>
      </c>
      <c r="BK1649" s="150">
        <f>ROUND(I1649*H1649,2)</f>
        <v>0</v>
      </c>
      <c r="BL1649" s="17" t="s">
        <v>287</v>
      </c>
      <c r="BM1649" s="149" t="s">
        <v>3780</v>
      </c>
    </row>
    <row r="1650" spans="2:65" s="1" customFormat="1" ht="107.25">
      <c r="B1650" s="32"/>
      <c r="D1650" s="151" t="s">
        <v>195</v>
      </c>
      <c r="F1650" s="152" t="s">
        <v>1587</v>
      </c>
      <c r="I1650" s="153"/>
      <c r="L1650" s="32"/>
      <c r="M1650" s="154"/>
      <c r="T1650" s="56"/>
      <c r="AT1650" s="17" t="s">
        <v>195</v>
      </c>
      <c r="AU1650" s="17" t="s">
        <v>84</v>
      </c>
    </row>
    <row r="1651" spans="2:65" s="12" customFormat="1" ht="11.25">
      <c r="B1651" s="155"/>
      <c r="D1651" s="151" t="s">
        <v>197</v>
      </c>
      <c r="E1651" s="156" t="s">
        <v>1</v>
      </c>
      <c r="F1651" s="157" t="s">
        <v>207</v>
      </c>
      <c r="H1651" s="156" t="s">
        <v>1</v>
      </c>
      <c r="I1651" s="158"/>
      <c r="L1651" s="155"/>
      <c r="M1651" s="159"/>
      <c r="T1651" s="160"/>
      <c r="AT1651" s="156" t="s">
        <v>197</v>
      </c>
      <c r="AU1651" s="156" t="s">
        <v>84</v>
      </c>
      <c r="AV1651" s="12" t="s">
        <v>80</v>
      </c>
      <c r="AW1651" s="12" t="s">
        <v>30</v>
      </c>
      <c r="AX1651" s="12" t="s">
        <v>73</v>
      </c>
      <c r="AY1651" s="156" t="s">
        <v>187</v>
      </c>
    </row>
    <row r="1652" spans="2:65" s="13" customFormat="1" ht="11.25">
      <c r="B1652" s="161"/>
      <c r="D1652" s="151" t="s">
        <v>197</v>
      </c>
      <c r="E1652" s="162" t="s">
        <v>1</v>
      </c>
      <c r="F1652" s="163" t="s">
        <v>1606</v>
      </c>
      <c r="H1652" s="164">
        <v>350.88</v>
      </c>
      <c r="I1652" s="165"/>
      <c r="L1652" s="161"/>
      <c r="M1652" s="166"/>
      <c r="T1652" s="167"/>
      <c r="AT1652" s="162" t="s">
        <v>197</v>
      </c>
      <c r="AU1652" s="162" t="s">
        <v>84</v>
      </c>
      <c r="AV1652" s="13" t="s">
        <v>84</v>
      </c>
      <c r="AW1652" s="13" t="s">
        <v>30</v>
      </c>
      <c r="AX1652" s="13" t="s">
        <v>73</v>
      </c>
      <c r="AY1652" s="162" t="s">
        <v>187</v>
      </c>
    </row>
    <row r="1653" spans="2:65" s="14" customFormat="1" ht="11.25">
      <c r="B1653" s="168"/>
      <c r="D1653" s="151" t="s">
        <v>197</v>
      </c>
      <c r="E1653" s="169" t="s">
        <v>1</v>
      </c>
      <c r="F1653" s="170" t="s">
        <v>202</v>
      </c>
      <c r="H1653" s="171">
        <v>350.88</v>
      </c>
      <c r="I1653" s="172"/>
      <c r="L1653" s="168"/>
      <c r="M1653" s="173"/>
      <c r="T1653" s="174"/>
      <c r="AT1653" s="169" t="s">
        <v>197</v>
      </c>
      <c r="AU1653" s="169" t="s">
        <v>84</v>
      </c>
      <c r="AV1653" s="14" t="s">
        <v>193</v>
      </c>
      <c r="AW1653" s="14" t="s">
        <v>30</v>
      </c>
      <c r="AX1653" s="14" t="s">
        <v>80</v>
      </c>
      <c r="AY1653" s="169" t="s">
        <v>187</v>
      </c>
    </row>
    <row r="1654" spans="2:65" s="1" customFormat="1" ht="24.2" customHeight="1">
      <c r="B1654" s="32"/>
      <c r="C1654" s="175" t="s">
        <v>1611</v>
      </c>
      <c r="D1654" s="175" t="s">
        <v>338</v>
      </c>
      <c r="E1654" s="176" t="s">
        <v>1612</v>
      </c>
      <c r="F1654" s="177" t="s">
        <v>1613</v>
      </c>
      <c r="G1654" s="178" t="s">
        <v>245</v>
      </c>
      <c r="H1654" s="179">
        <v>385.96800000000002</v>
      </c>
      <c r="I1654" s="180"/>
      <c r="J1654" s="181">
        <f>ROUND(I1654*H1654,2)</f>
        <v>0</v>
      </c>
      <c r="K1654" s="182"/>
      <c r="L1654" s="183"/>
      <c r="M1654" s="184" t="s">
        <v>1</v>
      </c>
      <c r="N1654" s="185" t="s">
        <v>39</v>
      </c>
      <c r="P1654" s="147">
        <f>O1654*H1654</f>
        <v>0</v>
      </c>
      <c r="Q1654" s="147">
        <v>0</v>
      </c>
      <c r="R1654" s="147">
        <f>Q1654*H1654</f>
        <v>0</v>
      </c>
      <c r="S1654" s="147">
        <v>0</v>
      </c>
      <c r="T1654" s="148">
        <f>S1654*H1654</f>
        <v>0</v>
      </c>
      <c r="AR1654" s="149" t="s">
        <v>388</v>
      </c>
      <c r="AT1654" s="149" t="s">
        <v>338</v>
      </c>
      <c r="AU1654" s="149" t="s">
        <v>84</v>
      </c>
      <c r="AY1654" s="17" t="s">
        <v>187</v>
      </c>
      <c r="BE1654" s="150">
        <f>IF(N1654="základní",J1654,0)</f>
        <v>0</v>
      </c>
      <c r="BF1654" s="150">
        <f>IF(N1654="snížená",J1654,0)</f>
        <v>0</v>
      </c>
      <c r="BG1654" s="150">
        <f>IF(N1654="zákl. přenesená",J1654,0)</f>
        <v>0</v>
      </c>
      <c r="BH1654" s="150">
        <f>IF(N1654="sníž. přenesená",J1654,0)</f>
        <v>0</v>
      </c>
      <c r="BI1654" s="150">
        <f>IF(N1654="nulová",J1654,0)</f>
        <v>0</v>
      </c>
      <c r="BJ1654" s="17" t="s">
        <v>84</v>
      </c>
      <c r="BK1654" s="150">
        <f>ROUND(I1654*H1654,2)</f>
        <v>0</v>
      </c>
      <c r="BL1654" s="17" t="s">
        <v>287</v>
      </c>
      <c r="BM1654" s="149" t="s">
        <v>3781</v>
      </c>
    </row>
    <row r="1655" spans="2:65" s="13" customFormat="1" ht="11.25">
      <c r="B1655" s="161"/>
      <c r="D1655" s="151" t="s">
        <v>197</v>
      </c>
      <c r="E1655" s="162" t="s">
        <v>1</v>
      </c>
      <c r="F1655" s="163" t="s">
        <v>1615</v>
      </c>
      <c r="H1655" s="164">
        <v>385.96800000000002</v>
      </c>
      <c r="I1655" s="165"/>
      <c r="L1655" s="161"/>
      <c r="M1655" s="166"/>
      <c r="T1655" s="167"/>
      <c r="AT1655" s="162" t="s">
        <v>197</v>
      </c>
      <c r="AU1655" s="162" t="s">
        <v>84</v>
      </c>
      <c r="AV1655" s="13" t="s">
        <v>84</v>
      </c>
      <c r="AW1655" s="13" t="s">
        <v>30</v>
      </c>
      <c r="AX1655" s="13" t="s">
        <v>73</v>
      </c>
      <c r="AY1655" s="162" t="s">
        <v>187</v>
      </c>
    </row>
    <row r="1656" spans="2:65" s="14" customFormat="1" ht="11.25">
      <c r="B1656" s="168"/>
      <c r="D1656" s="151" t="s">
        <v>197</v>
      </c>
      <c r="E1656" s="169" t="s">
        <v>1</v>
      </c>
      <c r="F1656" s="170" t="s">
        <v>202</v>
      </c>
      <c r="H1656" s="171">
        <v>385.96800000000002</v>
      </c>
      <c r="I1656" s="172"/>
      <c r="L1656" s="168"/>
      <c r="M1656" s="173"/>
      <c r="T1656" s="174"/>
      <c r="AT1656" s="169" t="s">
        <v>197</v>
      </c>
      <c r="AU1656" s="169" t="s">
        <v>84</v>
      </c>
      <c r="AV1656" s="14" t="s">
        <v>193</v>
      </c>
      <c r="AW1656" s="14" t="s">
        <v>30</v>
      </c>
      <c r="AX1656" s="14" t="s">
        <v>80</v>
      </c>
      <c r="AY1656" s="169" t="s">
        <v>187</v>
      </c>
    </row>
    <row r="1657" spans="2:65" s="1" customFormat="1" ht="37.9" customHeight="1">
      <c r="B1657" s="32"/>
      <c r="C1657" s="137" t="s">
        <v>1616</v>
      </c>
      <c r="D1657" s="137" t="s">
        <v>189</v>
      </c>
      <c r="E1657" s="138" t="s">
        <v>1617</v>
      </c>
      <c r="F1657" s="139" t="s">
        <v>1618</v>
      </c>
      <c r="G1657" s="140" t="s">
        <v>245</v>
      </c>
      <c r="H1657" s="141">
        <v>11.52</v>
      </c>
      <c r="I1657" s="142"/>
      <c r="J1657" s="143">
        <f>ROUND(I1657*H1657,2)</f>
        <v>0</v>
      </c>
      <c r="K1657" s="144"/>
      <c r="L1657" s="32"/>
      <c r="M1657" s="145" t="s">
        <v>1</v>
      </c>
      <c r="N1657" s="146" t="s">
        <v>39</v>
      </c>
      <c r="P1657" s="147">
        <f>O1657*H1657</f>
        <v>0</v>
      </c>
      <c r="Q1657" s="147">
        <v>0</v>
      </c>
      <c r="R1657" s="147">
        <f>Q1657*H1657</f>
        <v>0</v>
      </c>
      <c r="S1657" s="147">
        <v>0</v>
      </c>
      <c r="T1657" s="148">
        <f>S1657*H1657</f>
        <v>0</v>
      </c>
      <c r="AR1657" s="149" t="s">
        <v>287</v>
      </c>
      <c r="AT1657" s="149" t="s">
        <v>189</v>
      </c>
      <c r="AU1657" s="149" t="s">
        <v>84</v>
      </c>
      <c r="AY1657" s="17" t="s">
        <v>187</v>
      </c>
      <c r="BE1657" s="150">
        <f>IF(N1657="základní",J1657,0)</f>
        <v>0</v>
      </c>
      <c r="BF1657" s="150">
        <f>IF(N1657="snížená",J1657,0)</f>
        <v>0</v>
      </c>
      <c r="BG1657" s="150">
        <f>IF(N1657="zákl. přenesená",J1657,0)</f>
        <v>0</v>
      </c>
      <c r="BH1657" s="150">
        <f>IF(N1657="sníž. přenesená",J1657,0)</f>
        <v>0</v>
      </c>
      <c r="BI1657" s="150">
        <f>IF(N1657="nulová",J1657,0)</f>
        <v>0</v>
      </c>
      <c r="BJ1657" s="17" t="s">
        <v>84</v>
      </c>
      <c r="BK1657" s="150">
        <f>ROUND(I1657*H1657,2)</f>
        <v>0</v>
      </c>
      <c r="BL1657" s="17" t="s">
        <v>287</v>
      </c>
      <c r="BM1657" s="149" t="s">
        <v>3782</v>
      </c>
    </row>
    <row r="1658" spans="2:65" s="1" customFormat="1" ht="107.25">
      <c r="B1658" s="32"/>
      <c r="D1658" s="151" t="s">
        <v>195</v>
      </c>
      <c r="F1658" s="152" t="s">
        <v>1587</v>
      </c>
      <c r="I1658" s="153"/>
      <c r="L1658" s="32"/>
      <c r="M1658" s="154"/>
      <c r="T1658" s="56"/>
      <c r="AT1658" s="17" t="s">
        <v>195</v>
      </c>
      <c r="AU1658" s="17" t="s">
        <v>84</v>
      </c>
    </row>
    <row r="1659" spans="2:65" s="12" customFormat="1" ht="11.25">
      <c r="B1659" s="155"/>
      <c r="D1659" s="151" t="s">
        <v>197</v>
      </c>
      <c r="E1659" s="156" t="s">
        <v>1</v>
      </c>
      <c r="F1659" s="157" t="s">
        <v>207</v>
      </c>
      <c r="H1659" s="156" t="s">
        <v>1</v>
      </c>
      <c r="I1659" s="158"/>
      <c r="L1659" s="155"/>
      <c r="M1659" s="159"/>
      <c r="T1659" s="160"/>
      <c r="AT1659" s="156" t="s">
        <v>197</v>
      </c>
      <c r="AU1659" s="156" t="s">
        <v>84</v>
      </c>
      <c r="AV1659" s="12" t="s">
        <v>80</v>
      </c>
      <c r="AW1659" s="12" t="s">
        <v>30</v>
      </c>
      <c r="AX1659" s="12" t="s">
        <v>73</v>
      </c>
      <c r="AY1659" s="156" t="s">
        <v>187</v>
      </c>
    </row>
    <row r="1660" spans="2:65" s="13" customFormat="1" ht="11.25">
      <c r="B1660" s="161"/>
      <c r="D1660" s="151" t="s">
        <v>197</v>
      </c>
      <c r="E1660" s="162" t="s">
        <v>1</v>
      </c>
      <c r="F1660" s="163" t="s">
        <v>1620</v>
      </c>
      <c r="H1660" s="164">
        <v>11.52</v>
      </c>
      <c r="I1660" s="165"/>
      <c r="L1660" s="161"/>
      <c r="M1660" s="166"/>
      <c r="T1660" s="167"/>
      <c r="AT1660" s="162" t="s">
        <v>197</v>
      </c>
      <c r="AU1660" s="162" t="s">
        <v>84</v>
      </c>
      <c r="AV1660" s="13" t="s">
        <v>84</v>
      </c>
      <c r="AW1660" s="13" t="s">
        <v>30</v>
      </c>
      <c r="AX1660" s="13" t="s">
        <v>73</v>
      </c>
      <c r="AY1660" s="162" t="s">
        <v>187</v>
      </c>
    </row>
    <row r="1661" spans="2:65" s="14" customFormat="1" ht="11.25">
      <c r="B1661" s="168"/>
      <c r="D1661" s="151" t="s">
        <v>197</v>
      </c>
      <c r="E1661" s="169" t="s">
        <v>1</v>
      </c>
      <c r="F1661" s="170" t="s">
        <v>202</v>
      </c>
      <c r="H1661" s="171">
        <v>11.52</v>
      </c>
      <c r="I1661" s="172"/>
      <c r="L1661" s="168"/>
      <c r="M1661" s="173"/>
      <c r="T1661" s="174"/>
      <c r="AT1661" s="169" t="s">
        <v>197</v>
      </c>
      <c r="AU1661" s="169" t="s">
        <v>84</v>
      </c>
      <c r="AV1661" s="14" t="s">
        <v>193</v>
      </c>
      <c r="AW1661" s="14" t="s">
        <v>30</v>
      </c>
      <c r="AX1661" s="14" t="s">
        <v>80</v>
      </c>
      <c r="AY1661" s="169" t="s">
        <v>187</v>
      </c>
    </row>
    <row r="1662" spans="2:65" s="1" customFormat="1" ht="24.2" customHeight="1">
      <c r="B1662" s="32"/>
      <c r="C1662" s="175" t="s">
        <v>1621</v>
      </c>
      <c r="D1662" s="175" t="s">
        <v>338</v>
      </c>
      <c r="E1662" s="176" t="s">
        <v>1622</v>
      </c>
      <c r="F1662" s="177" t="s">
        <v>1623</v>
      </c>
      <c r="G1662" s="178" t="s">
        <v>245</v>
      </c>
      <c r="H1662" s="179">
        <v>11.75</v>
      </c>
      <c r="I1662" s="180"/>
      <c r="J1662" s="181">
        <f>ROUND(I1662*H1662,2)</f>
        <v>0</v>
      </c>
      <c r="K1662" s="182"/>
      <c r="L1662" s="183"/>
      <c r="M1662" s="184" t="s">
        <v>1</v>
      </c>
      <c r="N1662" s="185" t="s">
        <v>39</v>
      </c>
      <c r="P1662" s="147">
        <f>O1662*H1662</f>
        <v>0</v>
      </c>
      <c r="Q1662" s="147">
        <v>0</v>
      </c>
      <c r="R1662" s="147">
        <f>Q1662*H1662</f>
        <v>0</v>
      </c>
      <c r="S1662" s="147">
        <v>0</v>
      </c>
      <c r="T1662" s="148">
        <f>S1662*H1662</f>
        <v>0</v>
      </c>
      <c r="AR1662" s="149" t="s">
        <v>388</v>
      </c>
      <c r="AT1662" s="149" t="s">
        <v>338</v>
      </c>
      <c r="AU1662" s="149" t="s">
        <v>84</v>
      </c>
      <c r="AY1662" s="17" t="s">
        <v>187</v>
      </c>
      <c r="BE1662" s="150">
        <f>IF(N1662="základní",J1662,0)</f>
        <v>0</v>
      </c>
      <c r="BF1662" s="150">
        <f>IF(N1662="snížená",J1662,0)</f>
        <v>0</v>
      </c>
      <c r="BG1662" s="150">
        <f>IF(N1662="zákl. přenesená",J1662,0)</f>
        <v>0</v>
      </c>
      <c r="BH1662" s="150">
        <f>IF(N1662="sníž. přenesená",J1662,0)</f>
        <v>0</v>
      </c>
      <c r="BI1662" s="150">
        <f>IF(N1662="nulová",J1662,0)</f>
        <v>0</v>
      </c>
      <c r="BJ1662" s="17" t="s">
        <v>84</v>
      </c>
      <c r="BK1662" s="150">
        <f>ROUND(I1662*H1662,2)</f>
        <v>0</v>
      </c>
      <c r="BL1662" s="17" t="s">
        <v>287</v>
      </c>
      <c r="BM1662" s="149" t="s">
        <v>3783</v>
      </c>
    </row>
    <row r="1663" spans="2:65" s="13" customFormat="1" ht="11.25">
      <c r="B1663" s="161"/>
      <c r="D1663" s="151" t="s">
        <v>197</v>
      </c>
      <c r="E1663" s="162" t="s">
        <v>1</v>
      </c>
      <c r="F1663" s="163" t="s">
        <v>1625</v>
      </c>
      <c r="H1663" s="164">
        <v>11.75</v>
      </c>
      <c r="I1663" s="165"/>
      <c r="L1663" s="161"/>
      <c r="M1663" s="166"/>
      <c r="T1663" s="167"/>
      <c r="AT1663" s="162" t="s">
        <v>197</v>
      </c>
      <c r="AU1663" s="162" t="s">
        <v>84</v>
      </c>
      <c r="AV1663" s="13" t="s">
        <v>84</v>
      </c>
      <c r="AW1663" s="13" t="s">
        <v>30</v>
      </c>
      <c r="AX1663" s="13" t="s">
        <v>73</v>
      </c>
      <c r="AY1663" s="162" t="s">
        <v>187</v>
      </c>
    </row>
    <row r="1664" spans="2:65" s="14" customFormat="1" ht="11.25">
      <c r="B1664" s="168"/>
      <c r="D1664" s="151" t="s">
        <v>197</v>
      </c>
      <c r="E1664" s="169" t="s">
        <v>1</v>
      </c>
      <c r="F1664" s="170" t="s">
        <v>202</v>
      </c>
      <c r="H1664" s="171">
        <v>11.75</v>
      </c>
      <c r="I1664" s="172"/>
      <c r="L1664" s="168"/>
      <c r="M1664" s="173"/>
      <c r="T1664" s="174"/>
      <c r="AT1664" s="169" t="s">
        <v>197</v>
      </c>
      <c r="AU1664" s="169" t="s">
        <v>84</v>
      </c>
      <c r="AV1664" s="14" t="s">
        <v>193</v>
      </c>
      <c r="AW1664" s="14" t="s">
        <v>30</v>
      </c>
      <c r="AX1664" s="14" t="s">
        <v>80</v>
      </c>
      <c r="AY1664" s="169" t="s">
        <v>187</v>
      </c>
    </row>
    <row r="1665" spans="2:65" s="1" customFormat="1" ht="66.75" customHeight="1">
      <c r="B1665" s="32"/>
      <c r="C1665" s="137" t="s">
        <v>1626</v>
      </c>
      <c r="D1665" s="137" t="s">
        <v>189</v>
      </c>
      <c r="E1665" s="138" t="s">
        <v>1627</v>
      </c>
      <c r="F1665" s="139" t="s">
        <v>1628</v>
      </c>
      <c r="G1665" s="140" t="s">
        <v>217</v>
      </c>
      <c r="H1665" s="141">
        <v>8.43</v>
      </c>
      <c r="I1665" s="142"/>
      <c r="J1665" s="143">
        <f>ROUND(I1665*H1665,2)</f>
        <v>0</v>
      </c>
      <c r="K1665" s="144"/>
      <c r="L1665" s="32"/>
      <c r="M1665" s="145" t="s">
        <v>1</v>
      </c>
      <c r="N1665" s="146" t="s">
        <v>39</v>
      </c>
      <c r="P1665" s="147">
        <f>O1665*H1665</f>
        <v>0</v>
      </c>
      <c r="Q1665" s="147">
        <v>0</v>
      </c>
      <c r="R1665" s="147">
        <f>Q1665*H1665</f>
        <v>0</v>
      </c>
      <c r="S1665" s="147">
        <v>0</v>
      </c>
      <c r="T1665" s="148">
        <f>S1665*H1665</f>
        <v>0</v>
      </c>
      <c r="AR1665" s="149" t="s">
        <v>287</v>
      </c>
      <c r="AT1665" s="149" t="s">
        <v>189</v>
      </c>
      <c r="AU1665" s="149" t="s">
        <v>84</v>
      </c>
      <c r="AY1665" s="17" t="s">
        <v>187</v>
      </c>
      <c r="BE1665" s="150">
        <f>IF(N1665="základní",J1665,0)</f>
        <v>0</v>
      </c>
      <c r="BF1665" s="150">
        <f>IF(N1665="snížená",J1665,0)</f>
        <v>0</v>
      </c>
      <c r="BG1665" s="150">
        <f>IF(N1665="zákl. přenesená",J1665,0)</f>
        <v>0</v>
      </c>
      <c r="BH1665" s="150">
        <f>IF(N1665="sníž. přenesená",J1665,0)</f>
        <v>0</v>
      </c>
      <c r="BI1665" s="150">
        <f>IF(N1665="nulová",J1665,0)</f>
        <v>0</v>
      </c>
      <c r="BJ1665" s="17" t="s">
        <v>84</v>
      </c>
      <c r="BK1665" s="150">
        <f>ROUND(I1665*H1665,2)</f>
        <v>0</v>
      </c>
      <c r="BL1665" s="17" t="s">
        <v>287</v>
      </c>
      <c r="BM1665" s="149" t="s">
        <v>3784</v>
      </c>
    </row>
    <row r="1666" spans="2:65" s="1" customFormat="1" ht="126.75">
      <c r="B1666" s="32"/>
      <c r="D1666" s="151" t="s">
        <v>195</v>
      </c>
      <c r="F1666" s="152" t="s">
        <v>1630</v>
      </c>
      <c r="I1666" s="153"/>
      <c r="L1666" s="32"/>
      <c r="M1666" s="154"/>
      <c r="T1666" s="56"/>
      <c r="AT1666" s="17" t="s">
        <v>195</v>
      </c>
      <c r="AU1666" s="17" t="s">
        <v>84</v>
      </c>
    </row>
    <row r="1667" spans="2:65" s="11" customFormat="1" ht="22.9" customHeight="1">
      <c r="B1667" s="125"/>
      <c r="D1667" s="126" t="s">
        <v>72</v>
      </c>
      <c r="E1667" s="135" t="s">
        <v>1631</v>
      </c>
      <c r="F1667" s="135" t="s">
        <v>1632</v>
      </c>
      <c r="I1667" s="128"/>
      <c r="J1667" s="136">
        <f>BK1667</f>
        <v>0</v>
      </c>
      <c r="L1667" s="125"/>
      <c r="M1667" s="130"/>
      <c r="P1667" s="131">
        <f>SUM(P1668:P1826)</f>
        <v>0</v>
      </c>
      <c r="R1667" s="131">
        <f>SUM(R1668:R1826)</f>
        <v>0</v>
      </c>
      <c r="T1667" s="132">
        <f>SUM(T1668:T1826)</f>
        <v>0</v>
      </c>
      <c r="AR1667" s="126" t="s">
        <v>84</v>
      </c>
      <c r="AT1667" s="133" t="s">
        <v>72</v>
      </c>
      <c r="AU1667" s="133" t="s">
        <v>80</v>
      </c>
      <c r="AY1667" s="126" t="s">
        <v>187</v>
      </c>
      <c r="BK1667" s="134">
        <f>SUM(BK1668:BK1826)</f>
        <v>0</v>
      </c>
    </row>
    <row r="1668" spans="2:65" s="1" customFormat="1" ht="24.2" customHeight="1">
      <c r="B1668" s="32"/>
      <c r="C1668" s="137" t="s">
        <v>1633</v>
      </c>
      <c r="D1668" s="137" t="s">
        <v>189</v>
      </c>
      <c r="E1668" s="138" t="s">
        <v>1634</v>
      </c>
      <c r="F1668" s="139" t="s">
        <v>1635</v>
      </c>
      <c r="G1668" s="140" t="s">
        <v>245</v>
      </c>
      <c r="H1668" s="141">
        <v>337</v>
      </c>
      <c r="I1668" s="142"/>
      <c r="J1668" s="143">
        <f>ROUND(I1668*H1668,2)</f>
        <v>0</v>
      </c>
      <c r="K1668" s="144"/>
      <c r="L1668" s="32"/>
      <c r="M1668" s="145" t="s">
        <v>1</v>
      </c>
      <c r="N1668" s="146" t="s">
        <v>39</v>
      </c>
      <c r="P1668" s="147">
        <f>O1668*H1668</f>
        <v>0</v>
      </c>
      <c r="Q1668" s="147">
        <v>0</v>
      </c>
      <c r="R1668" s="147">
        <f>Q1668*H1668</f>
        <v>0</v>
      </c>
      <c r="S1668" s="147">
        <v>0</v>
      </c>
      <c r="T1668" s="148">
        <f>S1668*H1668</f>
        <v>0</v>
      </c>
      <c r="AR1668" s="149" t="s">
        <v>287</v>
      </c>
      <c r="AT1668" s="149" t="s">
        <v>189</v>
      </c>
      <c r="AU1668" s="149" t="s">
        <v>84</v>
      </c>
      <c r="AY1668" s="17" t="s">
        <v>187</v>
      </c>
      <c r="BE1668" s="150">
        <f>IF(N1668="základní",J1668,0)</f>
        <v>0</v>
      </c>
      <c r="BF1668" s="150">
        <f>IF(N1668="snížená",J1668,0)</f>
        <v>0</v>
      </c>
      <c r="BG1668" s="150">
        <f>IF(N1668="zákl. přenesená",J1668,0)</f>
        <v>0</v>
      </c>
      <c r="BH1668" s="150">
        <f>IF(N1668="sníž. přenesená",J1668,0)</f>
        <v>0</v>
      </c>
      <c r="BI1668" s="150">
        <f>IF(N1668="nulová",J1668,0)</f>
        <v>0</v>
      </c>
      <c r="BJ1668" s="17" t="s">
        <v>84</v>
      </c>
      <c r="BK1668" s="150">
        <f>ROUND(I1668*H1668,2)</f>
        <v>0</v>
      </c>
      <c r="BL1668" s="17" t="s">
        <v>287</v>
      </c>
      <c r="BM1668" s="149" t="s">
        <v>3785</v>
      </c>
    </row>
    <row r="1669" spans="2:65" s="12" customFormat="1" ht="11.25">
      <c r="B1669" s="155"/>
      <c r="D1669" s="151" t="s">
        <v>197</v>
      </c>
      <c r="E1669" s="156" t="s">
        <v>1</v>
      </c>
      <c r="F1669" s="157" t="s">
        <v>379</v>
      </c>
      <c r="H1669" s="156" t="s">
        <v>1</v>
      </c>
      <c r="I1669" s="158"/>
      <c r="L1669" s="155"/>
      <c r="M1669" s="159"/>
      <c r="T1669" s="160"/>
      <c r="AT1669" s="156" t="s">
        <v>197</v>
      </c>
      <c r="AU1669" s="156" t="s">
        <v>84</v>
      </c>
      <c r="AV1669" s="12" t="s">
        <v>80</v>
      </c>
      <c r="AW1669" s="12" t="s">
        <v>30</v>
      </c>
      <c r="AX1669" s="12" t="s">
        <v>73</v>
      </c>
      <c r="AY1669" s="156" t="s">
        <v>187</v>
      </c>
    </row>
    <row r="1670" spans="2:65" s="12" customFormat="1" ht="11.25">
      <c r="B1670" s="155"/>
      <c r="D1670" s="151" t="s">
        <v>197</v>
      </c>
      <c r="E1670" s="156" t="s">
        <v>1</v>
      </c>
      <c r="F1670" s="157" t="s">
        <v>632</v>
      </c>
      <c r="H1670" s="156" t="s">
        <v>1</v>
      </c>
      <c r="I1670" s="158"/>
      <c r="L1670" s="155"/>
      <c r="M1670" s="159"/>
      <c r="T1670" s="160"/>
      <c r="AT1670" s="156" t="s">
        <v>197</v>
      </c>
      <c r="AU1670" s="156" t="s">
        <v>84</v>
      </c>
      <c r="AV1670" s="12" t="s">
        <v>80</v>
      </c>
      <c r="AW1670" s="12" t="s">
        <v>30</v>
      </c>
      <c r="AX1670" s="12" t="s">
        <v>73</v>
      </c>
      <c r="AY1670" s="156" t="s">
        <v>187</v>
      </c>
    </row>
    <row r="1671" spans="2:65" s="13" customFormat="1" ht="11.25">
      <c r="B1671" s="161"/>
      <c r="D1671" s="151" t="s">
        <v>197</v>
      </c>
      <c r="E1671" s="162" t="s">
        <v>1</v>
      </c>
      <c r="F1671" s="163" t="s">
        <v>1321</v>
      </c>
      <c r="H1671" s="164">
        <v>337</v>
      </c>
      <c r="I1671" s="165"/>
      <c r="L1671" s="161"/>
      <c r="M1671" s="166"/>
      <c r="T1671" s="167"/>
      <c r="AT1671" s="162" t="s">
        <v>197</v>
      </c>
      <c r="AU1671" s="162" t="s">
        <v>84</v>
      </c>
      <c r="AV1671" s="13" t="s">
        <v>84</v>
      </c>
      <c r="AW1671" s="13" t="s">
        <v>30</v>
      </c>
      <c r="AX1671" s="13" t="s">
        <v>73</v>
      </c>
      <c r="AY1671" s="162" t="s">
        <v>187</v>
      </c>
    </row>
    <row r="1672" spans="2:65" s="14" customFormat="1" ht="11.25">
      <c r="B1672" s="168"/>
      <c r="D1672" s="151" t="s">
        <v>197</v>
      </c>
      <c r="E1672" s="169" t="s">
        <v>1</v>
      </c>
      <c r="F1672" s="170" t="s">
        <v>202</v>
      </c>
      <c r="H1672" s="171">
        <v>337</v>
      </c>
      <c r="I1672" s="172"/>
      <c r="L1672" s="168"/>
      <c r="M1672" s="173"/>
      <c r="T1672" s="174"/>
      <c r="AT1672" s="169" t="s">
        <v>197</v>
      </c>
      <c r="AU1672" s="169" t="s">
        <v>84</v>
      </c>
      <c r="AV1672" s="14" t="s">
        <v>193</v>
      </c>
      <c r="AW1672" s="14" t="s">
        <v>30</v>
      </c>
      <c r="AX1672" s="14" t="s">
        <v>80</v>
      </c>
      <c r="AY1672" s="169" t="s">
        <v>187</v>
      </c>
    </row>
    <row r="1673" spans="2:65" s="1" customFormat="1" ht="24.2" customHeight="1">
      <c r="B1673" s="32"/>
      <c r="C1673" s="137" t="s">
        <v>1637</v>
      </c>
      <c r="D1673" s="137" t="s">
        <v>189</v>
      </c>
      <c r="E1673" s="138" t="s">
        <v>1638</v>
      </c>
      <c r="F1673" s="139" t="s">
        <v>1639</v>
      </c>
      <c r="G1673" s="140" t="s">
        <v>397</v>
      </c>
      <c r="H1673" s="141">
        <v>23</v>
      </c>
      <c r="I1673" s="142"/>
      <c r="J1673" s="143">
        <f>ROUND(I1673*H1673,2)</f>
        <v>0</v>
      </c>
      <c r="K1673" s="144"/>
      <c r="L1673" s="32"/>
      <c r="M1673" s="145" t="s">
        <v>1</v>
      </c>
      <c r="N1673" s="146" t="s">
        <v>39</v>
      </c>
      <c r="P1673" s="147">
        <f>O1673*H1673</f>
        <v>0</v>
      </c>
      <c r="Q1673" s="147">
        <v>0</v>
      </c>
      <c r="R1673" s="147">
        <f>Q1673*H1673</f>
        <v>0</v>
      </c>
      <c r="S1673" s="147">
        <v>0</v>
      </c>
      <c r="T1673" s="148">
        <f>S1673*H1673</f>
        <v>0</v>
      </c>
      <c r="AR1673" s="149" t="s">
        <v>287</v>
      </c>
      <c r="AT1673" s="149" t="s">
        <v>189</v>
      </c>
      <c r="AU1673" s="149" t="s">
        <v>84</v>
      </c>
      <c r="AY1673" s="17" t="s">
        <v>187</v>
      </c>
      <c r="BE1673" s="150">
        <f>IF(N1673="základní",J1673,0)</f>
        <v>0</v>
      </c>
      <c r="BF1673" s="150">
        <f>IF(N1673="snížená",J1673,0)</f>
        <v>0</v>
      </c>
      <c r="BG1673" s="150">
        <f>IF(N1673="zákl. přenesená",J1673,0)</f>
        <v>0</v>
      </c>
      <c r="BH1673" s="150">
        <f>IF(N1673="sníž. přenesená",J1673,0)</f>
        <v>0</v>
      </c>
      <c r="BI1673" s="150">
        <f>IF(N1673="nulová",J1673,0)</f>
        <v>0</v>
      </c>
      <c r="BJ1673" s="17" t="s">
        <v>84</v>
      </c>
      <c r="BK1673" s="150">
        <f>ROUND(I1673*H1673,2)</f>
        <v>0</v>
      </c>
      <c r="BL1673" s="17" t="s">
        <v>287</v>
      </c>
      <c r="BM1673" s="149" t="s">
        <v>3786</v>
      </c>
    </row>
    <row r="1674" spans="2:65" s="12" customFormat="1" ht="11.25">
      <c r="B1674" s="155"/>
      <c r="D1674" s="151" t="s">
        <v>197</v>
      </c>
      <c r="E1674" s="156" t="s">
        <v>1</v>
      </c>
      <c r="F1674" s="157" t="s">
        <v>379</v>
      </c>
      <c r="H1674" s="156" t="s">
        <v>1</v>
      </c>
      <c r="I1674" s="158"/>
      <c r="L1674" s="155"/>
      <c r="M1674" s="159"/>
      <c r="T1674" s="160"/>
      <c r="AT1674" s="156" t="s">
        <v>197</v>
      </c>
      <c r="AU1674" s="156" t="s">
        <v>84</v>
      </c>
      <c r="AV1674" s="12" t="s">
        <v>80</v>
      </c>
      <c r="AW1674" s="12" t="s">
        <v>30</v>
      </c>
      <c r="AX1674" s="12" t="s">
        <v>73</v>
      </c>
      <c r="AY1674" s="156" t="s">
        <v>187</v>
      </c>
    </row>
    <row r="1675" spans="2:65" s="12" customFormat="1" ht="11.25">
      <c r="B1675" s="155"/>
      <c r="D1675" s="151" t="s">
        <v>197</v>
      </c>
      <c r="E1675" s="156" t="s">
        <v>1</v>
      </c>
      <c r="F1675" s="157" t="s">
        <v>632</v>
      </c>
      <c r="H1675" s="156" t="s">
        <v>1</v>
      </c>
      <c r="I1675" s="158"/>
      <c r="L1675" s="155"/>
      <c r="M1675" s="159"/>
      <c r="T1675" s="160"/>
      <c r="AT1675" s="156" t="s">
        <v>197</v>
      </c>
      <c r="AU1675" s="156" t="s">
        <v>84</v>
      </c>
      <c r="AV1675" s="12" t="s">
        <v>80</v>
      </c>
      <c r="AW1675" s="12" t="s">
        <v>30</v>
      </c>
      <c r="AX1675" s="12" t="s">
        <v>73</v>
      </c>
      <c r="AY1675" s="156" t="s">
        <v>187</v>
      </c>
    </row>
    <row r="1676" spans="2:65" s="13" customFormat="1" ht="11.25">
      <c r="B1676" s="161"/>
      <c r="D1676" s="151" t="s">
        <v>197</v>
      </c>
      <c r="E1676" s="162" t="s">
        <v>1</v>
      </c>
      <c r="F1676" s="163" t="s">
        <v>1641</v>
      </c>
      <c r="H1676" s="164">
        <v>23</v>
      </c>
      <c r="I1676" s="165"/>
      <c r="L1676" s="161"/>
      <c r="M1676" s="166"/>
      <c r="T1676" s="167"/>
      <c r="AT1676" s="162" t="s">
        <v>197</v>
      </c>
      <c r="AU1676" s="162" t="s">
        <v>84</v>
      </c>
      <c r="AV1676" s="13" t="s">
        <v>84</v>
      </c>
      <c r="AW1676" s="13" t="s">
        <v>30</v>
      </c>
      <c r="AX1676" s="13" t="s">
        <v>73</v>
      </c>
      <c r="AY1676" s="162" t="s">
        <v>187</v>
      </c>
    </row>
    <row r="1677" spans="2:65" s="14" customFormat="1" ht="11.25">
      <c r="B1677" s="168"/>
      <c r="D1677" s="151" t="s">
        <v>197</v>
      </c>
      <c r="E1677" s="169" t="s">
        <v>1</v>
      </c>
      <c r="F1677" s="170" t="s">
        <v>202</v>
      </c>
      <c r="H1677" s="171">
        <v>23</v>
      </c>
      <c r="I1677" s="172"/>
      <c r="L1677" s="168"/>
      <c r="M1677" s="173"/>
      <c r="T1677" s="174"/>
      <c r="AT1677" s="169" t="s">
        <v>197</v>
      </c>
      <c r="AU1677" s="169" t="s">
        <v>84</v>
      </c>
      <c r="AV1677" s="14" t="s">
        <v>193</v>
      </c>
      <c r="AW1677" s="14" t="s">
        <v>30</v>
      </c>
      <c r="AX1677" s="14" t="s">
        <v>80</v>
      </c>
      <c r="AY1677" s="169" t="s">
        <v>187</v>
      </c>
    </row>
    <row r="1678" spans="2:65" s="1" customFormat="1" ht="21.75" customHeight="1">
      <c r="B1678" s="32"/>
      <c r="C1678" s="137" t="s">
        <v>1642</v>
      </c>
      <c r="D1678" s="137" t="s">
        <v>189</v>
      </c>
      <c r="E1678" s="138" t="s">
        <v>1643</v>
      </c>
      <c r="F1678" s="139" t="s">
        <v>1644</v>
      </c>
      <c r="G1678" s="140" t="s">
        <v>397</v>
      </c>
      <c r="H1678" s="141">
        <v>33.712000000000003</v>
      </c>
      <c r="I1678" s="142"/>
      <c r="J1678" s="143">
        <f>ROUND(I1678*H1678,2)</f>
        <v>0</v>
      </c>
      <c r="K1678" s="144"/>
      <c r="L1678" s="32"/>
      <c r="M1678" s="145" t="s">
        <v>1</v>
      </c>
      <c r="N1678" s="146" t="s">
        <v>39</v>
      </c>
      <c r="P1678" s="147">
        <f>O1678*H1678</f>
        <v>0</v>
      </c>
      <c r="Q1678" s="147">
        <v>0</v>
      </c>
      <c r="R1678" s="147">
        <f>Q1678*H1678</f>
        <v>0</v>
      </c>
      <c r="S1678" s="147">
        <v>0</v>
      </c>
      <c r="T1678" s="148">
        <f>S1678*H1678</f>
        <v>0</v>
      </c>
      <c r="AR1678" s="149" t="s">
        <v>287</v>
      </c>
      <c r="AT1678" s="149" t="s">
        <v>189</v>
      </c>
      <c r="AU1678" s="149" t="s">
        <v>84</v>
      </c>
      <c r="AY1678" s="17" t="s">
        <v>187</v>
      </c>
      <c r="BE1678" s="150">
        <f>IF(N1678="základní",J1678,0)</f>
        <v>0</v>
      </c>
      <c r="BF1678" s="150">
        <f>IF(N1678="snížená",J1678,0)</f>
        <v>0</v>
      </c>
      <c r="BG1678" s="150">
        <f>IF(N1678="zákl. přenesená",J1678,0)</f>
        <v>0</v>
      </c>
      <c r="BH1678" s="150">
        <f>IF(N1678="sníž. přenesená",J1678,0)</f>
        <v>0</v>
      </c>
      <c r="BI1678" s="150">
        <f>IF(N1678="nulová",J1678,0)</f>
        <v>0</v>
      </c>
      <c r="BJ1678" s="17" t="s">
        <v>84</v>
      </c>
      <c r="BK1678" s="150">
        <f>ROUND(I1678*H1678,2)</f>
        <v>0</v>
      </c>
      <c r="BL1678" s="17" t="s">
        <v>287</v>
      </c>
      <c r="BM1678" s="149" t="s">
        <v>3787</v>
      </c>
    </row>
    <row r="1679" spans="2:65" s="12" customFormat="1" ht="11.25">
      <c r="B1679" s="155"/>
      <c r="D1679" s="151" t="s">
        <v>197</v>
      </c>
      <c r="E1679" s="156" t="s">
        <v>1</v>
      </c>
      <c r="F1679" s="157" t="s">
        <v>379</v>
      </c>
      <c r="H1679" s="156" t="s">
        <v>1</v>
      </c>
      <c r="I1679" s="158"/>
      <c r="L1679" s="155"/>
      <c r="M1679" s="159"/>
      <c r="T1679" s="160"/>
      <c r="AT1679" s="156" t="s">
        <v>197</v>
      </c>
      <c r="AU1679" s="156" t="s">
        <v>84</v>
      </c>
      <c r="AV1679" s="12" t="s">
        <v>80</v>
      </c>
      <c r="AW1679" s="12" t="s">
        <v>30</v>
      </c>
      <c r="AX1679" s="12" t="s">
        <v>73</v>
      </c>
      <c r="AY1679" s="156" t="s">
        <v>187</v>
      </c>
    </row>
    <row r="1680" spans="2:65" s="12" customFormat="1" ht="11.25">
      <c r="B1680" s="155"/>
      <c r="D1680" s="151" t="s">
        <v>197</v>
      </c>
      <c r="E1680" s="156" t="s">
        <v>1</v>
      </c>
      <c r="F1680" s="157" t="s">
        <v>632</v>
      </c>
      <c r="H1680" s="156" t="s">
        <v>1</v>
      </c>
      <c r="I1680" s="158"/>
      <c r="L1680" s="155"/>
      <c r="M1680" s="159"/>
      <c r="T1680" s="160"/>
      <c r="AT1680" s="156" t="s">
        <v>197</v>
      </c>
      <c r="AU1680" s="156" t="s">
        <v>84</v>
      </c>
      <c r="AV1680" s="12" t="s">
        <v>80</v>
      </c>
      <c r="AW1680" s="12" t="s">
        <v>30</v>
      </c>
      <c r="AX1680" s="12" t="s">
        <v>73</v>
      </c>
      <c r="AY1680" s="156" t="s">
        <v>187</v>
      </c>
    </row>
    <row r="1681" spans="2:65" s="13" customFormat="1" ht="11.25">
      <c r="B1681" s="161"/>
      <c r="D1681" s="151" t="s">
        <v>197</v>
      </c>
      <c r="E1681" s="162" t="s">
        <v>1</v>
      </c>
      <c r="F1681" s="163" t="s">
        <v>1646</v>
      </c>
      <c r="H1681" s="164">
        <v>25.324000000000002</v>
      </c>
      <c r="I1681" s="165"/>
      <c r="L1681" s="161"/>
      <c r="M1681" s="166"/>
      <c r="T1681" s="167"/>
      <c r="AT1681" s="162" t="s">
        <v>197</v>
      </c>
      <c r="AU1681" s="162" t="s">
        <v>84</v>
      </c>
      <c r="AV1681" s="13" t="s">
        <v>84</v>
      </c>
      <c r="AW1681" s="13" t="s">
        <v>30</v>
      </c>
      <c r="AX1681" s="13" t="s">
        <v>73</v>
      </c>
      <c r="AY1681" s="162" t="s">
        <v>187</v>
      </c>
    </row>
    <row r="1682" spans="2:65" s="13" customFormat="1" ht="11.25">
      <c r="B1682" s="161"/>
      <c r="D1682" s="151" t="s">
        <v>197</v>
      </c>
      <c r="E1682" s="162" t="s">
        <v>1</v>
      </c>
      <c r="F1682" s="163" t="s">
        <v>1647</v>
      </c>
      <c r="H1682" s="164">
        <v>5.7880000000000003</v>
      </c>
      <c r="I1682" s="165"/>
      <c r="L1682" s="161"/>
      <c r="M1682" s="166"/>
      <c r="T1682" s="167"/>
      <c r="AT1682" s="162" t="s">
        <v>197</v>
      </c>
      <c r="AU1682" s="162" t="s">
        <v>84</v>
      </c>
      <c r="AV1682" s="13" t="s">
        <v>84</v>
      </c>
      <c r="AW1682" s="13" t="s">
        <v>30</v>
      </c>
      <c r="AX1682" s="13" t="s">
        <v>73</v>
      </c>
      <c r="AY1682" s="162" t="s">
        <v>187</v>
      </c>
    </row>
    <row r="1683" spans="2:65" s="13" customFormat="1" ht="11.25">
      <c r="B1683" s="161"/>
      <c r="D1683" s="151" t="s">
        <v>197</v>
      </c>
      <c r="E1683" s="162" t="s">
        <v>1</v>
      </c>
      <c r="F1683" s="163" t="s">
        <v>1648</v>
      </c>
      <c r="H1683" s="164">
        <v>2.6</v>
      </c>
      <c r="I1683" s="165"/>
      <c r="L1683" s="161"/>
      <c r="M1683" s="166"/>
      <c r="T1683" s="167"/>
      <c r="AT1683" s="162" t="s">
        <v>197</v>
      </c>
      <c r="AU1683" s="162" t="s">
        <v>84</v>
      </c>
      <c r="AV1683" s="13" t="s">
        <v>84</v>
      </c>
      <c r="AW1683" s="13" t="s">
        <v>30</v>
      </c>
      <c r="AX1683" s="13" t="s">
        <v>73</v>
      </c>
      <c r="AY1683" s="162" t="s">
        <v>187</v>
      </c>
    </row>
    <row r="1684" spans="2:65" s="14" customFormat="1" ht="11.25">
      <c r="B1684" s="168"/>
      <c r="D1684" s="151" t="s">
        <v>197</v>
      </c>
      <c r="E1684" s="169" t="s">
        <v>1</v>
      </c>
      <c r="F1684" s="170" t="s">
        <v>202</v>
      </c>
      <c r="H1684" s="171">
        <v>33.712000000000003</v>
      </c>
      <c r="I1684" s="172"/>
      <c r="L1684" s="168"/>
      <c r="M1684" s="173"/>
      <c r="T1684" s="174"/>
      <c r="AT1684" s="169" t="s">
        <v>197</v>
      </c>
      <c r="AU1684" s="169" t="s">
        <v>84</v>
      </c>
      <c r="AV1684" s="14" t="s">
        <v>193</v>
      </c>
      <c r="AW1684" s="14" t="s">
        <v>30</v>
      </c>
      <c r="AX1684" s="14" t="s">
        <v>80</v>
      </c>
      <c r="AY1684" s="169" t="s">
        <v>187</v>
      </c>
    </row>
    <row r="1685" spans="2:65" s="1" customFormat="1" ht="24.2" customHeight="1">
      <c r="B1685" s="32"/>
      <c r="C1685" s="137" t="s">
        <v>1649</v>
      </c>
      <c r="D1685" s="137" t="s">
        <v>189</v>
      </c>
      <c r="E1685" s="138" t="s">
        <v>1650</v>
      </c>
      <c r="F1685" s="139" t="s">
        <v>1651</v>
      </c>
      <c r="G1685" s="140" t="s">
        <v>397</v>
      </c>
      <c r="H1685" s="141">
        <v>66</v>
      </c>
      <c r="I1685" s="142"/>
      <c r="J1685" s="143">
        <f>ROUND(I1685*H1685,2)</f>
        <v>0</v>
      </c>
      <c r="K1685" s="144"/>
      <c r="L1685" s="32"/>
      <c r="M1685" s="145" t="s">
        <v>1</v>
      </c>
      <c r="N1685" s="146" t="s">
        <v>39</v>
      </c>
      <c r="P1685" s="147">
        <f>O1685*H1685</f>
        <v>0</v>
      </c>
      <c r="Q1685" s="147">
        <v>0</v>
      </c>
      <c r="R1685" s="147">
        <f>Q1685*H1685</f>
        <v>0</v>
      </c>
      <c r="S1685" s="147">
        <v>0</v>
      </c>
      <c r="T1685" s="148">
        <f>S1685*H1685</f>
        <v>0</v>
      </c>
      <c r="AR1685" s="149" t="s">
        <v>287</v>
      </c>
      <c r="AT1685" s="149" t="s">
        <v>189</v>
      </c>
      <c r="AU1685" s="149" t="s">
        <v>84</v>
      </c>
      <c r="AY1685" s="17" t="s">
        <v>187</v>
      </c>
      <c r="BE1685" s="150">
        <f>IF(N1685="základní",J1685,0)</f>
        <v>0</v>
      </c>
      <c r="BF1685" s="150">
        <f>IF(N1685="snížená",J1685,0)</f>
        <v>0</v>
      </c>
      <c r="BG1685" s="150">
        <f>IF(N1685="zákl. přenesená",J1685,0)</f>
        <v>0</v>
      </c>
      <c r="BH1685" s="150">
        <f>IF(N1685="sníž. přenesená",J1685,0)</f>
        <v>0</v>
      </c>
      <c r="BI1685" s="150">
        <f>IF(N1685="nulová",J1685,0)</f>
        <v>0</v>
      </c>
      <c r="BJ1685" s="17" t="s">
        <v>84</v>
      </c>
      <c r="BK1685" s="150">
        <f>ROUND(I1685*H1685,2)</f>
        <v>0</v>
      </c>
      <c r="BL1685" s="17" t="s">
        <v>287</v>
      </c>
      <c r="BM1685" s="149" t="s">
        <v>3788</v>
      </c>
    </row>
    <row r="1686" spans="2:65" s="12" customFormat="1" ht="11.25">
      <c r="B1686" s="155"/>
      <c r="D1686" s="151" t="s">
        <v>197</v>
      </c>
      <c r="E1686" s="156" t="s">
        <v>1</v>
      </c>
      <c r="F1686" s="157" t="s">
        <v>379</v>
      </c>
      <c r="H1686" s="156" t="s">
        <v>1</v>
      </c>
      <c r="I1686" s="158"/>
      <c r="L1686" s="155"/>
      <c r="M1686" s="159"/>
      <c r="T1686" s="160"/>
      <c r="AT1686" s="156" t="s">
        <v>197</v>
      </c>
      <c r="AU1686" s="156" t="s">
        <v>84</v>
      </c>
      <c r="AV1686" s="12" t="s">
        <v>80</v>
      </c>
      <c r="AW1686" s="12" t="s">
        <v>30</v>
      </c>
      <c r="AX1686" s="12" t="s">
        <v>73</v>
      </c>
      <c r="AY1686" s="156" t="s">
        <v>187</v>
      </c>
    </row>
    <row r="1687" spans="2:65" s="12" customFormat="1" ht="11.25">
      <c r="B1687" s="155"/>
      <c r="D1687" s="151" t="s">
        <v>197</v>
      </c>
      <c r="E1687" s="156" t="s">
        <v>1</v>
      </c>
      <c r="F1687" s="157" t="s">
        <v>632</v>
      </c>
      <c r="H1687" s="156" t="s">
        <v>1</v>
      </c>
      <c r="I1687" s="158"/>
      <c r="L1687" s="155"/>
      <c r="M1687" s="159"/>
      <c r="T1687" s="160"/>
      <c r="AT1687" s="156" t="s">
        <v>197</v>
      </c>
      <c r="AU1687" s="156" t="s">
        <v>84</v>
      </c>
      <c r="AV1687" s="12" t="s">
        <v>80</v>
      </c>
      <c r="AW1687" s="12" t="s">
        <v>30</v>
      </c>
      <c r="AX1687" s="12" t="s">
        <v>73</v>
      </c>
      <c r="AY1687" s="156" t="s">
        <v>187</v>
      </c>
    </row>
    <row r="1688" spans="2:65" s="13" customFormat="1" ht="11.25">
      <c r="B1688" s="161"/>
      <c r="D1688" s="151" t="s">
        <v>197</v>
      </c>
      <c r="E1688" s="162" t="s">
        <v>1</v>
      </c>
      <c r="F1688" s="163" t="s">
        <v>1653</v>
      </c>
      <c r="H1688" s="164">
        <v>46</v>
      </c>
      <c r="I1688" s="165"/>
      <c r="L1688" s="161"/>
      <c r="M1688" s="166"/>
      <c r="T1688" s="167"/>
      <c r="AT1688" s="162" t="s">
        <v>197</v>
      </c>
      <c r="AU1688" s="162" t="s">
        <v>84</v>
      </c>
      <c r="AV1688" s="13" t="s">
        <v>84</v>
      </c>
      <c r="AW1688" s="13" t="s">
        <v>30</v>
      </c>
      <c r="AX1688" s="13" t="s">
        <v>73</v>
      </c>
      <c r="AY1688" s="162" t="s">
        <v>187</v>
      </c>
    </row>
    <row r="1689" spans="2:65" s="13" customFormat="1" ht="11.25">
      <c r="B1689" s="161"/>
      <c r="D1689" s="151" t="s">
        <v>197</v>
      </c>
      <c r="E1689" s="162" t="s">
        <v>1</v>
      </c>
      <c r="F1689" s="163" t="s">
        <v>1654</v>
      </c>
      <c r="H1689" s="164">
        <v>20</v>
      </c>
      <c r="I1689" s="165"/>
      <c r="L1689" s="161"/>
      <c r="M1689" s="166"/>
      <c r="T1689" s="167"/>
      <c r="AT1689" s="162" t="s">
        <v>197</v>
      </c>
      <c r="AU1689" s="162" t="s">
        <v>84</v>
      </c>
      <c r="AV1689" s="13" t="s">
        <v>84</v>
      </c>
      <c r="AW1689" s="13" t="s">
        <v>30</v>
      </c>
      <c r="AX1689" s="13" t="s">
        <v>73</v>
      </c>
      <c r="AY1689" s="162" t="s">
        <v>187</v>
      </c>
    </row>
    <row r="1690" spans="2:65" s="14" customFormat="1" ht="11.25">
      <c r="B1690" s="168"/>
      <c r="D1690" s="151" t="s">
        <v>197</v>
      </c>
      <c r="E1690" s="169" t="s">
        <v>1</v>
      </c>
      <c r="F1690" s="170" t="s">
        <v>202</v>
      </c>
      <c r="H1690" s="171">
        <v>66</v>
      </c>
      <c r="I1690" s="172"/>
      <c r="L1690" s="168"/>
      <c r="M1690" s="173"/>
      <c r="T1690" s="174"/>
      <c r="AT1690" s="169" t="s">
        <v>197</v>
      </c>
      <c r="AU1690" s="169" t="s">
        <v>84</v>
      </c>
      <c r="AV1690" s="14" t="s">
        <v>193</v>
      </c>
      <c r="AW1690" s="14" t="s">
        <v>30</v>
      </c>
      <c r="AX1690" s="14" t="s">
        <v>80</v>
      </c>
      <c r="AY1690" s="169" t="s">
        <v>187</v>
      </c>
    </row>
    <row r="1691" spans="2:65" s="1" customFormat="1" ht="24.2" customHeight="1">
      <c r="B1691" s="32"/>
      <c r="C1691" s="137" t="s">
        <v>1655</v>
      </c>
      <c r="D1691" s="137" t="s">
        <v>189</v>
      </c>
      <c r="E1691" s="138" t="s">
        <v>1656</v>
      </c>
      <c r="F1691" s="139" t="s">
        <v>1657</v>
      </c>
      <c r="G1691" s="140" t="s">
        <v>397</v>
      </c>
      <c r="H1691" s="141">
        <v>32.185000000000002</v>
      </c>
      <c r="I1691" s="142"/>
      <c r="J1691" s="143">
        <f>ROUND(I1691*H1691,2)</f>
        <v>0</v>
      </c>
      <c r="K1691" s="144"/>
      <c r="L1691" s="32"/>
      <c r="M1691" s="145" t="s">
        <v>1</v>
      </c>
      <c r="N1691" s="146" t="s">
        <v>39</v>
      </c>
      <c r="P1691" s="147">
        <f>O1691*H1691</f>
        <v>0</v>
      </c>
      <c r="Q1691" s="147">
        <v>0</v>
      </c>
      <c r="R1691" s="147">
        <f>Q1691*H1691</f>
        <v>0</v>
      </c>
      <c r="S1691" s="147">
        <v>0</v>
      </c>
      <c r="T1691" s="148">
        <f>S1691*H1691</f>
        <v>0</v>
      </c>
      <c r="AR1691" s="149" t="s">
        <v>287</v>
      </c>
      <c r="AT1691" s="149" t="s">
        <v>189</v>
      </c>
      <c r="AU1691" s="149" t="s">
        <v>84</v>
      </c>
      <c r="AY1691" s="17" t="s">
        <v>187</v>
      </c>
      <c r="BE1691" s="150">
        <f>IF(N1691="základní",J1691,0)</f>
        <v>0</v>
      </c>
      <c r="BF1691" s="150">
        <f>IF(N1691="snížená",J1691,0)</f>
        <v>0</v>
      </c>
      <c r="BG1691" s="150">
        <f>IF(N1691="zákl. přenesená",J1691,0)</f>
        <v>0</v>
      </c>
      <c r="BH1691" s="150">
        <f>IF(N1691="sníž. přenesená",J1691,0)</f>
        <v>0</v>
      </c>
      <c r="BI1691" s="150">
        <f>IF(N1691="nulová",J1691,0)</f>
        <v>0</v>
      </c>
      <c r="BJ1691" s="17" t="s">
        <v>84</v>
      </c>
      <c r="BK1691" s="150">
        <f>ROUND(I1691*H1691,2)</f>
        <v>0</v>
      </c>
      <c r="BL1691" s="17" t="s">
        <v>287</v>
      </c>
      <c r="BM1691" s="149" t="s">
        <v>3789</v>
      </c>
    </row>
    <row r="1692" spans="2:65" s="12" customFormat="1" ht="11.25">
      <c r="B1692" s="155"/>
      <c r="D1692" s="151" t="s">
        <v>197</v>
      </c>
      <c r="E1692" s="156" t="s">
        <v>1</v>
      </c>
      <c r="F1692" s="157" t="s">
        <v>379</v>
      </c>
      <c r="H1692" s="156" t="s">
        <v>1</v>
      </c>
      <c r="I1692" s="158"/>
      <c r="L1692" s="155"/>
      <c r="M1692" s="159"/>
      <c r="T1692" s="160"/>
      <c r="AT1692" s="156" t="s">
        <v>197</v>
      </c>
      <c r="AU1692" s="156" t="s">
        <v>84</v>
      </c>
      <c r="AV1692" s="12" t="s">
        <v>80</v>
      </c>
      <c r="AW1692" s="12" t="s">
        <v>30</v>
      </c>
      <c r="AX1692" s="12" t="s">
        <v>73</v>
      </c>
      <c r="AY1692" s="156" t="s">
        <v>187</v>
      </c>
    </row>
    <row r="1693" spans="2:65" s="12" customFormat="1" ht="11.25">
      <c r="B1693" s="155"/>
      <c r="D1693" s="151" t="s">
        <v>197</v>
      </c>
      <c r="E1693" s="156" t="s">
        <v>1</v>
      </c>
      <c r="F1693" s="157" t="s">
        <v>400</v>
      </c>
      <c r="H1693" s="156" t="s">
        <v>1</v>
      </c>
      <c r="I1693" s="158"/>
      <c r="L1693" s="155"/>
      <c r="M1693" s="159"/>
      <c r="T1693" s="160"/>
      <c r="AT1693" s="156" t="s">
        <v>197</v>
      </c>
      <c r="AU1693" s="156" t="s">
        <v>84</v>
      </c>
      <c r="AV1693" s="12" t="s">
        <v>80</v>
      </c>
      <c r="AW1693" s="12" t="s">
        <v>30</v>
      </c>
      <c r="AX1693" s="12" t="s">
        <v>73</v>
      </c>
      <c r="AY1693" s="156" t="s">
        <v>187</v>
      </c>
    </row>
    <row r="1694" spans="2:65" s="13" customFormat="1" ht="11.25">
      <c r="B1694" s="161"/>
      <c r="D1694" s="151" t="s">
        <v>197</v>
      </c>
      <c r="E1694" s="162" t="s">
        <v>1</v>
      </c>
      <c r="F1694" s="163" t="s">
        <v>1211</v>
      </c>
      <c r="H1694" s="164">
        <v>1.8</v>
      </c>
      <c r="I1694" s="165"/>
      <c r="L1694" s="161"/>
      <c r="M1694" s="166"/>
      <c r="T1694" s="167"/>
      <c r="AT1694" s="162" t="s">
        <v>197</v>
      </c>
      <c r="AU1694" s="162" t="s">
        <v>84</v>
      </c>
      <c r="AV1694" s="13" t="s">
        <v>84</v>
      </c>
      <c r="AW1694" s="13" t="s">
        <v>30</v>
      </c>
      <c r="AX1694" s="13" t="s">
        <v>73</v>
      </c>
      <c r="AY1694" s="162" t="s">
        <v>187</v>
      </c>
    </row>
    <row r="1695" spans="2:65" s="13" customFormat="1" ht="11.25">
      <c r="B1695" s="161"/>
      <c r="D1695" s="151" t="s">
        <v>197</v>
      </c>
      <c r="E1695" s="162" t="s">
        <v>1</v>
      </c>
      <c r="F1695" s="163" t="s">
        <v>1659</v>
      </c>
      <c r="H1695" s="164">
        <v>0.68500000000000005</v>
      </c>
      <c r="I1695" s="165"/>
      <c r="L1695" s="161"/>
      <c r="M1695" s="166"/>
      <c r="T1695" s="167"/>
      <c r="AT1695" s="162" t="s">
        <v>197</v>
      </c>
      <c r="AU1695" s="162" t="s">
        <v>84</v>
      </c>
      <c r="AV1695" s="13" t="s">
        <v>84</v>
      </c>
      <c r="AW1695" s="13" t="s">
        <v>30</v>
      </c>
      <c r="AX1695" s="13" t="s">
        <v>73</v>
      </c>
      <c r="AY1695" s="162" t="s">
        <v>187</v>
      </c>
    </row>
    <row r="1696" spans="2:65" s="13" customFormat="1" ht="11.25">
      <c r="B1696" s="161"/>
      <c r="D1696" s="151" t="s">
        <v>197</v>
      </c>
      <c r="E1696" s="162" t="s">
        <v>1</v>
      </c>
      <c r="F1696" s="163" t="s">
        <v>1660</v>
      </c>
      <c r="H1696" s="164">
        <v>1.05</v>
      </c>
      <c r="I1696" s="165"/>
      <c r="L1696" s="161"/>
      <c r="M1696" s="166"/>
      <c r="T1696" s="167"/>
      <c r="AT1696" s="162" t="s">
        <v>197</v>
      </c>
      <c r="AU1696" s="162" t="s">
        <v>84</v>
      </c>
      <c r="AV1696" s="13" t="s">
        <v>84</v>
      </c>
      <c r="AW1696" s="13" t="s">
        <v>30</v>
      </c>
      <c r="AX1696" s="13" t="s">
        <v>73</v>
      </c>
      <c r="AY1696" s="162" t="s">
        <v>187</v>
      </c>
    </row>
    <row r="1697" spans="2:65" s="13" customFormat="1" ht="11.25">
      <c r="B1697" s="161"/>
      <c r="D1697" s="151" t="s">
        <v>197</v>
      </c>
      <c r="E1697" s="162" t="s">
        <v>1</v>
      </c>
      <c r="F1697" s="163" t="s">
        <v>1661</v>
      </c>
      <c r="H1697" s="164">
        <v>3.85</v>
      </c>
      <c r="I1697" s="165"/>
      <c r="L1697" s="161"/>
      <c r="M1697" s="166"/>
      <c r="T1697" s="167"/>
      <c r="AT1697" s="162" t="s">
        <v>197</v>
      </c>
      <c r="AU1697" s="162" t="s">
        <v>84</v>
      </c>
      <c r="AV1697" s="13" t="s">
        <v>84</v>
      </c>
      <c r="AW1697" s="13" t="s">
        <v>30</v>
      </c>
      <c r="AX1697" s="13" t="s">
        <v>73</v>
      </c>
      <c r="AY1697" s="162" t="s">
        <v>187</v>
      </c>
    </row>
    <row r="1698" spans="2:65" s="12" customFormat="1" ht="11.25">
      <c r="B1698" s="155"/>
      <c r="D1698" s="151" t="s">
        <v>197</v>
      </c>
      <c r="E1698" s="156" t="s">
        <v>1</v>
      </c>
      <c r="F1698" s="157" t="s">
        <v>307</v>
      </c>
      <c r="H1698" s="156" t="s">
        <v>1</v>
      </c>
      <c r="I1698" s="158"/>
      <c r="L1698" s="155"/>
      <c r="M1698" s="159"/>
      <c r="T1698" s="160"/>
      <c r="AT1698" s="156" t="s">
        <v>197</v>
      </c>
      <c r="AU1698" s="156" t="s">
        <v>84</v>
      </c>
      <c r="AV1698" s="12" t="s">
        <v>80</v>
      </c>
      <c r="AW1698" s="12" t="s">
        <v>30</v>
      </c>
      <c r="AX1698" s="12" t="s">
        <v>73</v>
      </c>
      <c r="AY1698" s="156" t="s">
        <v>187</v>
      </c>
    </row>
    <row r="1699" spans="2:65" s="13" customFormat="1" ht="11.25">
      <c r="B1699" s="161"/>
      <c r="D1699" s="151" t="s">
        <v>197</v>
      </c>
      <c r="E1699" s="162" t="s">
        <v>1</v>
      </c>
      <c r="F1699" s="163" t="s">
        <v>1662</v>
      </c>
      <c r="H1699" s="164">
        <v>4.2</v>
      </c>
      <c r="I1699" s="165"/>
      <c r="L1699" s="161"/>
      <c r="M1699" s="166"/>
      <c r="T1699" s="167"/>
      <c r="AT1699" s="162" t="s">
        <v>197</v>
      </c>
      <c r="AU1699" s="162" t="s">
        <v>84</v>
      </c>
      <c r="AV1699" s="13" t="s">
        <v>84</v>
      </c>
      <c r="AW1699" s="13" t="s">
        <v>30</v>
      </c>
      <c r="AX1699" s="13" t="s">
        <v>73</v>
      </c>
      <c r="AY1699" s="162" t="s">
        <v>187</v>
      </c>
    </row>
    <row r="1700" spans="2:65" s="13" customFormat="1" ht="11.25">
      <c r="B1700" s="161"/>
      <c r="D1700" s="151" t="s">
        <v>197</v>
      </c>
      <c r="E1700" s="162" t="s">
        <v>1</v>
      </c>
      <c r="F1700" s="163" t="s">
        <v>1663</v>
      </c>
      <c r="H1700" s="164">
        <v>5.4</v>
      </c>
      <c r="I1700" s="165"/>
      <c r="L1700" s="161"/>
      <c r="M1700" s="166"/>
      <c r="T1700" s="167"/>
      <c r="AT1700" s="162" t="s">
        <v>197</v>
      </c>
      <c r="AU1700" s="162" t="s">
        <v>84</v>
      </c>
      <c r="AV1700" s="13" t="s">
        <v>84</v>
      </c>
      <c r="AW1700" s="13" t="s">
        <v>30</v>
      </c>
      <c r="AX1700" s="13" t="s">
        <v>73</v>
      </c>
      <c r="AY1700" s="162" t="s">
        <v>187</v>
      </c>
    </row>
    <row r="1701" spans="2:65" s="13" customFormat="1" ht="11.25">
      <c r="B1701" s="161"/>
      <c r="D1701" s="151" t="s">
        <v>197</v>
      </c>
      <c r="E1701" s="162" t="s">
        <v>1</v>
      </c>
      <c r="F1701" s="163" t="s">
        <v>1664</v>
      </c>
      <c r="H1701" s="164">
        <v>1.2</v>
      </c>
      <c r="I1701" s="165"/>
      <c r="L1701" s="161"/>
      <c r="M1701" s="166"/>
      <c r="T1701" s="167"/>
      <c r="AT1701" s="162" t="s">
        <v>197</v>
      </c>
      <c r="AU1701" s="162" t="s">
        <v>84</v>
      </c>
      <c r="AV1701" s="13" t="s">
        <v>84</v>
      </c>
      <c r="AW1701" s="13" t="s">
        <v>30</v>
      </c>
      <c r="AX1701" s="13" t="s">
        <v>73</v>
      </c>
      <c r="AY1701" s="162" t="s">
        <v>187</v>
      </c>
    </row>
    <row r="1702" spans="2:65" s="13" customFormat="1" ht="11.25">
      <c r="B1702" s="161"/>
      <c r="D1702" s="151" t="s">
        <v>197</v>
      </c>
      <c r="E1702" s="162" t="s">
        <v>1</v>
      </c>
      <c r="F1702" s="163" t="s">
        <v>1665</v>
      </c>
      <c r="H1702" s="164">
        <v>1.6</v>
      </c>
      <c r="I1702" s="165"/>
      <c r="L1702" s="161"/>
      <c r="M1702" s="166"/>
      <c r="T1702" s="167"/>
      <c r="AT1702" s="162" t="s">
        <v>197</v>
      </c>
      <c r="AU1702" s="162" t="s">
        <v>84</v>
      </c>
      <c r="AV1702" s="13" t="s">
        <v>84</v>
      </c>
      <c r="AW1702" s="13" t="s">
        <v>30</v>
      </c>
      <c r="AX1702" s="13" t="s">
        <v>73</v>
      </c>
      <c r="AY1702" s="162" t="s">
        <v>187</v>
      </c>
    </row>
    <row r="1703" spans="2:65" s="12" customFormat="1" ht="11.25">
      <c r="B1703" s="155"/>
      <c r="D1703" s="151" t="s">
        <v>197</v>
      </c>
      <c r="E1703" s="156" t="s">
        <v>1</v>
      </c>
      <c r="F1703" s="157" t="s">
        <v>311</v>
      </c>
      <c r="H1703" s="156" t="s">
        <v>1</v>
      </c>
      <c r="I1703" s="158"/>
      <c r="L1703" s="155"/>
      <c r="M1703" s="159"/>
      <c r="T1703" s="160"/>
      <c r="AT1703" s="156" t="s">
        <v>197</v>
      </c>
      <c r="AU1703" s="156" t="s">
        <v>84</v>
      </c>
      <c r="AV1703" s="12" t="s">
        <v>80</v>
      </c>
      <c r="AW1703" s="12" t="s">
        <v>30</v>
      </c>
      <c r="AX1703" s="12" t="s">
        <v>73</v>
      </c>
      <c r="AY1703" s="156" t="s">
        <v>187</v>
      </c>
    </row>
    <row r="1704" spans="2:65" s="13" customFormat="1" ht="11.25">
      <c r="B1704" s="161"/>
      <c r="D1704" s="151" t="s">
        <v>197</v>
      </c>
      <c r="E1704" s="162" t="s">
        <v>1</v>
      </c>
      <c r="F1704" s="163" t="s">
        <v>1662</v>
      </c>
      <c r="H1704" s="164">
        <v>4.2</v>
      </c>
      <c r="I1704" s="165"/>
      <c r="L1704" s="161"/>
      <c r="M1704" s="166"/>
      <c r="T1704" s="167"/>
      <c r="AT1704" s="162" t="s">
        <v>197</v>
      </c>
      <c r="AU1704" s="162" t="s">
        <v>84</v>
      </c>
      <c r="AV1704" s="13" t="s">
        <v>84</v>
      </c>
      <c r="AW1704" s="13" t="s">
        <v>30</v>
      </c>
      <c r="AX1704" s="13" t="s">
        <v>73</v>
      </c>
      <c r="AY1704" s="162" t="s">
        <v>187</v>
      </c>
    </row>
    <row r="1705" spans="2:65" s="13" customFormat="1" ht="11.25">
      <c r="B1705" s="161"/>
      <c r="D1705" s="151" t="s">
        <v>197</v>
      </c>
      <c r="E1705" s="162" t="s">
        <v>1</v>
      </c>
      <c r="F1705" s="163" t="s">
        <v>1663</v>
      </c>
      <c r="H1705" s="164">
        <v>5.4</v>
      </c>
      <c r="I1705" s="165"/>
      <c r="L1705" s="161"/>
      <c r="M1705" s="166"/>
      <c r="T1705" s="167"/>
      <c r="AT1705" s="162" t="s">
        <v>197</v>
      </c>
      <c r="AU1705" s="162" t="s">
        <v>84</v>
      </c>
      <c r="AV1705" s="13" t="s">
        <v>84</v>
      </c>
      <c r="AW1705" s="13" t="s">
        <v>30</v>
      </c>
      <c r="AX1705" s="13" t="s">
        <v>73</v>
      </c>
      <c r="AY1705" s="162" t="s">
        <v>187</v>
      </c>
    </row>
    <row r="1706" spans="2:65" s="13" customFormat="1" ht="11.25">
      <c r="B1706" s="161"/>
      <c r="D1706" s="151" t="s">
        <v>197</v>
      </c>
      <c r="E1706" s="162" t="s">
        <v>1</v>
      </c>
      <c r="F1706" s="163" t="s">
        <v>1664</v>
      </c>
      <c r="H1706" s="164">
        <v>1.2</v>
      </c>
      <c r="I1706" s="165"/>
      <c r="L1706" s="161"/>
      <c r="M1706" s="166"/>
      <c r="T1706" s="167"/>
      <c r="AT1706" s="162" t="s">
        <v>197</v>
      </c>
      <c r="AU1706" s="162" t="s">
        <v>84</v>
      </c>
      <c r="AV1706" s="13" t="s">
        <v>84</v>
      </c>
      <c r="AW1706" s="13" t="s">
        <v>30</v>
      </c>
      <c r="AX1706" s="13" t="s">
        <v>73</v>
      </c>
      <c r="AY1706" s="162" t="s">
        <v>187</v>
      </c>
    </row>
    <row r="1707" spans="2:65" s="13" customFormat="1" ht="11.25">
      <c r="B1707" s="161"/>
      <c r="D1707" s="151" t="s">
        <v>197</v>
      </c>
      <c r="E1707" s="162" t="s">
        <v>1</v>
      </c>
      <c r="F1707" s="163" t="s">
        <v>1665</v>
      </c>
      <c r="H1707" s="164">
        <v>1.6</v>
      </c>
      <c r="I1707" s="165"/>
      <c r="L1707" s="161"/>
      <c r="M1707" s="166"/>
      <c r="T1707" s="167"/>
      <c r="AT1707" s="162" t="s">
        <v>197</v>
      </c>
      <c r="AU1707" s="162" t="s">
        <v>84</v>
      </c>
      <c r="AV1707" s="13" t="s">
        <v>84</v>
      </c>
      <c r="AW1707" s="13" t="s">
        <v>30</v>
      </c>
      <c r="AX1707" s="13" t="s">
        <v>73</v>
      </c>
      <c r="AY1707" s="162" t="s">
        <v>187</v>
      </c>
    </row>
    <row r="1708" spans="2:65" s="14" customFormat="1" ht="11.25">
      <c r="B1708" s="168"/>
      <c r="D1708" s="151" t="s">
        <v>197</v>
      </c>
      <c r="E1708" s="169" t="s">
        <v>1</v>
      </c>
      <c r="F1708" s="170" t="s">
        <v>202</v>
      </c>
      <c r="H1708" s="171">
        <v>32.184999999999995</v>
      </c>
      <c r="I1708" s="172"/>
      <c r="L1708" s="168"/>
      <c r="M1708" s="173"/>
      <c r="T1708" s="174"/>
      <c r="AT1708" s="169" t="s">
        <v>197</v>
      </c>
      <c r="AU1708" s="169" t="s">
        <v>84</v>
      </c>
      <c r="AV1708" s="14" t="s">
        <v>193</v>
      </c>
      <c r="AW1708" s="14" t="s">
        <v>30</v>
      </c>
      <c r="AX1708" s="14" t="s">
        <v>80</v>
      </c>
      <c r="AY1708" s="169" t="s">
        <v>187</v>
      </c>
    </row>
    <row r="1709" spans="2:65" s="1" customFormat="1" ht="24.2" customHeight="1">
      <c r="B1709" s="32"/>
      <c r="C1709" s="137" t="s">
        <v>1666</v>
      </c>
      <c r="D1709" s="137" t="s">
        <v>189</v>
      </c>
      <c r="E1709" s="138" t="s">
        <v>1667</v>
      </c>
      <c r="F1709" s="139" t="s">
        <v>1668</v>
      </c>
      <c r="G1709" s="140" t="s">
        <v>397</v>
      </c>
      <c r="H1709" s="141">
        <v>66</v>
      </c>
      <c r="I1709" s="142"/>
      <c r="J1709" s="143">
        <f>ROUND(I1709*H1709,2)</f>
        <v>0</v>
      </c>
      <c r="K1709" s="144"/>
      <c r="L1709" s="32"/>
      <c r="M1709" s="145" t="s">
        <v>1</v>
      </c>
      <c r="N1709" s="146" t="s">
        <v>39</v>
      </c>
      <c r="P1709" s="147">
        <f>O1709*H1709</f>
        <v>0</v>
      </c>
      <c r="Q1709" s="147">
        <v>0</v>
      </c>
      <c r="R1709" s="147">
        <f>Q1709*H1709</f>
        <v>0</v>
      </c>
      <c r="S1709" s="147">
        <v>0</v>
      </c>
      <c r="T1709" s="148">
        <f>S1709*H1709</f>
        <v>0</v>
      </c>
      <c r="AR1709" s="149" t="s">
        <v>287</v>
      </c>
      <c r="AT1709" s="149" t="s">
        <v>189</v>
      </c>
      <c r="AU1709" s="149" t="s">
        <v>84</v>
      </c>
      <c r="AY1709" s="17" t="s">
        <v>187</v>
      </c>
      <c r="BE1709" s="150">
        <f>IF(N1709="základní",J1709,0)</f>
        <v>0</v>
      </c>
      <c r="BF1709" s="150">
        <f>IF(N1709="snížená",J1709,0)</f>
        <v>0</v>
      </c>
      <c r="BG1709" s="150">
        <f>IF(N1709="zákl. přenesená",J1709,0)</f>
        <v>0</v>
      </c>
      <c r="BH1709" s="150">
        <f>IF(N1709="sníž. přenesená",J1709,0)</f>
        <v>0</v>
      </c>
      <c r="BI1709" s="150">
        <f>IF(N1709="nulová",J1709,0)</f>
        <v>0</v>
      </c>
      <c r="BJ1709" s="17" t="s">
        <v>84</v>
      </c>
      <c r="BK1709" s="150">
        <f>ROUND(I1709*H1709,2)</f>
        <v>0</v>
      </c>
      <c r="BL1709" s="17" t="s">
        <v>287</v>
      </c>
      <c r="BM1709" s="149" t="s">
        <v>3790</v>
      </c>
    </row>
    <row r="1710" spans="2:65" s="12" customFormat="1" ht="11.25">
      <c r="B1710" s="155"/>
      <c r="D1710" s="151" t="s">
        <v>197</v>
      </c>
      <c r="E1710" s="156" t="s">
        <v>1</v>
      </c>
      <c r="F1710" s="157" t="s">
        <v>379</v>
      </c>
      <c r="H1710" s="156" t="s">
        <v>1</v>
      </c>
      <c r="I1710" s="158"/>
      <c r="L1710" s="155"/>
      <c r="M1710" s="159"/>
      <c r="T1710" s="160"/>
      <c r="AT1710" s="156" t="s">
        <v>197</v>
      </c>
      <c r="AU1710" s="156" t="s">
        <v>84</v>
      </c>
      <c r="AV1710" s="12" t="s">
        <v>80</v>
      </c>
      <c r="AW1710" s="12" t="s">
        <v>30</v>
      </c>
      <c r="AX1710" s="12" t="s">
        <v>73</v>
      </c>
      <c r="AY1710" s="156" t="s">
        <v>187</v>
      </c>
    </row>
    <row r="1711" spans="2:65" s="12" customFormat="1" ht="11.25">
      <c r="B1711" s="155"/>
      <c r="D1711" s="151" t="s">
        <v>197</v>
      </c>
      <c r="E1711" s="156" t="s">
        <v>1</v>
      </c>
      <c r="F1711" s="157" t="s">
        <v>632</v>
      </c>
      <c r="H1711" s="156" t="s">
        <v>1</v>
      </c>
      <c r="I1711" s="158"/>
      <c r="L1711" s="155"/>
      <c r="M1711" s="159"/>
      <c r="T1711" s="160"/>
      <c r="AT1711" s="156" t="s">
        <v>197</v>
      </c>
      <c r="AU1711" s="156" t="s">
        <v>84</v>
      </c>
      <c r="AV1711" s="12" t="s">
        <v>80</v>
      </c>
      <c r="AW1711" s="12" t="s">
        <v>30</v>
      </c>
      <c r="AX1711" s="12" t="s">
        <v>73</v>
      </c>
      <c r="AY1711" s="156" t="s">
        <v>187</v>
      </c>
    </row>
    <row r="1712" spans="2:65" s="13" customFormat="1" ht="11.25">
      <c r="B1712" s="161"/>
      <c r="D1712" s="151" t="s">
        <v>197</v>
      </c>
      <c r="E1712" s="162" t="s">
        <v>1</v>
      </c>
      <c r="F1712" s="163" t="s">
        <v>1653</v>
      </c>
      <c r="H1712" s="164">
        <v>46</v>
      </c>
      <c r="I1712" s="165"/>
      <c r="L1712" s="161"/>
      <c r="M1712" s="166"/>
      <c r="T1712" s="167"/>
      <c r="AT1712" s="162" t="s">
        <v>197</v>
      </c>
      <c r="AU1712" s="162" t="s">
        <v>84</v>
      </c>
      <c r="AV1712" s="13" t="s">
        <v>84</v>
      </c>
      <c r="AW1712" s="13" t="s">
        <v>30</v>
      </c>
      <c r="AX1712" s="13" t="s">
        <v>73</v>
      </c>
      <c r="AY1712" s="162" t="s">
        <v>187</v>
      </c>
    </row>
    <row r="1713" spans="2:65" s="13" customFormat="1" ht="11.25">
      <c r="B1713" s="161"/>
      <c r="D1713" s="151" t="s">
        <v>197</v>
      </c>
      <c r="E1713" s="162" t="s">
        <v>1</v>
      </c>
      <c r="F1713" s="163" t="s">
        <v>1654</v>
      </c>
      <c r="H1713" s="164">
        <v>20</v>
      </c>
      <c r="I1713" s="165"/>
      <c r="L1713" s="161"/>
      <c r="M1713" s="166"/>
      <c r="T1713" s="167"/>
      <c r="AT1713" s="162" t="s">
        <v>197</v>
      </c>
      <c r="AU1713" s="162" t="s">
        <v>84</v>
      </c>
      <c r="AV1713" s="13" t="s">
        <v>84</v>
      </c>
      <c r="AW1713" s="13" t="s">
        <v>30</v>
      </c>
      <c r="AX1713" s="13" t="s">
        <v>73</v>
      </c>
      <c r="AY1713" s="162" t="s">
        <v>187</v>
      </c>
    </row>
    <row r="1714" spans="2:65" s="14" customFormat="1" ht="11.25">
      <c r="B1714" s="168"/>
      <c r="D1714" s="151" t="s">
        <v>197</v>
      </c>
      <c r="E1714" s="169" t="s">
        <v>1</v>
      </c>
      <c r="F1714" s="170" t="s">
        <v>202</v>
      </c>
      <c r="H1714" s="171">
        <v>66</v>
      </c>
      <c r="I1714" s="172"/>
      <c r="L1714" s="168"/>
      <c r="M1714" s="173"/>
      <c r="T1714" s="174"/>
      <c r="AT1714" s="169" t="s">
        <v>197</v>
      </c>
      <c r="AU1714" s="169" t="s">
        <v>84</v>
      </c>
      <c r="AV1714" s="14" t="s">
        <v>193</v>
      </c>
      <c r="AW1714" s="14" t="s">
        <v>30</v>
      </c>
      <c r="AX1714" s="14" t="s">
        <v>80</v>
      </c>
      <c r="AY1714" s="169" t="s">
        <v>187</v>
      </c>
    </row>
    <row r="1715" spans="2:65" s="1" customFormat="1" ht="16.5" customHeight="1">
      <c r="B1715" s="32"/>
      <c r="C1715" s="137" t="s">
        <v>1670</v>
      </c>
      <c r="D1715" s="137" t="s">
        <v>189</v>
      </c>
      <c r="E1715" s="138" t="s">
        <v>1671</v>
      </c>
      <c r="F1715" s="139" t="s">
        <v>1672</v>
      </c>
      <c r="G1715" s="140" t="s">
        <v>397</v>
      </c>
      <c r="H1715" s="141">
        <v>59.06</v>
      </c>
      <c r="I1715" s="142"/>
      <c r="J1715" s="143">
        <f>ROUND(I1715*H1715,2)</f>
        <v>0</v>
      </c>
      <c r="K1715" s="144"/>
      <c r="L1715" s="32"/>
      <c r="M1715" s="145" t="s">
        <v>1</v>
      </c>
      <c r="N1715" s="146" t="s">
        <v>39</v>
      </c>
      <c r="P1715" s="147">
        <f>O1715*H1715</f>
        <v>0</v>
      </c>
      <c r="Q1715" s="147">
        <v>0</v>
      </c>
      <c r="R1715" s="147">
        <f>Q1715*H1715</f>
        <v>0</v>
      </c>
      <c r="S1715" s="147">
        <v>0</v>
      </c>
      <c r="T1715" s="148">
        <f>S1715*H1715</f>
        <v>0</v>
      </c>
      <c r="AR1715" s="149" t="s">
        <v>287</v>
      </c>
      <c r="AT1715" s="149" t="s">
        <v>189</v>
      </c>
      <c r="AU1715" s="149" t="s">
        <v>84</v>
      </c>
      <c r="AY1715" s="17" t="s">
        <v>187</v>
      </c>
      <c r="BE1715" s="150">
        <f>IF(N1715="základní",J1715,0)</f>
        <v>0</v>
      </c>
      <c r="BF1715" s="150">
        <f>IF(N1715="snížená",J1715,0)</f>
        <v>0</v>
      </c>
      <c r="BG1715" s="150">
        <f>IF(N1715="zákl. přenesená",J1715,0)</f>
        <v>0</v>
      </c>
      <c r="BH1715" s="150">
        <f>IF(N1715="sníž. přenesená",J1715,0)</f>
        <v>0</v>
      </c>
      <c r="BI1715" s="150">
        <f>IF(N1715="nulová",J1715,0)</f>
        <v>0</v>
      </c>
      <c r="BJ1715" s="17" t="s">
        <v>84</v>
      </c>
      <c r="BK1715" s="150">
        <f>ROUND(I1715*H1715,2)</f>
        <v>0</v>
      </c>
      <c r="BL1715" s="17" t="s">
        <v>287</v>
      </c>
      <c r="BM1715" s="149" t="s">
        <v>3791</v>
      </c>
    </row>
    <row r="1716" spans="2:65" s="12" customFormat="1" ht="11.25">
      <c r="B1716" s="155"/>
      <c r="D1716" s="151" t="s">
        <v>197</v>
      </c>
      <c r="E1716" s="156" t="s">
        <v>1</v>
      </c>
      <c r="F1716" s="157" t="s">
        <v>379</v>
      </c>
      <c r="H1716" s="156" t="s">
        <v>1</v>
      </c>
      <c r="I1716" s="158"/>
      <c r="L1716" s="155"/>
      <c r="M1716" s="159"/>
      <c r="T1716" s="160"/>
      <c r="AT1716" s="156" t="s">
        <v>197</v>
      </c>
      <c r="AU1716" s="156" t="s">
        <v>84</v>
      </c>
      <c r="AV1716" s="12" t="s">
        <v>80</v>
      </c>
      <c r="AW1716" s="12" t="s">
        <v>30</v>
      </c>
      <c r="AX1716" s="12" t="s">
        <v>73</v>
      </c>
      <c r="AY1716" s="156" t="s">
        <v>187</v>
      </c>
    </row>
    <row r="1717" spans="2:65" s="12" customFormat="1" ht="11.25">
      <c r="B1717" s="155"/>
      <c r="D1717" s="151" t="s">
        <v>197</v>
      </c>
      <c r="E1717" s="156" t="s">
        <v>1</v>
      </c>
      <c r="F1717" s="157" t="s">
        <v>632</v>
      </c>
      <c r="H1717" s="156" t="s">
        <v>1</v>
      </c>
      <c r="I1717" s="158"/>
      <c r="L1717" s="155"/>
      <c r="M1717" s="159"/>
      <c r="T1717" s="160"/>
      <c r="AT1717" s="156" t="s">
        <v>197</v>
      </c>
      <c r="AU1717" s="156" t="s">
        <v>84</v>
      </c>
      <c r="AV1717" s="12" t="s">
        <v>80</v>
      </c>
      <c r="AW1717" s="12" t="s">
        <v>30</v>
      </c>
      <c r="AX1717" s="12" t="s">
        <v>73</v>
      </c>
      <c r="AY1717" s="156" t="s">
        <v>187</v>
      </c>
    </row>
    <row r="1718" spans="2:65" s="13" customFormat="1" ht="11.25">
      <c r="B1718" s="161"/>
      <c r="D1718" s="151" t="s">
        <v>197</v>
      </c>
      <c r="E1718" s="162" t="s">
        <v>1</v>
      </c>
      <c r="F1718" s="163" t="s">
        <v>1674</v>
      </c>
      <c r="H1718" s="164">
        <v>41.58</v>
      </c>
      <c r="I1718" s="165"/>
      <c r="L1718" s="161"/>
      <c r="M1718" s="166"/>
      <c r="T1718" s="167"/>
      <c r="AT1718" s="162" t="s">
        <v>197</v>
      </c>
      <c r="AU1718" s="162" t="s">
        <v>84</v>
      </c>
      <c r="AV1718" s="13" t="s">
        <v>84</v>
      </c>
      <c r="AW1718" s="13" t="s">
        <v>30</v>
      </c>
      <c r="AX1718" s="13" t="s">
        <v>73</v>
      </c>
      <c r="AY1718" s="162" t="s">
        <v>187</v>
      </c>
    </row>
    <row r="1719" spans="2:65" s="13" customFormat="1" ht="11.25">
      <c r="B1719" s="161"/>
      <c r="D1719" s="151" t="s">
        <v>197</v>
      </c>
      <c r="E1719" s="162" t="s">
        <v>1</v>
      </c>
      <c r="F1719" s="163" t="s">
        <v>1675</v>
      </c>
      <c r="H1719" s="164">
        <v>17.48</v>
      </c>
      <c r="I1719" s="165"/>
      <c r="L1719" s="161"/>
      <c r="M1719" s="166"/>
      <c r="T1719" s="167"/>
      <c r="AT1719" s="162" t="s">
        <v>197</v>
      </c>
      <c r="AU1719" s="162" t="s">
        <v>84</v>
      </c>
      <c r="AV1719" s="13" t="s">
        <v>84</v>
      </c>
      <c r="AW1719" s="13" t="s">
        <v>30</v>
      </c>
      <c r="AX1719" s="13" t="s">
        <v>73</v>
      </c>
      <c r="AY1719" s="162" t="s">
        <v>187</v>
      </c>
    </row>
    <row r="1720" spans="2:65" s="14" customFormat="1" ht="11.25">
      <c r="B1720" s="168"/>
      <c r="D1720" s="151" t="s">
        <v>197</v>
      </c>
      <c r="E1720" s="169" t="s">
        <v>1</v>
      </c>
      <c r="F1720" s="170" t="s">
        <v>202</v>
      </c>
      <c r="H1720" s="171">
        <v>59.06</v>
      </c>
      <c r="I1720" s="172"/>
      <c r="L1720" s="168"/>
      <c r="M1720" s="173"/>
      <c r="T1720" s="174"/>
      <c r="AT1720" s="169" t="s">
        <v>197</v>
      </c>
      <c r="AU1720" s="169" t="s">
        <v>84</v>
      </c>
      <c r="AV1720" s="14" t="s">
        <v>193</v>
      </c>
      <c r="AW1720" s="14" t="s">
        <v>30</v>
      </c>
      <c r="AX1720" s="14" t="s">
        <v>80</v>
      </c>
      <c r="AY1720" s="169" t="s">
        <v>187</v>
      </c>
    </row>
    <row r="1721" spans="2:65" s="1" customFormat="1" ht="24.2" customHeight="1">
      <c r="B1721" s="32"/>
      <c r="C1721" s="137" t="s">
        <v>1676</v>
      </c>
      <c r="D1721" s="137" t="s">
        <v>189</v>
      </c>
      <c r="E1721" s="138" t="s">
        <v>1677</v>
      </c>
      <c r="F1721" s="139" t="s">
        <v>1678</v>
      </c>
      <c r="G1721" s="140" t="s">
        <v>397</v>
      </c>
      <c r="H1721" s="141">
        <v>100</v>
      </c>
      <c r="I1721" s="142"/>
      <c r="J1721" s="143">
        <f>ROUND(I1721*H1721,2)</f>
        <v>0</v>
      </c>
      <c r="K1721" s="144"/>
      <c r="L1721" s="32"/>
      <c r="M1721" s="145" t="s">
        <v>1</v>
      </c>
      <c r="N1721" s="146" t="s">
        <v>39</v>
      </c>
      <c r="P1721" s="147">
        <f>O1721*H1721</f>
        <v>0</v>
      </c>
      <c r="Q1721" s="147">
        <v>0</v>
      </c>
      <c r="R1721" s="147">
        <f>Q1721*H1721</f>
        <v>0</v>
      </c>
      <c r="S1721" s="147">
        <v>0</v>
      </c>
      <c r="T1721" s="148">
        <f>S1721*H1721</f>
        <v>0</v>
      </c>
      <c r="AR1721" s="149" t="s">
        <v>287</v>
      </c>
      <c r="AT1721" s="149" t="s">
        <v>189</v>
      </c>
      <c r="AU1721" s="149" t="s">
        <v>84</v>
      </c>
      <c r="AY1721" s="17" t="s">
        <v>187</v>
      </c>
      <c r="BE1721" s="150">
        <f>IF(N1721="základní",J1721,0)</f>
        <v>0</v>
      </c>
      <c r="BF1721" s="150">
        <f>IF(N1721="snížená",J1721,0)</f>
        <v>0</v>
      </c>
      <c r="BG1721" s="150">
        <f>IF(N1721="zákl. přenesená",J1721,0)</f>
        <v>0</v>
      </c>
      <c r="BH1721" s="150">
        <f>IF(N1721="sníž. přenesená",J1721,0)</f>
        <v>0</v>
      </c>
      <c r="BI1721" s="150">
        <f>IF(N1721="nulová",J1721,0)</f>
        <v>0</v>
      </c>
      <c r="BJ1721" s="17" t="s">
        <v>84</v>
      </c>
      <c r="BK1721" s="150">
        <f>ROUND(I1721*H1721,2)</f>
        <v>0</v>
      </c>
      <c r="BL1721" s="17" t="s">
        <v>287</v>
      </c>
      <c r="BM1721" s="149" t="s">
        <v>3792</v>
      </c>
    </row>
    <row r="1722" spans="2:65" s="1" customFormat="1" ht="29.25">
      <c r="B1722" s="32"/>
      <c r="D1722" s="151" t="s">
        <v>195</v>
      </c>
      <c r="F1722" s="152" t="s">
        <v>1680</v>
      </c>
      <c r="I1722" s="153"/>
      <c r="L1722" s="32"/>
      <c r="M1722" s="154"/>
      <c r="T1722" s="56"/>
      <c r="AT1722" s="17" t="s">
        <v>195</v>
      </c>
      <c r="AU1722" s="17" t="s">
        <v>84</v>
      </c>
    </row>
    <row r="1723" spans="2:65" s="1" customFormat="1" ht="24.2" customHeight="1">
      <c r="B1723" s="32"/>
      <c r="C1723" s="137" t="s">
        <v>1681</v>
      </c>
      <c r="D1723" s="137" t="s">
        <v>189</v>
      </c>
      <c r="E1723" s="138" t="s">
        <v>1682</v>
      </c>
      <c r="F1723" s="139" t="s">
        <v>1683</v>
      </c>
      <c r="G1723" s="140" t="s">
        <v>245</v>
      </c>
      <c r="H1723" s="141">
        <v>341</v>
      </c>
      <c r="I1723" s="142"/>
      <c r="J1723" s="143">
        <f>ROUND(I1723*H1723,2)</f>
        <v>0</v>
      </c>
      <c r="K1723" s="144"/>
      <c r="L1723" s="32"/>
      <c r="M1723" s="145" t="s">
        <v>1</v>
      </c>
      <c r="N1723" s="146" t="s">
        <v>39</v>
      </c>
      <c r="P1723" s="147">
        <f>O1723*H1723</f>
        <v>0</v>
      </c>
      <c r="Q1723" s="147">
        <v>0</v>
      </c>
      <c r="R1723" s="147">
        <f>Q1723*H1723</f>
        <v>0</v>
      </c>
      <c r="S1723" s="147">
        <v>0</v>
      </c>
      <c r="T1723" s="148">
        <f>S1723*H1723</f>
        <v>0</v>
      </c>
      <c r="AR1723" s="149" t="s">
        <v>287</v>
      </c>
      <c r="AT1723" s="149" t="s">
        <v>189</v>
      </c>
      <c r="AU1723" s="149" t="s">
        <v>84</v>
      </c>
      <c r="AY1723" s="17" t="s">
        <v>187</v>
      </c>
      <c r="BE1723" s="150">
        <f>IF(N1723="základní",J1723,0)</f>
        <v>0</v>
      </c>
      <c r="BF1723" s="150">
        <f>IF(N1723="snížená",J1723,0)</f>
        <v>0</v>
      </c>
      <c r="BG1723" s="150">
        <f>IF(N1723="zákl. přenesená",J1723,0)</f>
        <v>0</v>
      </c>
      <c r="BH1723" s="150">
        <f>IF(N1723="sníž. přenesená",J1723,0)</f>
        <v>0</v>
      </c>
      <c r="BI1723" s="150">
        <f>IF(N1723="nulová",J1723,0)</f>
        <v>0</v>
      </c>
      <c r="BJ1723" s="17" t="s">
        <v>84</v>
      </c>
      <c r="BK1723" s="150">
        <f>ROUND(I1723*H1723,2)</f>
        <v>0</v>
      </c>
      <c r="BL1723" s="17" t="s">
        <v>287</v>
      </c>
      <c r="BM1723" s="149" t="s">
        <v>3793</v>
      </c>
    </row>
    <row r="1724" spans="2:65" s="12" customFormat="1" ht="11.25">
      <c r="B1724" s="155"/>
      <c r="D1724" s="151" t="s">
        <v>197</v>
      </c>
      <c r="E1724" s="156" t="s">
        <v>1</v>
      </c>
      <c r="F1724" s="157" t="s">
        <v>207</v>
      </c>
      <c r="H1724" s="156" t="s">
        <v>1</v>
      </c>
      <c r="I1724" s="158"/>
      <c r="L1724" s="155"/>
      <c r="M1724" s="159"/>
      <c r="T1724" s="160"/>
      <c r="AT1724" s="156" t="s">
        <v>197</v>
      </c>
      <c r="AU1724" s="156" t="s">
        <v>84</v>
      </c>
      <c r="AV1724" s="12" t="s">
        <v>80</v>
      </c>
      <c r="AW1724" s="12" t="s">
        <v>30</v>
      </c>
      <c r="AX1724" s="12" t="s">
        <v>73</v>
      </c>
      <c r="AY1724" s="156" t="s">
        <v>187</v>
      </c>
    </row>
    <row r="1725" spans="2:65" s="12" customFormat="1" ht="11.25">
      <c r="B1725" s="155"/>
      <c r="D1725" s="151" t="s">
        <v>197</v>
      </c>
      <c r="E1725" s="156" t="s">
        <v>1</v>
      </c>
      <c r="F1725" s="157" t="s">
        <v>1438</v>
      </c>
      <c r="H1725" s="156" t="s">
        <v>1</v>
      </c>
      <c r="I1725" s="158"/>
      <c r="L1725" s="155"/>
      <c r="M1725" s="159"/>
      <c r="T1725" s="160"/>
      <c r="AT1725" s="156" t="s">
        <v>197</v>
      </c>
      <c r="AU1725" s="156" t="s">
        <v>84</v>
      </c>
      <c r="AV1725" s="12" t="s">
        <v>80</v>
      </c>
      <c r="AW1725" s="12" t="s">
        <v>30</v>
      </c>
      <c r="AX1725" s="12" t="s">
        <v>73</v>
      </c>
      <c r="AY1725" s="156" t="s">
        <v>187</v>
      </c>
    </row>
    <row r="1726" spans="2:65" s="13" customFormat="1" ht="11.25">
      <c r="B1726" s="161"/>
      <c r="D1726" s="151" t="s">
        <v>197</v>
      </c>
      <c r="E1726" s="162" t="s">
        <v>1</v>
      </c>
      <c r="F1726" s="163" t="s">
        <v>1439</v>
      </c>
      <c r="H1726" s="164">
        <v>292</v>
      </c>
      <c r="I1726" s="165"/>
      <c r="L1726" s="161"/>
      <c r="M1726" s="166"/>
      <c r="T1726" s="167"/>
      <c r="AT1726" s="162" t="s">
        <v>197</v>
      </c>
      <c r="AU1726" s="162" t="s">
        <v>84</v>
      </c>
      <c r="AV1726" s="13" t="s">
        <v>84</v>
      </c>
      <c r="AW1726" s="13" t="s">
        <v>30</v>
      </c>
      <c r="AX1726" s="13" t="s">
        <v>73</v>
      </c>
      <c r="AY1726" s="162" t="s">
        <v>187</v>
      </c>
    </row>
    <row r="1727" spans="2:65" s="12" customFormat="1" ht="11.25">
      <c r="B1727" s="155"/>
      <c r="D1727" s="151" t="s">
        <v>197</v>
      </c>
      <c r="E1727" s="156" t="s">
        <v>1</v>
      </c>
      <c r="F1727" s="157" t="s">
        <v>1440</v>
      </c>
      <c r="H1727" s="156" t="s">
        <v>1</v>
      </c>
      <c r="I1727" s="158"/>
      <c r="L1727" s="155"/>
      <c r="M1727" s="159"/>
      <c r="T1727" s="160"/>
      <c r="AT1727" s="156" t="s">
        <v>197</v>
      </c>
      <c r="AU1727" s="156" t="s">
        <v>84</v>
      </c>
      <c r="AV1727" s="12" t="s">
        <v>80</v>
      </c>
      <c r="AW1727" s="12" t="s">
        <v>30</v>
      </c>
      <c r="AX1727" s="12" t="s">
        <v>73</v>
      </c>
      <c r="AY1727" s="156" t="s">
        <v>187</v>
      </c>
    </row>
    <row r="1728" spans="2:65" s="13" customFormat="1" ht="11.25">
      <c r="B1728" s="161"/>
      <c r="D1728" s="151" t="s">
        <v>197</v>
      </c>
      <c r="E1728" s="162" t="s">
        <v>1</v>
      </c>
      <c r="F1728" s="163" t="s">
        <v>1441</v>
      </c>
      <c r="H1728" s="164">
        <v>19</v>
      </c>
      <c r="I1728" s="165"/>
      <c r="L1728" s="161"/>
      <c r="M1728" s="166"/>
      <c r="T1728" s="167"/>
      <c r="AT1728" s="162" t="s">
        <v>197</v>
      </c>
      <c r="AU1728" s="162" t="s">
        <v>84</v>
      </c>
      <c r="AV1728" s="13" t="s">
        <v>84</v>
      </c>
      <c r="AW1728" s="13" t="s">
        <v>30</v>
      </c>
      <c r="AX1728" s="13" t="s">
        <v>73</v>
      </c>
      <c r="AY1728" s="162" t="s">
        <v>187</v>
      </c>
    </row>
    <row r="1729" spans="2:65" s="12" customFormat="1" ht="11.25">
      <c r="B1729" s="155"/>
      <c r="D1729" s="151" t="s">
        <v>197</v>
      </c>
      <c r="E1729" s="156" t="s">
        <v>1</v>
      </c>
      <c r="F1729" s="157" t="s">
        <v>1442</v>
      </c>
      <c r="H1729" s="156" t="s">
        <v>1</v>
      </c>
      <c r="I1729" s="158"/>
      <c r="L1729" s="155"/>
      <c r="M1729" s="159"/>
      <c r="T1729" s="160"/>
      <c r="AT1729" s="156" t="s">
        <v>197</v>
      </c>
      <c r="AU1729" s="156" t="s">
        <v>84</v>
      </c>
      <c r="AV1729" s="12" t="s">
        <v>80</v>
      </c>
      <c r="AW1729" s="12" t="s">
        <v>30</v>
      </c>
      <c r="AX1729" s="12" t="s">
        <v>73</v>
      </c>
      <c r="AY1729" s="156" t="s">
        <v>187</v>
      </c>
    </row>
    <row r="1730" spans="2:65" s="13" customFormat="1" ht="11.25">
      <c r="B1730" s="161"/>
      <c r="D1730" s="151" t="s">
        <v>197</v>
      </c>
      <c r="E1730" s="162" t="s">
        <v>1</v>
      </c>
      <c r="F1730" s="163" t="s">
        <v>1443</v>
      </c>
      <c r="H1730" s="164">
        <v>30</v>
      </c>
      <c r="I1730" s="165"/>
      <c r="L1730" s="161"/>
      <c r="M1730" s="166"/>
      <c r="T1730" s="167"/>
      <c r="AT1730" s="162" t="s">
        <v>197</v>
      </c>
      <c r="AU1730" s="162" t="s">
        <v>84</v>
      </c>
      <c r="AV1730" s="13" t="s">
        <v>84</v>
      </c>
      <c r="AW1730" s="13" t="s">
        <v>30</v>
      </c>
      <c r="AX1730" s="13" t="s">
        <v>73</v>
      </c>
      <c r="AY1730" s="162" t="s">
        <v>187</v>
      </c>
    </row>
    <row r="1731" spans="2:65" s="14" customFormat="1" ht="11.25">
      <c r="B1731" s="168"/>
      <c r="D1731" s="151" t="s">
        <v>197</v>
      </c>
      <c r="E1731" s="169" t="s">
        <v>1</v>
      </c>
      <c r="F1731" s="170" t="s">
        <v>202</v>
      </c>
      <c r="H1731" s="171">
        <v>341</v>
      </c>
      <c r="I1731" s="172"/>
      <c r="L1731" s="168"/>
      <c r="M1731" s="173"/>
      <c r="T1731" s="174"/>
      <c r="AT1731" s="169" t="s">
        <v>197</v>
      </c>
      <c r="AU1731" s="169" t="s">
        <v>84</v>
      </c>
      <c r="AV1731" s="14" t="s">
        <v>193</v>
      </c>
      <c r="AW1731" s="14" t="s">
        <v>30</v>
      </c>
      <c r="AX1731" s="14" t="s">
        <v>80</v>
      </c>
      <c r="AY1731" s="169" t="s">
        <v>187</v>
      </c>
    </row>
    <row r="1732" spans="2:65" s="1" customFormat="1" ht="37.9" customHeight="1">
      <c r="B1732" s="32"/>
      <c r="C1732" s="137" t="s">
        <v>1685</v>
      </c>
      <c r="D1732" s="137" t="s">
        <v>189</v>
      </c>
      <c r="E1732" s="138" t="s">
        <v>1686</v>
      </c>
      <c r="F1732" s="139" t="s">
        <v>1687</v>
      </c>
      <c r="G1732" s="140" t="s">
        <v>245</v>
      </c>
      <c r="H1732" s="141">
        <v>341</v>
      </c>
      <c r="I1732" s="142"/>
      <c r="J1732" s="143">
        <f>ROUND(I1732*H1732,2)</f>
        <v>0</v>
      </c>
      <c r="K1732" s="144"/>
      <c r="L1732" s="32"/>
      <c r="M1732" s="145" t="s">
        <v>1</v>
      </c>
      <c r="N1732" s="146" t="s">
        <v>39</v>
      </c>
      <c r="P1732" s="147">
        <f>O1732*H1732</f>
        <v>0</v>
      </c>
      <c r="Q1732" s="147">
        <v>0</v>
      </c>
      <c r="R1732" s="147">
        <f>Q1732*H1732</f>
        <v>0</v>
      </c>
      <c r="S1732" s="147">
        <v>0</v>
      </c>
      <c r="T1732" s="148">
        <f>S1732*H1732</f>
        <v>0</v>
      </c>
      <c r="AR1732" s="149" t="s">
        <v>287</v>
      </c>
      <c r="AT1732" s="149" t="s">
        <v>189</v>
      </c>
      <c r="AU1732" s="149" t="s">
        <v>84</v>
      </c>
      <c r="AY1732" s="17" t="s">
        <v>187</v>
      </c>
      <c r="BE1732" s="150">
        <f>IF(N1732="základní",J1732,0)</f>
        <v>0</v>
      </c>
      <c r="BF1732" s="150">
        <f>IF(N1732="snížená",J1732,0)</f>
        <v>0</v>
      </c>
      <c r="BG1732" s="150">
        <f>IF(N1732="zákl. přenesená",J1732,0)</f>
        <v>0</v>
      </c>
      <c r="BH1732" s="150">
        <f>IF(N1732="sníž. přenesená",J1732,0)</f>
        <v>0</v>
      </c>
      <c r="BI1732" s="150">
        <f>IF(N1732="nulová",J1732,0)</f>
        <v>0</v>
      </c>
      <c r="BJ1732" s="17" t="s">
        <v>84</v>
      </c>
      <c r="BK1732" s="150">
        <f>ROUND(I1732*H1732,2)</f>
        <v>0</v>
      </c>
      <c r="BL1732" s="17" t="s">
        <v>287</v>
      </c>
      <c r="BM1732" s="149" t="s">
        <v>3794</v>
      </c>
    </row>
    <row r="1733" spans="2:65" s="12" customFormat="1" ht="11.25">
      <c r="B1733" s="155"/>
      <c r="D1733" s="151" t="s">
        <v>197</v>
      </c>
      <c r="E1733" s="156" t="s">
        <v>1</v>
      </c>
      <c r="F1733" s="157" t="s">
        <v>207</v>
      </c>
      <c r="H1733" s="156" t="s">
        <v>1</v>
      </c>
      <c r="I1733" s="158"/>
      <c r="L1733" s="155"/>
      <c r="M1733" s="159"/>
      <c r="T1733" s="160"/>
      <c r="AT1733" s="156" t="s">
        <v>197</v>
      </c>
      <c r="AU1733" s="156" t="s">
        <v>84</v>
      </c>
      <c r="AV1733" s="12" t="s">
        <v>80</v>
      </c>
      <c r="AW1733" s="12" t="s">
        <v>30</v>
      </c>
      <c r="AX1733" s="12" t="s">
        <v>73</v>
      </c>
      <c r="AY1733" s="156" t="s">
        <v>187</v>
      </c>
    </row>
    <row r="1734" spans="2:65" s="12" customFormat="1" ht="11.25">
      <c r="B1734" s="155"/>
      <c r="D1734" s="151" t="s">
        <v>197</v>
      </c>
      <c r="E1734" s="156" t="s">
        <v>1</v>
      </c>
      <c r="F1734" s="157" t="s">
        <v>1438</v>
      </c>
      <c r="H1734" s="156" t="s">
        <v>1</v>
      </c>
      <c r="I1734" s="158"/>
      <c r="L1734" s="155"/>
      <c r="M1734" s="159"/>
      <c r="T1734" s="160"/>
      <c r="AT1734" s="156" t="s">
        <v>197</v>
      </c>
      <c r="AU1734" s="156" t="s">
        <v>84</v>
      </c>
      <c r="AV1734" s="12" t="s">
        <v>80</v>
      </c>
      <c r="AW1734" s="12" t="s">
        <v>30</v>
      </c>
      <c r="AX1734" s="12" t="s">
        <v>73</v>
      </c>
      <c r="AY1734" s="156" t="s">
        <v>187</v>
      </c>
    </row>
    <row r="1735" spans="2:65" s="13" customFormat="1" ht="11.25">
      <c r="B1735" s="161"/>
      <c r="D1735" s="151" t="s">
        <v>197</v>
      </c>
      <c r="E1735" s="162" t="s">
        <v>1</v>
      </c>
      <c r="F1735" s="163" t="s">
        <v>1439</v>
      </c>
      <c r="H1735" s="164">
        <v>292</v>
      </c>
      <c r="I1735" s="165"/>
      <c r="L1735" s="161"/>
      <c r="M1735" s="166"/>
      <c r="T1735" s="167"/>
      <c r="AT1735" s="162" t="s">
        <v>197</v>
      </c>
      <c r="AU1735" s="162" t="s">
        <v>84</v>
      </c>
      <c r="AV1735" s="13" t="s">
        <v>84</v>
      </c>
      <c r="AW1735" s="13" t="s">
        <v>30</v>
      </c>
      <c r="AX1735" s="13" t="s">
        <v>73</v>
      </c>
      <c r="AY1735" s="162" t="s">
        <v>187</v>
      </c>
    </row>
    <row r="1736" spans="2:65" s="12" customFormat="1" ht="11.25">
      <c r="B1736" s="155"/>
      <c r="D1736" s="151" t="s">
        <v>197</v>
      </c>
      <c r="E1736" s="156" t="s">
        <v>1</v>
      </c>
      <c r="F1736" s="157" t="s">
        <v>1440</v>
      </c>
      <c r="H1736" s="156" t="s">
        <v>1</v>
      </c>
      <c r="I1736" s="158"/>
      <c r="L1736" s="155"/>
      <c r="M1736" s="159"/>
      <c r="T1736" s="160"/>
      <c r="AT1736" s="156" t="s">
        <v>197</v>
      </c>
      <c r="AU1736" s="156" t="s">
        <v>84</v>
      </c>
      <c r="AV1736" s="12" t="s">
        <v>80</v>
      </c>
      <c r="AW1736" s="12" t="s">
        <v>30</v>
      </c>
      <c r="AX1736" s="12" t="s">
        <v>73</v>
      </c>
      <c r="AY1736" s="156" t="s">
        <v>187</v>
      </c>
    </row>
    <row r="1737" spans="2:65" s="13" customFormat="1" ht="11.25">
      <c r="B1737" s="161"/>
      <c r="D1737" s="151" t="s">
        <v>197</v>
      </c>
      <c r="E1737" s="162" t="s">
        <v>1</v>
      </c>
      <c r="F1737" s="163" t="s">
        <v>1441</v>
      </c>
      <c r="H1737" s="164">
        <v>19</v>
      </c>
      <c r="I1737" s="165"/>
      <c r="L1737" s="161"/>
      <c r="M1737" s="166"/>
      <c r="T1737" s="167"/>
      <c r="AT1737" s="162" t="s">
        <v>197</v>
      </c>
      <c r="AU1737" s="162" t="s">
        <v>84</v>
      </c>
      <c r="AV1737" s="13" t="s">
        <v>84</v>
      </c>
      <c r="AW1737" s="13" t="s">
        <v>30</v>
      </c>
      <c r="AX1737" s="13" t="s">
        <v>73</v>
      </c>
      <c r="AY1737" s="162" t="s">
        <v>187</v>
      </c>
    </row>
    <row r="1738" spans="2:65" s="12" customFormat="1" ht="11.25">
      <c r="B1738" s="155"/>
      <c r="D1738" s="151" t="s">
        <v>197</v>
      </c>
      <c r="E1738" s="156" t="s">
        <v>1</v>
      </c>
      <c r="F1738" s="157" t="s">
        <v>1442</v>
      </c>
      <c r="H1738" s="156" t="s">
        <v>1</v>
      </c>
      <c r="I1738" s="158"/>
      <c r="L1738" s="155"/>
      <c r="M1738" s="159"/>
      <c r="T1738" s="160"/>
      <c r="AT1738" s="156" t="s">
        <v>197</v>
      </c>
      <c r="AU1738" s="156" t="s">
        <v>84</v>
      </c>
      <c r="AV1738" s="12" t="s">
        <v>80</v>
      </c>
      <c r="AW1738" s="12" t="s">
        <v>30</v>
      </c>
      <c r="AX1738" s="12" t="s">
        <v>73</v>
      </c>
      <c r="AY1738" s="156" t="s">
        <v>187</v>
      </c>
    </row>
    <row r="1739" spans="2:65" s="13" customFormat="1" ht="11.25">
      <c r="B1739" s="161"/>
      <c r="D1739" s="151" t="s">
        <v>197</v>
      </c>
      <c r="E1739" s="162" t="s">
        <v>1</v>
      </c>
      <c r="F1739" s="163" t="s">
        <v>1443</v>
      </c>
      <c r="H1739" s="164">
        <v>30</v>
      </c>
      <c r="I1739" s="165"/>
      <c r="L1739" s="161"/>
      <c r="M1739" s="166"/>
      <c r="T1739" s="167"/>
      <c r="AT1739" s="162" t="s">
        <v>197</v>
      </c>
      <c r="AU1739" s="162" t="s">
        <v>84</v>
      </c>
      <c r="AV1739" s="13" t="s">
        <v>84</v>
      </c>
      <c r="AW1739" s="13" t="s">
        <v>30</v>
      </c>
      <c r="AX1739" s="13" t="s">
        <v>73</v>
      </c>
      <c r="AY1739" s="162" t="s">
        <v>187</v>
      </c>
    </row>
    <row r="1740" spans="2:65" s="14" customFormat="1" ht="11.25">
      <c r="B1740" s="168"/>
      <c r="D1740" s="151" t="s">
        <v>197</v>
      </c>
      <c r="E1740" s="169" t="s">
        <v>1</v>
      </c>
      <c r="F1740" s="170" t="s">
        <v>202</v>
      </c>
      <c r="H1740" s="171">
        <v>341</v>
      </c>
      <c r="I1740" s="172"/>
      <c r="L1740" s="168"/>
      <c r="M1740" s="173"/>
      <c r="T1740" s="174"/>
      <c r="AT1740" s="169" t="s">
        <v>197</v>
      </c>
      <c r="AU1740" s="169" t="s">
        <v>84</v>
      </c>
      <c r="AV1740" s="14" t="s">
        <v>193</v>
      </c>
      <c r="AW1740" s="14" t="s">
        <v>30</v>
      </c>
      <c r="AX1740" s="14" t="s">
        <v>80</v>
      </c>
      <c r="AY1740" s="169" t="s">
        <v>187</v>
      </c>
    </row>
    <row r="1741" spans="2:65" s="1" customFormat="1" ht="33" customHeight="1">
      <c r="B1741" s="32"/>
      <c r="C1741" s="137" t="s">
        <v>1689</v>
      </c>
      <c r="D1741" s="137" t="s">
        <v>189</v>
      </c>
      <c r="E1741" s="138" t="s">
        <v>1690</v>
      </c>
      <c r="F1741" s="139" t="s">
        <v>1691</v>
      </c>
      <c r="G1741" s="140" t="s">
        <v>397</v>
      </c>
      <c r="H1741" s="141">
        <v>23</v>
      </c>
      <c r="I1741" s="142"/>
      <c r="J1741" s="143">
        <f>ROUND(I1741*H1741,2)</f>
        <v>0</v>
      </c>
      <c r="K1741" s="144"/>
      <c r="L1741" s="32"/>
      <c r="M1741" s="145" t="s">
        <v>1</v>
      </c>
      <c r="N1741" s="146" t="s">
        <v>39</v>
      </c>
      <c r="P1741" s="147">
        <f>O1741*H1741</f>
        <v>0</v>
      </c>
      <c r="Q1741" s="147">
        <v>0</v>
      </c>
      <c r="R1741" s="147">
        <f>Q1741*H1741</f>
        <v>0</v>
      </c>
      <c r="S1741" s="147">
        <v>0</v>
      </c>
      <c r="T1741" s="148">
        <f>S1741*H1741</f>
        <v>0</v>
      </c>
      <c r="AR1741" s="149" t="s">
        <v>287</v>
      </c>
      <c r="AT1741" s="149" t="s">
        <v>189</v>
      </c>
      <c r="AU1741" s="149" t="s">
        <v>84</v>
      </c>
      <c r="AY1741" s="17" t="s">
        <v>187</v>
      </c>
      <c r="BE1741" s="150">
        <f>IF(N1741="základní",J1741,0)</f>
        <v>0</v>
      </c>
      <c r="BF1741" s="150">
        <f>IF(N1741="snížená",J1741,0)</f>
        <v>0</v>
      </c>
      <c r="BG1741" s="150">
        <f>IF(N1741="zákl. přenesená",J1741,0)</f>
        <v>0</v>
      </c>
      <c r="BH1741" s="150">
        <f>IF(N1741="sníž. přenesená",J1741,0)</f>
        <v>0</v>
      </c>
      <c r="BI1741" s="150">
        <f>IF(N1741="nulová",J1741,0)</f>
        <v>0</v>
      </c>
      <c r="BJ1741" s="17" t="s">
        <v>84</v>
      </c>
      <c r="BK1741" s="150">
        <f>ROUND(I1741*H1741,2)</f>
        <v>0</v>
      </c>
      <c r="BL1741" s="17" t="s">
        <v>287</v>
      </c>
      <c r="BM1741" s="149" t="s">
        <v>3795</v>
      </c>
    </row>
    <row r="1742" spans="2:65" s="1" customFormat="1" ht="48.75">
      <c r="B1742" s="32"/>
      <c r="D1742" s="151" t="s">
        <v>195</v>
      </c>
      <c r="F1742" s="152" t="s">
        <v>1693</v>
      </c>
      <c r="I1742" s="153"/>
      <c r="L1742" s="32"/>
      <c r="M1742" s="154"/>
      <c r="T1742" s="56"/>
      <c r="AT1742" s="17" t="s">
        <v>195</v>
      </c>
      <c r="AU1742" s="17" t="s">
        <v>84</v>
      </c>
    </row>
    <row r="1743" spans="2:65" s="12" customFormat="1" ht="11.25">
      <c r="B1743" s="155"/>
      <c r="D1743" s="151" t="s">
        <v>197</v>
      </c>
      <c r="E1743" s="156" t="s">
        <v>1</v>
      </c>
      <c r="F1743" s="157" t="s">
        <v>207</v>
      </c>
      <c r="H1743" s="156" t="s">
        <v>1</v>
      </c>
      <c r="I1743" s="158"/>
      <c r="L1743" s="155"/>
      <c r="M1743" s="159"/>
      <c r="T1743" s="160"/>
      <c r="AT1743" s="156" t="s">
        <v>197</v>
      </c>
      <c r="AU1743" s="156" t="s">
        <v>84</v>
      </c>
      <c r="AV1743" s="12" t="s">
        <v>80</v>
      </c>
      <c r="AW1743" s="12" t="s">
        <v>30</v>
      </c>
      <c r="AX1743" s="12" t="s">
        <v>73</v>
      </c>
      <c r="AY1743" s="156" t="s">
        <v>187</v>
      </c>
    </row>
    <row r="1744" spans="2:65" s="13" customFormat="1" ht="11.25">
      <c r="B1744" s="161"/>
      <c r="D1744" s="151" t="s">
        <v>197</v>
      </c>
      <c r="E1744" s="162" t="s">
        <v>1</v>
      </c>
      <c r="F1744" s="163" t="s">
        <v>1641</v>
      </c>
      <c r="H1744" s="164">
        <v>23</v>
      </c>
      <c r="I1744" s="165"/>
      <c r="L1744" s="161"/>
      <c r="M1744" s="166"/>
      <c r="T1744" s="167"/>
      <c r="AT1744" s="162" t="s">
        <v>197</v>
      </c>
      <c r="AU1744" s="162" t="s">
        <v>84</v>
      </c>
      <c r="AV1744" s="13" t="s">
        <v>84</v>
      </c>
      <c r="AW1744" s="13" t="s">
        <v>30</v>
      </c>
      <c r="AX1744" s="13" t="s">
        <v>73</v>
      </c>
      <c r="AY1744" s="162" t="s">
        <v>187</v>
      </c>
    </row>
    <row r="1745" spans="2:65" s="14" customFormat="1" ht="11.25">
      <c r="B1745" s="168"/>
      <c r="D1745" s="151" t="s">
        <v>197</v>
      </c>
      <c r="E1745" s="169" t="s">
        <v>1</v>
      </c>
      <c r="F1745" s="170" t="s">
        <v>202</v>
      </c>
      <c r="H1745" s="171">
        <v>23</v>
      </c>
      <c r="I1745" s="172"/>
      <c r="L1745" s="168"/>
      <c r="M1745" s="173"/>
      <c r="T1745" s="174"/>
      <c r="AT1745" s="169" t="s">
        <v>197</v>
      </c>
      <c r="AU1745" s="169" t="s">
        <v>84</v>
      </c>
      <c r="AV1745" s="14" t="s">
        <v>193</v>
      </c>
      <c r="AW1745" s="14" t="s">
        <v>30</v>
      </c>
      <c r="AX1745" s="14" t="s">
        <v>80</v>
      </c>
      <c r="AY1745" s="169" t="s">
        <v>187</v>
      </c>
    </row>
    <row r="1746" spans="2:65" s="1" customFormat="1" ht="24.2" customHeight="1">
      <c r="B1746" s="32"/>
      <c r="C1746" s="137" t="s">
        <v>1694</v>
      </c>
      <c r="D1746" s="137" t="s">
        <v>189</v>
      </c>
      <c r="E1746" s="138" t="s">
        <v>1695</v>
      </c>
      <c r="F1746" s="139" t="s">
        <v>1696</v>
      </c>
      <c r="G1746" s="140" t="s">
        <v>397</v>
      </c>
      <c r="H1746" s="141">
        <v>34</v>
      </c>
      <c r="I1746" s="142"/>
      <c r="J1746" s="143">
        <f>ROUND(I1746*H1746,2)</f>
        <v>0</v>
      </c>
      <c r="K1746" s="144"/>
      <c r="L1746" s="32"/>
      <c r="M1746" s="145" t="s">
        <v>1</v>
      </c>
      <c r="N1746" s="146" t="s">
        <v>39</v>
      </c>
      <c r="P1746" s="147">
        <f>O1746*H1746</f>
        <v>0</v>
      </c>
      <c r="Q1746" s="147">
        <v>0</v>
      </c>
      <c r="R1746" s="147">
        <f>Q1746*H1746</f>
        <v>0</v>
      </c>
      <c r="S1746" s="147">
        <v>0</v>
      </c>
      <c r="T1746" s="148">
        <f>S1746*H1746</f>
        <v>0</v>
      </c>
      <c r="AR1746" s="149" t="s">
        <v>287</v>
      </c>
      <c r="AT1746" s="149" t="s">
        <v>189</v>
      </c>
      <c r="AU1746" s="149" t="s">
        <v>84</v>
      </c>
      <c r="AY1746" s="17" t="s">
        <v>187</v>
      </c>
      <c r="BE1746" s="150">
        <f>IF(N1746="základní",J1746,0)</f>
        <v>0</v>
      </c>
      <c r="BF1746" s="150">
        <f>IF(N1746="snížená",J1746,0)</f>
        <v>0</v>
      </c>
      <c r="BG1746" s="150">
        <f>IF(N1746="zákl. přenesená",J1746,0)</f>
        <v>0</v>
      </c>
      <c r="BH1746" s="150">
        <f>IF(N1746="sníž. přenesená",J1746,0)</f>
        <v>0</v>
      </c>
      <c r="BI1746" s="150">
        <f>IF(N1746="nulová",J1746,0)</f>
        <v>0</v>
      </c>
      <c r="BJ1746" s="17" t="s">
        <v>84</v>
      </c>
      <c r="BK1746" s="150">
        <f>ROUND(I1746*H1746,2)</f>
        <v>0</v>
      </c>
      <c r="BL1746" s="17" t="s">
        <v>287</v>
      </c>
      <c r="BM1746" s="149" t="s">
        <v>3796</v>
      </c>
    </row>
    <row r="1747" spans="2:65" s="1" customFormat="1" ht="48.75">
      <c r="B1747" s="32"/>
      <c r="D1747" s="151" t="s">
        <v>195</v>
      </c>
      <c r="F1747" s="152" t="s">
        <v>1693</v>
      </c>
      <c r="I1747" s="153"/>
      <c r="L1747" s="32"/>
      <c r="M1747" s="154"/>
      <c r="T1747" s="56"/>
      <c r="AT1747" s="17" t="s">
        <v>195</v>
      </c>
      <c r="AU1747" s="17" t="s">
        <v>84</v>
      </c>
    </row>
    <row r="1748" spans="2:65" s="12" customFormat="1" ht="11.25">
      <c r="B1748" s="155"/>
      <c r="D1748" s="151" t="s">
        <v>197</v>
      </c>
      <c r="E1748" s="156" t="s">
        <v>1</v>
      </c>
      <c r="F1748" s="157" t="s">
        <v>207</v>
      </c>
      <c r="H1748" s="156" t="s">
        <v>1</v>
      </c>
      <c r="I1748" s="158"/>
      <c r="L1748" s="155"/>
      <c r="M1748" s="159"/>
      <c r="T1748" s="160"/>
      <c r="AT1748" s="156" t="s">
        <v>197</v>
      </c>
      <c r="AU1748" s="156" t="s">
        <v>84</v>
      </c>
      <c r="AV1748" s="12" t="s">
        <v>80</v>
      </c>
      <c r="AW1748" s="12" t="s">
        <v>30</v>
      </c>
      <c r="AX1748" s="12" t="s">
        <v>73</v>
      </c>
      <c r="AY1748" s="156" t="s">
        <v>187</v>
      </c>
    </row>
    <row r="1749" spans="2:65" s="12" customFormat="1" ht="11.25">
      <c r="B1749" s="155"/>
      <c r="D1749" s="151" t="s">
        <v>197</v>
      </c>
      <c r="E1749" s="156" t="s">
        <v>1</v>
      </c>
      <c r="F1749" s="157" t="s">
        <v>1698</v>
      </c>
      <c r="H1749" s="156" t="s">
        <v>1</v>
      </c>
      <c r="I1749" s="158"/>
      <c r="L1749" s="155"/>
      <c r="M1749" s="159"/>
      <c r="T1749" s="160"/>
      <c r="AT1749" s="156" t="s">
        <v>197</v>
      </c>
      <c r="AU1749" s="156" t="s">
        <v>84</v>
      </c>
      <c r="AV1749" s="12" t="s">
        <v>80</v>
      </c>
      <c r="AW1749" s="12" t="s">
        <v>30</v>
      </c>
      <c r="AX1749" s="12" t="s">
        <v>73</v>
      </c>
      <c r="AY1749" s="156" t="s">
        <v>187</v>
      </c>
    </row>
    <row r="1750" spans="2:65" s="13" customFormat="1" ht="11.25">
      <c r="B1750" s="161"/>
      <c r="D1750" s="151" t="s">
        <v>197</v>
      </c>
      <c r="E1750" s="162" t="s">
        <v>1</v>
      </c>
      <c r="F1750" s="163" t="s">
        <v>1699</v>
      </c>
      <c r="H1750" s="164">
        <v>34</v>
      </c>
      <c r="I1750" s="165"/>
      <c r="L1750" s="161"/>
      <c r="M1750" s="166"/>
      <c r="T1750" s="167"/>
      <c r="AT1750" s="162" t="s">
        <v>197</v>
      </c>
      <c r="AU1750" s="162" t="s">
        <v>84</v>
      </c>
      <c r="AV1750" s="13" t="s">
        <v>84</v>
      </c>
      <c r="AW1750" s="13" t="s">
        <v>30</v>
      </c>
      <c r="AX1750" s="13" t="s">
        <v>73</v>
      </c>
      <c r="AY1750" s="162" t="s">
        <v>187</v>
      </c>
    </row>
    <row r="1751" spans="2:65" s="14" customFormat="1" ht="11.25">
      <c r="B1751" s="168"/>
      <c r="D1751" s="151" t="s">
        <v>197</v>
      </c>
      <c r="E1751" s="169" t="s">
        <v>1</v>
      </c>
      <c r="F1751" s="170" t="s">
        <v>202</v>
      </c>
      <c r="H1751" s="171">
        <v>34</v>
      </c>
      <c r="I1751" s="172"/>
      <c r="L1751" s="168"/>
      <c r="M1751" s="173"/>
      <c r="T1751" s="174"/>
      <c r="AT1751" s="169" t="s">
        <v>197</v>
      </c>
      <c r="AU1751" s="169" t="s">
        <v>84</v>
      </c>
      <c r="AV1751" s="14" t="s">
        <v>193</v>
      </c>
      <c r="AW1751" s="14" t="s">
        <v>30</v>
      </c>
      <c r="AX1751" s="14" t="s">
        <v>80</v>
      </c>
      <c r="AY1751" s="169" t="s">
        <v>187</v>
      </c>
    </row>
    <row r="1752" spans="2:65" s="1" customFormat="1" ht="33" customHeight="1">
      <c r="B1752" s="32"/>
      <c r="C1752" s="137" t="s">
        <v>1700</v>
      </c>
      <c r="D1752" s="137" t="s">
        <v>189</v>
      </c>
      <c r="E1752" s="138" t="s">
        <v>1701</v>
      </c>
      <c r="F1752" s="139" t="s">
        <v>1702</v>
      </c>
      <c r="G1752" s="140" t="s">
        <v>397</v>
      </c>
      <c r="H1752" s="141">
        <v>25.1</v>
      </c>
      <c r="I1752" s="142"/>
      <c r="J1752" s="143">
        <f>ROUND(I1752*H1752,2)</f>
        <v>0</v>
      </c>
      <c r="K1752" s="144"/>
      <c r="L1752" s="32"/>
      <c r="M1752" s="145" t="s">
        <v>1</v>
      </c>
      <c r="N1752" s="146" t="s">
        <v>39</v>
      </c>
      <c r="P1752" s="147">
        <f>O1752*H1752</f>
        <v>0</v>
      </c>
      <c r="Q1752" s="147">
        <v>0</v>
      </c>
      <c r="R1752" s="147">
        <f>Q1752*H1752</f>
        <v>0</v>
      </c>
      <c r="S1752" s="147">
        <v>0</v>
      </c>
      <c r="T1752" s="148">
        <f>S1752*H1752</f>
        <v>0</v>
      </c>
      <c r="AR1752" s="149" t="s">
        <v>287</v>
      </c>
      <c r="AT1752" s="149" t="s">
        <v>189</v>
      </c>
      <c r="AU1752" s="149" t="s">
        <v>84</v>
      </c>
      <c r="AY1752" s="17" t="s">
        <v>187</v>
      </c>
      <c r="BE1752" s="150">
        <f>IF(N1752="základní",J1752,0)</f>
        <v>0</v>
      </c>
      <c r="BF1752" s="150">
        <f>IF(N1752="snížená",J1752,0)</f>
        <v>0</v>
      </c>
      <c r="BG1752" s="150">
        <f>IF(N1752="zákl. přenesená",J1752,0)</f>
        <v>0</v>
      </c>
      <c r="BH1752" s="150">
        <f>IF(N1752="sníž. přenesená",J1752,0)</f>
        <v>0</v>
      </c>
      <c r="BI1752" s="150">
        <f>IF(N1752="nulová",J1752,0)</f>
        <v>0</v>
      </c>
      <c r="BJ1752" s="17" t="s">
        <v>84</v>
      </c>
      <c r="BK1752" s="150">
        <f>ROUND(I1752*H1752,2)</f>
        <v>0</v>
      </c>
      <c r="BL1752" s="17" t="s">
        <v>287</v>
      </c>
      <c r="BM1752" s="149" t="s">
        <v>3797</v>
      </c>
    </row>
    <row r="1753" spans="2:65" s="1" customFormat="1" ht="48.75">
      <c r="B1753" s="32"/>
      <c r="D1753" s="151" t="s">
        <v>195</v>
      </c>
      <c r="F1753" s="152" t="s">
        <v>1693</v>
      </c>
      <c r="I1753" s="153"/>
      <c r="L1753" s="32"/>
      <c r="M1753" s="154"/>
      <c r="T1753" s="56"/>
      <c r="AT1753" s="17" t="s">
        <v>195</v>
      </c>
      <c r="AU1753" s="17" t="s">
        <v>84</v>
      </c>
    </row>
    <row r="1754" spans="2:65" s="12" customFormat="1" ht="11.25">
      <c r="B1754" s="155"/>
      <c r="D1754" s="151" t="s">
        <v>197</v>
      </c>
      <c r="E1754" s="156" t="s">
        <v>1</v>
      </c>
      <c r="F1754" s="157" t="s">
        <v>207</v>
      </c>
      <c r="H1754" s="156" t="s">
        <v>1</v>
      </c>
      <c r="I1754" s="158"/>
      <c r="L1754" s="155"/>
      <c r="M1754" s="159"/>
      <c r="T1754" s="160"/>
      <c r="AT1754" s="156" t="s">
        <v>197</v>
      </c>
      <c r="AU1754" s="156" t="s">
        <v>84</v>
      </c>
      <c r="AV1754" s="12" t="s">
        <v>80</v>
      </c>
      <c r="AW1754" s="12" t="s">
        <v>30</v>
      </c>
      <c r="AX1754" s="12" t="s">
        <v>73</v>
      </c>
      <c r="AY1754" s="156" t="s">
        <v>187</v>
      </c>
    </row>
    <row r="1755" spans="2:65" s="13" customFormat="1" ht="11.25">
      <c r="B1755" s="161"/>
      <c r="D1755" s="151" t="s">
        <v>197</v>
      </c>
      <c r="E1755" s="162" t="s">
        <v>1</v>
      </c>
      <c r="F1755" s="163" t="s">
        <v>1704</v>
      </c>
      <c r="H1755" s="164">
        <v>25.1</v>
      </c>
      <c r="I1755" s="165"/>
      <c r="L1755" s="161"/>
      <c r="M1755" s="166"/>
      <c r="T1755" s="167"/>
      <c r="AT1755" s="162" t="s">
        <v>197</v>
      </c>
      <c r="AU1755" s="162" t="s">
        <v>84</v>
      </c>
      <c r="AV1755" s="13" t="s">
        <v>84</v>
      </c>
      <c r="AW1755" s="13" t="s">
        <v>30</v>
      </c>
      <c r="AX1755" s="13" t="s">
        <v>73</v>
      </c>
      <c r="AY1755" s="162" t="s">
        <v>187</v>
      </c>
    </row>
    <row r="1756" spans="2:65" s="14" customFormat="1" ht="11.25">
      <c r="B1756" s="168"/>
      <c r="D1756" s="151" t="s">
        <v>197</v>
      </c>
      <c r="E1756" s="169" t="s">
        <v>1</v>
      </c>
      <c r="F1756" s="170" t="s">
        <v>202</v>
      </c>
      <c r="H1756" s="171">
        <v>25.1</v>
      </c>
      <c r="I1756" s="172"/>
      <c r="L1756" s="168"/>
      <c r="M1756" s="173"/>
      <c r="T1756" s="174"/>
      <c r="AT1756" s="169" t="s">
        <v>197</v>
      </c>
      <c r="AU1756" s="169" t="s">
        <v>84</v>
      </c>
      <c r="AV1756" s="14" t="s">
        <v>193</v>
      </c>
      <c r="AW1756" s="14" t="s">
        <v>30</v>
      </c>
      <c r="AX1756" s="14" t="s">
        <v>80</v>
      </c>
      <c r="AY1756" s="169" t="s">
        <v>187</v>
      </c>
    </row>
    <row r="1757" spans="2:65" s="1" customFormat="1" ht="33" customHeight="1">
      <c r="B1757" s="32"/>
      <c r="C1757" s="137" t="s">
        <v>1705</v>
      </c>
      <c r="D1757" s="137" t="s">
        <v>189</v>
      </c>
      <c r="E1757" s="138" t="s">
        <v>1706</v>
      </c>
      <c r="F1757" s="139" t="s">
        <v>1707</v>
      </c>
      <c r="G1757" s="140" t="s">
        <v>397</v>
      </c>
      <c r="H1757" s="141">
        <v>46</v>
      </c>
      <c r="I1757" s="142"/>
      <c r="J1757" s="143">
        <f>ROUND(I1757*H1757,2)</f>
        <v>0</v>
      </c>
      <c r="K1757" s="144"/>
      <c r="L1757" s="32"/>
      <c r="M1757" s="145" t="s">
        <v>1</v>
      </c>
      <c r="N1757" s="146" t="s">
        <v>39</v>
      </c>
      <c r="P1757" s="147">
        <f>O1757*H1757</f>
        <v>0</v>
      </c>
      <c r="Q1757" s="147">
        <v>0</v>
      </c>
      <c r="R1757" s="147">
        <f>Q1757*H1757</f>
        <v>0</v>
      </c>
      <c r="S1757" s="147">
        <v>0</v>
      </c>
      <c r="T1757" s="148">
        <f>S1757*H1757</f>
        <v>0</v>
      </c>
      <c r="AR1757" s="149" t="s">
        <v>287</v>
      </c>
      <c r="AT1757" s="149" t="s">
        <v>189</v>
      </c>
      <c r="AU1757" s="149" t="s">
        <v>84</v>
      </c>
      <c r="AY1757" s="17" t="s">
        <v>187</v>
      </c>
      <c r="BE1757" s="150">
        <f>IF(N1757="základní",J1757,0)</f>
        <v>0</v>
      </c>
      <c r="BF1757" s="150">
        <f>IF(N1757="snížená",J1757,0)</f>
        <v>0</v>
      </c>
      <c r="BG1757" s="150">
        <f>IF(N1757="zákl. přenesená",J1757,0)</f>
        <v>0</v>
      </c>
      <c r="BH1757" s="150">
        <f>IF(N1757="sníž. přenesená",J1757,0)</f>
        <v>0</v>
      </c>
      <c r="BI1757" s="150">
        <f>IF(N1757="nulová",J1757,0)</f>
        <v>0</v>
      </c>
      <c r="BJ1757" s="17" t="s">
        <v>84</v>
      </c>
      <c r="BK1757" s="150">
        <f>ROUND(I1757*H1757,2)</f>
        <v>0</v>
      </c>
      <c r="BL1757" s="17" t="s">
        <v>287</v>
      </c>
      <c r="BM1757" s="149" t="s">
        <v>3798</v>
      </c>
    </row>
    <row r="1758" spans="2:65" s="1" customFormat="1" ht="48.75">
      <c r="B1758" s="32"/>
      <c r="D1758" s="151" t="s">
        <v>195</v>
      </c>
      <c r="F1758" s="152" t="s">
        <v>1693</v>
      </c>
      <c r="I1758" s="153"/>
      <c r="L1758" s="32"/>
      <c r="M1758" s="154"/>
      <c r="T1758" s="56"/>
      <c r="AT1758" s="17" t="s">
        <v>195</v>
      </c>
      <c r="AU1758" s="17" t="s">
        <v>84</v>
      </c>
    </row>
    <row r="1759" spans="2:65" s="12" customFormat="1" ht="11.25">
      <c r="B1759" s="155"/>
      <c r="D1759" s="151" t="s">
        <v>197</v>
      </c>
      <c r="E1759" s="156" t="s">
        <v>1</v>
      </c>
      <c r="F1759" s="157" t="s">
        <v>207</v>
      </c>
      <c r="H1759" s="156" t="s">
        <v>1</v>
      </c>
      <c r="I1759" s="158"/>
      <c r="L1759" s="155"/>
      <c r="M1759" s="159"/>
      <c r="T1759" s="160"/>
      <c r="AT1759" s="156" t="s">
        <v>197</v>
      </c>
      <c r="AU1759" s="156" t="s">
        <v>84</v>
      </c>
      <c r="AV1759" s="12" t="s">
        <v>80</v>
      </c>
      <c r="AW1759" s="12" t="s">
        <v>30</v>
      </c>
      <c r="AX1759" s="12" t="s">
        <v>73</v>
      </c>
      <c r="AY1759" s="156" t="s">
        <v>187</v>
      </c>
    </row>
    <row r="1760" spans="2:65" s="13" customFormat="1" ht="11.25">
      <c r="B1760" s="161"/>
      <c r="D1760" s="151" t="s">
        <v>197</v>
      </c>
      <c r="E1760" s="162" t="s">
        <v>1</v>
      </c>
      <c r="F1760" s="163" t="s">
        <v>1653</v>
      </c>
      <c r="H1760" s="164">
        <v>46</v>
      </c>
      <c r="I1760" s="165"/>
      <c r="L1760" s="161"/>
      <c r="M1760" s="166"/>
      <c r="T1760" s="167"/>
      <c r="AT1760" s="162" t="s">
        <v>197</v>
      </c>
      <c r="AU1760" s="162" t="s">
        <v>84</v>
      </c>
      <c r="AV1760" s="13" t="s">
        <v>84</v>
      </c>
      <c r="AW1760" s="13" t="s">
        <v>30</v>
      </c>
      <c r="AX1760" s="13" t="s">
        <v>73</v>
      </c>
      <c r="AY1760" s="162" t="s">
        <v>187</v>
      </c>
    </row>
    <row r="1761" spans="2:65" s="14" customFormat="1" ht="11.25">
      <c r="B1761" s="168"/>
      <c r="D1761" s="151" t="s">
        <v>197</v>
      </c>
      <c r="E1761" s="169" t="s">
        <v>1</v>
      </c>
      <c r="F1761" s="170" t="s">
        <v>202</v>
      </c>
      <c r="H1761" s="171">
        <v>46</v>
      </c>
      <c r="I1761" s="172"/>
      <c r="L1761" s="168"/>
      <c r="M1761" s="173"/>
      <c r="T1761" s="174"/>
      <c r="AT1761" s="169" t="s">
        <v>197</v>
      </c>
      <c r="AU1761" s="169" t="s">
        <v>84</v>
      </c>
      <c r="AV1761" s="14" t="s">
        <v>193</v>
      </c>
      <c r="AW1761" s="14" t="s">
        <v>30</v>
      </c>
      <c r="AX1761" s="14" t="s">
        <v>80</v>
      </c>
      <c r="AY1761" s="169" t="s">
        <v>187</v>
      </c>
    </row>
    <row r="1762" spans="2:65" s="1" customFormat="1" ht="37.9" customHeight="1">
      <c r="B1762" s="32"/>
      <c r="C1762" s="137" t="s">
        <v>1709</v>
      </c>
      <c r="D1762" s="137" t="s">
        <v>189</v>
      </c>
      <c r="E1762" s="138" t="s">
        <v>1710</v>
      </c>
      <c r="F1762" s="139" t="s">
        <v>1711</v>
      </c>
      <c r="G1762" s="140" t="s">
        <v>406</v>
      </c>
      <c r="H1762" s="141">
        <v>1</v>
      </c>
      <c r="I1762" s="142"/>
      <c r="J1762" s="143">
        <f>ROUND(I1762*H1762,2)</f>
        <v>0</v>
      </c>
      <c r="K1762" s="144"/>
      <c r="L1762" s="32"/>
      <c r="M1762" s="145" t="s">
        <v>1</v>
      </c>
      <c r="N1762" s="146" t="s">
        <v>39</v>
      </c>
      <c r="P1762" s="147">
        <f>O1762*H1762</f>
        <v>0</v>
      </c>
      <c r="Q1762" s="147">
        <v>0</v>
      </c>
      <c r="R1762" s="147">
        <f>Q1762*H1762</f>
        <v>0</v>
      </c>
      <c r="S1762" s="147">
        <v>0</v>
      </c>
      <c r="T1762" s="148">
        <f>S1762*H1762</f>
        <v>0</v>
      </c>
      <c r="AR1762" s="149" t="s">
        <v>287</v>
      </c>
      <c r="AT1762" s="149" t="s">
        <v>189</v>
      </c>
      <c r="AU1762" s="149" t="s">
        <v>84</v>
      </c>
      <c r="AY1762" s="17" t="s">
        <v>187</v>
      </c>
      <c r="BE1762" s="150">
        <f>IF(N1762="základní",J1762,0)</f>
        <v>0</v>
      </c>
      <c r="BF1762" s="150">
        <f>IF(N1762="snížená",J1762,0)</f>
        <v>0</v>
      </c>
      <c r="BG1762" s="150">
        <f>IF(N1762="zákl. přenesená",J1762,0)</f>
        <v>0</v>
      </c>
      <c r="BH1762" s="150">
        <f>IF(N1762="sníž. přenesená",J1762,0)</f>
        <v>0</v>
      </c>
      <c r="BI1762" s="150">
        <f>IF(N1762="nulová",J1762,0)</f>
        <v>0</v>
      </c>
      <c r="BJ1762" s="17" t="s">
        <v>84</v>
      </c>
      <c r="BK1762" s="150">
        <f>ROUND(I1762*H1762,2)</f>
        <v>0</v>
      </c>
      <c r="BL1762" s="17" t="s">
        <v>287</v>
      </c>
      <c r="BM1762" s="149" t="s">
        <v>3799</v>
      </c>
    </row>
    <row r="1763" spans="2:65" s="1" customFormat="1" ht="48.75">
      <c r="B1763" s="32"/>
      <c r="D1763" s="151" t="s">
        <v>195</v>
      </c>
      <c r="F1763" s="152" t="s">
        <v>1693</v>
      </c>
      <c r="I1763" s="153"/>
      <c r="L1763" s="32"/>
      <c r="M1763" s="154"/>
      <c r="T1763" s="56"/>
      <c r="AT1763" s="17" t="s">
        <v>195</v>
      </c>
      <c r="AU1763" s="17" t="s">
        <v>84</v>
      </c>
    </row>
    <row r="1764" spans="2:65" s="1" customFormat="1" ht="24.2" customHeight="1">
      <c r="B1764" s="32"/>
      <c r="C1764" s="137" t="s">
        <v>1713</v>
      </c>
      <c r="D1764" s="137" t="s">
        <v>189</v>
      </c>
      <c r="E1764" s="138" t="s">
        <v>1714</v>
      </c>
      <c r="F1764" s="139" t="s">
        <v>1715</v>
      </c>
      <c r="G1764" s="140" t="s">
        <v>397</v>
      </c>
      <c r="H1764" s="141">
        <v>46</v>
      </c>
      <c r="I1764" s="142"/>
      <c r="J1764" s="143">
        <f>ROUND(I1764*H1764,2)</f>
        <v>0</v>
      </c>
      <c r="K1764" s="144"/>
      <c r="L1764" s="32"/>
      <c r="M1764" s="145" t="s">
        <v>1</v>
      </c>
      <c r="N1764" s="146" t="s">
        <v>39</v>
      </c>
      <c r="P1764" s="147">
        <f>O1764*H1764</f>
        <v>0</v>
      </c>
      <c r="Q1764" s="147">
        <v>0</v>
      </c>
      <c r="R1764" s="147">
        <f>Q1764*H1764</f>
        <v>0</v>
      </c>
      <c r="S1764" s="147">
        <v>0</v>
      </c>
      <c r="T1764" s="148">
        <f>S1764*H1764</f>
        <v>0</v>
      </c>
      <c r="AR1764" s="149" t="s">
        <v>287</v>
      </c>
      <c r="AT1764" s="149" t="s">
        <v>189</v>
      </c>
      <c r="AU1764" s="149" t="s">
        <v>84</v>
      </c>
      <c r="AY1764" s="17" t="s">
        <v>187</v>
      </c>
      <c r="BE1764" s="150">
        <f>IF(N1764="základní",J1764,0)</f>
        <v>0</v>
      </c>
      <c r="BF1764" s="150">
        <f>IF(N1764="snížená",J1764,0)</f>
        <v>0</v>
      </c>
      <c r="BG1764" s="150">
        <f>IF(N1764="zákl. přenesená",J1764,0)</f>
        <v>0</v>
      </c>
      <c r="BH1764" s="150">
        <f>IF(N1764="sníž. přenesená",J1764,0)</f>
        <v>0</v>
      </c>
      <c r="BI1764" s="150">
        <f>IF(N1764="nulová",J1764,0)</f>
        <v>0</v>
      </c>
      <c r="BJ1764" s="17" t="s">
        <v>84</v>
      </c>
      <c r="BK1764" s="150">
        <f>ROUND(I1764*H1764,2)</f>
        <v>0</v>
      </c>
      <c r="BL1764" s="17" t="s">
        <v>287</v>
      </c>
      <c r="BM1764" s="149" t="s">
        <v>3800</v>
      </c>
    </row>
    <row r="1765" spans="2:65" s="1" customFormat="1" ht="48.75">
      <c r="B1765" s="32"/>
      <c r="D1765" s="151" t="s">
        <v>195</v>
      </c>
      <c r="F1765" s="152" t="s">
        <v>1693</v>
      </c>
      <c r="I1765" s="153"/>
      <c r="L1765" s="32"/>
      <c r="M1765" s="154"/>
      <c r="T1765" s="56"/>
      <c r="AT1765" s="17" t="s">
        <v>195</v>
      </c>
      <c r="AU1765" s="17" t="s">
        <v>84</v>
      </c>
    </row>
    <row r="1766" spans="2:65" s="12" customFormat="1" ht="11.25">
      <c r="B1766" s="155"/>
      <c r="D1766" s="151" t="s">
        <v>197</v>
      </c>
      <c r="E1766" s="156" t="s">
        <v>1</v>
      </c>
      <c r="F1766" s="157" t="s">
        <v>207</v>
      </c>
      <c r="H1766" s="156" t="s">
        <v>1</v>
      </c>
      <c r="I1766" s="158"/>
      <c r="L1766" s="155"/>
      <c r="M1766" s="159"/>
      <c r="T1766" s="160"/>
      <c r="AT1766" s="156" t="s">
        <v>197</v>
      </c>
      <c r="AU1766" s="156" t="s">
        <v>84</v>
      </c>
      <c r="AV1766" s="12" t="s">
        <v>80</v>
      </c>
      <c r="AW1766" s="12" t="s">
        <v>30</v>
      </c>
      <c r="AX1766" s="12" t="s">
        <v>73</v>
      </c>
      <c r="AY1766" s="156" t="s">
        <v>187</v>
      </c>
    </row>
    <row r="1767" spans="2:65" s="13" customFormat="1" ht="11.25">
      <c r="B1767" s="161"/>
      <c r="D1767" s="151" t="s">
        <v>197</v>
      </c>
      <c r="E1767" s="162" t="s">
        <v>1</v>
      </c>
      <c r="F1767" s="163" t="s">
        <v>1653</v>
      </c>
      <c r="H1767" s="164">
        <v>46</v>
      </c>
      <c r="I1767" s="165"/>
      <c r="L1767" s="161"/>
      <c r="M1767" s="166"/>
      <c r="T1767" s="167"/>
      <c r="AT1767" s="162" t="s">
        <v>197</v>
      </c>
      <c r="AU1767" s="162" t="s">
        <v>84</v>
      </c>
      <c r="AV1767" s="13" t="s">
        <v>84</v>
      </c>
      <c r="AW1767" s="13" t="s">
        <v>30</v>
      </c>
      <c r="AX1767" s="13" t="s">
        <v>73</v>
      </c>
      <c r="AY1767" s="162" t="s">
        <v>187</v>
      </c>
    </row>
    <row r="1768" spans="2:65" s="14" customFormat="1" ht="11.25">
      <c r="B1768" s="168"/>
      <c r="D1768" s="151" t="s">
        <v>197</v>
      </c>
      <c r="E1768" s="169" t="s">
        <v>1</v>
      </c>
      <c r="F1768" s="170" t="s">
        <v>202</v>
      </c>
      <c r="H1768" s="171">
        <v>46</v>
      </c>
      <c r="I1768" s="172"/>
      <c r="L1768" s="168"/>
      <c r="M1768" s="173"/>
      <c r="T1768" s="174"/>
      <c r="AT1768" s="169" t="s">
        <v>197</v>
      </c>
      <c r="AU1768" s="169" t="s">
        <v>84</v>
      </c>
      <c r="AV1768" s="14" t="s">
        <v>193</v>
      </c>
      <c r="AW1768" s="14" t="s">
        <v>30</v>
      </c>
      <c r="AX1768" s="14" t="s">
        <v>80</v>
      </c>
      <c r="AY1768" s="169" t="s">
        <v>187</v>
      </c>
    </row>
    <row r="1769" spans="2:65" s="1" customFormat="1" ht="33" customHeight="1">
      <c r="B1769" s="32"/>
      <c r="C1769" s="137" t="s">
        <v>1717</v>
      </c>
      <c r="D1769" s="137" t="s">
        <v>189</v>
      </c>
      <c r="E1769" s="138" t="s">
        <v>1718</v>
      </c>
      <c r="F1769" s="139" t="s">
        <v>1719</v>
      </c>
      <c r="G1769" s="140" t="s">
        <v>397</v>
      </c>
      <c r="H1769" s="141">
        <v>11.865</v>
      </c>
      <c r="I1769" s="142"/>
      <c r="J1769" s="143">
        <f>ROUND(I1769*H1769,2)</f>
        <v>0</v>
      </c>
      <c r="K1769" s="144"/>
      <c r="L1769" s="32"/>
      <c r="M1769" s="145" t="s">
        <v>1</v>
      </c>
      <c r="N1769" s="146" t="s">
        <v>39</v>
      </c>
      <c r="P1769" s="147">
        <f>O1769*H1769</f>
        <v>0</v>
      </c>
      <c r="Q1769" s="147">
        <v>0</v>
      </c>
      <c r="R1769" s="147">
        <f>Q1769*H1769</f>
        <v>0</v>
      </c>
      <c r="S1769" s="147">
        <v>0</v>
      </c>
      <c r="T1769" s="148">
        <f>S1769*H1769</f>
        <v>0</v>
      </c>
      <c r="AR1769" s="149" t="s">
        <v>287</v>
      </c>
      <c r="AT1769" s="149" t="s">
        <v>189</v>
      </c>
      <c r="AU1769" s="149" t="s">
        <v>84</v>
      </c>
      <c r="AY1769" s="17" t="s">
        <v>187</v>
      </c>
      <c r="BE1769" s="150">
        <f>IF(N1769="základní",J1769,0)</f>
        <v>0</v>
      </c>
      <c r="BF1769" s="150">
        <f>IF(N1769="snížená",J1769,0)</f>
        <v>0</v>
      </c>
      <c r="BG1769" s="150">
        <f>IF(N1769="zákl. přenesená",J1769,0)</f>
        <v>0</v>
      </c>
      <c r="BH1769" s="150">
        <f>IF(N1769="sníž. přenesená",J1769,0)</f>
        <v>0</v>
      </c>
      <c r="BI1769" s="150">
        <f>IF(N1769="nulová",J1769,0)</f>
        <v>0</v>
      </c>
      <c r="BJ1769" s="17" t="s">
        <v>84</v>
      </c>
      <c r="BK1769" s="150">
        <f>ROUND(I1769*H1769,2)</f>
        <v>0</v>
      </c>
      <c r="BL1769" s="17" t="s">
        <v>287</v>
      </c>
      <c r="BM1769" s="149" t="s">
        <v>3801</v>
      </c>
    </row>
    <row r="1770" spans="2:65" s="12" customFormat="1" ht="11.25">
      <c r="B1770" s="155"/>
      <c r="D1770" s="151" t="s">
        <v>197</v>
      </c>
      <c r="E1770" s="156" t="s">
        <v>1</v>
      </c>
      <c r="F1770" s="157" t="s">
        <v>207</v>
      </c>
      <c r="H1770" s="156" t="s">
        <v>1</v>
      </c>
      <c r="I1770" s="158"/>
      <c r="L1770" s="155"/>
      <c r="M1770" s="159"/>
      <c r="T1770" s="160"/>
      <c r="AT1770" s="156" t="s">
        <v>197</v>
      </c>
      <c r="AU1770" s="156" t="s">
        <v>84</v>
      </c>
      <c r="AV1770" s="12" t="s">
        <v>80</v>
      </c>
      <c r="AW1770" s="12" t="s">
        <v>30</v>
      </c>
      <c r="AX1770" s="12" t="s">
        <v>73</v>
      </c>
      <c r="AY1770" s="156" t="s">
        <v>187</v>
      </c>
    </row>
    <row r="1771" spans="2:65" s="12" customFormat="1" ht="11.25">
      <c r="B1771" s="155"/>
      <c r="D1771" s="151" t="s">
        <v>197</v>
      </c>
      <c r="E1771" s="156" t="s">
        <v>1</v>
      </c>
      <c r="F1771" s="157" t="s">
        <v>1721</v>
      </c>
      <c r="H1771" s="156" t="s">
        <v>1</v>
      </c>
      <c r="I1771" s="158"/>
      <c r="L1771" s="155"/>
      <c r="M1771" s="159"/>
      <c r="T1771" s="160"/>
      <c r="AT1771" s="156" t="s">
        <v>197</v>
      </c>
      <c r="AU1771" s="156" t="s">
        <v>84</v>
      </c>
      <c r="AV1771" s="12" t="s">
        <v>80</v>
      </c>
      <c r="AW1771" s="12" t="s">
        <v>30</v>
      </c>
      <c r="AX1771" s="12" t="s">
        <v>73</v>
      </c>
      <c r="AY1771" s="156" t="s">
        <v>187</v>
      </c>
    </row>
    <row r="1772" spans="2:65" s="13" customFormat="1" ht="11.25">
      <c r="B1772" s="161"/>
      <c r="D1772" s="151" t="s">
        <v>197</v>
      </c>
      <c r="E1772" s="162" t="s">
        <v>1</v>
      </c>
      <c r="F1772" s="163" t="s">
        <v>1659</v>
      </c>
      <c r="H1772" s="164">
        <v>0.68500000000000005</v>
      </c>
      <c r="I1772" s="165"/>
      <c r="L1772" s="161"/>
      <c r="M1772" s="166"/>
      <c r="T1772" s="167"/>
      <c r="AT1772" s="162" t="s">
        <v>197</v>
      </c>
      <c r="AU1772" s="162" t="s">
        <v>84</v>
      </c>
      <c r="AV1772" s="13" t="s">
        <v>84</v>
      </c>
      <c r="AW1772" s="13" t="s">
        <v>30</v>
      </c>
      <c r="AX1772" s="13" t="s">
        <v>73</v>
      </c>
      <c r="AY1772" s="162" t="s">
        <v>187</v>
      </c>
    </row>
    <row r="1773" spans="2:65" s="12" customFormat="1" ht="11.25">
      <c r="B1773" s="155"/>
      <c r="D1773" s="151" t="s">
        <v>197</v>
      </c>
      <c r="E1773" s="156" t="s">
        <v>1</v>
      </c>
      <c r="F1773" s="157" t="s">
        <v>1722</v>
      </c>
      <c r="H1773" s="156" t="s">
        <v>1</v>
      </c>
      <c r="I1773" s="158"/>
      <c r="L1773" s="155"/>
      <c r="M1773" s="159"/>
      <c r="T1773" s="160"/>
      <c r="AT1773" s="156" t="s">
        <v>197</v>
      </c>
      <c r="AU1773" s="156" t="s">
        <v>84</v>
      </c>
      <c r="AV1773" s="12" t="s">
        <v>80</v>
      </c>
      <c r="AW1773" s="12" t="s">
        <v>30</v>
      </c>
      <c r="AX1773" s="12" t="s">
        <v>73</v>
      </c>
      <c r="AY1773" s="156" t="s">
        <v>187</v>
      </c>
    </row>
    <row r="1774" spans="2:65" s="13" customFormat="1" ht="11.25">
      <c r="B1774" s="161"/>
      <c r="D1774" s="151" t="s">
        <v>197</v>
      </c>
      <c r="E1774" s="162" t="s">
        <v>1</v>
      </c>
      <c r="F1774" s="163" t="s">
        <v>1723</v>
      </c>
      <c r="H1774" s="164">
        <v>3.08</v>
      </c>
      <c r="I1774" s="165"/>
      <c r="L1774" s="161"/>
      <c r="M1774" s="166"/>
      <c r="T1774" s="167"/>
      <c r="AT1774" s="162" t="s">
        <v>197</v>
      </c>
      <c r="AU1774" s="162" t="s">
        <v>84</v>
      </c>
      <c r="AV1774" s="13" t="s">
        <v>84</v>
      </c>
      <c r="AW1774" s="13" t="s">
        <v>30</v>
      </c>
      <c r="AX1774" s="13" t="s">
        <v>73</v>
      </c>
      <c r="AY1774" s="162" t="s">
        <v>187</v>
      </c>
    </row>
    <row r="1775" spans="2:65" s="12" customFormat="1" ht="11.25">
      <c r="B1775" s="155"/>
      <c r="D1775" s="151" t="s">
        <v>197</v>
      </c>
      <c r="E1775" s="156" t="s">
        <v>1</v>
      </c>
      <c r="F1775" s="157" t="s">
        <v>1724</v>
      </c>
      <c r="H1775" s="156" t="s">
        <v>1</v>
      </c>
      <c r="I1775" s="158"/>
      <c r="L1775" s="155"/>
      <c r="M1775" s="159"/>
      <c r="T1775" s="160"/>
      <c r="AT1775" s="156" t="s">
        <v>197</v>
      </c>
      <c r="AU1775" s="156" t="s">
        <v>84</v>
      </c>
      <c r="AV1775" s="12" t="s">
        <v>80</v>
      </c>
      <c r="AW1775" s="12" t="s">
        <v>30</v>
      </c>
      <c r="AX1775" s="12" t="s">
        <v>73</v>
      </c>
      <c r="AY1775" s="156" t="s">
        <v>187</v>
      </c>
    </row>
    <row r="1776" spans="2:65" s="13" customFormat="1" ht="11.25">
      <c r="B1776" s="161"/>
      <c r="D1776" s="151" t="s">
        <v>197</v>
      </c>
      <c r="E1776" s="162" t="s">
        <v>1</v>
      </c>
      <c r="F1776" s="163" t="s">
        <v>1725</v>
      </c>
      <c r="H1776" s="164">
        <v>1.5</v>
      </c>
      <c r="I1776" s="165"/>
      <c r="L1776" s="161"/>
      <c r="M1776" s="166"/>
      <c r="T1776" s="167"/>
      <c r="AT1776" s="162" t="s">
        <v>197</v>
      </c>
      <c r="AU1776" s="162" t="s">
        <v>84</v>
      </c>
      <c r="AV1776" s="13" t="s">
        <v>84</v>
      </c>
      <c r="AW1776" s="13" t="s">
        <v>30</v>
      </c>
      <c r="AX1776" s="13" t="s">
        <v>73</v>
      </c>
      <c r="AY1776" s="162" t="s">
        <v>187</v>
      </c>
    </row>
    <row r="1777" spans="2:65" s="12" customFormat="1" ht="11.25">
      <c r="B1777" s="155"/>
      <c r="D1777" s="151" t="s">
        <v>197</v>
      </c>
      <c r="E1777" s="156" t="s">
        <v>1</v>
      </c>
      <c r="F1777" s="157" t="s">
        <v>1726</v>
      </c>
      <c r="H1777" s="156" t="s">
        <v>1</v>
      </c>
      <c r="I1777" s="158"/>
      <c r="L1777" s="155"/>
      <c r="M1777" s="159"/>
      <c r="T1777" s="160"/>
      <c r="AT1777" s="156" t="s">
        <v>197</v>
      </c>
      <c r="AU1777" s="156" t="s">
        <v>84</v>
      </c>
      <c r="AV1777" s="12" t="s">
        <v>80</v>
      </c>
      <c r="AW1777" s="12" t="s">
        <v>30</v>
      </c>
      <c r="AX1777" s="12" t="s">
        <v>73</v>
      </c>
      <c r="AY1777" s="156" t="s">
        <v>187</v>
      </c>
    </row>
    <row r="1778" spans="2:65" s="13" customFormat="1" ht="11.25">
      <c r="B1778" s="161"/>
      <c r="D1778" s="151" t="s">
        <v>197</v>
      </c>
      <c r="E1778" s="162" t="s">
        <v>1</v>
      </c>
      <c r="F1778" s="163" t="s">
        <v>1727</v>
      </c>
      <c r="H1778" s="164">
        <v>2.4</v>
      </c>
      <c r="I1778" s="165"/>
      <c r="L1778" s="161"/>
      <c r="M1778" s="166"/>
      <c r="T1778" s="167"/>
      <c r="AT1778" s="162" t="s">
        <v>197</v>
      </c>
      <c r="AU1778" s="162" t="s">
        <v>84</v>
      </c>
      <c r="AV1778" s="13" t="s">
        <v>84</v>
      </c>
      <c r="AW1778" s="13" t="s">
        <v>30</v>
      </c>
      <c r="AX1778" s="13" t="s">
        <v>73</v>
      </c>
      <c r="AY1778" s="162" t="s">
        <v>187</v>
      </c>
    </row>
    <row r="1779" spans="2:65" s="12" customFormat="1" ht="11.25">
      <c r="B1779" s="155"/>
      <c r="D1779" s="151" t="s">
        <v>197</v>
      </c>
      <c r="E1779" s="156" t="s">
        <v>1</v>
      </c>
      <c r="F1779" s="157" t="s">
        <v>1728</v>
      </c>
      <c r="H1779" s="156" t="s">
        <v>1</v>
      </c>
      <c r="I1779" s="158"/>
      <c r="L1779" s="155"/>
      <c r="M1779" s="159"/>
      <c r="T1779" s="160"/>
      <c r="AT1779" s="156" t="s">
        <v>197</v>
      </c>
      <c r="AU1779" s="156" t="s">
        <v>84</v>
      </c>
      <c r="AV1779" s="12" t="s">
        <v>80</v>
      </c>
      <c r="AW1779" s="12" t="s">
        <v>30</v>
      </c>
      <c r="AX1779" s="12" t="s">
        <v>73</v>
      </c>
      <c r="AY1779" s="156" t="s">
        <v>187</v>
      </c>
    </row>
    <row r="1780" spans="2:65" s="13" customFormat="1" ht="11.25">
      <c r="B1780" s="161"/>
      <c r="D1780" s="151" t="s">
        <v>197</v>
      </c>
      <c r="E1780" s="162" t="s">
        <v>1</v>
      </c>
      <c r="F1780" s="163" t="s">
        <v>1662</v>
      </c>
      <c r="H1780" s="164">
        <v>4.2</v>
      </c>
      <c r="I1780" s="165"/>
      <c r="L1780" s="161"/>
      <c r="M1780" s="166"/>
      <c r="T1780" s="167"/>
      <c r="AT1780" s="162" t="s">
        <v>197</v>
      </c>
      <c r="AU1780" s="162" t="s">
        <v>84</v>
      </c>
      <c r="AV1780" s="13" t="s">
        <v>84</v>
      </c>
      <c r="AW1780" s="13" t="s">
        <v>30</v>
      </c>
      <c r="AX1780" s="13" t="s">
        <v>73</v>
      </c>
      <c r="AY1780" s="162" t="s">
        <v>187</v>
      </c>
    </row>
    <row r="1781" spans="2:65" s="14" customFormat="1" ht="11.25">
      <c r="B1781" s="168"/>
      <c r="D1781" s="151" t="s">
        <v>197</v>
      </c>
      <c r="E1781" s="169" t="s">
        <v>1</v>
      </c>
      <c r="F1781" s="170" t="s">
        <v>202</v>
      </c>
      <c r="H1781" s="171">
        <v>11.865000000000002</v>
      </c>
      <c r="I1781" s="172"/>
      <c r="L1781" s="168"/>
      <c r="M1781" s="173"/>
      <c r="T1781" s="174"/>
      <c r="AT1781" s="169" t="s">
        <v>197</v>
      </c>
      <c r="AU1781" s="169" t="s">
        <v>84</v>
      </c>
      <c r="AV1781" s="14" t="s">
        <v>193</v>
      </c>
      <c r="AW1781" s="14" t="s">
        <v>30</v>
      </c>
      <c r="AX1781" s="14" t="s">
        <v>80</v>
      </c>
      <c r="AY1781" s="169" t="s">
        <v>187</v>
      </c>
    </row>
    <row r="1782" spans="2:65" s="1" customFormat="1" ht="33" customHeight="1">
      <c r="B1782" s="32"/>
      <c r="C1782" s="137" t="s">
        <v>1729</v>
      </c>
      <c r="D1782" s="137" t="s">
        <v>189</v>
      </c>
      <c r="E1782" s="138" t="s">
        <v>1730</v>
      </c>
      <c r="F1782" s="139" t="s">
        <v>1731</v>
      </c>
      <c r="G1782" s="140" t="s">
        <v>397</v>
      </c>
      <c r="H1782" s="141">
        <v>20.399999999999999</v>
      </c>
      <c r="I1782" s="142"/>
      <c r="J1782" s="143">
        <f>ROUND(I1782*H1782,2)</f>
        <v>0</v>
      </c>
      <c r="K1782" s="144"/>
      <c r="L1782" s="32"/>
      <c r="M1782" s="145" t="s">
        <v>1</v>
      </c>
      <c r="N1782" s="146" t="s">
        <v>39</v>
      </c>
      <c r="P1782" s="147">
        <f>O1782*H1782</f>
        <v>0</v>
      </c>
      <c r="Q1782" s="147">
        <v>0</v>
      </c>
      <c r="R1782" s="147">
        <f>Q1782*H1782</f>
        <v>0</v>
      </c>
      <c r="S1782" s="147">
        <v>0</v>
      </c>
      <c r="T1782" s="148">
        <f>S1782*H1782</f>
        <v>0</v>
      </c>
      <c r="AR1782" s="149" t="s">
        <v>287</v>
      </c>
      <c r="AT1782" s="149" t="s">
        <v>189</v>
      </c>
      <c r="AU1782" s="149" t="s">
        <v>84</v>
      </c>
      <c r="AY1782" s="17" t="s">
        <v>187</v>
      </c>
      <c r="BE1782" s="150">
        <f>IF(N1782="základní",J1782,0)</f>
        <v>0</v>
      </c>
      <c r="BF1782" s="150">
        <f>IF(N1782="snížená",J1782,0)</f>
        <v>0</v>
      </c>
      <c r="BG1782" s="150">
        <f>IF(N1782="zákl. přenesená",J1782,0)</f>
        <v>0</v>
      </c>
      <c r="BH1782" s="150">
        <f>IF(N1782="sníž. přenesená",J1782,0)</f>
        <v>0</v>
      </c>
      <c r="BI1782" s="150">
        <f>IF(N1782="nulová",J1782,0)</f>
        <v>0</v>
      </c>
      <c r="BJ1782" s="17" t="s">
        <v>84</v>
      </c>
      <c r="BK1782" s="150">
        <f>ROUND(I1782*H1782,2)</f>
        <v>0</v>
      </c>
      <c r="BL1782" s="17" t="s">
        <v>287</v>
      </c>
      <c r="BM1782" s="149" t="s">
        <v>3802</v>
      </c>
    </row>
    <row r="1783" spans="2:65" s="12" customFormat="1" ht="11.25">
      <c r="B1783" s="155"/>
      <c r="D1783" s="151" t="s">
        <v>197</v>
      </c>
      <c r="E1783" s="156" t="s">
        <v>1</v>
      </c>
      <c r="F1783" s="157" t="s">
        <v>207</v>
      </c>
      <c r="H1783" s="156" t="s">
        <v>1</v>
      </c>
      <c r="I1783" s="158"/>
      <c r="L1783" s="155"/>
      <c r="M1783" s="159"/>
      <c r="T1783" s="160"/>
      <c r="AT1783" s="156" t="s">
        <v>197</v>
      </c>
      <c r="AU1783" s="156" t="s">
        <v>84</v>
      </c>
      <c r="AV1783" s="12" t="s">
        <v>80</v>
      </c>
      <c r="AW1783" s="12" t="s">
        <v>30</v>
      </c>
      <c r="AX1783" s="12" t="s">
        <v>73</v>
      </c>
      <c r="AY1783" s="156" t="s">
        <v>187</v>
      </c>
    </row>
    <row r="1784" spans="2:65" s="12" customFormat="1" ht="11.25">
      <c r="B1784" s="155"/>
      <c r="D1784" s="151" t="s">
        <v>197</v>
      </c>
      <c r="E1784" s="156" t="s">
        <v>1</v>
      </c>
      <c r="F1784" s="157" t="s">
        <v>1733</v>
      </c>
      <c r="H1784" s="156" t="s">
        <v>1</v>
      </c>
      <c r="I1784" s="158"/>
      <c r="L1784" s="155"/>
      <c r="M1784" s="159"/>
      <c r="T1784" s="160"/>
      <c r="AT1784" s="156" t="s">
        <v>197</v>
      </c>
      <c r="AU1784" s="156" t="s">
        <v>84</v>
      </c>
      <c r="AV1784" s="12" t="s">
        <v>80</v>
      </c>
      <c r="AW1784" s="12" t="s">
        <v>30</v>
      </c>
      <c r="AX1784" s="12" t="s">
        <v>73</v>
      </c>
      <c r="AY1784" s="156" t="s">
        <v>187</v>
      </c>
    </row>
    <row r="1785" spans="2:65" s="13" customFormat="1" ht="11.25">
      <c r="B1785" s="161"/>
      <c r="D1785" s="151" t="s">
        <v>197</v>
      </c>
      <c r="E1785" s="162" t="s">
        <v>1</v>
      </c>
      <c r="F1785" s="163" t="s">
        <v>1734</v>
      </c>
      <c r="H1785" s="164">
        <v>3.2</v>
      </c>
      <c r="I1785" s="165"/>
      <c r="L1785" s="161"/>
      <c r="M1785" s="166"/>
      <c r="T1785" s="167"/>
      <c r="AT1785" s="162" t="s">
        <v>197</v>
      </c>
      <c r="AU1785" s="162" t="s">
        <v>84</v>
      </c>
      <c r="AV1785" s="13" t="s">
        <v>84</v>
      </c>
      <c r="AW1785" s="13" t="s">
        <v>30</v>
      </c>
      <c r="AX1785" s="13" t="s">
        <v>73</v>
      </c>
      <c r="AY1785" s="162" t="s">
        <v>187</v>
      </c>
    </row>
    <row r="1786" spans="2:65" s="12" customFormat="1" ht="11.25">
      <c r="B1786" s="155"/>
      <c r="D1786" s="151" t="s">
        <v>197</v>
      </c>
      <c r="E1786" s="156" t="s">
        <v>1</v>
      </c>
      <c r="F1786" s="157" t="s">
        <v>1735</v>
      </c>
      <c r="H1786" s="156" t="s">
        <v>1</v>
      </c>
      <c r="I1786" s="158"/>
      <c r="L1786" s="155"/>
      <c r="M1786" s="159"/>
      <c r="T1786" s="160"/>
      <c r="AT1786" s="156" t="s">
        <v>197</v>
      </c>
      <c r="AU1786" s="156" t="s">
        <v>84</v>
      </c>
      <c r="AV1786" s="12" t="s">
        <v>80</v>
      </c>
      <c r="AW1786" s="12" t="s">
        <v>30</v>
      </c>
      <c r="AX1786" s="12" t="s">
        <v>73</v>
      </c>
      <c r="AY1786" s="156" t="s">
        <v>187</v>
      </c>
    </row>
    <row r="1787" spans="2:65" s="13" customFormat="1" ht="11.25">
      <c r="B1787" s="161"/>
      <c r="D1787" s="151" t="s">
        <v>197</v>
      </c>
      <c r="E1787" s="162" t="s">
        <v>1</v>
      </c>
      <c r="F1787" s="163" t="s">
        <v>1736</v>
      </c>
      <c r="H1787" s="164">
        <v>2.2000000000000002</v>
      </c>
      <c r="I1787" s="165"/>
      <c r="L1787" s="161"/>
      <c r="M1787" s="166"/>
      <c r="T1787" s="167"/>
      <c r="AT1787" s="162" t="s">
        <v>197</v>
      </c>
      <c r="AU1787" s="162" t="s">
        <v>84</v>
      </c>
      <c r="AV1787" s="13" t="s">
        <v>84</v>
      </c>
      <c r="AW1787" s="13" t="s">
        <v>30</v>
      </c>
      <c r="AX1787" s="13" t="s">
        <v>73</v>
      </c>
      <c r="AY1787" s="162" t="s">
        <v>187</v>
      </c>
    </row>
    <row r="1788" spans="2:65" s="12" customFormat="1" ht="11.25">
      <c r="B1788" s="155"/>
      <c r="D1788" s="151" t="s">
        <v>197</v>
      </c>
      <c r="E1788" s="156" t="s">
        <v>1</v>
      </c>
      <c r="F1788" s="157" t="s">
        <v>1737</v>
      </c>
      <c r="H1788" s="156" t="s">
        <v>1</v>
      </c>
      <c r="I1788" s="158"/>
      <c r="L1788" s="155"/>
      <c r="M1788" s="159"/>
      <c r="T1788" s="160"/>
      <c r="AT1788" s="156" t="s">
        <v>197</v>
      </c>
      <c r="AU1788" s="156" t="s">
        <v>84</v>
      </c>
      <c r="AV1788" s="12" t="s">
        <v>80</v>
      </c>
      <c r="AW1788" s="12" t="s">
        <v>30</v>
      </c>
      <c r="AX1788" s="12" t="s">
        <v>73</v>
      </c>
      <c r="AY1788" s="156" t="s">
        <v>187</v>
      </c>
    </row>
    <row r="1789" spans="2:65" s="13" customFormat="1" ht="11.25">
      <c r="B1789" s="161"/>
      <c r="D1789" s="151" t="s">
        <v>197</v>
      </c>
      <c r="E1789" s="162" t="s">
        <v>1</v>
      </c>
      <c r="F1789" s="163" t="s">
        <v>1662</v>
      </c>
      <c r="H1789" s="164">
        <v>4.2</v>
      </c>
      <c r="I1789" s="165"/>
      <c r="L1789" s="161"/>
      <c r="M1789" s="166"/>
      <c r="T1789" s="167"/>
      <c r="AT1789" s="162" t="s">
        <v>197</v>
      </c>
      <c r="AU1789" s="162" t="s">
        <v>84</v>
      </c>
      <c r="AV1789" s="13" t="s">
        <v>84</v>
      </c>
      <c r="AW1789" s="13" t="s">
        <v>30</v>
      </c>
      <c r="AX1789" s="13" t="s">
        <v>73</v>
      </c>
      <c r="AY1789" s="162" t="s">
        <v>187</v>
      </c>
    </row>
    <row r="1790" spans="2:65" s="12" customFormat="1" ht="11.25">
      <c r="B1790" s="155"/>
      <c r="D1790" s="151" t="s">
        <v>197</v>
      </c>
      <c r="E1790" s="156" t="s">
        <v>1</v>
      </c>
      <c r="F1790" s="157" t="s">
        <v>1738</v>
      </c>
      <c r="H1790" s="156" t="s">
        <v>1</v>
      </c>
      <c r="I1790" s="158"/>
      <c r="L1790" s="155"/>
      <c r="M1790" s="159"/>
      <c r="T1790" s="160"/>
      <c r="AT1790" s="156" t="s">
        <v>197</v>
      </c>
      <c r="AU1790" s="156" t="s">
        <v>84</v>
      </c>
      <c r="AV1790" s="12" t="s">
        <v>80</v>
      </c>
      <c r="AW1790" s="12" t="s">
        <v>30</v>
      </c>
      <c r="AX1790" s="12" t="s">
        <v>73</v>
      </c>
      <c r="AY1790" s="156" t="s">
        <v>187</v>
      </c>
    </row>
    <row r="1791" spans="2:65" s="13" customFormat="1" ht="11.25">
      <c r="B1791" s="161"/>
      <c r="D1791" s="151" t="s">
        <v>197</v>
      </c>
      <c r="E1791" s="162" t="s">
        <v>1</v>
      </c>
      <c r="F1791" s="163" t="s">
        <v>1739</v>
      </c>
      <c r="H1791" s="164">
        <v>10.8</v>
      </c>
      <c r="I1791" s="165"/>
      <c r="L1791" s="161"/>
      <c r="M1791" s="166"/>
      <c r="T1791" s="167"/>
      <c r="AT1791" s="162" t="s">
        <v>197</v>
      </c>
      <c r="AU1791" s="162" t="s">
        <v>84</v>
      </c>
      <c r="AV1791" s="13" t="s">
        <v>84</v>
      </c>
      <c r="AW1791" s="13" t="s">
        <v>30</v>
      </c>
      <c r="AX1791" s="13" t="s">
        <v>73</v>
      </c>
      <c r="AY1791" s="162" t="s">
        <v>187</v>
      </c>
    </row>
    <row r="1792" spans="2:65" s="14" customFormat="1" ht="11.25">
      <c r="B1792" s="168"/>
      <c r="D1792" s="151" t="s">
        <v>197</v>
      </c>
      <c r="E1792" s="169" t="s">
        <v>1</v>
      </c>
      <c r="F1792" s="170" t="s">
        <v>202</v>
      </c>
      <c r="H1792" s="171">
        <v>20.400000000000002</v>
      </c>
      <c r="I1792" s="172"/>
      <c r="L1792" s="168"/>
      <c r="M1792" s="173"/>
      <c r="T1792" s="174"/>
      <c r="AT1792" s="169" t="s">
        <v>197</v>
      </c>
      <c r="AU1792" s="169" t="s">
        <v>84</v>
      </c>
      <c r="AV1792" s="14" t="s">
        <v>193</v>
      </c>
      <c r="AW1792" s="14" t="s">
        <v>30</v>
      </c>
      <c r="AX1792" s="14" t="s">
        <v>80</v>
      </c>
      <c r="AY1792" s="169" t="s">
        <v>187</v>
      </c>
    </row>
    <row r="1793" spans="2:65" s="1" customFormat="1" ht="37.9" customHeight="1">
      <c r="B1793" s="32"/>
      <c r="C1793" s="137" t="s">
        <v>1740</v>
      </c>
      <c r="D1793" s="137" t="s">
        <v>189</v>
      </c>
      <c r="E1793" s="138" t="s">
        <v>1741</v>
      </c>
      <c r="F1793" s="139" t="s">
        <v>1742</v>
      </c>
      <c r="G1793" s="140" t="s">
        <v>397</v>
      </c>
      <c r="H1793" s="141">
        <v>20</v>
      </c>
      <c r="I1793" s="142"/>
      <c r="J1793" s="143">
        <f>ROUND(I1793*H1793,2)</f>
        <v>0</v>
      </c>
      <c r="K1793" s="144"/>
      <c r="L1793" s="32"/>
      <c r="M1793" s="145" t="s">
        <v>1</v>
      </c>
      <c r="N1793" s="146" t="s">
        <v>39</v>
      </c>
      <c r="P1793" s="147">
        <f>O1793*H1793</f>
        <v>0</v>
      </c>
      <c r="Q1793" s="147">
        <v>0</v>
      </c>
      <c r="R1793" s="147">
        <f>Q1793*H1793</f>
        <v>0</v>
      </c>
      <c r="S1793" s="147">
        <v>0</v>
      </c>
      <c r="T1793" s="148">
        <f>S1793*H1793</f>
        <v>0</v>
      </c>
      <c r="AR1793" s="149" t="s">
        <v>287</v>
      </c>
      <c r="AT1793" s="149" t="s">
        <v>189</v>
      </c>
      <c r="AU1793" s="149" t="s">
        <v>84</v>
      </c>
      <c r="AY1793" s="17" t="s">
        <v>187</v>
      </c>
      <c r="BE1793" s="150">
        <f>IF(N1793="základní",J1793,0)</f>
        <v>0</v>
      </c>
      <c r="BF1793" s="150">
        <f>IF(N1793="snížená",J1793,0)</f>
        <v>0</v>
      </c>
      <c r="BG1793" s="150">
        <f>IF(N1793="zákl. přenesená",J1793,0)</f>
        <v>0</v>
      </c>
      <c r="BH1793" s="150">
        <f>IF(N1793="sníž. přenesená",J1793,0)</f>
        <v>0</v>
      </c>
      <c r="BI1793" s="150">
        <f>IF(N1793="nulová",J1793,0)</f>
        <v>0</v>
      </c>
      <c r="BJ1793" s="17" t="s">
        <v>84</v>
      </c>
      <c r="BK1793" s="150">
        <f>ROUND(I1793*H1793,2)</f>
        <v>0</v>
      </c>
      <c r="BL1793" s="17" t="s">
        <v>287</v>
      </c>
      <c r="BM1793" s="149" t="s">
        <v>3803</v>
      </c>
    </row>
    <row r="1794" spans="2:65" s="12" customFormat="1" ht="11.25">
      <c r="B1794" s="155"/>
      <c r="D1794" s="151" t="s">
        <v>197</v>
      </c>
      <c r="E1794" s="156" t="s">
        <v>1</v>
      </c>
      <c r="F1794" s="157" t="s">
        <v>207</v>
      </c>
      <c r="H1794" s="156" t="s">
        <v>1</v>
      </c>
      <c r="I1794" s="158"/>
      <c r="L1794" s="155"/>
      <c r="M1794" s="159"/>
      <c r="T1794" s="160"/>
      <c r="AT1794" s="156" t="s">
        <v>197</v>
      </c>
      <c r="AU1794" s="156" t="s">
        <v>84</v>
      </c>
      <c r="AV1794" s="12" t="s">
        <v>80</v>
      </c>
      <c r="AW1794" s="12" t="s">
        <v>30</v>
      </c>
      <c r="AX1794" s="12" t="s">
        <v>73</v>
      </c>
      <c r="AY1794" s="156" t="s">
        <v>187</v>
      </c>
    </row>
    <row r="1795" spans="2:65" s="12" customFormat="1" ht="11.25">
      <c r="B1795" s="155"/>
      <c r="D1795" s="151" t="s">
        <v>197</v>
      </c>
      <c r="E1795" s="156" t="s">
        <v>1</v>
      </c>
      <c r="F1795" s="157" t="s">
        <v>1744</v>
      </c>
      <c r="H1795" s="156" t="s">
        <v>1</v>
      </c>
      <c r="I1795" s="158"/>
      <c r="L1795" s="155"/>
      <c r="M1795" s="159"/>
      <c r="T1795" s="160"/>
      <c r="AT1795" s="156" t="s">
        <v>197</v>
      </c>
      <c r="AU1795" s="156" t="s">
        <v>84</v>
      </c>
      <c r="AV1795" s="12" t="s">
        <v>80</v>
      </c>
      <c r="AW1795" s="12" t="s">
        <v>30</v>
      </c>
      <c r="AX1795" s="12" t="s">
        <v>73</v>
      </c>
      <c r="AY1795" s="156" t="s">
        <v>187</v>
      </c>
    </row>
    <row r="1796" spans="2:65" s="13" customFormat="1" ht="11.25">
      <c r="B1796" s="161"/>
      <c r="D1796" s="151" t="s">
        <v>197</v>
      </c>
      <c r="E1796" s="162" t="s">
        <v>1</v>
      </c>
      <c r="F1796" s="163" t="s">
        <v>1745</v>
      </c>
      <c r="H1796" s="164">
        <v>20</v>
      </c>
      <c r="I1796" s="165"/>
      <c r="L1796" s="161"/>
      <c r="M1796" s="166"/>
      <c r="T1796" s="167"/>
      <c r="AT1796" s="162" t="s">
        <v>197</v>
      </c>
      <c r="AU1796" s="162" t="s">
        <v>84</v>
      </c>
      <c r="AV1796" s="13" t="s">
        <v>84</v>
      </c>
      <c r="AW1796" s="13" t="s">
        <v>30</v>
      </c>
      <c r="AX1796" s="13" t="s">
        <v>73</v>
      </c>
      <c r="AY1796" s="162" t="s">
        <v>187</v>
      </c>
    </row>
    <row r="1797" spans="2:65" s="14" customFormat="1" ht="11.25">
      <c r="B1797" s="168"/>
      <c r="D1797" s="151" t="s">
        <v>197</v>
      </c>
      <c r="E1797" s="169" t="s">
        <v>1</v>
      </c>
      <c r="F1797" s="170" t="s">
        <v>202</v>
      </c>
      <c r="H1797" s="171">
        <v>20</v>
      </c>
      <c r="I1797" s="172"/>
      <c r="L1797" s="168"/>
      <c r="M1797" s="173"/>
      <c r="T1797" s="174"/>
      <c r="AT1797" s="169" t="s">
        <v>197</v>
      </c>
      <c r="AU1797" s="169" t="s">
        <v>84</v>
      </c>
      <c r="AV1797" s="14" t="s">
        <v>193</v>
      </c>
      <c r="AW1797" s="14" t="s">
        <v>30</v>
      </c>
      <c r="AX1797" s="14" t="s">
        <v>80</v>
      </c>
      <c r="AY1797" s="169" t="s">
        <v>187</v>
      </c>
    </row>
    <row r="1798" spans="2:65" s="1" customFormat="1" ht="24.2" customHeight="1">
      <c r="B1798" s="32"/>
      <c r="C1798" s="137" t="s">
        <v>1746</v>
      </c>
      <c r="D1798" s="137" t="s">
        <v>189</v>
      </c>
      <c r="E1798" s="138" t="s">
        <v>1747</v>
      </c>
      <c r="F1798" s="139" t="s">
        <v>1748</v>
      </c>
      <c r="G1798" s="140" t="s">
        <v>245</v>
      </c>
      <c r="H1798" s="141">
        <v>6</v>
      </c>
      <c r="I1798" s="142"/>
      <c r="J1798" s="143">
        <f>ROUND(I1798*H1798,2)</f>
        <v>0</v>
      </c>
      <c r="K1798" s="144"/>
      <c r="L1798" s="32"/>
      <c r="M1798" s="145" t="s">
        <v>1</v>
      </c>
      <c r="N1798" s="146" t="s">
        <v>39</v>
      </c>
      <c r="P1798" s="147">
        <f>O1798*H1798</f>
        <v>0</v>
      </c>
      <c r="Q1798" s="147">
        <v>0</v>
      </c>
      <c r="R1798" s="147">
        <f>Q1798*H1798</f>
        <v>0</v>
      </c>
      <c r="S1798" s="147">
        <v>0</v>
      </c>
      <c r="T1798" s="148">
        <f>S1798*H1798</f>
        <v>0</v>
      </c>
      <c r="AR1798" s="149" t="s">
        <v>287</v>
      </c>
      <c r="AT1798" s="149" t="s">
        <v>189</v>
      </c>
      <c r="AU1798" s="149" t="s">
        <v>84</v>
      </c>
      <c r="AY1798" s="17" t="s">
        <v>187</v>
      </c>
      <c r="BE1798" s="150">
        <f>IF(N1798="základní",J1798,0)</f>
        <v>0</v>
      </c>
      <c r="BF1798" s="150">
        <f>IF(N1798="snížená",J1798,0)</f>
        <v>0</v>
      </c>
      <c r="BG1798" s="150">
        <f>IF(N1798="zákl. přenesená",J1798,0)</f>
        <v>0</v>
      </c>
      <c r="BH1798" s="150">
        <f>IF(N1798="sníž. přenesená",J1798,0)</f>
        <v>0</v>
      </c>
      <c r="BI1798" s="150">
        <f>IF(N1798="nulová",J1798,0)</f>
        <v>0</v>
      </c>
      <c r="BJ1798" s="17" t="s">
        <v>84</v>
      </c>
      <c r="BK1798" s="150">
        <f>ROUND(I1798*H1798,2)</f>
        <v>0</v>
      </c>
      <c r="BL1798" s="17" t="s">
        <v>287</v>
      </c>
      <c r="BM1798" s="149" t="s">
        <v>3804</v>
      </c>
    </row>
    <row r="1799" spans="2:65" s="1" customFormat="1" ht="39">
      <c r="B1799" s="32"/>
      <c r="D1799" s="151" t="s">
        <v>195</v>
      </c>
      <c r="F1799" s="152" t="s">
        <v>1750</v>
      </c>
      <c r="I1799" s="153"/>
      <c r="L1799" s="32"/>
      <c r="M1799" s="154"/>
      <c r="T1799" s="56"/>
      <c r="AT1799" s="17" t="s">
        <v>195</v>
      </c>
      <c r="AU1799" s="17" t="s">
        <v>84</v>
      </c>
    </row>
    <row r="1800" spans="2:65" s="1" customFormat="1" ht="49.15" customHeight="1">
      <c r="B1800" s="32"/>
      <c r="C1800" s="137" t="s">
        <v>1751</v>
      </c>
      <c r="D1800" s="137" t="s">
        <v>189</v>
      </c>
      <c r="E1800" s="138" t="s">
        <v>1752</v>
      </c>
      <c r="F1800" s="139" t="s">
        <v>1753</v>
      </c>
      <c r="G1800" s="140" t="s">
        <v>406</v>
      </c>
      <c r="H1800" s="141">
        <v>6</v>
      </c>
      <c r="I1800" s="142"/>
      <c r="J1800" s="143">
        <f>ROUND(I1800*H1800,2)</f>
        <v>0</v>
      </c>
      <c r="K1800" s="144"/>
      <c r="L1800" s="32"/>
      <c r="M1800" s="145" t="s">
        <v>1</v>
      </c>
      <c r="N1800" s="146" t="s">
        <v>39</v>
      </c>
      <c r="P1800" s="147">
        <f>O1800*H1800</f>
        <v>0</v>
      </c>
      <c r="Q1800" s="147">
        <v>0</v>
      </c>
      <c r="R1800" s="147">
        <f>Q1800*H1800</f>
        <v>0</v>
      </c>
      <c r="S1800" s="147">
        <v>0</v>
      </c>
      <c r="T1800" s="148">
        <f>S1800*H1800</f>
        <v>0</v>
      </c>
      <c r="AR1800" s="149" t="s">
        <v>287</v>
      </c>
      <c r="AT1800" s="149" t="s">
        <v>189</v>
      </c>
      <c r="AU1800" s="149" t="s">
        <v>84</v>
      </c>
      <c r="AY1800" s="17" t="s">
        <v>187</v>
      </c>
      <c r="BE1800" s="150">
        <f>IF(N1800="základní",J1800,0)</f>
        <v>0</v>
      </c>
      <c r="BF1800" s="150">
        <f>IF(N1800="snížená",J1800,0)</f>
        <v>0</v>
      </c>
      <c r="BG1800" s="150">
        <f>IF(N1800="zákl. přenesená",J1800,0)</f>
        <v>0</v>
      </c>
      <c r="BH1800" s="150">
        <f>IF(N1800="sníž. přenesená",J1800,0)</f>
        <v>0</v>
      </c>
      <c r="BI1800" s="150">
        <f>IF(N1800="nulová",J1800,0)</f>
        <v>0</v>
      </c>
      <c r="BJ1800" s="17" t="s">
        <v>84</v>
      </c>
      <c r="BK1800" s="150">
        <f>ROUND(I1800*H1800,2)</f>
        <v>0</v>
      </c>
      <c r="BL1800" s="17" t="s">
        <v>287</v>
      </c>
      <c r="BM1800" s="149" t="s">
        <v>3805</v>
      </c>
    </row>
    <row r="1801" spans="2:65" s="1" customFormat="1" ht="24.2" customHeight="1">
      <c r="B1801" s="32"/>
      <c r="C1801" s="137" t="s">
        <v>1755</v>
      </c>
      <c r="D1801" s="137" t="s">
        <v>189</v>
      </c>
      <c r="E1801" s="138" t="s">
        <v>1756</v>
      </c>
      <c r="F1801" s="139" t="s">
        <v>1757</v>
      </c>
      <c r="G1801" s="140" t="s">
        <v>397</v>
      </c>
      <c r="H1801" s="141">
        <v>12.5</v>
      </c>
      <c r="I1801" s="142"/>
      <c r="J1801" s="143">
        <f>ROUND(I1801*H1801,2)</f>
        <v>0</v>
      </c>
      <c r="K1801" s="144"/>
      <c r="L1801" s="32"/>
      <c r="M1801" s="145" t="s">
        <v>1</v>
      </c>
      <c r="N1801" s="146" t="s">
        <v>39</v>
      </c>
      <c r="P1801" s="147">
        <f>O1801*H1801</f>
        <v>0</v>
      </c>
      <c r="Q1801" s="147">
        <v>0</v>
      </c>
      <c r="R1801" s="147">
        <f>Q1801*H1801</f>
        <v>0</v>
      </c>
      <c r="S1801" s="147">
        <v>0</v>
      </c>
      <c r="T1801" s="148">
        <f>S1801*H1801</f>
        <v>0</v>
      </c>
      <c r="AR1801" s="149" t="s">
        <v>287</v>
      </c>
      <c r="AT1801" s="149" t="s">
        <v>189</v>
      </c>
      <c r="AU1801" s="149" t="s">
        <v>84</v>
      </c>
      <c r="AY1801" s="17" t="s">
        <v>187</v>
      </c>
      <c r="BE1801" s="150">
        <f>IF(N1801="základní",J1801,0)</f>
        <v>0</v>
      </c>
      <c r="BF1801" s="150">
        <f>IF(N1801="snížená",J1801,0)</f>
        <v>0</v>
      </c>
      <c r="BG1801" s="150">
        <f>IF(N1801="zákl. přenesená",J1801,0)</f>
        <v>0</v>
      </c>
      <c r="BH1801" s="150">
        <f>IF(N1801="sníž. přenesená",J1801,0)</f>
        <v>0</v>
      </c>
      <c r="BI1801" s="150">
        <f>IF(N1801="nulová",J1801,0)</f>
        <v>0</v>
      </c>
      <c r="BJ1801" s="17" t="s">
        <v>84</v>
      </c>
      <c r="BK1801" s="150">
        <f>ROUND(I1801*H1801,2)</f>
        <v>0</v>
      </c>
      <c r="BL1801" s="17" t="s">
        <v>287</v>
      </c>
      <c r="BM1801" s="149" t="s">
        <v>3806</v>
      </c>
    </row>
    <row r="1802" spans="2:65" s="12" customFormat="1" ht="11.25">
      <c r="B1802" s="155"/>
      <c r="D1802" s="151" t="s">
        <v>197</v>
      </c>
      <c r="E1802" s="156" t="s">
        <v>1</v>
      </c>
      <c r="F1802" s="157" t="s">
        <v>207</v>
      </c>
      <c r="H1802" s="156" t="s">
        <v>1</v>
      </c>
      <c r="I1802" s="158"/>
      <c r="L1802" s="155"/>
      <c r="M1802" s="159"/>
      <c r="T1802" s="160"/>
      <c r="AT1802" s="156" t="s">
        <v>197</v>
      </c>
      <c r="AU1802" s="156" t="s">
        <v>84</v>
      </c>
      <c r="AV1802" s="12" t="s">
        <v>80</v>
      </c>
      <c r="AW1802" s="12" t="s">
        <v>30</v>
      </c>
      <c r="AX1802" s="12" t="s">
        <v>73</v>
      </c>
      <c r="AY1802" s="156" t="s">
        <v>187</v>
      </c>
    </row>
    <row r="1803" spans="2:65" s="12" customFormat="1" ht="11.25">
      <c r="B1803" s="155"/>
      <c r="D1803" s="151" t="s">
        <v>197</v>
      </c>
      <c r="E1803" s="156" t="s">
        <v>1</v>
      </c>
      <c r="F1803" s="157" t="s">
        <v>1759</v>
      </c>
      <c r="H1803" s="156" t="s">
        <v>1</v>
      </c>
      <c r="I1803" s="158"/>
      <c r="L1803" s="155"/>
      <c r="M1803" s="159"/>
      <c r="T1803" s="160"/>
      <c r="AT1803" s="156" t="s">
        <v>197</v>
      </c>
      <c r="AU1803" s="156" t="s">
        <v>84</v>
      </c>
      <c r="AV1803" s="12" t="s">
        <v>80</v>
      </c>
      <c r="AW1803" s="12" t="s">
        <v>30</v>
      </c>
      <c r="AX1803" s="12" t="s">
        <v>73</v>
      </c>
      <c r="AY1803" s="156" t="s">
        <v>187</v>
      </c>
    </row>
    <row r="1804" spans="2:65" s="13" customFormat="1" ht="11.25">
      <c r="B1804" s="161"/>
      <c r="D1804" s="151" t="s">
        <v>197</v>
      </c>
      <c r="E1804" s="162" t="s">
        <v>1</v>
      </c>
      <c r="F1804" s="163" t="s">
        <v>1760</v>
      </c>
      <c r="H1804" s="164">
        <v>12.5</v>
      </c>
      <c r="I1804" s="165"/>
      <c r="L1804" s="161"/>
      <c r="M1804" s="166"/>
      <c r="T1804" s="167"/>
      <c r="AT1804" s="162" t="s">
        <v>197</v>
      </c>
      <c r="AU1804" s="162" t="s">
        <v>84</v>
      </c>
      <c r="AV1804" s="13" t="s">
        <v>84</v>
      </c>
      <c r="AW1804" s="13" t="s">
        <v>30</v>
      </c>
      <c r="AX1804" s="13" t="s">
        <v>73</v>
      </c>
      <c r="AY1804" s="162" t="s">
        <v>187</v>
      </c>
    </row>
    <row r="1805" spans="2:65" s="14" customFormat="1" ht="11.25">
      <c r="B1805" s="168"/>
      <c r="D1805" s="151" t="s">
        <v>197</v>
      </c>
      <c r="E1805" s="169" t="s">
        <v>1</v>
      </c>
      <c r="F1805" s="170" t="s">
        <v>202</v>
      </c>
      <c r="H1805" s="171">
        <v>12.5</v>
      </c>
      <c r="I1805" s="172"/>
      <c r="L1805" s="168"/>
      <c r="M1805" s="173"/>
      <c r="T1805" s="174"/>
      <c r="AT1805" s="169" t="s">
        <v>197</v>
      </c>
      <c r="AU1805" s="169" t="s">
        <v>84</v>
      </c>
      <c r="AV1805" s="14" t="s">
        <v>193</v>
      </c>
      <c r="AW1805" s="14" t="s">
        <v>30</v>
      </c>
      <c r="AX1805" s="14" t="s">
        <v>80</v>
      </c>
      <c r="AY1805" s="169" t="s">
        <v>187</v>
      </c>
    </row>
    <row r="1806" spans="2:65" s="1" customFormat="1" ht="24.2" customHeight="1">
      <c r="B1806" s="32"/>
      <c r="C1806" s="137" t="s">
        <v>1761</v>
      </c>
      <c r="D1806" s="137" t="s">
        <v>189</v>
      </c>
      <c r="E1806" s="138" t="s">
        <v>1762</v>
      </c>
      <c r="F1806" s="139" t="s">
        <v>1763</v>
      </c>
      <c r="G1806" s="140" t="s">
        <v>397</v>
      </c>
      <c r="H1806" s="141">
        <v>46</v>
      </c>
      <c r="I1806" s="142"/>
      <c r="J1806" s="143">
        <f>ROUND(I1806*H1806,2)</f>
        <v>0</v>
      </c>
      <c r="K1806" s="144"/>
      <c r="L1806" s="32"/>
      <c r="M1806" s="145" t="s">
        <v>1</v>
      </c>
      <c r="N1806" s="146" t="s">
        <v>39</v>
      </c>
      <c r="P1806" s="147">
        <f>O1806*H1806</f>
        <v>0</v>
      </c>
      <c r="Q1806" s="147">
        <v>0</v>
      </c>
      <c r="R1806" s="147">
        <f>Q1806*H1806</f>
        <v>0</v>
      </c>
      <c r="S1806" s="147">
        <v>0</v>
      </c>
      <c r="T1806" s="148">
        <f>S1806*H1806</f>
        <v>0</v>
      </c>
      <c r="AR1806" s="149" t="s">
        <v>287</v>
      </c>
      <c r="AT1806" s="149" t="s">
        <v>189</v>
      </c>
      <c r="AU1806" s="149" t="s">
        <v>84</v>
      </c>
      <c r="AY1806" s="17" t="s">
        <v>187</v>
      </c>
      <c r="BE1806" s="150">
        <f>IF(N1806="základní",J1806,0)</f>
        <v>0</v>
      </c>
      <c r="BF1806" s="150">
        <f>IF(N1806="snížená",J1806,0)</f>
        <v>0</v>
      </c>
      <c r="BG1806" s="150">
        <f>IF(N1806="zákl. přenesená",J1806,0)</f>
        <v>0</v>
      </c>
      <c r="BH1806" s="150">
        <f>IF(N1806="sníž. přenesená",J1806,0)</f>
        <v>0</v>
      </c>
      <c r="BI1806" s="150">
        <f>IF(N1806="nulová",J1806,0)</f>
        <v>0</v>
      </c>
      <c r="BJ1806" s="17" t="s">
        <v>84</v>
      </c>
      <c r="BK1806" s="150">
        <f>ROUND(I1806*H1806,2)</f>
        <v>0</v>
      </c>
      <c r="BL1806" s="17" t="s">
        <v>287</v>
      </c>
      <c r="BM1806" s="149" t="s">
        <v>3807</v>
      </c>
    </row>
    <row r="1807" spans="2:65" s="12" customFormat="1" ht="11.25">
      <c r="B1807" s="155"/>
      <c r="D1807" s="151" t="s">
        <v>197</v>
      </c>
      <c r="E1807" s="156" t="s">
        <v>1</v>
      </c>
      <c r="F1807" s="157" t="s">
        <v>207</v>
      </c>
      <c r="H1807" s="156" t="s">
        <v>1</v>
      </c>
      <c r="I1807" s="158"/>
      <c r="L1807" s="155"/>
      <c r="M1807" s="159"/>
      <c r="T1807" s="160"/>
      <c r="AT1807" s="156" t="s">
        <v>197</v>
      </c>
      <c r="AU1807" s="156" t="s">
        <v>84</v>
      </c>
      <c r="AV1807" s="12" t="s">
        <v>80</v>
      </c>
      <c r="AW1807" s="12" t="s">
        <v>30</v>
      </c>
      <c r="AX1807" s="12" t="s">
        <v>73</v>
      </c>
      <c r="AY1807" s="156" t="s">
        <v>187</v>
      </c>
    </row>
    <row r="1808" spans="2:65" s="12" customFormat="1" ht="11.25">
      <c r="B1808" s="155"/>
      <c r="D1808" s="151" t="s">
        <v>197</v>
      </c>
      <c r="E1808" s="156" t="s">
        <v>1</v>
      </c>
      <c r="F1808" s="157" t="s">
        <v>1765</v>
      </c>
      <c r="H1808" s="156" t="s">
        <v>1</v>
      </c>
      <c r="I1808" s="158"/>
      <c r="L1808" s="155"/>
      <c r="M1808" s="159"/>
      <c r="T1808" s="160"/>
      <c r="AT1808" s="156" t="s">
        <v>197</v>
      </c>
      <c r="AU1808" s="156" t="s">
        <v>84</v>
      </c>
      <c r="AV1808" s="12" t="s">
        <v>80</v>
      </c>
      <c r="AW1808" s="12" t="s">
        <v>30</v>
      </c>
      <c r="AX1808" s="12" t="s">
        <v>73</v>
      </c>
      <c r="AY1808" s="156" t="s">
        <v>187</v>
      </c>
    </row>
    <row r="1809" spans="2:65" s="13" customFormat="1" ht="11.25">
      <c r="B1809" s="161"/>
      <c r="D1809" s="151" t="s">
        <v>197</v>
      </c>
      <c r="E1809" s="162" t="s">
        <v>1</v>
      </c>
      <c r="F1809" s="163" t="s">
        <v>1766</v>
      </c>
      <c r="H1809" s="164">
        <v>46</v>
      </c>
      <c r="I1809" s="165"/>
      <c r="L1809" s="161"/>
      <c r="M1809" s="166"/>
      <c r="T1809" s="167"/>
      <c r="AT1809" s="162" t="s">
        <v>197</v>
      </c>
      <c r="AU1809" s="162" t="s">
        <v>84</v>
      </c>
      <c r="AV1809" s="13" t="s">
        <v>84</v>
      </c>
      <c r="AW1809" s="13" t="s">
        <v>30</v>
      </c>
      <c r="AX1809" s="13" t="s">
        <v>73</v>
      </c>
      <c r="AY1809" s="162" t="s">
        <v>187</v>
      </c>
    </row>
    <row r="1810" spans="2:65" s="14" customFormat="1" ht="11.25">
      <c r="B1810" s="168"/>
      <c r="D1810" s="151" t="s">
        <v>197</v>
      </c>
      <c r="E1810" s="169" t="s">
        <v>1</v>
      </c>
      <c r="F1810" s="170" t="s">
        <v>202</v>
      </c>
      <c r="H1810" s="171">
        <v>46</v>
      </c>
      <c r="I1810" s="172"/>
      <c r="L1810" s="168"/>
      <c r="M1810" s="173"/>
      <c r="T1810" s="174"/>
      <c r="AT1810" s="169" t="s">
        <v>197</v>
      </c>
      <c r="AU1810" s="169" t="s">
        <v>84</v>
      </c>
      <c r="AV1810" s="14" t="s">
        <v>193</v>
      </c>
      <c r="AW1810" s="14" t="s">
        <v>30</v>
      </c>
      <c r="AX1810" s="14" t="s">
        <v>80</v>
      </c>
      <c r="AY1810" s="169" t="s">
        <v>187</v>
      </c>
    </row>
    <row r="1811" spans="2:65" s="1" customFormat="1" ht="37.9" customHeight="1">
      <c r="B1811" s="32"/>
      <c r="C1811" s="137" t="s">
        <v>1767</v>
      </c>
      <c r="D1811" s="137" t="s">
        <v>189</v>
      </c>
      <c r="E1811" s="138" t="s">
        <v>1768</v>
      </c>
      <c r="F1811" s="139" t="s">
        <v>1769</v>
      </c>
      <c r="G1811" s="140" t="s">
        <v>406</v>
      </c>
      <c r="H1811" s="141">
        <v>6</v>
      </c>
      <c r="I1811" s="142"/>
      <c r="J1811" s="143">
        <f>ROUND(I1811*H1811,2)</f>
        <v>0</v>
      </c>
      <c r="K1811" s="144"/>
      <c r="L1811" s="32"/>
      <c r="M1811" s="145" t="s">
        <v>1</v>
      </c>
      <c r="N1811" s="146" t="s">
        <v>39</v>
      </c>
      <c r="P1811" s="147">
        <f>O1811*H1811</f>
        <v>0</v>
      </c>
      <c r="Q1811" s="147">
        <v>0</v>
      </c>
      <c r="R1811" s="147">
        <f>Q1811*H1811</f>
        <v>0</v>
      </c>
      <c r="S1811" s="147">
        <v>0</v>
      </c>
      <c r="T1811" s="148">
        <f>S1811*H1811</f>
        <v>0</v>
      </c>
      <c r="AR1811" s="149" t="s">
        <v>287</v>
      </c>
      <c r="AT1811" s="149" t="s">
        <v>189</v>
      </c>
      <c r="AU1811" s="149" t="s">
        <v>84</v>
      </c>
      <c r="AY1811" s="17" t="s">
        <v>187</v>
      </c>
      <c r="BE1811" s="150">
        <f>IF(N1811="základní",J1811,0)</f>
        <v>0</v>
      </c>
      <c r="BF1811" s="150">
        <f>IF(N1811="snížená",J1811,0)</f>
        <v>0</v>
      </c>
      <c r="BG1811" s="150">
        <f>IF(N1811="zákl. přenesená",J1811,0)</f>
        <v>0</v>
      </c>
      <c r="BH1811" s="150">
        <f>IF(N1811="sníž. přenesená",J1811,0)</f>
        <v>0</v>
      </c>
      <c r="BI1811" s="150">
        <f>IF(N1811="nulová",J1811,0)</f>
        <v>0</v>
      </c>
      <c r="BJ1811" s="17" t="s">
        <v>84</v>
      </c>
      <c r="BK1811" s="150">
        <f>ROUND(I1811*H1811,2)</f>
        <v>0</v>
      </c>
      <c r="BL1811" s="17" t="s">
        <v>287</v>
      </c>
      <c r="BM1811" s="149" t="s">
        <v>3808</v>
      </c>
    </row>
    <row r="1812" spans="2:65" s="1" customFormat="1" ht="24.2" customHeight="1">
      <c r="B1812" s="32"/>
      <c r="C1812" s="137" t="s">
        <v>1771</v>
      </c>
      <c r="D1812" s="137" t="s">
        <v>189</v>
      </c>
      <c r="E1812" s="138" t="s">
        <v>1772</v>
      </c>
      <c r="F1812" s="139" t="s">
        <v>1773</v>
      </c>
      <c r="G1812" s="140" t="s">
        <v>397</v>
      </c>
      <c r="H1812" s="141">
        <v>18</v>
      </c>
      <c r="I1812" s="142"/>
      <c r="J1812" s="143">
        <f>ROUND(I1812*H1812,2)</f>
        <v>0</v>
      </c>
      <c r="K1812" s="144"/>
      <c r="L1812" s="32"/>
      <c r="M1812" s="145" t="s">
        <v>1</v>
      </c>
      <c r="N1812" s="146" t="s">
        <v>39</v>
      </c>
      <c r="P1812" s="147">
        <f>O1812*H1812</f>
        <v>0</v>
      </c>
      <c r="Q1812" s="147">
        <v>0</v>
      </c>
      <c r="R1812" s="147">
        <f>Q1812*H1812</f>
        <v>0</v>
      </c>
      <c r="S1812" s="147">
        <v>0</v>
      </c>
      <c r="T1812" s="148">
        <f>S1812*H1812</f>
        <v>0</v>
      </c>
      <c r="AR1812" s="149" t="s">
        <v>287</v>
      </c>
      <c r="AT1812" s="149" t="s">
        <v>189</v>
      </c>
      <c r="AU1812" s="149" t="s">
        <v>84</v>
      </c>
      <c r="AY1812" s="17" t="s">
        <v>187</v>
      </c>
      <c r="BE1812" s="150">
        <f>IF(N1812="základní",J1812,0)</f>
        <v>0</v>
      </c>
      <c r="BF1812" s="150">
        <f>IF(N1812="snížená",J1812,0)</f>
        <v>0</v>
      </c>
      <c r="BG1812" s="150">
        <f>IF(N1812="zákl. přenesená",J1812,0)</f>
        <v>0</v>
      </c>
      <c r="BH1812" s="150">
        <f>IF(N1812="sníž. přenesená",J1812,0)</f>
        <v>0</v>
      </c>
      <c r="BI1812" s="150">
        <f>IF(N1812="nulová",J1812,0)</f>
        <v>0</v>
      </c>
      <c r="BJ1812" s="17" t="s">
        <v>84</v>
      </c>
      <c r="BK1812" s="150">
        <f>ROUND(I1812*H1812,2)</f>
        <v>0</v>
      </c>
      <c r="BL1812" s="17" t="s">
        <v>287</v>
      </c>
      <c r="BM1812" s="149" t="s">
        <v>3809</v>
      </c>
    </row>
    <row r="1813" spans="2:65" s="12" customFormat="1" ht="11.25">
      <c r="B1813" s="155"/>
      <c r="D1813" s="151" t="s">
        <v>197</v>
      </c>
      <c r="E1813" s="156" t="s">
        <v>1</v>
      </c>
      <c r="F1813" s="157" t="s">
        <v>207</v>
      </c>
      <c r="H1813" s="156" t="s">
        <v>1</v>
      </c>
      <c r="I1813" s="158"/>
      <c r="L1813" s="155"/>
      <c r="M1813" s="159"/>
      <c r="T1813" s="160"/>
      <c r="AT1813" s="156" t="s">
        <v>197</v>
      </c>
      <c r="AU1813" s="156" t="s">
        <v>84</v>
      </c>
      <c r="AV1813" s="12" t="s">
        <v>80</v>
      </c>
      <c r="AW1813" s="12" t="s">
        <v>30</v>
      </c>
      <c r="AX1813" s="12" t="s">
        <v>73</v>
      </c>
      <c r="AY1813" s="156" t="s">
        <v>187</v>
      </c>
    </row>
    <row r="1814" spans="2:65" s="12" customFormat="1" ht="11.25">
      <c r="B1814" s="155"/>
      <c r="D1814" s="151" t="s">
        <v>197</v>
      </c>
      <c r="E1814" s="156" t="s">
        <v>1</v>
      </c>
      <c r="F1814" s="157" t="s">
        <v>1775</v>
      </c>
      <c r="H1814" s="156" t="s">
        <v>1</v>
      </c>
      <c r="I1814" s="158"/>
      <c r="L1814" s="155"/>
      <c r="M1814" s="159"/>
      <c r="T1814" s="160"/>
      <c r="AT1814" s="156" t="s">
        <v>197</v>
      </c>
      <c r="AU1814" s="156" t="s">
        <v>84</v>
      </c>
      <c r="AV1814" s="12" t="s">
        <v>80</v>
      </c>
      <c r="AW1814" s="12" t="s">
        <v>30</v>
      </c>
      <c r="AX1814" s="12" t="s">
        <v>73</v>
      </c>
      <c r="AY1814" s="156" t="s">
        <v>187</v>
      </c>
    </row>
    <row r="1815" spans="2:65" s="13" customFormat="1" ht="11.25">
      <c r="B1815" s="161"/>
      <c r="D1815" s="151" t="s">
        <v>197</v>
      </c>
      <c r="E1815" s="162" t="s">
        <v>1</v>
      </c>
      <c r="F1815" s="163" t="s">
        <v>1776</v>
      </c>
      <c r="H1815" s="164">
        <v>18</v>
      </c>
      <c r="I1815" s="165"/>
      <c r="L1815" s="161"/>
      <c r="M1815" s="166"/>
      <c r="T1815" s="167"/>
      <c r="AT1815" s="162" t="s">
        <v>197</v>
      </c>
      <c r="AU1815" s="162" t="s">
        <v>84</v>
      </c>
      <c r="AV1815" s="13" t="s">
        <v>84</v>
      </c>
      <c r="AW1815" s="13" t="s">
        <v>30</v>
      </c>
      <c r="AX1815" s="13" t="s">
        <v>73</v>
      </c>
      <c r="AY1815" s="162" t="s">
        <v>187</v>
      </c>
    </row>
    <row r="1816" spans="2:65" s="14" customFormat="1" ht="11.25">
      <c r="B1816" s="168"/>
      <c r="D1816" s="151" t="s">
        <v>197</v>
      </c>
      <c r="E1816" s="169" t="s">
        <v>1</v>
      </c>
      <c r="F1816" s="170" t="s">
        <v>202</v>
      </c>
      <c r="H1816" s="171">
        <v>18</v>
      </c>
      <c r="I1816" s="172"/>
      <c r="L1816" s="168"/>
      <c r="M1816" s="173"/>
      <c r="T1816" s="174"/>
      <c r="AT1816" s="169" t="s">
        <v>197</v>
      </c>
      <c r="AU1816" s="169" t="s">
        <v>84</v>
      </c>
      <c r="AV1816" s="14" t="s">
        <v>193</v>
      </c>
      <c r="AW1816" s="14" t="s">
        <v>30</v>
      </c>
      <c r="AX1816" s="14" t="s">
        <v>80</v>
      </c>
      <c r="AY1816" s="169" t="s">
        <v>187</v>
      </c>
    </row>
    <row r="1817" spans="2:65" s="1" customFormat="1" ht="24.2" customHeight="1">
      <c r="B1817" s="32"/>
      <c r="C1817" s="137" t="s">
        <v>1777</v>
      </c>
      <c r="D1817" s="137" t="s">
        <v>189</v>
      </c>
      <c r="E1817" s="138" t="s">
        <v>1778</v>
      </c>
      <c r="F1817" s="139" t="s">
        <v>1779</v>
      </c>
      <c r="G1817" s="140" t="s">
        <v>397</v>
      </c>
      <c r="H1817" s="141">
        <v>4</v>
      </c>
      <c r="I1817" s="142"/>
      <c r="J1817" s="143">
        <f>ROUND(I1817*H1817,2)</f>
        <v>0</v>
      </c>
      <c r="K1817" s="144"/>
      <c r="L1817" s="32"/>
      <c r="M1817" s="145" t="s">
        <v>1</v>
      </c>
      <c r="N1817" s="146" t="s">
        <v>39</v>
      </c>
      <c r="P1817" s="147">
        <f>O1817*H1817</f>
        <v>0</v>
      </c>
      <c r="Q1817" s="147">
        <v>0</v>
      </c>
      <c r="R1817" s="147">
        <f>Q1817*H1817</f>
        <v>0</v>
      </c>
      <c r="S1817" s="147">
        <v>0</v>
      </c>
      <c r="T1817" s="148">
        <f>S1817*H1817</f>
        <v>0</v>
      </c>
      <c r="AR1817" s="149" t="s">
        <v>287</v>
      </c>
      <c r="AT1817" s="149" t="s">
        <v>189</v>
      </c>
      <c r="AU1817" s="149" t="s">
        <v>84</v>
      </c>
      <c r="AY1817" s="17" t="s">
        <v>187</v>
      </c>
      <c r="BE1817" s="150">
        <f>IF(N1817="základní",J1817,0)</f>
        <v>0</v>
      </c>
      <c r="BF1817" s="150">
        <f>IF(N1817="snížená",J1817,0)</f>
        <v>0</v>
      </c>
      <c r="BG1817" s="150">
        <f>IF(N1817="zákl. přenesená",J1817,0)</f>
        <v>0</v>
      </c>
      <c r="BH1817" s="150">
        <f>IF(N1817="sníž. přenesená",J1817,0)</f>
        <v>0</v>
      </c>
      <c r="BI1817" s="150">
        <f>IF(N1817="nulová",J1817,0)</f>
        <v>0</v>
      </c>
      <c r="BJ1817" s="17" t="s">
        <v>84</v>
      </c>
      <c r="BK1817" s="150">
        <f>ROUND(I1817*H1817,2)</f>
        <v>0</v>
      </c>
      <c r="BL1817" s="17" t="s">
        <v>287</v>
      </c>
      <c r="BM1817" s="149" t="s">
        <v>3810</v>
      </c>
    </row>
    <row r="1818" spans="2:65" s="12" customFormat="1" ht="11.25">
      <c r="B1818" s="155"/>
      <c r="D1818" s="151" t="s">
        <v>197</v>
      </c>
      <c r="E1818" s="156" t="s">
        <v>1</v>
      </c>
      <c r="F1818" s="157" t="s">
        <v>207</v>
      </c>
      <c r="H1818" s="156" t="s">
        <v>1</v>
      </c>
      <c r="I1818" s="158"/>
      <c r="L1818" s="155"/>
      <c r="M1818" s="159"/>
      <c r="T1818" s="160"/>
      <c r="AT1818" s="156" t="s">
        <v>197</v>
      </c>
      <c r="AU1818" s="156" t="s">
        <v>84</v>
      </c>
      <c r="AV1818" s="12" t="s">
        <v>80</v>
      </c>
      <c r="AW1818" s="12" t="s">
        <v>30</v>
      </c>
      <c r="AX1818" s="12" t="s">
        <v>73</v>
      </c>
      <c r="AY1818" s="156" t="s">
        <v>187</v>
      </c>
    </row>
    <row r="1819" spans="2:65" s="12" customFormat="1" ht="11.25">
      <c r="B1819" s="155"/>
      <c r="D1819" s="151" t="s">
        <v>197</v>
      </c>
      <c r="E1819" s="156" t="s">
        <v>1</v>
      </c>
      <c r="F1819" s="157" t="s">
        <v>1781</v>
      </c>
      <c r="H1819" s="156" t="s">
        <v>1</v>
      </c>
      <c r="I1819" s="158"/>
      <c r="L1819" s="155"/>
      <c r="M1819" s="159"/>
      <c r="T1819" s="160"/>
      <c r="AT1819" s="156" t="s">
        <v>197</v>
      </c>
      <c r="AU1819" s="156" t="s">
        <v>84</v>
      </c>
      <c r="AV1819" s="12" t="s">
        <v>80</v>
      </c>
      <c r="AW1819" s="12" t="s">
        <v>30</v>
      </c>
      <c r="AX1819" s="12" t="s">
        <v>73</v>
      </c>
      <c r="AY1819" s="156" t="s">
        <v>187</v>
      </c>
    </row>
    <row r="1820" spans="2:65" s="13" customFormat="1" ht="11.25">
      <c r="B1820" s="161"/>
      <c r="D1820" s="151" t="s">
        <v>197</v>
      </c>
      <c r="E1820" s="162" t="s">
        <v>1</v>
      </c>
      <c r="F1820" s="163" t="s">
        <v>1782</v>
      </c>
      <c r="H1820" s="164">
        <v>4</v>
      </c>
      <c r="I1820" s="165"/>
      <c r="L1820" s="161"/>
      <c r="M1820" s="166"/>
      <c r="T1820" s="167"/>
      <c r="AT1820" s="162" t="s">
        <v>197</v>
      </c>
      <c r="AU1820" s="162" t="s">
        <v>84</v>
      </c>
      <c r="AV1820" s="13" t="s">
        <v>84</v>
      </c>
      <c r="AW1820" s="13" t="s">
        <v>30</v>
      </c>
      <c r="AX1820" s="13" t="s">
        <v>73</v>
      </c>
      <c r="AY1820" s="162" t="s">
        <v>187</v>
      </c>
    </row>
    <row r="1821" spans="2:65" s="14" customFormat="1" ht="11.25">
      <c r="B1821" s="168"/>
      <c r="D1821" s="151" t="s">
        <v>197</v>
      </c>
      <c r="E1821" s="169" t="s">
        <v>1</v>
      </c>
      <c r="F1821" s="170" t="s">
        <v>202</v>
      </c>
      <c r="H1821" s="171">
        <v>4</v>
      </c>
      <c r="I1821" s="172"/>
      <c r="L1821" s="168"/>
      <c r="M1821" s="173"/>
      <c r="T1821" s="174"/>
      <c r="AT1821" s="169" t="s">
        <v>197</v>
      </c>
      <c r="AU1821" s="169" t="s">
        <v>84</v>
      </c>
      <c r="AV1821" s="14" t="s">
        <v>193</v>
      </c>
      <c r="AW1821" s="14" t="s">
        <v>30</v>
      </c>
      <c r="AX1821" s="14" t="s">
        <v>80</v>
      </c>
      <c r="AY1821" s="169" t="s">
        <v>187</v>
      </c>
    </row>
    <row r="1822" spans="2:65" s="1" customFormat="1" ht="24.2" customHeight="1">
      <c r="B1822" s="32"/>
      <c r="C1822" s="137" t="s">
        <v>1783</v>
      </c>
      <c r="D1822" s="137" t="s">
        <v>189</v>
      </c>
      <c r="E1822" s="138" t="s">
        <v>1784</v>
      </c>
      <c r="F1822" s="139" t="s">
        <v>1785</v>
      </c>
      <c r="G1822" s="140" t="s">
        <v>406</v>
      </c>
      <c r="H1822" s="141">
        <v>4</v>
      </c>
      <c r="I1822" s="142"/>
      <c r="J1822" s="143">
        <f>ROUND(I1822*H1822,2)</f>
        <v>0</v>
      </c>
      <c r="K1822" s="144"/>
      <c r="L1822" s="32"/>
      <c r="M1822" s="145" t="s">
        <v>1</v>
      </c>
      <c r="N1822" s="146" t="s">
        <v>39</v>
      </c>
      <c r="P1822" s="147">
        <f>O1822*H1822</f>
        <v>0</v>
      </c>
      <c r="Q1822" s="147">
        <v>0</v>
      </c>
      <c r="R1822" s="147">
        <f>Q1822*H1822</f>
        <v>0</v>
      </c>
      <c r="S1822" s="147">
        <v>0</v>
      </c>
      <c r="T1822" s="148">
        <f>S1822*H1822</f>
        <v>0</v>
      </c>
      <c r="AR1822" s="149" t="s">
        <v>287</v>
      </c>
      <c r="AT1822" s="149" t="s">
        <v>189</v>
      </c>
      <c r="AU1822" s="149" t="s">
        <v>84</v>
      </c>
      <c r="AY1822" s="17" t="s">
        <v>187</v>
      </c>
      <c r="BE1822" s="150">
        <f>IF(N1822="základní",J1822,0)</f>
        <v>0</v>
      </c>
      <c r="BF1822" s="150">
        <f>IF(N1822="snížená",J1822,0)</f>
        <v>0</v>
      </c>
      <c r="BG1822" s="150">
        <f>IF(N1822="zákl. přenesená",J1822,0)</f>
        <v>0</v>
      </c>
      <c r="BH1822" s="150">
        <f>IF(N1822="sníž. přenesená",J1822,0)</f>
        <v>0</v>
      </c>
      <c r="BI1822" s="150">
        <f>IF(N1822="nulová",J1822,0)</f>
        <v>0</v>
      </c>
      <c r="BJ1822" s="17" t="s">
        <v>84</v>
      </c>
      <c r="BK1822" s="150">
        <f>ROUND(I1822*H1822,2)</f>
        <v>0</v>
      </c>
      <c r="BL1822" s="17" t="s">
        <v>287</v>
      </c>
      <c r="BM1822" s="149" t="s">
        <v>3811</v>
      </c>
    </row>
    <row r="1823" spans="2:65" s="1" customFormat="1" ht="24.2" customHeight="1">
      <c r="B1823" s="32"/>
      <c r="C1823" s="137" t="s">
        <v>1787</v>
      </c>
      <c r="D1823" s="137" t="s">
        <v>189</v>
      </c>
      <c r="E1823" s="138" t="s">
        <v>1788</v>
      </c>
      <c r="F1823" s="139" t="s">
        <v>1789</v>
      </c>
      <c r="G1823" s="140" t="s">
        <v>406</v>
      </c>
      <c r="H1823" s="141">
        <v>4</v>
      </c>
      <c r="I1823" s="142"/>
      <c r="J1823" s="143">
        <f>ROUND(I1823*H1823,2)</f>
        <v>0</v>
      </c>
      <c r="K1823" s="144"/>
      <c r="L1823" s="32"/>
      <c r="M1823" s="145" t="s">
        <v>1</v>
      </c>
      <c r="N1823" s="146" t="s">
        <v>39</v>
      </c>
      <c r="P1823" s="147">
        <f>O1823*H1823</f>
        <v>0</v>
      </c>
      <c r="Q1823" s="147">
        <v>0</v>
      </c>
      <c r="R1823" s="147">
        <f>Q1823*H1823</f>
        <v>0</v>
      </c>
      <c r="S1823" s="147">
        <v>0</v>
      </c>
      <c r="T1823" s="148">
        <f>S1823*H1823</f>
        <v>0</v>
      </c>
      <c r="AR1823" s="149" t="s">
        <v>287</v>
      </c>
      <c r="AT1823" s="149" t="s">
        <v>189</v>
      </c>
      <c r="AU1823" s="149" t="s">
        <v>84</v>
      </c>
      <c r="AY1823" s="17" t="s">
        <v>187</v>
      </c>
      <c r="BE1823" s="150">
        <f>IF(N1823="základní",J1823,0)</f>
        <v>0</v>
      </c>
      <c r="BF1823" s="150">
        <f>IF(N1823="snížená",J1823,0)</f>
        <v>0</v>
      </c>
      <c r="BG1823" s="150">
        <f>IF(N1823="zákl. přenesená",J1823,0)</f>
        <v>0</v>
      </c>
      <c r="BH1823" s="150">
        <f>IF(N1823="sníž. přenesená",J1823,0)</f>
        <v>0</v>
      </c>
      <c r="BI1823" s="150">
        <f>IF(N1823="nulová",J1823,0)</f>
        <v>0</v>
      </c>
      <c r="BJ1823" s="17" t="s">
        <v>84</v>
      </c>
      <c r="BK1823" s="150">
        <f>ROUND(I1823*H1823,2)</f>
        <v>0</v>
      </c>
      <c r="BL1823" s="17" t="s">
        <v>287</v>
      </c>
      <c r="BM1823" s="149" t="s">
        <v>3812</v>
      </c>
    </row>
    <row r="1824" spans="2:65" s="1" customFormat="1" ht="24.2" customHeight="1">
      <c r="B1824" s="32"/>
      <c r="C1824" s="137" t="s">
        <v>1791</v>
      </c>
      <c r="D1824" s="137" t="s">
        <v>189</v>
      </c>
      <c r="E1824" s="138" t="s">
        <v>1792</v>
      </c>
      <c r="F1824" s="139" t="s">
        <v>1793</v>
      </c>
      <c r="G1824" s="140" t="s">
        <v>406</v>
      </c>
      <c r="H1824" s="141">
        <v>1</v>
      </c>
      <c r="I1824" s="142"/>
      <c r="J1824" s="143">
        <f>ROUND(I1824*H1824,2)</f>
        <v>0</v>
      </c>
      <c r="K1824" s="144"/>
      <c r="L1824" s="32"/>
      <c r="M1824" s="145" t="s">
        <v>1</v>
      </c>
      <c r="N1824" s="146" t="s">
        <v>39</v>
      </c>
      <c r="P1824" s="147">
        <f>O1824*H1824</f>
        <v>0</v>
      </c>
      <c r="Q1824" s="147">
        <v>0</v>
      </c>
      <c r="R1824" s="147">
        <f>Q1824*H1824</f>
        <v>0</v>
      </c>
      <c r="S1824" s="147">
        <v>0</v>
      </c>
      <c r="T1824" s="148">
        <f>S1824*H1824</f>
        <v>0</v>
      </c>
      <c r="AR1824" s="149" t="s">
        <v>287</v>
      </c>
      <c r="AT1824" s="149" t="s">
        <v>189</v>
      </c>
      <c r="AU1824" s="149" t="s">
        <v>84</v>
      </c>
      <c r="AY1824" s="17" t="s">
        <v>187</v>
      </c>
      <c r="BE1824" s="150">
        <f>IF(N1824="základní",J1824,0)</f>
        <v>0</v>
      </c>
      <c r="BF1824" s="150">
        <f>IF(N1824="snížená",J1824,0)</f>
        <v>0</v>
      </c>
      <c r="BG1824" s="150">
        <f>IF(N1824="zákl. přenesená",J1824,0)</f>
        <v>0</v>
      </c>
      <c r="BH1824" s="150">
        <f>IF(N1824="sníž. přenesená",J1824,0)</f>
        <v>0</v>
      </c>
      <c r="BI1824" s="150">
        <f>IF(N1824="nulová",J1824,0)</f>
        <v>0</v>
      </c>
      <c r="BJ1824" s="17" t="s">
        <v>84</v>
      </c>
      <c r="BK1824" s="150">
        <f>ROUND(I1824*H1824,2)</f>
        <v>0</v>
      </c>
      <c r="BL1824" s="17" t="s">
        <v>287</v>
      </c>
      <c r="BM1824" s="149" t="s">
        <v>3813</v>
      </c>
    </row>
    <row r="1825" spans="2:65" s="1" customFormat="1" ht="49.15" customHeight="1">
      <c r="B1825" s="32"/>
      <c r="C1825" s="137" t="s">
        <v>1795</v>
      </c>
      <c r="D1825" s="137" t="s">
        <v>189</v>
      </c>
      <c r="E1825" s="138" t="s">
        <v>1796</v>
      </c>
      <c r="F1825" s="139" t="s">
        <v>1797</v>
      </c>
      <c r="G1825" s="140" t="s">
        <v>217</v>
      </c>
      <c r="H1825" s="141">
        <v>1.5940000000000001</v>
      </c>
      <c r="I1825" s="142"/>
      <c r="J1825" s="143">
        <f>ROUND(I1825*H1825,2)</f>
        <v>0</v>
      </c>
      <c r="K1825" s="144"/>
      <c r="L1825" s="32"/>
      <c r="M1825" s="145" t="s">
        <v>1</v>
      </c>
      <c r="N1825" s="146" t="s">
        <v>39</v>
      </c>
      <c r="P1825" s="147">
        <f>O1825*H1825</f>
        <v>0</v>
      </c>
      <c r="Q1825" s="147">
        <v>0</v>
      </c>
      <c r="R1825" s="147">
        <f>Q1825*H1825</f>
        <v>0</v>
      </c>
      <c r="S1825" s="147">
        <v>0</v>
      </c>
      <c r="T1825" s="148">
        <f>S1825*H1825</f>
        <v>0</v>
      </c>
      <c r="AR1825" s="149" t="s">
        <v>287</v>
      </c>
      <c r="AT1825" s="149" t="s">
        <v>189</v>
      </c>
      <c r="AU1825" s="149" t="s">
        <v>84</v>
      </c>
      <c r="AY1825" s="17" t="s">
        <v>187</v>
      </c>
      <c r="BE1825" s="150">
        <f>IF(N1825="základní",J1825,0)</f>
        <v>0</v>
      </c>
      <c r="BF1825" s="150">
        <f>IF(N1825="snížená",J1825,0)</f>
        <v>0</v>
      </c>
      <c r="BG1825" s="150">
        <f>IF(N1825="zákl. přenesená",J1825,0)</f>
        <v>0</v>
      </c>
      <c r="BH1825" s="150">
        <f>IF(N1825="sníž. přenesená",J1825,0)</f>
        <v>0</v>
      </c>
      <c r="BI1825" s="150">
        <f>IF(N1825="nulová",J1825,0)</f>
        <v>0</v>
      </c>
      <c r="BJ1825" s="17" t="s">
        <v>84</v>
      </c>
      <c r="BK1825" s="150">
        <f>ROUND(I1825*H1825,2)</f>
        <v>0</v>
      </c>
      <c r="BL1825" s="17" t="s">
        <v>287</v>
      </c>
      <c r="BM1825" s="149" t="s">
        <v>3814</v>
      </c>
    </row>
    <row r="1826" spans="2:65" s="1" customFormat="1" ht="117">
      <c r="B1826" s="32"/>
      <c r="D1826" s="151" t="s">
        <v>195</v>
      </c>
      <c r="F1826" s="152" t="s">
        <v>1799</v>
      </c>
      <c r="I1826" s="153"/>
      <c r="L1826" s="32"/>
      <c r="M1826" s="154"/>
      <c r="T1826" s="56"/>
      <c r="AT1826" s="17" t="s">
        <v>195</v>
      </c>
      <c r="AU1826" s="17" t="s">
        <v>84</v>
      </c>
    </row>
    <row r="1827" spans="2:65" s="11" customFormat="1" ht="22.9" customHeight="1">
      <c r="B1827" s="125"/>
      <c r="D1827" s="126" t="s">
        <v>72</v>
      </c>
      <c r="E1827" s="135" t="s">
        <v>1800</v>
      </c>
      <c r="F1827" s="135" t="s">
        <v>1801</v>
      </c>
      <c r="I1827" s="128"/>
      <c r="J1827" s="136">
        <f>BK1827</f>
        <v>0</v>
      </c>
      <c r="L1827" s="125"/>
      <c r="M1827" s="130"/>
      <c r="P1827" s="131">
        <f>SUM(P1828:P1910)</f>
        <v>0</v>
      </c>
      <c r="R1827" s="131">
        <f>SUM(R1828:R1910)</f>
        <v>0</v>
      </c>
      <c r="T1827" s="132">
        <f>SUM(T1828:T1910)</f>
        <v>0</v>
      </c>
      <c r="AR1827" s="126" t="s">
        <v>84</v>
      </c>
      <c r="AT1827" s="133" t="s">
        <v>72</v>
      </c>
      <c r="AU1827" s="133" t="s">
        <v>80</v>
      </c>
      <c r="AY1827" s="126" t="s">
        <v>187</v>
      </c>
      <c r="BK1827" s="134">
        <f>SUM(BK1828:BK1910)</f>
        <v>0</v>
      </c>
    </row>
    <row r="1828" spans="2:65" s="1" customFormat="1" ht="24.2" customHeight="1">
      <c r="B1828" s="32"/>
      <c r="C1828" s="137" t="s">
        <v>1802</v>
      </c>
      <c r="D1828" s="137" t="s">
        <v>189</v>
      </c>
      <c r="E1828" s="138" t="s">
        <v>1803</v>
      </c>
      <c r="F1828" s="139" t="s">
        <v>1804</v>
      </c>
      <c r="G1828" s="140" t="s">
        <v>397</v>
      </c>
      <c r="H1828" s="141">
        <v>16.5</v>
      </c>
      <c r="I1828" s="142"/>
      <c r="J1828" s="143">
        <f>ROUND(I1828*H1828,2)</f>
        <v>0</v>
      </c>
      <c r="K1828" s="144"/>
      <c r="L1828" s="32"/>
      <c r="M1828" s="145" t="s">
        <v>1</v>
      </c>
      <c r="N1828" s="146" t="s">
        <v>39</v>
      </c>
      <c r="P1828" s="147">
        <f>O1828*H1828</f>
        <v>0</v>
      </c>
      <c r="Q1828" s="147">
        <v>0</v>
      </c>
      <c r="R1828" s="147">
        <f>Q1828*H1828</f>
        <v>0</v>
      </c>
      <c r="S1828" s="147">
        <v>0</v>
      </c>
      <c r="T1828" s="148">
        <f>S1828*H1828</f>
        <v>0</v>
      </c>
      <c r="AR1828" s="149" t="s">
        <v>287</v>
      </c>
      <c r="AT1828" s="149" t="s">
        <v>189</v>
      </c>
      <c r="AU1828" s="149" t="s">
        <v>84</v>
      </c>
      <c r="AY1828" s="17" t="s">
        <v>187</v>
      </c>
      <c r="BE1828" s="150">
        <f>IF(N1828="základní",J1828,0)</f>
        <v>0</v>
      </c>
      <c r="BF1828" s="150">
        <f>IF(N1828="snížená",J1828,0)</f>
        <v>0</v>
      </c>
      <c r="BG1828" s="150">
        <f>IF(N1828="zákl. přenesená",J1828,0)</f>
        <v>0</v>
      </c>
      <c r="BH1828" s="150">
        <f>IF(N1828="sníž. přenesená",J1828,0)</f>
        <v>0</v>
      </c>
      <c r="BI1828" s="150">
        <f>IF(N1828="nulová",J1828,0)</f>
        <v>0</v>
      </c>
      <c r="BJ1828" s="17" t="s">
        <v>84</v>
      </c>
      <c r="BK1828" s="150">
        <f>ROUND(I1828*H1828,2)</f>
        <v>0</v>
      </c>
      <c r="BL1828" s="17" t="s">
        <v>287</v>
      </c>
      <c r="BM1828" s="149" t="s">
        <v>3815</v>
      </c>
    </row>
    <row r="1829" spans="2:65" s="1" customFormat="1" ht="48.75">
      <c r="B1829" s="32"/>
      <c r="D1829" s="151" t="s">
        <v>195</v>
      </c>
      <c r="F1829" s="152" t="s">
        <v>1806</v>
      </c>
      <c r="I1829" s="153"/>
      <c r="L1829" s="32"/>
      <c r="M1829" s="154"/>
      <c r="T1829" s="56"/>
      <c r="AT1829" s="17" t="s">
        <v>195</v>
      </c>
      <c r="AU1829" s="17" t="s">
        <v>84</v>
      </c>
    </row>
    <row r="1830" spans="2:65" s="12" customFormat="1" ht="11.25">
      <c r="B1830" s="155"/>
      <c r="D1830" s="151" t="s">
        <v>197</v>
      </c>
      <c r="E1830" s="156" t="s">
        <v>1</v>
      </c>
      <c r="F1830" s="157" t="s">
        <v>207</v>
      </c>
      <c r="H1830" s="156" t="s">
        <v>1</v>
      </c>
      <c r="I1830" s="158"/>
      <c r="L1830" s="155"/>
      <c r="M1830" s="159"/>
      <c r="T1830" s="160"/>
      <c r="AT1830" s="156" t="s">
        <v>197</v>
      </c>
      <c r="AU1830" s="156" t="s">
        <v>84</v>
      </c>
      <c r="AV1830" s="12" t="s">
        <v>80</v>
      </c>
      <c r="AW1830" s="12" t="s">
        <v>30</v>
      </c>
      <c r="AX1830" s="12" t="s">
        <v>73</v>
      </c>
      <c r="AY1830" s="156" t="s">
        <v>187</v>
      </c>
    </row>
    <row r="1831" spans="2:65" s="13" customFormat="1" ht="11.25">
      <c r="B1831" s="161"/>
      <c r="D1831" s="151" t="s">
        <v>197</v>
      </c>
      <c r="E1831" s="162" t="s">
        <v>1</v>
      </c>
      <c r="F1831" s="163" t="s">
        <v>1807</v>
      </c>
      <c r="H1831" s="164">
        <v>16.5</v>
      </c>
      <c r="I1831" s="165"/>
      <c r="L1831" s="161"/>
      <c r="M1831" s="166"/>
      <c r="T1831" s="167"/>
      <c r="AT1831" s="162" t="s">
        <v>197</v>
      </c>
      <c r="AU1831" s="162" t="s">
        <v>84</v>
      </c>
      <c r="AV1831" s="13" t="s">
        <v>84</v>
      </c>
      <c r="AW1831" s="13" t="s">
        <v>30</v>
      </c>
      <c r="AX1831" s="13" t="s">
        <v>73</v>
      </c>
      <c r="AY1831" s="162" t="s">
        <v>187</v>
      </c>
    </row>
    <row r="1832" spans="2:65" s="14" customFormat="1" ht="11.25">
      <c r="B1832" s="168"/>
      <c r="D1832" s="151" t="s">
        <v>197</v>
      </c>
      <c r="E1832" s="169" t="s">
        <v>1</v>
      </c>
      <c r="F1832" s="170" t="s">
        <v>202</v>
      </c>
      <c r="H1832" s="171">
        <v>16.5</v>
      </c>
      <c r="I1832" s="172"/>
      <c r="L1832" s="168"/>
      <c r="M1832" s="173"/>
      <c r="T1832" s="174"/>
      <c r="AT1832" s="169" t="s">
        <v>197</v>
      </c>
      <c r="AU1832" s="169" t="s">
        <v>84</v>
      </c>
      <c r="AV1832" s="14" t="s">
        <v>193</v>
      </c>
      <c r="AW1832" s="14" t="s">
        <v>30</v>
      </c>
      <c r="AX1832" s="14" t="s">
        <v>80</v>
      </c>
      <c r="AY1832" s="169" t="s">
        <v>187</v>
      </c>
    </row>
    <row r="1833" spans="2:65" s="1" customFormat="1" ht="24.2" customHeight="1">
      <c r="B1833" s="32"/>
      <c r="C1833" s="175" t="s">
        <v>1808</v>
      </c>
      <c r="D1833" s="175" t="s">
        <v>338</v>
      </c>
      <c r="E1833" s="176" t="s">
        <v>1809</v>
      </c>
      <c r="F1833" s="177" t="s">
        <v>1810</v>
      </c>
      <c r="G1833" s="178" t="s">
        <v>397</v>
      </c>
      <c r="H1833" s="179">
        <v>16.5</v>
      </c>
      <c r="I1833" s="180"/>
      <c r="J1833" s="181">
        <f>ROUND(I1833*H1833,2)</f>
        <v>0</v>
      </c>
      <c r="K1833" s="182"/>
      <c r="L1833" s="183"/>
      <c r="M1833" s="184" t="s">
        <v>1</v>
      </c>
      <c r="N1833" s="185" t="s">
        <v>39</v>
      </c>
      <c r="P1833" s="147">
        <f>O1833*H1833</f>
        <v>0</v>
      </c>
      <c r="Q1833" s="147">
        <v>0</v>
      </c>
      <c r="R1833" s="147">
        <f>Q1833*H1833</f>
        <v>0</v>
      </c>
      <c r="S1833" s="147">
        <v>0</v>
      </c>
      <c r="T1833" s="148">
        <f>S1833*H1833</f>
        <v>0</v>
      </c>
      <c r="AR1833" s="149" t="s">
        <v>388</v>
      </c>
      <c r="AT1833" s="149" t="s">
        <v>338</v>
      </c>
      <c r="AU1833" s="149" t="s">
        <v>84</v>
      </c>
      <c r="AY1833" s="17" t="s">
        <v>187</v>
      </c>
      <c r="BE1833" s="150">
        <f>IF(N1833="základní",J1833,0)</f>
        <v>0</v>
      </c>
      <c r="BF1833" s="150">
        <f>IF(N1833="snížená",J1833,0)</f>
        <v>0</v>
      </c>
      <c r="BG1833" s="150">
        <f>IF(N1833="zákl. přenesená",J1833,0)</f>
        <v>0</v>
      </c>
      <c r="BH1833" s="150">
        <f>IF(N1833="sníž. přenesená",J1833,0)</f>
        <v>0</v>
      </c>
      <c r="BI1833" s="150">
        <f>IF(N1833="nulová",J1833,0)</f>
        <v>0</v>
      </c>
      <c r="BJ1833" s="17" t="s">
        <v>84</v>
      </c>
      <c r="BK1833" s="150">
        <f>ROUND(I1833*H1833,2)</f>
        <v>0</v>
      </c>
      <c r="BL1833" s="17" t="s">
        <v>287</v>
      </c>
      <c r="BM1833" s="149" t="s">
        <v>3816</v>
      </c>
    </row>
    <row r="1834" spans="2:65" s="1" customFormat="1" ht="24.2" customHeight="1">
      <c r="B1834" s="32"/>
      <c r="C1834" s="137" t="s">
        <v>1812</v>
      </c>
      <c r="D1834" s="137" t="s">
        <v>189</v>
      </c>
      <c r="E1834" s="138" t="s">
        <v>1813</v>
      </c>
      <c r="F1834" s="139" t="s">
        <v>1814</v>
      </c>
      <c r="G1834" s="140" t="s">
        <v>406</v>
      </c>
      <c r="H1834" s="141">
        <v>14.2</v>
      </c>
      <c r="I1834" s="142"/>
      <c r="J1834" s="143">
        <f>ROUND(I1834*H1834,2)</f>
        <v>0</v>
      </c>
      <c r="K1834" s="144"/>
      <c r="L1834" s="32"/>
      <c r="M1834" s="145" t="s">
        <v>1</v>
      </c>
      <c r="N1834" s="146" t="s">
        <v>39</v>
      </c>
      <c r="P1834" s="147">
        <f>O1834*H1834</f>
        <v>0</v>
      </c>
      <c r="Q1834" s="147">
        <v>0</v>
      </c>
      <c r="R1834" s="147">
        <f>Q1834*H1834</f>
        <v>0</v>
      </c>
      <c r="S1834" s="147">
        <v>0</v>
      </c>
      <c r="T1834" s="148">
        <f>S1834*H1834</f>
        <v>0</v>
      </c>
      <c r="AR1834" s="149" t="s">
        <v>287</v>
      </c>
      <c r="AT1834" s="149" t="s">
        <v>189</v>
      </c>
      <c r="AU1834" s="149" t="s">
        <v>84</v>
      </c>
      <c r="AY1834" s="17" t="s">
        <v>187</v>
      </c>
      <c r="BE1834" s="150">
        <f>IF(N1834="základní",J1834,0)</f>
        <v>0</v>
      </c>
      <c r="BF1834" s="150">
        <f>IF(N1834="snížená",J1834,0)</f>
        <v>0</v>
      </c>
      <c r="BG1834" s="150">
        <f>IF(N1834="zákl. přenesená",J1834,0)</f>
        <v>0</v>
      </c>
      <c r="BH1834" s="150">
        <f>IF(N1834="sníž. přenesená",J1834,0)</f>
        <v>0</v>
      </c>
      <c r="BI1834" s="150">
        <f>IF(N1834="nulová",J1834,0)</f>
        <v>0</v>
      </c>
      <c r="BJ1834" s="17" t="s">
        <v>84</v>
      </c>
      <c r="BK1834" s="150">
        <f>ROUND(I1834*H1834,2)</f>
        <v>0</v>
      </c>
      <c r="BL1834" s="17" t="s">
        <v>287</v>
      </c>
      <c r="BM1834" s="149" t="s">
        <v>3817</v>
      </c>
    </row>
    <row r="1835" spans="2:65" s="12" customFormat="1" ht="11.25">
      <c r="B1835" s="155"/>
      <c r="D1835" s="151" t="s">
        <v>197</v>
      </c>
      <c r="E1835" s="156" t="s">
        <v>1</v>
      </c>
      <c r="F1835" s="157" t="s">
        <v>379</v>
      </c>
      <c r="H1835" s="156" t="s">
        <v>1</v>
      </c>
      <c r="I1835" s="158"/>
      <c r="L1835" s="155"/>
      <c r="M1835" s="159"/>
      <c r="T1835" s="160"/>
      <c r="AT1835" s="156" t="s">
        <v>197</v>
      </c>
      <c r="AU1835" s="156" t="s">
        <v>84</v>
      </c>
      <c r="AV1835" s="12" t="s">
        <v>80</v>
      </c>
      <c r="AW1835" s="12" t="s">
        <v>30</v>
      </c>
      <c r="AX1835" s="12" t="s">
        <v>73</v>
      </c>
      <c r="AY1835" s="156" t="s">
        <v>187</v>
      </c>
    </row>
    <row r="1836" spans="2:65" s="12" customFormat="1" ht="11.25">
      <c r="B1836" s="155"/>
      <c r="D1836" s="151" t="s">
        <v>197</v>
      </c>
      <c r="E1836" s="156" t="s">
        <v>1</v>
      </c>
      <c r="F1836" s="157" t="s">
        <v>307</v>
      </c>
      <c r="H1836" s="156" t="s">
        <v>1</v>
      </c>
      <c r="I1836" s="158"/>
      <c r="L1836" s="155"/>
      <c r="M1836" s="159"/>
      <c r="T1836" s="160"/>
      <c r="AT1836" s="156" t="s">
        <v>197</v>
      </c>
      <c r="AU1836" s="156" t="s">
        <v>84</v>
      </c>
      <c r="AV1836" s="12" t="s">
        <v>80</v>
      </c>
      <c r="AW1836" s="12" t="s">
        <v>30</v>
      </c>
      <c r="AX1836" s="12" t="s">
        <v>73</v>
      </c>
      <c r="AY1836" s="156" t="s">
        <v>187</v>
      </c>
    </row>
    <row r="1837" spans="2:65" s="13" customFormat="1" ht="11.25">
      <c r="B1837" s="161"/>
      <c r="D1837" s="151" t="s">
        <v>197</v>
      </c>
      <c r="E1837" s="162" t="s">
        <v>1</v>
      </c>
      <c r="F1837" s="163" t="s">
        <v>1816</v>
      </c>
      <c r="H1837" s="164">
        <v>6</v>
      </c>
      <c r="I1837" s="165"/>
      <c r="L1837" s="161"/>
      <c r="M1837" s="166"/>
      <c r="T1837" s="167"/>
      <c r="AT1837" s="162" t="s">
        <v>197</v>
      </c>
      <c r="AU1837" s="162" t="s">
        <v>84</v>
      </c>
      <c r="AV1837" s="13" t="s">
        <v>84</v>
      </c>
      <c r="AW1837" s="13" t="s">
        <v>30</v>
      </c>
      <c r="AX1837" s="13" t="s">
        <v>73</v>
      </c>
      <c r="AY1837" s="162" t="s">
        <v>187</v>
      </c>
    </row>
    <row r="1838" spans="2:65" s="12" customFormat="1" ht="11.25">
      <c r="B1838" s="155"/>
      <c r="D1838" s="151" t="s">
        <v>197</v>
      </c>
      <c r="E1838" s="156" t="s">
        <v>1</v>
      </c>
      <c r="F1838" s="157" t="s">
        <v>311</v>
      </c>
      <c r="H1838" s="156" t="s">
        <v>1</v>
      </c>
      <c r="I1838" s="158"/>
      <c r="L1838" s="155"/>
      <c r="M1838" s="159"/>
      <c r="T1838" s="160"/>
      <c r="AT1838" s="156" t="s">
        <v>197</v>
      </c>
      <c r="AU1838" s="156" t="s">
        <v>84</v>
      </c>
      <c r="AV1838" s="12" t="s">
        <v>80</v>
      </c>
      <c r="AW1838" s="12" t="s">
        <v>30</v>
      </c>
      <c r="AX1838" s="12" t="s">
        <v>73</v>
      </c>
      <c r="AY1838" s="156" t="s">
        <v>187</v>
      </c>
    </row>
    <row r="1839" spans="2:65" s="13" customFormat="1" ht="11.25">
      <c r="B1839" s="161"/>
      <c r="D1839" s="151" t="s">
        <v>197</v>
      </c>
      <c r="E1839" s="162" t="s">
        <v>1</v>
      </c>
      <c r="F1839" s="163" t="s">
        <v>1816</v>
      </c>
      <c r="H1839" s="164">
        <v>6</v>
      </c>
      <c r="I1839" s="165"/>
      <c r="L1839" s="161"/>
      <c r="M1839" s="166"/>
      <c r="T1839" s="167"/>
      <c r="AT1839" s="162" t="s">
        <v>197</v>
      </c>
      <c r="AU1839" s="162" t="s">
        <v>84</v>
      </c>
      <c r="AV1839" s="13" t="s">
        <v>84</v>
      </c>
      <c r="AW1839" s="13" t="s">
        <v>30</v>
      </c>
      <c r="AX1839" s="13" t="s">
        <v>73</v>
      </c>
      <c r="AY1839" s="162" t="s">
        <v>187</v>
      </c>
    </row>
    <row r="1840" spans="2:65" s="12" customFormat="1" ht="11.25">
      <c r="B1840" s="155"/>
      <c r="D1840" s="151" t="s">
        <v>197</v>
      </c>
      <c r="E1840" s="156" t="s">
        <v>1</v>
      </c>
      <c r="F1840" s="157" t="s">
        <v>632</v>
      </c>
      <c r="H1840" s="156" t="s">
        <v>1</v>
      </c>
      <c r="I1840" s="158"/>
      <c r="L1840" s="155"/>
      <c r="M1840" s="159"/>
      <c r="T1840" s="160"/>
      <c r="AT1840" s="156" t="s">
        <v>197</v>
      </c>
      <c r="AU1840" s="156" t="s">
        <v>84</v>
      </c>
      <c r="AV1840" s="12" t="s">
        <v>80</v>
      </c>
      <c r="AW1840" s="12" t="s">
        <v>30</v>
      </c>
      <c r="AX1840" s="12" t="s">
        <v>73</v>
      </c>
      <c r="AY1840" s="156" t="s">
        <v>187</v>
      </c>
    </row>
    <row r="1841" spans="2:65" s="13" customFormat="1" ht="11.25">
      <c r="B1841" s="161"/>
      <c r="D1841" s="151" t="s">
        <v>197</v>
      </c>
      <c r="E1841" s="162" t="s">
        <v>1</v>
      </c>
      <c r="F1841" s="163" t="s">
        <v>1736</v>
      </c>
      <c r="H1841" s="164">
        <v>2.2000000000000002</v>
      </c>
      <c r="I1841" s="165"/>
      <c r="L1841" s="161"/>
      <c r="M1841" s="166"/>
      <c r="T1841" s="167"/>
      <c r="AT1841" s="162" t="s">
        <v>197</v>
      </c>
      <c r="AU1841" s="162" t="s">
        <v>84</v>
      </c>
      <c r="AV1841" s="13" t="s">
        <v>84</v>
      </c>
      <c r="AW1841" s="13" t="s">
        <v>30</v>
      </c>
      <c r="AX1841" s="13" t="s">
        <v>73</v>
      </c>
      <c r="AY1841" s="162" t="s">
        <v>187</v>
      </c>
    </row>
    <row r="1842" spans="2:65" s="14" customFormat="1" ht="11.25">
      <c r="B1842" s="168"/>
      <c r="D1842" s="151" t="s">
        <v>197</v>
      </c>
      <c r="E1842" s="169" t="s">
        <v>1</v>
      </c>
      <c r="F1842" s="170" t="s">
        <v>202</v>
      </c>
      <c r="H1842" s="171">
        <v>14.2</v>
      </c>
      <c r="I1842" s="172"/>
      <c r="L1842" s="168"/>
      <c r="M1842" s="173"/>
      <c r="T1842" s="174"/>
      <c r="AT1842" s="169" t="s">
        <v>197</v>
      </c>
      <c r="AU1842" s="169" t="s">
        <v>84</v>
      </c>
      <c r="AV1842" s="14" t="s">
        <v>193</v>
      </c>
      <c r="AW1842" s="14" t="s">
        <v>30</v>
      </c>
      <c r="AX1842" s="14" t="s">
        <v>80</v>
      </c>
      <c r="AY1842" s="169" t="s">
        <v>187</v>
      </c>
    </row>
    <row r="1843" spans="2:65" s="1" customFormat="1" ht="24.2" customHeight="1">
      <c r="B1843" s="32"/>
      <c r="C1843" s="137" t="s">
        <v>1817</v>
      </c>
      <c r="D1843" s="137" t="s">
        <v>189</v>
      </c>
      <c r="E1843" s="138" t="s">
        <v>1818</v>
      </c>
      <c r="F1843" s="139" t="s">
        <v>1819</v>
      </c>
      <c r="G1843" s="140" t="s">
        <v>406</v>
      </c>
      <c r="H1843" s="141">
        <v>16</v>
      </c>
      <c r="I1843" s="142"/>
      <c r="J1843" s="143">
        <f>ROUND(I1843*H1843,2)</f>
        <v>0</v>
      </c>
      <c r="K1843" s="144"/>
      <c r="L1843" s="32"/>
      <c r="M1843" s="145" t="s">
        <v>1</v>
      </c>
      <c r="N1843" s="146" t="s">
        <v>39</v>
      </c>
      <c r="P1843" s="147">
        <f>O1843*H1843</f>
        <v>0</v>
      </c>
      <c r="Q1843" s="147">
        <v>0</v>
      </c>
      <c r="R1843" s="147">
        <f>Q1843*H1843</f>
        <v>0</v>
      </c>
      <c r="S1843" s="147">
        <v>0</v>
      </c>
      <c r="T1843" s="148">
        <f>S1843*H1843</f>
        <v>0</v>
      </c>
      <c r="AR1843" s="149" t="s">
        <v>287</v>
      </c>
      <c r="AT1843" s="149" t="s">
        <v>189</v>
      </c>
      <c r="AU1843" s="149" t="s">
        <v>84</v>
      </c>
      <c r="AY1843" s="17" t="s">
        <v>187</v>
      </c>
      <c r="BE1843" s="150">
        <f>IF(N1843="základní",J1843,0)</f>
        <v>0</v>
      </c>
      <c r="BF1843" s="150">
        <f>IF(N1843="snížená",J1843,0)</f>
        <v>0</v>
      </c>
      <c r="BG1843" s="150">
        <f>IF(N1843="zákl. přenesená",J1843,0)</f>
        <v>0</v>
      </c>
      <c r="BH1843" s="150">
        <f>IF(N1843="sníž. přenesená",J1843,0)</f>
        <v>0</v>
      </c>
      <c r="BI1843" s="150">
        <f>IF(N1843="nulová",J1843,0)</f>
        <v>0</v>
      </c>
      <c r="BJ1843" s="17" t="s">
        <v>84</v>
      </c>
      <c r="BK1843" s="150">
        <f>ROUND(I1843*H1843,2)</f>
        <v>0</v>
      </c>
      <c r="BL1843" s="17" t="s">
        <v>287</v>
      </c>
      <c r="BM1843" s="149" t="s">
        <v>3818</v>
      </c>
    </row>
    <row r="1844" spans="2:65" s="12" customFormat="1" ht="11.25">
      <c r="B1844" s="155"/>
      <c r="D1844" s="151" t="s">
        <v>197</v>
      </c>
      <c r="E1844" s="156" t="s">
        <v>1</v>
      </c>
      <c r="F1844" s="157" t="s">
        <v>379</v>
      </c>
      <c r="H1844" s="156" t="s">
        <v>1</v>
      </c>
      <c r="I1844" s="158"/>
      <c r="L1844" s="155"/>
      <c r="M1844" s="159"/>
      <c r="T1844" s="160"/>
      <c r="AT1844" s="156" t="s">
        <v>197</v>
      </c>
      <c r="AU1844" s="156" t="s">
        <v>84</v>
      </c>
      <c r="AV1844" s="12" t="s">
        <v>80</v>
      </c>
      <c r="AW1844" s="12" t="s">
        <v>30</v>
      </c>
      <c r="AX1844" s="12" t="s">
        <v>73</v>
      </c>
      <c r="AY1844" s="156" t="s">
        <v>187</v>
      </c>
    </row>
    <row r="1845" spans="2:65" s="12" customFormat="1" ht="11.25">
      <c r="B1845" s="155"/>
      <c r="D1845" s="151" t="s">
        <v>197</v>
      </c>
      <c r="E1845" s="156" t="s">
        <v>1</v>
      </c>
      <c r="F1845" s="157" t="s">
        <v>307</v>
      </c>
      <c r="H1845" s="156" t="s">
        <v>1</v>
      </c>
      <c r="I1845" s="158"/>
      <c r="L1845" s="155"/>
      <c r="M1845" s="159"/>
      <c r="T1845" s="160"/>
      <c r="AT1845" s="156" t="s">
        <v>197</v>
      </c>
      <c r="AU1845" s="156" t="s">
        <v>84</v>
      </c>
      <c r="AV1845" s="12" t="s">
        <v>80</v>
      </c>
      <c r="AW1845" s="12" t="s">
        <v>30</v>
      </c>
      <c r="AX1845" s="12" t="s">
        <v>73</v>
      </c>
      <c r="AY1845" s="156" t="s">
        <v>187</v>
      </c>
    </row>
    <row r="1846" spans="2:65" s="13" customFormat="1" ht="11.25">
      <c r="B1846" s="161"/>
      <c r="D1846" s="151" t="s">
        <v>197</v>
      </c>
      <c r="E1846" s="162" t="s">
        <v>1</v>
      </c>
      <c r="F1846" s="163" t="s">
        <v>242</v>
      </c>
      <c r="H1846" s="164">
        <v>8</v>
      </c>
      <c r="I1846" s="165"/>
      <c r="L1846" s="161"/>
      <c r="M1846" s="166"/>
      <c r="T1846" s="167"/>
      <c r="AT1846" s="162" t="s">
        <v>197</v>
      </c>
      <c r="AU1846" s="162" t="s">
        <v>84</v>
      </c>
      <c r="AV1846" s="13" t="s">
        <v>84</v>
      </c>
      <c r="AW1846" s="13" t="s">
        <v>30</v>
      </c>
      <c r="AX1846" s="13" t="s">
        <v>73</v>
      </c>
      <c r="AY1846" s="162" t="s">
        <v>187</v>
      </c>
    </row>
    <row r="1847" spans="2:65" s="12" customFormat="1" ht="11.25">
      <c r="B1847" s="155"/>
      <c r="D1847" s="151" t="s">
        <v>197</v>
      </c>
      <c r="E1847" s="156" t="s">
        <v>1</v>
      </c>
      <c r="F1847" s="157" t="s">
        <v>311</v>
      </c>
      <c r="H1847" s="156" t="s">
        <v>1</v>
      </c>
      <c r="I1847" s="158"/>
      <c r="L1847" s="155"/>
      <c r="M1847" s="159"/>
      <c r="T1847" s="160"/>
      <c r="AT1847" s="156" t="s">
        <v>197</v>
      </c>
      <c r="AU1847" s="156" t="s">
        <v>84</v>
      </c>
      <c r="AV1847" s="12" t="s">
        <v>80</v>
      </c>
      <c r="AW1847" s="12" t="s">
        <v>30</v>
      </c>
      <c r="AX1847" s="12" t="s">
        <v>73</v>
      </c>
      <c r="AY1847" s="156" t="s">
        <v>187</v>
      </c>
    </row>
    <row r="1848" spans="2:65" s="13" customFormat="1" ht="11.25">
      <c r="B1848" s="161"/>
      <c r="D1848" s="151" t="s">
        <v>197</v>
      </c>
      <c r="E1848" s="162" t="s">
        <v>1</v>
      </c>
      <c r="F1848" s="163" t="s">
        <v>242</v>
      </c>
      <c r="H1848" s="164">
        <v>8</v>
      </c>
      <c r="I1848" s="165"/>
      <c r="L1848" s="161"/>
      <c r="M1848" s="166"/>
      <c r="T1848" s="167"/>
      <c r="AT1848" s="162" t="s">
        <v>197</v>
      </c>
      <c r="AU1848" s="162" t="s">
        <v>84</v>
      </c>
      <c r="AV1848" s="13" t="s">
        <v>84</v>
      </c>
      <c r="AW1848" s="13" t="s">
        <v>30</v>
      </c>
      <c r="AX1848" s="13" t="s">
        <v>73</v>
      </c>
      <c r="AY1848" s="162" t="s">
        <v>187</v>
      </c>
    </row>
    <row r="1849" spans="2:65" s="14" customFormat="1" ht="11.25">
      <c r="B1849" s="168"/>
      <c r="D1849" s="151" t="s">
        <v>197</v>
      </c>
      <c r="E1849" s="169" t="s">
        <v>1</v>
      </c>
      <c r="F1849" s="170" t="s">
        <v>202</v>
      </c>
      <c r="H1849" s="171">
        <v>16</v>
      </c>
      <c r="I1849" s="172"/>
      <c r="L1849" s="168"/>
      <c r="M1849" s="173"/>
      <c r="T1849" s="174"/>
      <c r="AT1849" s="169" t="s">
        <v>197</v>
      </c>
      <c r="AU1849" s="169" t="s">
        <v>84</v>
      </c>
      <c r="AV1849" s="14" t="s">
        <v>193</v>
      </c>
      <c r="AW1849" s="14" t="s">
        <v>30</v>
      </c>
      <c r="AX1849" s="14" t="s">
        <v>80</v>
      </c>
      <c r="AY1849" s="169" t="s">
        <v>187</v>
      </c>
    </row>
    <row r="1850" spans="2:65" s="1" customFormat="1" ht="37.9" customHeight="1">
      <c r="B1850" s="32"/>
      <c r="C1850" s="137" t="s">
        <v>1821</v>
      </c>
      <c r="D1850" s="137" t="s">
        <v>189</v>
      </c>
      <c r="E1850" s="138" t="s">
        <v>1822</v>
      </c>
      <c r="F1850" s="139" t="s">
        <v>1823</v>
      </c>
      <c r="G1850" s="140" t="s">
        <v>406</v>
      </c>
      <c r="H1850" s="141">
        <v>28</v>
      </c>
      <c r="I1850" s="142"/>
      <c r="J1850" s="143">
        <f>ROUND(I1850*H1850,2)</f>
        <v>0</v>
      </c>
      <c r="K1850" s="144"/>
      <c r="L1850" s="32"/>
      <c r="M1850" s="145" t="s">
        <v>1</v>
      </c>
      <c r="N1850" s="146" t="s">
        <v>39</v>
      </c>
      <c r="P1850" s="147">
        <f>O1850*H1850</f>
        <v>0</v>
      </c>
      <c r="Q1850" s="147">
        <v>0</v>
      </c>
      <c r="R1850" s="147">
        <f>Q1850*H1850</f>
        <v>0</v>
      </c>
      <c r="S1850" s="147">
        <v>0</v>
      </c>
      <c r="T1850" s="148">
        <f>S1850*H1850</f>
        <v>0</v>
      </c>
      <c r="AR1850" s="149" t="s">
        <v>287</v>
      </c>
      <c r="AT1850" s="149" t="s">
        <v>189</v>
      </c>
      <c r="AU1850" s="149" t="s">
        <v>84</v>
      </c>
      <c r="AY1850" s="17" t="s">
        <v>187</v>
      </c>
      <c r="BE1850" s="150">
        <f>IF(N1850="základní",J1850,0)</f>
        <v>0</v>
      </c>
      <c r="BF1850" s="150">
        <f>IF(N1850="snížená",J1850,0)</f>
        <v>0</v>
      </c>
      <c r="BG1850" s="150">
        <f>IF(N1850="zákl. přenesená",J1850,0)</f>
        <v>0</v>
      </c>
      <c r="BH1850" s="150">
        <f>IF(N1850="sníž. přenesená",J1850,0)</f>
        <v>0</v>
      </c>
      <c r="BI1850" s="150">
        <f>IF(N1850="nulová",J1850,0)</f>
        <v>0</v>
      </c>
      <c r="BJ1850" s="17" t="s">
        <v>84</v>
      </c>
      <c r="BK1850" s="150">
        <f>ROUND(I1850*H1850,2)</f>
        <v>0</v>
      </c>
      <c r="BL1850" s="17" t="s">
        <v>287</v>
      </c>
      <c r="BM1850" s="149" t="s">
        <v>3819</v>
      </c>
    </row>
    <row r="1851" spans="2:65" s="1" customFormat="1" ht="107.25">
      <c r="B1851" s="32"/>
      <c r="D1851" s="151" t="s">
        <v>195</v>
      </c>
      <c r="F1851" s="152" t="s">
        <v>1825</v>
      </c>
      <c r="I1851" s="153"/>
      <c r="L1851" s="32"/>
      <c r="M1851" s="154"/>
      <c r="T1851" s="56"/>
      <c r="AT1851" s="17" t="s">
        <v>195</v>
      </c>
      <c r="AU1851" s="17" t="s">
        <v>84</v>
      </c>
    </row>
    <row r="1852" spans="2:65" s="12" customFormat="1" ht="11.25">
      <c r="B1852" s="155"/>
      <c r="D1852" s="151" t="s">
        <v>197</v>
      </c>
      <c r="E1852" s="156" t="s">
        <v>1</v>
      </c>
      <c r="F1852" s="157" t="s">
        <v>207</v>
      </c>
      <c r="H1852" s="156" t="s">
        <v>1</v>
      </c>
      <c r="I1852" s="158"/>
      <c r="L1852" s="155"/>
      <c r="M1852" s="159"/>
      <c r="T1852" s="160"/>
      <c r="AT1852" s="156" t="s">
        <v>197</v>
      </c>
      <c r="AU1852" s="156" t="s">
        <v>84</v>
      </c>
      <c r="AV1852" s="12" t="s">
        <v>80</v>
      </c>
      <c r="AW1852" s="12" t="s">
        <v>30</v>
      </c>
      <c r="AX1852" s="12" t="s">
        <v>73</v>
      </c>
      <c r="AY1852" s="156" t="s">
        <v>187</v>
      </c>
    </row>
    <row r="1853" spans="2:65" s="13" customFormat="1" ht="11.25">
      <c r="B1853" s="161"/>
      <c r="D1853" s="151" t="s">
        <v>197</v>
      </c>
      <c r="E1853" s="162" t="s">
        <v>1</v>
      </c>
      <c r="F1853" s="163" t="s">
        <v>1826</v>
      </c>
      <c r="H1853" s="164">
        <v>28</v>
      </c>
      <c r="I1853" s="165"/>
      <c r="L1853" s="161"/>
      <c r="M1853" s="166"/>
      <c r="T1853" s="167"/>
      <c r="AT1853" s="162" t="s">
        <v>197</v>
      </c>
      <c r="AU1853" s="162" t="s">
        <v>84</v>
      </c>
      <c r="AV1853" s="13" t="s">
        <v>84</v>
      </c>
      <c r="AW1853" s="13" t="s">
        <v>30</v>
      </c>
      <c r="AX1853" s="13" t="s">
        <v>73</v>
      </c>
      <c r="AY1853" s="162" t="s">
        <v>187</v>
      </c>
    </row>
    <row r="1854" spans="2:65" s="14" customFormat="1" ht="11.25">
      <c r="B1854" s="168"/>
      <c r="D1854" s="151" t="s">
        <v>197</v>
      </c>
      <c r="E1854" s="169" t="s">
        <v>1</v>
      </c>
      <c r="F1854" s="170" t="s">
        <v>202</v>
      </c>
      <c r="H1854" s="171">
        <v>28</v>
      </c>
      <c r="I1854" s="172"/>
      <c r="L1854" s="168"/>
      <c r="M1854" s="173"/>
      <c r="T1854" s="174"/>
      <c r="AT1854" s="169" t="s">
        <v>197</v>
      </c>
      <c r="AU1854" s="169" t="s">
        <v>84</v>
      </c>
      <c r="AV1854" s="14" t="s">
        <v>193</v>
      </c>
      <c r="AW1854" s="14" t="s">
        <v>30</v>
      </c>
      <c r="AX1854" s="14" t="s">
        <v>80</v>
      </c>
      <c r="AY1854" s="169" t="s">
        <v>187</v>
      </c>
    </row>
    <row r="1855" spans="2:65" s="1" customFormat="1" ht="37.9" customHeight="1">
      <c r="B1855" s="32"/>
      <c r="C1855" s="175" t="s">
        <v>1827</v>
      </c>
      <c r="D1855" s="175" t="s">
        <v>338</v>
      </c>
      <c r="E1855" s="176" t="s">
        <v>1828</v>
      </c>
      <c r="F1855" s="177" t="s">
        <v>1829</v>
      </c>
      <c r="G1855" s="178" t="s">
        <v>406</v>
      </c>
      <c r="H1855" s="179">
        <v>8</v>
      </c>
      <c r="I1855" s="180"/>
      <c r="J1855" s="181">
        <f>ROUND(I1855*H1855,2)</f>
        <v>0</v>
      </c>
      <c r="K1855" s="182"/>
      <c r="L1855" s="183"/>
      <c r="M1855" s="184" t="s">
        <v>1</v>
      </c>
      <c r="N1855" s="185" t="s">
        <v>39</v>
      </c>
      <c r="P1855" s="147">
        <f>O1855*H1855</f>
        <v>0</v>
      </c>
      <c r="Q1855" s="147">
        <v>0</v>
      </c>
      <c r="R1855" s="147">
        <f>Q1855*H1855</f>
        <v>0</v>
      </c>
      <c r="S1855" s="147">
        <v>0</v>
      </c>
      <c r="T1855" s="148">
        <f>S1855*H1855</f>
        <v>0</v>
      </c>
      <c r="AR1855" s="149" t="s">
        <v>388</v>
      </c>
      <c r="AT1855" s="149" t="s">
        <v>338</v>
      </c>
      <c r="AU1855" s="149" t="s">
        <v>84</v>
      </c>
      <c r="AY1855" s="17" t="s">
        <v>187</v>
      </c>
      <c r="BE1855" s="150">
        <f>IF(N1855="základní",J1855,0)</f>
        <v>0</v>
      </c>
      <c r="BF1855" s="150">
        <f>IF(N1855="snížená",J1855,0)</f>
        <v>0</v>
      </c>
      <c r="BG1855" s="150">
        <f>IF(N1855="zákl. přenesená",J1855,0)</f>
        <v>0</v>
      </c>
      <c r="BH1855" s="150">
        <f>IF(N1855="sníž. přenesená",J1855,0)</f>
        <v>0</v>
      </c>
      <c r="BI1855" s="150">
        <f>IF(N1855="nulová",J1855,0)</f>
        <v>0</v>
      </c>
      <c r="BJ1855" s="17" t="s">
        <v>84</v>
      </c>
      <c r="BK1855" s="150">
        <f>ROUND(I1855*H1855,2)</f>
        <v>0</v>
      </c>
      <c r="BL1855" s="17" t="s">
        <v>287</v>
      </c>
      <c r="BM1855" s="149" t="s">
        <v>3820</v>
      </c>
    </row>
    <row r="1856" spans="2:65" s="1" customFormat="1" ht="37.9" customHeight="1">
      <c r="B1856" s="32"/>
      <c r="C1856" s="175" t="s">
        <v>1831</v>
      </c>
      <c r="D1856" s="175" t="s">
        <v>338</v>
      </c>
      <c r="E1856" s="176" t="s">
        <v>1832</v>
      </c>
      <c r="F1856" s="177" t="s">
        <v>1833</v>
      </c>
      <c r="G1856" s="178" t="s">
        <v>406</v>
      </c>
      <c r="H1856" s="179">
        <v>4</v>
      </c>
      <c r="I1856" s="180"/>
      <c r="J1856" s="181">
        <f>ROUND(I1856*H1856,2)</f>
        <v>0</v>
      </c>
      <c r="K1856" s="182"/>
      <c r="L1856" s="183"/>
      <c r="M1856" s="184" t="s">
        <v>1</v>
      </c>
      <c r="N1856" s="185" t="s">
        <v>39</v>
      </c>
      <c r="P1856" s="147">
        <f>O1856*H1856</f>
        <v>0</v>
      </c>
      <c r="Q1856" s="147">
        <v>0</v>
      </c>
      <c r="R1856" s="147">
        <f>Q1856*H1856</f>
        <v>0</v>
      </c>
      <c r="S1856" s="147">
        <v>0</v>
      </c>
      <c r="T1856" s="148">
        <f>S1856*H1856</f>
        <v>0</v>
      </c>
      <c r="AR1856" s="149" t="s">
        <v>388</v>
      </c>
      <c r="AT1856" s="149" t="s">
        <v>338</v>
      </c>
      <c r="AU1856" s="149" t="s">
        <v>84</v>
      </c>
      <c r="AY1856" s="17" t="s">
        <v>187</v>
      </c>
      <c r="BE1856" s="150">
        <f>IF(N1856="základní",J1856,0)</f>
        <v>0</v>
      </c>
      <c r="BF1856" s="150">
        <f>IF(N1856="snížená",J1856,0)</f>
        <v>0</v>
      </c>
      <c r="BG1856" s="150">
        <f>IF(N1856="zákl. přenesená",J1856,0)</f>
        <v>0</v>
      </c>
      <c r="BH1856" s="150">
        <f>IF(N1856="sníž. přenesená",J1856,0)</f>
        <v>0</v>
      </c>
      <c r="BI1856" s="150">
        <f>IF(N1856="nulová",J1856,0)</f>
        <v>0</v>
      </c>
      <c r="BJ1856" s="17" t="s">
        <v>84</v>
      </c>
      <c r="BK1856" s="150">
        <f>ROUND(I1856*H1856,2)</f>
        <v>0</v>
      </c>
      <c r="BL1856" s="17" t="s">
        <v>287</v>
      </c>
      <c r="BM1856" s="149" t="s">
        <v>3821</v>
      </c>
    </row>
    <row r="1857" spans="2:65" s="1" customFormat="1" ht="37.9" customHeight="1">
      <c r="B1857" s="32"/>
      <c r="C1857" s="175" t="s">
        <v>1835</v>
      </c>
      <c r="D1857" s="175" t="s">
        <v>338</v>
      </c>
      <c r="E1857" s="176" t="s">
        <v>1836</v>
      </c>
      <c r="F1857" s="177" t="s">
        <v>1837</v>
      </c>
      <c r="G1857" s="178" t="s">
        <v>406</v>
      </c>
      <c r="H1857" s="179">
        <v>12</v>
      </c>
      <c r="I1857" s="180"/>
      <c r="J1857" s="181">
        <f>ROUND(I1857*H1857,2)</f>
        <v>0</v>
      </c>
      <c r="K1857" s="182"/>
      <c r="L1857" s="183"/>
      <c r="M1857" s="184" t="s">
        <v>1</v>
      </c>
      <c r="N1857" s="185" t="s">
        <v>39</v>
      </c>
      <c r="P1857" s="147">
        <f>O1857*H1857</f>
        <v>0</v>
      </c>
      <c r="Q1857" s="147">
        <v>0</v>
      </c>
      <c r="R1857" s="147">
        <f>Q1857*H1857</f>
        <v>0</v>
      </c>
      <c r="S1857" s="147">
        <v>0</v>
      </c>
      <c r="T1857" s="148">
        <f>S1857*H1857</f>
        <v>0</v>
      </c>
      <c r="AR1857" s="149" t="s">
        <v>388</v>
      </c>
      <c r="AT1857" s="149" t="s">
        <v>338</v>
      </c>
      <c r="AU1857" s="149" t="s">
        <v>84</v>
      </c>
      <c r="AY1857" s="17" t="s">
        <v>187</v>
      </c>
      <c r="BE1857" s="150">
        <f>IF(N1857="základní",J1857,0)</f>
        <v>0</v>
      </c>
      <c r="BF1857" s="150">
        <f>IF(N1857="snížená",J1857,0)</f>
        <v>0</v>
      </c>
      <c r="BG1857" s="150">
        <f>IF(N1857="zákl. přenesená",J1857,0)</f>
        <v>0</v>
      </c>
      <c r="BH1857" s="150">
        <f>IF(N1857="sníž. přenesená",J1857,0)</f>
        <v>0</v>
      </c>
      <c r="BI1857" s="150">
        <f>IF(N1857="nulová",J1857,0)</f>
        <v>0</v>
      </c>
      <c r="BJ1857" s="17" t="s">
        <v>84</v>
      </c>
      <c r="BK1857" s="150">
        <f>ROUND(I1857*H1857,2)</f>
        <v>0</v>
      </c>
      <c r="BL1857" s="17" t="s">
        <v>287</v>
      </c>
      <c r="BM1857" s="149" t="s">
        <v>3822</v>
      </c>
    </row>
    <row r="1858" spans="2:65" s="1" customFormat="1" ht="37.9" customHeight="1">
      <c r="B1858" s="32"/>
      <c r="C1858" s="175" t="s">
        <v>1839</v>
      </c>
      <c r="D1858" s="175" t="s">
        <v>338</v>
      </c>
      <c r="E1858" s="176" t="s">
        <v>1840</v>
      </c>
      <c r="F1858" s="177" t="s">
        <v>1841</v>
      </c>
      <c r="G1858" s="178" t="s">
        <v>406</v>
      </c>
      <c r="H1858" s="179">
        <v>4</v>
      </c>
      <c r="I1858" s="180"/>
      <c r="J1858" s="181">
        <f>ROUND(I1858*H1858,2)</f>
        <v>0</v>
      </c>
      <c r="K1858" s="182"/>
      <c r="L1858" s="183"/>
      <c r="M1858" s="184" t="s">
        <v>1</v>
      </c>
      <c r="N1858" s="185" t="s">
        <v>39</v>
      </c>
      <c r="P1858" s="147">
        <f>O1858*H1858</f>
        <v>0</v>
      </c>
      <c r="Q1858" s="147">
        <v>0</v>
      </c>
      <c r="R1858" s="147">
        <f>Q1858*H1858</f>
        <v>0</v>
      </c>
      <c r="S1858" s="147">
        <v>0</v>
      </c>
      <c r="T1858" s="148">
        <f>S1858*H1858</f>
        <v>0</v>
      </c>
      <c r="AR1858" s="149" t="s">
        <v>388</v>
      </c>
      <c r="AT1858" s="149" t="s">
        <v>338</v>
      </c>
      <c r="AU1858" s="149" t="s">
        <v>84</v>
      </c>
      <c r="AY1858" s="17" t="s">
        <v>187</v>
      </c>
      <c r="BE1858" s="150">
        <f>IF(N1858="základní",J1858,0)</f>
        <v>0</v>
      </c>
      <c r="BF1858" s="150">
        <f>IF(N1858="snížená",J1858,0)</f>
        <v>0</v>
      </c>
      <c r="BG1858" s="150">
        <f>IF(N1858="zákl. přenesená",J1858,0)</f>
        <v>0</v>
      </c>
      <c r="BH1858" s="150">
        <f>IF(N1858="sníž. přenesená",J1858,0)</f>
        <v>0</v>
      </c>
      <c r="BI1858" s="150">
        <f>IF(N1858="nulová",J1858,0)</f>
        <v>0</v>
      </c>
      <c r="BJ1858" s="17" t="s">
        <v>84</v>
      </c>
      <c r="BK1858" s="150">
        <f>ROUND(I1858*H1858,2)</f>
        <v>0</v>
      </c>
      <c r="BL1858" s="17" t="s">
        <v>287</v>
      </c>
      <c r="BM1858" s="149" t="s">
        <v>3823</v>
      </c>
    </row>
    <row r="1859" spans="2:65" s="1" customFormat="1" ht="37.9" customHeight="1">
      <c r="B1859" s="32"/>
      <c r="C1859" s="137" t="s">
        <v>1843</v>
      </c>
      <c r="D1859" s="137" t="s">
        <v>189</v>
      </c>
      <c r="E1859" s="138" t="s">
        <v>1844</v>
      </c>
      <c r="F1859" s="139" t="s">
        <v>1845</v>
      </c>
      <c r="G1859" s="140" t="s">
        <v>406</v>
      </c>
      <c r="H1859" s="141">
        <v>1</v>
      </c>
      <c r="I1859" s="142"/>
      <c r="J1859" s="143">
        <f>ROUND(I1859*H1859,2)</f>
        <v>0</v>
      </c>
      <c r="K1859" s="144"/>
      <c r="L1859" s="32"/>
      <c r="M1859" s="145" t="s">
        <v>1</v>
      </c>
      <c r="N1859" s="146" t="s">
        <v>39</v>
      </c>
      <c r="P1859" s="147">
        <f>O1859*H1859</f>
        <v>0</v>
      </c>
      <c r="Q1859" s="147">
        <v>0</v>
      </c>
      <c r="R1859" s="147">
        <f>Q1859*H1859</f>
        <v>0</v>
      </c>
      <c r="S1859" s="147">
        <v>0</v>
      </c>
      <c r="T1859" s="148">
        <f>S1859*H1859</f>
        <v>0</v>
      </c>
      <c r="AR1859" s="149" t="s">
        <v>287</v>
      </c>
      <c r="AT1859" s="149" t="s">
        <v>189</v>
      </c>
      <c r="AU1859" s="149" t="s">
        <v>84</v>
      </c>
      <c r="AY1859" s="17" t="s">
        <v>187</v>
      </c>
      <c r="BE1859" s="150">
        <f>IF(N1859="základní",J1859,0)</f>
        <v>0</v>
      </c>
      <c r="BF1859" s="150">
        <f>IF(N1859="snížená",J1859,0)</f>
        <v>0</v>
      </c>
      <c r="BG1859" s="150">
        <f>IF(N1859="zákl. přenesená",J1859,0)</f>
        <v>0</v>
      </c>
      <c r="BH1859" s="150">
        <f>IF(N1859="sníž. přenesená",J1859,0)</f>
        <v>0</v>
      </c>
      <c r="BI1859" s="150">
        <f>IF(N1859="nulová",J1859,0)</f>
        <v>0</v>
      </c>
      <c r="BJ1859" s="17" t="s">
        <v>84</v>
      </c>
      <c r="BK1859" s="150">
        <f>ROUND(I1859*H1859,2)</f>
        <v>0</v>
      </c>
      <c r="BL1859" s="17" t="s">
        <v>287</v>
      </c>
      <c r="BM1859" s="149" t="s">
        <v>3824</v>
      </c>
    </row>
    <row r="1860" spans="2:65" s="1" customFormat="1" ht="107.25">
      <c r="B1860" s="32"/>
      <c r="D1860" s="151" t="s">
        <v>195</v>
      </c>
      <c r="F1860" s="152" t="s">
        <v>1825</v>
      </c>
      <c r="I1860" s="153"/>
      <c r="L1860" s="32"/>
      <c r="M1860" s="154"/>
      <c r="T1860" s="56"/>
      <c r="AT1860" s="17" t="s">
        <v>195</v>
      </c>
      <c r="AU1860" s="17" t="s">
        <v>84</v>
      </c>
    </row>
    <row r="1861" spans="2:65" s="12" customFormat="1" ht="11.25">
      <c r="B1861" s="155"/>
      <c r="D1861" s="151" t="s">
        <v>197</v>
      </c>
      <c r="E1861" s="156" t="s">
        <v>1</v>
      </c>
      <c r="F1861" s="157" t="s">
        <v>207</v>
      </c>
      <c r="H1861" s="156" t="s">
        <v>1</v>
      </c>
      <c r="I1861" s="158"/>
      <c r="L1861" s="155"/>
      <c r="M1861" s="159"/>
      <c r="T1861" s="160"/>
      <c r="AT1861" s="156" t="s">
        <v>197</v>
      </c>
      <c r="AU1861" s="156" t="s">
        <v>84</v>
      </c>
      <c r="AV1861" s="12" t="s">
        <v>80</v>
      </c>
      <c r="AW1861" s="12" t="s">
        <v>30</v>
      </c>
      <c r="AX1861" s="12" t="s">
        <v>73</v>
      </c>
      <c r="AY1861" s="156" t="s">
        <v>187</v>
      </c>
    </row>
    <row r="1862" spans="2:65" s="13" customFormat="1" ht="11.25">
      <c r="B1862" s="161"/>
      <c r="D1862" s="151" t="s">
        <v>197</v>
      </c>
      <c r="E1862" s="162" t="s">
        <v>1</v>
      </c>
      <c r="F1862" s="163" t="s">
        <v>80</v>
      </c>
      <c r="H1862" s="164">
        <v>1</v>
      </c>
      <c r="I1862" s="165"/>
      <c r="L1862" s="161"/>
      <c r="M1862" s="166"/>
      <c r="T1862" s="167"/>
      <c r="AT1862" s="162" t="s">
        <v>197</v>
      </c>
      <c r="AU1862" s="162" t="s">
        <v>84</v>
      </c>
      <c r="AV1862" s="13" t="s">
        <v>84</v>
      </c>
      <c r="AW1862" s="13" t="s">
        <v>30</v>
      </c>
      <c r="AX1862" s="13" t="s">
        <v>73</v>
      </c>
      <c r="AY1862" s="162" t="s">
        <v>187</v>
      </c>
    </row>
    <row r="1863" spans="2:65" s="14" customFormat="1" ht="11.25">
      <c r="B1863" s="168"/>
      <c r="D1863" s="151" t="s">
        <v>197</v>
      </c>
      <c r="E1863" s="169" t="s">
        <v>1</v>
      </c>
      <c r="F1863" s="170" t="s">
        <v>202</v>
      </c>
      <c r="H1863" s="171">
        <v>1</v>
      </c>
      <c r="I1863" s="172"/>
      <c r="L1863" s="168"/>
      <c r="M1863" s="173"/>
      <c r="T1863" s="174"/>
      <c r="AT1863" s="169" t="s">
        <v>197</v>
      </c>
      <c r="AU1863" s="169" t="s">
        <v>84</v>
      </c>
      <c r="AV1863" s="14" t="s">
        <v>193</v>
      </c>
      <c r="AW1863" s="14" t="s">
        <v>30</v>
      </c>
      <c r="AX1863" s="14" t="s">
        <v>80</v>
      </c>
      <c r="AY1863" s="169" t="s">
        <v>187</v>
      </c>
    </row>
    <row r="1864" spans="2:65" s="1" customFormat="1" ht="37.9" customHeight="1">
      <c r="B1864" s="32"/>
      <c r="C1864" s="175" t="s">
        <v>1847</v>
      </c>
      <c r="D1864" s="175" t="s">
        <v>338</v>
      </c>
      <c r="E1864" s="176" t="s">
        <v>1848</v>
      </c>
      <c r="F1864" s="177" t="s">
        <v>1849</v>
      </c>
      <c r="G1864" s="178" t="s">
        <v>406</v>
      </c>
      <c r="H1864" s="179">
        <v>1</v>
      </c>
      <c r="I1864" s="180"/>
      <c r="J1864" s="181">
        <f>ROUND(I1864*H1864,2)</f>
        <v>0</v>
      </c>
      <c r="K1864" s="182"/>
      <c r="L1864" s="183"/>
      <c r="M1864" s="184" t="s">
        <v>1</v>
      </c>
      <c r="N1864" s="185" t="s">
        <v>39</v>
      </c>
      <c r="P1864" s="147">
        <f>O1864*H1864</f>
        <v>0</v>
      </c>
      <c r="Q1864" s="147">
        <v>0</v>
      </c>
      <c r="R1864" s="147">
        <f>Q1864*H1864</f>
        <v>0</v>
      </c>
      <c r="S1864" s="147">
        <v>0</v>
      </c>
      <c r="T1864" s="148">
        <f>S1864*H1864</f>
        <v>0</v>
      </c>
      <c r="AR1864" s="149" t="s">
        <v>388</v>
      </c>
      <c r="AT1864" s="149" t="s">
        <v>338</v>
      </c>
      <c r="AU1864" s="149" t="s">
        <v>84</v>
      </c>
      <c r="AY1864" s="17" t="s">
        <v>187</v>
      </c>
      <c r="BE1864" s="150">
        <f>IF(N1864="základní",J1864,0)</f>
        <v>0</v>
      </c>
      <c r="BF1864" s="150">
        <f>IF(N1864="snížená",J1864,0)</f>
        <v>0</v>
      </c>
      <c r="BG1864" s="150">
        <f>IF(N1864="zákl. přenesená",J1864,0)</f>
        <v>0</v>
      </c>
      <c r="BH1864" s="150">
        <f>IF(N1864="sníž. přenesená",J1864,0)</f>
        <v>0</v>
      </c>
      <c r="BI1864" s="150">
        <f>IF(N1864="nulová",J1864,0)</f>
        <v>0</v>
      </c>
      <c r="BJ1864" s="17" t="s">
        <v>84</v>
      </c>
      <c r="BK1864" s="150">
        <f>ROUND(I1864*H1864,2)</f>
        <v>0</v>
      </c>
      <c r="BL1864" s="17" t="s">
        <v>287</v>
      </c>
      <c r="BM1864" s="149" t="s">
        <v>3825</v>
      </c>
    </row>
    <row r="1865" spans="2:65" s="1" customFormat="1" ht="37.9" customHeight="1">
      <c r="B1865" s="32"/>
      <c r="C1865" s="137" t="s">
        <v>1851</v>
      </c>
      <c r="D1865" s="137" t="s">
        <v>189</v>
      </c>
      <c r="E1865" s="138" t="s">
        <v>1852</v>
      </c>
      <c r="F1865" s="139" t="s">
        <v>1853</v>
      </c>
      <c r="G1865" s="140" t="s">
        <v>406</v>
      </c>
      <c r="H1865" s="141">
        <v>4</v>
      </c>
      <c r="I1865" s="142"/>
      <c r="J1865" s="143">
        <f>ROUND(I1865*H1865,2)</f>
        <v>0</v>
      </c>
      <c r="K1865" s="144"/>
      <c r="L1865" s="32"/>
      <c r="M1865" s="145" t="s">
        <v>1</v>
      </c>
      <c r="N1865" s="146" t="s">
        <v>39</v>
      </c>
      <c r="P1865" s="147">
        <f>O1865*H1865</f>
        <v>0</v>
      </c>
      <c r="Q1865" s="147">
        <v>0</v>
      </c>
      <c r="R1865" s="147">
        <f>Q1865*H1865</f>
        <v>0</v>
      </c>
      <c r="S1865" s="147">
        <v>0</v>
      </c>
      <c r="T1865" s="148">
        <f>S1865*H1865</f>
        <v>0</v>
      </c>
      <c r="AR1865" s="149" t="s">
        <v>287</v>
      </c>
      <c r="AT1865" s="149" t="s">
        <v>189</v>
      </c>
      <c r="AU1865" s="149" t="s">
        <v>84</v>
      </c>
      <c r="AY1865" s="17" t="s">
        <v>187</v>
      </c>
      <c r="BE1865" s="150">
        <f>IF(N1865="základní",J1865,0)</f>
        <v>0</v>
      </c>
      <c r="BF1865" s="150">
        <f>IF(N1865="snížená",J1865,0)</f>
        <v>0</v>
      </c>
      <c r="BG1865" s="150">
        <f>IF(N1865="zákl. přenesená",J1865,0)</f>
        <v>0</v>
      </c>
      <c r="BH1865" s="150">
        <f>IF(N1865="sníž. přenesená",J1865,0)</f>
        <v>0</v>
      </c>
      <c r="BI1865" s="150">
        <f>IF(N1865="nulová",J1865,0)</f>
        <v>0</v>
      </c>
      <c r="BJ1865" s="17" t="s">
        <v>84</v>
      </c>
      <c r="BK1865" s="150">
        <f>ROUND(I1865*H1865,2)</f>
        <v>0</v>
      </c>
      <c r="BL1865" s="17" t="s">
        <v>287</v>
      </c>
      <c r="BM1865" s="149" t="s">
        <v>3826</v>
      </c>
    </row>
    <row r="1866" spans="2:65" s="1" customFormat="1" ht="107.25">
      <c r="B1866" s="32"/>
      <c r="D1866" s="151" t="s">
        <v>195</v>
      </c>
      <c r="F1866" s="152" t="s">
        <v>1825</v>
      </c>
      <c r="I1866" s="153"/>
      <c r="L1866" s="32"/>
      <c r="M1866" s="154"/>
      <c r="T1866" s="56"/>
      <c r="AT1866" s="17" t="s">
        <v>195</v>
      </c>
      <c r="AU1866" s="17" t="s">
        <v>84</v>
      </c>
    </row>
    <row r="1867" spans="2:65" s="12" customFormat="1" ht="11.25">
      <c r="B1867" s="155"/>
      <c r="D1867" s="151" t="s">
        <v>197</v>
      </c>
      <c r="E1867" s="156" t="s">
        <v>1</v>
      </c>
      <c r="F1867" s="157" t="s">
        <v>207</v>
      </c>
      <c r="H1867" s="156" t="s">
        <v>1</v>
      </c>
      <c r="I1867" s="158"/>
      <c r="L1867" s="155"/>
      <c r="M1867" s="159"/>
      <c r="T1867" s="160"/>
      <c r="AT1867" s="156" t="s">
        <v>197</v>
      </c>
      <c r="AU1867" s="156" t="s">
        <v>84</v>
      </c>
      <c r="AV1867" s="12" t="s">
        <v>80</v>
      </c>
      <c r="AW1867" s="12" t="s">
        <v>30</v>
      </c>
      <c r="AX1867" s="12" t="s">
        <v>73</v>
      </c>
      <c r="AY1867" s="156" t="s">
        <v>187</v>
      </c>
    </row>
    <row r="1868" spans="2:65" s="13" customFormat="1" ht="11.25">
      <c r="B1868" s="161"/>
      <c r="D1868" s="151" t="s">
        <v>197</v>
      </c>
      <c r="E1868" s="162" t="s">
        <v>1</v>
      </c>
      <c r="F1868" s="163" t="s">
        <v>1855</v>
      </c>
      <c r="H1868" s="164">
        <v>4</v>
      </c>
      <c r="I1868" s="165"/>
      <c r="L1868" s="161"/>
      <c r="M1868" s="166"/>
      <c r="T1868" s="167"/>
      <c r="AT1868" s="162" t="s">
        <v>197</v>
      </c>
      <c r="AU1868" s="162" t="s">
        <v>84</v>
      </c>
      <c r="AV1868" s="13" t="s">
        <v>84</v>
      </c>
      <c r="AW1868" s="13" t="s">
        <v>30</v>
      </c>
      <c r="AX1868" s="13" t="s">
        <v>73</v>
      </c>
      <c r="AY1868" s="162" t="s">
        <v>187</v>
      </c>
    </row>
    <row r="1869" spans="2:65" s="14" customFormat="1" ht="11.25">
      <c r="B1869" s="168"/>
      <c r="D1869" s="151" t="s">
        <v>197</v>
      </c>
      <c r="E1869" s="169" t="s">
        <v>1</v>
      </c>
      <c r="F1869" s="170" t="s">
        <v>202</v>
      </c>
      <c r="H1869" s="171">
        <v>4</v>
      </c>
      <c r="I1869" s="172"/>
      <c r="L1869" s="168"/>
      <c r="M1869" s="173"/>
      <c r="T1869" s="174"/>
      <c r="AT1869" s="169" t="s">
        <v>197</v>
      </c>
      <c r="AU1869" s="169" t="s">
        <v>84</v>
      </c>
      <c r="AV1869" s="14" t="s">
        <v>193</v>
      </c>
      <c r="AW1869" s="14" t="s">
        <v>30</v>
      </c>
      <c r="AX1869" s="14" t="s">
        <v>80</v>
      </c>
      <c r="AY1869" s="169" t="s">
        <v>187</v>
      </c>
    </row>
    <row r="1870" spans="2:65" s="1" customFormat="1" ht="37.9" customHeight="1">
      <c r="B1870" s="32"/>
      <c r="C1870" s="175" t="s">
        <v>1856</v>
      </c>
      <c r="D1870" s="175" t="s">
        <v>338</v>
      </c>
      <c r="E1870" s="176" t="s">
        <v>1857</v>
      </c>
      <c r="F1870" s="177" t="s">
        <v>1858</v>
      </c>
      <c r="G1870" s="178" t="s">
        <v>406</v>
      </c>
      <c r="H1870" s="179">
        <v>2</v>
      </c>
      <c r="I1870" s="180"/>
      <c r="J1870" s="181">
        <f>ROUND(I1870*H1870,2)</f>
        <v>0</v>
      </c>
      <c r="K1870" s="182"/>
      <c r="L1870" s="183"/>
      <c r="M1870" s="184" t="s">
        <v>1</v>
      </c>
      <c r="N1870" s="185" t="s">
        <v>39</v>
      </c>
      <c r="P1870" s="147">
        <f>O1870*H1870</f>
        <v>0</v>
      </c>
      <c r="Q1870" s="147">
        <v>0</v>
      </c>
      <c r="R1870" s="147">
        <f>Q1870*H1870</f>
        <v>0</v>
      </c>
      <c r="S1870" s="147">
        <v>0</v>
      </c>
      <c r="T1870" s="148">
        <f>S1870*H1870</f>
        <v>0</v>
      </c>
      <c r="AR1870" s="149" t="s">
        <v>388</v>
      </c>
      <c r="AT1870" s="149" t="s">
        <v>338</v>
      </c>
      <c r="AU1870" s="149" t="s">
        <v>84</v>
      </c>
      <c r="AY1870" s="17" t="s">
        <v>187</v>
      </c>
      <c r="BE1870" s="150">
        <f>IF(N1870="základní",J1870,0)</f>
        <v>0</v>
      </c>
      <c r="BF1870" s="150">
        <f>IF(N1870="snížená",J1870,0)</f>
        <v>0</v>
      </c>
      <c r="BG1870" s="150">
        <f>IF(N1870="zákl. přenesená",J1870,0)</f>
        <v>0</v>
      </c>
      <c r="BH1870" s="150">
        <f>IF(N1870="sníž. přenesená",J1870,0)</f>
        <v>0</v>
      </c>
      <c r="BI1870" s="150">
        <f>IF(N1870="nulová",J1870,0)</f>
        <v>0</v>
      </c>
      <c r="BJ1870" s="17" t="s">
        <v>84</v>
      </c>
      <c r="BK1870" s="150">
        <f>ROUND(I1870*H1870,2)</f>
        <v>0</v>
      </c>
      <c r="BL1870" s="17" t="s">
        <v>287</v>
      </c>
      <c r="BM1870" s="149" t="s">
        <v>3827</v>
      </c>
    </row>
    <row r="1871" spans="2:65" s="1" customFormat="1" ht="37.9" customHeight="1">
      <c r="B1871" s="32"/>
      <c r="C1871" s="175" t="s">
        <v>1860</v>
      </c>
      <c r="D1871" s="175" t="s">
        <v>338</v>
      </c>
      <c r="E1871" s="176" t="s">
        <v>1861</v>
      </c>
      <c r="F1871" s="177" t="s">
        <v>1862</v>
      </c>
      <c r="G1871" s="178" t="s">
        <v>406</v>
      </c>
      <c r="H1871" s="179">
        <v>2</v>
      </c>
      <c r="I1871" s="180"/>
      <c r="J1871" s="181">
        <f>ROUND(I1871*H1871,2)</f>
        <v>0</v>
      </c>
      <c r="K1871" s="182"/>
      <c r="L1871" s="183"/>
      <c r="M1871" s="184" t="s">
        <v>1</v>
      </c>
      <c r="N1871" s="185" t="s">
        <v>39</v>
      </c>
      <c r="P1871" s="147">
        <f>O1871*H1871</f>
        <v>0</v>
      </c>
      <c r="Q1871" s="147">
        <v>0</v>
      </c>
      <c r="R1871" s="147">
        <f>Q1871*H1871</f>
        <v>0</v>
      </c>
      <c r="S1871" s="147">
        <v>0</v>
      </c>
      <c r="T1871" s="148">
        <f>S1871*H1871</f>
        <v>0</v>
      </c>
      <c r="AR1871" s="149" t="s">
        <v>388</v>
      </c>
      <c r="AT1871" s="149" t="s">
        <v>338</v>
      </c>
      <c r="AU1871" s="149" t="s">
        <v>84</v>
      </c>
      <c r="AY1871" s="17" t="s">
        <v>187</v>
      </c>
      <c r="BE1871" s="150">
        <f>IF(N1871="základní",J1871,0)</f>
        <v>0</v>
      </c>
      <c r="BF1871" s="150">
        <f>IF(N1871="snížená",J1871,0)</f>
        <v>0</v>
      </c>
      <c r="BG1871" s="150">
        <f>IF(N1871="zákl. přenesená",J1871,0)</f>
        <v>0</v>
      </c>
      <c r="BH1871" s="150">
        <f>IF(N1871="sníž. přenesená",J1871,0)</f>
        <v>0</v>
      </c>
      <c r="BI1871" s="150">
        <f>IF(N1871="nulová",J1871,0)</f>
        <v>0</v>
      </c>
      <c r="BJ1871" s="17" t="s">
        <v>84</v>
      </c>
      <c r="BK1871" s="150">
        <f>ROUND(I1871*H1871,2)</f>
        <v>0</v>
      </c>
      <c r="BL1871" s="17" t="s">
        <v>287</v>
      </c>
      <c r="BM1871" s="149" t="s">
        <v>3828</v>
      </c>
    </row>
    <row r="1872" spans="2:65" s="1" customFormat="1" ht="37.9" customHeight="1">
      <c r="B1872" s="32"/>
      <c r="C1872" s="137" t="s">
        <v>1864</v>
      </c>
      <c r="D1872" s="137" t="s">
        <v>189</v>
      </c>
      <c r="E1872" s="138" t="s">
        <v>1865</v>
      </c>
      <c r="F1872" s="139" t="s">
        <v>1866</v>
      </c>
      <c r="G1872" s="140" t="s">
        <v>406</v>
      </c>
      <c r="H1872" s="141">
        <v>2</v>
      </c>
      <c r="I1872" s="142"/>
      <c r="J1872" s="143">
        <f>ROUND(I1872*H1872,2)</f>
        <v>0</v>
      </c>
      <c r="K1872" s="144"/>
      <c r="L1872" s="32"/>
      <c r="M1872" s="145" t="s">
        <v>1</v>
      </c>
      <c r="N1872" s="146" t="s">
        <v>39</v>
      </c>
      <c r="P1872" s="147">
        <f>O1872*H1872</f>
        <v>0</v>
      </c>
      <c r="Q1872" s="147">
        <v>0</v>
      </c>
      <c r="R1872" s="147">
        <f>Q1872*H1872</f>
        <v>0</v>
      </c>
      <c r="S1872" s="147">
        <v>0</v>
      </c>
      <c r="T1872" s="148">
        <f>S1872*H1872</f>
        <v>0</v>
      </c>
      <c r="AR1872" s="149" t="s">
        <v>287</v>
      </c>
      <c r="AT1872" s="149" t="s">
        <v>189</v>
      </c>
      <c r="AU1872" s="149" t="s">
        <v>84</v>
      </c>
      <c r="AY1872" s="17" t="s">
        <v>187</v>
      </c>
      <c r="BE1872" s="150">
        <f>IF(N1872="základní",J1872,0)</f>
        <v>0</v>
      </c>
      <c r="BF1872" s="150">
        <f>IF(N1872="snížená",J1872,0)</f>
        <v>0</v>
      </c>
      <c r="BG1872" s="150">
        <f>IF(N1872="zákl. přenesená",J1872,0)</f>
        <v>0</v>
      </c>
      <c r="BH1872" s="150">
        <f>IF(N1872="sníž. přenesená",J1872,0)</f>
        <v>0</v>
      </c>
      <c r="BI1872" s="150">
        <f>IF(N1872="nulová",J1872,0)</f>
        <v>0</v>
      </c>
      <c r="BJ1872" s="17" t="s">
        <v>84</v>
      </c>
      <c r="BK1872" s="150">
        <f>ROUND(I1872*H1872,2)</f>
        <v>0</v>
      </c>
      <c r="BL1872" s="17" t="s">
        <v>287</v>
      </c>
      <c r="BM1872" s="149" t="s">
        <v>3829</v>
      </c>
    </row>
    <row r="1873" spans="2:65" s="1" customFormat="1" ht="107.25">
      <c r="B1873" s="32"/>
      <c r="D1873" s="151" t="s">
        <v>195</v>
      </c>
      <c r="F1873" s="152" t="s">
        <v>1825</v>
      </c>
      <c r="I1873" s="153"/>
      <c r="L1873" s="32"/>
      <c r="M1873" s="154"/>
      <c r="T1873" s="56"/>
      <c r="AT1873" s="17" t="s">
        <v>195</v>
      </c>
      <c r="AU1873" s="17" t="s">
        <v>84</v>
      </c>
    </row>
    <row r="1874" spans="2:65" s="12" customFormat="1" ht="11.25">
      <c r="B1874" s="155"/>
      <c r="D1874" s="151" t="s">
        <v>197</v>
      </c>
      <c r="E1874" s="156" t="s">
        <v>1</v>
      </c>
      <c r="F1874" s="157" t="s">
        <v>207</v>
      </c>
      <c r="H1874" s="156" t="s">
        <v>1</v>
      </c>
      <c r="I1874" s="158"/>
      <c r="L1874" s="155"/>
      <c r="M1874" s="159"/>
      <c r="T1874" s="160"/>
      <c r="AT1874" s="156" t="s">
        <v>197</v>
      </c>
      <c r="AU1874" s="156" t="s">
        <v>84</v>
      </c>
      <c r="AV1874" s="12" t="s">
        <v>80</v>
      </c>
      <c r="AW1874" s="12" t="s">
        <v>30</v>
      </c>
      <c r="AX1874" s="12" t="s">
        <v>73</v>
      </c>
      <c r="AY1874" s="156" t="s">
        <v>187</v>
      </c>
    </row>
    <row r="1875" spans="2:65" s="13" customFormat="1" ht="11.25">
      <c r="B1875" s="161"/>
      <c r="D1875" s="151" t="s">
        <v>197</v>
      </c>
      <c r="E1875" s="162" t="s">
        <v>1</v>
      </c>
      <c r="F1875" s="163" t="s">
        <v>1868</v>
      </c>
      <c r="H1875" s="164">
        <v>2</v>
      </c>
      <c r="I1875" s="165"/>
      <c r="L1875" s="161"/>
      <c r="M1875" s="166"/>
      <c r="T1875" s="167"/>
      <c r="AT1875" s="162" t="s">
        <v>197</v>
      </c>
      <c r="AU1875" s="162" t="s">
        <v>84</v>
      </c>
      <c r="AV1875" s="13" t="s">
        <v>84</v>
      </c>
      <c r="AW1875" s="13" t="s">
        <v>30</v>
      </c>
      <c r="AX1875" s="13" t="s">
        <v>73</v>
      </c>
      <c r="AY1875" s="162" t="s">
        <v>187</v>
      </c>
    </row>
    <row r="1876" spans="2:65" s="14" customFormat="1" ht="11.25">
      <c r="B1876" s="168"/>
      <c r="D1876" s="151" t="s">
        <v>197</v>
      </c>
      <c r="E1876" s="169" t="s">
        <v>1</v>
      </c>
      <c r="F1876" s="170" t="s">
        <v>202</v>
      </c>
      <c r="H1876" s="171">
        <v>2</v>
      </c>
      <c r="I1876" s="172"/>
      <c r="L1876" s="168"/>
      <c r="M1876" s="173"/>
      <c r="T1876" s="174"/>
      <c r="AT1876" s="169" t="s">
        <v>197</v>
      </c>
      <c r="AU1876" s="169" t="s">
        <v>84</v>
      </c>
      <c r="AV1876" s="14" t="s">
        <v>193</v>
      </c>
      <c r="AW1876" s="14" t="s">
        <v>30</v>
      </c>
      <c r="AX1876" s="14" t="s">
        <v>80</v>
      </c>
      <c r="AY1876" s="169" t="s">
        <v>187</v>
      </c>
    </row>
    <row r="1877" spans="2:65" s="1" customFormat="1" ht="44.25" customHeight="1">
      <c r="B1877" s="32"/>
      <c r="C1877" s="175" t="s">
        <v>1869</v>
      </c>
      <c r="D1877" s="175" t="s">
        <v>338</v>
      </c>
      <c r="E1877" s="176" t="s">
        <v>1870</v>
      </c>
      <c r="F1877" s="177" t="s">
        <v>1871</v>
      </c>
      <c r="G1877" s="178" t="s">
        <v>406</v>
      </c>
      <c r="H1877" s="179">
        <v>1</v>
      </c>
      <c r="I1877" s="180"/>
      <c r="J1877" s="181">
        <f>ROUND(I1877*H1877,2)</f>
        <v>0</v>
      </c>
      <c r="K1877" s="182"/>
      <c r="L1877" s="183"/>
      <c r="M1877" s="184" t="s">
        <v>1</v>
      </c>
      <c r="N1877" s="185" t="s">
        <v>39</v>
      </c>
      <c r="P1877" s="147">
        <f>O1877*H1877</f>
        <v>0</v>
      </c>
      <c r="Q1877" s="147">
        <v>0</v>
      </c>
      <c r="R1877" s="147">
        <f>Q1877*H1877</f>
        <v>0</v>
      </c>
      <c r="S1877" s="147">
        <v>0</v>
      </c>
      <c r="T1877" s="148">
        <f>S1877*H1877</f>
        <v>0</v>
      </c>
      <c r="AR1877" s="149" t="s">
        <v>388</v>
      </c>
      <c r="AT1877" s="149" t="s">
        <v>338</v>
      </c>
      <c r="AU1877" s="149" t="s">
        <v>84</v>
      </c>
      <c r="AY1877" s="17" t="s">
        <v>187</v>
      </c>
      <c r="BE1877" s="150">
        <f>IF(N1877="základní",J1877,0)</f>
        <v>0</v>
      </c>
      <c r="BF1877" s="150">
        <f>IF(N1877="snížená",J1877,0)</f>
        <v>0</v>
      </c>
      <c r="BG1877" s="150">
        <f>IF(N1877="zákl. přenesená",J1877,0)</f>
        <v>0</v>
      </c>
      <c r="BH1877" s="150">
        <f>IF(N1877="sníž. přenesená",J1877,0)</f>
        <v>0</v>
      </c>
      <c r="BI1877" s="150">
        <f>IF(N1877="nulová",J1877,0)</f>
        <v>0</v>
      </c>
      <c r="BJ1877" s="17" t="s">
        <v>84</v>
      </c>
      <c r="BK1877" s="150">
        <f>ROUND(I1877*H1877,2)</f>
        <v>0</v>
      </c>
      <c r="BL1877" s="17" t="s">
        <v>287</v>
      </c>
      <c r="BM1877" s="149" t="s">
        <v>3830</v>
      </c>
    </row>
    <row r="1878" spans="2:65" s="1" customFormat="1" ht="44.25" customHeight="1">
      <c r="B1878" s="32"/>
      <c r="C1878" s="175" t="s">
        <v>1873</v>
      </c>
      <c r="D1878" s="175" t="s">
        <v>338</v>
      </c>
      <c r="E1878" s="176" t="s">
        <v>1874</v>
      </c>
      <c r="F1878" s="177" t="s">
        <v>1875</v>
      </c>
      <c r="G1878" s="178" t="s">
        <v>406</v>
      </c>
      <c r="H1878" s="179">
        <v>1</v>
      </c>
      <c r="I1878" s="180"/>
      <c r="J1878" s="181">
        <f>ROUND(I1878*H1878,2)</f>
        <v>0</v>
      </c>
      <c r="K1878" s="182"/>
      <c r="L1878" s="183"/>
      <c r="M1878" s="184" t="s">
        <v>1</v>
      </c>
      <c r="N1878" s="185" t="s">
        <v>39</v>
      </c>
      <c r="P1878" s="147">
        <f>O1878*H1878</f>
        <v>0</v>
      </c>
      <c r="Q1878" s="147">
        <v>0</v>
      </c>
      <c r="R1878" s="147">
        <f>Q1878*H1878</f>
        <v>0</v>
      </c>
      <c r="S1878" s="147">
        <v>0</v>
      </c>
      <c r="T1878" s="148">
        <f>S1878*H1878</f>
        <v>0</v>
      </c>
      <c r="AR1878" s="149" t="s">
        <v>388</v>
      </c>
      <c r="AT1878" s="149" t="s">
        <v>338</v>
      </c>
      <c r="AU1878" s="149" t="s">
        <v>84</v>
      </c>
      <c r="AY1878" s="17" t="s">
        <v>187</v>
      </c>
      <c r="BE1878" s="150">
        <f>IF(N1878="základní",J1878,0)</f>
        <v>0</v>
      </c>
      <c r="BF1878" s="150">
        <f>IF(N1878="snížená",J1878,0)</f>
        <v>0</v>
      </c>
      <c r="BG1878" s="150">
        <f>IF(N1878="zákl. přenesená",J1878,0)</f>
        <v>0</v>
      </c>
      <c r="BH1878" s="150">
        <f>IF(N1878="sníž. přenesená",J1878,0)</f>
        <v>0</v>
      </c>
      <c r="BI1878" s="150">
        <f>IF(N1878="nulová",J1878,0)</f>
        <v>0</v>
      </c>
      <c r="BJ1878" s="17" t="s">
        <v>84</v>
      </c>
      <c r="BK1878" s="150">
        <f>ROUND(I1878*H1878,2)</f>
        <v>0</v>
      </c>
      <c r="BL1878" s="17" t="s">
        <v>287</v>
      </c>
      <c r="BM1878" s="149" t="s">
        <v>3831</v>
      </c>
    </row>
    <row r="1879" spans="2:65" s="1" customFormat="1" ht="24.2" customHeight="1">
      <c r="B1879" s="32"/>
      <c r="C1879" s="137" t="s">
        <v>1877</v>
      </c>
      <c r="D1879" s="137" t="s">
        <v>189</v>
      </c>
      <c r="E1879" s="138" t="s">
        <v>1878</v>
      </c>
      <c r="F1879" s="139" t="s">
        <v>1879</v>
      </c>
      <c r="G1879" s="140" t="s">
        <v>406</v>
      </c>
      <c r="H1879" s="141">
        <v>2</v>
      </c>
      <c r="I1879" s="142"/>
      <c r="J1879" s="143">
        <f>ROUND(I1879*H1879,2)</f>
        <v>0</v>
      </c>
      <c r="K1879" s="144"/>
      <c r="L1879" s="32"/>
      <c r="M1879" s="145" t="s">
        <v>1</v>
      </c>
      <c r="N1879" s="146" t="s">
        <v>39</v>
      </c>
      <c r="P1879" s="147">
        <f>O1879*H1879</f>
        <v>0</v>
      </c>
      <c r="Q1879" s="147">
        <v>0</v>
      </c>
      <c r="R1879" s="147">
        <f>Q1879*H1879</f>
        <v>0</v>
      </c>
      <c r="S1879" s="147">
        <v>0</v>
      </c>
      <c r="T1879" s="148">
        <f>S1879*H1879</f>
        <v>0</v>
      </c>
      <c r="AR1879" s="149" t="s">
        <v>287</v>
      </c>
      <c r="AT1879" s="149" t="s">
        <v>189</v>
      </c>
      <c r="AU1879" s="149" t="s">
        <v>84</v>
      </c>
      <c r="AY1879" s="17" t="s">
        <v>187</v>
      </c>
      <c r="BE1879" s="150">
        <f>IF(N1879="základní",J1879,0)</f>
        <v>0</v>
      </c>
      <c r="BF1879" s="150">
        <f>IF(N1879="snížená",J1879,0)</f>
        <v>0</v>
      </c>
      <c r="BG1879" s="150">
        <f>IF(N1879="zákl. přenesená",J1879,0)</f>
        <v>0</v>
      </c>
      <c r="BH1879" s="150">
        <f>IF(N1879="sníž. přenesená",J1879,0)</f>
        <v>0</v>
      </c>
      <c r="BI1879" s="150">
        <f>IF(N1879="nulová",J1879,0)</f>
        <v>0</v>
      </c>
      <c r="BJ1879" s="17" t="s">
        <v>84</v>
      </c>
      <c r="BK1879" s="150">
        <f>ROUND(I1879*H1879,2)</f>
        <v>0</v>
      </c>
      <c r="BL1879" s="17" t="s">
        <v>287</v>
      </c>
      <c r="BM1879" s="149" t="s">
        <v>3832</v>
      </c>
    </row>
    <row r="1880" spans="2:65" s="12" customFormat="1" ht="11.25">
      <c r="B1880" s="155"/>
      <c r="D1880" s="151" t="s">
        <v>197</v>
      </c>
      <c r="E1880" s="156" t="s">
        <v>1</v>
      </c>
      <c r="F1880" s="157" t="s">
        <v>379</v>
      </c>
      <c r="H1880" s="156" t="s">
        <v>1</v>
      </c>
      <c r="I1880" s="158"/>
      <c r="L1880" s="155"/>
      <c r="M1880" s="159"/>
      <c r="T1880" s="160"/>
      <c r="AT1880" s="156" t="s">
        <v>197</v>
      </c>
      <c r="AU1880" s="156" t="s">
        <v>84</v>
      </c>
      <c r="AV1880" s="12" t="s">
        <v>80</v>
      </c>
      <c r="AW1880" s="12" t="s">
        <v>30</v>
      </c>
      <c r="AX1880" s="12" t="s">
        <v>73</v>
      </c>
      <c r="AY1880" s="156" t="s">
        <v>187</v>
      </c>
    </row>
    <row r="1881" spans="2:65" s="12" customFormat="1" ht="11.25">
      <c r="B1881" s="155"/>
      <c r="D1881" s="151" t="s">
        <v>197</v>
      </c>
      <c r="E1881" s="156" t="s">
        <v>1</v>
      </c>
      <c r="F1881" s="157" t="s">
        <v>632</v>
      </c>
      <c r="H1881" s="156" t="s">
        <v>1</v>
      </c>
      <c r="I1881" s="158"/>
      <c r="L1881" s="155"/>
      <c r="M1881" s="159"/>
      <c r="T1881" s="160"/>
      <c r="AT1881" s="156" t="s">
        <v>197</v>
      </c>
      <c r="AU1881" s="156" t="s">
        <v>84</v>
      </c>
      <c r="AV1881" s="12" t="s">
        <v>80</v>
      </c>
      <c r="AW1881" s="12" t="s">
        <v>30</v>
      </c>
      <c r="AX1881" s="12" t="s">
        <v>73</v>
      </c>
      <c r="AY1881" s="156" t="s">
        <v>187</v>
      </c>
    </row>
    <row r="1882" spans="2:65" s="13" customFormat="1" ht="11.25">
      <c r="B1882" s="161"/>
      <c r="D1882" s="151" t="s">
        <v>197</v>
      </c>
      <c r="E1882" s="162" t="s">
        <v>1</v>
      </c>
      <c r="F1882" s="163" t="s">
        <v>84</v>
      </c>
      <c r="H1882" s="164">
        <v>2</v>
      </c>
      <c r="I1882" s="165"/>
      <c r="L1882" s="161"/>
      <c r="M1882" s="166"/>
      <c r="T1882" s="167"/>
      <c r="AT1882" s="162" t="s">
        <v>197</v>
      </c>
      <c r="AU1882" s="162" t="s">
        <v>84</v>
      </c>
      <c r="AV1882" s="13" t="s">
        <v>84</v>
      </c>
      <c r="AW1882" s="13" t="s">
        <v>30</v>
      </c>
      <c r="AX1882" s="13" t="s">
        <v>73</v>
      </c>
      <c r="AY1882" s="162" t="s">
        <v>187</v>
      </c>
    </row>
    <row r="1883" spans="2:65" s="14" customFormat="1" ht="11.25">
      <c r="B1883" s="168"/>
      <c r="D1883" s="151" t="s">
        <v>197</v>
      </c>
      <c r="E1883" s="169" t="s">
        <v>1</v>
      </c>
      <c r="F1883" s="170" t="s">
        <v>202</v>
      </c>
      <c r="H1883" s="171">
        <v>2</v>
      </c>
      <c r="I1883" s="172"/>
      <c r="L1883" s="168"/>
      <c r="M1883" s="173"/>
      <c r="T1883" s="174"/>
      <c r="AT1883" s="169" t="s">
        <v>197</v>
      </c>
      <c r="AU1883" s="169" t="s">
        <v>84</v>
      </c>
      <c r="AV1883" s="14" t="s">
        <v>193</v>
      </c>
      <c r="AW1883" s="14" t="s">
        <v>30</v>
      </c>
      <c r="AX1883" s="14" t="s">
        <v>80</v>
      </c>
      <c r="AY1883" s="169" t="s">
        <v>187</v>
      </c>
    </row>
    <row r="1884" spans="2:65" s="1" customFormat="1" ht="44.25" customHeight="1">
      <c r="B1884" s="32"/>
      <c r="C1884" s="137" t="s">
        <v>1881</v>
      </c>
      <c r="D1884" s="137" t="s">
        <v>189</v>
      </c>
      <c r="E1884" s="138" t="s">
        <v>1882</v>
      </c>
      <c r="F1884" s="139" t="s">
        <v>1883</v>
      </c>
      <c r="G1884" s="140" t="s">
        <v>406</v>
      </c>
      <c r="H1884" s="141">
        <v>8</v>
      </c>
      <c r="I1884" s="142"/>
      <c r="J1884" s="143">
        <f t="shared" ref="J1884:J1893" si="20">ROUND(I1884*H1884,2)</f>
        <v>0</v>
      </c>
      <c r="K1884" s="144"/>
      <c r="L1884" s="32"/>
      <c r="M1884" s="145" t="s">
        <v>1</v>
      </c>
      <c r="N1884" s="146" t="s">
        <v>39</v>
      </c>
      <c r="P1884" s="147">
        <f t="shared" ref="P1884:P1893" si="21">O1884*H1884</f>
        <v>0</v>
      </c>
      <c r="Q1884" s="147">
        <v>0</v>
      </c>
      <c r="R1884" s="147">
        <f t="shared" ref="R1884:R1893" si="22">Q1884*H1884</f>
        <v>0</v>
      </c>
      <c r="S1884" s="147">
        <v>0</v>
      </c>
      <c r="T1884" s="148">
        <f t="shared" ref="T1884:T1893" si="23">S1884*H1884</f>
        <v>0</v>
      </c>
      <c r="AR1884" s="149" t="s">
        <v>287</v>
      </c>
      <c r="AT1884" s="149" t="s">
        <v>189</v>
      </c>
      <c r="AU1884" s="149" t="s">
        <v>84</v>
      </c>
      <c r="AY1884" s="17" t="s">
        <v>187</v>
      </c>
      <c r="BE1884" s="150">
        <f t="shared" ref="BE1884:BE1893" si="24">IF(N1884="základní",J1884,0)</f>
        <v>0</v>
      </c>
      <c r="BF1884" s="150">
        <f t="shared" ref="BF1884:BF1893" si="25">IF(N1884="snížená",J1884,0)</f>
        <v>0</v>
      </c>
      <c r="BG1884" s="150">
        <f t="shared" ref="BG1884:BG1893" si="26">IF(N1884="zákl. přenesená",J1884,0)</f>
        <v>0</v>
      </c>
      <c r="BH1884" s="150">
        <f t="shared" ref="BH1884:BH1893" si="27">IF(N1884="sníž. přenesená",J1884,0)</f>
        <v>0</v>
      </c>
      <c r="BI1884" s="150">
        <f t="shared" ref="BI1884:BI1893" si="28">IF(N1884="nulová",J1884,0)</f>
        <v>0</v>
      </c>
      <c r="BJ1884" s="17" t="s">
        <v>84</v>
      </c>
      <c r="BK1884" s="150">
        <f t="shared" ref="BK1884:BK1893" si="29">ROUND(I1884*H1884,2)</f>
        <v>0</v>
      </c>
      <c r="BL1884" s="17" t="s">
        <v>287</v>
      </c>
      <c r="BM1884" s="149" t="s">
        <v>3833</v>
      </c>
    </row>
    <row r="1885" spans="2:65" s="1" customFormat="1" ht="44.25" customHeight="1">
      <c r="B1885" s="32"/>
      <c r="C1885" s="137" t="s">
        <v>1885</v>
      </c>
      <c r="D1885" s="137" t="s">
        <v>189</v>
      </c>
      <c r="E1885" s="138" t="s">
        <v>1886</v>
      </c>
      <c r="F1885" s="139" t="s">
        <v>1887</v>
      </c>
      <c r="G1885" s="140" t="s">
        <v>406</v>
      </c>
      <c r="H1885" s="141">
        <v>1</v>
      </c>
      <c r="I1885" s="142"/>
      <c r="J1885" s="143">
        <f t="shared" si="20"/>
        <v>0</v>
      </c>
      <c r="K1885" s="144"/>
      <c r="L1885" s="32"/>
      <c r="M1885" s="145" t="s">
        <v>1</v>
      </c>
      <c r="N1885" s="146" t="s">
        <v>39</v>
      </c>
      <c r="P1885" s="147">
        <f t="shared" si="21"/>
        <v>0</v>
      </c>
      <c r="Q1885" s="147">
        <v>0</v>
      </c>
      <c r="R1885" s="147">
        <f t="shared" si="22"/>
        <v>0</v>
      </c>
      <c r="S1885" s="147">
        <v>0</v>
      </c>
      <c r="T1885" s="148">
        <f t="shared" si="23"/>
        <v>0</v>
      </c>
      <c r="AR1885" s="149" t="s">
        <v>287</v>
      </c>
      <c r="AT1885" s="149" t="s">
        <v>189</v>
      </c>
      <c r="AU1885" s="149" t="s">
        <v>84</v>
      </c>
      <c r="AY1885" s="17" t="s">
        <v>187</v>
      </c>
      <c r="BE1885" s="150">
        <f t="shared" si="24"/>
        <v>0</v>
      </c>
      <c r="BF1885" s="150">
        <f t="shared" si="25"/>
        <v>0</v>
      </c>
      <c r="BG1885" s="150">
        <f t="shared" si="26"/>
        <v>0</v>
      </c>
      <c r="BH1885" s="150">
        <f t="shared" si="27"/>
        <v>0</v>
      </c>
      <c r="BI1885" s="150">
        <f t="shared" si="28"/>
        <v>0</v>
      </c>
      <c r="BJ1885" s="17" t="s">
        <v>84</v>
      </c>
      <c r="BK1885" s="150">
        <f t="shared" si="29"/>
        <v>0</v>
      </c>
      <c r="BL1885" s="17" t="s">
        <v>287</v>
      </c>
      <c r="BM1885" s="149" t="s">
        <v>3834</v>
      </c>
    </row>
    <row r="1886" spans="2:65" s="1" customFormat="1" ht="44.25" customHeight="1">
      <c r="B1886" s="32"/>
      <c r="C1886" s="137" t="s">
        <v>1889</v>
      </c>
      <c r="D1886" s="137" t="s">
        <v>189</v>
      </c>
      <c r="E1886" s="138" t="s">
        <v>1890</v>
      </c>
      <c r="F1886" s="139" t="s">
        <v>1891</v>
      </c>
      <c r="G1886" s="140" t="s">
        <v>406</v>
      </c>
      <c r="H1886" s="141">
        <v>4</v>
      </c>
      <c r="I1886" s="142"/>
      <c r="J1886" s="143">
        <f t="shared" si="20"/>
        <v>0</v>
      </c>
      <c r="K1886" s="144"/>
      <c r="L1886" s="32"/>
      <c r="M1886" s="145" t="s">
        <v>1</v>
      </c>
      <c r="N1886" s="146" t="s">
        <v>39</v>
      </c>
      <c r="P1886" s="147">
        <f t="shared" si="21"/>
        <v>0</v>
      </c>
      <c r="Q1886" s="147">
        <v>0</v>
      </c>
      <c r="R1886" s="147">
        <f t="shared" si="22"/>
        <v>0</v>
      </c>
      <c r="S1886" s="147">
        <v>0</v>
      </c>
      <c r="T1886" s="148">
        <f t="shared" si="23"/>
        <v>0</v>
      </c>
      <c r="AR1886" s="149" t="s">
        <v>287</v>
      </c>
      <c r="AT1886" s="149" t="s">
        <v>189</v>
      </c>
      <c r="AU1886" s="149" t="s">
        <v>84</v>
      </c>
      <c r="AY1886" s="17" t="s">
        <v>187</v>
      </c>
      <c r="BE1886" s="150">
        <f t="shared" si="24"/>
        <v>0</v>
      </c>
      <c r="BF1886" s="150">
        <f t="shared" si="25"/>
        <v>0</v>
      </c>
      <c r="BG1886" s="150">
        <f t="shared" si="26"/>
        <v>0</v>
      </c>
      <c r="BH1886" s="150">
        <f t="shared" si="27"/>
        <v>0</v>
      </c>
      <c r="BI1886" s="150">
        <f t="shared" si="28"/>
        <v>0</v>
      </c>
      <c r="BJ1886" s="17" t="s">
        <v>84</v>
      </c>
      <c r="BK1886" s="150">
        <f t="shared" si="29"/>
        <v>0</v>
      </c>
      <c r="BL1886" s="17" t="s">
        <v>287</v>
      </c>
      <c r="BM1886" s="149" t="s">
        <v>3835</v>
      </c>
    </row>
    <row r="1887" spans="2:65" s="1" customFormat="1" ht="44.25" customHeight="1">
      <c r="B1887" s="32"/>
      <c r="C1887" s="137" t="s">
        <v>1893</v>
      </c>
      <c r="D1887" s="137" t="s">
        <v>189</v>
      </c>
      <c r="E1887" s="138" t="s">
        <v>1894</v>
      </c>
      <c r="F1887" s="139" t="s">
        <v>1895</v>
      </c>
      <c r="G1887" s="140" t="s">
        <v>406</v>
      </c>
      <c r="H1887" s="141">
        <v>1</v>
      </c>
      <c r="I1887" s="142"/>
      <c r="J1887" s="143">
        <f t="shared" si="20"/>
        <v>0</v>
      </c>
      <c r="K1887" s="144"/>
      <c r="L1887" s="32"/>
      <c r="M1887" s="145" t="s">
        <v>1</v>
      </c>
      <c r="N1887" s="146" t="s">
        <v>39</v>
      </c>
      <c r="P1887" s="147">
        <f t="shared" si="21"/>
        <v>0</v>
      </c>
      <c r="Q1887" s="147">
        <v>0</v>
      </c>
      <c r="R1887" s="147">
        <f t="shared" si="22"/>
        <v>0</v>
      </c>
      <c r="S1887" s="147">
        <v>0</v>
      </c>
      <c r="T1887" s="148">
        <f t="shared" si="23"/>
        <v>0</v>
      </c>
      <c r="AR1887" s="149" t="s">
        <v>287</v>
      </c>
      <c r="AT1887" s="149" t="s">
        <v>189</v>
      </c>
      <c r="AU1887" s="149" t="s">
        <v>84</v>
      </c>
      <c r="AY1887" s="17" t="s">
        <v>187</v>
      </c>
      <c r="BE1887" s="150">
        <f t="shared" si="24"/>
        <v>0</v>
      </c>
      <c r="BF1887" s="150">
        <f t="shared" si="25"/>
        <v>0</v>
      </c>
      <c r="BG1887" s="150">
        <f t="shared" si="26"/>
        <v>0</v>
      </c>
      <c r="BH1887" s="150">
        <f t="shared" si="27"/>
        <v>0</v>
      </c>
      <c r="BI1887" s="150">
        <f t="shared" si="28"/>
        <v>0</v>
      </c>
      <c r="BJ1887" s="17" t="s">
        <v>84</v>
      </c>
      <c r="BK1887" s="150">
        <f t="shared" si="29"/>
        <v>0</v>
      </c>
      <c r="BL1887" s="17" t="s">
        <v>287</v>
      </c>
      <c r="BM1887" s="149" t="s">
        <v>3836</v>
      </c>
    </row>
    <row r="1888" spans="2:65" s="1" customFormat="1" ht="44.25" customHeight="1">
      <c r="B1888" s="32"/>
      <c r="C1888" s="137" t="s">
        <v>1897</v>
      </c>
      <c r="D1888" s="137" t="s">
        <v>189</v>
      </c>
      <c r="E1888" s="138" t="s">
        <v>1898</v>
      </c>
      <c r="F1888" s="139" t="s">
        <v>1899</v>
      </c>
      <c r="G1888" s="140" t="s">
        <v>406</v>
      </c>
      <c r="H1888" s="141">
        <v>3</v>
      </c>
      <c r="I1888" s="142"/>
      <c r="J1888" s="143">
        <f t="shared" si="20"/>
        <v>0</v>
      </c>
      <c r="K1888" s="144"/>
      <c r="L1888" s="32"/>
      <c r="M1888" s="145" t="s">
        <v>1</v>
      </c>
      <c r="N1888" s="146" t="s">
        <v>39</v>
      </c>
      <c r="P1888" s="147">
        <f t="shared" si="21"/>
        <v>0</v>
      </c>
      <c r="Q1888" s="147">
        <v>0</v>
      </c>
      <c r="R1888" s="147">
        <f t="shared" si="22"/>
        <v>0</v>
      </c>
      <c r="S1888" s="147">
        <v>0</v>
      </c>
      <c r="T1888" s="148">
        <f t="shared" si="23"/>
        <v>0</v>
      </c>
      <c r="AR1888" s="149" t="s">
        <v>287</v>
      </c>
      <c r="AT1888" s="149" t="s">
        <v>189</v>
      </c>
      <c r="AU1888" s="149" t="s">
        <v>84</v>
      </c>
      <c r="AY1888" s="17" t="s">
        <v>187</v>
      </c>
      <c r="BE1888" s="150">
        <f t="shared" si="24"/>
        <v>0</v>
      </c>
      <c r="BF1888" s="150">
        <f t="shared" si="25"/>
        <v>0</v>
      </c>
      <c r="BG1888" s="150">
        <f t="shared" si="26"/>
        <v>0</v>
      </c>
      <c r="BH1888" s="150">
        <f t="shared" si="27"/>
        <v>0</v>
      </c>
      <c r="BI1888" s="150">
        <f t="shared" si="28"/>
        <v>0</v>
      </c>
      <c r="BJ1888" s="17" t="s">
        <v>84</v>
      </c>
      <c r="BK1888" s="150">
        <f t="shared" si="29"/>
        <v>0</v>
      </c>
      <c r="BL1888" s="17" t="s">
        <v>287</v>
      </c>
      <c r="BM1888" s="149" t="s">
        <v>3837</v>
      </c>
    </row>
    <row r="1889" spans="2:65" s="1" customFormat="1" ht="44.25" customHeight="1">
      <c r="B1889" s="32"/>
      <c r="C1889" s="137" t="s">
        <v>1901</v>
      </c>
      <c r="D1889" s="137" t="s">
        <v>189</v>
      </c>
      <c r="E1889" s="138" t="s">
        <v>1902</v>
      </c>
      <c r="F1889" s="139" t="s">
        <v>1903</v>
      </c>
      <c r="G1889" s="140" t="s">
        <v>406</v>
      </c>
      <c r="H1889" s="141">
        <v>4</v>
      </c>
      <c r="I1889" s="142"/>
      <c r="J1889" s="143">
        <f t="shared" si="20"/>
        <v>0</v>
      </c>
      <c r="K1889" s="144"/>
      <c r="L1889" s="32"/>
      <c r="M1889" s="145" t="s">
        <v>1</v>
      </c>
      <c r="N1889" s="146" t="s">
        <v>39</v>
      </c>
      <c r="P1889" s="147">
        <f t="shared" si="21"/>
        <v>0</v>
      </c>
      <c r="Q1889" s="147">
        <v>0</v>
      </c>
      <c r="R1889" s="147">
        <f t="shared" si="22"/>
        <v>0</v>
      </c>
      <c r="S1889" s="147">
        <v>0</v>
      </c>
      <c r="T1889" s="148">
        <f t="shared" si="23"/>
        <v>0</v>
      </c>
      <c r="AR1889" s="149" t="s">
        <v>287</v>
      </c>
      <c r="AT1889" s="149" t="s">
        <v>189</v>
      </c>
      <c r="AU1889" s="149" t="s">
        <v>84</v>
      </c>
      <c r="AY1889" s="17" t="s">
        <v>187</v>
      </c>
      <c r="BE1889" s="150">
        <f t="shared" si="24"/>
        <v>0</v>
      </c>
      <c r="BF1889" s="150">
        <f t="shared" si="25"/>
        <v>0</v>
      </c>
      <c r="BG1889" s="150">
        <f t="shared" si="26"/>
        <v>0</v>
      </c>
      <c r="BH1889" s="150">
        <f t="shared" si="27"/>
        <v>0</v>
      </c>
      <c r="BI1889" s="150">
        <f t="shared" si="28"/>
        <v>0</v>
      </c>
      <c r="BJ1889" s="17" t="s">
        <v>84</v>
      </c>
      <c r="BK1889" s="150">
        <f t="shared" si="29"/>
        <v>0</v>
      </c>
      <c r="BL1889" s="17" t="s">
        <v>287</v>
      </c>
      <c r="BM1889" s="149" t="s">
        <v>3838</v>
      </c>
    </row>
    <row r="1890" spans="2:65" s="1" customFormat="1" ht="44.25" customHeight="1">
      <c r="B1890" s="32"/>
      <c r="C1890" s="137" t="s">
        <v>1905</v>
      </c>
      <c r="D1890" s="137" t="s">
        <v>189</v>
      </c>
      <c r="E1890" s="138" t="s">
        <v>1906</v>
      </c>
      <c r="F1890" s="139" t="s">
        <v>1907</v>
      </c>
      <c r="G1890" s="140" t="s">
        <v>406</v>
      </c>
      <c r="H1890" s="141">
        <v>4</v>
      </c>
      <c r="I1890" s="142"/>
      <c r="J1890" s="143">
        <f t="shared" si="20"/>
        <v>0</v>
      </c>
      <c r="K1890" s="144"/>
      <c r="L1890" s="32"/>
      <c r="M1890" s="145" t="s">
        <v>1</v>
      </c>
      <c r="N1890" s="146" t="s">
        <v>39</v>
      </c>
      <c r="P1890" s="147">
        <f t="shared" si="21"/>
        <v>0</v>
      </c>
      <c r="Q1890" s="147">
        <v>0</v>
      </c>
      <c r="R1890" s="147">
        <f t="shared" si="22"/>
        <v>0</v>
      </c>
      <c r="S1890" s="147">
        <v>0</v>
      </c>
      <c r="T1890" s="148">
        <f t="shared" si="23"/>
        <v>0</v>
      </c>
      <c r="AR1890" s="149" t="s">
        <v>287</v>
      </c>
      <c r="AT1890" s="149" t="s">
        <v>189</v>
      </c>
      <c r="AU1890" s="149" t="s">
        <v>84</v>
      </c>
      <c r="AY1890" s="17" t="s">
        <v>187</v>
      </c>
      <c r="BE1890" s="150">
        <f t="shared" si="24"/>
        <v>0</v>
      </c>
      <c r="BF1890" s="150">
        <f t="shared" si="25"/>
        <v>0</v>
      </c>
      <c r="BG1890" s="150">
        <f t="shared" si="26"/>
        <v>0</v>
      </c>
      <c r="BH1890" s="150">
        <f t="shared" si="27"/>
        <v>0</v>
      </c>
      <c r="BI1890" s="150">
        <f t="shared" si="28"/>
        <v>0</v>
      </c>
      <c r="BJ1890" s="17" t="s">
        <v>84</v>
      </c>
      <c r="BK1890" s="150">
        <f t="shared" si="29"/>
        <v>0</v>
      </c>
      <c r="BL1890" s="17" t="s">
        <v>287</v>
      </c>
      <c r="BM1890" s="149" t="s">
        <v>3839</v>
      </c>
    </row>
    <row r="1891" spans="2:65" s="1" customFormat="1" ht="44.25" customHeight="1">
      <c r="B1891" s="32"/>
      <c r="C1891" s="137" t="s">
        <v>1909</v>
      </c>
      <c r="D1891" s="137" t="s">
        <v>189</v>
      </c>
      <c r="E1891" s="138" t="s">
        <v>1910</v>
      </c>
      <c r="F1891" s="139" t="s">
        <v>1911</v>
      </c>
      <c r="G1891" s="140" t="s">
        <v>406</v>
      </c>
      <c r="H1891" s="141">
        <v>8</v>
      </c>
      <c r="I1891" s="142"/>
      <c r="J1891" s="143">
        <f t="shared" si="20"/>
        <v>0</v>
      </c>
      <c r="K1891" s="144"/>
      <c r="L1891" s="32"/>
      <c r="M1891" s="145" t="s">
        <v>1</v>
      </c>
      <c r="N1891" s="146" t="s">
        <v>39</v>
      </c>
      <c r="P1891" s="147">
        <f t="shared" si="21"/>
        <v>0</v>
      </c>
      <c r="Q1891" s="147">
        <v>0</v>
      </c>
      <c r="R1891" s="147">
        <f t="shared" si="22"/>
        <v>0</v>
      </c>
      <c r="S1891" s="147">
        <v>0</v>
      </c>
      <c r="T1891" s="148">
        <f t="shared" si="23"/>
        <v>0</v>
      </c>
      <c r="AR1891" s="149" t="s">
        <v>287</v>
      </c>
      <c r="AT1891" s="149" t="s">
        <v>189</v>
      </c>
      <c r="AU1891" s="149" t="s">
        <v>84</v>
      </c>
      <c r="AY1891" s="17" t="s">
        <v>187</v>
      </c>
      <c r="BE1891" s="150">
        <f t="shared" si="24"/>
        <v>0</v>
      </c>
      <c r="BF1891" s="150">
        <f t="shared" si="25"/>
        <v>0</v>
      </c>
      <c r="BG1891" s="150">
        <f t="shared" si="26"/>
        <v>0</v>
      </c>
      <c r="BH1891" s="150">
        <f t="shared" si="27"/>
        <v>0</v>
      </c>
      <c r="BI1891" s="150">
        <f t="shared" si="28"/>
        <v>0</v>
      </c>
      <c r="BJ1891" s="17" t="s">
        <v>84</v>
      </c>
      <c r="BK1891" s="150">
        <f t="shared" si="29"/>
        <v>0</v>
      </c>
      <c r="BL1891" s="17" t="s">
        <v>287</v>
      </c>
      <c r="BM1891" s="149" t="s">
        <v>3840</v>
      </c>
    </row>
    <row r="1892" spans="2:65" s="1" customFormat="1" ht="44.25" customHeight="1">
      <c r="B1892" s="32"/>
      <c r="C1892" s="137" t="s">
        <v>1913</v>
      </c>
      <c r="D1892" s="137" t="s">
        <v>189</v>
      </c>
      <c r="E1892" s="138" t="s">
        <v>1914</v>
      </c>
      <c r="F1892" s="139" t="s">
        <v>1915</v>
      </c>
      <c r="G1892" s="140" t="s">
        <v>406</v>
      </c>
      <c r="H1892" s="141">
        <v>8</v>
      </c>
      <c r="I1892" s="142"/>
      <c r="J1892" s="143">
        <f t="shared" si="20"/>
        <v>0</v>
      </c>
      <c r="K1892" s="144"/>
      <c r="L1892" s="32"/>
      <c r="M1892" s="145" t="s">
        <v>1</v>
      </c>
      <c r="N1892" s="146" t="s">
        <v>39</v>
      </c>
      <c r="P1892" s="147">
        <f t="shared" si="21"/>
        <v>0</v>
      </c>
      <c r="Q1892" s="147">
        <v>0</v>
      </c>
      <c r="R1892" s="147">
        <f t="shared" si="22"/>
        <v>0</v>
      </c>
      <c r="S1892" s="147">
        <v>0</v>
      </c>
      <c r="T1892" s="148">
        <f t="shared" si="23"/>
        <v>0</v>
      </c>
      <c r="AR1892" s="149" t="s">
        <v>287</v>
      </c>
      <c r="AT1892" s="149" t="s">
        <v>189</v>
      </c>
      <c r="AU1892" s="149" t="s">
        <v>84</v>
      </c>
      <c r="AY1892" s="17" t="s">
        <v>187</v>
      </c>
      <c r="BE1892" s="150">
        <f t="shared" si="24"/>
        <v>0</v>
      </c>
      <c r="BF1892" s="150">
        <f t="shared" si="25"/>
        <v>0</v>
      </c>
      <c r="BG1892" s="150">
        <f t="shared" si="26"/>
        <v>0</v>
      </c>
      <c r="BH1892" s="150">
        <f t="shared" si="27"/>
        <v>0</v>
      </c>
      <c r="BI1892" s="150">
        <f t="shared" si="28"/>
        <v>0</v>
      </c>
      <c r="BJ1892" s="17" t="s">
        <v>84</v>
      </c>
      <c r="BK1892" s="150">
        <f t="shared" si="29"/>
        <v>0</v>
      </c>
      <c r="BL1892" s="17" t="s">
        <v>287</v>
      </c>
      <c r="BM1892" s="149" t="s">
        <v>3841</v>
      </c>
    </row>
    <row r="1893" spans="2:65" s="1" customFormat="1" ht="24.2" customHeight="1">
      <c r="B1893" s="32"/>
      <c r="C1893" s="137" t="s">
        <v>1917</v>
      </c>
      <c r="D1893" s="137" t="s">
        <v>189</v>
      </c>
      <c r="E1893" s="138" t="s">
        <v>1918</v>
      </c>
      <c r="F1893" s="139" t="s">
        <v>1919</v>
      </c>
      <c r="G1893" s="140" t="s">
        <v>406</v>
      </c>
      <c r="H1893" s="141">
        <v>4</v>
      </c>
      <c r="I1893" s="142"/>
      <c r="J1893" s="143">
        <f t="shared" si="20"/>
        <v>0</v>
      </c>
      <c r="K1893" s="144"/>
      <c r="L1893" s="32"/>
      <c r="M1893" s="145" t="s">
        <v>1</v>
      </c>
      <c r="N1893" s="146" t="s">
        <v>39</v>
      </c>
      <c r="P1893" s="147">
        <f t="shared" si="21"/>
        <v>0</v>
      </c>
      <c r="Q1893" s="147">
        <v>0</v>
      </c>
      <c r="R1893" s="147">
        <f t="shared" si="22"/>
        <v>0</v>
      </c>
      <c r="S1893" s="147">
        <v>0</v>
      </c>
      <c r="T1893" s="148">
        <f t="shared" si="23"/>
        <v>0</v>
      </c>
      <c r="AR1893" s="149" t="s">
        <v>287</v>
      </c>
      <c r="AT1893" s="149" t="s">
        <v>189</v>
      </c>
      <c r="AU1893" s="149" t="s">
        <v>84</v>
      </c>
      <c r="AY1893" s="17" t="s">
        <v>187</v>
      </c>
      <c r="BE1893" s="150">
        <f t="shared" si="24"/>
        <v>0</v>
      </c>
      <c r="BF1893" s="150">
        <f t="shared" si="25"/>
        <v>0</v>
      </c>
      <c r="BG1893" s="150">
        <f t="shared" si="26"/>
        <v>0</v>
      </c>
      <c r="BH1893" s="150">
        <f t="shared" si="27"/>
        <v>0</v>
      </c>
      <c r="BI1893" s="150">
        <f t="shared" si="28"/>
        <v>0</v>
      </c>
      <c r="BJ1893" s="17" t="s">
        <v>84</v>
      </c>
      <c r="BK1893" s="150">
        <f t="shared" si="29"/>
        <v>0</v>
      </c>
      <c r="BL1893" s="17" t="s">
        <v>287</v>
      </c>
      <c r="BM1893" s="149" t="s">
        <v>3842</v>
      </c>
    </row>
    <row r="1894" spans="2:65" s="13" customFormat="1" ht="11.25">
      <c r="B1894" s="161"/>
      <c r="D1894" s="151" t="s">
        <v>197</v>
      </c>
      <c r="E1894" s="162" t="s">
        <v>1</v>
      </c>
      <c r="F1894" s="163" t="s">
        <v>1855</v>
      </c>
      <c r="H1894" s="164">
        <v>4</v>
      </c>
      <c r="I1894" s="165"/>
      <c r="L1894" s="161"/>
      <c r="M1894" s="166"/>
      <c r="T1894" s="167"/>
      <c r="AT1894" s="162" t="s">
        <v>197</v>
      </c>
      <c r="AU1894" s="162" t="s">
        <v>84</v>
      </c>
      <c r="AV1894" s="13" t="s">
        <v>84</v>
      </c>
      <c r="AW1894" s="13" t="s">
        <v>30</v>
      </c>
      <c r="AX1894" s="13" t="s">
        <v>73</v>
      </c>
      <c r="AY1894" s="162" t="s">
        <v>187</v>
      </c>
    </row>
    <row r="1895" spans="2:65" s="14" customFormat="1" ht="11.25">
      <c r="B1895" s="168"/>
      <c r="D1895" s="151" t="s">
        <v>197</v>
      </c>
      <c r="E1895" s="169" t="s">
        <v>1</v>
      </c>
      <c r="F1895" s="170" t="s">
        <v>202</v>
      </c>
      <c r="H1895" s="171">
        <v>4</v>
      </c>
      <c r="I1895" s="172"/>
      <c r="L1895" s="168"/>
      <c r="M1895" s="173"/>
      <c r="T1895" s="174"/>
      <c r="AT1895" s="169" t="s">
        <v>197</v>
      </c>
      <c r="AU1895" s="169" t="s">
        <v>84</v>
      </c>
      <c r="AV1895" s="14" t="s">
        <v>193</v>
      </c>
      <c r="AW1895" s="14" t="s">
        <v>30</v>
      </c>
      <c r="AX1895" s="14" t="s">
        <v>80</v>
      </c>
      <c r="AY1895" s="169" t="s">
        <v>187</v>
      </c>
    </row>
    <row r="1896" spans="2:65" s="1" customFormat="1" ht="33" customHeight="1">
      <c r="B1896" s="32"/>
      <c r="C1896" s="137" t="s">
        <v>1921</v>
      </c>
      <c r="D1896" s="137" t="s">
        <v>189</v>
      </c>
      <c r="E1896" s="138" t="s">
        <v>1922</v>
      </c>
      <c r="F1896" s="139" t="s">
        <v>1923</v>
      </c>
      <c r="G1896" s="140" t="s">
        <v>406</v>
      </c>
      <c r="H1896" s="141">
        <v>16</v>
      </c>
      <c r="I1896" s="142"/>
      <c r="J1896" s="143">
        <f>ROUND(I1896*H1896,2)</f>
        <v>0</v>
      </c>
      <c r="K1896" s="144"/>
      <c r="L1896" s="32"/>
      <c r="M1896" s="145" t="s">
        <v>1</v>
      </c>
      <c r="N1896" s="146" t="s">
        <v>39</v>
      </c>
      <c r="P1896" s="147">
        <f>O1896*H1896</f>
        <v>0</v>
      </c>
      <c r="Q1896" s="147">
        <v>0</v>
      </c>
      <c r="R1896" s="147">
        <f>Q1896*H1896</f>
        <v>0</v>
      </c>
      <c r="S1896" s="147">
        <v>0</v>
      </c>
      <c r="T1896" s="148">
        <f>S1896*H1896</f>
        <v>0</v>
      </c>
      <c r="AR1896" s="149" t="s">
        <v>287</v>
      </c>
      <c r="AT1896" s="149" t="s">
        <v>189</v>
      </c>
      <c r="AU1896" s="149" t="s">
        <v>84</v>
      </c>
      <c r="AY1896" s="17" t="s">
        <v>187</v>
      </c>
      <c r="BE1896" s="150">
        <f>IF(N1896="základní",J1896,0)</f>
        <v>0</v>
      </c>
      <c r="BF1896" s="150">
        <f>IF(N1896="snížená",J1896,0)</f>
        <v>0</v>
      </c>
      <c r="BG1896" s="150">
        <f>IF(N1896="zákl. přenesená",J1896,0)</f>
        <v>0</v>
      </c>
      <c r="BH1896" s="150">
        <f>IF(N1896="sníž. přenesená",J1896,0)</f>
        <v>0</v>
      </c>
      <c r="BI1896" s="150">
        <f>IF(N1896="nulová",J1896,0)</f>
        <v>0</v>
      </c>
      <c r="BJ1896" s="17" t="s">
        <v>84</v>
      </c>
      <c r="BK1896" s="150">
        <f>ROUND(I1896*H1896,2)</f>
        <v>0</v>
      </c>
      <c r="BL1896" s="17" t="s">
        <v>287</v>
      </c>
      <c r="BM1896" s="149" t="s">
        <v>3843</v>
      </c>
    </row>
    <row r="1897" spans="2:65" s="13" customFormat="1" ht="11.25">
      <c r="B1897" s="161"/>
      <c r="D1897" s="151" t="s">
        <v>197</v>
      </c>
      <c r="E1897" s="162" t="s">
        <v>1</v>
      </c>
      <c r="F1897" s="163" t="s">
        <v>1925</v>
      </c>
      <c r="H1897" s="164">
        <v>16</v>
      </c>
      <c r="I1897" s="165"/>
      <c r="L1897" s="161"/>
      <c r="M1897" s="166"/>
      <c r="T1897" s="167"/>
      <c r="AT1897" s="162" t="s">
        <v>197</v>
      </c>
      <c r="AU1897" s="162" t="s">
        <v>84</v>
      </c>
      <c r="AV1897" s="13" t="s">
        <v>84</v>
      </c>
      <c r="AW1897" s="13" t="s">
        <v>30</v>
      </c>
      <c r="AX1897" s="13" t="s">
        <v>73</v>
      </c>
      <c r="AY1897" s="162" t="s">
        <v>187</v>
      </c>
    </row>
    <row r="1898" spans="2:65" s="14" customFormat="1" ht="11.25">
      <c r="B1898" s="168"/>
      <c r="D1898" s="151" t="s">
        <v>197</v>
      </c>
      <c r="E1898" s="169" t="s">
        <v>1</v>
      </c>
      <c r="F1898" s="170" t="s">
        <v>202</v>
      </c>
      <c r="H1898" s="171">
        <v>16</v>
      </c>
      <c r="I1898" s="172"/>
      <c r="L1898" s="168"/>
      <c r="M1898" s="173"/>
      <c r="T1898" s="174"/>
      <c r="AT1898" s="169" t="s">
        <v>197</v>
      </c>
      <c r="AU1898" s="169" t="s">
        <v>84</v>
      </c>
      <c r="AV1898" s="14" t="s">
        <v>193</v>
      </c>
      <c r="AW1898" s="14" t="s">
        <v>30</v>
      </c>
      <c r="AX1898" s="14" t="s">
        <v>80</v>
      </c>
      <c r="AY1898" s="169" t="s">
        <v>187</v>
      </c>
    </row>
    <row r="1899" spans="2:65" s="1" customFormat="1" ht="44.25" customHeight="1">
      <c r="B1899" s="32"/>
      <c r="C1899" s="137" t="s">
        <v>1926</v>
      </c>
      <c r="D1899" s="137" t="s">
        <v>189</v>
      </c>
      <c r="E1899" s="138" t="s">
        <v>1927</v>
      </c>
      <c r="F1899" s="139" t="s">
        <v>1928</v>
      </c>
      <c r="G1899" s="140" t="s">
        <v>406</v>
      </c>
      <c r="H1899" s="141">
        <v>2</v>
      </c>
      <c r="I1899" s="142"/>
      <c r="J1899" s="143">
        <f>ROUND(I1899*H1899,2)</f>
        <v>0</v>
      </c>
      <c r="K1899" s="144"/>
      <c r="L1899" s="32"/>
      <c r="M1899" s="145" t="s">
        <v>1</v>
      </c>
      <c r="N1899" s="146" t="s">
        <v>39</v>
      </c>
      <c r="P1899" s="147">
        <f>O1899*H1899</f>
        <v>0</v>
      </c>
      <c r="Q1899" s="147">
        <v>0</v>
      </c>
      <c r="R1899" s="147">
        <f>Q1899*H1899</f>
        <v>0</v>
      </c>
      <c r="S1899" s="147">
        <v>0</v>
      </c>
      <c r="T1899" s="148">
        <f>S1899*H1899</f>
        <v>0</v>
      </c>
      <c r="AR1899" s="149" t="s">
        <v>287</v>
      </c>
      <c r="AT1899" s="149" t="s">
        <v>189</v>
      </c>
      <c r="AU1899" s="149" t="s">
        <v>84</v>
      </c>
      <c r="AY1899" s="17" t="s">
        <v>187</v>
      </c>
      <c r="BE1899" s="150">
        <f>IF(N1899="základní",J1899,0)</f>
        <v>0</v>
      </c>
      <c r="BF1899" s="150">
        <f>IF(N1899="snížená",J1899,0)</f>
        <v>0</v>
      </c>
      <c r="BG1899" s="150">
        <f>IF(N1899="zákl. přenesená",J1899,0)</f>
        <v>0</v>
      </c>
      <c r="BH1899" s="150">
        <f>IF(N1899="sníž. přenesená",J1899,0)</f>
        <v>0</v>
      </c>
      <c r="BI1899" s="150">
        <f>IF(N1899="nulová",J1899,0)</f>
        <v>0</v>
      </c>
      <c r="BJ1899" s="17" t="s">
        <v>84</v>
      </c>
      <c r="BK1899" s="150">
        <f>ROUND(I1899*H1899,2)</f>
        <v>0</v>
      </c>
      <c r="BL1899" s="17" t="s">
        <v>287</v>
      </c>
      <c r="BM1899" s="149" t="s">
        <v>3844</v>
      </c>
    </row>
    <row r="1900" spans="2:65" s="1" customFormat="1" ht="44.25" customHeight="1">
      <c r="B1900" s="32"/>
      <c r="C1900" s="137" t="s">
        <v>1930</v>
      </c>
      <c r="D1900" s="137" t="s">
        <v>189</v>
      </c>
      <c r="E1900" s="138" t="s">
        <v>1931</v>
      </c>
      <c r="F1900" s="139" t="s">
        <v>1932</v>
      </c>
      <c r="G1900" s="140" t="s">
        <v>406</v>
      </c>
      <c r="H1900" s="141">
        <v>2</v>
      </c>
      <c r="I1900" s="142"/>
      <c r="J1900" s="143">
        <f>ROUND(I1900*H1900,2)</f>
        <v>0</v>
      </c>
      <c r="K1900" s="144"/>
      <c r="L1900" s="32"/>
      <c r="M1900" s="145" t="s">
        <v>1</v>
      </c>
      <c r="N1900" s="146" t="s">
        <v>39</v>
      </c>
      <c r="P1900" s="147">
        <f>O1900*H1900</f>
        <v>0</v>
      </c>
      <c r="Q1900" s="147">
        <v>0</v>
      </c>
      <c r="R1900" s="147">
        <f>Q1900*H1900</f>
        <v>0</v>
      </c>
      <c r="S1900" s="147">
        <v>0</v>
      </c>
      <c r="T1900" s="148">
        <f>S1900*H1900</f>
        <v>0</v>
      </c>
      <c r="AR1900" s="149" t="s">
        <v>287</v>
      </c>
      <c r="AT1900" s="149" t="s">
        <v>189</v>
      </c>
      <c r="AU1900" s="149" t="s">
        <v>84</v>
      </c>
      <c r="AY1900" s="17" t="s">
        <v>187</v>
      </c>
      <c r="BE1900" s="150">
        <f>IF(N1900="základní",J1900,0)</f>
        <v>0</v>
      </c>
      <c r="BF1900" s="150">
        <f>IF(N1900="snížená",J1900,0)</f>
        <v>0</v>
      </c>
      <c r="BG1900" s="150">
        <f>IF(N1900="zákl. přenesená",J1900,0)</f>
        <v>0</v>
      </c>
      <c r="BH1900" s="150">
        <f>IF(N1900="sníž. přenesená",J1900,0)</f>
        <v>0</v>
      </c>
      <c r="BI1900" s="150">
        <f>IF(N1900="nulová",J1900,0)</f>
        <v>0</v>
      </c>
      <c r="BJ1900" s="17" t="s">
        <v>84</v>
      </c>
      <c r="BK1900" s="150">
        <f>ROUND(I1900*H1900,2)</f>
        <v>0</v>
      </c>
      <c r="BL1900" s="17" t="s">
        <v>287</v>
      </c>
      <c r="BM1900" s="149" t="s">
        <v>3845</v>
      </c>
    </row>
    <row r="1901" spans="2:65" s="1" customFormat="1" ht="24.2" customHeight="1">
      <c r="B1901" s="32"/>
      <c r="C1901" s="137" t="s">
        <v>1934</v>
      </c>
      <c r="D1901" s="137" t="s">
        <v>189</v>
      </c>
      <c r="E1901" s="138" t="s">
        <v>1935</v>
      </c>
      <c r="F1901" s="139" t="s">
        <v>1936</v>
      </c>
      <c r="G1901" s="140" t="s">
        <v>245</v>
      </c>
      <c r="H1901" s="141">
        <v>60.4</v>
      </c>
      <c r="I1901" s="142"/>
      <c r="J1901" s="143">
        <f>ROUND(I1901*H1901,2)</f>
        <v>0</v>
      </c>
      <c r="K1901" s="144"/>
      <c r="L1901" s="32"/>
      <c r="M1901" s="145" t="s">
        <v>1</v>
      </c>
      <c r="N1901" s="146" t="s">
        <v>39</v>
      </c>
      <c r="P1901" s="147">
        <f>O1901*H1901</f>
        <v>0</v>
      </c>
      <c r="Q1901" s="147">
        <v>0</v>
      </c>
      <c r="R1901" s="147">
        <f>Q1901*H1901</f>
        <v>0</v>
      </c>
      <c r="S1901" s="147">
        <v>0</v>
      </c>
      <c r="T1901" s="148">
        <f>S1901*H1901</f>
        <v>0</v>
      </c>
      <c r="AR1901" s="149" t="s">
        <v>287</v>
      </c>
      <c r="AT1901" s="149" t="s">
        <v>189</v>
      </c>
      <c r="AU1901" s="149" t="s">
        <v>84</v>
      </c>
      <c r="AY1901" s="17" t="s">
        <v>187</v>
      </c>
      <c r="BE1901" s="150">
        <f>IF(N1901="základní",J1901,0)</f>
        <v>0</v>
      </c>
      <c r="BF1901" s="150">
        <f>IF(N1901="snížená",J1901,0)</f>
        <v>0</v>
      </c>
      <c r="BG1901" s="150">
        <f>IF(N1901="zákl. přenesená",J1901,0)</f>
        <v>0</v>
      </c>
      <c r="BH1901" s="150">
        <f>IF(N1901="sníž. přenesená",J1901,0)</f>
        <v>0</v>
      </c>
      <c r="BI1901" s="150">
        <f>IF(N1901="nulová",J1901,0)</f>
        <v>0</v>
      </c>
      <c r="BJ1901" s="17" t="s">
        <v>84</v>
      </c>
      <c r="BK1901" s="150">
        <f>ROUND(I1901*H1901,2)</f>
        <v>0</v>
      </c>
      <c r="BL1901" s="17" t="s">
        <v>287</v>
      </c>
      <c r="BM1901" s="149" t="s">
        <v>3846</v>
      </c>
    </row>
    <row r="1902" spans="2:65" s="12" customFormat="1" ht="11.25">
      <c r="B1902" s="155"/>
      <c r="D1902" s="151" t="s">
        <v>197</v>
      </c>
      <c r="E1902" s="156" t="s">
        <v>1</v>
      </c>
      <c r="F1902" s="157" t="s">
        <v>207</v>
      </c>
      <c r="H1902" s="156" t="s">
        <v>1</v>
      </c>
      <c r="I1902" s="158"/>
      <c r="L1902" s="155"/>
      <c r="M1902" s="159"/>
      <c r="T1902" s="160"/>
      <c r="AT1902" s="156" t="s">
        <v>197</v>
      </c>
      <c r="AU1902" s="156" t="s">
        <v>84</v>
      </c>
      <c r="AV1902" s="12" t="s">
        <v>80</v>
      </c>
      <c r="AW1902" s="12" t="s">
        <v>30</v>
      </c>
      <c r="AX1902" s="12" t="s">
        <v>73</v>
      </c>
      <c r="AY1902" s="156" t="s">
        <v>187</v>
      </c>
    </row>
    <row r="1903" spans="2:65" s="12" customFormat="1" ht="11.25">
      <c r="B1903" s="155"/>
      <c r="D1903" s="151" t="s">
        <v>197</v>
      </c>
      <c r="E1903" s="156" t="s">
        <v>1</v>
      </c>
      <c r="F1903" s="157" t="s">
        <v>1440</v>
      </c>
      <c r="H1903" s="156" t="s">
        <v>1</v>
      </c>
      <c r="I1903" s="158"/>
      <c r="L1903" s="155"/>
      <c r="M1903" s="159"/>
      <c r="T1903" s="160"/>
      <c r="AT1903" s="156" t="s">
        <v>197</v>
      </c>
      <c r="AU1903" s="156" t="s">
        <v>84</v>
      </c>
      <c r="AV1903" s="12" t="s">
        <v>80</v>
      </c>
      <c r="AW1903" s="12" t="s">
        <v>30</v>
      </c>
      <c r="AX1903" s="12" t="s">
        <v>73</v>
      </c>
      <c r="AY1903" s="156" t="s">
        <v>187</v>
      </c>
    </row>
    <row r="1904" spans="2:65" s="13" customFormat="1" ht="11.25">
      <c r="B1904" s="161"/>
      <c r="D1904" s="151" t="s">
        <v>197</v>
      </c>
      <c r="E1904" s="162" t="s">
        <v>1</v>
      </c>
      <c r="F1904" s="163" t="s">
        <v>1441</v>
      </c>
      <c r="H1904" s="164">
        <v>19</v>
      </c>
      <c r="I1904" s="165"/>
      <c r="L1904" s="161"/>
      <c r="M1904" s="166"/>
      <c r="T1904" s="167"/>
      <c r="AT1904" s="162" t="s">
        <v>197</v>
      </c>
      <c r="AU1904" s="162" t="s">
        <v>84</v>
      </c>
      <c r="AV1904" s="13" t="s">
        <v>84</v>
      </c>
      <c r="AW1904" s="13" t="s">
        <v>30</v>
      </c>
      <c r="AX1904" s="13" t="s">
        <v>73</v>
      </c>
      <c r="AY1904" s="162" t="s">
        <v>187</v>
      </c>
    </row>
    <row r="1905" spans="2:65" s="13" customFormat="1" ht="11.25">
      <c r="B1905" s="161"/>
      <c r="D1905" s="151" t="s">
        <v>197</v>
      </c>
      <c r="E1905" s="162" t="s">
        <v>1</v>
      </c>
      <c r="F1905" s="163" t="s">
        <v>1938</v>
      </c>
      <c r="H1905" s="164">
        <v>41.4</v>
      </c>
      <c r="I1905" s="165"/>
      <c r="L1905" s="161"/>
      <c r="M1905" s="166"/>
      <c r="T1905" s="167"/>
      <c r="AT1905" s="162" t="s">
        <v>197</v>
      </c>
      <c r="AU1905" s="162" t="s">
        <v>84</v>
      </c>
      <c r="AV1905" s="13" t="s">
        <v>84</v>
      </c>
      <c r="AW1905" s="13" t="s">
        <v>30</v>
      </c>
      <c r="AX1905" s="13" t="s">
        <v>73</v>
      </c>
      <c r="AY1905" s="162" t="s">
        <v>187</v>
      </c>
    </row>
    <row r="1906" spans="2:65" s="14" customFormat="1" ht="11.25">
      <c r="B1906" s="168"/>
      <c r="D1906" s="151" t="s">
        <v>197</v>
      </c>
      <c r="E1906" s="169" t="s">
        <v>1</v>
      </c>
      <c r="F1906" s="170" t="s">
        <v>202</v>
      </c>
      <c r="H1906" s="171">
        <v>60.4</v>
      </c>
      <c r="I1906" s="172"/>
      <c r="L1906" s="168"/>
      <c r="M1906" s="173"/>
      <c r="T1906" s="174"/>
      <c r="AT1906" s="169" t="s">
        <v>197</v>
      </c>
      <c r="AU1906" s="169" t="s">
        <v>84</v>
      </c>
      <c r="AV1906" s="14" t="s">
        <v>193</v>
      </c>
      <c r="AW1906" s="14" t="s">
        <v>30</v>
      </c>
      <c r="AX1906" s="14" t="s">
        <v>80</v>
      </c>
      <c r="AY1906" s="169" t="s">
        <v>187</v>
      </c>
    </row>
    <row r="1907" spans="2:65" s="1" customFormat="1" ht="37.9" customHeight="1">
      <c r="B1907" s="32"/>
      <c r="C1907" s="137" t="s">
        <v>1939</v>
      </c>
      <c r="D1907" s="137" t="s">
        <v>189</v>
      </c>
      <c r="E1907" s="138" t="s">
        <v>1940</v>
      </c>
      <c r="F1907" s="139" t="s">
        <v>1941</v>
      </c>
      <c r="G1907" s="140" t="s">
        <v>406</v>
      </c>
      <c r="H1907" s="141">
        <v>8</v>
      </c>
      <c r="I1907" s="142"/>
      <c r="J1907" s="143">
        <f>ROUND(I1907*H1907,2)</f>
        <v>0</v>
      </c>
      <c r="K1907" s="144"/>
      <c r="L1907" s="32"/>
      <c r="M1907" s="145" t="s">
        <v>1</v>
      </c>
      <c r="N1907" s="146" t="s">
        <v>39</v>
      </c>
      <c r="P1907" s="147">
        <f>O1907*H1907</f>
        <v>0</v>
      </c>
      <c r="Q1907" s="147">
        <v>0</v>
      </c>
      <c r="R1907" s="147">
        <f>Q1907*H1907</f>
        <v>0</v>
      </c>
      <c r="S1907" s="147">
        <v>0</v>
      </c>
      <c r="T1907" s="148">
        <f>S1907*H1907</f>
        <v>0</v>
      </c>
      <c r="AR1907" s="149" t="s">
        <v>287</v>
      </c>
      <c r="AT1907" s="149" t="s">
        <v>189</v>
      </c>
      <c r="AU1907" s="149" t="s">
        <v>84</v>
      </c>
      <c r="AY1907" s="17" t="s">
        <v>187</v>
      </c>
      <c r="BE1907" s="150">
        <f>IF(N1907="základní",J1907,0)</f>
        <v>0</v>
      </c>
      <c r="BF1907" s="150">
        <f>IF(N1907="snížená",J1907,0)</f>
        <v>0</v>
      </c>
      <c r="BG1907" s="150">
        <f>IF(N1907="zákl. přenesená",J1907,0)</f>
        <v>0</v>
      </c>
      <c r="BH1907" s="150">
        <f>IF(N1907="sníž. přenesená",J1907,0)</f>
        <v>0</v>
      </c>
      <c r="BI1907" s="150">
        <f>IF(N1907="nulová",J1907,0)</f>
        <v>0</v>
      </c>
      <c r="BJ1907" s="17" t="s">
        <v>84</v>
      </c>
      <c r="BK1907" s="150">
        <f>ROUND(I1907*H1907,2)</f>
        <v>0</v>
      </c>
      <c r="BL1907" s="17" t="s">
        <v>287</v>
      </c>
      <c r="BM1907" s="149" t="s">
        <v>3847</v>
      </c>
    </row>
    <row r="1908" spans="2:65" s="1" customFormat="1" ht="37.9" customHeight="1">
      <c r="B1908" s="32"/>
      <c r="C1908" s="137" t="s">
        <v>1943</v>
      </c>
      <c r="D1908" s="137" t="s">
        <v>189</v>
      </c>
      <c r="E1908" s="138" t="s">
        <v>1944</v>
      </c>
      <c r="F1908" s="139" t="s">
        <v>1945</v>
      </c>
      <c r="G1908" s="140" t="s">
        <v>406</v>
      </c>
      <c r="H1908" s="141">
        <v>1</v>
      </c>
      <c r="I1908" s="142"/>
      <c r="J1908" s="143">
        <f>ROUND(I1908*H1908,2)</f>
        <v>0</v>
      </c>
      <c r="K1908" s="144"/>
      <c r="L1908" s="32"/>
      <c r="M1908" s="145" t="s">
        <v>1</v>
      </c>
      <c r="N1908" s="146" t="s">
        <v>39</v>
      </c>
      <c r="P1908" s="147">
        <f>O1908*H1908</f>
        <v>0</v>
      </c>
      <c r="Q1908" s="147">
        <v>0</v>
      </c>
      <c r="R1908" s="147">
        <f>Q1908*H1908</f>
        <v>0</v>
      </c>
      <c r="S1908" s="147">
        <v>0</v>
      </c>
      <c r="T1908" s="148">
        <f>S1908*H1908</f>
        <v>0</v>
      </c>
      <c r="AR1908" s="149" t="s">
        <v>287</v>
      </c>
      <c r="AT1908" s="149" t="s">
        <v>189</v>
      </c>
      <c r="AU1908" s="149" t="s">
        <v>84</v>
      </c>
      <c r="AY1908" s="17" t="s">
        <v>187</v>
      </c>
      <c r="BE1908" s="150">
        <f>IF(N1908="základní",J1908,0)</f>
        <v>0</v>
      </c>
      <c r="BF1908" s="150">
        <f>IF(N1908="snížená",J1908,0)</f>
        <v>0</v>
      </c>
      <c r="BG1908" s="150">
        <f>IF(N1908="zákl. přenesená",J1908,0)</f>
        <v>0</v>
      </c>
      <c r="BH1908" s="150">
        <f>IF(N1908="sníž. přenesená",J1908,0)</f>
        <v>0</v>
      </c>
      <c r="BI1908" s="150">
        <f>IF(N1908="nulová",J1908,0)</f>
        <v>0</v>
      </c>
      <c r="BJ1908" s="17" t="s">
        <v>84</v>
      </c>
      <c r="BK1908" s="150">
        <f>ROUND(I1908*H1908,2)</f>
        <v>0</v>
      </c>
      <c r="BL1908" s="17" t="s">
        <v>287</v>
      </c>
      <c r="BM1908" s="149" t="s">
        <v>3848</v>
      </c>
    </row>
    <row r="1909" spans="2:65" s="1" customFormat="1" ht="49.15" customHeight="1">
      <c r="B1909" s="32"/>
      <c r="C1909" s="137" t="s">
        <v>1947</v>
      </c>
      <c r="D1909" s="137" t="s">
        <v>189</v>
      </c>
      <c r="E1909" s="138" t="s">
        <v>1948</v>
      </c>
      <c r="F1909" s="139" t="s">
        <v>1949</v>
      </c>
      <c r="G1909" s="140" t="s">
        <v>217</v>
      </c>
      <c r="H1909" s="141">
        <v>4.0389999999999997</v>
      </c>
      <c r="I1909" s="142"/>
      <c r="J1909" s="143">
        <f>ROUND(I1909*H1909,2)</f>
        <v>0</v>
      </c>
      <c r="K1909" s="144"/>
      <c r="L1909" s="32"/>
      <c r="M1909" s="145" t="s">
        <v>1</v>
      </c>
      <c r="N1909" s="146" t="s">
        <v>39</v>
      </c>
      <c r="P1909" s="147">
        <f>O1909*H1909</f>
        <v>0</v>
      </c>
      <c r="Q1909" s="147">
        <v>0</v>
      </c>
      <c r="R1909" s="147">
        <f>Q1909*H1909</f>
        <v>0</v>
      </c>
      <c r="S1909" s="147">
        <v>0</v>
      </c>
      <c r="T1909" s="148">
        <f>S1909*H1909</f>
        <v>0</v>
      </c>
      <c r="AR1909" s="149" t="s">
        <v>287</v>
      </c>
      <c r="AT1909" s="149" t="s">
        <v>189</v>
      </c>
      <c r="AU1909" s="149" t="s">
        <v>84</v>
      </c>
      <c r="AY1909" s="17" t="s">
        <v>187</v>
      </c>
      <c r="BE1909" s="150">
        <f>IF(N1909="základní",J1909,0)</f>
        <v>0</v>
      </c>
      <c r="BF1909" s="150">
        <f>IF(N1909="snížená",J1909,0)</f>
        <v>0</v>
      </c>
      <c r="BG1909" s="150">
        <f>IF(N1909="zákl. přenesená",J1909,0)</f>
        <v>0</v>
      </c>
      <c r="BH1909" s="150">
        <f>IF(N1909="sníž. přenesená",J1909,0)</f>
        <v>0</v>
      </c>
      <c r="BI1909" s="150">
        <f>IF(N1909="nulová",J1909,0)</f>
        <v>0</v>
      </c>
      <c r="BJ1909" s="17" t="s">
        <v>84</v>
      </c>
      <c r="BK1909" s="150">
        <f>ROUND(I1909*H1909,2)</f>
        <v>0</v>
      </c>
      <c r="BL1909" s="17" t="s">
        <v>287</v>
      </c>
      <c r="BM1909" s="149" t="s">
        <v>3849</v>
      </c>
    </row>
    <row r="1910" spans="2:65" s="1" customFormat="1" ht="117">
      <c r="B1910" s="32"/>
      <c r="D1910" s="151" t="s">
        <v>195</v>
      </c>
      <c r="F1910" s="152" t="s">
        <v>1951</v>
      </c>
      <c r="I1910" s="153"/>
      <c r="L1910" s="32"/>
      <c r="M1910" s="154"/>
      <c r="T1910" s="56"/>
      <c r="AT1910" s="17" t="s">
        <v>195</v>
      </c>
      <c r="AU1910" s="17" t="s">
        <v>84</v>
      </c>
    </row>
    <row r="1911" spans="2:65" s="11" customFormat="1" ht="22.9" customHeight="1">
      <c r="B1911" s="125"/>
      <c r="D1911" s="126" t="s">
        <v>72</v>
      </c>
      <c r="E1911" s="135" t="s">
        <v>1952</v>
      </c>
      <c r="F1911" s="135" t="s">
        <v>1953</v>
      </c>
      <c r="I1911" s="128"/>
      <c r="J1911" s="136">
        <f>BK1911</f>
        <v>0</v>
      </c>
      <c r="L1911" s="125"/>
      <c r="M1911" s="130"/>
      <c r="P1911" s="131">
        <f>SUM(P1912:P1983)</f>
        <v>0</v>
      </c>
      <c r="R1911" s="131">
        <f>SUM(R1912:R1983)</f>
        <v>0</v>
      </c>
      <c r="T1911" s="132">
        <f>SUM(T1912:T1983)</f>
        <v>0</v>
      </c>
      <c r="AR1911" s="126" t="s">
        <v>84</v>
      </c>
      <c r="AT1911" s="133" t="s">
        <v>72</v>
      </c>
      <c r="AU1911" s="133" t="s">
        <v>80</v>
      </c>
      <c r="AY1911" s="126" t="s">
        <v>187</v>
      </c>
      <c r="BK1911" s="134">
        <f>SUM(BK1912:BK1983)</f>
        <v>0</v>
      </c>
    </row>
    <row r="1912" spans="2:65" s="1" customFormat="1" ht="24.2" customHeight="1">
      <c r="B1912" s="32"/>
      <c r="C1912" s="137" t="s">
        <v>1954</v>
      </c>
      <c r="D1912" s="137" t="s">
        <v>189</v>
      </c>
      <c r="E1912" s="138" t="s">
        <v>1955</v>
      </c>
      <c r="F1912" s="139" t="s">
        <v>1956</v>
      </c>
      <c r="G1912" s="140" t="s">
        <v>245</v>
      </c>
      <c r="H1912" s="141">
        <v>39.292000000000002</v>
      </c>
      <c r="I1912" s="142"/>
      <c r="J1912" s="143">
        <f>ROUND(I1912*H1912,2)</f>
        <v>0</v>
      </c>
      <c r="K1912" s="144"/>
      <c r="L1912" s="32"/>
      <c r="M1912" s="145" t="s">
        <v>1</v>
      </c>
      <c r="N1912" s="146" t="s">
        <v>39</v>
      </c>
      <c r="P1912" s="147">
        <f>O1912*H1912</f>
        <v>0</v>
      </c>
      <c r="Q1912" s="147">
        <v>0</v>
      </c>
      <c r="R1912" s="147">
        <f>Q1912*H1912</f>
        <v>0</v>
      </c>
      <c r="S1912" s="147">
        <v>0</v>
      </c>
      <c r="T1912" s="148">
        <f>S1912*H1912</f>
        <v>0</v>
      </c>
      <c r="AR1912" s="149" t="s">
        <v>287</v>
      </c>
      <c r="AT1912" s="149" t="s">
        <v>189</v>
      </c>
      <c r="AU1912" s="149" t="s">
        <v>84</v>
      </c>
      <c r="AY1912" s="17" t="s">
        <v>187</v>
      </c>
      <c r="BE1912" s="150">
        <f>IF(N1912="základní",J1912,0)</f>
        <v>0</v>
      </c>
      <c r="BF1912" s="150">
        <f>IF(N1912="snížená",J1912,0)</f>
        <v>0</v>
      </c>
      <c r="BG1912" s="150">
        <f>IF(N1912="zákl. přenesená",J1912,0)</f>
        <v>0</v>
      </c>
      <c r="BH1912" s="150">
        <f>IF(N1912="sníž. přenesená",J1912,0)</f>
        <v>0</v>
      </c>
      <c r="BI1912" s="150">
        <f>IF(N1912="nulová",J1912,0)</f>
        <v>0</v>
      </c>
      <c r="BJ1912" s="17" t="s">
        <v>84</v>
      </c>
      <c r="BK1912" s="150">
        <f>ROUND(I1912*H1912,2)</f>
        <v>0</v>
      </c>
      <c r="BL1912" s="17" t="s">
        <v>287</v>
      </c>
      <c r="BM1912" s="149" t="s">
        <v>3850</v>
      </c>
    </row>
    <row r="1913" spans="2:65" s="1" customFormat="1" ht="39">
      <c r="B1913" s="32"/>
      <c r="D1913" s="151" t="s">
        <v>195</v>
      </c>
      <c r="F1913" s="152" t="s">
        <v>1958</v>
      </c>
      <c r="I1913" s="153"/>
      <c r="L1913" s="32"/>
      <c r="M1913" s="154"/>
      <c r="T1913" s="56"/>
      <c r="AT1913" s="17" t="s">
        <v>195</v>
      </c>
      <c r="AU1913" s="17" t="s">
        <v>84</v>
      </c>
    </row>
    <row r="1914" spans="2:65" s="12" customFormat="1" ht="11.25">
      <c r="B1914" s="155"/>
      <c r="D1914" s="151" t="s">
        <v>197</v>
      </c>
      <c r="E1914" s="156" t="s">
        <v>1</v>
      </c>
      <c r="F1914" s="157" t="s">
        <v>207</v>
      </c>
      <c r="H1914" s="156" t="s">
        <v>1</v>
      </c>
      <c r="I1914" s="158"/>
      <c r="L1914" s="155"/>
      <c r="M1914" s="159"/>
      <c r="T1914" s="160"/>
      <c r="AT1914" s="156" t="s">
        <v>197</v>
      </c>
      <c r="AU1914" s="156" t="s">
        <v>84</v>
      </c>
      <c r="AV1914" s="12" t="s">
        <v>80</v>
      </c>
      <c r="AW1914" s="12" t="s">
        <v>30</v>
      </c>
      <c r="AX1914" s="12" t="s">
        <v>73</v>
      </c>
      <c r="AY1914" s="156" t="s">
        <v>187</v>
      </c>
    </row>
    <row r="1915" spans="2:65" s="12" customFormat="1" ht="11.25">
      <c r="B1915" s="155"/>
      <c r="D1915" s="151" t="s">
        <v>197</v>
      </c>
      <c r="E1915" s="156" t="s">
        <v>1</v>
      </c>
      <c r="F1915" s="157" t="s">
        <v>1959</v>
      </c>
      <c r="H1915" s="156" t="s">
        <v>1</v>
      </c>
      <c r="I1915" s="158"/>
      <c r="L1915" s="155"/>
      <c r="M1915" s="159"/>
      <c r="T1915" s="160"/>
      <c r="AT1915" s="156" t="s">
        <v>197</v>
      </c>
      <c r="AU1915" s="156" t="s">
        <v>84</v>
      </c>
      <c r="AV1915" s="12" t="s">
        <v>80</v>
      </c>
      <c r="AW1915" s="12" t="s">
        <v>30</v>
      </c>
      <c r="AX1915" s="12" t="s">
        <v>73</v>
      </c>
      <c r="AY1915" s="156" t="s">
        <v>187</v>
      </c>
    </row>
    <row r="1916" spans="2:65" s="13" customFormat="1" ht="11.25">
      <c r="B1916" s="161"/>
      <c r="D1916" s="151" t="s">
        <v>197</v>
      </c>
      <c r="E1916" s="162" t="s">
        <v>1</v>
      </c>
      <c r="F1916" s="163" t="s">
        <v>1960</v>
      </c>
      <c r="H1916" s="164">
        <v>18.62</v>
      </c>
      <c r="I1916" s="165"/>
      <c r="L1916" s="161"/>
      <c r="M1916" s="166"/>
      <c r="T1916" s="167"/>
      <c r="AT1916" s="162" t="s">
        <v>197</v>
      </c>
      <c r="AU1916" s="162" t="s">
        <v>84</v>
      </c>
      <c r="AV1916" s="13" t="s">
        <v>84</v>
      </c>
      <c r="AW1916" s="13" t="s">
        <v>30</v>
      </c>
      <c r="AX1916" s="13" t="s">
        <v>73</v>
      </c>
      <c r="AY1916" s="162" t="s">
        <v>187</v>
      </c>
    </row>
    <row r="1917" spans="2:65" s="12" customFormat="1" ht="11.25">
      <c r="B1917" s="155"/>
      <c r="D1917" s="151" t="s">
        <v>197</v>
      </c>
      <c r="E1917" s="156" t="s">
        <v>1</v>
      </c>
      <c r="F1917" s="157" t="s">
        <v>1961</v>
      </c>
      <c r="H1917" s="156" t="s">
        <v>1</v>
      </c>
      <c r="I1917" s="158"/>
      <c r="L1917" s="155"/>
      <c r="M1917" s="159"/>
      <c r="T1917" s="160"/>
      <c r="AT1917" s="156" t="s">
        <v>197</v>
      </c>
      <c r="AU1917" s="156" t="s">
        <v>84</v>
      </c>
      <c r="AV1917" s="12" t="s">
        <v>80</v>
      </c>
      <c r="AW1917" s="12" t="s">
        <v>30</v>
      </c>
      <c r="AX1917" s="12" t="s">
        <v>73</v>
      </c>
      <c r="AY1917" s="156" t="s">
        <v>187</v>
      </c>
    </row>
    <row r="1918" spans="2:65" s="13" customFormat="1" ht="11.25">
      <c r="B1918" s="161"/>
      <c r="D1918" s="151" t="s">
        <v>197</v>
      </c>
      <c r="E1918" s="162" t="s">
        <v>1</v>
      </c>
      <c r="F1918" s="163" t="s">
        <v>1962</v>
      </c>
      <c r="H1918" s="164">
        <v>13.167</v>
      </c>
      <c r="I1918" s="165"/>
      <c r="L1918" s="161"/>
      <c r="M1918" s="166"/>
      <c r="T1918" s="167"/>
      <c r="AT1918" s="162" t="s">
        <v>197</v>
      </c>
      <c r="AU1918" s="162" t="s">
        <v>84</v>
      </c>
      <c r="AV1918" s="13" t="s">
        <v>84</v>
      </c>
      <c r="AW1918" s="13" t="s">
        <v>30</v>
      </c>
      <c r="AX1918" s="13" t="s">
        <v>73</v>
      </c>
      <c r="AY1918" s="162" t="s">
        <v>187</v>
      </c>
    </row>
    <row r="1919" spans="2:65" s="12" customFormat="1" ht="11.25">
      <c r="B1919" s="155"/>
      <c r="D1919" s="151" t="s">
        <v>197</v>
      </c>
      <c r="E1919" s="156" t="s">
        <v>1</v>
      </c>
      <c r="F1919" s="157" t="s">
        <v>1963</v>
      </c>
      <c r="H1919" s="156" t="s">
        <v>1</v>
      </c>
      <c r="I1919" s="158"/>
      <c r="L1919" s="155"/>
      <c r="M1919" s="159"/>
      <c r="T1919" s="160"/>
      <c r="AT1919" s="156" t="s">
        <v>197</v>
      </c>
      <c r="AU1919" s="156" t="s">
        <v>84</v>
      </c>
      <c r="AV1919" s="12" t="s">
        <v>80</v>
      </c>
      <c r="AW1919" s="12" t="s">
        <v>30</v>
      </c>
      <c r="AX1919" s="12" t="s">
        <v>73</v>
      </c>
      <c r="AY1919" s="156" t="s">
        <v>187</v>
      </c>
    </row>
    <row r="1920" spans="2:65" s="13" customFormat="1" ht="11.25">
      <c r="B1920" s="161"/>
      <c r="D1920" s="151" t="s">
        <v>197</v>
      </c>
      <c r="E1920" s="162" t="s">
        <v>1</v>
      </c>
      <c r="F1920" s="163" t="s">
        <v>1964</v>
      </c>
      <c r="H1920" s="164">
        <v>7.5049999999999999</v>
      </c>
      <c r="I1920" s="165"/>
      <c r="L1920" s="161"/>
      <c r="M1920" s="166"/>
      <c r="T1920" s="167"/>
      <c r="AT1920" s="162" t="s">
        <v>197</v>
      </c>
      <c r="AU1920" s="162" t="s">
        <v>84</v>
      </c>
      <c r="AV1920" s="13" t="s">
        <v>84</v>
      </c>
      <c r="AW1920" s="13" t="s">
        <v>30</v>
      </c>
      <c r="AX1920" s="13" t="s">
        <v>73</v>
      </c>
      <c r="AY1920" s="162" t="s">
        <v>187</v>
      </c>
    </row>
    <row r="1921" spans="2:65" s="14" customFormat="1" ht="11.25">
      <c r="B1921" s="168"/>
      <c r="D1921" s="151" t="s">
        <v>197</v>
      </c>
      <c r="E1921" s="169" t="s">
        <v>1</v>
      </c>
      <c r="F1921" s="170" t="s">
        <v>202</v>
      </c>
      <c r="H1921" s="171">
        <v>39.292000000000002</v>
      </c>
      <c r="I1921" s="172"/>
      <c r="L1921" s="168"/>
      <c r="M1921" s="173"/>
      <c r="T1921" s="174"/>
      <c r="AT1921" s="169" t="s">
        <v>197</v>
      </c>
      <c r="AU1921" s="169" t="s">
        <v>84</v>
      </c>
      <c r="AV1921" s="14" t="s">
        <v>193</v>
      </c>
      <c r="AW1921" s="14" t="s">
        <v>30</v>
      </c>
      <c r="AX1921" s="14" t="s">
        <v>80</v>
      </c>
      <c r="AY1921" s="169" t="s">
        <v>187</v>
      </c>
    </row>
    <row r="1922" spans="2:65" s="1" customFormat="1" ht="37.9" customHeight="1">
      <c r="B1922" s="32"/>
      <c r="C1922" s="175" t="s">
        <v>1965</v>
      </c>
      <c r="D1922" s="175" t="s">
        <v>338</v>
      </c>
      <c r="E1922" s="176" t="s">
        <v>1966</v>
      </c>
      <c r="F1922" s="177" t="s">
        <v>1967</v>
      </c>
      <c r="G1922" s="178" t="s">
        <v>1369</v>
      </c>
      <c r="H1922" s="179">
        <v>225.24</v>
      </c>
      <c r="I1922" s="180"/>
      <c r="J1922" s="181">
        <f>ROUND(I1922*H1922,2)</f>
        <v>0</v>
      </c>
      <c r="K1922" s="182"/>
      <c r="L1922" s="183"/>
      <c r="M1922" s="184" t="s">
        <v>1</v>
      </c>
      <c r="N1922" s="185" t="s">
        <v>39</v>
      </c>
      <c r="P1922" s="147">
        <f>O1922*H1922</f>
        <v>0</v>
      </c>
      <c r="Q1922" s="147">
        <v>0</v>
      </c>
      <c r="R1922" s="147">
        <f>Q1922*H1922</f>
        <v>0</v>
      </c>
      <c r="S1922" s="147">
        <v>0</v>
      </c>
      <c r="T1922" s="148">
        <f>S1922*H1922</f>
        <v>0</v>
      </c>
      <c r="AR1922" s="149" t="s">
        <v>388</v>
      </c>
      <c r="AT1922" s="149" t="s">
        <v>338</v>
      </c>
      <c r="AU1922" s="149" t="s">
        <v>84</v>
      </c>
      <c r="AY1922" s="17" t="s">
        <v>187</v>
      </c>
      <c r="BE1922" s="150">
        <f>IF(N1922="základní",J1922,0)</f>
        <v>0</v>
      </c>
      <c r="BF1922" s="150">
        <f>IF(N1922="snížená",J1922,0)</f>
        <v>0</v>
      </c>
      <c r="BG1922" s="150">
        <f>IF(N1922="zákl. přenesená",J1922,0)</f>
        <v>0</v>
      </c>
      <c r="BH1922" s="150">
        <f>IF(N1922="sníž. přenesená",J1922,0)</f>
        <v>0</v>
      </c>
      <c r="BI1922" s="150">
        <f>IF(N1922="nulová",J1922,0)</f>
        <v>0</v>
      </c>
      <c r="BJ1922" s="17" t="s">
        <v>84</v>
      </c>
      <c r="BK1922" s="150">
        <f>ROUND(I1922*H1922,2)</f>
        <v>0</v>
      </c>
      <c r="BL1922" s="17" t="s">
        <v>287</v>
      </c>
      <c r="BM1922" s="149" t="s">
        <v>3851</v>
      </c>
    </row>
    <row r="1923" spans="2:65" s="13" customFormat="1" ht="11.25">
      <c r="B1923" s="161"/>
      <c r="D1923" s="151" t="s">
        <v>197</v>
      </c>
      <c r="E1923" s="162" t="s">
        <v>1</v>
      </c>
      <c r="F1923" s="163" t="s">
        <v>1969</v>
      </c>
      <c r="H1923" s="164">
        <v>225.24</v>
      </c>
      <c r="I1923" s="165"/>
      <c r="L1923" s="161"/>
      <c r="M1923" s="166"/>
      <c r="T1923" s="167"/>
      <c r="AT1923" s="162" t="s">
        <v>197</v>
      </c>
      <c r="AU1923" s="162" t="s">
        <v>84</v>
      </c>
      <c r="AV1923" s="13" t="s">
        <v>84</v>
      </c>
      <c r="AW1923" s="13" t="s">
        <v>30</v>
      </c>
      <c r="AX1923" s="13" t="s">
        <v>73</v>
      </c>
      <c r="AY1923" s="162" t="s">
        <v>187</v>
      </c>
    </row>
    <row r="1924" spans="2:65" s="14" customFormat="1" ht="11.25">
      <c r="B1924" s="168"/>
      <c r="D1924" s="151" t="s">
        <v>197</v>
      </c>
      <c r="E1924" s="169" t="s">
        <v>1</v>
      </c>
      <c r="F1924" s="170" t="s">
        <v>202</v>
      </c>
      <c r="H1924" s="171">
        <v>225.24</v>
      </c>
      <c r="I1924" s="172"/>
      <c r="L1924" s="168"/>
      <c r="M1924" s="173"/>
      <c r="T1924" s="174"/>
      <c r="AT1924" s="169" t="s">
        <v>197</v>
      </c>
      <c r="AU1924" s="169" t="s">
        <v>84</v>
      </c>
      <c r="AV1924" s="14" t="s">
        <v>193</v>
      </c>
      <c r="AW1924" s="14" t="s">
        <v>30</v>
      </c>
      <c r="AX1924" s="14" t="s">
        <v>80</v>
      </c>
      <c r="AY1924" s="169" t="s">
        <v>187</v>
      </c>
    </row>
    <row r="1925" spans="2:65" s="1" customFormat="1" ht="37.9" customHeight="1">
      <c r="B1925" s="32"/>
      <c r="C1925" s="175" t="s">
        <v>1970</v>
      </c>
      <c r="D1925" s="175" t="s">
        <v>338</v>
      </c>
      <c r="E1925" s="176" t="s">
        <v>1971</v>
      </c>
      <c r="F1925" s="177" t="s">
        <v>1972</v>
      </c>
      <c r="G1925" s="178" t="s">
        <v>1369</v>
      </c>
      <c r="H1925" s="179">
        <v>138.24</v>
      </c>
      <c r="I1925" s="180"/>
      <c r="J1925" s="181">
        <f>ROUND(I1925*H1925,2)</f>
        <v>0</v>
      </c>
      <c r="K1925" s="182"/>
      <c r="L1925" s="183"/>
      <c r="M1925" s="184" t="s">
        <v>1</v>
      </c>
      <c r="N1925" s="185" t="s">
        <v>39</v>
      </c>
      <c r="P1925" s="147">
        <f>O1925*H1925</f>
        <v>0</v>
      </c>
      <c r="Q1925" s="147">
        <v>0</v>
      </c>
      <c r="R1925" s="147">
        <f>Q1925*H1925</f>
        <v>0</v>
      </c>
      <c r="S1925" s="147">
        <v>0</v>
      </c>
      <c r="T1925" s="148">
        <f>S1925*H1925</f>
        <v>0</v>
      </c>
      <c r="AR1925" s="149" t="s">
        <v>388</v>
      </c>
      <c r="AT1925" s="149" t="s">
        <v>338</v>
      </c>
      <c r="AU1925" s="149" t="s">
        <v>84</v>
      </c>
      <c r="AY1925" s="17" t="s">
        <v>187</v>
      </c>
      <c r="BE1925" s="150">
        <f>IF(N1925="základní",J1925,0)</f>
        <v>0</v>
      </c>
      <c r="BF1925" s="150">
        <f>IF(N1925="snížená",J1925,0)</f>
        <v>0</v>
      </c>
      <c r="BG1925" s="150">
        <f>IF(N1925="zákl. přenesená",J1925,0)</f>
        <v>0</v>
      </c>
      <c r="BH1925" s="150">
        <f>IF(N1925="sníž. přenesená",J1925,0)</f>
        <v>0</v>
      </c>
      <c r="BI1925" s="150">
        <f>IF(N1925="nulová",J1925,0)</f>
        <v>0</v>
      </c>
      <c r="BJ1925" s="17" t="s">
        <v>84</v>
      </c>
      <c r="BK1925" s="150">
        <f>ROUND(I1925*H1925,2)</f>
        <v>0</v>
      </c>
      <c r="BL1925" s="17" t="s">
        <v>287</v>
      </c>
      <c r="BM1925" s="149" t="s">
        <v>3852</v>
      </c>
    </row>
    <row r="1926" spans="2:65" s="13" customFormat="1" ht="11.25">
      <c r="B1926" s="161"/>
      <c r="D1926" s="151" t="s">
        <v>197</v>
      </c>
      <c r="E1926" s="162" t="s">
        <v>1</v>
      </c>
      <c r="F1926" s="163" t="s">
        <v>1974</v>
      </c>
      <c r="H1926" s="164">
        <v>138.24</v>
      </c>
      <c r="I1926" s="165"/>
      <c r="L1926" s="161"/>
      <c r="M1926" s="166"/>
      <c r="T1926" s="167"/>
      <c r="AT1926" s="162" t="s">
        <v>197</v>
      </c>
      <c r="AU1926" s="162" t="s">
        <v>84</v>
      </c>
      <c r="AV1926" s="13" t="s">
        <v>84</v>
      </c>
      <c r="AW1926" s="13" t="s">
        <v>30</v>
      </c>
      <c r="AX1926" s="13" t="s">
        <v>73</v>
      </c>
      <c r="AY1926" s="162" t="s">
        <v>187</v>
      </c>
    </row>
    <row r="1927" spans="2:65" s="14" customFormat="1" ht="11.25">
      <c r="B1927" s="168"/>
      <c r="D1927" s="151" t="s">
        <v>197</v>
      </c>
      <c r="E1927" s="169" t="s">
        <v>1</v>
      </c>
      <c r="F1927" s="170" t="s">
        <v>202</v>
      </c>
      <c r="H1927" s="171">
        <v>138.24</v>
      </c>
      <c r="I1927" s="172"/>
      <c r="L1927" s="168"/>
      <c r="M1927" s="173"/>
      <c r="T1927" s="174"/>
      <c r="AT1927" s="169" t="s">
        <v>197</v>
      </c>
      <c r="AU1927" s="169" t="s">
        <v>84</v>
      </c>
      <c r="AV1927" s="14" t="s">
        <v>193</v>
      </c>
      <c r="AW1927" s="14" t="s">
        <v>30</v>
      </c>
      <c r="AX1927" s="14" t="s">
        <v>80</v>
      </c>
      <c r="AY1927" s="169" t="s">
        <v>187</v>
      </c>
    </row>
    <row r="1928" spans="2:65" s="1" customFormat="1" ht="37.9" customHeight="1">
      <c r="B1928" s="32"/>
      <c r="C1928" s="175" t="s">
        <v>1975</v>
      </c>
      <c r="D1928" s="175" t="s">
        <v>338</v>
      </c>
      <c r="E1928" s="176" t="s">
        <v>1976</v>
      </c>
      <c r="F1928" s="177" t="s">
        <v>1977</v>
      </c>
      <c r="G1928" s="178" t="s">
        <v>1369</v>
      </c>
      <c r="H1928" s="179">
        <v>97</v>
      </c>
      <c r="I1928" s="180"/>
      <c r="J1928" s="181">
        <f>ROUND(I1928*H1928,2)</f>
        <v>0</v>
      </c>
      <c r="K1928" s="182"/>
      <c r="L1928" s="183"/>
      <c r="M1928" s="184" t="s">
        <v>1</v>
      </c>
      <c r="N1928" s="185" t="s">
        <v>39</v>
      </c>
      <c r="P1928" s="147">
        <f>O1928*H1928</f>
        <v>0</v>
      </c>
      <c r="Q1928" s="147">
        <v>0</v>
      </c>
      <c r="R1928" s="147">
        <f>Q1928*H1928</f>
        <v>0</v>
      </c>
      <c r="S1928" s="147">
        <v>0</v>
      </c>
      <c r="T1928" s="148">
        <f>S1928*H1928</f>
        <v>0</v>
      </c>
      <c r="AR1928" s="149" t="s">
        <v>388</v>
      </c>
      <c r="AT1928" s="149" t="s">
        <v>338</v>
      </c>
      <c r="AU1928" s="149" t="s">
        <v>84</v>
      </c>
      <c r="AY1928" s="17" t="s">
        <v>187</v>
      </c>
      <c r="BE1928" s="150">
        <f>IF(N1928="základní",J1928,0)</f>
        <v>0</v>
      </c>
      <c r="BF1928" s="150">
        <f>IF(N1928="snížená",J1928,0)</f>
        <v>0</v>
      </c>
      <c r="BG1928" s="150">
        <f>IF(N1928="zákl. přenesená",J1928,0)</f>
        <v>0</v>
      </c>
      <c r="BH1928" s="150">
        <f>IF(N1928="sníž. přenesená",J1928,0)</f>
        <v>0</v>
      </c>
      <c r="BI1928" s="150">
        <f>IF(N1928="nulová",J1928,0)</f>
        <v>0</v>
      </c>
      <c r="BJ1928" s="17" t="s">
        <v>84</v>
      </c>
      <c r="BK1928" s="150">
        <f>ROUND(I1928*H1928,2)</f>
        <v>0</v>
      </c>
      <c r="BL1928" s="17" t="s">
        <v>287</v>
      </c>
      <c r="BM1928" s="149" t="s">
        <v>3853</v>
      </c>
    </row>
    <row r="1929" spans="2:65" s="13" customFormat="1" ht="11.25">
      <c r="B1929" s="161"/>
      <c r="D1929" s="151" t="s">
        <v>197</v>
      </c>
      <c r="E1929" s="162" t="s">
        <v>1</v>
      </c>
      <c r="F1929" s="163" t="s">
        <v>1979</v>
      </c>
      <c r="H1929" s="164">
        <v>97</v>
      </c>
      <c r="I1929" s="165"/>
      <c r="L1929" s="161"/>
      <c r="M1929" s="166"/>
      <c r="T1929" s="167"/>
      <c r="AT1929" s="162" t="s">
        <v>197</v>
      </c>
      <c r="AU1929" s="162" t="s">
        <v>84</v>
      </c>
      <c r="AV1929" s="13" t="s">
        <v>84</v>
      </c>
      <c r="AW1929" s="13" t="s">
        <v>30</v>
      </c>
      <c r="AX1929" s="13" t="s">
        <v>73</v>
      </c>
      <c r="AY1929" s="162" t="s">
        <v>187</v>
      </c>
    </row>
    <row r="1930" spans="2:65" s="14" customFormat="1" ht="11.25">
      <c r="B1930" s="168"/>
      <c r="D1930" s="151" t="s">
        <v>197</v>
      </c>
      <c r="E1930" s="169" t="s">
        <v>1</v>
      </c>
      <c r="F1930" s="170" t="s">
        <v>202</v>
      </c>
      <c r="H1930" s="171">
        <v>97</v>
      </c>
      <c r="I1930" s="172"/>
      <c r="L1930" s="168"/>
      <c r="M1930" s="173"/>
      <c r="T1930" s="174"/>
      <c r="AT1930" s="169" t="s">
        <v>197</v>
      </c>
      <c r="AU1930" s="169" t="s">
        <v>84</v>
      </c>
      <c r="AV1930" s="14" t="s">
        <v>193</v>
      </c>
      <c r="AW1930" s="14" t="s">
        <v>30</v>
      </c>
      <c r="AX1930" s="14" t="s">
        <v>80</v>
      </c>
      <c r="AY1930" s="169" t="s">
        <v>187</v>
      </c>
    </row>
    <row r="1931" spans="2:65" s="1" customFormat="1" ht="33" customHeight="1">
      <c r="B1931" s="32"/>
      <c r="C1931" s="137" t="s">
        <v>1980</v>
      </c>
      <c r="D1931" s="137" t="s">
        <v>189</v>
      </c>
      <c r="E1931" s="138" t="s">
        <v>1981</v>
      </c>
      <c r="F1931" s="139" t="s">
        <v>1982</v>
      </c>
      <c r="G1931" s="140" t="s">
        <v>397</v>
      </c>
      <c r="H1931" s="141">
        <v>24.04</v>
      </c>
      <c r="I1931" s="142"/>
      <c r="J1931" s="143">
        <f>ROUND(I1931*H1931,2)</f>
        <v>0</v>
      </c>
      <c r="K1931" s="144"/>
      <c r="L1931" s="32"/>
      <c r="M1931" s="145" t="s">
        <v>1</v>
      </c>
      <c r="N1931" s="146" t="s">
        <v>39</v>
      </c>
      <c r="P1931" s="147">
        <f>O1931*H1931</f>
        <v>0</v>
      </c>
      <c r="Q1931" s="147">
        <v>0</v>
      </c>
      <c r="R1931" s="147">
        <f>Q1931*H1931</f>
        <v>0</v>
      </c>
      <c r="S1931" s="147">
        <v>0</v>
      </c>
      <c r="T1931" s="148">
        <f>S1931*H1931</f>
        <v>0</v>
      </c>
      <c r="AR1931" s="149" t="s">
        <v>287</v>
      </c>
      <c r="AT1931" s="149" t="s">
        <v>189</v>
      </c>
      <c r="AU1931" s="149" t="s">
        <v>84</v>
      </c>
      <c r="AY1931" s="17" t="s">
        <v>187</v>
      </c>
      <c r="BE1931" s="150">
        <f>IF(N1931="základní",J1931,0)</f>
        <v>0</v>
      </c>
      <c r="BF1931" s="150">
        <f>IF(N1931="snížená",J1931,0)</f>
        <v>0</v>
      </c>
      <c r="BG1931" s="150">
        <f>IF(N1931="zákl. přenesená",J1931,0)</f>
        <v>0</v>
      </c>
      <c r="BH1931" s="150">
        <f>IF(N1931="sníž. přenesená",J1931,0)</f>
        <v>0</v>
      </c>
      <c r="BI1931" s="150">
        <f>IF(N1931="nulová",J1931,0)</f>
        <v>0</v>
      </c>
      <c r="BJ1931" s="17" t="s">
        <v>84</v>
      </c>
      <c r="BK1931" s="150">
        <f>ROUND(I1931*H1931,2)</f>
        <v>0</v>
      </c>
      <c r="BL1931" s="17" t="s">
        <v>287</v>
      </c>
      <c r="BM1931" s="149" t="s">
        <v>3854</v>
      </c>
    </row>
    <row r="1932" spans="2:65" s="1" customFormat="1" ht="117">
      <c r="B1932" s="32"/>
      <c r="D1932" s="151" t="s">
        <v>195</v>
      </c>
      <c r="F1932" s="152" t="s">
        <v>1984</v>
      </c>
      <c r="I1932" s="153"/>
      <c r="L1932" s="32"/>
      <c r="M1932" s="154"/>
      <c r="T1932" s="56"/>
      <c r="AT1932" s="17" t="s">
        <v>195</v>
      </c>
      <c r="AU1932" s="17" t="s">
        <v>84</v>
      </c>
    </row>
    <row r="1933" spans="2:65" s="12" customFormat="1" ht="11.25">
      <c r="B1933" s="155"/>
      <c r="D1933" s="151" t="s">
        <v>197</v>
      </c>
      <c r="E1933" s="156" t="s">
        <v>1</v>
      </c>
      <c r="F1933" s="157" t="s">
        <v>207</v>
      </c>
      <c r="H1933" s="156" t="s">
        <v>1</v>
      </c>
      <c r="I1933" s="158"/>
      <c r="L1933" s="155"/>
      <c r="M1933" s="159"/>
      <c r="T1933" s="160"/>
      <c r="AT1933" s="156" t="s">
        <v>197</v>
      </c>
      <c r="AU1933" s="156" t="s">
        <v>84</v>
      </c>
      <c r="AV1933" s="12" t="s">
        <v>80</v>
      </c>
      <c r="AW1933" s="12" t="s">
        <v>30</v>
      </c>
      <c r="AX1933" s="12" t="s">
        <v>73</v>
      </c>
      <c r="AY1933" s="156" t="s">
        <v>187</v>
      </c>
    </row>
    <row r="1934" spans="2:65" s="12" customFormat="1" ht="11.25">
      <c r="B1934" s="155"/>
      <c r="D1934" s="151" t="s">
        <v>197</v>
      </c>
      <c r="E1934" s="156" t="s">
        <v>1</v>
      </c>
      <c r="F1934" s="157" t="s">
        <v>1985</v>
      </c>
      <c r="H1934" s="156" t="s">
        <v>1</v>
      </c>
      <c r="I1934" s="158"/>
      <c r="L1934" s="155"/>
      <c r="M1934" s="159"/>
      <c r="T1934" s="160"/>
      <c r="AT1934" s="156" t="s">
        <v>197</v>
      </c>
      <c r="AU1934" s="156" t="s">
        <v>84</v>
      </c>
      <c r="AV1934" s="12" t="s">
        <v>80</v>
      </c>
      <c r="AW1934" s="12" t="s">
        <v>30</v>
      </c>
      <c r="AX1934" s="12" t="s">
        <v>73</v>
      </c>
      <c r="AY1934" s="156" t="s">
        <v>187</v>
      </c>
    </row>
    <row r="1935" spans="2:65" s="13" customFormat="1" ht="11.25">
      <c r="B1935" s="161"/>
      <c r="D1935" s="151" t="s">
        <v>197</v>
      </c>
      <c r="E1935" s="162" t="s">
        <v>1</v>
      </c>
      <c r="F1935" s="163" t="s">
        <v>1986</v>
      </c>
      <c r="H1935" s="164">
        <v>8.6999999999999993</v>
      </c>
      <c r="I1935" s="165"/>
      <c r="L1935" s="161"/>
      <c r="M1935" s="166"/>
      <c r="T1935" s="167"/>
      <c r="AT1935" s="162" t="s">
        <v>197</v>
      </c>
      <c r="AU1935" s="162" t="s">
        <v>84</v>
      </c>
      <c r="AV1935" s="13" t="s">
        <v>84</v>
      </c>
      <c r="AW1935" s="13" t="s">
        <v>30</v>
      </c>
      <c r="AX1935" s="13" t="s">
        <v>73</v>
      </c>
      <c r="AY1935" s="162" t="s">
        <v>187</v>
      </c>
    </row>
    <row r="1936" spans="2:65" s="12" customFormat="1" ht="11.25">
      <c r="B1936" s="155"/>
      <c r="D1936" s="151" t="s">
        <v>197</v>
      </c>
      <c r="E1936" s="156" t="s">
        <v>1</v>
      </c>
      <c r="F1936" s="157" t="s">
        <v>1987</v>
      </c>
      <c r="H1936" s="156" t="s">
        <v>1</v>
      </c>
      <c r="I1936" s="158"/>
      <c r="L1936" s="155"/>
      <c r="M1936" s="159"/>
      <c r="T1936" s="160"/>
      <c r="AT1936" s="156" t="s">
        <v>197</v>
      </c>
      <c r="AU1936" s="156" t="s">
        <v>84</v>
      </c>
      <c r="AV1936" s="12" t="s">
        <v>80</v>
      </c>
      <c r="AW1936" s="12" t="s">
        <v>30</v>
      </c>
      <c r="AX1936" s="12" t="s">
        <v>73</v>
      </c>
      <c r="AY1936" s="156" t="s">
        <v>187</v>
      </c>
    </row>
    <row r="1937" spans="2:65" s="13" customFormat="1" ht="11.25">
      <c r="B1937" s="161"/>
      <c r="D1937" s="151" t="s">
        <v>197</v>
      </c>
      <c r="E1937" s="162" t="s">
        <v>1</v>
      </c>
      <c r="F1937" s="163" t="s">
        <v>1988</v>
      </c>
      <c r="H1937" s="164">
        <v>5</v>
      </c>
      <c r="I1937" s="165"/>
      <c r="L1937" s="161"/>
      <c r="M1937" s="166"/>
      <c r="T1937" s="167"/>
      <c r="AT1937" s="162" t="s">
        <v>197</v>
      </c>
      <c r="AU1937" s="162" t="s">
        <v>84</v>
      </c>
      <c r="AV1937" s="13" t="s">
        <v>84</v>
      </c>
      <c r="AW1937" s="13" t="s">
        <v>30</v>
      </c>
      <c r="AX1937" s="13" t="s">
        <v>73</v>
      </c>
      <c r="AY1937" s="162" t="s">
        <v>187</v>
      </c>
    </row>
    <row r="1938" spans="2:65" s="12" customFormat="1" ht="11.25">
      <c r="B1938" s="155"/>
      <c r="D1938" s="151" t="s">
        <v>197</v>
      </c>
      <c r="E1938" s="156" t="s">
        <v>1</v>
      </c>
      <c r="F1938" s="157" t="s">
        <v>1989</v>
      </c>
      <c r="H1938" s="156" t="s">
        <v>1</v>
      </c>
      <c r="I1938" s="158"/>
      <c r="L1938" s="155"/>
      <c r="M1938" s="159"/>
      <c r="T1938" s="160"/>
      <c r="AT1938" s="156" t="s">
        <v>197</v>
      </c>
      <c r="AU1938" s="156" t="s">
        <v>84</v>
      </c>
      <c r="AV1938" s="12" t="s">
        <v>80</v>
      </c>
      <c r="AW1938" s="12" t="s">
        <v>30</v>
      </c>
      <c r="AX1938" s="12" t="s">
        <v>73</v>
      </c>
      <c r="AY1938" s="156" t="s">
        <v>187</v>
      </c>
    </row>
    <row r="1939" spans="2:65" s="13" customFormat="1" ht="11.25">
      <c r="B1939" s="161"/>
      <c r="D1939" s="151" t="s">
        <v>197</v>
      </c>
      <c r="E1939" s="162" t="s">
        <v>1</v>
      </c>
      <c r="F1939" s="163" t="s">
        <v>1990</v>
      </c>
      <c r="H1939" s="164">
        <v>10.34</v>
      </c>
      <c r="I1939" s="165"/>
      <c r="L1939" s="161"/>
      <c r="M1939" s="166"/>
      <c r="T1939" s="167"/>
      <c r="AT1939" s="162" t="s">
        <v>197</v>
      </c>
      <c r="AU1939" s="162" t="s">
        <v>84</v>
      </c>
      <c r="AV1939" s="13" t="s">
        <v>84</v>
      </c>
      <c r="AW1939" s="13" t="s">
        <v>30</v>
      </c>
      <c r="AX1939" s="13" t="s">
        <v>73</v>
      </c>
      <c r="AY1939" s="162" t="s">
        <v>187</v>
      </c>
    </row>
    <row r="1940" spans="2:65" s="14" customFormat="1" ht="11.25">
      <c r="B1940" s="168"/>
      <c r="D1940" s="151" t="s">
        <v>197</v>
      </c>
      <c r="E1940" s="169" t="s">
        <v>1</v>
      </c>
      <c r="F1940" s="170" t="s">
        <v>202</v>
      </c>
      <c r="H1940" s="171">
        <v>24.04</v>
      </c>
      <c r="I1940" s="172"/>
      <c r="L1940" s="168"/>
      <c r="M1940" s="173"/>
      <c r="T1940" s="174"/>
      <c r="AT1940" s="169" t="s">
        <v>197</v>
      </c>
      <c r="AU1940" s="169" t="s">
        <v>84</v>
      </c>
      <c r="AV1940" s="14" t="s">
        <v>193</v>
      </c>
      <c r="AW1940" s="14" t="s">
        <v>30</v>
      </c>
      <c r="AX1940" s="14" t="s">
        <v>80</v>
      </c>
      <c r="AY1940" s="169" t="s">
        <v>187</v>
      </c>
    </row>
    <row r="1941" spans="2:65" s="1" customFormat="1" ht="33" customHeight="1">
      <c r="B1941" s="32"/>
      <c r="C1941" s="175" t="s">
        <v>1991</v>
      </c>
      <c r="D1941" s="175" t="s">
        <v>338</v>
      </c>
      <c r="E1941" s="176" t="s">
        <v>1992</v>
      </c>
      <c r="F1941" s="177" t="s">
        <v>1993</v>
      </c>
      <c r="G1941" s="178" t="s">
        <v>1369</v>
      </c>
      <c r="H1941" s="179">
        <v>220.66</v>
      </c>
      <c r="I1941" s="180"/>
      <c r="J1941" s="181">
        <f>ROUND(I1941*H1941,2)</f>
        <v>0</v>
      </c>
      <c r="K1941" s="182"/>
      <c r="L1941" s="183"/>
      <c r="M1941" s="184" t="s">
        <v>1</v>
      </c>
      <c r="N1941" s="185" t="s">
        <v>39</v>
      </c>
      <c r="P1941" s="147">
        <f>O1941*H1941</f>
        <v>0</v>
      </c>
      <c r="Q1941" s="147">
        <v>0</v>
      </c>
      <c r="R1941" s="147">
        <f>Q1941*H1941</f>
        <v>0</v>
      </c>
      <c r="S1941" s="147">
        <v>0</v>
      </c>
      <c r="T1941" s="148">
        <f>S1941*H1941</f>
        <v>0</v>
      </c>
      <c r="AR1941" s="149" t="s">
        <v>388</v>
      </c>
      <c r="AT1941" s="149" t="s">
        <v>338</v>
      </c>
      <c r="AU1941" s="149" t="s">
        <v>84</v>
      </c>
      <c r="AY1941" s="17" t="s">
        <v>187</v>
      </c>
      <c r="BE1941" s="150">
        <f>IF(N1941="základní",J1941,0)</f>
        <v>0</v>
      </c>
      <c r="BF1941" s="150">
        <f>IF(N1941="snížená",J1941,0)</f>
        <v>0</v>
      </c>
      <c r="BG1941" s="150">
        <f>IF(N1941="zákl. přenesená",J1941,0)</f>
        <v>0</v>
      </c>
      <c r="BH1941" s="150">
        <f>IF(N1941="sníž. přenesená",J1941,0)</f>
        <v>0</v>
      </c>
      <c r="BI1941" s="150">
        <f>IF(N1941="nulová",J1941,0)</f>
        <v>0</v>
      </c>
      <c r="BJ1941" s="17" t="s">
        <v>84</v>
      </c>
      <c r="BK1941" s="150">
        <f>ROUND(I1941*H1941,2)</f>
        <v>0</v>
      </c>
      <c r="BL1941" s="17" t="s">
        <v>287</v>
      </c>
      <c r="BM1941" s="149" t="s">
        <v>3855</v>
      </c>
    </row>
    <row r="1942" spans="2:65" s="13" customFormat="1" ht="11.25">
      <c r="B1942" s="161"/>
      <c r="D1942" s="151" t="s">
        <v>197</v>
      </c>
      <c r="E1942" s="162" t="s">
        <v>1</v>
      </c>
      <c r="F1942" s="163" t="s">
        <v>1995</v>
      </c>
      <c r="H1942" s="164">
        <v>220.66</v>
      </c>
      <c r="I1942" s="165"/>
      <c r="L1942" s="161"/>
      <c r="M1942" s="166"/>
      <c r="T1942" s="167"/>
      <c r="AT1942" s="162" t="s">
        <v>197</v>
      </c>
      <c r="AU1942" s="162" t="s">
        <v>84</v>
      </c>
      <c r="AV1942" s="13" t="s">
        <v>84</v>
      </c>
      <c r="AW1942" s="13" t="s">
        <v>30</v>
      </c>
      <c r="AX1942" s="13" t="s">
        <v>73</v>
      </c>
      <c r="AY1942" s="162" t="s">
        <v>187</v>
      </c>
    </row>
    <row r="1943" spans="2:65" s="14" customFormat="1" ht="11.25">
      <c r="B1943" s="168"/>
      <c r="D1943" s="151" t="s">
        <v>197</v>
      </c>
      <c r="E1943" s="169" t="s">
        <v>1</v>
      </c>
      <c r="F1943" s="170" t="s">
        <v>202</v>
      </c>
      <c r="H1943" s="171">
        <v>220.66</v>
      </c>
      <c r="I1943" s="172"/>
      <c r="L1943" s="168"/>
      <c r="M1943" s="173"/>
      <c r="T1943" s="174"/>
      <c r="AT1943" s="169" t="s">
        <v>197</v>
      </c>
      <c r="AU1943" s="169" t="s">
        <v>84</v>
      </c>
      <c r="AV1943" s="14" t="s">
        <v>193</v>
      </c>
      <c r="AW1943" s="14" t="s">
        <v>30</v>
      </c>
      <c r="AX1943" s="14" t="s">
        <v>80</v>
      </c>
      <c r="AY1943" s="169" t="s">
        <v>187</v>
      </c>
    </row>
    <row r="1944" spans="2:65" s="1" customFormat="1" ht="33" customHeight="1">
      <c r="B1944" s="32"/>
      <c r="C1944" s="175" t="s">
        <v>1996</v>
      </c>
      <c r="D1944" s="175" t="s">
        <v>338</v>
      </c>
      <c r="E1944" s="176" t="s">
        <v>1997</v>
      </c>
      <c r="F1944" s="177" t="s">
        <v>1998</v>
      </c>
      <c r="G1944" s="178" t="s">
        <v>1369</v>
      </c>
      <c r="H1944" s="179">
        <v>108.02</v>
      </c>
      <c r="I1944" s="180"/>
      <c r="J1944" s="181">
        <f>ROUND(I1944*H1944,2)</f>
        <v>0</v>
      </c>
      <c r="K1944" s="182"/>
      <c r="L1944" s="183"/>
      <c r="M1944" s="184" t="s">
        <v>1</v>
      </c>
      <c r="N1944" s="185" t="s">
        <v>39</v>
      </c>
      <c r="P1944" s="147">
        <f>O1944*H1944</f>
        <v>0</v>
      </c>
      <c r="Q1944" s="147">
        <v>0</v>
      </c>
      <c r="R1944" s="147">
        <f>Q1944*H1944</f>
        <v>0</v>
      </c>
      <c r="S1944" s="147">
        <v>0</v>
      </c>
      <c r="T1944" s="148">
        <f>S1944*H1944</f>
        <v>0</v>
      </c>
      <c r="AR1944" s="149" t="s">
        <v>388</v>
      </c>
      <c r="AT1944" s="149" t="s">
        <v>338</v>
      </c>
      <c r="AU1944" s="149" t="s">
        <v>84</v>
      </c>
      <c r="AY1944" s="17" t="s">
        <v>187</v>
      </c>
      <c r="BE1944" s="150">
        <f>IF(N1944="základní",J1944,0)</f>
        <v>0</v>
      </c>
      <c r="BF1944" s="150">
        <f>IF(N1944="snížená",J1944,0)</f>
        <v>0</v>
      </c>
      <c r="BG1944" s="150">
        <f>IF(N1944="zákl. přenesená",J1944,0)</f>
        <v>0</v>
      </c>
      <c r="BH1944" s="150">
        <f>IF(N1944="sníž. přenesená",J1944,0)</f>
        <v>0</v>
      </c>
      <c r="BI1944" s="150">
        <f>IF(N1944="nulová",J1944,0)</f>
        <v>0</v>
      </c>
      <c r="BJ1944" s="17" t="s">
        <v>84</v>
      </c>
      <c r="BK1944" s="150">
        <f>ROUND(I1944*H1944,2)</f>
        <v>0</v>
      </c>
      <c r="BL1944" s="17" t="s">
        <v>287</v>
      </c>
      <c r="BM1944" s="149" t="s">
        <v>3856</v>
      </c>
    </row>
    <row r="1945" spans="2:65" s="13" customFormat="1" ht="11.25">
      <c r="B1945" s="161"/>
      <c r="D1945" s="151" t="s">
        <v>197</v>
      </c>
      <c r="E1945" s="162" t="s">
        <v>1</v>
      </c>
      <c r="F1945" s="163" t="s">
        <v>2000</v>
      </c>
      <c r="H1945" s="164">
        <v>108.02</v>
      </c>
      <c r="I1945" s="165"/>
      <c r="L1945" s="161"/>
      <c r="M1945" s="166"/>
      <c r="T1945" s="167"/>
      <c r="AT1945" s="162" t="s">
        <v>197</v>
      </c>
      <c r="AU1945" s="162" t="s">
        <v>84</v>
      </c>
      <c r="AV1945" s="13" t="s">
        <v>84</v>
      </c>
      <c r="AW1945" s="13" t="s">
        <v>30</v>
      </c>
      <c r="AX1945" s="13" t="s">
        <v>73</v>
      </c>
      <c r="AY1945" s="162" t="s">
        <v>187</v>
      </c>
    </row>
    <row r="1946" spans="2:65" s="14" customFormat="1" ht="11.25">
      <c r="B1946" s="168"/>
      <c r="D1946" s="151" t="s">
        <v>197</v>
      </c>
      <c r="E1946" s="169" t="s">
        <v>1</v>
      </c>
      <c r="F1946" s="170" t="s">
        <v>202</v>
      </c>
      <c r="H1946" s="171">
        <v>108.02</v>
      </c>
      <c r="I1946" s="172"/>
      <c r="L1946" s="168"/>
      <c r="M1946" s="173"/>
      <c r="T1946" s="174"/>
      <c r="AT1946" s="169" t="s">
        <v>197</v>
      </c>
      <c r="AU1946" s="169" t="s">
        <v>84</v>
      </c>
      <c r="AV1946" s="14" t="s">
        <v>193</v>
      </c>
      <c r="AW1946" s="14" t="s">
        <v>30</v>
      </c>
      <c r="AX1946" s="14" t="s">
        <v>80</v>
      </c>
      <c r="AY1946" s="169" t="s">
        <v>187</v>
      </c>
    </row>
    <row r="1947" spans="2:65" s="1" customFormat="1" ht="33" customHeight="1">
      <c r="B1947" s="32"/>
      <c r="C1947" s="175" t="s">
        <v>2001</v>
      </c>
      <c r="D1947" s="175" t="s">
        <v>338</v>
      </c>
      <c r="E1947" s="176" t="s">
        <v>2002</v>
      </c>
      <c r="F1947" s="177" t="s">
        <v>2003</v>
      </c>
      <c r="G1947" s="178" t="s">
        <v>1369</v>
      </c>
      <c r="H1947" s="179">
        <v>259.86</v>
      </c>
      <c r="I1947" s="180"/>
      <c r="J1947" s="181">
        <f>ROUND(I1947*H1947,2)</f>
        <v>0</v>
      </c>
      <c r="K1947" s="182"/>
      <c r="L1947" s="183"/>
      <c r="M1947" s="184" t="s">
        <v>1</v>
      </c>
      <c r="N1947" s="185" t="s">
        <v>39</v>
      </c>
      <c r="P1947" s="147">
        <f>O1947*H1947</f>
        <v>0</v>
      </c>
      <c r="Q1947" s="147">
        <v>0</v>
      </c>
      <c r="R1947" s="147">
        <f>Q1947*H1947</f>
        <v>0</v>
      </c>
      <c r="S1947" s="147">
        <v>0</v>
      </c>
      <c r="T1947" s="148">
        <f>S1947*H1947</f>
        <v>0</v>
      </c>
      <c r="AR1947" s="149" t="s">
        <v>388</v>
      </c>
      <c r="AT1947" s="149" t="s">
        <v>338</v>
      </c>
      <c r="AU1947" s="149" t="s">
        <v>84</v>
      </c>
      <c r="AY1947" s="17" t="s">
        <v>187</v>
      </c>
      <c r="BE1947" s="150">
        <f>IF(N1947="základní",J1947,0)</f>
        <v>0</v>
      </c>
      <c r="BF1947" s="150">
        <f>IF(N1947="snížená",J1947,0)</f>
        <v>0</v>
      </c>
      <c r="BG1947" s="150">
        <f>IF(N1947="zákl. přenesená",J1947,0)</f>
        <v>0</v>
      </c>
      <c r="BH1947" s="150">
        <f>IF(N1947="sníž. přenesená",J1947,0)</f>
        <v>0</v>
      </c>
      <c r="BI1947" s="150">
        <f>IF(N1947="nulová",J1947,0)</f>
        <v>0</v>
      </c>
      <c r="BJ1947" s="17" t="s">
        <v>84</v>
      </c>
      <c r="BK1947" s="150">
        <f>ROUND(I1947*H1947,2)</f>
        <v>0</v>
      </c>
      <c r="BL1947" s="17" t="s">
        <v>287</v>
      </c>
      <c r="BM1947" s="149" t="s">
        <v>3857</v>
      </c>
    </row>
    <row r="1948" spans="2:65" s="1" customFormat="1" ht="49.15" customHeight="1">
      <c r="B1948" s="32"/>
      <c r="C1948" s="137" t="s">
        <v>2005</v>
      </c>
      <c r="D1948" s="137" t="s">
        <v>189</v>
      </c>
      <c r="E1948" s="138" t="s">
        <v>2006</v>
      </c>
      <c r="F1948" s="139" t="s">
        <v>2007</v>
      </c>
      <c r="G1948" s="140" t="s">
        <v>406</v>
      </c>
      <c r="H1948" s="141">
        <v>10</v>
      </c>
      <c r="I1948" s="142"/>
      <c r="J1948" s="143">
        <f>ROUND(I1948*H1948,2)</f>
        <v>0</v>
      </c>
      <c r="K1948" s="144"/>
      <c r="L1948" s="32"/>
      <c r="M1948" s="145" t="s">
        <v>1</v>
      </c>
      <c r="N1948" s="146" t="s">
        <v>39</v>
      </c>
      <c r="P1948" s="147">
        <f>O1948*H1948</f>
        <v>0</v>
      </c>
      <c r="Q1948" s="147">
        <v>0</v>
      </c>
      <c r="R1948" s="147">
        <f>Q1948*H1948</f>
        <v>0</v>
      </c>
      <c r="S1948" s="147">
        <v>0</v>
      </c>
      <c r="T1948" s="148">
        <f>S1948*H1948</f>
        <v>0</v>
      </c>
      <c r="AR1948" s="149" t="s">
        <v>287</v>
      </c>
      <c r="AT1948" s="149" t="s">
        <v>189</v>
      </c>
      <c r="AU1948" s="149" t="s">
        <v>84</v>
      </c>
      <c r="AY1948" s="17" t="s">
        <v>187</v>
      </c>
      <c r="BE1948" s="150">
        <f>IF(N1948="základní",J1948,0)</f>
        <v>0</v>
      </c>
      <c r="BF1948" s="150">
        <f>IF(N1948="snížená",J1948,0)</f>
        <v>0</v>
      </c>
      <c r="BG1948" s="150">
        <f>IF(N1948="zákl. přenesená",J1948,0)</f>
        <v>0</v>
      </c>
      <c r="BH1948" s="150">
        <f>IF(N1948="sníž. přenesená",J1948,0)</f>
        <v>0</v>
      </c>
      <c r="BI1948" s="150">
        <f>IF(N1948="nulová",J1948,0)</f>
        <v>0</v>
      </c>
      <c r="BJ1948" s="17" t="s">
        <v>84</v>
      </c>
      <c r="BK1948" s="150">
        <f>ROUND(I1948*H1948,2)</f>
        <v>0</v>
      </c>
      <c r="BL1948" s="17" t="s">
        <v>287</v>
      </c>
      <c r="BM1948" s="149" t="s">
        <v>3858</v>
      </c>
    </row>
    <row r="1949" spans="2:65" s="1" customFormat="1" ht="175.5">
      <c r="B1949" s="32"/>
      <c r="D1949" s="151" t="s">
        <v>195</v>
      </c>
      <c r="F1949" s="152" t="s">
        <v>2009</v>
      </c>
      <c r="I1949" s="153"/>
      <c r="L1949" s="32"/>
      <c r="M1949" s="154"/>
      <c r="T1949" s="56"/>
      <c r="AT1949" s="17" t="s">
        <v>195</v>
      </c>
      <c r="AU1949" s="17" t="s">
        <v>84</v>
      </c>
    </row>
    <row r="1950" spans="2:65" s="12" customFormat="1" ht="11.25">
      <c r="B1950" s="155"/>
      <c r="D1950" s="151" t="s">
        <v>197</v>
      </c>
      <c r="E1950" s="156" t="s">
        <v>1</v>
      </c>
      <c r="F1950" s="157" t="s">
        <v>2010</v>
      </c>
      <c r="H1950" s="156" t="s">
        <v>1</v>
      </c>
      <c r="I1950" s="158"/>
      <c r="L1950" s="155"/>
      <c r="M1950" s="159"/>
      <c r="T1950" s="160"/>
      <c r="AT1950" s="156" t="s">
        <v>197</v>
      </c>
      <c r="AU1950" s="156" t="s">
        <v>84</v>
      </c>
      <c r="AV1950" s="12" t="s">
        <v>80</v>
      </c>
      <c r="AW1950" s="12" t="s">
        <v>30</v>
      </c>
      <c r="AX1950" s="12" t="s">
        <v>73</v>
      </c>
      <c r="AY1950" s="156" t="s">
        <v>187</v>
      </c>
    </row>
    <row r="1951" spans="2:65" s="12" customFormat="1" ht="11.25">
      <c r="B1951" s="155"/>
      <c r="D1951" s="151" t="s">
        <v>197</v>
      </c>
      <c r="E1951" s="156" t="s">
        <v>1</v>
      </c>
      <c r="F1951" s="157" t="s">
        <v>2011</v>
      </c>
      <c r="H1951" s="156" t="s">
        <v>1</v>
      </c>
      <c r="I1951" s="158"/>
      <c r="L1951" s="155"/>
      <c r="M1951" s="159"/>
      <c r="T1951" s="160"/>
      <c r="AT1951" s="156" t="s">
        <v>197</v>
      </c>
      <c r="AU1951" s="156" t="s">
        <v>84</v>
      </c>
      <c r="AV1951" s="12" t="s">
        <v>80</v>
      </c>
      <c r="AW1951" s="12" t="s">
        <v>30</v>
      </c>
      <c r="AX1951" s="12" t="s">
        <v>73</v>
      </c>
      <c r="AY1951" s="156" t="s">
        <v>187</v>
      </c>
    </row>
    <row r="1952" spans="2:65" s="13" customFormat="1" ht="11.25">
      <c r="B1952" s="161"/>
      <c r="D1952" s="151" t="s">
        <v>197</v>
      </c>
      <c r="E1952" s="162" t="s">
        <v>1</v>
      </c>
      <c r="F1952" s="163" t="s">
        <v>255</v>
      </c>
      <c r="H1952" s="164">
        <v>10</v>
      </c>
      <c r="I1952" s="165"/>
      <c r="L1952" s="161"/>
      <c r="M1952" s="166"/>
      <c r="T1952" s="167"/>
      <c r="AT1952" s="162" t="s">
        <v>197</v>
      </c>
      <c r="AU1952" s="162" t="s">
        <v>84</v>
      </c>
      <c r="AV1952" s="13" t="s">
        <v>84</v>
      </c>
      <c r="AW1952" s="13" t="s">
        <v>30</v>
      </c>
      <c r="AX1952" s="13" t="s">
        <v>73</v>
      </c>
      <c r="AY1952" s="162" t="s">
        <v>187</v>
      </c>
    </row>
    <row r="1953" spans="2:65" s="14" customFormat="1" ht="11.25">
      <c r="B1953" s="168"/>
      <c r="D1953" s="151" t="s">
        <v>197</v>
      </c>
      <c r="E1953" s="169" t="s">
        <v>1</v>
      </c>
      <c r="F1953" s="170" t="s">
        <v>202</v>
      </c>
      <c r="H1953" s="171">
        <v>10</v>
      </c>
      <c r="I1953" s="172"/>
      <c r="L1953" s="168"/>
      <c r="M1953" s="173"/>
      <c r="T1953" s="174"/>
      <c r="AT1953" s="169" t="s">
        <v>197</v>
      </c>
      <c r="AU1953" s="169" t="s">
        <v>84</v>
      </c>
      <c r="AV1953" s="14" t="s">
        <v>193</v>
      </c>
      <c r="AW1953" s="14" t="s">
        <v>30</v>
      </c>
      <c r="AX1953" s="14" t="s">
        <v>80</v>
      </c>
      <c r="AY1953" s="169" t="s">
        <v>187</v>
      </c>
    </row>
    <row r="1954" spans="2:65" s="1" customFormat="1" ht="24.2" customHeight="1">
      <c r="B1954" s="32"/>
      <c r="C1954" s="175" t="s">
        <v>2012</v>
      </c>
      <c r="D1954" s="175" t="s">
        <v>338</v>
      </c>
      <c r="E1954" s="176" t="s">
        <v>2013</v>
      </c>
      <c r="F1954" s="177" t="s">
        <v>2014</v>
      </c>
      <c r="G1954" s="178" t="s">
        <v>406</v>
      </c>
      <c r="H1954" s="179">
        <v>10</v>
      </c>
      <c r="I1954" s="180"/>
      <c r="J1954" s="181">
        <f>ROUND(I1954*H1954,2)</f>
        <v>0</v>
      </c>
      <c r="K1954" s="182"/>
      <c r="L1954" s="183"/>
      <c r="M1954" s="184" t="s">
        <v>1</v>
      </c>
      <c r="N1954" s="185" t="s">
        <v>39</v>
      </c>
      <c r="P1954" s="147">
        <f>O1954*H1954</f>
        <v>0</v>
      </c>
      <c r="Q1954" s="147">
        <v>0</v>
      </c>
      <c r="R1954" s="147">
        <f>Q1954*H1954</f>
        <v>0</v>
      </c>
      <c r="S1954" s="147">
        <v>0</v>
      </c>
      <c r="T1954" s="148">
        <f>S1954*H1954</f>
        <v>0</v>
      </c>
      <c r="AR1954" s="149" t="s">
        <v>388</v>
      </c>
      <c r="AT1954" s="149" t="s">
        <v>338</v>
      </c>
      <c r="AU1954" s="149" t="s">
        <v>84</v>
      </c>
      <c r="AY1954" s="17" t="s">
        <v>187</v>
      </c>
      <c r="BE1954" s="150">
        <f>IF(N1954="základní",J1954,0)</f>
        <v>0</v>
      </c>
      <c r="BF1954" s="150">
        <f>IF(N1954="snížená",J1954,0)</f>
        <v>0</v>
      </c>
      <c r="BG1954" s="150">
        <f>IF(N1954="zákl. přenesená",J1954,0)</f>
        <v>0</v>
      </c>
      <c r="BH1954" s="150">
        <f>IF(N1954="sníž. přenesená",J1954,0)</f>
        <v>0</v>
      </c>
      <c r="BI1954" s="150">
        <f>IF(N1954="nulová",J1954,0)</f>
        <v>0</v>
      </c>
      <c r="BJ1954" s="17" t="s">
        <v>84</v>
      </c>
      <c r="BK1954" s="150">
        <f>ROUND(I1954*H1954,2)</f>
        <v>0</v>
      </c>
      <c r="BL1954" s="17" t="s">
        <v>287</v>
      </c>
      <c r="BM1954" s="149" t="s">
        <v>3859</v>
      </c>
    </row>
    <row r="1955" spans="2:65" s="1" customFormat="1" ht="24.2" customHeight="1">
      <c r="B1955" s="32"/>
      <c r="C1955" s="137" t="s">
        <v>2016</v>
      </c>
      <c r="D1955" s="137" t="s">
        <v>189</v>
      </c>
      <c r="E1955" s="138" t="s">
        <v>2017</v>
      </c>
      <c r="F1955" s="139" t="s">
        <v>2018</v>
      </c>
      <c r="G1955" s="140" t="s">
        <v>1369</v>
      </c>
      <c r="H1955" s="141">
        <v>15.6</v>
      </c>
      <c r="I1955" s="142"/>
      <c r="J1955" s="143">
        <f>ROUND(I1955*H1955,2)</f>
        <v>0</v>
      </c>
      <c r="K1955" s="144"/>
      <c r="L1955" s="32"/>
      <c r="M1955" s="145" t="s">
        <v>1</v>
      </c>
      <c r="N1955" s="146" t="s">
        <v>39</v>
      </c>
      <c r="P1955" s="147">
        <f>O1955*H1955</f>
        <v>0</v>
      </c>
      <c r="Q1955" s="147">
        <v>0</v>
      </c>
      <c r="R1955" s="147">
        <f>Q1955*H1955</f>
        <v>0</v>
      </c>
      <c r="S1955" s="147">
        <v>0</v>
      </c>
      <c r="T1955" s="148">
        <f>S1955*H1955</f>
        <v>0</v>
      </c>
      <c r="AR1955" s="149" t="s">
        <v>287</v>
      </c>
      <c r="AT1955" s="149" t="s">
        <v>189</v>
      </c>
      <c r="AU1955" s="149" t="s">
        <v>84</v>
      </c>
      <c r="AY1955" s="17" t="s">
        <v>187</v>
      </c>
      <c r="BE1955" s="150">
        <f>IF(N1955="základní",J1955,0)</f>
        <v>0</v>
      </c>
      <c r="BF1955" s="150">
        <f>IF(N1955="snížená",J1955,0)</f>
        <v>0</v>
      </c>
      <c r="BG1955" s="150">
        <f>IF(N1955="zákl. přenesená",J1955,0)</f>
        <v>0</v>
      </c>
      <c r="BH1955" s="150">
        <f>IF(N1955="sníž. přenesená",J1955,0)</f>
        <v>0</v>
      </c>
      <c r="BI1955" s="150">
        <f>IF(N1955="nulová",J1955,0)</f>
        <v>0</v>
      </c>
      <c r="BJ1955" s="17" t="s">
        <v>84</v>
      </c>
      <c r="BK1955" s="150">
        <f>ROUND(I1955*H1955,2)</f>
        <v>0</v>
      </c>
      <c r="BL1955" s="17" t="s">
        <v>287</v>
      </c>
      <c r="BM1955" s="149" t="s">
        <v>3860</v>
      </c>
    </row>
    <row r="1956" spans="2:65" s="1" customFormat="1" ht="29.25">
      <c r="B1956" s="32"/>
      <c r="D1956" s="151" t="s">
        <v>195</v>
      </c>
      <c r="F1956" s="152" t="s">
        <v>2020</v>
      </c>
      <c r="I1956" s="153"/>
      <c r="L1956" s="32"/>
      <c r="M1956" s="154"/>
      <c r="T1956" s="56"/>
      <c r="AT1956" s="17" t="s">
        <v>195</v>
      </c>
      <c r="AU1956" s="17" t="s">
        <v>84</v>
      </c>
    </row>
    <row r="1957" spans="2:65" s="12" customFormat="1" ht="11.25">
      <c r="B1957" s="155"/>
      <c r="D1957" s="151" t="s">
        <v>197</v>
      </c>
      <c r="E1957" s="156" t="s">
        <v>1</v>
      </c>
      <c r="F1957" s="157" t="s">
        <v>207</v>
      </c>
      <c r="H1957" s="156" t="s">
        <v>1</v>
      </c>
      <c r="I1957" s="158"/>
      <c r="L1957" s="155"/>
      <c r="M1957" s="159"/>
      <c r="T1957" s="160"/>
      <c r="AT1957" s="156" t="s">
        <v>197</v>
      </c>
      <c r="AU1957" s="156" t="s">
        <v>84</v>
      </c>
      <c r="AV1957" s="12" t="s">
        <v>80</v>
      </c>
      <c r="AW1957" s="12" t="s">
        <v>30</v>
      </c>
      <c r="AX1957" s="12" t="s">
        <v>73</v>
      </c>
      <c r="AY1957" s="156" t="s">
        <v>187</v>
      </c>
    </row>
    <row r="1958" spans="2:65" s="12" customFormat="1" ht="11.25">
      <c r="B1958" s="155"/>
      <c r="D1958" s="151" t="s">
        <v>197</v>
      </c>
      <c r="E1958" s="156" t="s">
        <v>1</v>
      </c>
      <c r="F1958" s="157" t="s">
        <v>2021</v>
      </c>
      <c r="H1958" s="156" t="s">
        <v>1</v>
      </c>
      <c r="I1958" s="158"/>
      <c r="L1958" s="155"/>
      <c r="M1958" s="159"/>
      <c r="T1958" s="160"/>
      <c r="AT1958" s="156" t="s">
        <v>197</v>
      </c>
      <c r="AU1958" s="156" t="s">
        <v>84</v>
      </c>
      <c r="AV1958" s="12" t="s">
        <v>80</v>
      </c>
      <c r="AW1958" s="12" t="s">
        <v>30</v>
      </c>
      <c r="AX1958" s="12" t="s">
        <v>73</v>
      </c>
      <c r="AY1958" s="156" t="s">
        <v>187</v>
      </c>
    </row>
    <row r="1959" spans="2:65" s="13" customFormat="1" ht="11.25">
      <c r="B1959" s="161"/>
      <c r="D1959" s="151" t="s">
        <v>197</v>
      </c>
      <c r="E1959" s="162" t="s">
        <v>1</v>
      </c>
      <c r="F1959" s="163" t="s">
        <v>2022</v>
      </c>
      <c r="H1959" s="164">
        <v>15.6</v>
      </c>
      <c r="I1959" s="165"/>
      <c r="L1959" s="161"/>
      <c r="M1959" s="166"/>
      <c r="T1959" s="167"/>
      <c r="AT1959" s="162" t="s">
        <v>197</v>
      </c>
      <c r="AU1959" s="162" t="s">
        <v>84</v>
      </c>
      <c r="AV1959" s="13" t="s">
        <v>84</v>
      </c>
      <c r="AW1959" s="13" t="s">
        <v>30</v>
      </c>
      <c r="AX1959" s="13" t="s">
        <v>73</v>
      </c>
      <c r="AY1959" s="162" t="s">
        <v>187</v>
      </c>
    </row>
    <row r="1960" spans="2:65" s="14" customFormat="1" ht="11.25">
      <c r="B1960" s="168"/>
      <c r="D1960" s="151" t="s">
        <v>197</v>
      </c>
      <c r="E1960" s="169" t="s">
        <v>1</v>
      </c>
      <c r="F1960" s="170" t="s">
        <v>202</v>
      </c>
      <c r="H1960" s="171">
        <v>15.6</v>
      </c>
      <c r="I1960" s="172"/>
      <c r="L1960" s="168"/>
      <c r="M1960" s="173"/>
      <c r="T1960" s="174"/>
      <c r="AT1960" s="169" t="s">
        <v>197</v>
      </c>
      <c r="AU1960" s="169" t="s">
        <v>84</v>
      </c>
      <c r="AV1960" s="14" t="s">
        <v>193</v>
      </c>
      <c r="AW1960" s="14" t="s">
        <v>30</v>
      </c>
      <c r="AX1960" s="14" t="s">
        <v>80</v>
      </c>
      <c r="AY1960" s="169" t="s">
        <v>187</v>
      </c>
    </row>
    <row r="1961" spans="2:65" s="1" customFormat="1" ht="24.2" customHeight="1">
      <c r="B1961" s="32"/>
      <c r="C1961" s="175" t="s">
        <v>2023</v>
      </c>
      <c r="D1961" s="175" t="s">
        <v>338</v>
      </c>
      <c r="E1961" s="176" t="s">
        <v>2024</v>
      </c>
      <c r="F1961" s="177" t="s">
        <v>2025</v>
      </c>
      <c r="G1961" s="178" t="s">
        <v>1369</v>
      </c>
      <c r="H1961" s="179">
        <v>15.6</v>
      </c>
      <c r="I1961" s="180"/>
      <c r="J1961" s="181">
        <f>ROUND(I1961*H1961,2)</f>
        <v>0</v>
      </c>
      <c r="K1961" s="182"/>
      <c r="L1961" s="183"/>
      <c r="M1961" s="184" t="s">
        <v>1</v>
      </c>
      <c r="N1961" s="185" t="s">
        <v>39</v>
      </c>
      <c r="P1961" s="147">
        <f>O1961*H1961</f>
        <v>0</v>
      </c>
      <c r="Q1961" s="147">
        <v>0</v>
      </c>
      <c r="R1961" s="147">
        <f>Q1961*H1961</f>
        <v>0</v>
      </c>
      <c r="S1961" s="147">
        <v>0</v>
      </c>
      <c r="T1961" s="148">
        <f>S1961*H1961</f>
        <v>0</v>
      </c>
      <c r="AR1961" s="149" t="s">
        <v>388</v>
      </c>
      <c r="AT1961" s="149" t="s">
        <v>338</v>
      </c>
      <c r="AU1961" s="149" t="s">
        <v>84</v>
      </c>
      <c r="AY1961" s="17" t="s">
        <v>187</v>
      </c>
      <c r="BE1961" s="150">
        <f>IF(N1961="základní",J1961,0)</f>
        <v>0</v>
      </c>
      <c r="BF1961" s="150">
        <f>IF(N1961="snížená",J1961,0)</f>
        <v>0</v>
      </c>
      <c r="BG1961" s="150">
        <f>IF(N1961="zákl. přenesená",J1961,0)</f>
        <v>0</v>
      </c>
      <c r="BH1961" s="150">
        <f>IF(N1961="sníž. přenesená",J1961,0)</f>
        <v>0</v>
      </c>
      <c r="BI1961" s="150">
        <f>IF(N1961="nulová",J1961,0)</f>
        <v>0</v>
      </c>
      <c r="BJ1961" s="17" t="s">
        <v>84</v>
      </c>
      <c r="BK1961" s="150">
        <f>ROUND(I1961*H1961,2)</f>
        <v>0</v>
      </c>
      <c r="BL1961" s="17" t="s">
        <v>287</v>
      </c>
      <c r="BM1961" s="149" t="s">
        <v>3861</v>
      </c>
    </row>
    <row r="1962" spans="2:65" s="1" customFormat="1" ht="24.2" customHeight="1">
      <c r="B1962" s="32"/>
      <c r="C1962" s="137" t="s">
        <v>2027</v>
      </c>
      <c r="D1962" s="137" t="s">
        <v>189</v>
      </c>
      <c r="E1962" s="138" t="s">
        <v>2028</v>
      </c>
      <c r="F1962" s="139" t="s">
        <v>2029</v>
      </c>
      <c r="G1962" s="140" t="s">
        <v>1369</v>
      </c>
      <c r="H1962" s="141">
        <v>730.125</v>
      </c>
      <c r="I1962" s="142"/>
      <c r="J1962" s="143">
        <f>ROUND(I1962*H1962,2)</f>
        <v>0</v>
      </c>
      <c r="K1962" s="144"/>
      <c r="L1962" s="32"/>
      <c r="M1962" s="145" t="s">
        <v>1</v>
      </c>
      <c r="N1962" s="146" t="s">
        <v>39</v>
      </c>
      <c r="P1962" s="147">
        <f>O1962*H1962</f>
        <v>0</v>
      </c>
      <c r="Q1962" s="147">
        <v>0</v>
      </c>
      <c r="R1962" s="147">
        <f>Q1962*H1962</f>
        <v>0</v>
      </c>
      <c r="S1962" s="147">
        <v>0</v>
      </c>
      <c r="T1962" s="148">
        <f>S1962*H1962</f>
        <v>0</v>
      </c>
      <c r="AR1962" s="149" t="s">
        <v>287</v>
      </c>
      <c r="AT1962" s="149" t="s">
        <v>189</v>
      </c>
      <c r="AU1962" s="149" t="s">
        <v>84</v>
      </c>
      <c r="AY1962" s="17" t="s">
        <v>187</v>
      </c>
      <c r="BE1962" s="150">
        <f>IF(N1962="základní",J1962,0)</f>
        <v>0</v>
      </c>
      <c r="BF1962" s="150">
        <f>IF(N1962="snížená",J1962,0)</f>
        <v>0</v>
      </c>
      <c r="BG1962" s="150">
        <f>IF(N1962="zákl. přenesená",J1962,0)</f>
        <v>0</v>
      </c>
      <c r="BH1962" s="150">
        <f>IF(N1962="sníž. přenesená",J1962,0)</f>
        <v>0</v>
      </c>
      <c r="BI1962" s="150">
        <f>IF(N1962="nulová",J1962,0)</f>
        <v>0</v>
      </c>
      <c r="BJ1962" s="17" t="s">
        <v>84</v>
      </c>
      <c r="BK1962" s="150">
        <f>ROUND(I1962*H1962,2)</f>
        <v>0</v>
      </c>
      <c r="BL1962" s="17" t="s">
        <v>287</v>
      </c>
      <c r="BM1962" s="149" t="s">
        <v>3862</v>
      </c>
    </row>
    <row r="1963" spans="2:65" s="1" customFormat="1" ht="29.25">
      <c r="B1963" s="32"/>
      <c r="D1963" s="151" t="s">
        <v>195</v>
      </c>
      <c r="F1963" s="152" t="s">
        <v>2020</v>
      </c>
      <c r="I1963" s="153"/>
      <c r="L1963" s="32"/>
      <c r="M1963" s="154"/>
      <c r="T1963" s="56"/>
      <c r="AT1963" s="17" t="s">
        <v>195</v>
      </c>
      <c r="AU1963" s="17" t="s">
        <v>84</v>
      </c>
    </row>
    <row r="1964" spans="2:65" s="12" customFormat="1" ht="11.25">
      <c r="B1964" s="155"/>
      <c r="D1964" s="151" t="s">
        <v>197</v>
      </c>
      <c r="E1964" s="156" t="s">
        <v>1</v>
      </c>
      <c r="F1964" s="157" t="s">
        <v>238</v>
      </c>
      <c r="H1964" s="156" t="s">
        <v>1</v>
      </c>
      <c r="I1964" s="158"/>
      <c r="L1964" s="155"/>
      <c r="M1964" s="159"/>
      <c r="T1964" s="160"/>
      <c r="AT1964" s="156" t="s">
        <v>197</v>
      </c>
      <c r="AU1964" s="156" t="s">
        <v>84</v>
      </c>
      <c r="AV1964" s="12" t="s">
        <v>80</v>
      </c>
      <c r="AW1964" s="12" t="s">
        <v>30</v>
      </c>
      <c r="AX1964" s="12" t="s">
        <v>73</v>
      </c>
      <c r="AY1964" s="156" t="s">
        <v>187</v>
      </c>
    </row>
    <row r="1965" spans="2:65" s="12" customFormat="1" ht="11.25">
      <c r="B1965" s="155"/>
      <c r="D1965" s="151" t="s">
        <v>197</v>
      </c>
      <c r="E1965" s="156" t="s">
        <v>1</v>
      </c>
      <c r="F1965" s="157" t="s">
        <v>2031</v>
      </c>
      <c r="H1965" s="156" t="s">
        <v>1</v>
      </c>
      <c r="I1965" s="158"/>
      <c r="L1965" s="155"/>
      <c r="M1965" s="159"/>
      <c r="T1965" s="160"/>
      <c r="AT1965" s="156" t="s">
        <v>197</v>
      </c>
      <c r="AU1965" s="156" t="s">
        <v>84</v>
      </c>
      <c r="AV1965" s="12" t="s">
        <v>80</v>
      </c>
      <c r="AW1965" s="12" t="s">
        <v>30</v>
      </c>
      <c r="AX1965" s="12" t="s">
        <v>73</v>
      </c>
      <c r="AY1965" s="156" t="s">
        <v>187</v>
      </c>
    </row>
    <row r="1966" spans="2:65" s="12" customFormat="1" ht="11.25">
      <c r="B1966" s="155"/>
      <c r="D1966" s="151" t="s">
        <v>197</v>
      </c>
      <c r="E1966" s="156" t="s">
        <v>1</v>
      </c>
      <c r="F1966" s="157" t="s">
        <v>2032</v>
      </c>
      <c r="H1966" s="156" t="s">
        <v>1</v>
      </c>
      <c r="I1966" s="158"/>
      <c r="L1966" s="155"/>
      <c r="M1966" s="159"/>
      <c r="T1966" s="160"/>
      <c r="AT1966" s="156" t="s">
        <v>197</v>
      </c>
      <c r="AU1966" s="156" t="s">
        <v>84</v>
      </c>
      <c r="AV1966" s="12" t="s">
        <v>80</v>
      </c>
      <c r="AW1966" s="12" t="s">
        <v>30</v>
      </c>
      <c r="AX1966" s="12" t="s">
        <v>73</v>
      </c>
      <c r="AY1966" s="156" t="s">
        <v>187</v>
      </c>
    </row>
    <row r="1967" spans="2:65" s="13" customFormat="1" ht="11.25">
      <c r="B1967" s="161"/>
      <c r="D1967" s="151" t="s">
        <v>197</v>
      </c>
      <c r="E1967" s="162" t="s">
        <v>1</v>
      </c>
      <c r="F1967" s="163" t="s">
        <v>2033</v>
      </c>
      <c r="H1967" s="164">
        <v>730.125</v>
      </c>
      <c r="I1967" s="165"/>
      <c r="L1967" s="161"/>
      <c r="M1967" s="166"/>
      <c r="T1967" s="167"/>
      <c r="AT1967" s="162" t="s">
        <v>197</v>
      </c>
      <c r="AU1967" s="162" t="s">
        <v>84</v>
      </c>
      <c r="AV1967" s="13" t="s">
        <v>84</v>
      </c>
      <c r="AW1967" s="13" t="s">
        <v>30</v>
      </c>
      <c r="AX1967" s="13" t="s">
        <v>73</v>
      </c>
      <c r="AY1967" s="162" t="s">
        <v>187</v>
      </c>
    </row>
    <row r="1968" spans="2:65" s="14" customFormat="1" ht="11.25">
      <c r="B1968" s="168"/>
      <c r="D1968" s="151" t="s">
        <v>197</v>
      </c>
      <c r="E1968" s="169" t="s">
        <v>1</v>
      </c>
      <c r="F1968" s="170" t="s">
        <v>202</v>
      </c>
      <c r="H1968" s="171">
        <v>730.125</v>
      </c>
      <c r="I1968" s="172"/>
      <c r="L1968" s="168"/>
      <c r="M1968" s="173"/>
      <c r="T1968" s="174"/>
      <c r="AT1968" s="169" t="s">
        <v>197</v>
      </c>
      <c r="AU1968" s="169" t="s">
        <v>84</v>
      </c>
      <c r="AV1968" s="14" t="s">
        <v>193</v>
      </c>
      <c r="AW1968" s="14" t="s">
        <v>30</v>
      </c>
      <c r="AX1968" s="14" t="s">
        <v>80</v>
      </c>
      <c r="AY1968" s="169" t="s">
        <v>187</v>
      </c>
    </row>
    <row r="1969" spans="2:65" s="1" customFormat="1" ht="24.2" customHeight="1">
      <c r="B1969" s="32"/>
      <c r="C1969" s="175" t="s">
        <v>2034</v>
      </c>
      <c r="D1969" s="175" t="s">
        <v>338</v>
      </c>
      <c r="E1969" s="176" t="s">
        <v>2035</v>
      </c>
      <c r="F1969" s="177" t="s">
        <v>2036</v>
      </c>
      <c r="G1969" s="178" t="s">
        <v>1369</v>
      </c>
      <c r="H1969" s="179">
        <v>788.53499999999997</v>
      </c>
      <c r="I1969" s="180"/>
      <c r="J1969" s="181">
        <f>ROUND(I1969*H1969,2)</f>
        <v>0</v>
      </c>
      <c r="K1969" s="182"/>
      <c r="L1969" s="183"/>
      <c r="M1969" s="184" t="s">
        <v>1</v>
      </c>
      <c r="N1969" s="185" t="s">
        <v>39</v>
      </c>
      <c r="P1969" s="147">
        <f>O1969*H1969</f>
        <v>0</v>
      </c>
      <c r="Q1969" s="147">
        <v>0</v>
      </c>
      <c r="R1969" s="147">
        <f>Q1969*H1969</f>
        <v>0</v>
      </c>
      <c r="S1969" s="147">
        <v>0</v>
      </c>
      <c r="T1969" s="148">
        <f>S1969*H1969</f>
        <v>0</v>
      </c>
      <c r="AR1969" s="149" t="s">
        <v>388</v>
      </c>
      <c r="AT1969" s="149" t="s">
        <v>338</v>
      </c>
      <c r="AU1969" s="149" t="s">
        <v>84</v>
      </c>
      <c r="AY1969" s="17" t="s">
        <v>187</v>
      </c>
      <c r="BE1969" s="150">
        <f>IF(N1969="základní",J1969,0)</f>
        <v>0</v>
      </c>
      <c r="BF1969" s="150">
        <f>IF(N1969="snížená",J1969,0)</f>
        <v>0</v>
      </c>
      <c r="BG1969" s="150">
        <f>IF(N1969="zákl. přenesená",J1969,0)</f>
        <v>0</v>
      </c>
      <c r="BH1969" s="150">
        <f>IF(N1969="sníž. přenesená",J1969,0)</f>
        <v>0</v>
      </c>
      <c r="BI1969" s="150">
        <f>IF(N1969="nulová",J1969,0)</f>
        <v>0</v>
      </c>
      <c r="BJ1969" s="17" t="s">
        <v>84</v>
      </c>
      <c r="BK1969" s="150">
        <f>ROUND(I1969*H1969,2)</f>
        <v>0</v>
      </c>
      <c r="BL1969" s="17" t="s">
        <v>287</v>
      </c>
      <c r="BM1969" s="149" t="s">
        <v>3863</v>
      </c>
    </row>
    <row r="1970" spans="2:65" s="13" customFormat="1" ht="11.25">
      <c r="B1970" s="161"/>
      <c r="D1970" s="151" t="s">
        <v>197</v>
      </c>
      <c r="E1970" s="162" t="s">
        <v>1</v>
      </c>
      <c r="F1970" s="163" t="s">
        <v>2038</v>
      </c>
      <c r="H1970" s="164">
        <v>788.53499999999997</v>
      </c>
      <c r="I1970" s="165"/>
      <c r="L1970" s="161"/>
      <c r="M1970" s="166"/>
      <c r="T1970" s="167"/>
      <c r="AT1970" s="162" t="s">
        <v>197</v>
      </c>
      <c r="AU1970" s="162" t="s">
        <v>84</v>
      </c>
      <c r="AV1970" s="13" t="s">
        <v>84</v>
      </c>
      <c r="AW1970" s="13" t="s">
        <v>30</v>
      </c>
      <c r="AX1970" s="13" t="s">
        <v>73</v>
      </c>
      <c r="AY1970" s="162" t="s">
        <v>187</v>
      </c>
    </row>
    <row r="1971" spans="2:65" s="14" customFormat="1" ht="11.25">
      <c r="B1971" s="168"/>
      <c r="D1971" s="151" t="s">
        <v>197</v>
      </c>
      <c r="E1971" s="169" t="s">
        <v>1</v>
      </c>
      <c r="F1971" s="170" t="s">
        <v>202</v>
      </c>
      <c r="H1971" s="171">
        <v>788.53499999999997</v>
      </c>
      <c r="I1971" s="172"/>
      <c r="L1971" s="168"/>
      <c r="M1971" s="173"/>
      <c r="T1971" s="174"/>
      <c r="AT1971" s="169" t="s">
        <v>197</v>
      </c>
      <c r="AU1971" s="169" t="s">
        <v>84</v>
      </c>
      <c r="AV1971" s="14" t="s">
        <v>193</v>
      </c>
      <c r="AW1971" s="14" t="s">
        <v>30</v>
      </c>
      <c r="AX1971" s="14" t="s">
        <v>80</v>
      </c>
      <c r="AY1971" s="169" t="s">
        <v>187</v>
      </c>
    </row>
    <row r="1972" spans="2:65" s="1" customFormat="1" ht="24.2" customHeight="1">
      <c r="B1972" s="32"/>
      <c r="C1972" s="137" t="s">
        <v>2039</v>
      </c>
      <c r="D1972" s="137" t="s">
        <v>189</v>
      </c>
      <c r="E1972" s="138" t="s">
        <v>2040</v>
      </c>
      <c r="F1972" s="139" t="s">
        <v>2041</v>
      </c>
      <c r="G1972" s="140" t="s">
        <v>1369</v>
      </c>
      <c r="H1972" s="141">
        <v>630.65</v>
      </c>
      <c r="I1972" s="142"/>
      <c r="J1972" s="143">
        <f>ROUND(I1972*H1972,2)</f>
        <v>0</v>
      </c>
      <c r="K1972" s="144"/>
      <c r="L1972" s="32"/>
      <c r="M1972" s="145" t="s">
        <v>1</v>
      </c>
      <c r="N1972" s="146" t="s">
        <v>39</v>
      </c>
      <c r="P1972" s="147">
        <f>O1972*H1972</f>
        <v>0</v>
      </c>
      <c r="Q1972" s="147">
        <v>0</v>
      </c>
      <c r="R1972" s="147">
        <f>Q1972*H1972</f>
        <v>0</v>
      </c>
      <c r="S1972" s="147">
        <v>0</v>
      </c>
      <c r="T1972" s="148">
        <f>S1972*H1972</f>
        <v>0</v>
      </c>
      <c r="AR1972" s="149" t="s">
        <v>287</v>
      </c>
      <c r="AT1972" s="149" t="s">
        <v>189</v>
      </c>
      <c r="AU1972" s="149" t="s">
        <v>84</v>
      </c>
      <c r="AY1972" s="17" t="s">
        <v>187</v>
      </c>
      <c r="BE1972" s="150">
        <f>IF(N1972="základní",J1972,0)</f>
        <v>0</v>
      </c>
      <c r="BF1972" s="150">
        <f>IF(N1972="snížená",J1972,0)</f>
        <v>0</v>
      </c>
      <c r="BG1972" s="150">
        <f>IF(N1972="zákl. přenesená",J1972,0)</f>
        <v>0</v>
      </c>
      <c r="BH1972" s="150">
        <f>IF(N1972="sníž. přenesená",J1972,0)</f>
        <v>0</v>
      </c>
      <c r="BI1972" s="150">
        <f>IF(N1972="nulová",J1972,0)</f>
        <v>0</v>
      </c>
      <c r="BJ1972" s="17" t="s">
        <v>84</v>
      </c>
      <c r="BK1972" s="150">
        <f>ROUND(I1972*H1972,2)</f>
        <v>0</v>
      </c>
      <c r="BL1972" s="17" t="s">
        <v>287</v>
      </c>
      <c r="BM1972" s="149" t="s">
        <v>3864</v>
      </c>
    </row>
    <row r="1973" spans="2:65" s="1" customFormat="1" ht="29.25">
      <c r="B1973" s="32"/>
      <c r="D1973" s="151" t="s">
        <v>195</v>
      </c>
      <c r="F1973" s="152" t="s">
        <v>2020</v>
      </c>
      <c r="I1973" s="153"/>
      <c r="L1973" s="32"/>
      <c r="M1973" s="154"/>
      <c r="T1973" s="56"/>
      <c r="AT1973" s="17" t="s">
        <v>195</v>
      </c>
      <c r="AU1973" s="17" t="s">
        <v>84</v>
      </c>
    </row>
    <row r="1974" spans="2:65" s="12" customFormat="1" ht="11.25">
      <c r="B1974" s="155"/>
      <c r="D1974" s="151" t="s">
        <v>197</v>
      </c>
      <c r="E1974" s="156" t="s">
        <v>1</v>
      </c>
      <c r="F1974" s="157" t="s">
        <v>238</v>
      </c>
      <c r="H1974" s="156" t="s">
        <v>1</v>
      </c>
      <c r="I1974" s="158"/>
      <c r="L1974" s="155"/>
      <c r="M1974" s="159"/>
      <c r="T1974" s="160"/>
      <c r="AT1974" s="156" t="s">
        <v>197</v>
      </c>
      <c r="AU1974" s="156" t="s">
        <v>84</v>
      </c>
      <c r="AV1974" s="12" t="s">
        <v>80</v>
      </c>
      <c r="AW1974" s="12" t="s">
        <v>30</v>
      </c>
      <c r="AX1974" s="12" t="s">
        <v>73</v>
      </c>
      <c r="AY1974" s="156" t="s">
        <v>187</v>
      </c>
    </row>
    <row r="1975" spans="2:65" s="12" customFormat="1" ht="11.25">
      <c r="B1975" s="155"/>
      <c r="D1975" s="151" t="s">
        <v>197</v>
      </c>
      <c r="E1975" s="156" t="s">
        <v>1</v>
      </c>
      <c r="F1975" s="157" t="s">
        <v>2043</v>
      </c>
      <c r="H1975" s="156" t="s">
        <v>1</v>
      </c>
      <c r="I1975" s="158"/>
      <c r="L1975" s="155"/>
      <c r="M1975" s="159"/>
      <c r="T1975" s="160"/>
      <c r="AT1975" s="156" t="s">
        <v>197</v>
      </c>
      <c r="AU1975" s="156" t="s">
        <v>84</v>
      </c>
      <c r="AV1975" s="12" t="s">
        <v>80</v>
      </c>
      <c r="AW1975" s="12" t="s">
        <v>30</v>
      </c>
      <c r="AX1975" s="12" t="s">
        <v>73</v>
      </c>
      <c r="AY1975" s="156" t="s">
        <v>187</v>
      </c>
    </row>
    <row r="1976" spans="2:65" s="13" customFormat="1" ht="11.25">
      <c r="B1976" s="161"/>
      <c r="D1976" s="151" t="s">
        <v>197</v>
      </c>
      <c r="E1976" s="162" t="s">
        <v>1</v>
      </c>
      <c r="F1976" s="163" t="s">
        <v>2044</v>
      </c>
      <c r="H1976" s="164">
        <v>630.65</v>
      </c>
      <c r="I1976" s="165"/>
      <c r="L1976" s="161"/>
      <c r="M1976" s="166"/>
      <c r="T1976" s="167"/>
      <c r="AT1976" s="162" t="s">
        <v>197</v>
      </c>
      <c r="AU1976" s="162" t="s">
        <v>84</v>
      </c>
      <c r="AV1976" s="13" t="s">
        <v>84</v>
      </c>
      <c r="AW1976" s="13" t="s">
        <v>30</v>
      </c>
      <c r="AX1976" s="13" t="s">
        <v>73</v>
      </c>
      <c r="AY1976" s="162" t="s">
        <v>187</v>
      </c>
    </row>
    <row r="1977" spans="2:65" s="14" customFormat="1" ht="11.25">
      <c r="B1977" s="168"/>
      <c r="D1977" s="151" t="s">
        <v>197</v>
      </c>
      <c r="E1977" s="169" t="s">
        <v>1</v>
      </c>
      <c r="F1977" s="170" t="s">
        <v>202</v>
      </c>
      <c r="H1977" s="171">
        <v>630.65</v>
      </c>
      <c r="I1977" s="172"/>
      <c r="L1977" s="168"/>
      <c r="M1977" s="173"/>
      <c r="T1977" s="174"/>
      <c r="AT1977" s="169" t="s">
        <v>197</v>
      </c>
      <c r="AU1977" s="169" t="s">
        <v>84</v>
      </c>
      <c r="AV1977" s="14" t="s">
        <v>193</v>
      </c>
      <c r="AW1977" s="14" t="s">
        <v>30</v>
      </c>
      <c r="AX1977" s="14" t="s">
        <v>80</v>
      </c>
      <c r="AY1977" s="169" t="s">
        <v>187</v>
      </c>
    </row>
    <row r="1978" spans="2:65" s="1" customFormat="1" ht="24.2" customHeight="1">
      <c r="B1978" s="32"/>
      <c r="C1978" s="175" t="s">
        <v>2045</v>
      </c>
      <c r="D1978" s="175" t="s">
        <v>338</v>
      </c>
      <c r="E1978" s="176" t="s">
        <v>2046</v>
      </c>
      <c r="F1978" s="177" t="s">
        <v>2047</v>
      </c>
      <c r="G1978" s="178" t="s">
        <v>1369</v>
      </c>
      <c r="H1978" s="179">
        <v>630.65</v>
      </c>
      <c r="I1978" s="180"/>
      <c r="J1978" s="181">
        <f>ROUND(I1978*H1978,2)</f>
        <v>0</v>
      </c>
      <c r="K1978" s="182"/>
      <c r="L1978" s="183"/>
      <c r="M1978" s="184" t="s">
        <v>1</v>
      </c>
      <c r="N1978" s="185" t="s">
        <v>39</v>
      </c>
      <c r="P1978" s="147">
        <f>O1978*H1978</f>
        <v>0</v>
      </c>
      <c r="Q1978" s="147">
        <v>0</v>
      </c>
      <c r="R1978" s="147">
        <f>Q1978*H1978</f>
        <v>0</v>
      </c>
      <c r="S1978" s="147">
        <v>0</v>
      </c>
      <c r="T1978" s="148">
        <f>S1978*H1978</f>
        <v>0</v>
      </c>
      <c r="AR1978" s="149" t="s">
        <v>388</v>
      </c>
      <c r="AT1978" s="149" t="s">
        <v>338</v>
      </c>
      <c r="AU1978" s="149" t="s">
        <v>84</v>
      </c>
      <c r="AY1978" s="17" t="s">
        <v>187</v>
      </c>
      <c r="BE1978" s="150">
        <f>IF(N1978="základní",J1978,0)</f>
        <v>0</v>
      </c>
      <c r="BF1978" s="150">
        <f>IF(N1978="snížená",J1978,0)</f>
        <v>0</v>
      </c>
      <c r="BG1978" s="150">
        <f>IF(N1978="zákl. přenesená",J1978,0)</f>
        <v>0</v>
      </c>
      <c r="BH1978" s="150">
        <f>IF(N1978="sníž. přenesená",J1978,0)</f>
        <v>0</v>
      </c>
      <c r="BI1978" s="150">
        <f>IF(N1978="nulová",J1978,0)</f>
        <v>0</v>
      </c>
      <c r="BJ1978" s="17" t="s">
        <v>84</v>
      </c>
      <c r="BK1978" s="150">
        <f>ROUND(I1978*H1978,2)</f>
        <v>0</v>
      </c>
      <c r="BL1978" s="17" t="s">
        <v>287</v>
      </c>
      <c r="BM1978" s="149" t="s">
        <v>3865</v>
      </c>
    </row>
    <row r="1979" spans="2:65" s="1" customFormat="1" ht="24.2" customHeight="1">
      <c r="B1979" s="32"/>
      <c r="C1979" s="175" t="s">
        <v>2049</v>
      </c>
      <c r="D1979" s="175" t="s">
        <v>338</v>
      </c>
      <c r="E1979" s="176" t="s">
        <v>2050</v>
      </c>
      <c r="F1979" s="177" t="s">
        <v>2051</v>
      </c>
      <c r="G1979" s="178" t="s">
        <v>406</v>
      </c>
      <c r="H1979" s="179">
        <v>16</v>
      </c>
      <c r="I1979" s="180"/>
      <c r="J1979" s="181">
        <f>ROUND(I1979*H1979,2)</f>
        <v>0</v>
      </c>
      <c r="K1979" s="182"/>
      <c r="L1979" s="183"/>
      <c r="M1979" s="184" t="s">
        <v>1</v>
      </c>
      <c r="N1979" s="185" t="s">
        <v>39</v>
      </c>
      <c r="P1979" s="147">
        <f>O1979*H1979</f>
        <v>0</v>
      </c>
      <c r="Q1979" s="147">
        <v>0</v>
      </c>
      <c r="R1979" s="147">
        <f>Q1979*H1979</f>
        <v>0</v>
      </c>
      <c r="S1979" s="147">
        <v>0</v>
      </c>
      <c r="T1979" s="148">
        <f>S1979*H1979</f>
        <v>0</v>
      </c>
      <c r="AR1979" s="149" t="s">
        <v>388</v>
      </c>
      <c r="AT1979" s="149" t="s">
        <v>338</v>
      </c>
      <c r="AU1979" s="149" t="s">
        <v>84</v>
      </c>
      <c r="AY1979" s="17" t="s">
        <v>187</v>
      </c>
      <c r="BE1979" s="150">
        <f>IF(N1979="základní",J1979,0)</f>
        <v>0</v>
      </c>
      <c r="BF1979" s="150">
        <f>IF(N1979="snížená",J1979,0)</f>
        <v>0</v>
      </c>
      <c r="BG1979" s="150">
        <f>IF(N1979="zákl. přenesená",J1979,0)</f>
        <v>0</v>
      </c>
      <c r="BH1979" s="150">
        <f>IF(N1979="sníž. přenesená",J1979,0)</f>
        <v>0</v>
      </c>
      <c r="BI1979" s="150">
        <f>IF(N1979="nulová",J1979,0)</f>
        <v>0</v>
      </c>
      <c r="BJ1979" s="17" t="s">
        <v>84</v>
      </c>
      <c r="BK1979" s="150">
        <f>ROUND(I1979*H1979,2)</f>
        <v>0</v>
      </c>
      <c r="BL1979" s="17" t="s">
        <v>287</v>
      </c>
      <c r="BM1979" s="149" t="s">
        <v>3866</v>
      </c>
    </row>
    <row r="1980" spans="2:65" s="1" customFormat="1" ht="24.2" customHeight="1">
      <c r="B1980" s="32"/>
      <c r="C1980" s="175" t="s">
        <v>2053</v>
      </c>
      <c r="D1980" s="175" t="s">
        <v>338</v>
      </c>
      <c r="E1980" s="176" t="s">
        <v>2054</v>
      </c>
      <c r="F1980" s="177" t="s">
        <v>2055</v>
      </c>
      <c r="G1980" s="178" t="s">
        <v>406</v>
      </c>
      <c r="H1980" s="179">
        <v>80</v>
      </c>
      <c r="I1980" s="180"/>
      <c r="J1980" s="181">
        <f>ROUND(I1980*H1980,2)</f>
        <v>0</v>
      </c>
      <c r="K1980" s="182"/>
      <c r="L1980" s="183"/>
      <c r="M1980" s="184" t="s">
        <v>1</v>
      </c>
      <c r="N1980" s="185" t="s">
        <v>39</v>
      </c>
      <c r="P1980" s="147">
        <f>O1980*H1980</f>
        <v>0</v>
      </c>
      <c r="Q1980" s="147">
        <v>0</v>
      </c>
      <c r="R1980" s="147">
        <f>Q1980*H1980</f>
        <v>0</v>
      </c>
      <c r="S1980" s="147">
        <v>0</v>
      </c>
      <c r="T1980" s="148">
        <f>S1980*H1980</f>
        <v>0</v>
      </c>
      <c r="AR1980" s="149" t="s">
        <v>388</v>
      </c>
      <c r="AT1980" s="149" t="s">
        <v>338</v>
      </c>
      <c r="AU1980" s="149" t="s">
        <v>84</v>
      </c>
      <c r="AY1980" s="17" t="s">
        <v>187</v>
      </c>
      <c r="BE1980" s="150">
        <f>IF(N1980="základní",J1980,0)</f>
        <v>0</v>
      </c>
      <c r="BF1980" s="150">
        <f>IF(N1980="snížená",J1980,0)</f>
        <v>0</v>
      </c>
      <c r="BG1980" s="150">
        <f>IF(N1980="zákl. přenesená",J1980,0)</f>
        <v>0</v>
      </c>
      <c r="BH1980" s="150">
        <f>IF(N1980="sníž. přenesená",J1980,0)</f>
        <v>0</v>
      </c>
      <c r="BI1980" s="150">
        <f>IF(N1980="nulová",J1980,0)</f>
        <v>0</v>
      </c>
      <c r="BJ1980" s="17" t="s">
        <v>84</v>
      </c>
      <c r="BK1980" s="150">
        <f>ROUND(I1980*H1980,2)</f>
        <v>0</v>
      </c>
      <c r="BL1980" s="17" t="s">
        <v>287</v>
      </c>
      <c r="BM1980" s="149" t="s">
        <v>3867</v>
      </c>
    </row>
    <row r="1981" spans="2:65" s="1" customFormat="1" ht="49.15" customHeight="1">
      <c r="B1981" s="32"/>
      <c r="C1981" s="137" t="s">
        <v>2057</v>
      </c>
      <c r="D1981" s="137" t="s">
        <v>189</v>
      </c>
      <c r="E1981" s="138" t="s">
        <v>2058</v>
      </c>
      <c r="F1981" s="139" t="s">
        <v>2059</v>
      </c>
      <c r="G1981" s="140" t="s">
        <v>406</v>
      </c>
      <c r="H1981" s="141">
        <v>2</v>
      </c>
      <c r="I1981" s="142"/>
      <c r="J1981" s="143">
        <f>ROUND(I1981*H1981,2)</f>
        <v>0</v>
      </c>
      <c r="K1981" s="144"/>
      <c r="L1981" s="32"/>
      <c r="M1981" s="145" t="s">
        <v>1</v>
      </c>
      <c r="N1981" s="146" t="s">
        <v>39</v>
      </c>
      <c r="P1981" s="147">
        <f>O1981*H1981</f>
        <v>0</v>
      </c>
      <c r="Q1981" s="147">
        <v>0</v>
      </c>
      <c r="R1981" s="147">
        <f>Q1981*H1981</f>
        <v>0</v>
      </c>
      <c r="S1981" s="147">
        <v>0</v>
      </c>
      <c r="T1981" s="148">
        <f>S1981*H1981</f>
        <v>0</v>
      </c>
      <c r="AR1981" s="149" t="s">
        <v>287</v>
      </c>
      <c r="AT1981" s="149" t="s">
        <v>189</v>
      </c>
      <c r="AU1981" s="149" t="s">
        <v>84</v>
      </c>
      <c r="AY1981" s="17" t="s">
        <v>187</v>
      </c>
      <c r="BE1981" s="150">
        <f>IF(N1981="základní",J1981,0)</f>
        <v>0</v>
      </c>
      <c r="BF1981" s="150">
        <f>IF(N1981="snížená",J1981,0)</f>
        <v>0</v>
      </c>
      <c r="BG1981" s="150">
        <f>IF(N1981="zákl. přenesená",J1981,0)</f>
        <v>0</v>
      </c>
      <c r="BH1981" s="150">
        <f>IF(N1981="sníž. přenesená",J1981,0)</f>
        <v>0</v>
      </c>
      <c r="BI1981" s="150">
        <f>IF(N1981="nulová",J1981,0)</f>
        <v>0</v>
      </c>
      <c r="BJ1981" s="17" t="s">
        <v>84</v>
      </c>
      <c r="BK1981" s="150">
        <f>ROUND(I1981*H1981,2)</f>
        <v>0</v>
      </c>
      <c r="BL1981" s="17" t="s">
        <v>287</v>
      </c>
      <c r="BM1981" s="149" t="s">
        <v>3868</v>
      </c>
    </row>
    <row r="1982" spans="2:65" s="1" customFormat="1" ht="49.15" customHeight="1">
      <c r="B1982" s="32"/>
      <c r="C1982" s="137" t="s">
        <v>2061</v>
      </c>
      <c r="D1982" s="137" t="s">
        <v>189</v>
      </c>
      <c r="E1982" s="138" t="s">
        <v>2062</v>
      </c>
      <c r="F1982" s="139" t="s">
        <v>2063</v>
      </c>
      <c r="G1982" s="140" t="s">
        <v>217</v>
      </c>
      <c r="H1982" s="141">
        <v>2.7370000000000001</v>
      </c>
      <c r="I1982" s="142"/>
      <c r="J1982" s="143">
        <f>ROUND(I1982*H1982,2)</f>
        <v>0</v>
      </c>
      <c r="K1982" s="144"/>
      <c r="L1982" s="32"/>
      <c r="M1982" s="145" t="s">
        <v>1</v>
      </c>
      <c r="N1982" s="146" t="s">
        <v>39</v>
      </c>
      <c r="P1982" s="147">
        <f>O1982*H1982</f>
        <v>0</v>
      </c>
      <c r="Q1982" s="147">
        <v>0</v>
      </c>
      <c r="R1982" s="147">
        <f>Q1982*H1982</f>
        <v>0</v>
      </c>
      <c r="S1982" s="147">
        <v>0</v>
      </c>
      <c r="T1982" s="148">
        <f>S1982*H1982</f>
        <v>0</v>
      </c>
      <c r="AR1982" s="149" t="s">
        <v>287</v>
      </c>
      <c r="AT1982" s="149" t="s">
        <v>189</v>
      </c>
      <c r="AU1982" s="149" t="s">
        <v>84</v>
      </c>
      <c r="AY1982" s="17" t="s">
        <v>187</v>
      </c>
      <c r="BE1982" s="150">
        <f>IF(N1982="základní",J1982,0)</f>
        <v>0</v>
      </c>
      <c r="BF1982" s="150">
        <f>IF(N1982="snížená",J1982,0)</f>
        <v>0</v>
      </c>
      <c r="BG1982" s="150">
        <f>IF(N1982="zákl. přenesená",J1982,0)</f>
        <v>0</v>
      </c>
      <c r="BH1982" s="150">
        <f>IF(N1982="sníž. přenesená",J1982,0)</f>
        <v>0</v>
      </c>
      <c r="BI1982" s="150">
        <f>IF(N1982="nulová",J1982,0)</f>
        <v>0</v>
      </c>
      <c r="BJ1982" s="17" t="s">
        <v>84</v>
      </c>
      <c r="BK1982" s="150">
        <f>ROUND(I1982*H1982,2)</f>
        <v>0</v>
      </c>
      <c r="BL1982" s="17" t="s">
        <v>287</v>
      </c>
      <c r="BM1982" s="149" t="s">
        <v>3869</v>
      </c>
    </row>
    <row r="1983" spans="2:65" s="1" customFormat="1" ht="117">
      <c r="B1983" s="32"/>
      <c r="D1983" s="151" t="s">
        <v>195</v>
      </c>
      <c r="F1983" s="152" t="s">
        <v>2065</v>
      </c>
      <c r="I1983" s="153"/>
      <c r="L1983" s="32"/>
      <c r="M1983" s="154"/>
      <c r="T1983" s="56"/>
      <c r="AT1983" s="17" t="s">
        <v>195</v>
      </c>
      <c r="AU1983" s="17" t="s">
        <v>84</v>
      </c>
    </row>
    <row r="1984" spans="2:65" s="11" customFormat="1" ht="22.9" customHeight="1">
      <c r="B1984" s="125"/>
      <c r="D1984" s="126" t="s">
        <v>72</v>
      </c>
      <c r="E1984" s="135" t="s">
        <v>2066</v>
      </c>
      <c r="F1984" s="135" t="s">
        <v>2067</v>
      </c>
      <c r="I1984" s="128"/>
      <c r="J1984" s="136">
        <f>BK1984</f>
        <v>0</v>
      </c>
      <c r="L1984" s="125"/>
      <c r="M1984" s="130"/>
      <c r="P1984" s="131">
        <f>SUM(P1985:P2120)</f>
        <v>0</v>
      </c>
      <c r="R1984" s="131">
        <f>SUM(R1985:R2120)</f>
        <v>0</v>
      </c>
      <c r="T1984" s="132">
        <f>SUM(T1985:T2120)</f>
        <v>0</v>
      </c>
      <c r="AR1984" s="126" t="s">
        <v>84</v>
      </c>
      <c r="AT1984" s="133" t="s">
        <v>72</v>
      </c>
      <c r="AU1984" s="133" t="s">
        <v>80</v>
      </c>
      <c r="AY1984" s="126" t="s">
        <v>187</v>
      </c>
      <c r="BK1984" s="134">
        <f>SUM(BK1985:BK2120)</f>
        <v>0</v>
      </c>
    </row>
    <row r="1985" spans="2:65" s="1" customFormat="1" ht="24.2" customHeight="1">
      <c r="B1985" s="32"/>
      <c r="C1985" s="137" t="s">
        <v>2068</v>
      </c>
      <c r="D1985" s="137" t="s">
        <v>189</v>
      </c>
      <c r="E1985" s="138" t="s">
        <v>2069</v>
      </c>
      <c r="F1985" s="139" t="s">
        <v>2070</v>
      </c>
      <c r="G1985" s="140" t="s">
        <v>245</v>
      </c>
      <c r="H1985" s="141">
        <v>42.13</v>
      </c>
      <c r="I1985" s="142"/>
      <c r="J1985" s="143">
        <f>ROUND(I1985*H1985,2)</f>
        <v>0</v>
      </c>
      <c r="K1985" s="144"/>
      <c r="L1985" s="32"/>
      <c r="M1985" s="145" t="s">
        <v>1</v>
      </c>
      <c r="N1985" s="146" t="s">
        <v>39</v>
      </c>
      <c r="P1985" s="147">
        <f>O1985*H1985</f>
        <v>0</v>
      </c>
      <c r="Q1985" s="147">
        <v>0</v>
      </c>
      <c r="R1985" s="147">
        <f>Q1985*H1985</f>
        <v>0</v>
      </c>
      <c r="S1985" s="147">
        <v>0</v>
      </c>
      <c r="T1985" s="148">
        <f>S1985*H1985</f>
        <v>0</v>
      </c>
      <c r="AR1985" s="149" t="s">
        <v>287</v>
      </c>
      <c r="AT1985" s="149" t="s">
        <v>189</v>
      </c>
      <c r="AU1985" s="149" t="s">
        <v>84</v>
      </c>
      <c r="AY1985" s="17" t="s">
        <v>187</v>
      </c>
      <c r="BE1985" s="150">
        <f>IF(N1985="základní",J1985,0)</f>
        <v>0</v>
      </c>
      <c r="BF1985" s="150">
        <f>IF(N1985="snížená",J1985,0)</f>
        <v>0</v>
      </c>
      <c r="BG1985" s="150">
        <f>IF(N1985="zákl. přenesená",J1985,0)</f>
        <v>0</v>
      </c>
      <c r="BH1985" s="150">
        <f>IF(N1985="sníž. přenesená",J1985,0)</f>
        <v>0</v>
      </c>
      <c r="BI1985" s="150">
        <f>IF(N1985="nulová",J1985,0)</f>
        <v>0</v>
      </c>
      <c r="BJ1985" s="17" t="s">
        <v>84</v>
      </c>
      <c r="BK1985" s="150">
        <f>ROUND(I1985*H1985,2)</f>
        <v>0</v>
      </c>
      <c r="BL1985" s="17" t="s">
        <v>287</v>
      </c>
      <c r="BM1985" s="149" t="s">
        <v>3870</v>
      </c>
    </row>
    <row r="1986" spans="2:65" s="1" customFormat="1" ht="58.5">
      <c r="B1986" s="32"/>
      <c r="D1986" s="151" t="s">
        <v>195</v>
      </c>
      <c r="F1986" s="152" t="s">
        <v>2072</v>
      </c>
      <c r="I1986" s="153"/>
      <c r="L1986" s="32"/>
      <c r="M1986" s="154"/>
      <c r="T1986" s="56"/>
      <c r="AT1986" s="17" t="s">
        <v>195</v>
      </c>
      <c r="AU1986" s="17" t="s">
        <v>84</v>
      </c>
    </row>
    <row r="1987" spans="2:65" s="1" customFormat="1" ht="24.2" customHeight="1">
      <c r="B1987" s="32"/>
      <c r="C1987" s="137" t="s">
        <v>2073</v>
      </c>
      <c r="D1987" s="137" t="s">
        <v>189</v>
      </c>
      <c r="E1987" s="138" t="s">
        <v>2074</v>
      </c>
      <c r="F1987" s="139" t="s">
        <v>2075</v>
      </c>
      <c r="G1987" s="140" t="s">
        <v>245</v>
      </c>
      <c r="H1987" s="141">
        <v>48.255000000000003</v>
      </c>
      <c r="I1987" s="142"/>
      <c r="J1987" s="143">
        <f>ROUND(I1987*H1987,2)</f>
        <v>0</v>
      </c>
      <c r="K1987" s="144"/>
      <c r="L1987" s="32"/>
      <c r="M1987" s="145" t="s">
        <v>1</v>
      </c>
      <c r="N1987" s="146" t="s">
        <v>39</v>
      </c>
      <c r="P1987" s="147">
        <f>O1987*H1987</f>
        <v>0</v>
      </c>
      <c r="Q1987" s="147">
        <v>0</v>
      </c>
      <c r="R1987" s="147">
        <f>Q1987*H1987</f>
        <v>0</v>
      </c>
      <c r="S1987" s="147">
        <v>0</v>
      </c>
      <c r="T1987" s="148">
        <f>S1987*H1987</f>
        <v>0</v>
      </c>
      <c r="AR1987" s="149" t="s">
        <v>287</v>
      </c>
      <c r="AT1987" s="149" t="s">
        <v>189</v>
      </c>
      <c r="AU1987" s="149" t="s">
        <v>84</v>
      </c>
      <c r="AY1987" s="17" t="s">
        <v>187</v>
      </c>
      <c r="BE1987" s="150">
        <f>IF(N1987="základní",J1987,0)</f>
        <v>0</v>
      </c>
      <c r="BF1987" s="150">
        <f>IF(N1987="snížená",J1987,0)</f>
        <v>0</v>
      </c>
      <c r="BG1987" s="150">
        <f>IF(N1987="zákl. přenesená",J1987,0)</f>
        <v>0</v>
      </c>
      <c r="BH1987" s="150">
        <f>IF(N1987="sníž. přenesená",J1987,0)</f>
        <v>0</v>
      </c>
      <c r="BI1987" s="150">
        <f>IF(N1987="nulová",J1987,0)</f>
        <v>0</v>
      </c>
      <c r="BJ1987" s="17" t="s">
        <v>84</v>
      </c>
      <c r="BK1987" s="150">
        <f>ROUND(I1987*H1987,2)</f>
        <v>0</v>
      </c>
      <c r="BL1987" s="17" t="s">
        <v>287</v>
      </c>
      <c r="BM1987" s="149" t="s">
        <v>3871</v>
      </c>
    </row>
    <row r="1988" spans="2:65" s="1" customFormat="1" ht="58.5">
      <c r="B1988" s="32"/>
      <c r="D1988" s="151" t="s">
        <v>195</v>
      </c>
      <c r="F1988" s="152" t="s">
        <v>2072</v>
      </c>
      <c r="I1988" s="153"/>
      <c r="L1988" s="32"/>
      <c r="M1988" s="154"/>
      <c r="T1988" s="56"/>
      <c r="AT1988" s="17" t="s">
        <v>195</v>
      </c>
      <c r="AU1988" s="17" t="s">
        <v>84</v>
      </c>
    </row>
    <row r="1989" spans="2:65" s="1" customFormat="1" ht="37.9" customHeight="1">
      <c r="B1989" s="32"/>
      <c r="C1989" s="137" t="s">
        <v>2077</v>
      </c>
      <c r="D1989" s="137" t="s">
        <v>189</v>
      </c>
      <c r="E1989" s="138" t="s">
        <v>2078</v>
      </c>
      <c r="F1989" s="139" t="s">
        <v>2079</v>
      </c>
      <c r="G1989" s="140" t="s">
        <v>245</v>
      </c>
      <c r="H1989" s="141">
        <v>9</v>
      </c>
      <c r="I1989" s="142"/>
      <c r="J1989" s="143">
        <f>ROUND(I1989*H1989,2)</f>
        <v>0</v>
      </c>
      <c r="K1989" s="144"/>
      <c r="L1989" s="32"/>
      <c r="M1989" s="145" t="s">
        <v>1</v>
      </c>
      <c r="N1989" s="146" t="s">
        <v>39</v>
      </c>
      <c r="P1989" s="147">
        <f>O1989*H1989</f>
        <v>0</v>
      </c>
      <c r="Q1989" s="147">
        <v>0</v>
      </c>
      <c r="R1989" s="147">
        <f>Q1989*H1989</f>
        <v>0</v>
      </c>
      <c r="S1989" s="147">
        <v>0</v>
      </c>
      <c r="T1989" s="148">
        <f>S1989*H1989</f>
        <v>0</v>
      </c>
      <c r="AR1989" s="149" t="s">
        <v>287</v>
      </c>
      <c r="AT1989" s="149" t="s">
        <v>189</v>
      </c>
      <c r="AU1989" s="149" t="s">
        <v>84</v>
      </c>
      <c r="AY1989" s="17" t="s">
        <v>187</v>
      </c>
      <c r="BE1989" s="150">
        <f>IF(N1989="základní",J1989,0)</f>
        <v>0</v>
      </c>
      <c r="BF1989" s="150">
        <f>IF(N1989="snížená",J1989,0)</f>
        <v>0</v>
      </c>
      <c r="BG1989" s="150">
        <f>IF(N1989="zákl. přenesená",J1989,0)</f>
        <v>0</v>
      </c>
      <c r="BH1989" s="150">
        <f>IF(N1989="sníž. přenesená",J1989,0)</f>
        <v>0</v>
      </c>
      <c r="BI1989" s="150">
        <f>IF(N1989="nulová",J1989,0)</f>
        <v>0</v>
      </c>
      <c r="BJ1989" s="17" t="s">
        <v>84</v>
      </c>
      <c r="BK1989" s="150">
        <f>ROUND(I1989*H1989,2)</f>
        <v>0</v>
      </c>
      <c r="BL1989" s="17" t="s">
        <v>287</v>
      </c>
      <c r="BM1989" s="149" t="s">
        <v>3872</v>
      </c>
    </row>
    <row r="1990" spans="2:65" s="1" customFormat="1" ht="58.5">
      <c r="B1990" s="32"/>
      <c r="D1990" s="151" t="s">
        <v>195</v>
      </c>
      <c r="F1990" s="152" t="s">
        <v>2072</v>
      </c>
      <c r="I1990" s="153"/>
      <c r="L1990" s="32"/>
      <c r="M1990" s="154"/>
      <c r="T1990" s="56"/>
      <c r="AT1990" s="17" t="s">
        <v>195</v>
      </c>
      <c r="AU1990" s="17" t="s">
        <v>84</v>
      </c>
    </row>
    <row r="1991" spans="2:65" s="1" customFormat="1" ht="37.9" customHeight="1">
      <c r="B1991" s="32"/>
      <c r="C1991" s="137" t="s">
        <v>2081</v>
      </c>
      <c r="D1991" s="137" t="s">
        <v>189</v>
      </c>
      <c r="E1991" s="138" t="s">
        <v>2082</v>
      </c>
      <c r="F1991" s="139" t="s">
        <v>2083</v>
      </c>
      <c r="G1991" s="140" t="s">
        <v>245</v>
      </c>
      <c r="H1991" s="141">
        <v>5.0999999999999996</v>
      </c>
      <c r="I1991" s="142"/>
      <c r="J1991" s="143">
        <f>ROUND(I1991*H1991,2)</f>
        <v>0</v>
      </c>
      <c r="K1991" s="144"/>
      <c r="L1991" s="32"/>
      <c r="M1991" s="145" t="s">
        <v>1</v>
      </c>
      <c r="N1991" s="146" t="s">
        <v>39</v>
      </c>
      <c r="P1991" s="147">
        <f>O1991*H1991</f>
        <v>0</v>
      </c>
      <c r="Q1991" s="147">
        <v>0</v>
      </c>
      <c r="R1991" s="147">
        <f>Q1991*H1991</f>
        <v>0</v>
      </c>
      <c r="S1991" s="147">
        <v>0</v>
      </c>
      <c r="T1991" s="148">
        <f>S1991*H1991</f>
        <v>0</v>
      </c>
      <c r="AR1991" s="149" t="s">
        <v>287</v>
      </c>
      <c r="AT1991" s="149" t="s">
        <v>189</v>
      </c>
      <c r="AU1991" s="149" t="s">
        <v>84</v>
      </c>
      <c r="AY1991" s="17" t="s">
        <v>187</v>
      </c>
      <c r="BE1991" s="150">
        <f>IF(N1991="základní",J1991,0)</f>
        <v>0</v>
      </c>
      <c r="BF1991" s="150">
        <f>IF(N1991="snížená",J1991,0)</f>
        <v>0</v>
      </c>
      <c r="BG1991" s="150">
        <f>IF(N1991="zákl. přenesená",J1991,0)</f>
        <v>0</v>
      </c>
      <c r="BH1991" s="150">
        <f>IF(N1991="sníž. přenesená",J1991,0)</f>
        <v>0</v>
      </c>
      <c r="BI1991" s="150">
        <f>IF(N1991="nulová",J1991,0)</f>
        <v>0</v>
      </c>
      <c r="BJ1991" s="17" t="s">
        <v>84</v>
      </c>
      <c r="BK1991" s="150">
        <f>ROUND(I1991*H1991,2)</f>
        <v>0</v>
      </c>
      <c r="BL1991" s="17" t="s">
        <v>287</v>
      </c>
      <c r="BM1991" s="149" t="s">
        <v>3873</v>
      </c>
    </row>
    <row r="1992" spans="2:65" s="1" customFormat="1" ht="58.5">
      <c r="B1992" s="32"/>
      <c r="D1992" s="151" t="s">
        <v>195</v>
      </c>
      <c r="F1992" s="152" t="s">
        <v>2072</v>
      </c>
      <c r="I1992" s="153"/>
      <c r="L1992" s="32"/>
      <c r="M1992" s="154"/>
      <c r="T1992" s="56"/>
      <c r="AT1992" s="17" t="s">
        <v>195</v>
      </c>
      <c r="AU1992" s="17" t="s">
        <v>84</v>
      </c>
    </row>
    <row r="1993" spans="2:65" s="1" customFormat="1" ht="37.9" customHeight="1">
      <c r="B1993" s="32"/>
      <c r="C1993" s="137" t="s">
        <v>2085</v>
      </c>
      <c r="D1993" s="137" t="s">
        <v>189</v>
      </c>
      <c r="E1993" s="138" t="s">
        <v>2086</v>
      </c>
      <c r="F1993" s="139" t="s">
        <v>2087</v>
      </c>
      <c r="G1993" s="140" t="s">
        <v>245</v>
      </c>
      <c r="H1993" s="141">
        <v>24.82</v>
      </c>
      <c r="I1993" s="142"/>
      <c r="J1993" s="143">
        <f>ROUND(I1993*H1993,2)</f>
        <v>0</v>
      </c>
      <c r="K1993" s="144"/>
      <c r="L1993" s="32"/>
      <c r="M1993" s="145" t="s">
        <v>1</v>
      </c>
      <c r="N1993" s="146" t="s">
        <v>39</v>
      </c>
      <c r="P1993" s="147">
        <f>O1993*H1993</f>
        <v>0</v>
      </c>
      <c r="Q1993" s="147">
        <v>0</v>
      </c>
      <c r="R1993" s="147">
        <f>Q1993*H1993</f>
        <v>0</v>
      </c>
      <c r="S1993" s="147">
        <v>0</v>
      </c>
      <c r="T1993" s="148">
        <f>S1993*H1993</f>
        <v>0</v>
      </c>
      <c r="AR1993" s="149" t="s">
        <v>287</v>
      </c>
      <c r="AT1993" s="149" t="s">
        <v>189</v>
      </c>
      <c r="AU1993" s="149" t="s">
        <v>84</v>
      </c>
      <c r="AY1993" s="17" t="s">
        <v>187</v>
      </c>
      <c r="BE1993" s="150">
        <f>IF(N1993="základní",J1993,0)</f>
        <v>0</v>
      </c>
      <c r="BF1993" s="150">
        <f>IF(N1993="snížená",J1993,0)</f>
        <v>0</v>
      </c>
      <c r="BG1993" s="150">
        <f>IF(N1993="zákl. přenesená",J1993,0)</f>
        <v>0</v>
      </c>
      <c r="BH1993" s="150">
        <f>IF(N1993="sníž. přenesená",J1993,0)</f>
        <v>0</v>
      </c>
      <c r="BI1993" s="150">
        <f>IF(N1993="nulová",J1993,0)</f>
        <v>0</v>
      </c>
      <c r="BJ1993" s="17" t="s">
        <v>84</v>
      </c>
      <c r="BK1993" s="150">
        <f>ROUND(I1993*H1993,2)</f>
        <v>0</v>
      </c>
      <c r="BL1993" s="17" t="s">
        <v>287</v>
      </c>
      <c r="BM1993" s="149" t="s">
        <v>3874</v>
      </c>
    </row>
    <row r="1994" spans="2:65" s="1" customFormat="1" ht="58.5">
      <c r="B1994" s="32"/>
      <c r="D1994" s="151" t="s">
        <v>195</v>
      </c>
      <c r="F1994" s="152" t="s">
        <v>2072</v>
      </c>
      <c r="I1994" s="153"/>
      <c r="L1994" s="32"/>
      <c r="M1994" s="154"/>
      <c r="T1994" s="56"/>
      <c r="AT1994" s="17" t="s">
        <v>195</v>
      </c>
      <c r="AU1994" s="17" t="s">
        <v>84</v>
      </c>
    </row>
    <row r="1995" spans="2:65" s="1" customFormat="1" ht="37.9" customHeight="1">
      <c r="B1995" s="32"/>
      <c r="C1995" s="137" t="s">
        <v>2089</v>
      </c>
      <c r="D1995" s="137" t="s">
        <v>189</v>
      </c>
      <c r="E1995" s="138" t="s">
        <v>2090</v>
      </c>
      <c r="F1995" s="139" t="s">
        <v>2091</v>
      </c>
      <c r="G1995" s="140" t="s">
        <v>397</v>
      </c>
      <c r="H1995" s="141">
        <v>9.6</v>
      </c>
      <c r="I1995" s="142"/>
      <c r="J1995" s="143">
        <f>ROUND(I1995*H1995,2)</f>
        <v>0</v>
      </c>
      <c r="K1995" s="144"/>
      <c r="L1995" s="32"/>
      <c r="M1995" s="145" t="s">
        <v>1</v>
      </c>
      <c r="N1995" s="146" t="s">
        <v>39</v>
      </c>
      <c r="P1995" s="147">
        <f>O1995*H1995</f>
        <v>0</v>
      </c>
      <c r="Q1995" s="147">
        <v>0</v>
      </c>
      <c r="R1995" s="147">
        <f>Q1995*H1995</f>
        <v>0</v>
      </c>
      <c r="S1995" s="147">
        <v>0</v>
      </c>
      <c r="T1995" s="148">
        <f>S1995*H1995</f>
        <v>0</v>
      </c>
      <c r="AR1995" s="149" t="s">
        <v>287</v>
      </c>
      <c r="AT1995" s="149" t="s">
        <v>189</v>
      </c>
      <c r="AU1995" s="149" t="s">
        <v>84</v>
      </c>
      <c r="AY1995" s="17" t="s">
        <v>187</v>
      </c>
      <c r="BE1995" s="150">
        <f>IF(N1995="základní",J1995,0)</f>
        <v>0</v>
      </c>
      <c r="BF1995" s="150">
        <f>IF(N1995="snížená",J1995,0)</f>
        <v>0</v>
      </c>
      <c r="BG1995" s="150">
        <f>IF(N1995="zákl. přenesená",J1995,0)</f>
        <v>0</v>
      </c>
      <c r="BH1995" s="150">
        <f>IF(N1995="sníž. přenesená",J1995,0)</f>
        <v>0</v>
      </c>
      <c r="BI1995" s="150">
        <f>IF(N1995="nulová",J1995,0)</f>
        <v>0</v>
      </c>
      <c r="BJ1995" s="17" t="s">
        <v>84</v>
      </c>
      <c r="BK1995" s="150">
        <f>ROUND(I1995*H1995,2)</f>
        <v>0</v>
      </c>
      <c r="BL1995" s="17" t="s">
        <v>287</v>
      </c>
      <c r="BM1995" s="149" t="s">
        <v>3875</v>
      </c>
    </row>
    <row r="1996" spans="2:65" s="1" customFormat="1" ht="58.5">
      <c r="B1996" s="32"/>
      <c r="D1996" s="151" t="s">
        <v>195</v>
      </c>
      <c r="F1996" s="152" t="s">
        <v>2072</v>
      </c>
      <c r="I1996" s="153"/>
      <c r="L1996" s="32"/>
      <c r="M1996" s="154"/>
      <c r="T1996" s="56"/>
      <c r="AT1996" s="17" t="s">
        <v>195</v>
      </c>
      <c r="AU1996" s="17" t="s">
        <v>84</v>
      </c>
    </row>
    <row r="1997" spans="2:65" s="12" customFormat="1" ht="11.25">
      <c r="B1997" s="155"/>
      <c r="D1997" s="151" t="s">
        <v>197</v>
      </c>
      <c r="E1997" s="156" t="s">
        <v>1</v>
      </c>
      <c r="F1997" s="157" t="s">
        <v>207</v>
      </c>
      <c r="H1997" s="156" t="s">
        <v>1</v>
      </c>
      <c r="I1997" s="158"/>
      <c r="L1997" s="155"/>
      <c r="M1997" s="159"/>
      <c r="T1997" s="160"/>
      <c r="AT1997" s="156" t="s">
        <v>197</v>
      </c>
      <c r="AU1997" s="156" t="s">
        <v>84</v>
      </c>
      <c r="AV1997" s="12" t="s">
        <v>80</v>
      </c>
      <c r="AW1997" s="12" t="s">
        <v>30</v>
      </c>
      <c r="AX1997" s="12" t="s">
        <v>73</v>
      </c>
      <c r="AY1997" s="156" t="s">
        <v>187</v>
      </c>
    </row>
    <row r="1998" spans="2:65" s="12" customFormat="1" ht="11.25">
      <c r="B1998" s="155"/>
      <c r="D1998" s="151" t="s">
        <v>197</v>
      </c>
      <c r="E1998" s="156" t="s">
        <v>1</v>
      </c>
      <c r="F1998" s="157" t="s">
        <v>2093</v>
      </c>
      <c r="H1998" s="156" t="s">
        <v>1</v>
      </c>
      <c r="I1998" s="158"/>
      <c r="L1998" s="155"/>
      <c r="M1998" s="159"/>
      <c r="T1998" s="160"/>
      <c r="AT1998" s="156" t="s">
        <v>197</v>
      </c>
      <c r="AU1998" s="156" t="s">
        <v>84</v>
      </c>
      <c r="AV1998" s="12" t="s">
        <v>80</v>
      </c>
      <c r="AW1998" s="12" t="s">
        <v>30</v>
      </c>
      <c r="AX1998" s="12" t="s">
        <v>73</v>
      </c>
      <c r="AY1998" s="156" t="s">
        <v>187</v>
      </c>
    </row>
    <row r="1999" spans="2:65" s="13" customFormat="1" ht="11.25">
      <c r="B1999" s="161"/>
      <c r="D1999" s="151" t="s">
        <v>197</v>
      </c>
      <c r="E1999" s="162" t="s">
        <v>1</v>
      </c>
      <c r="F1999" s="163" t="s">
        <v>2094</v>
      </c>
      <c r="H1999" s="164">
        <v>9.6</v>
      </c>
      <c r="I1999" s="165"/>
      <c r="L1999" s="161"/>
      <c r="M1999" s="166"/>
      <c r="T1999" s="167"/>
      <c r="AT1999" s="162" t="s">
        <v>197</v>
      </c>
      <c r="AU1999" s="162" t="s">
        <v>84</v>
      </c>
      <c r="AV1999" s="13" t="s">
        <v>84</v>
      </c>
      <c r="AW1999" s="13" t="s">
        <v>30</v>
      </c>
      <c r="AX1999" s="13" t="s">
        <v>73</v>
      </c>
      <c r="AY1999" s="162" t="s">
        <v>187</v>
      </c>
    </row>
    <row r="2000" spans="2:65" s="14" customFormat="1" ht="11.25">
      <c r="B2000" s="168"/>
      <c r="D2000" s="151" t="s">
        <v>197</v>
      </c>
      <c r="E2000" s="169" t="s">
        <v>1</v>
      </c>
      <c r="F2000" s="170" t="s">
        <v>202</v>
      </c>
      <c r="H2000" s="171">
        <v>9.6</v>
      </c>
      <c r="I2000" s="172"/>
      <c r="L2000" s="168"/>
      <c r="M2000" s="173"/>
      <c r="T2000" s="174"/>
      <c r="AT2000" s="169" t="s">
        <v>197</v>
      </c>
      <c r="AU2000" s="169" t="s">
        <v>84</v>
      </c>
      <c r="AV2000" s="14" t="s">
        <v>193</v>
      </c>
      <c r="AW2000" s="14" t="s">
        <v>30</v>
      </c>
      <c r="AX2000" s="14" t="s">
        <v>80</v>
      </c>
      <c r="AY2000" s="169" t="s">
        <v>187</v>
      </c>
    </row>
    <row r="2001" spans="2:65" s="1" customFormat="1" ht="33" customHeight="1">
      <c r="B2001" s="32"/>
      <c r="C2001" s="175" t="s">
        <v>2095</v>
      </c>
      <c r="D2001" s="175" t="s">
        <v>338</v>
      </c>
      <c r="E2001" s="176" t="s">
        <v>2096</v>
      </c>
      <c r="F2001" s="177" t="s">
        <v>2097</v>
      </c>
      <c r="G2001" s="178" t="s">
        <v>397</v>
      </c>
      <c r="H2001" s="179">
        <v>9.6</v>
      </c>
      <c r="I2001" s="180"/>
      <c r="J2001" s="181">
        <f>ROUND(I2001*H2001,2)</f>
        <v>0</v>
      </c>
      <c r="K2001" s="182"/>
      <c r="L2001" s="183"/>
      <c r="M2001" s="184" t="s">
        <v>1</v>
      </c>
      <c r="N2001" s="185" t="s">
        <v>39</v>
      </c>
      <c r="P2001" s="147">
        <f>O2001*H2001</f>
        <v>0</v>
      </c>
      <c r="Q2001" s="147">
        <v>0</v>
      </c>
      <c r="R2001" s="147">
        <f>Q2001*H2001</f>
        <v>0</v>
      </c>
      <c r="S2001" s="147">
        <v>0</v>
      </c>
      <c r="T2001" s="148">
        <f>S2001*H2001</f>
        <v>0</v>
      </c>
      <c r="AR2001" s="149" t="s">
        <v>388</v>
      </c>
      <c r="AT2001" s="149" t="s">
        <v>338</v>
      </c>
      <c r="AU2001" s="149" t="s">
        <v>84</v>
      </c>
      <c r="AY2001" s="17" t="s">
        <v>187</v>
      </c>
      <c r="BE2001" s="150">
        <f>IF(N2001="základní",J2001,0)</f>
        <v>0</v>
      </c>
      <c r="BF2001" s="150">
        <f>IF(N2001="snížená",J2001,0)</f>
        <v>0</v>
      </c>
      <c r="BG2001" s="150">
        <f>IF(N2001="zákl. přenesená",J2001,0)</f>
        <v>0</v>
      </c>
      <c r="BH2001" s="150">
        <f>IF(N2001="sníž. přenesená",J2001,0)</f>
        <v>0</v>
      </c>
      <c r="BI2001" s="150">
        <f>IF(N2001="nulová",J2001,0)</f>
        <v>0</v>
      </c>
      <c r="BJ2001" s="17" t="s">
        <v>84</v>
      </c>
      <c r="BK2001" s="150">
        <f>ROUND(I2001*H2001,2)</f>
        <v>0</v>
      </c>
      <c r="BL2001" s="17" t="s">
        <v>287</v>
      </c>
      <c r="BM2001" s="149" t="s">
        <v>3876</v>
      </c>
    </row>
    <row r="2002" spans="2:65" s="1" customFormat="1" ht="37.9" customHeight="1">
      <c r="B2002" s="32"/>
      <c r="C2002" s="137" t="s">
        <v>2099</v>
      </c>
      <c r="D2002" s="137" t="s">
        <v>189</v>
      </c>
      <c r="E2002" s="138" t="s">
        <v>2100</v>
      </c>
      <c r="F2002" s="139" t="s">
        <v>2101</v>
      </c>
      <c r="G2002" s="140" t="s">
        <v>397</v>
      </c>
      <c r="H2002" s="141">
        <v>12.25</v>
      </c>
      <c r="I2002" s="142"/>
      <c r="J2002" s="143">
        <f>ROUND(I2002*H2002,2)</f>
        <v>0</v>
      </c>
      <c r="K2002" s="144"/>
      <c r="L2002" s="32"/>
      <c r="M2002" s="145" t="s">
        <v>1</v>
      </c>
      <c r="N2002" s="146" t="s">
        <v>39</v>
      </c>
      <c r="P2002" s="147">
        <f>O2002*H2002</f>
        <v>0</v>
      </c>
      <c r="Q2002" s="147">
        <v>0</v>
      </c>
      <c r="R2002" s="147">
        <f>Q2002*H2002</f>
        <v>0</v>
      </c>
      <c r="S2002" s="147">
        <v>0</v>
      </c>
      <c r="T2002" s="148">
        <f>S2002*H2002</f>
        <v>0</v>
      </c>
      <c r="AR2002" s="149" t="s">
        <v>287</v>
      </c>
      <c r="AT2002" s="149" t="s">
        <v>189</v>
      </c>
      <c r="AU2002" s="149" t="s">
        <v>84</v>
      </c>
      <c r="AY2002" s="17" t="s">
        <v>187</v>
      </c>
      <c r="BE2002" s="150">
        <f>IF(N2002="základní",J2002,0)</f>
        <v>0</v>
      </c>
      <c r="BF2002" s="150">
        <f>IF(N2002="snížená",J2002,0)</f>
        <v>0</v>
      </c>
      <c r="BG2002" s="150">
        <f>IF(N2002="zákl. přenesená",J2002,0)</f>
        <v>0</v>
      </c>
      <c r="BH2002" s="150">
        <f>IF(N2002="sníž. přenesená",J2002,0)</f>
        <v>0</v>
      </c>
      <c r="BI2002" s="150">
        <f>IF(N2002="nulová",J2002,0)</f>
        <v>0</v>
      </c>
      <c r="BJ2002" s="17" t="s">
        <v>84</v>
      </c>
      <c r="BK2002" s="150">
        <f>ROUND(I2002*H2002,2)</f>
        <v>0</v>
      </c>
      <c r="BL2002" s="17" t="s">
        <v>287</v>
      </c>
      <c r="BM2002" s="149" t="s">
        <v>3877</v>
      </c>
    </row>
    <row r="2003" spans="2:65" s="1" customFormat="1" ht="58.5">
      <c r="B2003" s="32"/>
      <c r="D2003" s="151" t="s">
        <v>195</v>
      </c>
      <c r="F2003" s="152" t="s">
        <v>2072</v>
      </c>
      <c r="I2003" s="153"/>
      <c r="L2003" s="32"/>
      <c r="M2003" s="154"/>
      <c r="T2003" s="56"/>
      <c r="AT2003" s="17" t="s">
        <v>195</v>
      </c>
      <c r="AU2003" s="17" t="s">
        <v>84</v>
      </c>
    </row>
    <row r="2004" spans="2:65" s="12" customFormat="1" ht="11.25">
      <c r="B2004" s="155"/>
      <c r="D2004" s="151" t="s">
        <v>197</v>
      </c>
      <c r="E2004" s="156" t="s">
        <v>1</v>
      </c>
      <c r="F2004" s="157" t="s">
        <v>207</v>
      </c>
      <c r="H2004" s="156" t="s">
        <v>1</v>
      </c>
      <c r="I2004" s="158"/>
      <c r="L2004" s="155"/>
      <c r="M2004" s="159"/>
      <c r="T2004" s="160"/>
      <c r="AT2004" s="156" t="s">
        <v>197</v>
      </c>
      <c r="AU2004" s="156" t="s">
        <v>84</v>
      </c>
      <c r="AV2004" s="12" t="s">
        <v>80</v>
      </c>
      <c r="AW2004" s="12" t="s">
        <v>30</v>
      </c>
      <c r="AX2004" s="12" t="s">
        <v>73</v>
      </c>
      <c r="AY2004" s="156" t="s">
        <v>187</v>
      </c>
    </row>
    <row r="2005" spans="2:65" s="13" customFormat="1" ht="11.25">
      <c r="B2005" s="161"/>
      <c r="D2005" s="151" t="s">
        <v>197</v>
      </c>
      <c r="E2005" s="162" t="s">
        <v>1</v>
      </c>
      <c r="F2005" s="163" t="s">
        <v>2103</v>
      </c>
      <c r="H2005" s="164">
        <v>12.25</v>
      </c>
      <c r="I2005" s="165"/>
      <c r="L2005" s="161"/>
      <c r="M2005" s="166"/>
      <c r="T2005" s="167"/>
      <c r="AT2005" s="162" t="s">
        <v>197</v>
      </c>
      <c r="AU2005" s="162" t="s">
        <v>84</v>
      </c>
      <c r="AV2005" s="13" t="s">
        <v>84</v>
      </c>
      <c r="AW2005" s="13" t="s">
        <v>30</v>
      </c>
      <c r="AX2005" s="13" t="s">
        <v>73</v>
      </c>
      <c r="AY2005" s="162" t="s">
        <v>187</v>
      </c>
    </row>
    <row r="2006" spans="2:65" s="14" customFormat="1" ht="11.25">
      <c r="B2006" s="168"/>
      <c r="D2006" s="151" t="s">
        <v>197</v>
      </c>
      <c r="E2006" s="169" t="s">
        <v>1</v>
      </c>
      <c r="F2006" s="170" t="s">
        <v>202</v>
      </c>
      <c r="H2006" s="171">
        <v>12.25</v>
      </c>
      <c r="I2006" s="172"/>
      <c r="L2006" s="168"/>
      <c r="M2006" s="173"/>
      <c r="T2006" s="174"/>
      <c r="AT2006" s="169" t="s">
        <v>197</v>
      </c>
      <c r="AU2006" s="169" t="s">
        <v>84</v>
      </c>
      <c r="AV2006" s="14" t="s">
        <v>193</v>
      </c>
      <c r="AW2006" s="14" t="s">
        <v>30</v>
      </c>
      <c r="AX2006" s="14" t="s">
        <v>80</v>
      </c>
      <c r="AY2006" s="169" t="s">
        <v>187</v>
      </c>
    </row>
    <row r="2007" spans="2:65" s="1" customFormat="1" ht="16.5" customHeight="1">
      <c r="B2007" s="32"/>
      <c r="C2007" s="175" t="s">
        <v>2104</v>
      </c>
      <c r="D2007" s="175" t="s">
        <v>338</v>
      </c>
      <c r="E2007" s="176" t="s">
        <v>2105</v>
      </c>
      <c r="F2007" s="177" t="s">
        <v>2106</v>
      </c>
      <c r="G2007" s="178" t="s">
        <v>397</v>
      </c>
      <c r="H2007" s="179">
        <v>13.475</v>
      </c>
      <c r="I2007" s="180"/>
      <c r="J2007" s="181">
        <f>ROUND(I2007*H2007,2)</f>
        <v>0</v>
      </c>
      <c r="K2007" s="182"/>
      <c r="L2007" s="183"/>
      <c r="M2007" s="184" t="s">
        <v>1</v>
      </c>
      <c r="N2007" s="185" t="s">
        <v>39</v>
      </c>
      <c r="P2007" s="147">
        <f>O2007*H2007</f>
        <v>0</v>
      </c>
      <c r="Q2007" s="147">
        <v>0</v>
      </c>
      <c r="R2007" s="147">
        <f>Q2007*H2007</f>
        <v>0</v>
      </c>
      <c r="S2007" s="147">
        <v>0</v>
      </c>
      <c r="T2007" s="148">
        <f>S2007*H2007</f>
        <v>0</v>
      </c>
      <c r="AR2007" s="149" t="s">
        <v>388</v>
      </c>
      <c r="AT2007" s="149" t="s">
        <v>338</v>
      </c>
      <c r="AU2007" s="149" t="s">
        <v>84</v>
      </c>
      <c r="AY2007" s="17" t="s">
        <v>187</v>
      </c>
      <c r="BE2007" s="150">
        <f>IF(N2007="základní",J2007,0)</f>
        <v>0</v>
      </c>
      <c r="BF2007" s="150">
        <f>IF(N2007="snížená",J2007,0)</f>
        <v>0</v>
      </c>
      <c r="BG2007" s="150">
        <f>IF(N2007="zákl. přenesená",J2007,0)</f>
        <v>0</v>
      </c>
      <c r="BH2007" s="150">
        <f>IF(N2007="sníž. přenesená",J2007,0)</f>
        <v>0</v>
      </c>
      <c r="BI2007" s="150">
        <f>IF(N2007="nulová",J2007,0)</f>
        <v>0</v>
      </c>
      <c r="BJ2007" s="17" t="s">
        <v>84</v>
      </c>
      <c r="BK2007" s="150">
        <f>ROUND(I2007*H2007,2)</f>
        <v>0</v>
      </c>
      <c r="BL2007" s="17" t="s">
        <v>287</v>
      </c>
      <c r="BM2007" s="149" t="s">
        <v>3878</v>
      </c>
    </row>
    <row r="2008" spans="2:65" s="13" customFormat="1" ht="11.25">
      <c r="B2008" s="161"/>
      <c r="D2008" s="151" t="s">
        <v>197</v>
      </c>
      <c r="E2008" s="162" t="s">
        <v>1</v>
      </c>
      <c r="F2008" s="163" t="s">
        <v>2108</v>
      </c>
      <c r="H2008" s="164">
        <v>13.475</v>
      </c>
      <c r="I2008" s="165"/>
      <c r="L2008" s="161"/>
      <c r="M2008" s="166"/>
      <c r="T2008" s="167"/>
      <c r="AT2008" s="162" t="s">
        <v>197</v>
      </c>
      <c r="AU2008" s="162" t="s">
        <v>84</v>
      </c>
      <c r="AV2008" s="13" t="s">
        <v>84</v>
      </c>
      <c r="AW2008" s="13" t="s">
        <v>30</v>
      </c>
      <c r="AX2008" s="13" t="s">
        <v>73</v>
      </c>
      <c r="AY2008" s="162" t="s">
        <v>187</v>
      </c>
    </row>
    <row r="2009" spans="2:65" s="14" customFormat="1" ht="11.25">
      <c r="B2009" s="168"/>
      <c r="D2009" s="151" t="s">
        <v>197</v>
      </c>
      <c r="E2009" s="169" t="s">
        <v>1</v>
      </c>
      <c r="F2009" s="170" t="s">
        <v>202</v>
      </c>
      <c r="H2009" s="171">
        <v>13.475</v>
      </c>
      <c r="I2009" s="172"/>
      <c r="L2009" s="168"/>
      <c r="M2009" s="173"/>
      <c r="T2009" s="174"/>
      <c r="AT2009" s="169" t="s">
        <v>197</v>
      </c>
      <c r="AU2009" s="169" t="s">
        <v>84</v>
      </c>
      <c r="AV2009" s="14" t="s">
        <v>193</v>
      </c>
      <c r="AW2009" s="14" t="s">
        <v>30</v>
      </c>
      <c r="AX2009" s="14" t="s">
        <v>80</v>
      </c>
      <c r="AY2009" s="169" t="s">
        <v>187</v>
      </c>
    </row>
    <row r="2010" spans="2:65" s="1" customFormat="1" ht="33" customHeight="1">
      <c r="B2010" s="32"/>
      <c r="C2010" s="137" t="s">
        <v>2109</v>
      </c>
      <c r="D2010" s="137" t="s">
        <v>189</v>
      </c>
      <c r="E2010" s="138" t="s">
        <v>2110</v>
      </c>
      <c r="F2010" s="139" t="s">
        <v>2111</v>
      </c>
      <c r="G2010" s="140" t="s">
        <v>397</v>
      </c>
      <c r="H2010" s="141">
        <v>20.86</v>
      </c>
      <c r="I2010" s="142"/>
      <c r="J2010" s="143">
        <f>ROUND(I2010*H2010,2)</f>
        <v>0</v>
      </c>
      <c r="K2010" s="144"/>
      <c r="L2010" s="32"/>
      <c r="M2010" s="145" t="s">
        <v>1</v>
      </c>
      <c r="N2010" s="146" t="s">
        <v>39</v>
      </c>
      <c r="P2010" s="147">
        <f>O2010*H2010</f>
        <v>0</v>
      </c>
      <c r="Q2010" s="147">
        <v>0</v>
      </c>
      <c r="R2010" s="147">
        <f>Q2010*H2010</f>
        <v>0</v>
      </c>
      <c r="S2010" s="147">
        <v>0</v>
      </c>
      <c r="T2010" s="148">
        <f>S2010*H2010</f>
        <v>0</v>
      </c>
      <c r="AR2010" s="149" t="s">
        <v>287</v>
      </c>
      <c r="AT2010" s="149" t="s">
        <v>189</v>
      </c>
      <c r="AU2010" s="149" t="s">
        <v>84</v>
      </c>
      <c r="AY2010" s="17" t="s">
        <v>187</v>
      </c>
      <c r="BE2010" s="150">
        <f>IF(N2010="základní",J2010,0)</f>
        <v>0</v>
      </c>
      <c r="BF2010" s="150">
        <f>IF(N2010="snížená",J2010,0)</f>
        <v>0</v>
      </c>
      <c r="BG2010" s="150">
        <f>IF(N2010="zákl. přenesená",J2010,0)</f>
        <v>0</v>
      </c>
      <c r="BH2010" s="150">
        <f>IF(N2010="sníž. přenesená",J2010,0)</f>
        <v>0</v>
      </c>
      <c r="BI2010" s="150">
        <f>IF(N2010="nulová",J2010,0)</f>
        <v>0</v>
      </c>
      <c r="BJ2010" s="17" t="s">
        <v>84</v>
      </c>
      <c r="BK2010" s="150">
        <f>ROUND(I2010*H2010,2)</f>
        <v>0</v>
      </c>
      <c r="BL2010" s="17" t="s">
        <v>287</v>
      </c>
      <c r="BM2010" s="149" t="s">
        <v>3879</v>
      </c>
    </row>
    <row r="2011" spans="2:65" s="1" customFormat="1" ht="58.5">
      <c r="B2011" s="32"/>
      <c r="D2011" s="151" t="s">
        <v>195</v>
      </c>
      <c r="F2011" s="152" t="s">
        <v>2072</v>
      </c>
      <c r="I2011" s="153"/>
      <c r="L2011" s="32"/>
      <c r="M2011" s="154"/>
      <c r="T2011" s="56"/>
      <c r="AT2011" s="17" t="s">
        <v>195</v>
      </c>
      <c r="AU2011" s="17" t="s">
        <v>84</v>
      </c>
    </row>
    <row r="2012" spans="2:65" s="12" customFormat="1" ht="11.25">
      <c r="B2012" s="155"/>
      <c r="D2012" s="151" t="s">
        <v>197</v>
      </c>
      <c r="E2012" s="156" t="s">
        <v>1</v>
      </c>
      <c r="F2012" s="157" t="s">
        <v>207</v>
      </c>
      <c r="H2012" s="156" t="s">
        <v>1</v>
      </c>
      <c r="I2012" s="158"/>
      <c r="L2012" s="155"/>
      <c r="M2012" s="159"/>
      <c r="T2012" s="160"/>
      <c r="AT2012" s="156" t="s">
        <v>197</v>
      </c>
      <c r="AU2012" s="156" t="s">
        <v>84</v>
      </c>
      <c r="AV2012" s="12" t="s">
        <v>80</v>
      </c>
      <c r="AW2012" s="12" t="s">
        <v>30</v>
      </c>
      <c r="AX2012" s="12" t="s">
        <v>73</v>
      </c>
      <c r="AY2012" s="156" t="s">
        <v>187</v>
      </c>
    </row>
    <row r="2013" spans="2:65" s="13" customFormat="1" ht="11.25">
      <c r="B2013" s="161"/>
      <c r="D2013" s="151" t="s">
        <v>197</v>
      </c>
      <c r="E2013" s="162" t="s">
        <v>1</v>
      </c>
      <c r="F2013" s="163" t="s">
        <v>2113</v>
      </c>
      <c r="H2013" s="164">
        <v>20.86</v>
      </c>
      <c r="I2013" s="165"/>
      <c r="L2013" s="161"/>
      <c r="M2013" s="166"/>
      <c r="T2013" s="167"/>
      <c r="AT2013" s="162" t="s">
        <v>197</v>
      </c>
      <c r="AU2013" s="162" t="s">
        <v>84</v>
      </c>
      <c r="AV2013" s="13" t="s">
        <v>84</v>
      </c>
      <c r="AW2013" s="13" t="s">
        <v>30</v>
      </c>
      <c r="AX2013" s="13" t="s">
        <v>73</v>
      </c>
      <c r="AY2013" s="162" t="s">
        <v>187</v>
      </c>
    </row>
    <row r="2014" spans="2:65" s="14" customFormat="1" ht="11.25">
      <c r="B2014" s="168"/>
      <c r="D2014" s="151" t="s">
        <v>197</v>
      </c>
      <c r="E2014" s="169" t="s">
        <v>1</v>
      </c>
      <c r="F2014" s="170" t="s">
        <v>202</v>
      </c>
      <c r="H2014" s="171">
        <v>20.86</v>
      </c>
      <c r="I2014" s="172"/>
      <c r="L2014" s="168"/>
      <c r="M2014" s="173"/>
      <c r="T2014" s="174"/>
      <c r="AT2014" s="169" t="s">
        <v>197</v>
      </c>
      <c r="AU2014" s="169" t="s">
        <v>84</v>
      </c>
      <c r="AV2014" s="14" t="s">
        <v>193</v>
      </c>
      <c r="AW2014" s="14" t="s">
        <v>30</v>
      </c>
      <c r="AX2014" s="14" t="s">
        <v>80</v>
      </c>
      <c r="AY2014" s="169" t="s">
        <v>187</v>
      </c>
    </row>
    <row r="2015" spans="2:65" s="1" customFormat="1" ht="24.2" customHeight="1">
      <c r="B2015" s="32"/>
      <c r="C2015" s="175" t="s">
        <v>2114</v>
      </c>
      <c r="D2015" s="175" t="s">
        <v>338</v>
      </c>
      <c r="E2015" s="176" t="s">
        <v>2115</v>
      </c>
      <c r="F2015" s="177" t="s">
        <v>2116</v>
      </c>
      <c r="G2015" s="178" t="s">
        <v>397</v>
      </c>
      <c r="H2015" s="179">
        <v>22.946000000000002</v>
      </c>
      <c r="I2015" s="180"/>
      <c r="J2015" s="181">
        <f>ROUND(I2015*H2015,2)</f>
        <v>0</v>
      </c>
      <c r="K2015" s="182"/>
      <c r="L2015" s="183"/>
      <c r="M2015" s="184" t="s">
        <v>1</v>
      </c>
      <c r="N2015" s="185" t="s">
        <v>39</v>
      </c>
      <c r="P2015" s="147">
        <f>O2015*H2015</f>
        <v>0</v>
      </c>
      <c r="Q2015" s="147">
        <v>0</v>
      </c>
      <c r="R2015" s="147">
        <f>Q2015*H2015</f>
        <v>0</v>
      </c>
      <c r="S2015" s="147">
        <v>0</v>
      </c>
      <c r="T2015" s="148">
        <f>S2015*H2015</f>
        <v>0</v>
      </c>
      <c r="AR2015" s="149" t="s">
        <v>388</v>
      </c>
      <c r="AT2015" s="149" t="s">
        <v>338</v>
      </c>
      <c r="AU2015" s="149" t="s">
        <v>84</v>
      </c>
      <c r="AY2015" s="17" t="s">
        <v>187</v>
      </c>
      <c r="BE2015" s="150">
        <f>IF(N2015="základní",J2015,0)</f>
        <v>0</v>
      </c>
      <c r="BF2015" s="150">
        <f>IF(N2015="snížená",J2015,0)</f>
        <v>0</v>
      </c>
      <c r="BG2015" s="150">
        <f>IF(N2015="zákl. přenesená",J2015,0)</f>
        <v>0</v>
      </c>
      <c r="BH2015" s="150">
        <f>IF(N2015="sníž. přenesená",J2015,0)</f>
        <v>0</v>
      </c>
      <c r="BI2015" s="150">
        <f>IF(N2015="nulová",J2015,0)</f>
        <v>0</v>
      </c>
      <c r="BJ2015" s="17" t="s">
        <v>84</v>
      </c>
      <c r="BK2015" s="150">
        <f>ROUND(I2015*H2015,2)</f>
        <v>0</v>
      </c>
      <c r="BL2015" s="17" t="s">
        <v>287</v>
      </c>
      <c r="BM2015" s="149" t="s">
        <v>3880</v>
      </c>
    </row>
    <row r="2016" spans="2:65" s="13" customFormat="1" ht="11.25">
      <c r="B2016" s="161"/>
      <c r="D2016" s="151" t="s">
        <v>197</v>
      </c>
      <c r="E2016" s="162" t="s">
        <v>1</v>
      </c>
      <c r="F2016" s="163" t="s">
        <v>2118</v>
      </c>
      <c r="H2016" s="164">
        <v>22.946000000000002</v>
      </c>
      <c r="I2016" s="165"/>
      <c r="L2016" s="161"/>
      <c r="M2016" s="166"/>
      <c r="T2016" s="167"/>
      <c r="AT2016" s="162" t="s">
        <v>197</v>
      </c>
      <c r="AU2016" s="162" t="s">
        <v>84</v>
      </c>
      <c r="AV2016" s="13" t="s">
        <v>84</v>
      </c>
      <c r="AW2016" s="13" t="s">
        <v>30</v>
      </c>
      <c r="AX2016" s="13" t="s">
        <v>73</v>
      </c>
      <c r="AY2016" s="162" t="s">
        <v>187</v>
      </c>
    </row>
    <row r="2017" spans="2:65" s="14" customFormat="1" ht="11.25">
      <c r="B2017" s="168"/>
      <c r="D2017" s="151" t="s">
        <v>197</v>
      </c>
      <c r="E2017" s="169" t="s">
        <v>1</v>
      </c>
      <c r="F2017" s="170" t="s">
        <v>202</v>
      </c>
      <c r="H2017" s="171">
        <v>22.946000000000002</v>
      </c>
      <c r="I2017" s="172"/>
      <c r="L2017" s="168"/>
      <c r="M2017" s="173"/>
      <c r="T2017" s="174"/>
      <c r="AT2017" s="169" t="s">
        <v>197</v>
      </c>
      <c r="AU2017" s="169" t="s">
        <v>84</v>
      </c>
      <c r="AV2017" s="14" t="s">
        <v>193</v>
      </c>
      <c r="AW2017" s="14" t="s">
        <v>30</v>
      </c>
      <c r="AX2017" s="14" t="s">
        <v>80</v>
      </c>
      <c r="AY2017" s="169" t="s">
        <v>187</v>
      </c>
    </row>
    <row r="2018" spans="2:65" s="1" customFormat="1" ht="44.25" customHeight="1">
      <c r="B2018" s="32"/>
      <c r="C2018" s="137" t="s">
        <v>2119</v>
      </c>
      <c r="D2018" s="137" t="s">
        <v>189</v>
      </c>
      <c r="E2018" s="138" t="s">
        <v>2120</v>
      </c>
      <c r="F2018" s="139" t="s">
        <v>2121</v>
      </c>
      <c r="G2018" s="140" t="s">
        <v>397</v>
      </c>
      <c r="H2018" s="141">
        <v>12.25</v>
      </c>
      <c r="I2018" s="142"/>
      <c r="J2018" s="143">
        <f>ROUND(I2018*H2018,2)</f>
        <v>0</v>
      </c>
      <c r="K2018" s="144"/>
      <c r="L2018" s="32"/>
      <c r="M2018" s="145" t="s">
        <v>1</v>
      </c>
      <c r="N2018" s="146" t="s">
        <v>39</v>
      </c>
      <c r="P2018" s="147">
        <f>O2018*H2018</f>
        <v>0</v>
      </c>
      <c r="Q2018" s="147">
        <v>0</v>
      </c>
      <c r="R2018" s="147">
        <f>Q2018*H2018</f>
        <v>0</v>
      </c>
      <c r="S2018" s="147">
        <v>0</v>
      </c>
      <c r="T2018" s="148">
        <f>S2018*H2018</f>
        <v>0</v>
      </c>
      <c r="AR2018" s="149" t="s">
        <v>287</v>
      </c>
      <c r="AT2018" s="149" t="s">
        <v>189</v>
      </c>
      <c r="AU2018" s="149" t="s">
        <v>84</v>
      </c>
      <c r="AY2018" s="17" t="s">
        <v>187</v>
      </c>
      <c r="BE2018" s="150">
        <f>IF(N2018="základní",J2018,0)</f>
        <v>0</v>
      </c>
      <c r="BF2018" s="150">
        <f>IF(N2018="snížená",J2018,0)</f>
        <v>0</v>
      </c>
      <c r="BG2018" s="150">
        <f>IF(N2018="zákl. přenesená",J2018,0)</f>
        <v>0</v>
      </c>
      <c r="BH2018" s="150">
        <f>IF(N2018="sníž. přenesená",J2018,0)</f>
        <v>0</v>
      </c>
      <c r="BI2018" s="150">
        <f>IF(N2018="nulová",J2018,0)</f>
        <v>0</v>
      </c>
      <c r="BJ2018" s="17" t="s">
        <v>84</v>
      </c>
      <c r="BK2018" s="150">
        <f>ROUND(I2018*H2018,2)</f>
        <v>0</v>
      </c>
      <c r="BL2018" s="17" t="s">
        <v>287</v>
      </c>
      <c r="BM2018" s="149" t="s">
        <v>3881</v>
      </c>
    </row>
    <row r="2019" spans="2:65" s="1" customFormat="1" ht="58.5">
      <c r="B2019" s="32"/>
      <c r="D2019" s="151" t="s">
        <v>195</v>
      </c>
      <c r="F2019" s="152" t="s">
        <v>2123</v>
      </c>
      <c r="I2019" s="153"/>
      <c r="L2019" s="32"/>
      <c r="M2019" s="154"/>
      <c r="T2019" s="56"/>
      <c r="AT2019" s="17" t="s">
        <v>195</v>
      </c>
      <c r="AU2019" s="17" t="s">
        <v>84</v>
      </c>
    </row>
    <row r="2020" spans="2:65" s="12" customFormat="1" ht="11.25">
      <c r="B2020" s="155"/>
      <c r="D2020" s="151" t="s">
        <v>197</v>
      </c>
      <c r="E2020" s="156" t="s">
        <v>1</v>
      </c>
      <c r="F2020" s="157" t="s">
        <v>207</v>
      </c>
      <c r="H2020" s="156" t="s">
        <v>1</v>
      </c>
      <c r="I2020" s="158"/>
      <c r="L2020" s="155"/>
      <c r="M2020" s="159"/>
      <c r="T2020" s="160"/>
      <c r="AT2020" s="156" t="s">
        <v>197</v>
      </c>
      <c r="AU2020" s="156" t="s">
        <v>84</v>
      </c>
      <c r="AV2020" s="12" t="s">
        <v>80</v>
      </c>
      <c r="AW2020" s="12" t="s">
        <v>30</v>
      </c>
      <c r="AX2020" s="12" t="s">
        <v>73</v>
      </c>
      <c r="AY2020" s="156" t="s">
        <v>187</v>
      </c>
    </row>
    <row r="2021" spans="2:65" s="13" customFormat="1" ht="11.25">
      <c r="B2021" s="161"/>
      <c r="D2021" s="151" t="s">
        <v>197</v>
      </c>
      <c r="E2021" s="162" t="s">
        <v>1</v>
      </c>
      <c r="F2021" s="163" t="s">
        <v>2103</v>
      </c>
      <c r="H2021" s="164">
        <v>12.25</v>
      </c>
      <c r="I2021" s="165"/>
      <c r="L2021" s="161"/>
      <c r="M2021" s="166"/>
      <c r="T2021" s="167"/>
      <c r="AT2021" s="162" t="s">
        <v>197</v>
      </c>
      <c r="AU2021" s="162" t="s">
        <v>84</v>
      </c>
      <c r="AV2021" s="13" t="s">
        <v>84</v>
      </c>
      <c r="AW2021" s="13" t="s">
        <v>30</v>
      </c>
      <c r="AX2021" s="13" t="s">
        <v>73</v>
      </c>
      <c r="AY2021" s="162" t="s">
        <v>187</v>
      </c>
    </row>
    <row r="2022" spans="2:65" s="14" customFormat="1" ht="11.25">
      <c r="B2022" s="168"/>
      <c r="D2022" s="151" t="s">
        <v>197</v>
      </c>
      <c r="E2022" s="169" t="s">
        <v>1</v>
      </c>
      <c r="F2022" s="170" t="s">
        <v>202</v>
      </c>
      <c r="H2022" s="171">
        <v>12.25</v>
      </c>
      <c r="I2022" s="172"/>
      <c r="L2022" s="168"/>
      <c r="M2022" s="173"/>
      <c r="T2022" s="174"/>
      <c r="AT2022" s="169" t="s">
        <v>197</v>
      </c>
      <c r="AU2022" s="169" t="s">
        <v>84</v>
      </c>
      <c r="AV2022" s="14" t="s">
        <v>193</v>
      </c>
      <c r="AW2022" s="14" t="s">
        <v>30</v>
      </c>
      <c r="AX2022" s="14" t="s">
        <v>80</v>
      </c>
      <c r="AY2022" s="169" t="s">
        <v>187</v>
      </c>
    </row>
    <row r="2023" spans="2:65" s="1" customFormat="1" ht="37.9" customHeight="1">
      <c r="B2023" s="32"/>
      <c r="C2023" s="175" t="s">
        <v>2124</v>
      </c>
      <c r="D2023" s="175" t="s">
        <v>338</v>
      </c>
      <c r="E2023" s="176" t="s">
        <v>2125</v>
      </c>
      <c r="F2023" s="177" t="s">
        <v>2126</v>
      </c>
      <c r="G2023" s="178" t="s">
        <v>245</v>
      </c>
      <c r="H2023" s="179">
        <v>6.7380000000000004</v>
      </c>
      <c r="I2023" s="180"/>
      <c r="J2023" s="181">
        <f>ROUND(I2023*H2023,2)</f>
        <v>0</v>
      </c>
      <c r="K2023" s="182"/>
      <c r="L2023" s="183"/>
      <c r="M2023" s="184" t="s">
        <v>1</v>
      </c>
      <c r="N2023" s="185" t="s">
        <v>39</v>
      </c>
      <c r="P2023" s="147">
        <f>O2023*H2023</f>
        <v>0</v>
      </c>
      <c r="Q2023" s="147">
        <v>0</v>
      </c>
      <c r="R2023" s="147">
        <f>Q2023*H2023</f>
        <v>0</v>
      </c>
      <c r="S2023" s="147">
        <v>0</v>
      </c>
      <c r="T2023" s="148">
        <f>S2023*H2023</f>
        <v>0</v>
      </c>
      <c r="AR2023" s="149" t="s">
        <v>388</v>
      </c>
      <c r="AT2023" s="149" t="s">
        <v>338</v>
      </c>
      <c r="AU2023" s="149" t="s">
        <v>84</v>
      </c>
      <c r="AY2023" s="17" t="s">
        <v>187</v>
      </c>
      <c r="BE2023" s="150">
        <f>IF(N2023="základní",J2023,0)</f>
        <v>0</v>
      </c>
      <c r="BF2023" s="150">
        <f>IF(N2023="snížená",J2023,0)</f>
        <v>0</v>
      </c>
      <c r="BG2023" s="150">
        <f>IF(N2023="zákl. přenesená",J2023,0)</f>
        <v>0</v>
      </c>
      <c r="BH2023" s="150">
        <f>IF(N2023="sníž. přenesená",J2023,0)</f>
        <v>0</v>
      </c>
      <c r="BI2023" s="150">
        <f>IF(N2023="nulová",J2023,0)</f>
        <v>0</v>
      </c>
      <c r="BJ2023" s="17" t="s">
        <v>84</v>
      </c>
      <c r="BK2023" s="150">
        <f>ROUND(I2023*H2023,2)</f>
        <v>0</v>
      </c>
      <c r="BL2023" s="17" t="s">
        <v>287</v>
      </c>
      <c r="BM2023" s="149" t="s">
        <v>3882</v>
      </c>
    </row>
    <row r="2024" spans="2:65" s="12" customFormat="1" ht="11.25">
      <c r="B2024" s="155"/>
      <c r="D2024" s="151" t="s">
        <v>197</v>
      </c>
      <c r="E2024" s="156" t="s">
        <v>1</v>
      </c>
      <c r="F2024" s="157" t="s">
        <v>2128</v>
      </c>
      <c r="H2024" s="156" t="s">
        <v>1</v>
      </c>
      <c r="I2024" s="158"/>
      <c r="L2024" s="155"/>
      <c r="M2024" s="159"/>
      <c r="T2024" s="160"/>
      <c r="AT2024" s="156" t="s">
        <v>197</v>
      </c>
      <c r="AU2024" s="156" t="s">
        <v>84</v>
      </c>
      <c r="AV2024" s="12" t="s">
        <v>80</v>
      </c>
      <c r="AW2024" s="12" t="s">
        <v>30</v>
      </c>
      <c r="AX2024" s="12" t="s">
        <v>73</v>
      </c>
      <c r="AY2024" s="156" t="s">
        <v>187</v>
      </c>
    </row>
    <row r="2025" spans="2:65" s="13" customFormat="1" ht="11.25">
      <c r="B2025" s="161"/>
      <c r="D2025" s="151" t="s">
        <v>197</v>
      </c>
      <c r="E2025" s="162" t="s">
        <v>1</v>
      </c>
      <c r="F2025" s="163" t="s">
        <v>2129</v>
      </c>
      <c r="H2025" s="164">
        <v>3.6749999999999998</v>
      </c>
      <c r="I2025" s="165"/>
      <c r="L2025" s="161"/>
      <c r="M2025" s="166"/>
      <c r="T2025" s="167"/>
      <c r="AT2025" s="162" t="s">
        <v>197</v>
      </c>
      <c r="AU2025" s="162" t="s">
        <v>84</v>
      </c>
      <c r="AV2025" s="13" t="s">
        <v>84</v>
      </c>
      <c r="AW2025" s="13" t="s">
        <v>30</v>
      </c>
      <c r="AX2025" s="13" t="s">
        <v>73</v>
      </c>
      <c r="AY2025" s="162" t="s">
        <v>187</v>
      </c>
    </row>
    <row r="2026" spans="2:65" s="12" customFormat="1" ht="11.25">
      <c r="B2026" s="155"/>
      <c r="D2026" s="151" t="s">
        <v>197</v>
      </c>
      <c r="E2026" s="156" t="s">
        <v>1</v>
      </c>
      <c r="F2026" s="157" t="s">
        <v>2130</v>
      </c>
      <c r="H2026" s="156" t="s">
        <v>1</v>
      </c>
      <c r="I2026" s="158"/>
      <c r="L2026" s="155"/>
      <c r="M2026" s="159"/>
      <c r="T2026" s="160"/>
      <c r="AT2026" s="156" t="s">
        <v>197</v>
      </c>
      <c r="AU2026" s="156" t="s">
        <v>84</v>
      </c>
      <c r="AV2026" s="12" t="s">
        <v>80</v>
      </c>
      <c r="AW2026" s="12" t="s">
        <v>30</v>
      </c>
      <c r="AX2026" s="12" t="s">
        <v>73</v>
      </c>
      <c r="AY2026" s="156" t="s">
        <v>187</v>
      </c>
    </row>
    <row r="2027" spans="2:65" s="13" customFormat="1" ht="11.25">
      <c r="B2027" s="161"/>
      <c r="D2027" s="151" t="s">
        <v>197</v>
      </c>
      <c r="E2027" s="162" t="s">
        <v>1</v>
      </c>
      <c r="F2027" s="163" t="s">
        <v>2131</v>
      </c>
      <c r="H2027" s="164">
        <v>2.4500000000000002</v>
      </c>
      <c r="I2027" s="165"/>
      <c r="L2027" s="161"/>
      <c r="M2027" s="166"/>
      <c r="T2027" s="167"/>
      <c r="AT2027" s="162" t="s">
        <v>197</v>
      </c>
      <c r="AU2027" s="162" t="s">
        <v>84</v>
      </c>
      <c r="AV2027" s="13" t="s">
        <v>84</v>
      </c>
      <c r="AW2027" s="13" t="s">
        <v>30</v>
      </c>
      <c r="AX2027" s="13" t="s">
        <v>73</v>
      </c>
      <c r="AY2027" s="162" t="s">
        <v>187</v>
      </c>
    </row>
    <row r="2028" spans="2:65" s="14" customFormat="1" ht="11.25">
      <c r="B2028" s="168"/>
      <c r="D2028" s="151" t="s">
        <v>197</v>
      </c>
      <c r="E2028" s="169" t="s">
        <v>1</v>
      </c>
      <c r="F2028" s="170" t="s">
        <v>202</v>
      </c>
      <c r="H2028" s="171">
        <v>6.125</v>
      </c>
      <c r="I2028" s="172"/>
      <c r="L2028" s="168"/>
      <c r="M2028" s="173"/>
      <c r="T2028" s="174"/>
      <c r="AT2028" s="169" t="s">
        <v>197</v>
      </c>
      <c r="AU2028" s="169" t="s">
        <v>84</v>
      </c>
      <c r="AV2028" s="14" t="s">
        <v>193</v>
      </c>
      <c r="AW2028" s="14" t="s">
        <v>30</v>
      </c>
      <c r="AX2028" s="14" t="s">
        <v>73</v>
      </c>
      <c r="AY2028" s="169" t="s">
        <v>187</v>
      </c>
    </row>
    <row r="2029" spans="2:65" s="13" customFormat="1" ht="11.25">
      <c r="B2029" s="161"/>
      <c r="D2029" s="151" t="s">
        <v>197</v>
      </c>
      <c r="E2029" s="162" t="s">
        <v>1</v>
      </c>
      <c r="F2029" s="163" t="s">
        <v>2132</v>
      </c>
      <c r="H2029" s="164">
        <v>6.7380000000000004</v>
      </c>
      <c r="I2029" s="165"/>
      <c r="L2029" s="161"/>
      <c r="M2029" s="166"/>
      <c r="T2029" s="167"/>
      <c r="AT2029" s="162" t="s">
        <v>197</v>
      </c>
      <c r="AU2029" s="162" t="s">
        <v>84</v>
      </c>
      <c r="AV2029" s="13" t="s">
        <v>84</v>
      </c>
      <c r="AW2029" s="13" t="s">
        <v>30</v>
      </c>
      <c r="AX2029" s="13" t="s">
        <v>73</v>
      </c>
      <c r="AY2029" s="162" t="s">
        <v>187</v>
      </c>
    </row>
    <row r="2030" spans="2:65" s="14" customFormat="1" ht="11.25">
      <c r="B2030" s="168"/>
      <c r="D2030" s="151" t="s">
        <v>197</v>
      </c>
      <c r="E2030" s="169" t="s">
        <v>1</v>
      </c>
      <c r="F2030" s="170" t="s">
        <v>202</v>
      </c>
      <c r="H2030" s="171">
        <v>6.7380000000000004</v>
      </c>
      <c r="I2030" s="172"/>
      <c r="L2030" s="168"/>
      <c r="M2030" s="173"/>
      <c r="T2030" s="174"/>
      <c r="AT2030" s="169" t="s">
        <v>197</v>
      </c>
      <c r="AU2030" s="169" t="s">
        <v>84</v>
      </c>
      <c r="AV2030" s="14" t="s">
        <v>193</v>
      </c>
      <c r="AW2030" s="14" t="s">
        <v>30</v>
      </c>
      <c r="AX2030" s="14" t="s">
        <v>80</v>
      </c>
      <c r="AY2030" s="169" t="s">
        <v>187</v>
      </c>
    </row>
    <row r="2031" spans="2:65" s="1" customFormat="1" ht="44.25" customHeight="1">
      <c r="B2031" s="32"/>
      <c r="C2031" s="137" t="s">
        <v>2133</v>
      </c>
      <c r="D2031" s="137" t="s">
        <v>189</v>
      </c>
      <c r="E2031" s="138" t="s">
        <v>2134</v>
      </c>
      <c r="F2031" s="139" t="s">
        <v>2135</v>
      </c>
      <c r="G2031" s="140" t="s">
        <v>397</v>
      </c>
      <c r="H2031" s="141">
        <v>12.25</v>
      </c>
      <c r="I2031" s="142"/>
      <c r="J2031" s="143">
        <f>ROUND(I2031*H2031,2)</f>
        <v>0</v>
      </c>
      <c r="K2031" s="144"/>
      <c r="L2031" s="32"/>
      <c r="M2031" s="145" t="s">
        <v>1</v>
      </c>
      <c r="N2031" s="146" t="s">
        <v>39</v>
      </c>
      <c r="P2031" s="147">
        <f>O2031*H2031</f>
        <v>0</v>
      </c>
      <c r="Q2031" s="147">
        <v>0</v>
      </c>
      <c r="R2031" s="147">
        <f>Q2031*H2031</f>
        <v>0</v>
      </c>
      <c r="S2031" s="147">
        <v>0</v>
      </c>
      <c r="T2031" s="148">
        <f>S2031*H2031</f>
        <v>0</v>
      </c>
      <c r="AR2031" s="149" t="s">
        <v>287</v>
      </c>
      <c r="AT2031" s="149" t="s">
        <v>189</v>
      </c>
      <c r="AU2031" s="149" t="s">
        <v>84</v>
      </c>
      <c r="AY2031" s="17" t="s">
        <v>187</v>
      </c>
      <c r="BE2031" s="150">
        <f>IF(N2031="základní",J2031,0)</f>
        <v>0</v>
      </c>
      <c r="BF2031" s="150">
        <f>IF(N2031="snížená",J2031,0)</f>
        <v>0</v>
      </c>
      <c r="BG2031" s="150">
        <f>IF(N2031="zákl. přenesená",J2031,0)</f>
        <v>0</v>
      </c>
      <c r="BH2031" s="150">
        <f>IF(N2031="sníž. přenesená",J2031,0)</f>
        <v>0</v>
      </c>
      <c r="BI2031" s="150">
        <f>IF(N2031="nulová",J2031,0)</f>
        <v>0</v>
      </c>
      <c r="BJ2031" s="17" t="s">
        <v>84</v>
      </c>
      <c r="BK2031" s="150">
        <f>ROUND(I2031*H2031,2)</f>
        <v>0</v>
      </c>
      <c r="BL2031" s="17" t="s">
        <v>287</v>
      </c>
      <c r="BM2031" s="149" t="s">
        <v>3883</v>
      </c>
    </row>
    <row r="2032" spans="2:65" s="1" customFormat="1" ht="58.5">
      <c r="B2032" s="32"/>
      <c r="D2032" s="151" t="s">
        <v>195</v>
      </c>
      <c r="F2032" s="152" t="s">
        <v>2123</v>
      </c>
      <c r="I2032" s="153"/>
      <c r="L2032" s="32"/>
      <c r="M2032" s="154"/>
      <c r="T2032" s="56"/>
      <c r="AT2032" s="17" t="s">
        <v>195</v>
      </c>
      <c r="AU2032" s="17" t="s">
        <v>84</v>
      </c>
    </row>
    <row r="2033" spans="2:65" s="1" customFormat="1" ht="33" customHeight="1">
      <c r="B2033" s="32"/>
      <c r="C2033" s="137" t="s">
        <v>2137</v>
      </c>
      <c r="D2033" s="137" t="s">
        <v>189</v>
      </c>
      <c r="E2033" s="138" t="s">
        <v>2138</v>
      </c>
      <c r="F2033" s="139" t="s">
        <v>2139</v>
      </c>
      <c r="G2033" s="140" t="s">
        <v>397</v>
      </c>
      <c r="H2033" s="141">
        <v>65.372</v>
      </c>
      <c r="I2033" s="142"/>
      <c r="J2033" s="143">
        <f>ROUND(I2033*H2033,2)</f>
        <v>0</v>
      </c>
      <c r="K2033" s="144"/>
      <c r="L2033" s="32"/>
      <c r="M2033" s="145" t="s">
        <v>1</v>
      </c>
      <c r="N2033" s="146" t="s">
        <v>39</v>
      </c>
      <c r="P2033" s="147">
        <f>O2033*H2033</f>
        <v>0</v>
      </c>
      <c r="Q2033" s="147">
        <v>0</v>
      </c>
      <c r="R2033" s="147">
        <f>Q2033*H2033</f>
        <v>0</v>
      </c>
      <c r="S2033" s="147">
        <v>0</v>
      </c>
      <c r="T2033" s="148">
        <f>S2033*H2033</f>
        <v>0</v>
      </c>
      <c r="AR2033" s="149" t="s">
        <v>287</v>
      </c>
      <c r="AT2033" s="149" t="s">
        <v>189</v>
      </c>
      <c r="AU2033" s="149" t="s">
        <v>84</v>
      </c>
      <c r="AY2033" s="17" t="s">
        <v>187</v>
      </c>
      <c r="BE2033" s="150">
        <f>IF(N2033="základní",J2033,0)</f>
        <v>0</v>
      </c>
      <c r="BF2033" s="150">
        <f>IF(N2033="snížená",J2033,0)</f>
        <v>0</v>
      </c>
      <c r="BG2033" s="150">
        <f>IF(N2033="zákl. přenesená",J2033,0)</f>
        <v>0</v>
      </c>
      <c r="BH2033" s="150">
        <f>IF(N2033="sníž. přenesená",J2033,0)</f>
        <v>0</v>
      </c>
      <c r="BI2033" s="150">
        <f>IF(N2033="nulová",J2033,0)</f>
        <v>0</v>
      </c>
      <c r="BJ2033" s="17" t="s">
        <v>84</v>
      </c>
      <c r="BK2033" s="150">
        <f>ROUND(I2033*H2033,2)</f>
        <v>0</v>
      </c>
      <c r="BL2033" s="17" t="s">
        <v>287</v>
      </c>
      <c r="BM2033" s="149" t="s">
        <v>3884</v>
      </c>
    </row>
    <row r="2034" spans="2:65" s="12" customFormat="1" ht="11.25">
      <c r="B2034" s="155"/>
      <c r="D2034" s="151" t="s">
        <v>197</v>
      </c>
      <c r="E2034" s="156" t="s">
        <v>1</v>
      </c>
      <c r="F2034" s="157" t="s">
        <v>207</v>
      </c>
      <c r="H2034" s="156" t="s">
        <v>1</v>
      </c>
      <c r="I2034" s="158"/>
      <c r="L2034" s="155"/>
      <c r="M2034" s="159"/>
      <c r="T2034" s="160"/>
      <c r="AT2034" s="156" t="s">
        <v>197</v>
      </c>
      <c r="AU2034" s="156" t="s">
        <v>84</v>
      </c>
      <c r="AV2034" s="12" t="s">
        <v>80</v>
      </c>
      <c r="AW2034" s="12" t="s">
        <v>30</v>
      </c>
      <c r="AX2034" s="12" t="s">
        <v>73</v>
      </c>
      <c r="AY2034" s="156" t="s">
        <v>187</v>
      </c>
    </row>
    <row r="2035" spans="2:65" s="13" customFormat="1" ht="11.25">
      <c r="B2035" s="161"/>
      <c r="D2035" s="151" t="s">
        <v>197</v>
      </c>
      <c r="E2035" s="162" t="s">
        <v>1</v>
      </c>
      <c r="F2035" s="163" t="s">
        <v>2141</v>
      </c>
      <c r="H2035" s="164">
        <v>10.891999999999999</v>
      </c>
      <c r="I2035" s="165"/>
      <c r="L2035" s="161"/>
      <c r="M2035" s="166"/>
      <c r="T2035" s="167"/>
      <c r="AT2035" s="162" t="s">
        <v>197</v>
      </c>
      <c r="AU2035" s="162" t="s">
        <v>84</v>
      </c>
      <c r="AV2035" s="13" t="s">
        <v>84</v>
      </c>
      <c r="AW2035" s="13" t="s">
        <v>30</v>
      </c>
      <c r="AX2035" s="13" t="s">
        <v>73</v>
      </c>
      <c r="AY2035" s="162" t="s">
        <v>187</v>
      </c>
    </row>
    <row r="2036" spans="2:65" s="13" customFormat="1" ht="11.25">
      <c r="B2036" s="161"/>
      <c r="D2036" s="151" t="s">
        <v>197</v>
      </c>
      <c r="E2036" s="162" t="s">
        <v>1</v>
      </c>
      <c r="F2036" s="163" t="s">
        <v>2142</v>
      </c>
      <c r="H2036" s="164">
        <v>28.8</v>
      </c>
      <c r="I2036" s="165"/>
      <c r="L2036" s="161"/>
      <c r="M2036" s="166"/>
      <c r="T2036" s="167"/>
      <c r="AT2036" s="162" t="s">
        <v>197</v>
      </c>
      <c r="AU2036" s="162" t="s">
        <v>84</v>
      </c>
      <c r="AV2036" s="13" t="s">
        <v>84</v>
      </c>
      <c r="AW2036" s="13" t="s">
        <v>30</v>
      </c>
      <c r="AX2036" s="13" t="s">
        <v>73</v>
      </c>
      <c r="AY2036" s="162" t="s">
        <v>187</v>
      </c>
    </row>
    <row r="2037" spans="2:65" s="13" customFormat="1" ht="11.25">
      <c r="B2037" s="161"/>
      <c r="D2037" s="151" t="s">
        <v>197</v>
      </c>
      <c r="E2037" s="162" t="s">
        <v>1</v>
      </c>
      <c r="F2037" s="163" t="s">
        <v>2143</v>
      </c>
      <c r="H2037" s="164">
        <v>12.74</v>
      </c>
      <c r="I2037" s="165"/>
      <c r="L2037" s="161"/>
      <c r="M2037" s="166"/>
      <c r="T2037" s="167"/>
      <c r="AT2037" s="162" t="s">
        <v>197</v>
      </c>
      <c r="AU2037" s="162" t="s">
        <v>84</v>
      </c>
      <c r="AV2037" s="13" t="s">
        <v>84</v>
      </c>
      <c r="AW2037" s="13" t="s">
        <v>30</v>
      </c>
      <c r="AX2037" s="13" t="s">
        <v>73</v>
      </c>
      <c r="AY2037" s="162" t="s">
        <v>187</v>
      </c>
    </row>
    <row r="2038" spans="2:65" s="13" customFormat="1" ht="11.25">
      <c r="B2038" s="161"/>
      <c r="D2038" s="151" t="s">
        <v>197</v>
      </c>
      <c r="E2038" s="162" t="s">
        <v>1</v>
      </c>
      <c r="F2038" s="163" t="s">
        <v>2144</v>
      </c>
      <c r="H2038" s="164">
        <v>12.94</v>
      </c>
      <c r="I2038" s="165"/>
      <c r="L2038" s="161"/>
      <c r="M2038" s="166"/>
      <c r="T2038" s="167"/>
      <c r="AT2038" s="162" t="s">
        <v>197</v>
      </c>
      <c r="AU2038" s="162" t="s">
        <v>84</v>
      </c>
      <c r="AV2038" s="13" t="s">
        <v>84</v>
      </c>
      <c r="AW2038" s="13" t="s">
        <v>30</v>
      </c>
      <c r="AX2038" s="13" t="s">
        <v>73</v>
      </c>
      <c r="AY2038" s="162" t="s">
        <v>187</v>
      </c>
    </row>
    <row r="2039" spans="2:65" s="14" customFormat="1" ht="11.25">
      <c r="B2039" s="168"/>
      <c r="D2039" s="151" t="s">
        <v>197</v>
      </c>
      <c r="E2039" s="169" t="s">
        <v>1</v>
      </c>
      <c r="F2039" s="170" t="s">
        <v>202</v>
      </c>
      <c r="H2039" s="171">
        <v>65.372</v>
      </c>
      <c r="I2039" s="172"/>
      <c r="L2039" s="168"/>
      <c r="M2039" s="173"/>
      <c r="T2039" s="174"/>
      <c r="AT2039" s="169" t="s">
        <v>197</v>
      </c>
      <c r="AU2039" s="169" t="s">
        <v>84</v>
      </c>
      <c r="AV2039" s="14" t="s">
        <v>193</v>
      </c>
      <c r="AW2039" s="14" t="s">
        <v>30</v>
      </c>
      <c r="AX2039" s="14" t="s">
        <v>80</v>
      </c>
      <c r="AY2039" s="169" t="s">
        <v>187</v>
      </c>
    </row>
    <row r="2040" spans="2:65" s="1" customFormat="1" ht="16.5" customHeight="1">
      <c r="B2040" s="32"/>
      <c r="C2040" s="175" t="s">
        <v>2145</v>
      </c>
      <c r="D2040" s="175" t="s">
        <v>338</v>
      </c>
      <c r="E2040" s="176" t="s">
        <v>2146</v>
      </c>
      <c r="F2040" s="177" t="s">
        <v>2147</v>
      </c>
      <c r="G2040" s="178" t="s">
        <v>397</v>
      </c>
      <c r="H2040" s="179">
        <v>71.909000000000006</v>
      </c>
      <c r="I2040" s="180"/>
      <c r="J2040" s="181">
        <f>ROUND(I2040*H2040,2)</f>
        <v>0</v>
      </c>
      <c r="K2040" s="182"/>
      <c r="L2040" s="183"/>
      <c r="M2040" s="184" t="s">
        <v>1</v>
      </c>
      <c r="N2040" s="185" t="s">
        <v>39</v>
      </c>
      <c r="P2040" s="147">
        <f>O2040*H2040</f>
        <v>0</v>
      </c>
      <c r="Q2040" s="147">
        <v>0</v>
      </c>
      <c r="R2040" s="147">
        <f>Q2040*H2040</f>
        <v>0</v>
      </c>
      <c r="S2040" s="147">
        <v>0</v>
      </c>
      <c r="T2040" s="148">
        <f>S2040*H2040</f>
        <v>0</v>
      </c>
      <c r="AR2040" s="149" t="s">
        <v>388</v>
      </c>
      <c r="AT2040" s="149" t="s">
        <v>338</v>
      </c>
      <c r="AU2040" s="149" t="s">
        <v>84</v>
      </c>
      <c r="AY2040" s="17" t="s">
        <v>187</v>
      </c>
      <c r="BE2040" s="150">
        <f>IF(N2040="základní",J2040,0)</f>
        <v>0</v>
      </c>
      <c r="BF2040" s="150">
        <f>IF(N2040="snížená",J2040,0)</f>
        <v>0</v>
      </c>
      <c r="BG2040" s="150">
        <f>IF(N2040="zákl. přenesená",J2040,0)</f>
        <v>0</v>
      </c>
      <c r="BH2040" s="150">
        <f>IF(N2040="sníž. přenesená",J2040,0)</f>
        <v>0</v>
      </c>
      <c r="BI2040" s="150">
        <f>IF(N2040="nulová",J2040,0)</f>
        <v>0</v>
      </c>
      <c r="BJ2040" s="17" t="s">
        <v>84</v>
      </c>
      <c r="BK2040" s="150">
        <f>ROUND(I2040*H2040,2)</f>
        <v>0</v>
      </c>
      <c r="BL2040" s="17" t="s">
        <v>287</v>
      </c>
      <c r="BM2040" s="149" t="s">
        <v>3885</v>
      </c>
    </row>
    <row r="2041" spans="2:65" s="13" customFormat="1" ht="11.25">
      <c r="B2041" s="161"/>
      <c r="D2041" s="151" t="s">
        <v>197</v>
      </c>
      <c r="E2041" s="162" t="s">
        <v>1</v>
      </c>
      <c r="F2041" s="163" t="s">
        <v>2149</v>
      </c>
      <c r="H2041" s="164">
        <v>71.909000000000006</v>
      </c>
      <c r="I2041" s="165"/>
      <c r="L2041" s="161"/>
      <c r="M2041" s="166"/>
      <c r="T2041" s="167"/>
      <c r="AT2041" s="162" t="s">
        <v>197</v>
      </c>
      <c r="AU2041" s="162" t="s">
        <v>84</v>
      </c>
      <c r="AV2041" s="13" t="s">
        <v>84</v>
      </c>
      <c r="AW2041" s="13" t="s">
        <v>30</v>
      </c>
      <c r="AX2041" s="13" t="s">
        <v>73</v>
      </c>
      <c r="AY2041" s="162" t="s">
        <v>187</v>
      </c>
    </row>
    <row r="2042" spans="2:65" s="14" customFormat="1" ht="11.25">
      <c r="B2042" s="168"/>
      <c r="D2042" s="151" t="s">
        <v>197</v>
      </c>
      <c r="E2042" s="169" t="s">
        <v>1</v>
      </c>
      <c r="F2042" s="170" t="s">
        <v>202</v>
      </c>
      <c r="H2042" s="171">
        <v>71.909000000000006</v>
      </c>
      <c r="I2042" s="172"/>
      <c r="L2042" s="168"/>
      <c r="M2042" s="173"/>
      <c r="T2042" s="174"/>
      <c r="AT2042" s="169" t="s">
        <v>197</v>
      </c>
      <c r="AU2042" s="169" t="s">
        <v>84</v>
      </c>
      <c r="AV2042" s="14" t="s">
        <v>193</v>
      </c>
      <c r="AW2042" s="14" t="s">
        <v>30</v>
      </c>
      <c r="AX2042" s="14" t="s">
        <v>80</v>
      </c>
      <c r="AY2042" s="169" t="s">
        <v>187</v>
      </c>
    </row>
    <row r="2043" spans="2:65" s="1" customFormat="1" ht="24.2" customHeight="1">
      <c r="B2043" s="32"/>
      <c r="C2043" s="137" t="s">
        <v>2150</v>
      </c>
      <c r="D2043" s="137" t="s">
        <v>189</v>
      </c>
      <c r="E2043" s="138" t="s">
        <v>2151</v>
      </c>
      <c r="F2043" s="139" t="s">
        <v>2152</v>
      </c>
      <c r="G2043" s="140" t="s">
        <v>245</v>
      </c>
      <c r="H2043" s="141">
        <v>45.3</v>
      </c>
      <c r="I2043" s="142"/>
      <c r="J2043" s="143">
        <f>ROUND(I2043*H2043,2)</f>
        <v>0</v>
      </c>
      <c r="K2043" s="144"/>
      <c r="L2043" s="32"/>
      <c r="M2043" s="145" t="s">
        <v>1</v>
      </c>
      <c r="N2043" s="146" t="s">
        <v>39</v>
      </c>
      <c r="P2043" s="147">
        <f>O2043*H2043</f>
        <v>0</v>
      </c>
      <c r="Q2043" s="147">
        <v>0</v>
      </c>
      <c r="R2043" s="147">
        <f>Q2043*H2043</f>
        <v>0</v>
      </c>
      <c r="S2043" s="147">
        <v>0</v>
      </c>
      <c r="T2043" s="148">
        <f>S2043*H2043</f>
        <v>0</v>
      </c>
      <c r="AR2043" s="149" t="s">
        <v>287</v>
      </c>
      <c r="AT2043" s="149" t="s">
        <v>189</v>
      </c>
      <c r="AU2043" s="149" t="s">
        <v>84</v>
      </c>
      <c r="AY2043" s="17" t="s">
        <v>187</v>
      </c>
      <c r="BE2043" s="150">
        <f>IF(N2043="základní",J2043,0)</f>
        <v>0</v>
      </c>
      <c r="BF2043" s="150">
        <f>IF(N2043="snížená",J2043,0)</f>
        <v>0</v>
      </c>
      <c r="BG2043" s="150">
        <f>IF(N2043="zákl. přenesená",J2043,0)</f>
        <v>0</v>
      </c>
      <c r="BH2043" s="150">
        <f>IF(N2043="sníž. přenesená",J2043,0)</f>
        <v>0</v>
      </c>
      <c r="BI2043" s="150">
        <f>IF(N2043="nulová",J2043,0)</f>
        <v>0</v>
      </c>
      <c r="BJ2043" s="17" t="s">
        <v>84</v>
      </c>
      <c r="BK2043" s="150">
        <f>ROUND(I2043*H2043,2)</f>
        <v>0</v>
      </c>
      <c r="BL2043" s="17" t="s">
        <v>287</v>
      </c>
      <c r="BM2043" s="149" t="s">
        <v>3886</v>
      </c>
    </row>
    <row r="2044" spans="2:65" s="12" customFormat="1" ht="11.25">
      <c r="B2044" s="155"/>
      <c r="D2044" s="151" t="s">
        <v>197</v>
      </c>
      <c r="E2044" s="156" t="s">
        <v>1</v>
      </c>
      <c r="F2044" s="157" t="s">
        <v>379</v>
      </c>
      <c r="H2044" s="156" t="s">
        <v>1</v>
      </c>
      <c r="I2044" s="158"/>
      <c r="L2044" s="155"/>
      <c r="M2044" s="159"/>
      <c r="T2044" s="160"/>
      <c r="AT2044" s="156" t="s">
        <v>197</v>
      </c>
      <c r="AU2044" s="156" t="s">
        <v>84</v>
      </c>
      <c r="AV2044" s="12" t="s">
        <v>80</v>
      </c>
      <c r="AW2044" s="12" t="s">
        <v>30</v>
      </c>
      <c r="AX2044" s="12" t="s">
        <v>73</v>
      </c>
      <c r="AY2044" s="156" t="s">
        <v>187</v>
      </c>
    </row>
    <row r="2045" spans="2:65" s="12" customFormat="1" ht="11.25">
      <c r="B2045" s="155"/>
      <c r="D2045" s="151" t="s">
        <v>197</v>
      </c>
      <c r="E2045" s="156" t="s">
        <v>1</v>
      </c>
      <c r="F2045" s="157" t="s">
        <v>307</v>
      </c>
      <c r="H2045" s="156" t="s">
        <v>1</v>
      </c>
      <c r="I2045" s="158"/>
      <c r="L2045" s="155"/>
      <c r="M2045" s="159"/>
      <c r="T2045" s="160"/>
      <c r="AT2045" s="156" t="s">
        <v>197</v>
      </c>
      <c r="AU2045" s="156" t="s">
        <v>84</v>
      </c>
      <c r="AV2045" s="12" t="s">
        <v>80</v>
      </c>
      <c r="AW2045" s="12" t="s">
        <v>30</v>
      </c>
      <c r="AX2045" s="12" t="s">
        <v>73</v>
      </c>
      <c r="AY2045" s="156" t="s">
        <v>187</v>
      </c>
    </row>
    <row r="2046" spans="2:65" s="13" customFormat="1" ht="11.25">
      <c r="B2046" s="161"/>
      <c r="D2046" s="151" t="s">
        <v>197</v>
      </c>
      <c r="E2046" s="162" t="s">
        <v>1</v>
      </c>
      <c r="F2046" s="163" t="s">
        <v>2154</v>
      </c>
      <c r="H2046" s="164">
        <v>5.65</v>
      </c>
      <c r="I2046" s="165"/>
      <c r="L2046" s="161"/>
      <c r="M2046" s="166"/>
      <c r="T2046" s="167"/>
      <c r="AT2046" s="162" t="s">
        <v>197</v>
      </c>
      <c r="AU2046" s="162" t="s">
        <v>84</v>
      </c>
      <c r="AV2046" s="13" t="s">
        <v>84</v>
      </c>
      <c r="AW2046" s="13" t="s">
        <v>30</v>
      </c>
      <c r="AX2046" s="13" t="s">
        <v>73</v>
      </c>
      <c r="AY2046" s="162" t="s">
        <v>187</v>
      </c>
    </row>
    <row r="2047" spans="2:65" s="13" customFormat="1" ht="11.25">
      <c r="B2047" s="161"/>
      <c r="D2047" s="151" t="s">
        <v>197</v>
      </c>
      <c r="E2047" s="162" t="s">
        <v>1</v>
      </c>
      <c r="F2047" s="163" t="s">
        <v>1483</v>
      </c>
      <c r="H2047" s="164">
        <v>2.99</v>
      </c>
      <c r="I2047" s="165"/>
      <c r="L2047" s="161"/>
      <c r="M2047" s="166"/>
      <c r="T2047" s="167"/>
      <c r="AT2047" s="162" t="s">
        <v>197</v>
      </c>
      <c r="AU2047" s="162" t="s">
        <v>84</v>
      </c>
      <c r="AV2047" s="13" t="s">
        <v>84</v>
      </c>
      <c r="AW2047" s="13" t="s">
        <v>30</v>
      </c>
      <c r="AX2047" s="13" t="s">
        <v>73</v>
      </c>
      <c r="AY2047" s="162" t="s">
        <v>187</v>
      </c>
    </row>
    <row r="2048" spans="2:65" s="13" customFormat="1" ht="11.25">
      <c r="B2048" s="161"/>
      <c r="D2048" s="151" t="s">
        <v>197</v>
      </c>
      <c r="E2048" s="162" t="s">
        <v>1</v>
      </c>
      <c r="F2048" s="163" t="s">
        <v>1483</v>
      </c>
      <c r="H2048" s="164">
        <v>2.99</v>
      </c>
      <c r="I2048" s="165"/>
      <c r="L2048" s="161"/>
      <c r="M2048" s="166"/>
      <c r="T2048" s="167"/>
      <c r="AT2048" s="162" t="s">
        <v>197</v>
      </c>
      <c r="AU2048" s="162" t="s">
        <v>84</v>
      </c>
      <c r="AV2048" s="13" t="s">
        <v>84</v>
      </c>
      <c r="AW2048" s="13" t="s">
        <v>30</v>
      </c>
      <c r="AX2048" s="13" t="s">
        <v>73</v>
      </c>
      <c r="AY2048" s="162" t="s">
        <v>187</v>
      </c>
    </row>
    <row r="2049" spans="2:65" s="13" customFormat="1" ht="11.25">
      <c r="B2049" s="161"/>
      <c r="D2049" s="151" t="s">
        <v>197</v>
      </c>
      <c r="E2049" s="162" t="s">
        <v>1</v>
      </c>
      <c r="F2049" s="163" t="s">
        <v>1482</v>
      </c>
      <c r="H2049" s="164">
        <v>3.34</v>
      </c>
      <c r="I2049" s="165"/>
      <c r="L2049" s="161"/>
      <c r="M2049" s="166"/>
      <c r="T2049" s="167"/>
      <c r="AT2049" s="162" t="s">
        <v>197</v>
      </c>
      <c r="AU2049" s="162" t="s">
        <v>84</v>
      </c>
      <c r="AV2049" s="13" t="s">
        <v>84</v>
      </c>
      <c r="AW2049" s="13" t="s">
        <v>30</v>
      </c>
      <c r="AX2049" s="13" t="s">
        <v>73</v>
      </c>
      <c r="AY2049" s="162" t="s">
        <v>187</v>
      </c>
    </row>
    <row r="2050" spans="2:65" s="13" customFormat="1" ht="11.25">
      <c r="B2050" s="161"/>
      <c r="D2050" s="151" t="s">
        <v>197</v>
      </c>
      <c r="E2050" s="162" t="s">
        <v>1</v>
      </c>
      <c r="F2050" s="163" t="s">
        <v>2155</v>
      </c>
      <c r="H2050" s="164">
        <v>3.51</v>
      </c>
      <c r="I2050" s="165"/>
      <c r="L2050" s="161"/>
      <c r="M2050" s="166"/>
      <c r="T2050" s="167"/>
      <c r="AT2050" s="162" t="s">
        <v>197</v>
      </c>
      <c r="AU2050" s="162" t="s">
        <v>84</v>
      </c>
      <c r="AV2050" s="13" t="s">
        <v>84</v>
      </c>
      <c r="AW2050" s="13" t="s">
        <v>30</v>
      </c>
      <c r="AX2050" s="13" t="s">
        <v>73</v>
      </c>
      <c r="AY2050" s="162" t="s">
        <v>187</v>
      </c>
    </row>
    <row r="2051" spans="2:65" s="12" customFormat="1" ht="11.25">
      <c r="B2051" s="155"/>
      <c r="D2051" s="151" t="s">
        <v>197</v>
      </c>
      <c r="E2051" s="156" t="s">
        <v>1</v>
      </c>
      <c r="F2051" s="157" t="s">
        <v>311</v>
      </c>
      <c r="H2051" s="156" t="s">
        <v>1</v>
      </c>
      <c r="I2051" s="158"/>
      <c r="L2051" s="155"/>
      <c r="M2051" s="159"/>
      <c r="T2051" s="160"/>
      <c r="AT2051" s="156" t="s">
        <v>197</v>
      </c>
      <c r="AU2051" s="156" t="s">
        <v>84</v>
      </c>
      <c r="AV2051" s="12" t="s">
        <v>80</v>
      </c>
      <c r="AW2051" s="12" t="s">
        <v>30</v>
      </c>
      <c r="AX2051" s="12" t="s">
        <v>73</v>
      </c>
      <c r="AY2051" s="156" t="s">
        <v>187</v>
      </c>
    </row>
    <row r="2052" spans="2:65" s="13" customFormat="1" ht="11.25">
      <c r="B2052" s="161"/>
      <c r="D2052" s="151" t="s">
        <v>197</v>
      </c>
      <c r="E2052" s="162" t="s">
        <v>1</v>
      </c>
      <c r="F2052" s="163" t="s">
        <v>2156</v>
      </c>
      <c r="H2052" s="164">
        <v>5.87</v>
      </c>
      <c r="I2052" s="165"/>
      <c r="L2052" s="161"/>
      <c r="M2052" s="166"/>
      <c r="T2052" s="167"/>
      <c r="AT2052" s="162" t="s">
        <v>197</v>
      </c>
      <c r="AU2052" s="162" t="s">
        <v>84</v>
      </c>
      <c r="AV2052" s="13" t="s">
        <v>84</v>
      </c>
      <c r="AW2052" s="13" t="s">
        <v>30</v>
      </c>
      <c r="AX2052" s="13" t="s">
        <v>73</v>
      </c>
      <c r="AY2052" s="162" t="s">
        <v>187</v>
      </c>
    </row>
    <row r="2053" spans="2:65" s="13" customFormat="1" ht="11.25">
      <c r="B2053" s="161"/>
      <c r="D2053" s="151" t="s">
        <v>197</v>
      </c>
      <c r="E2053" s="162" t="s">
        <v>1</v>
      </c>
      <c r="F2053" s="163" t="s">
        <v>1483</v>
      </c>
      <c r="H2053" s="164">
        <v>2.99</v>
      </c>
      <c r="I2053" s="165"/>
      <c r="L2053" s="161"/>
      <c r="M2053" s="166"/>
      <c r="T2053" s="167"/>
      <c r="AT2053" s="162" t="s">
        <v>197</v>
      </c>
      <c r="AU2053" s="162" t="s">
        <v>84</v>
      </c>
      <c r="AV2053" s="13" t="s">
        <v>84</v>
      </c>
      <c r="AW2053" s="13" t="s">
        <v>30</v>
      </c>
      <c r="AX2053" s="13" t="s">
        <v>73</v>
      </c>
      <c r="AY2053" s="162" t="s">
        <v>187</v>
      </c>
    </row>
    <row r="2054" spans="2:65" s="13" customFormat="1" ht="11.25">
      <c r="B2054" s="161"/>
      <c r="D2054" s="151" t="s">
        <v>197</v>
      </c>
      <c r="E2054" s="162" t="s">
        <v>1</v>
      </c>
      <c r="F2054" s="163" t="s">
        <v>1483</v>
      </c>
      <c r="H2054" s="164">
        <v>2.99</v>
      </c>
      <c r="I2054" s="165"/>
      <c r="L2054" s="161"/>
      <c r="M2054" s="166"/>
      <c r="T2054" s="167"/>
      <c r="AT2054" s="162" t="s">
        <v>197</v>
      </c>
      <c r="AU2054" s="162" t="s">
        <v>84</v>
      </c>
      <c r="AV2054" s="13" t="s">
        <v>84</v>
      </c>
      <c r="AW2054" s="13" t="s">
        <v>30</v>
      </c>
      <c r="AX2054" s="13" t="s">
        <v>73</v>
      </c>
      <c r="AY2054" s="162" t="s">
        <v>187</v>
      </c>
    </row>
    <row r="2055" spans="2:65" s="13" customFormat="1" ht="11.25">
      <c r="B2055" s="161"/>
      <c r="D2055" s="151" t="s">
        <v>197</v>
      </c>
      <c r="E2055" s="162" t="s">
        <v>1</v>
      </c>
      <c r="F2055" s="163" t="s">
        <v>1482</v>
      </c>
      <c r="H2055" s="164">
        <v>3.34</v>
      </c>
      <c r="I2055" s="165"/>
      <c r="L2055" s="161"/>
      <c r="M2055" s="166"/>
      <c r="T2055" s="167"/>
      <c r="AT2055" s="162" t="s">
        <v>197</v>
      </c>
      <c r="AU2055" s="162" t="s">
        <v>84</v>
      </c>
      <c r="AV2055" s="13" t="s">
        <v>84</v>
      </c>
      <c r="AW2055" s="13" t="s">
        <v>30</v>
      </c>
      <c r="AX2055" s="13" t="s">
        <v>73</v>
      </c>
      <c r="AY2055" s="162" t="s">
        <v>187</v>
      </c>
    </row>
    <row r="2056" spans="2:65" s="13" customFormat="1" ht="11.25">
      <c r="B2056" s="161"/>
      <c r="D2056" s="151" t="s">
        <v>197</v>
      </c>
      <c r="E2056" s="162" t="s">
        <v>1</v>
      </c>
      <c r="F2056" s="163" t="s">
        <v>2157</v>
      </c>
      <c r="H2056" s="164">
        <v>11.63</v>
      </c>
      <c r="I2056" s="165"/>
      <c r="L2056" s="161"/>
      <c r="M2056" s="166"/>
      <c r="T2056" s="167"/>
      <c r="AT2056" s="162" t="s">
        <v>197</v>
      </c>
      <c r="AU2056" s="162" t="s">
        <v>84</v>
      </c>
      <c r="AV2056" s="13" t="s">
        <v>84</v>
      </c>
      <c r="AW2056" s="13" t="s">
        <v>30</v>
      </c>
      <c r="AX2056" s="13" t="s">
        <v>73</v>
      </c>
      <c r="AY2056" s="162" t="s">
        <v>187</v>
      </c>
    </row>
    <row r="2057" spans="2:65" s="14" customFormat="1" ht="11.25">
      <c r="B2057" s="168"/>
      <c r="D2057" s="151" t="s">
        <v>197</v>
      </c>
      <c r="E2057" s="169" t="s">
        <v>1</v>
      </c>
      <c r="F2057" s="170" t="s">
        <v>202</v>
      </c>
      <c r="H2057" s="171">
        <v>45.300000000000004</v>
      </c>
      <c r="I2057" s="172"/>
      <c r="L2057" s="168"/>
      <c r="M2057" s="173"/>
      <c r="T2057" s="174"/>
      <c r="AT2057" s="169" t="s">
        <v>197</v>
      </c>
      <c r="AU2057" s="169" t="s">
        <v>84</v>
      </c>
      <c r="AV2057" s="14" t="s">
        <v>193</v>
      </c>
      <c r="AW2057" s="14" t="s">
        <v>30</v>
      </c>
      <c r="AX2057" s="14" t="s">
        <v>80</v>
      </c>
      <c r="AY2057" s="169" t="s">
        <v>187</v>
      </c>
    </row>
    <row r="2058" spans="2:65" s="1" customFormat="1" ht="44.25" customHeight="1">
      <c r="B2058" s="32"/>
      <c r="C2058" s="137" t="s">
        <v>2158</v>
      </c>
      <c r="D2058" s="137" t="s">
        <v>189</v>
      </c>
      <c r="E2058" s="138" t="s">
        <v>2159</v>
      </c>
      <c r="F2058" s="139" t="s">
        <v>2160</v>
      </c>
      <c r="G2058" s="140" t="s">
        <v>245</v>
      </c>
      <c r="H2058" s="141">
        <v>12.33</v>
      </c>
      <c r="I2058" s="142"/>
      <c r="J2058" s="143">
        <f>ROUND(I2058*H2058,2)</f>
        <v>0</v>
      </c>
      <c r="K2058" s="144"/>
      <c r="L2058" s="32"/>
      <c r="M2058" s="145" t="s">
        <v>1</v>
      </c>
      <c r="N2058" s="146" t="s">
        <v>39</v>
      </c>
      <c r="P2058" s="147">
        <f>O2058*H2058</f>
        <v>0</v>
      </c>
      <c r="Q2058" s="147">
        <v>0</v>
      </c>
      <c r="R2058" s="147">
        <f>Q2058*H2058</f>
        <v>0</v>
      </c>
      <c r="S2058" s="147">
        <v>0</v>
      </c>
      <c r="T2058" s="148">
        <f>S2058*H2058</f>
        <v>0</v>
      </c>
      <c r="AR2058" s="149" t="s">
        <v>287</v>
      </c>
      <c r="AT2058" s="149" t="s">
        <v>189</v>
      </c>
      <c r="AU2058" s="149" t="s">
        <v>84</v>
      </c>
      <c r="AY2058" s="17" t="s">
        <v>187</v>
      </c>
      <c r="BE2058" s="150">
        <f>IF(N2058="základní",J2058,0)</f>
        <v>0</v>
      </c>
      <c r="BF2058" s="150">
        <f>IF(N2058="snížená",J2058,0)</f>
        <v>0</v>
      </c>
      <c r="BG2058" s="150">
        <f>IF(N2058="zákl. přenesená",J2058,0)</f>
        <v>0</v>
      </c>
      <c r="BH2058" s="150">
        <f>IF(N2058="sníž. přenesená",J2058,0)</f>
        <v>0</v>
      </c>
      <c r="BI2058" s="150">
        <f>IF(N2058="nulová",J2058,0)</f>
        <v>0</v>
      </c>
      <c r="BJ2058" s="17" t="s">
        <v>84</v>
      </c>
      <c r="BK2058" s="150">
        <f>ROUND(I2058*H2058,2)</f>
        <v>0</v>
      </c>
      <c r="BL2058" s="17" t="s">
        <v>287</v>
      </c>
      <c r="BM2058" s="149" t="s">
        <v>3887</v>
      </c>
    </row>
    <row r="2059" spans="2:65" s="1" customFormat="1" ht="29.25">
      <c r="B2059" s="32"/>
      <c r="D2059" s="151" t="s">
        <v>195</v>
      </c>
      <c r="F2059" s="152" t="s">
        <v>2162</v>
      </c>
      <c r="I2059" s="153"/>
      <c r="L2059" s="32"/>
      <c r="M2059" s="154"/>
      <c r="T2059" s="56"/>
      <c r="AT2059" s="17" t="s">
        <v>195</v>
      </c>
      <c r="AU2059" s="17" t="s">
        <v>84</v>
      </c>
    </row>
    <row r="2060" spans="2:65" s="12" customFormat="1" ht="11.25">
      <c r="B2060" s="155"/>
      <c r="D2060" s="151" t="s">
        <v>197</v>
      </c>
      <c r="E2060" s="156" t="s">
        <v>1</v>
      </c>
      <c r="F2060" s="157" t="s">
        <v>207</v>
      </c>
      <c r="H2060" s="156" t="s">
        <v>1</v>
      </c>
      <c r="I2060" s="158"/>
      <c r="L2060" s="155"/>
      <c r="M2060" s="159"/>
      <c r="T2060" s="160"/>
      <c r="AT2060" s="156" t="s">
        <v>197</v>
      </c>
      <c r="AU2060" s="156" t="s">
        <v>84</v>
      </c>
      <c r="AV2060" s="12" t="s">
        <v>80</v>
      </c>
      <c r="AW2060" s="12" t="s">
        <v>30</v>
      </c>
      <c r="AX2060" s="12" t="s">
        <v>73</v>
      </c>
      <c r="AY2060" s="156" t="s">
        <v>187</v>
      </c>
    </row>
    <row r="2061" spans="2:65" s="13" customFormat="1" ht="11.25">
      <c r="B2061" s="161"/>
      <c r="D2061" s="151" t="s">
        <v>197</v>
      </c>
      <c r="E2061" s="162" t="s">
        <v>1</v>
      </c>
      <c r="F2061" s="163" t="s">
        <v>571</v>
      </c>
      <c r="H2061" s="164">
        <v>3.52</v>
      </c>
      <c r="I2061" s="165"/>
      <c r="L2061" s="161"/>
      <c r="M2061" s="166"/>
      <c r="T2061" s="167"/>
      <c r="AT2061" s="162" t="s">
        <v>197</v>
      </c>
      <c r="AU2061" s="162" t="s">
        <v>84</v>
      </c>
      <c r="AV2061" s="13" t="s">
        <v>84</v>
      </c>
      <c r="AW2061" s="13" t="s">
        <v>30</v>
      </c>
      <c r="AX2061" s="13" t="s">
        <v>73</v>
      </c>
      <c r="AY2061" s="162" t="s">
        <v>187</v>
      </c>
    </row>
    <row r="2062" spans="2:65" s="13" customFormat="1" ht="11.25">
      <c r="B2062" s="161"/>
      <c r="D2062" s="151" t="s">
        <v>197</v>
      </c>
      <c r="E2062" s="162" t="s">
        <v>1</v>
      </c>
      <c r="F2062" s="163" t="s">
        <v>2163</v>
      </c>
      <c r="H2062" s="164">
        <v>8.81</v>
      </c>
      <c r="I2062" s="165"/>
      <c r="L2062" s="161"/>
      <c r="M2062" s="166"/>
      <c r="T2062" s="167"/>
      <c r="AT2062" s="162" t="s">
        <v>197</v>
      </c>
      <c r="AU2062" s="162" t="s">
        <v>84</v>
      </c>
      <c r="AV2062" s="13" t="s">
        <v>84</v>
      </c>
      <c r="AW2062" s="13" t="s">
        <v>30</v>
      </c>
      <c r="AX2062" s="13" t="s">
        <v>73</v>
      </c>
      <c r="AY2062" s="162" t="s">
        <v>187</v>
      </c>
    </row>
    <row r="2063" spans="2:65" s="15" customFormat="1" ht="11.25">
      <c r="B2063" s="186"/>
      <c r="D2063" s="151" t="s">
        <v>197</v>
      </c>
      <c r="E2063" s="187" t="s">
        <v>1</v>
      </c>
      <c r="F2063" s="188" t="s">
        <v>492</v>
      </c>
      <c r="H2063" s="189">
        <v>12.33</v>
      </c>
      <c r="I2063" s="190"/>
      <c r="L2063" s="186"/>
      <c r="M2063" s="191"/>
      <c r="T2063" s="192"/>
      <c r="AT2063" s="187" t="s">
        <v>197</v>
      </c>
      <c r="AU2063" s="187" t="s">
        <v>84</v>
      </c>
      <c r="AV2063" s="15" t="s">
        <v>210</v>
      </c>
      <c r="AW2063" s="15" t="s">
        <v>30</v>
      </c>
      <c r="AX2063" s="15" t="s">
        <v>73</v>
      </c>
      <c r="AY2063" s="187" t="s">
        <v>187</v>
      </c>
    </row>
    <row r="2064" spans="2:65" s="14" customFormat="1" ht="11.25">
      <c r="B2064" s="168"/>
      <c r="D2064" s="151" t="s">
        <v>197</v>
      </c>
      <c r="E2064" s="169" t="s">
        <v>1</v>
      </c>
      <c r="F2064" s="170" t="s">
        <v>202</v>
      </c>
      <c r="H2064" s="171">
        <v>12.33</v>
      </c>
      <c r="I2064" s="172"/>
      <c r="L2064" s="168"/>
      <c r="M2064" s="173"/>
      <c r="T2064" s="174"/>
      <c r="AT2064" s="169" t="s">
        <v>197</v>
      </c>
      <c r="AU2064" s="169" t="s">
        <v>84</v>
      </c>
      <c r="AV2064" s="14" t="s">
        <v>193</v>
      </c>
      <c r="AW2064" s="14" t="s">
        <v>30</v>
      </c>
      <c r="AX2064" s="14" t="s">
        <v>80</v>
      </c>
      <c r="AY2064" s="169" t="s">
        <v>187</v>
      </c>
    </row>
    <row r="2065" spans="2:65" s="1" customFormat="1" ht="33" customHeight="1">
      <c r="B2065" s="32"/>
      <c r="C2065" s="175" t="s">
        <v>2164</v>
      </c>
      <c r="D2065" s="175" t="s">
        <v>338</v>
      </c>
      <c r="E2065" s="176" t="s">
        <v>2165</v>
      </c>
      <c r="F2065" s="177" t="s">
        <v>2166</v>
      </c>
      <c r="G2065" s="178" t="s">
        <v>245</v>
      </c>
      <c r="H2065" s="179">
        <v>13.563000000000001</v>
      </c>
      <c r="I2065" s="180"/>
      <c r="J2065" s="181">
        <f>ROUND(I2065*H2065,2)</f>
        <v>0</v>
      </c>
      <c r="K2065" s="182"/>
      <c r="L2065" s="183"/>
      <c r="M2065" s="184" t="s">
        <v>1</v>
      </c>
      <c r="N2065" s="185" t="s">
        <v>39</v>
      </c>
      <c r="P2065" s="147">
        <f>O2065*H2065</f>
        <v>0</v>
      </c>
      <c r="Q2065" s="147">
        <v>0</v>
      </c>
      <c r="R2065" s="147">
        <f>Q2065*H2065</f>
        <v>0</v>
      </c>
      <c r="S2065" s="147">
        <v>0</v>
      </c>
      <c r="T2065" s="148">
        <f>S2065*H2065</f>
        <v>0</v>
      </c>
      <c r="AR2065" s="149" t="s">
        <v>388</v>
      </c>
      <c r="AT2065" s="149" t="s">
        <v>338</v>
      </c>
      <c r="AU2065" s="149" t="s">
        <v>84</v>
      </c>
      <c r="AY2065" s="17" t="s">
        <v>187</v>
      </c>
      <c r="BE2065" s="150">
        <f>IF(N2065="základní",J2065,0)</f>
        <v>0</v>
      </c>
      <c r="BF2065" s="150">
        <f>IF(N2065="snížená",J2065,0)</f>
        <v>0</v>
      </c>
      <c r="BG2065" s="150">
        <f>IF(N2065="zákl. přenesená",J2065,0)</f>
        <v>0</v>
      </c>
      <c r="BH2065" s="150">
        <f>IF(N2065="sníž. přenesená",J2065,0)</f>
        <v>0</v>
      </c>
      <c r="BI2065" s="150">
        <f>IF(N2065="nulová",J2065,0)</f>
        <v>0</v>
      </c>
      <c r="BJ2065" s="17" t="s">
        <v>84</v>
      </c>
      <c r="BK2065" s="150">
        <f>ROUND(I2065*H2065,2)</f>
        <v>0</v>
      </c>
      <c r="BL2065" s="17" t="s">
        <v>287</v>
      </c>
      <c r="BM2065" s="149" t="s">
        <v>3888</v>
      </c>
    </row>
    <row r="2066" spans="2:65" s="13" customFormat="1" ht="11.25">
      <c r="B2066" s="161"/>
      <c r="D2066" s="151" t="s">
        <v>197</v>
      </c>
      <c r="E2066" s="162" t="s">
        <v>1</v>
      </c>
      <c r="F2066" s="163" t="s">
        <v>2168</v>
      </c>
      <c r="H2066" s="164">
        <v>13.563000000000001</v>
      </c>
      <c r="I2066" s="165"/>
      <c r="L2066" s="161"/>
      <c r="M2066" s="166"/>
      <c r="T2066" s="167"/>
      <c r="AT2066" s="162" t="s">
        <v>197</v>
      </c>
      <c r="AU2066" s="162" t="s">
        <v>84</v>
      </c>
      <c r="AV2066" s="13" t="s">
        <v>84</v>
      </c>
      <c r="AW2066" s="13" t="s">
        <v>30</v>
      </c>
      <c r="AX2066" s="13" t="s">
        <v>73</v>
      </c>
      <c r="AY2066" s="162" t="s">
        <v>187</v>
      </c>
    </row>
    <row r="2067" spans="2:65" s="14" customFormat="1" ht="11.25">
      <c r="B2067" s="168"/>
      <c r="D2067" s="151" t="s">
        <v>197</v>
      </c>
      <c r="E2067" s="169" t="s">
        <v>1</v>
      </c>
      <c r="F2067" s="170" t="s">
        <v>202</v>
      </c>
      <c r="H2067" s="171">
        <v>13.563000000000001</v>
      </c>
      <c r="I2067" s="172"/>
      <c r="L2067" s="168"/>
      <c r="M2067" s="173"/>
      <c r="T2067" s="174"/>
      <c r="AT2067" s="169" t="s">
        <v>197</v>
      </c>
      <c r="AU2067" s="169" t="s">
        <v>84</v>
      </c>
      <c r="AV2067" s="14" t="s">
        <v>193</v>
      </c>
      <c r="AW2067" s="14" t="s">
        <v>30</v>
      </c>
      <c r="AX2067" s="14" t="s">
        <v>80</v>
      </c>
      <c r="AY2067" s="169" t="s">
        <v>187</v>
      </c>
    </row>
    <row r="2068" spans="2:65" s="1" customFormat="1" ht="44.25" customHeight="1">
      <c r="B2068" s="32"/>
      <c r="C2068" s="137" t="s">
        <v>2169</v>
      </c>
      <c r="D2068" s="137" t="s">
        <v>189</v>
      </c>
      <c r="E2068" s="138" t="s">
        <v>2170</v>
      </c>
      <c r="F2068" s="139" t="s">
        <v>2171</v>
      </c>
      <c r="G2068" s="140" t="s">
        <v>245</v>
      </c>
      <c r="H2068" s="141">
        <v>34.9</v>
      </c>
      <c r="I2068" s="142"/>
      <c r="J2068" s="143">
        <f>ROUND(I2068*H2068,2)</f>
        <v>0</v>
      </c>
      <c r="K2068" s="144"/>
      <c r="L2068" s="32"/>
      <c r="M2068" s="145" t="s">
        <v>1</v>
      </c>
      <c r="N2068" s="146" t="s">
        <v>39</v>
      </c>
      <c r="P2068" s="147">
        <f>O2068*H2068</f>
        <v>0</v>
      </c>
      <c r="Q2068" s="147">
        <v>0</v>
      </c>
      <c r="R2068" s="147">
        <f>Q2068*H2068</f>
        <v>0</v>
      </c>
      <c r="S2068" s="147">
        <v>0</v>
      </c>
      <c r="T2068" s="148">
        <f>S2068*H2068</f>
        <v>0</v>
      </c>
      <c r="AR2068" s="149" t="s">
        <v>287</v>
      </c>
      <c r="AT2068" s="149" t="s">
        <v>189</v>
      </c>
      <c r="AU2068" s="149" t="s">
        <v>84</v>
      </c>
      <c r="AY2068" s="17" t="s">
        <v>187</v>
      </c>
      <c r="BE2068" s="150">
        <f>IF(N2068="základní",J2068,0)</f>
        <v>0</v>
      </c>
      <c r="BF2068" s="150">
        <f>IF(N2068="snížená",J2068,0)</f>
        <v>0</v>
      </c>
      <c r="BG2068" s="150">
        <f>IF(N2068="zákl. přenesená",J2068,0)</f>
        <v>0</v>
      </c>
      <c r="BH2068" s="150">
        <f>IF(N2068="sníž. přenesená",J2068,0)</f>
        <v>0</v>
      </c>
      <c r="BI2068" s="150">
        <f>IF(N2068="nulová",J2068,0)</f>
        <v>0</v>
      </c>
      <c r="BJ2068" s="17" t="s">
        <v>84</v>
      </c>
      <c r="BK2068" s="150">
        <f>ROUND(I2068*H2068,2)</f>
        <v>0</v>
      </c>
      <c r="BL2068" s="17" t="s">
        <v>287</v>
      </c>
      <c r="BM2068" s="149" t="s">
        <v>3889</v>
      </c>
    </row>
    <row r="2069" spans="2:65" s="1" customFormat="1" ht="29.25">
      <c r="B2069" s="32"/>
      <c r="D2069" s="151" t="s">
        <v>195</v>
      </c>
      <c r="F2069" s="152" t="s">
        <v>2162</v>
      </c>
      <c r="I2069" s="153"/>
      <c r="L2069" s="32"/>
      <c r="M2069" s="154"/>
      <c r="T2069" s="56"/>
      <c r="AT2069" s="17" t="s">
        <v>195</v>
      </c>
      <c r="AU2069" s="17" t="s">
        <v>84</v>
      </c>
    </row>
    <row r="2070" spans="2:65" s="12" customFormat="1" ht="11.25">
      <c r="B2070" s="155"/>
      <c r="D2070" s="151" t="s">
        <v>197</v>
      </c>
      <c r="E2070" s="156" t="s">
        <v>1</v>
      </c>
      <c r="F2070" s="157" t="s">
        <v>207</v>
      </c>
      <c r="H2070" s="156" t="s">
        <v>1</v>
      </c>
      <c r="I2070" s="158"/>
      <c r="L2070" s="155"/>
      <c r="M2070" s="159"/>
      <c r="T2070" s="160"/>
      <c r="AT2070" s="156" t="s">
        <v>197</v>
      </c>
      <c r="AU2070" s="156" t="s">
        <v>84</v>
      </c>
      <c r="AV2070" s="12" t="s">
        <v>80</v>
      </c>
      <c r="AW2070" s="12" t="s">
        <v>30</v>
      </c>
      <c r="AX2070" s="12" t="s">
        <v>73</v>
      </c>
      <c r="AY2070" s="156" t="s">
        <v>187</v>
      </c>
    </row>
    <row r="2071" spans="2:65" s="13" customFormat="1" ht="11.25">
      <c r="B2071" s="161"/>
      <c r="D2071" s="151" t="s">
        <v>197</v>
      </c>
      <c r="E2071" s="162" t="s">
        <v>1</v>
      </c>
      <c r="F2071" s="163" t="s">
        <v>2173</v>
      </c>
      <c r="H2071" s="164">
        <v>5.0999999999999996</v>
      </c>
      <c r="I2071" s="165"/>
      <c r="L2071" s="161"/>
      <c r="M2071" s="166"/>
      <c r="T2071" s="167"/>
      <c r="AT2071" s="162" t="s">
        <v>197</v>
      </c>
      <c r="AU2071" s="162" t="s">
        <v>84</v>
      </c>
      <c r="AV2071" s="13" t="s">
        <v>84</v>
      </c>
      <c r="AW2071" s="13" t="s">
        <v>30</v>
      </c>
      <c r="AX2071" s="13" t="s">
        <v>73</v>
      </c>
      <c r="AY2071" s="162" t="s">
        <v>187</v>
      </c>
    </row>
    <row r="2072" spans="2:65" s="15" customFormat="1" ht="11.25">
      <c r="B2072" s="186"/>
      <c r="D2072" s="151" t="s">
        <v>197</v>
      </c>
      <c r="E2072" s="187" t="s">
        <v>1</v>
      </c>
      <c r="F2072" s="188" t="s">
        <v>492</v>
      </c>
      <c r="H2072" s="189">
        <v>5.0999999999999996</v>
      </c>
      <c r="I2072" s="190"/>
      <c r="L2072" s="186"/>
      <c r="M2072" s="191"/>
      <c r="T2072" s="192"/>
      <c r="AT2072" s="187" t="s">
        <v>197</v>
      </c>
      <c r="AU2072" s="187" t="s">
        <v>84</v>
      </c>
      <c r="AV2072" s="15" t="s">
        <v>210</v>
      </c>
      <c r="AW2072" s="15" t="s">
        <v>30</v>
      </c>
      <c r="AX2072" s="15" t="s">
        <v>73</v>
      </c>
      <c r="AY2072" s="187" t="s">
        <v>187</v>
      </c>
    </row>
    <row r="2073" spans="2:65" s="13" customFormat="1" ht="11.25">
      <c r="B2073" s="161"/>
      <c r="D2073" s="151" t="s">
        <v>197</v>
      </c>
      <c r="E2073" s="162" t="s">
        <v>1</v>
      </c>
      <c r="F2073" s="163" t="s">
        <v>2174</v>
      </c>
      <c r="H2073" s="164">
        <v>6.58</v>
      </c>
      <c r="I2073" s="165"/>
      <c r="L2073" s="161"/>
      <c r="M2073" s="166"/>
      <c r="T2073" s="167"/>
      <c r="AT2073" s="162" t="s">
        <v>197</v>
      </c>
      <c r="AU2073" s="162" t="s">
        <v>84</v>
      </c>
      <c r="AV2073" s="13" t="s">
        <v>84</v>
      </c>
      <c r="AW2073" s="13" t="s">
        <v>30</v>
      </c>
      <c r="AX2073" s="13" t="s">
        <v>73</v>
      </c>
      <c r="AY2073" s="162" t="s">
        <v>187</v>
      </c>
    </row>
    <row r="2074" spans="2:65" s="13" customFormat="1" ht="11.25">
      <c r="B2074" s="161"/>
      <c r="D2074" s="151" t="s">
        <v>197</v>
      </c>
      <c r="E2074" s="162" t="s">
        <v>1</v>
      </c>
      <c r="F2074" s="163" t="s">
        <v>2175</v>
      </c>
      <c r="H2074" s="164">
        <v>6.42</v>
      </c>
      <c r="I2074" s="165"/>
      <c r="L2074" s="161"/>
      <c r="M2074" s="166"/>
      <c r="T2074" s="167"/>
      <c r="AT2074" s="162" t="s">
        <v>197</v>
      </c>
      <c r="AU2074" s="162" t="s">
        <v>84</v>
      </c>
      <c r="AV2074" s="13" t="s">
        <v>84</v>
      </c>
      <c r="AW2074" s="13" t="s">
        <v>30</v>
      </c>
      <c r="AX2074" s="13" t="s">
        <v>73</v>
      </c>
      <c r="AY2074" s="162" t="s">
        <v>187</v>
      </c>
    </row>
    <row r="2075" spans="2:65" s="15" customFormat="1" ht="11.25">
      <c r="B2075" s="186"/>
      <c r="D2075" s="151" t="s">
        <v>197</v>
      </c>
      <c r="E2075" s="187" t="s">
        <v>1</v>
      </c>
      <c r="F2075" s="188" t="s">
        <v>492</v>
      </c>
      <c r="H2075" s="189">
        <v>13</v>
      </c>
      <c r="I2075" s="190"/>
      <c r="L2075" s="186"/>
      <c r="M2075" s="191"/>
      <c r="T2075" s="192"/>
      <c r="AT2075" s="187" t="s">
        <v>197</v>
      </c>
      <c r="AU2075" s="187" t="s">
        <v>84</v>
      </c>
      <c r="AV2075" s="15" t="s">
        <v>210</v>
      </c>
      <c r="AW2075" s="15" t="s">
        <v>30</v>
      </c>
      <c r="AX2075" s="15" t="s">
        <v>73</v>
      </c>
      <c r="AY2075" s="187" t="s">
        <v>187</v>
      </c>
    </row>
    <row r="2076" spans="2:65" s="13" customFormat="1" ht="11.25">
      <c r="B2076" s="161"/>
      <c r="D2076" s="151" t="s">
        <v>197</v>
      </c>
      <c r="E2076" s="162" t="s">
        <v>1</v>
      </c>
      <c r="F2076" s="163" t="s">
        <v>2176</v>
      </c>
      <c r="H2076" s="164">
        <v>8.4</v>
      </c>
      <c r="I2076" s="165"/>
      <c r="L2076" s="161"/>
      <c r="M2076" s="166"/>
      <c r="T2076" s="167"/>
      <c r="AT2076" s="162" t="s">
        <v>197</v>
      </c>
      <c r="AU2076" s="162" t="s">
        <v>84</v>
      </c>
      <c r="AV2076" s="13" t="s">
        <v>84</v>
      </c>
      <c r="AW2076" s="13" t="s">
        <v>30</v>
      </c>
      <c r="AX2076" s="13" t="s">
        <v>73</v>
      </c>
      <c r="AY2076" s="162" t="s">
        <v>187</v>
      </c>
    </row>
    <row r="2077" spans="2:65" s="13" customFormat="1" ht="11.25">
      <c r="B2077" s="161"/>
      <c r="D2077" s="151" t="s">
        <v>197</v>
      </c>
      <c r="E2077" s="162" t="s">
        <v>1</v>
      </c>
      <c r="F2077" s="163" t="s">
        <v>2176</v>
      </c>
      <c r="H2077" s="164">
        <v>8.4</v>
      </c>
      <c r="I2077" s="165"/>
      <c r="L2077" s="161"/>
      <c r="M2077" s="166"/>
      <c r="T2077" s="167"/>
      <c r="AT2077" s="162" t="s">
        <v>197</v>
      </c>
      <c r="AU2077" s="162" t="s">
        <v>84</v>
      </c>
      <c r="AV2077" s="13" t="s">
        <v>84</v>
      </c>
      <c r="AW2077" s="13" t="s">
        <v>30</v>
      </c>
      <c r="AX2077" s="13" t="s">
        <v>73</v>
      </c>
      <c r="AY2077" s="162" t="s">
        <v>187</v>
      </c>
    </row>
    <row r="2078" spans="2:65" s="15" customFormat="1" ht="11.25">
      <c r="B2078" s="186"/>
      <c r="D2078" s="151" t="s">
        <v>197</v>
      </c>
      <c r="E2078" s="187" t="s">
        <v>1</v>
      </c>
      <c r="F2078" s="188" t="s">
        <v>492</v>
      </c>
      <c r="H2078" s="189">
        <v>16.8</v>
      </c>
      <c r="I2078" s="190"/>
      <c r="L2078" s="186"/>
      <c r="M2078" s="191"/>
      <c r="T2078" s="192"/>
      <c r="AT2078" s="187" t="s">
        <v>197</v>
      </c>
      <c r="AU2078" s="187" t="s">
        <v>84</v>
      </c>
      <c r="AV2078" s="15" t="s">
        <v>210</v>
      </c>
      <c r="AW2078" s="15" t="s">
        <v>30</v>
      </c>
      <c r="AX2078" s="15" t="s">
        <v>73</v>
      </c>
      <c r="AY2078" s="187" t="s">
        <v>187</v>
      </c>
    </row>
    <row r="2079" spans="2:65" s="14" customFormat="1" ht="11.25">
      <c r="B2079" s="168"/>
      <c r="D2079" s="151" t="s">
        <v>197</v>
      </c>
      <c r="E2079" s="169" t="s">
        <v>1</v>
      </c>
      <c r="F2079" s="170" t="s">
        <v>202</v>
      </c>
      <c r="H2079" s="171">
        <v>34.9</v>
      </c>
      <c r="I2079" s="172"/>
      <c r="L2079" s="168"/>
      <c r="M2079" s="173"/>
      <c r="T2079" s="174"/>
      <c r="AT2079" s="169" t="s">
        <v>197</v>
      </c>
      <c r="AU2079" s="169" t="s">
        <v>84</v>
      </c>
      <c r="AV2079" s="14" t="s">
        <v>193</v>
      </c>
      <c r="AW2079" s="14" t="s">
        <v>30</v>
      </c>
      <c r="AX2079" s="14" t="s">
        <v>80</v>
      </c>
      <c r="AY2079" s="169" t="s">
        <v>187</v>
      </c>
    </row>
    <row r="2080" spans="2:65" s="1" customFormat="1" ht="33" customHeight="1">
      <c r="B2080" s="32"/>
      <c r="C2080" s="175" t="s">
        <v>2177</v>
      </c>
      <c r="D2080" s="175" t="s">
        <v>338</v>
      </c>
      <c r="E2080" s="176" t="s">
        <v>2178</v>
      </c>
      <c r="F2080" s="177" t="s">
        <v>2179</v>
      </c>
      <c r="G2080" s="178" t="s">
        <v>245</v>
      </c>
      <c r="H2080" s="179">
        <v>38.39</v>
      </c>
      <c r="I2080" s="180"/>
      <c r="J2080" s="181">
        <f>ROUND(I2080*H2080,2)</f>
        <v>0</v>
      </c>
      <c r="K2080" s="182"/>
      <c r="L2080" s="183"/>
      <c r="M2080" s="184" t="s">
        <v>1</v>
      </c>
      <c r="N2080" s="185" t="s">
        <v>39</v>
      </c>
      <c r="P2080" s="147">
        <f>O2080*H2080</f>
        <v>0</v>
      </c>
      <c r="Q2080" s="147">
        <v>0</v>
      </c>
      <c r="R2080" s="147">
        <f>Q2080*H2080</f>
        <v>0</v>
      </c>
      <c r="S2080" s="147">
        <v>0</v>
      </c>
      <c r="T2080" s="148">
        <f>S2080*H2080</f>
        <v>0</v>
      </c>
      <c r="AR2080" s="149" t="s">
        <v>388</v>
      </c>
      <c r="AT2080" s="149" t="s">
        <v>338</v>
      </c>
      <c r="AU2080" s="149" t="s">
        <v>84</v>
      </c>
      <c r="AY2080" s="17" t="s">
        <v>187</v>
      </c>
      <c r="BE2080" s="150">
        <f>IF(N2080="základní",J2080,0)</f>
        <v>0</v>
      </c>
      <c r="BF2080" s="150">
        <f>IF(N2080="snížená",J2080,0)</f>
        <v>0</v>
      </c>
      <c r="BG2080" s="150">
        <f>IF(N2080="zákl. přenesená",J2080,0)</f>
        <v>0</v>
      </c>
      <c r="BH2080" s="150">
        <f>IF(N2080="sníž. přenesená",J2080,0)</f>
        <v>0</v>
      </c>
      <c r="BI2080" s="150">
        <f>IF(N2080="nulová",J2080,0)</f>
        <v>0</v>
      </c>
      <c r="BJ2080" s="17" t="s">
        <v>84</v>
      </c>
      <c r="BK2080" s="150">
        <f>ROUND(I2080*H2080,2)</f>
        <v>0</v>
      </c>
      <c r="BL2080" s="17" t="s">
        <v>287</v>
      </c>
      <c r="BM2080" s="149" t="s">
        <v>3890</v>
      </c>
    </row>
    <row r="2081" spans="2:65" s="13" customFormat="1" ht="11.25">
      <c r="B2081" s="161"/>
      <c r="D2081" s="151" t="s">
        <v>197</v>
      </c>
      <c r="E2081" s="162" t="s">
        <v>1</v>
      </c>
      <c r="F2081" s="163" t="s">
        <v>2181</v>
      </c>
      <c r="H2081" s="164">
        <v>38.39</v>
      </c>
      <c r="I2081" s="165"/>
      <c r="L2081" s="161"/>
      <c r="M2081" s="166"/>
      <c r="T2081" s="167"/>
      <c r="AT2081" s="162" t="s">
        <v>197</v>
      </c>
      <c r="AU2081" s="162" t="s">
        <v>84</v>
      </c>
      <c r="AV2081" s="13" t="s">
        <v>84</v>
      </c>
      <c r="AW2081" s="13" t="s">
        <v>30</v>
      </c>
      <c r="AX2081" s="13" t="s">
        <v>73</v>
      </c>
      <c r="AY2081" s="162" t="s">
        <v>187</v>
      </c>
    </row>
    <row r="2082" spans="2:65" s="14" customFormat="1" ht="11.25">
      <c r="B2082" s="168"/>
      <c r="D2082" s="151" t="s">
        <v>197</v>
      </c>
      <c r="E2082" s="169" t="s">
        <v>1</v>
      </c>
      <c r="F2082" s="170" t="s">
        <v>202</v>
      </c>
      <c r="H2082" s="171">
        <v>38.39</v>
      </c>
      <c r="I2082" s="172"/>
      <c r="L2082" s="168"/>
      <c r="M2082" s="173"/>
      <c r="T2082" s="174"/>
      <c r="AT2082" s="169" t="s">
        <v>197</v>
      </c>
      <c r="AU2082" s="169" t="s">
        <v>84</v>
      </c>
      <c r="AV2082" s="14" t="s">
        <v>193</v>
      </c>
      <c r="AW2082" s="14" t="s">
        <v>30</v>
      </c>
      <c r="AX2082" s="14" t="s">
        <v>80</v>
      </c>
      <c r="AY2082" s="169" t="s">
        <v>187</v>
      </c>
    </row>
    <row r="2083" spans="2:65" s="1" customFormat="1" ht="49.15" customHeight="1">
      <c r="B2083" s="32"/>
      <c r="C2083" s="137" t="s">
        <v>2182</v>
      </c>
      <c r="D2083" s="137" t="s">
        <v>189</v>
      </c>
      <c r="E2083" s="138" t="s">
        <v>2183</v>
      </c>
      <c r="F2083" s="139" t="s">
        <v>2184</v>
      </c>
      <c r="G2083" s="140" t="s">
        <v>245</v>
      </c>
      <c r="H2083" s="141">
        <v>27.77</v>
      </c>
      <c r="I2083" s="142"/>
      <c r="J2083" s="143">
        <f>ROUND(I2083*H2083,2)</f>
        <v>0</v>
      </c>
      <c r="K2083" s="144"/>
      <c r="L2083" s="32"/>
      <c r="M2083" s="145" t="s">
        <v>1</v>
      </c>
      <c r="N2083" s="146" t="s">
        <v>39</v>
      </c>
      <c r="P2083" s="147">
        <f>O2083*H2083</f>
        <v>0</v>
      </c>
      <c r="Q2083" s="147">
        <v>0</v>
      </c>
      <c r="R2083" s="147">
        <f>Q2083*H2083</f>
        <v>0</v>
      </c>
      <c r="S2083" s="147">
        <v>0</v>
      </c>
      <c r="T2083" s="148">
        <f>S2083*H2083</f>
        <v>0</v>
      </c>
      <c r="AR2083" s="149" t="s">
        <v>287</v>
      </c>
      <c r="AT2083" s="149" t="s">
        <v>189</v>
      </c>
      <c r="AU2083" s="149" t="s">
        <v>84</v>
      </c>
      <c r="AY2083" s="17" t="s">
        <v>187</v>
      </c>
      <c r="BE2083" s="150">
        <f>IF(N2083="základní",J2083,0)</f>
        <v>0</v>
      </c>
      <c r="BF2083" s="150">
        <f>IF(N2083="snížená",J2083,0)</f>
        <v>0</v>
      </c>
      <c r="BG2083" s="150">
        <f>IF(N2083="zákl. přenesená",J2083,0)</f>
        <v>0</v>
      </c>
      <c r="BH2083" s="150">
        <f>IF(N2083="sníž. přenesená",J2083,0)</f>
        <v>0</v>
      </c>
      <c r="BI2083" s="150">
        <f>IF(N2083="nulová",J2083,0)</f>
        <v>0</v>
      </c>
      <c r="BJ2083" s="17" t="s">
        <v>84</v>
      </c>
      <c r="BK2083" s="150">
        <f>ROUND(I2083*H2083,2)</f>
        <v>0</v>
      </c>
      <c r="BL2083" s="17" t="s">
        <v>287</v>
      </c>
      <c r="BM2083" s="149" t="s">
        <v>3891</v>
      </c>
    </row>
    <row r="2084" spans="2:65" s="1" customFormat="1" ht="29.25">
      <c r="B2084" s="32"/>
      <c r="D2084" s="151" t="s">
        <v>195</v>
      </c>
      <c r="F2084" s="152" t="s">
        <v>2162</v>
      </c>
      <c r="I2084" s="153"/>
      <c r="L2084" s="32"/>
      <c r="M2084" s="154"/>
      <c r="T2084" s="56"/>
      <c r="AT2084" s="17" t="s">
        <v>195</v>
      </c>
      <c r="AU2084" s="17" t="s">
        <v>84</v>
      </c>
    </row>
    <row r="2085" spans="2:65" s="12" customFormat="1" ht="11.25">
      <c r="B2085" s="155"/>
      <c r="D2085" s="151" t="s">
        <v>197</v>
      </c>
      <c r="E2085" s="156" t="s">
        <v>1</v>
      </c>
      <c r="F2085" s="157" t="s">
        <v>207</v>
      </c>
      <c r="H2085" s="156" t="s">
        <v>1</v>
      </c>
      <c r="I2085" s="158"/>
      <c r="L2085" s="155"/>
      <c r="M2085" s="159"/>
      <c r="T2085" s="160"/>
      <c r="AT2085" s="156" t="s">
        <v>197</v>
      </c>
      <c r="AU2085" s="156" t="s">
        <v>84</v>
      </c>
      <c r="AV2085" s="12" t="s">
        <v>80</v>
      </c>
      <c r="AW2085" s="12" t="s">
        <v>30</v>
      </c>
      <c r="AX2085" s="12" t="s">
        <v>73</v>
      </c>
      <c r="AY2085" s="156" t="s">
        <v>187</v>
      </c>
    </row>
    <row r="2086" spans="2:65" s="13" customFormat="1" ht="11.25">
      <c r="B2086" s="161"/>
      <c r="D2086" s="151" t="s">
        <v>197</v>
      </c>
      <c r="E2086" s="162" t="s">
        <v>1</v>
      </c>
      <c r="F2086" s="163" t="s">
        <v>690</v>
      </c>
      <c r="H2086" s="164">
        <v>12.41</v>
      </c>
      <c r="I2086" s="165"/>
      <c r="L2086" s="161"/>
      <c r="M2086" s="166"/>
      <c r="T2086" s="167"/>
      <c r="AT2086" s="162" t="s">
        <v>197</v>
      </c>
      <c r="AU2086" s="162" t="s">
        <v>84</v>
      </c>
      <c r="AV2086" s="13" t="s">
        <v>84</v>
      </c>
      <c r="AW2086" s="13" t="s">
        <v>30</v>
      </c>
      <c r="AX2086" s="13" t="s">
        <v>73</v>
      </c>
      <c r="AY2086" s="162" t="s">
        <v>187</v>
      </c>
    </row>
    <row r="2087" spans="2:65" s="15" customFormat="1" ht="11.25">
      <c r="B2087" s="186"/>
      <c r="D2087" s="151" t="s">
        <v>197</v>
      </c>
      <c r="E2087" s="187" t="s">
        <v>1</v>
      </c>
      <c r="F2087" s="188" t="s">
        <v>492</v>
      </c>
      <c r="H2087" s="189">
        <v>12.41</v>
      </c>
      <c r="I2087" s="190"/>
      <c r="L2087" s="186"/>
      <c r="M2087" s="191"/>
      <c r="T2087" s="192"/>
      <c r="AT2087" s="187" t="s">
        <v>197</v>
      </c>
      <c r="AU2087" s="187" t="s">
        <v>84</v>
      </c>
      <c r="AV2087" s="15" t="s">
        <v>210</v>
      </c>
      <c r="AW2087" s="15" t="s">
        <v>30</v>
      </c>
      <c r="AX2087" s="15" t="s">
        <v>73</v>
      </c>
      <c r="AY2087" s="187" t="s">
        <v>187</v>
      </c>
    </row>
    <row r="2088" spans="2:65" s="13" customFormat="1" ht="11.25">
      <c r="B2088" s="161"/>
      <c r="D2088" s="151" t="s">
        <v>197</v>
      </c>
      <c r="E2088" s="162" t="s">
        <v>1</v>
      </c>
      <c r="F2088" s="163" t="s">
        <v>2186</v>
      </c>
      <c r="H2088" s="164">
        <v>2.95</v>
      </c>
      <c r="I2088" s="165"/>
      <c r="L2088" s="161"/>
      <c r="M2088" s="166"/>
      <c r="T2088" s="167"/>
      <c r="AT2088" s="162" t="s">
        <v>197</v>
      </c>
      <c r="AU2088" s="162" t="s">
        <v>84</v>
      </c>
      <c r="AV2088" s="13" t="s">
        <v>84</v>
      </c>
      <c r="AW2088" s="13" t="s">
        <v>30</v>
      </c>
      <c r="AX2088" s="13" t="s">
        <v>73</v>
      </c>
      <c r="AY2088" s="162" t="s">
        <v>187</v>
      </c>
    </row>
    <row r="2089" spans="2:65" s="15" customFormat="1" ht="11.25">
      <c r="B2089" s="186"/>
      <c r="D2089" s="151" t="s">
        <v>197</v>
      </c>
      <c r="E2089" s="187" t="s">
        <v>1</v>
      </c>
      <c r="F2089" s="188" t="s">
        <v>492</v>
      </c>
      <c r="H2089" s="189">
        <v>2.95</v>
      </c>
      <c r="I2089" s="190"/>
      <c r="L2089" s="186"/>
      <c r="M2089" s="191"/>
      <c r="T2089" s="192"/>
      <c r="AT2089" s="187" t="s">
        <v>197</v>
      </c>
      <c r="AU2089" s="187" t="s">
        <v>84</v>
      </c>
      <c r="AV2089" s="15" t="s">
        <v>210</v>
      </c>
      <c r="AW2089" s="15" t="s">
        <v>30</v>
      </c>
      <c r="AX2089" s="15" t="s">
        <v>73</v>
      </c>
      <c r="AY2089" s="187" t="s">
        <v>187</v>
      </c>
    </row>
    <row r="2090" spans="2:65" s="13" customFormat="1" ht="11.25">
      <c r="B2090" s="161"/>
      <c r="D2090" s="151" t="s">
        <v>197</v>
      </c>
      <c r="E2090" s="162" t="s">
        <v>1</v>
      </c>
      <c r="F2090" s="163" t="s">
        <v>690</v>
      </c>
      <c r="H2090" s="164">
        <v>12.41</v>
      </c>
      <c r="I2090" s="165"/>
      <c r="L2090" s="161"/>
      <c r="M2090" s="166"/>
      <c r="T2090" s="167"/>
      <c r="AT2090" s="162" t="s">
        <v>197</v>
      </c>
      <c r="AU2090" s="162" t="s">
        <v>84</v>
      </c>
      <c r="AV2090" s="13" t="s">
        <v>84</v>
      </c>
      <c r="AW2090" s="13" t="s">
        <v>30</v>
      </c>
      <c r="AX2090" s="13" t="s">
        <v>73</v>
      </c>
      <c r="AY2090" s="162" t="s">
        <v>187</v>
      </c>
    </row>
    <row r="2091" spans="2:65" s="15" customFormat="1" ht="11.25">
      <c r="B2091" s="186"/>
      <c r="D2091" s="151" t="s">
        <v>197</v>
      </c>
      <c r="E2091" s="187" t="s">
        <v>1</v>
      </c>
      <c r="F2091" s="188" t="s">
        <v>492</v>
      </c>
      <c r="H2091" s="189">
        <v>12.41</v>
      </c>
      <c r="I2091" s="190"/>
      <c r="L2091" s="186"/>
      <c r="M2091" s="191"/>
      <c r="T2091" s="192"/>
      <c r="AT2091" s="187" t="s">
        <v>197</v>
      </c>
      <c r="AU2091" s="187" t="s">
        <v>84</v>
      </c>
      <c r="AV2091" s="15" t="s">
        <v>210</v>
      </c>
      <c r="AW2091" s="15" t="s">
        <v>30</v>
      </c>
      <c r="AX2091" s="15" t="s">
        <v>73</v>
      </c>
      <c r="AY2091" s="187" t="s">
        <v>187</v>
      </c>
    </row>
    <row r="2092" spans="2:65" s="14" customFormat="1" ht="11.25">
      <c r="B2092" s="168"/>
      <c r="D2092" s="151" t="s">
        <v>197</v>
      </c>
      <c r="E2092" s="169" t="s">
        <v>1</v>
      </c>
      <c r="F2092" s="170" t="s">
        <v>202</v>
      </c>
      <c r="H2092" s="171">
        <v>27.77</v>
      </c>
      <c r="I2092" s="172"/>
      <c r="L2092" s="168"/>
      <c r="M2092" s="173"/>
      <c r="T2092" s="174"/>
      <c r="AT2092" s="169" t="s">
        <v>197</v>
      </c>
      <c r="AU2092" s="169" t="s">
        <v>84</v>
      </c>
      <c r="AV2092" s="14" t="s">
        <v>193</v>
      </c>
      <c r="AW2092" s="14" t="s">
        <v>30</v>
      </c>
      <c r="AX2092" s="14" t="s">
        <v>80</v>
      </c>
      <c r="AY2092" s="169" t="s">
        <v>187</v>
      </c>
    </row>
    <row r="2093" spans="2:65" s="1" customFormat="1" ht="37.9" customHeight="1">
      <c r="B2093" s="32"/>
      <c r="C2093" s="175" t="s">
        <v>2187</v>
      </c>
      <c r="D2093" s="175" t="s">
        <v>338</v>
      </c>
      <c r="E2093" s="176" t="s">
        <v>2125</v>
      </c>
      <c r="F2093" s="177" t="s">
        <v>2126</v>
      </c>
      <c r="G2093" s="178" t="s">
        <v>245</v>
      </c>
      <c r="H2093" s="179">
        <v>30.547000000000001</v>
      </c>
      <c r="I2093" s="180"/>
      <c r="J2093" s="181">
        <f>ROUND(I2093*H2093,2)</f>
        <v>0</v>
      </c>
      <c r="K2093" s="182"/>
      <c r="L2093" s="183"/>
      <c r="M2093" s="184" t="s">
        <v>1</v>
      </c>
      <c r="N2093" s="185" t="s">
        <v>39</v>
      </c>
      <c r="P2093" s="147">
        <f>O2093*H2093</f>
        <v>0</v>
      </c>
      <c r="Q2093" s="147">
        <v>0</v>
      </c>
      <c r="R2093" s="147">
        <f>Q2093*H2093</f>
        <v>0</v>
      </c>
      <c r="S2093" s="147">
        <v>0</v>
      </c>
      <c r="T2093" s="148">
        <f>S2093*H2093</f>
        <v>0</v>
      </c>
      <c r="AR2093" s="149" t="s">
        <v>388</v>
      </c>
      <c r="AT2093" s="149" t="s">
        <v>338</v>
      </c>
      <c r="AU2093" s="149" t="s">
        <v>84</v>
      </c>
      <c r="AY2093" s="17" t="s">
        <v>187</v>
      </c>
      <c r="BE2093" s="150">
        <f>IF(N2093="základní",J2093,0)</f>
        <v>0</v>
      </c>
      <c r="BF2093" s="150">
        <f>IF(N2093="snížená",J2093,0)</f>
        <v>0</v>
      </c>
      <c r="BG2093" s="150">
        <f>IF(N2093="zákl. přenesená",J2093,0)</f>
        <v>0</v>
      </c>
      <c r="BH2093" s="150">
        <f>IF(N2093="sníž. přenesená",J2093,0)</f>
        <v>0</v>
      </c>
      <c r="BI2093" s="150">
        <f>IF(N2093="nulová",J2093,0)</f>
        <v>0</v>
      </c>
      <c r="BJ2093" s="17" t="s">
        <v>84</v>
      </c>
      <c r="BK2093" s="150">
        <f>ROUND(I2093*H2093,2)</f>
        <v>0</v>
      </c>
      <c r="BL2093" s="17" t="s">
        <v>287</v>
      </c>
      <c r="BM2093" s="149" t="s">
        <v>3892</v>
      </c>
    </row>
    <row r="2094" spans="2:65" s="13" customFormat="1" ht="11.25">
      <c r="B2094" s="161"/>
      <c r="D2094" s="151" t="s">
        <v>197</v>
      </c>
      <c r="E2094" s="162" t="s">
        <v>1</v>
      </c>
      <c r="F2094" s="163" t="s">
        <v>2189</v>
      </c>
      <c r="H2094" s="164">
        <v>30.547000000000001</v>
      </c>
      <c r="I2094" s="165"/>
      <c r="L2094" s="161"/>
      <c r="M2094" s="166"/>
      <c r="T2094" s="167"/>
      <c r="AT2094" s="162" t="s">
        <v>197</v>
      </c>
      <c r="AU2094" s="162" t="s">
        <v>84</v>
      </c>
      <c r="AV2094" s="13" t="s">
        <v>84</v>
      </c>
      <c r="AW2094" s="13" t="s">
        <v>30</v>
      </c>
      <c r="AX2094" s="13" t="s">
        <v>73</v>
      </c>
      <c r="AY2094" s="162" t="s">
        <v>187</v>
      </c>
    </row>
    <row r="2095" spans="2:65" s="14" customFormat="1" ht="11.25">
      <c r="B2095" s="168"/>
      <c r="D2095" s="151" t="s">
        <v>197</v>
      </c>
      <c r="E2095" s="169" t="s">
        <v>1</v>
      </c>
      <c r="F2095" s="170" t="s">
        <v>202</v>
      </c>
      <c r="H2095" s="171">
        <v>30.547000000000001</v>
      </c>
      <c r="I2095" s="172"/>
      <c r="L2095" s="168"/>
      <c r="M2095" s="173"/>
      <c r="T2095" s="174"/>
      <c r="AT2095" s="169" t="s">
        <v>197</v>
      </c>
      <c r="AU2095" s="169" t="s">
        <v>84</v>
      </c>
      <c r="AV2095" s="14" t="s">
        <v>193</v>
      </c>
      <c r="AW2095" s="14" t="s">
        <v>30</v>
      </c>
      <c r="AX2095" s="14" t="s">
        <v>80</v>
      </c>
      <c r="AY2095" s="169" t="s">
        <v>187</v>
      </c>
    </row>
    <row r="2096" spans="2:65" s="1" customFormat="1" ht="37.9" customHeight="1">
      <c r="B2096" s="32"/>
      <c r="C2096" s="137" t="s">
        <v>2190</v>
      </c>
      <c r="D2096" s="137" t="s">
        <v>189</v>
      </c>
      <c r="E2096" s="138" t="s">
        <v>2191</v>
      </c>
      <c r="F2096" s="139" t="s">
        <v>2192</v>
      </c>
      <c r="G2096" s="140" t="s">
        <v>245</v>
      </c>
      <c r="H2096" s="141">
        <v>42.13</v>
      </c>
      <c r="I2096" s="142"/>
      <c r="J2096" s="143">
        <f>ROUND(I2096*H2096,2)</f>
        <v>0</v>
      </c>
      <c r="K2096" s="144"/>
      <c r="L2096" s="32"/>
      <c r="M2096" s="145" t="s">
        <v>1</v>
      </c>
      <c r="N2096" s="146" t="s">
        <v>39</v>
      </c>
      <c r="P2096" s="147">
        <f>O2096*H2096</f>
        <v>0</v>
      </c>
      <c r="Q2096" s="147">
        <v>0</v>
      </c>
      <c r="R2096" s="147">
        <f>Q2096*H2096</f>
        <v>0</v>
      </c>
      <c r="S2096" s="147">
        <v>0</v>
      </c>
      <c r="T2096" s="148">
        <f>S2096*H2096</f>
        <v>0</v>
      </c>
      <c r="AR2096" s="149" t="s">
        <v>287</v>
      </c>
      <c r="AT2096" s="149" t="s">
        <v>189</v>
      </c>
      <c r="AU2096" s="149" t="s">
        <v>84</v>
      </c>
      <c r="AY2096" s="17" t="s">
        <v>187</v>
      </c>
      <c r="BE2096" s="150">
        <f>IF(N2096="základní",J2096,0)</f>
        <v>0</v>
      </c>
      <c r="BF2096" s="150">
        <f>IF(N2096="snížená",J2096,0)</f>
        <v>0</v>
      </c>
      <c r="BG2096" s="150">
        <f>IF(N2096="zákl. přenesená",J2096,0)</f>
        <v>0</v>
      </c>
      <c r="BH2096" s="150">
        <f>IF(N2096="sníž. přenesená",J2096,0)</f>
        <v>0</v>
      </c>
      <c r="BI2096" s="150">
        <f>IF(N2096="nulová",J2096,0)</f>
        <v>0</v>
      </c>
      <c r="BJ2096" s="17" t="s">
        <v>84</v>
      </c>
      <c r="BK2096" s="150">
        <f>ROUND(I2096*H2096,2)</f>
        <v>0</v>
      </c>
      <c r="BL2096" s="17" t="s">
        <v>287</v>
      </c>
      <c r="BM2096" s="149" t="s">
        <v>3893</v>
      </c>
    </row>
    <row r="2097" spans="2:65" s="1" customFormat="1" ht="29.25">
      <c r="B2097" s="32"/>
      <c r="D2097" s="151" t="s">
        <v>195</v>
      </c>
      <c r="F2097" s="152" t="s">
        <v>2162</v>
      </c>
      <c r="I2097" s="153"/>
      <c r="L2097" s="32"/>
      <c r="M2097" s="154"/>
      <c r="T2097" s="56"/>
      <c r="AT2097" s="17" t="s">
        <v>195</v>
      </c>
      <c r="AU2097" s="17" t="s">
        <v>84</v>
      </c>
    </row>
    <row r="2098" spans="2:65" s="1" customFormat="1" ht="24.2" customHeight="1">
      <c r="B2098" s="32"/>
      <c r="C2098" s="137" t="s">
        <v>2194</v>
      </c>
      <c r="D2098" s="137" t="s">
        <v>189</v>
      </c>
      <c r="E2098" s="138" t="s">
        <v>2195</v>
      </c>
      <c r="F2098" s="139" t="s">
        <v>2196</v>
      </c>
      <c r="G2098" s="140" t="s">
        <v>245</v>
      </c>
      <c r="H2098" s="141">
        <v>29.92</v>
      </c>
      <c r="I2098" s="142"/>
      <c r="J2098" s="143">
        <f>ROUND(I2098*H2098,2)</f>
        <v>0</v>
      </c>
      <c r="K2098" s="144"/>
      <c r="L2098" s="32"/>
      <c r="M2098" s="145" t="s">
        <v>1</v>
      </c>
      <c r="N2098" s="146" t="s">
        <v>39</v>
      </c>
      <c r="P2098" s="147">
        <f>O2098*H2098</f>
        <v>0</v>
      </c>
      <c r="Q2098" s="147">
        <v>0</v>
      </c>
      <c r="R2098" s="147">
        <f>Q2098*H2098</f>
        <v>0</v>
      </c>
      <c r="S2098" s="147">
        <v>0</v>
      </c>
      <c r="T2098" s="148">
        <f>S2098*H2098</f>
        <v>0</v>
      </c>
      <c r="AR2098" s="149" t="s">
        <v>287</v>
      </c>
      <c r="AT2098" s="149" t="s">
        <v>189</v>
      </c>
      <c r="AU2098" s="149" t="s">
        <v>84</v>
      </c>
      <c r="AY2098" s="17" t="s">
        <v>187</v>
      </c>
      <c r="BE2098" s="150">
        <f>IF(N2098="základní",J2098,0)</f>
        <v>0</v>
      </c>
      <c r="BF2098" s="150">
        <f>IF(N2098="snížená",J2098,0)</f>
        <v>0</v>
      </c>
      <c r="BG2098" s="150">
        <f>IF(N2098="zákl. přenesená",J2098,0)</f>
        <v>0</v>
      </c>
      <c r="BH2098" s="150">
        <f>IF(N2098="sníž. přenesená",J2098,0)</f>
        <v>0</v>
      </c>
      <c r="BI2098" s="150">
        <f>IF(N2098="nulová",J2098,0)</f>
        <v>0</v>
      </c>
      <c r="BJ2098" s="17" t="s">
        <v>84</v>
      </c>
      <c r="BK2098" s="150">
        <f>ROUND(I2098*H2098,2)</f>
        <v>0</v>
      </c>
      <c r="BL2098" s="17" t="s">
        <v>287</v>
      </c>
      <c r="BM2098" s="149" t="s">
        <v>3894</v>
      </c>
    </row>
    <row r="2099" spans="2:65" s="1" customFormat="1" ht="68.25">
      <c r="B2099" s="32"/>
      <c r="D2099" s="151" t="s">
        <v>195</v>
      </c>
      <c r="F2099" s="152" t="s">
        <v>2198</v>
      </c>
      <c r="I2099" s="153"/>
      <c r="L2099" s="32"/>
      <c r="M2099" s="154"/>
      <c r="T2099" s="56"/>
      <c r="AT2099" s="17" t="s">
        <v>195</v>
      </c>
      <c r="AU2099" s="17" t="s">
        <v>84</v>
      </c>
    </row>
    <row r="2100" spans="2:65" s="1" customFormat="1" ht="16.5" customHeight="1">
      <c r="B2100" s="32"/>
      <c r="C2100" s="137" t="s">
        <v>2199</v>
      </c>
      <c r="D2100" s="137" t="s">
        <v>189</v>
      </c>
      <c r="E2100" s="138" t="s">
        <v>2200</v>
      </c>
      <c r="F2100" s="139" t="s">
        <v>2201</v>
      </c>
      <c r="G2100" s="140" t="s">
        <v>397</v>
      </c>
      <c r="H2100" s="141">
        <v>100</v>
      </c>
      <c r="I2100" s="142"/>
      <c r="J2100" s="143">
        <f>ROUND(I2100*H2100,2)</f>
        <v>0</v>
      </c>
      <c r="K2100" s="144"/>
      <c r="L2100" s="32"/>
      <c r="M2100" s="145" t="s">
        <v>1</v>
      </c>
      <c r="N2100" s="146" t="s">
        <v>39</v>
      </c>
      <c r="P2100" s="147">
        <f>O2100*H2100</f>
        <v>0</v>
      </c>
      <c r="Q2100" s="147">
        <v>0</v>
      </c>
      <c r="R2100" s="147">
        <f>Q2100*H2100</f>
        <v>0</v>
      </c>
      <c r="S2100" s="147">
        <v>0</v>
      </c>
      <c r="T2100" s="148">
        <f>S2100*H2100</f>
        <v>0</v>
      </c>
      <c r="AR2100" s="149" t="s">
        <v>287</v>
      </c>
      <c r="AT2100" s="149" t="s">
        <v>189</v>
      </c>
      <c r="AU2100" s="149" t="s">
        <v>84</v>
      </c>
      <c r="AY2100" s="17" t="s">
        <v>187</v>
      </c>
      <c r="BE2100" s="150">
        <f>IF(N2100="základní",J2100,0)</f>
        <v>0</v>
      </c>
      <c r="BF2100" s="150">
        <f>IF(N2100="snížená",J2100,0)</f>
        <v>0</v>
      </c>
      <c r="BG2100" s="150">
        <f>IF(N2100="zákl. přenesená",J2100,0)</f>
        <v>0</v>
      </c>
      <c r="BH2100" s="150">
        <f>IF(N2100="sníž. přenesená",J2100,0)</f>
        <v>0</v>
      </c>
      <c r="BI2100" s="150">
        <f>IF(N2100="nulová",J2100,0)</f>
        <v>0</v>
      </c>
      <c r="BJ2100" s="17" t="s">
        <v>84</v>
      </c>
      <c r="BK2100" s="150">
        <f>ROUND(I2100*H2100,2)</f>
        <v>0</v>
      </c>
      <c r="BL2100" s="17" t="s">
        <v>287</v>
      </c>
      <c r="BM2100" s="149" t="s">
        <v>3895</v>
      </c>
    </row>
    <row r="2101" spans="2:65" s="1" customFormat="1" ht="58.5">
      <c r="B2101" s="32"/>
      <c r="D2101" s="151" t="s">
        <v>195</v>
      </c>
      <c r="F2101" s="152" t="s">
        <v>2203</v>
      </c>
      <c r="I2101" s="153"/>
      <c r="L2101" s="32"/>
      <c r="M2101" s="154"/>
      <c r="T2101" s="56"/>
      <c r="AT2101" s="17" t="s">
        <v>195</v>
      </c>
      <c r="AU2101" s="17" t="s">
        <v>84</v>
      </c>
    </row>
    <row r="2102" spans="2:65" s="1" customFormat="1" ht="37.9" customHeight="1">
      <c r="B2102" s="32"/>
      <c r="C2102" s="137" t="s">
        <v>2204</v>
      </c>
      <c r="D2102" s="137" t="s">
        <v>189</v>
      </c>
      <c r="E2102" s="138" t="s">
        <v>2205</v>
      </c>
      <c r="F2102" s="139" t="s">
        <v>2206</v>
      </c>
      <c r="G2102" s="140" t="s">
        <v>245</v>
      </c>
      <c r="H2102" s="141">
        <v>46.72</v>
      </c>
      <c r="I2102" s="142"/>
      <c r="J2102" s="143">
        <f>ROUND(I2102*H2102,2)</f>
        <v>0</v>
      </c>
      <c r="K2102" s="144"/>
      <c r="L2102" s="32"/>
      <c r="M2102" s="145" t="s">
        <v>1</v>
      </c>
      <c r="N2102" s="146" t="s">
        <v>39</v>
      </c>
      <c r="P2102" s="147">
        <f>O2102*H2102</f>
        <v>0</v>
      </c>
      <c r="Q2102" s="147">
        <v>0</v>
      </c>
      <c r="R2102" s="147">
        <f>Q2102*H2102</f>
        <v>0</v>
      </c>
      <c r="S2102" s="147">
        <v>0</v>
      </c>
      <c r="T2102" s="148">
        <f>S2102*H2102</f>
        <v>0</v>
      </c>
      <c r="AR2102" s="149" t="s">
        <v>287</v>
      </c>
      <c r="AT2102" s="149" t="s">
        <v>189</v>
      </c>
      <c r="AU2102" s="149" t="s">
        <v>84</v>
      </c>
      <c r="AY2102" s="17" t="s">
        <v>187</v>
      </c>
      <c r="BE2102" s="150">
        <f>IF(N2102="základní",J2102,0)</f>
        <v>0</v>
      </c>
      <c r="BF2102" s="150">
        <f>IF(N2102="snížená",J2102,0)</f>
        <v>0</v>
      </c>
      <c r="BG2102" s="150">
        <f>IF(N2102="zákl. přenesená",J2102,0)</f>
        <v>0</v>
      </c>
      <c r="BH2102" s="150">
        <f>IF(N2102="sníž. přenesená",J2102,0)</f>
        <v>0</v>
      </c>
      <c r="BI2102" s="150">
        <f>IF(N2102="nulová",J2102,0)</f>
        <v>0</v>
      </c>
      <c r="BJ2102" s="17" t="s">
        <v>84</v>
      </c>
      <c r="BK2102" s="150">
        <f>ROUND(I2102*H2102,2)</f>
        <v>0</v>
      </c>
      <c r="BL2102" s="17" t="s">
        <v>287</v>
      </c>
      <c r="BM2102" s="149" t="s">
        <v>3896</v>
      </c>
    </row>
    <row r="2103" spans="2:65" s="1" customFormat="1" ht="68.25">
      <c r="B2103" s="32"/>
      <c r="D2103" s="151" t="s">
        <v>195</v>
      </c>
      <c r="F2103" s="152" t="s">
        <v>2198</v>
      </c>
      <c r="I2103" s="153"/>
      <c r="L2103" s="32"/>
      <c r="M2103" s="154"/>
      <c r="T2103" s="56"/>
      <c r="AT2103" s="17" t="s">
        <v>195</v>
      </c>
      <c r="AU2103" s="17" t="s">
        <v>84</v>
      </c>
    </row>
    <row r="2104" spans="2:65" s="1" customFormat="1" ht="24.2" customHeight="1">
      <c r="B2104" s="32"/>
      <c r="C2104" s="137" t="s">
        <v>2208</v>
      </c>
      <c r="D2104" s="137" t="s">
        <v>189</v>
      </c>
      <c r="E2104" s="138" t="s">
        <v>2209</v>
      </c>
      <c r="F2104" s="139" t="s">
        <v>2210</v>
      </c>
      <c r="G2104" s="140" t="s">
        <v>397</v>
      </c>
      <c r="H2104" s="141">
        <v>88.88</v>
      </c>
      <c r="I2104" s="142"/>
      <c r="J2104" s="143">
        <f>ROUND(I2104*H2104,2)</f>
        <v>0</v>
      </c>
      <c r="K2104" s="144"/>
      <c r="L2104" s="32"/>
      <c r="M2104" s="145" t="s">
        <v>1</v>
      </c>
      <c r="N2104" s="146" t="s">
        <v>39</v>
      </c>
      <c r="P2104" s="147">
        <f>O2104*H2104</f>
        <v>0</v>
      </c>
      <c r="Q2104" s="147">
        <v>0</v>
      </c>
      <c r="R2104" s="147">
        <f>Q2104*H2104</f>
        <v>0</v>
      </c>
      <c r="S2104" s="147">
        <v>0</v>
      </c>
      <c r="T2104" s="148">
        <f>S2104*H2104</f>
        <v>0</v>
      </c>
      <c r="AR2104" s="149" t="s">
        <v>287</v>
      </c>
      <c r="AT2104" s="149" t="s">
        <v>189</v>
      </c>
      <c r="AU2104" s="149" t="s">
        <v>84</v>
      </c>
      <c r="AY2104" s="17" t="s">
        <v>187</v>
      </c>
      <c r="BE2104" s="150">
        <f>IF(N2104="základní",J2104,0)</f>
        <v>0</v>
      </c>
      <c r="BF2104" s="150">
        <f>IF(N2104="snížená",J2104,0)</f>
        <v>0</v>
      </c>
      <c r="BG2104" s="150">
        <f>IF(N2104="zákl. přenesená",J2104,0)</f>
        <v>0</v>
      </c>
      <c r="BH2104" s="150">
        <f>IF(N2104="sníž. přenesená",J2104,0)</f>
        <v>0</v>
      </c>
      <c r="BI2104" s="150">
        <f>IF(N2104="nulová",J2104,0)</f>
        <v>0</v>
      </c>
      <c r="BJ2104" s="17" t="s">
        <v>84</v>
      </c>
      <c r="BK2104" s="150">
        <f>ROUND(I2104*H2104,2)</f>
        <v>0</v>
      </c>
      <c r="BL2104" s="17" t="s">
        <v>287</v>
      </c>
      <c r="BM2104" s="149" t="s">
        <v>3897</v>
      </c>
    </row>
    <row r="2105" spans="2:65" s="1" customFormat="1" ht="68.25">
      <c r="B2105" s="32"/>
      <c r="D2105" s="151" t="s">
        <v>195</v>
      </c>
      <c r="F2105" s="152" t="s">
        <v>2198</v>
      </c>
      <c r="I2105" s="153"/>
      <c r="L2105" s="32"/>
      <c r="M2105" s="154"/>
      <c r="T2105" s="56"/>
      <c r="AT2105" s="17" t="s">
        <v>195</v>
      </c>
      <c r="AU2105" s="17" t="s">
        <v>84</v>
      </c>
    </row>
    <row r="2106" spans="2:65" s="12" customFormat="1" ht="11.25">
      <c r="B2106" s="155"/>
      <c r="D2106" s="151" t="s">
        <v>197</v>
      </c>
      <c r="E2106" s="156" t="s">
        <v>1</v>
      </c>
      <c r="F2106" s="157" t="s">
        <v>207</v>
      </c>
      <c r="H2106" s="156" t="s">
        <v>1</v>
      </c>
      <c r="I2106" s="158"/>
      <c r="L2106" s="155"/>
      <c r="M2106" s="159"/>
      <c r="T2106" s="160"/>
      <c r="AT2106" s="156" t="s">
        <v>197</v>
      </c>
      <c r="AU2106" s="156" t="s">
        <v>84</v>
      </c>
      <c r="AV2106" s="12" t="s">
        <v>80</v>
      </c>
      <c r="AW2106" s="12" t="s">
        <v>30</v>
      </c>
      <c r="AX2106" s="12" t="s">
        <v>73</v>
      </c>
      <c r="AY2106" s="156" t="s">
        <v>187</v>
      </c>
    </row>
    <row r="2107" spans="2:65" s="13" customFormat="1" ht="11.25">
      <c r="B2107" s="161"/>
      <c r="D2107" s="151" t="s">
        <v>197</v>
      </c>
      <c r="E2107" s="162" t="s">
        <v>1</v>
      </c>
      <c r="F2107" s="163" t="s">
        <v>2212</v>
      </c>
      <c r="H2107" s="164">
        <v>34.4</v>
      </c>
      <c r="I2107" s="165"/>
      <c r="L2107" s="161"/>
      <c r="M2107" s="166"/>
      <c r="T2107" s="167"/>
      <c r="AT2107" s="162" t="s">
        <v>197</v>
      </c>
      <c r="AU2107" s="162" t="s">
        <v>84</v>
      </c>
      <c r="AV2107" s="13" t="s">
        <v>84</v>
      </c>
      <c r="AW2107" s="13" t="s">
        <v>30</v>
      </c>
      <c r="AX2107" s="13" t="s">
        <v>73</v>
      </c>
      <c r="AY2107" s="162" t="s">
        <v>187</v>
      </c>
    </row>
    <row r="2108" spans="2:65" s="12" customFormat="1" ht="11.25">
      <c r="B2108" s="155"/>
      <c r="D2108" s="151" t="s">
        <v>197</v>
      </c>
      <c r="E2108" s="156" t="s">
        <v>1</v>
      </c>
      <c r="F2108" s="157" t="s">
        <v>2213</v>
      </c>
      <c r="H2108" s="156" t="s">
        <v>1</v>
      </c>
      <c r="I2108" s="158"/>
      <c r="L2108" s="155"/>
      <c r="M2108" s="159"/>
      <c r="T2108" s="160"/>
      <c r="AT2108" s="156" t="s">
        <v>197</v>
      </c>
      <c r="AU2108" s="156" t="s">
        <v>84</v>
      </c>
      <c r="AV2108" s="12" t="s">
        <v>80</v>
      </c>
      <c r="AW2108" s="12" t="s">
        <v>30</v>
      </c>
      <c r="AX2108" s="12" t="s">
        <v>73</v>
      </c>
      <c r="AY2108" s="156" t="s">
        <v>187</v>
      </c>
    </row>
    <row r="2109" spans="2:65" s="13" customFormat="1" ht="11.25">
      <c r="B2109" s="161"/>
      <c r="D2109" s="151" t="s">
        <v>197</v>
      </c>
      <c r="E2109" s="162" t="s">
        <v>1</v>
      </c>
      <c r="F2109" s="163" t="s">
        <v>2142</v>
      </c>
      <c r="H2109" s="164">
        <v>28.8</v>
      </c>
      <c r="I2109" s="165"/>
      <c r="L2109" s="161"/>
      <c r="M2109" s="166"/>
      <c r="T2109" s="167"/>
      <c r="AT2109" s="162" t="s">
        <v>197</v>
      </c>
      <c r="AU2109" s="162" t="s">
        <v>84</v>
      </c>
      <c r="AV2109" s="13" t="s">
        <v>84</v>
      </c>
      <c r="AW2109" s="13" t="s">
        <v>30</v>
      </c>
      <c r="AX2109" s="13" t="s">
        <v>73</v>
      </c>
      <c r="AY2109" s="162" t="s">
        <v>187</v>
      </c>
    </row>
    <row r="2110" spans="2:65" s="13" customFormat="1" ht="11.25">
      <c r="B2110" s="161"/>
      <c r="D2110" s="151" t="s">
        <v>197</v>
      </c>
      <c r="E2110" s="162" t="s">
        <v>1</v>
      </c>
      <c r="F2110" s="163" t="s">
        <v>2143</v>
      </c>
      <c r="H2110" s="164">
        <v>12.74</v>
      </c>
      <c r="I2110" s="165"/>
      <c r="L2110" s="161"/>
      <c r="M2110" s="166"/>
      <c r="T2110" s="167"/>
      <c r="AT2110" s="162" t="s">
        <v>197</v>
      </c>
      <c r="AU2110" s="162" t="s">
        <v>84</v>
      </c>
      <c r="AV2110" s="13" t="s">
        <v>84</v>
      </c>
      <c r="AW2110" s="13" t="s">
        <v>30</v>
      </c>
      <c r="AX2110" s="13" t="s">
        <v>73</v>
      </c>
      <c r="AY2110" s="162" t="s">
        <v>187</v>
      </c>
    </row>
    <row r="2111" spans="2:65" s="13" customFormat="1" ht="11.25">
      <c r="B2111" s="161"/>
      <c r="D2111" s="151" t="s">
        <v>197</v>
      </c>
      <c r="E2111" s="162" t="s">
        <v>1</v>
      </c>
      <c r="F2111" s="163" t="s">
        <v>2144</v>
      </c>
      <c r="H2111" s="164">
        <v>12.94</v>
      </c>
      <c r="I2111" s="165"/>
      <c r="L2111" s="161"/>
      <c r="M2111" s="166"/>
      <c r="T2111" s="167"/>
      <c r="AT2111" s="162" t="s">
        <v>197</v>
      </c>
      <c r="AU2111" s="162" t="s">
        <v>84</v>
      </c>
      <c r="AV2111" s="13" t="s">
        <v>84</v>
      </c>
      <c r="AW2111" s="13" t="s">
        <v>30</v>
      </c>
      <c r="AX2111" s="13" t="s">
        <v>73</v>
      </c>
      <c r="AY2111" s="162" t="s">
        <v>187</v>
      </c>
    </row>
    <row r="2112" spans="2:65" s="14" customFormat="1" ht="11.25">
      <c r="B2112" s="168"/>
      <c r="D2112" s="151" t="s">
        <v>197</v>
      </c>
      <c r="E2112" s="169" t="s">
        <v>1</v>
      </c>
      <c r="F2112" s="170" t="s">
        <v>202</v>
      </c>
      <c r="H2112" s="171">
        <v>88.88</v>
      </c>
      <c r="I2112" s="172"/>
      <c r="L2112" s="168"/>
      <c r="M2112" s="173"/>
      <c r="T2112" s="174"/>
      <c r="AT2112" s="169" t="s">
        <v>197</v>
      </c>
      <c r="AU2112" s="169" t="s">
        <v>84</v>
      </c>
      <c r="AV2112" s="14" t="s">
        <v>193</v>
      </c>
      <c r="AW2112" s="14" t="s">
        <v>30</v>
      </c>
      <c r="AX2112" s="14" t="s">
        <v>80</v>
      </c>
      <c r="AY2112" s="169" t="s">
        <v>187</v>
      </c>
    </row>
    <row r="2113" spans="2:65" s="1" customFormat="1" ht="24.2" customHeight="1">
      <c r="B2113" s="32"/>
      <c r="C2113" s="137" t="s">
        <v>2214</v>
      </c>
      <c r="D2113" s="137" t="s">
        <v>189</v>
      </c>
      <c r="E2113" s="138" t="s">
        <v>2215</v>
      </c>
      <c r="F2113" s="139" t="s">
        <v>2216</v>
      </c>
      <c r="G2113" s="140" t="s">
        <v>397</v>
      </c>
      <c r="H2113" s="141">
        <v>20.86</v>
      </c>
      <c r="I2113" s="142"/>
      <c r="J2113" s="143">
        <f>ROUND(I2113*H2113,2)</f>
        <v>0</v>
      </c>
      <c r="K2113" s="144"/>
      <c r="L2113" s="32"/>
      <c r="M2113" s="145" t="s">
        <v>1</v>
      </c>
      <c r="N2113" s="146" t="s">
        <v>39</v>
      </c>
      <c r="P2113" s="147">
        <f>O2113*H2113</f>
        <v>0</v>
      </c>
      <c r="Q2113" s="147">
        <v>0</v>
      </c>
      <c r="R2113" s="147">
        <f>Q2113*H2113</f>
        <v>0</v>
      </c>
      <c r="S2113" s="147">
        <v>0</v>
      </c>
      <c r="T2113" s="148">
        <f>S2113*H2113</f>
        <v>0</v>
      </c>
      <c r="AR2113" s="149" t="s">
        <v>287</v>
      </c>
      <c r="AT2113" s="149" t="s">
        <v>189</v>
      </c>
      <c r="AU2113" s="149" t="s">
        <v>84</v>
      </c>
      <c r="AY2113" s="17" t="s">
        <v>187</v>
      </c>
      <c r="BE2113" s="150">
        <f>IF(N2113="základní",J2113,0)</f>
        <v>0</v>
      </c>
      <c r="BF2113" s="150">
        <f>IF(N2113="snížená",J2113,0)</f>
        <v>0</v>
      </c>
      <c r="BG2113" s="150">
        <f>IF(N2113="zákl. přenesená",J2113,0)</f>
        <v>0</v>
      </c>
      <c r="BH2113" s="150">
        <f>IF(N2113="sníž. přenesená",J2113,0)</f>
        <v>0</v>
      </c>
      <c r="BI2113" s="150">
        <f>IF(N2113="nulová",J2113,0)</f>
        <v>0</v>
      </c>
      <c r="BJ2113" s="17" t="s">
        <v>84</v>
      </c>
      <c r="BK2113" s="150">
        <f>ROUND(I2113*H2113,2)</f>
        <v>0</v>
      </c>
      <c r="BL2113" s="17" t="s">
        <v>287</v>
      </c>
      <c r="BM2113" s="149" t="s">
        <v>3898</v>
      </c>
    </row>
    <row r="2114" spans="2:65" s="1" customFormat="1" ht="68.25">
      <c r="B2114" s="32"/>
      <c r="D2114" s="151" t="s">
        <v>195</v>
      </c>
      <c r="F2114" s="152" t="s">
        <v>2198</v>
      </c>
      <c r="I2114" s="153"/>
      <c r="L2114" s="32"/>
      <c r="M2114" s="154"/>
      <c r="T2114" s="56"/>
      <c r="AT2114" s="17" t="s">
        <v>195</v>
      </c>
      <c r="AU2114" s="17" t="s">
        <v>84</v>
      </c>
    </row>
    <row r="2115" spans="2:65" s="12" customFormat="1" ht="11.25">
      <c r="B2115" s="155"/>
      <c r="D2115" s="151" t="s">
        <v>197</v>
      </c>
      <c r="E2115" s="156" t="s">
        <v>1</v>
      </c>
      <c r="F2115" s="157" t="s">
        <v>207</v>
      </c>
      <c r="H2115" s="156" t="s">
        <v>1</v>
      </c>
      <c r="I2115" s="158"/>
      <c r="L2115" s="155"/>
      <c r="M2115" s="159"/>
      <c r="T2115" s="160"/>
      <c r="AT2115" s="156" t="s">
        <v>197</v>
      </c>
      <c r="AU2115" s="156" t="s">
        <v>84</v>
      </c>
      <c r="AV2115" s="12" t="s">
        <v>80</v>
      </c>
      <c r="AW2115" s="12" t="s">
        <v>30</v>
      </c>
      <c r="AX2115" s="12" t="s">
        <v>73</v>
      </c>
      <c r="AY2115" s="156" t="s">
        <v>187</v>
      </c>
    </row>
    <row r="2116" spans="2:65" s="13" customFormat="1" ht="11.25">
      <c r="B2116" s="161"/>
      <c r="D2116" s="151" t="s">
        <v>197</v>
      </c>
      <c r="E2116" s="162" t="s">
        <v>1</v>
      </c>
      <c r="F2116" s="163" t="s">
        <v>2113</v>
      </c>
      <c r="H2116" s="164">
        <v>20.86</v>
      </c>
      <c r="I2116" s="165"/>
      <c r="L2116" s="161"/>
      <c r="M2116" s="166"/>
      <c r="T2116" s="167"/>
      <c r="AT2116" s="162" t="s">
        <v>197</v>
      </c>
      <c r="AU2116" s="162" t="s">
        <v>84</v>
      </c>
      <c r="AV2116" s="13" t="s">
        <v>84</v>
      </c>
      <c r="AW2116" s="13" t="s">
        <v>30</v>
      </c>
      <c r="AX2116" s="13" t="s">
        <v>73</v>
      </c>
      <c r="AY2116" s="162" t="s">
        <v>187</v>
      </c>
    </row>
    <row r="2117" spans="2:65" s="14" customFormat="1" ht="11.25">
      <c r="B2117" s="168"/>
      <c r="D2117" s="151" t="s">
        <v>197</v>
      </c>
      <c r="E2117" s="169" t="s">
        <v>1</v>
      </c>
      <c r="F2117" s="170" t="s">
        <v>202</v>
      </c>
      <c r="H2117" s="171">
        <v>20.86</v>
      </c>
      <c r="I2117" s="172"/>
      <c r="L2117" s="168"/>
      <c r="M2117" s="173"/>
      <c r="T2117" s="174"/>
      <c r="AT2117" s="169" t="s">
        <v>197</v>
      </c>
      <c r="AU2117" s="169" t="s">
        <v>84</v>
      </c>
      <c r="AV2117" s="14" t="s">
        <v>193</v>
      </c>
      <c r="AW2117" s="14" t="s">
        <v>30</v>
      </c>
      <c r="AX2117" s="14" t="s">
        <v>80</v>
      </c>
      <c r="AY2117" s="169" t="s">
        <v>187</v>
      </c>
    </row>
    <row r="2118" spans="2:65" s="1" customFormat="1" ht="24.2" customHeight="1">
      <c r="B2118" s="32"/>
      <c r="C2118" s="137" t="s">
        <v>2218</v>
      </c>
      <c r="D2118" s="137" t="s">
        <v>189</v>
      </c>
      <c r="E2118" s="138" t="s">
        <v>2219</v>
      </c>
      <c r="F2118" s="139" t="s">
        <v>2220</v>
      </c>
      <c r="G2118" s="140" t="s">
        <v>245</v>
      </c>
      <c r="H2118" s="141">
        <v>75</v>
      </c>
      <c r="I2118" s="142"/>
      <c r="J2118" s="143">
        <f>ROUND(I2118*H2118,2)</f>
        <v>0</v>
      </c>
      <c r="K2118" s="144"/>
      <c r="L2118" s="32"/>
      <c r="M2118" s="145" t="s">
        <v>1</v>
      </c>
      <c r="N2118" s="146" t="s">
        <v>39</v>
      </c>
      <c r="P2118" s="147">
        <f>O2118*H2118</f>
        <v>0</v>
      </c>
      <c r="Q2118" s="147">
        <v>0</v>
      </c>
      <c r="R2118" s="147">
        <f>Q2118*H2118</f>
        <v>0</v>
      </c>
      <c r="S2118" s="147">
        <v>0</v>
      </c>
      <c r="T2118" s="148">
        <f>S2118*H2118</f>
        <v>0</v>
      </c>
      <c r="AR2118" s="149" t="s">
        <v>287</v>
      </c>
      <c r="AT2118" s="149" t="s">
        <v>189</v>
      </c>
      <c r="AU2118" s="149" t="s">
        <v>84</v>
      </c>
      <c r="AY2118" s="17" t="s">
        <v>187</v>
      </c>
      <c r="BE2118" s="150">
        <f>IF(N2118="základní",J2118,0)</f>
        <v>0</v>
      </c>
      <c r="BF2118" s="150">
        <f>IF(N2118="snížená",J2118,0)</f>
        <v>0</v>
      </c>
      <c r="BG2118" s="150">
        <f>IF(N2118="zákl. přenesená",J2118,0)</f>
        <v>0</v>
      </c>
      <c r="BH2118" s="150">
        <f>IF(N2118="sníž. přenesená",J2118,0)</f>
        <v>0</v>
      </c>
      <c r="BI2118" s="150">
        <f>IF(N2118="nulová",J2118,0)</f>
        <v>0</v>
      </c>
      <c r="BJ2118" s="17" t="s">
        <v>84</v>
      </c>
      <c r="BK2118" s="150">
        <f>ROUND(I2118*H2118,2)</f>
        <v>0</v>
      </c>
      <c r="BL2118" s="17" t="s">
        <v>287</v>
      </c>
      <c r="BM2118" s="149" t="s">
        <v>3899</v>
      </c>
    </row>
    <row r="2119" spans="2:65" s="1" customFormat="1" ht="49.15" customHeight="1">
      <c r="B2119" s="32"/>
      <c r="C2119" s="137" t="s">
        <v>2222</v>
      </c>
      <c r="D2119" s="137" t="s">
        <v>189</v>
      </c>
      <c r="E2119" s="138" t="s">
        <v>2223</v>
      </c>
      <c r="F2119" s="139" t="s">
        <v>2224</v>
      </c>
      <c r="G2119" s="140" t="s">
        <v>217</v>
      </c>
      <c r="H2119" s="141">
        <v>3.8980000000000001</v>
      </c>
      <c r="I2119" s="142"/>
      <c r="J2119" s="143">
        <f>ROUND(I2119*H2119,2)</f>
        <v>0</v>
      </c>
      <c r="K2119" s="144"/>
      <c r="L2119" s="32"/>
      <c r="M2119" s="145" t="s">
        <v>1</v>
      </c>
      <c r="N2119" s="146" t="s">
        <v>39</v>
      </c>
      <c r="P2119" s="147">
        <f>O2119*H2119</f>
        <v>0</v>
      </c>
      <c r="Q2119" s="147">
        <v>0</v>
      </c>
      <c r="R2119" s="147">
        <f>Q2119*H2119</f>
        <v>0</v>
      </c>
      <c r="S2119" s="147">
        <v>0</v>
      </c>
      <c r="T2119" s="148">
        <f>S2119*H2119</f>
        <v>0</v>
      </c>
      <c r="AR2119" s="149" t="s">
        <v>287</v>
      </c>
      <c r="AT2119" s="149" t="s">
        <v>189</v>
      </c>
      <c r="AU2119" s="149" t="s">
        <v>84</v>
      </c>
      <c r="AY2119" s="17" t="s">
        <v>187</v>
      </c>
      <c r="BE2119" s="150">
        <f>IF(N2119="základní",J2119,0)</f>
        <v>0</v>
      </c>
      <c r="BF2119" s="150">
        <f>IF(N2119="snížená",J2119,0)</f>
        <v>0</v>
      </c>
      <c r="BG2119" s="150">
        <f>IF(N2119="zákl. přenesená",J2119,0)</f>
        <v>0</v>
      </c>
      <c r="BH2119" s="150">
        <f>IF(N2119="sníž. přenesená",J2119,0)</f>
        <v>0</v>
      </c>
      <c r="BI2119" s="150">
        <f>IF(N2119="nulová",J2119,0)</f>
        <v>0</v>
      </c>
      <c r="BJ2119" s="17" t="s">
        <v>84</v>
      </c>
      <c r="BK2119" s="150">
        <f>ROUND(I2119*H2119,2)</f>
        <v>0</v>
      </c>
      <c r="BL2119" s="17" t="s">
        <v>287</v>
      </c>
      <c r="BM2119" s="149" t="s">
        <v>3900</v>
      </c>
    </row>
    <row r="2120" spans="2:65" s="1" customFormat="1" ht="117">
      <c r="B2120" s="32"/>
      <c r="D2120" s="151" t="s">
        <v>195</v>
      </c>
      <c r="F2120" s="152" t="s">
        <v>1314</v>
      </c>
      <c r="I2120" s="153"/>
      <c r="L2120" s="32"/>
      <c r="M2120" s="154"/>
      <c r="T2120" s="56"/>
      <c r="AT2120" s="17" t="s">
        <v>195</v>
      </c>
      <c r="AU2120" s="17" t="s">
        <v>84</v>
      </c>
    </row>
    <row r="2121" spans="2:65" s="11" customFormat="1" ht="22.9" customHeight="1">
      <c r="B2121" s="125"/>
      <c r="D2121" s="126" t="s">
        <v>72</v>
      </c>
      <c r="E2121" s="135" t="s">
        <v>2226</v>
      </c>
      <c r="F2121" s="135" t="s">
        <v>2227</v>
      </c>
      <c r="I2121" s="128"/>
      <c r="J2121" s="136">
        <f>BK2121</f>
        <v>0</v>
      </c>
      <c r="L2121" s="125"/>
      <c r="M2121" s="130"/>
      <c r="P2121" s="131">
        <f>SUM(P2122:P2129)</f>
        <v>0</v>
      </c>
      <c r="R2121" s="131">
        <f>SUM(R2122:R2129)</f>
        <v>0</v>
      </c>
      <c r="T2121" s="132">
        <f>SUM(T2122:T2129)</f>
        <v>0</v>
      </c>
      <c r="AR2121" s="126" t="s">
        <v>84</v>
      </c>
      <c r="AT2121" s="133" t="s">
        <v>72</v>
      </c>
      <c r="AU2121" s="133" t="s">
        <v>80</v>
      </c>
      <c r="AY2121" s="126" t="s">
        <v>187</v>
      </c>
      <c r="BK2121" s="134">
        <f>SUM(BK2122:BK2129)</f>
        <v>0</v>
      </c>
    </row>
    <row r="2122" spans="2:65" s="1" customFormat="1" ht="24.2" customHeight="1">
      <c r="B2122" s="32"/>
      <c r="C2122" s="137" t="s">
        <v>2228</v>
      </c>
      <c r="D2122" s="137" t="s">
        <v>189</v>
      </c>
      <c r="E2122" s="138" t="s">
        <v>2229</v>
      </c>
      <c r="F2122" s="139" t="s">
        <v>2230</v>
      </c>
      <c r="G2122" s="140" t="s">
        <v>245</v>
      </c>
      <c r="H2122" s="141">
        <v>18.510000000000002</v>
      </c>
      <c r="I2122" s="142"/>
      <c r="J2122" s="143">
        <f>ROUND(I2122*H2122,2)</f>
        <v>0</v>
      </c>
      <c r="K2122" s="144"/>
      <c r="L2122" s="32"/>
      <c r="M2122" s="145" t="s">
        <v>1</v>
      </c>
      <c r="N2122" s="146" t="s">
        <v>39</v>
      </c>
      <c r="P2122" s="147">
        <f>O2122*H2122</f>
        <v>0</v>
      </c>
      <c r="Q2122" s="147">
        <v>0</v>
      </c>
      <c r="R2122" s="147">
        <f>Q2122*H2122</f>
        <v>0</v>
      </c>
      <c r="S2122" s="147">
        <v>0</v>
      </c>
      <c r="T2122" s="148">
        <f>S2122*H2122</f>
        <v>0</v>
      </c>
      <c r="AR2122" s="149" t="s">
        <v>287</v>
      </c>
      <c r="AT2122" s="149" t="s">
        <v>189</v>
      </c>
      <c r="AU2122" s="149" t="s">
        <v>84</v>
      </c>
      <c r="AY2122" s="17" t="s">
        <v>187</v>
      </c>
      <c r="BE2122" s="150">
        <f>IF(N2122="základní",J2122,0)</f>
        <v>0</v>
      </c>
      <c r="BF2122" s="150">
        <f>IF(N2122="snížená",J2122,0)</f>
        <v>0</v>
      </c>
      <c r="BG2122" s="150">
        <f>IF(N2122="zákl. přenesená",J2122,0)</f>
        <v>0</v>
      </c>
      <c r="BH2122" s="150">
        <f>IF(N2122="sníž. přenesená",J2122,0)</f>
        <v>0</v>
      </c>
      <c r="BI2122" s="150">
        <f>IF(N2122="nulová",J2122,0)</f>
        <v>0</v>
      </c>
      <c r="BJ2122" s="17" t="s">
        <v>84</v>
      </c>
      <c r="BK2122" s="150">
        <f>ROUND(I2122*H2122,2)</f>
        <v>0</v>
      </c>
      <c r="BL2122" s="17" t="s">
        <v>287</v>
      </c>
      <c r="BM2122" s="149" t="s">
        <v>3901</v>
      </c>
    </row>
    <row r="2123" spans="2:65" s="12" customFormat="1" ht="11.25">
      <c r="B2123" s="155"/>
      <c r="D2123" s="151" t="s">
        <v>197</v>
      </c>
      <c r="E2123" s="156" t="s">
        <v>1</v>
      </c>
      <c r="F2123" s="157" t="s">
        <v>207</v>
      </c>
      <c r="H2123" s="156" t="s">
        <v>1</v>
      </c>
      <c r="I2123" s="158"/>
      <c r="L2123" s="155"/>
      <c r="M2123" s="159"/>
      <c r="T2123" s="160"/>
      <c r="AT2123" s="156" t="s">
        <v>197</v>
      </c>
      <c r="AU2123" s="156" t="s">
        <v>84</v>
      </c>
      <c r="AV2123" s="12" t="s">
        <v>80</v>
      </c>
      <c r="AW2123" s="12" t="s">
        <v>30</v>
      </c>
      <c r="AX2123" s="12" t="s">
        <v>73</v>
      </c>
      <c r="AY2123" s="156" t="s">
        <v>187</v>
      </c>
    </row>
    <row r="2124" spans="2:65" s="12" customFormat="1" ht="11.25">
      <c r="B2124" s="155"/>
      <c r="D2124" s="151" t="s">
        <v>197</v>
      </c>
      <c r="E2124" s="156" t="s">
        <v>1</v>
      </c>
      <c r="F2124" s="157" t="s">
        <v>2232</v>
      </c>
      <c r="H2124" s="156" t="s">
        <v>1</v>
      </c>
      <c r="I2124" s="158"/>
      <c r="L2124" s="155"/>
      <c r="M2124" s="159"/>
      <c r="T2124" s="160"/>
      <c r="AT2124" s="156" t="s">
        <v>197</v>
      </c>
      <c r="AU2124" s="156" t="s">
        <v>84</v>
      </c>
      <c r="AV2124" s="12" t="s">
        <v>80</v>
      </c>
      <c r="AW2124" s="12" t="s">
        <v>30</v>
      </c>
      <c r="AX2124" s="12" t="s">
        <v>73</v>
      </c>
      <c r="AY2124" s="156" t="s">
        <v>187</v>
      </c>
    </row>
    <row r="2125" spans="2:65" s="13" customFormat="1" ht="11.25">
      <c r="B2125" s="161"/>
      <c r="D2125" s="151" t="s">
        <v>197</v>
      </c>
      <c r="E2125" s="162" t="s">
        <v>1</v>
      </c>
      <c r="F2125" s="163" t="s">
        <v>577</v>
      </c>
      <c r="H2125" s="164">
        <v>7.96</v>
      </c>
      <c r="I2125" s="165"/>
      <c r="L2125" s="161"/>
      <c r="M2125" s="166"/>
      <c r="T2125" s="167"/>
      <c r="AT2125" s="162" t="s">
        <v>197</v>
      </c>
      <c r="AU2125" s="162" t="s">
        <v>84</v>
      </c>
      <c r="AV2125" s="13" t="s">
        <v>84</v>
      </c>
      <c r="AW2125" s="13" t="s">
        <v>30</v>
      </c>
      <c r="AX2125" s="13" t="s">
        <v>73</v>
      </c>
      <c r="AY2125" s="162" t="s">
        <v>187</v>
      </c>
    </row>
    <row r="2126" spans="2:65" s="13" customFormat="1" ht="11.25">
      <c r="B2126" s="161"/>
      <c r="D2126" s="151" t="s">
        <v>197</v>
      </c>
      <c r="E2126" s="162" t="s">
        <v>1</v>
      </c>
      <c r="F2126" s="163" t="s">
        <v>578</v>
      </c>
      <c r="H2126" s="164">
        <v>5.9</v>
      </c>
      <c r="I2126" s="165"/>
      <c r="L2126" s="161"/>
      <c r="M2126" s="166"/>
      <c r="T2126" s="167"/>
      <c r="AT2126" s="162" t="s">
        <v>197</v>
      </c>
      <c r="AU2126" s="162" t="s">
        <v>84</v>
      </c>
      <c r="AV2126" s="13" t="s">
        <v>84</v>
      </c>
      <c r="AW2126" s="13" t="s">
        <v>30</v>
      </c>
      <c r="AX2126" s="13" t="s">
        <v>73</v>
      </c>
      <c r="AY2126" s="162" t="s">
        <v>187</v>
      </c>
    </row>
    <row r="2127" spans="2:65" s="13" customFormat="1" ht="11.25">
      <c r="B2127" s="161"/>
      <c r="D2127" s="151" t="s">
        <v>197</v>
      </c>
      <c r="E2127" s="162" t="s">
        <v>1</v>
      </c>
      <c r="F2127" s="163" t="s">
        <v>2233</v>
      </c>
      <c r="H2127" s="164">
        <v>4.6500000000000004</v>
      </c>
      <c r="I2127" s="165"/>
      <c r="L2127" s="161"/>
      <c r="M2127" s="166"/>
      <c r="T2127" s="167"/>
      <c r="AT2127" s="162" t="s">
        <v>197</v>
      </c>
      <c r="AU2127" s="162" t="s">
        <v>84</v>
      </c>
      <c r="AV2127" s="13" t="s">
        <v>84</v>
      </c>
      <c r="AW2127" s="13" t="s">
        <v>30</v>
      </c>
      <c r="AX2127" s="13" t="s">
        <v>73</v>
      </c>
      <c r="AY2127" s="162" t="s">
        <v>187</v>
      </c>
    </row>
    <row r="2128" spans="2:65" s="15" customFormat="1" ht="11.25">
      <c r="B2128" s="186"/>
      <c r="D2128" s="151" t="s">
        <v>197</v>
      </c>
      <c r="E2128" s="187" t="s">
        <v>1</v>
      </c>
      <c r="F2128" s="188" t="s">
        <v>492</v>
      </c>
      <c r="H2128" s="189">
        <v>18.509999999999998</v>
      </c>
      <c r="I2128" s="190"/>
      <c r="L2128" s="186"/>
      <c r="M2128" s="191"/>
      <c r="T2128" s="192"/>
      <c r="AT2128" s="187" t="s">
        <v>197</v>
      </c>
      <c r="AU2128" s="187" t="s">
        <v>84</v>
      </c>
      <c r="AV2128" s="15" t="s">
        <v>210</v>
      </c>
      <c r="AW2128" s="15" t="s">
        <v>30</v>
      </c>
      <c r="AX2128" s="15" t="s">
        <v>73</v>
      </c>
      <c r="AY2128" s="187" t="s">
        <v>187</v>
      </c>
    </row>
    <row r="2129" spans="2:65" s="14" customFormat="1" ht="11.25">
      <c r="B2129" s="168"/>
      <c r="D2129" s="151" t="s">
        <v>197</v>
      </c>
      <c r="E2129" s="169" t="s">
        <v>1</v>
      </c>
      <c r="F2129" s="170" t="s">
        <v>202</v>
      </c>
      <c r="H2129" s="171">
        <v>18.509999999999998</v>
      </c>
      <c r="I2129" s="172"/>
      <c r="L2129" s="168"/>
      <c r="M2129" s="173"/>
      <c r="T2129" s="174"/>
      <c r="AT2129" s="169" t="s">
        <v>197</v>
      </c>
      <c r="AU2129" s="169" t="s">
        <v>84</v>
      </c>
      <c r="AV2129" s="14" t="s">
        <v>193</v>
      </c>
      <c r="AW2129" s="14" t="s">
        <v>30</v>
      </c>
      <c r="AX2129" s="14" t="s">
        <v>80</v>
      </c>
      <c r="AY2129" s="169" t="s">
        <v>187</v>
      </c>
    </row>
    <row r="2130" spans="2:65" s="11" customFormat="1" ht="22.9" customHeight="1">
      <c r="B2130" s="125"/>
      <c r="D2130" s="126" t="s">
        <v>72</v>
      </c>
      <c r="E2130" s="135" t="s">
        <v>2234</v>
      </c>
      <c r="F2130" s="135" t="s">
        <v>2235</v>
      </c>
      <c r="I2130" s="128"/>
      <c r="J2130" s="136">
        <f>BK2130</f>
        <v>0</v>
      </c>
      <c r="L2130" s="125"/>
      <c r="M2130" s="130"/>
      <c r="P2130" s="131">
        <f>SUM(P2131:P2143)</f>
        <v>0</v>
      </c>
      <c r="R2130" s="131">
        <f>SUM(R2131:R2143)</f>
        <v>0</v>
      </c>
      <c r="T2130" s="132">
        <f>SUM(T2131:T2143)</f>
        <v>0</v>
      </c>
      <c r="AR2130" s="126" t="s">
        <v>84</v>
      </c>
      <c r="AT2130" s="133" t="s">
        <v>72</v>
      </c>
      <c r="AU2130" s="133" t="s">
        <v>80</v>
      </c>
      <c r="AY2130" s="126" t="s">
        <v>187</v>
      </c>
      <c r="BK2130" s="134">
        <f>SUM(BK2131:BK2143)</f>
        <v>0</v>
      </c>
    </row>
    <row r="2131" spans="2:65" s="1" customFormat="1" ht="24.2" customHeight="1">
      <c r="B2131" s="32"/>
      <c r="C2131" s="137" t="s">
        <v>2236</v>
      </c>
      <c r="D2131" s="137" t="s">
        <v>189</v>
      </c>
      <c r="E2131" s="138" t="s">
        <v>2237</v>
      </c>
      <c r="F2131" s="139" t="s">
        <v>2238</v>
      </c>
      <c r="G2131" s="140" t="s">
        <v>245</v>
      </c>
      <c r="H2131" s="141">
        <v>262.02</v>
      </c>
      <c r="I2131" s="142"/>
      <c r="J2131" s="143">
        <f>ROUND(I2131*H2131,2)</f>
        <v>0</v>
      </c>
      <c r="K2131" s="144"/>
      <c r="L2131" s="32"/>
      <c r="M2131" s="145" t="s">
        <v>1</v>
      </c>
      <c r="N2131" s="146" t="s">
        <v>39</v>
      </c>
      <c r="P2131" s="147">
        <f>O2131*H2131</f>
        <v>0</v>
      </c>
      <c r="Q2131" s="147">
        <v>0</v>
      </c>
      <c r="R2131" s="147">
        <f>Q2131*H2131</f>
        <v>0</v>
      </c>
      <c r="S2131" s="147">
        <v>0</v>
      </c>
      <c r="T2131" s="148">
        <f>S2131*H2131</f>
        <v>0</v>
      </c>
      <c r="AR2131" s="149" t="s">
        <v>287</v>
      </c>
      <c r="AT2131" s="149" t="s">
        <v>189</v>
      </c>
      <c r="AU2131" s="149" t="s">
        <v>84</v>
      </c>
      <c r="AY2131" s="17" t="s">
        <v>187</v>
      </c>
      <c r="BE2131" s="150">
        <f>IF(N2131="základní",J2131,0)</f>
        <v>0</v>
      </c>
      <c r="BF2131" s="150">
        <f>IF(N2131="snížená",J2131,0)</f>
        <v>0</v>
      </c>
      <c r="BG2131" s="150">
        <f>IF(N2131="zákl. přenesená",J2131,0)</f>
        <v>0</v>
      </c>
      <c r="BH2131" s="150">
        <f>IF(N2131="sníž. přenesená",J2131,0)</f>
        <v>0</v>
      </c>
      <c r="BI2131" s="150">
        <f>IF(N2131="nulová",J2131,0)</f>
        <v>0</v>
      </c>
      <c r="BJ2131" s="17" t="s">
        <v>84</v>
      </c>
      <c r="BK2131" s="150">
        <f>ROUND(I2131*H2131,2)</f>
        <v>0</v>
      </c>
      <c r="BL2131" s="17" t="s">
        <v>287</v>
      </c>
      <c r="BM2131" s="149" t="s">
        <v>3902</v>
      </c>
    </row>
    <row r="2132" spans="2:65" s="1" customFormat="1" ht="48.75">
      <c r="B2132" s="32"/>
      <c r="D2132" s="151" t="s">
        <v>195</v>
      </c>
      <c r="F2132" s="152" t="s">
        <v>2240</v>
      </c>
      <c r="I2132" s="153"/>
      <c r="L2132" s="32"/>
      <c r="M2132" s="154"/>
      <c r="T2132" s="56"/>
      <c r="AT2132" s="17" t="s">
        <v>195</v>
      </c>
      <c r="AU2132" s="17" t="s">
        <v>84</v>
      </c>
    </row>
    <row r="2133" spans="2:65" s="1" customFormat="1" ht="16.5" customHeight="1">
      <c r="B2133" s="32"/>
      <c r="C2133" s="175" t="s">
        <v>2241</v>
      </c>
      <c r="D2133" s="175" t="s">
        <v>338</v>
      </c>
      <c r="E2133" s="176" t="s">
        <v>2242</v>
      </c>
      <c r="F2133" s="177" t="s">
        <v>2243</v>
      </c>
      <c r="G2133" s="178" t="s">
        <v>245</v>
      </c>
      <c r="H2133" s="179">
        <v>262.02</v>
      </c>
      <c r="I2133" s="180"/>
      <c r="J2133" s="181">
        <f>ROUND(I2133*H2133,2)</f>
        <v>0</v>
      </c>
      <c r="K2133" s="182"/>
      <c r="L2133" s="183"/>
      <c r="M2133" s="184" t="s">
        <v>1</v>
      </c>
      <c r="N2133" s="185" t="s">
        <v>39</v>
      </c>
      <c r="P2133" s="147">
        <f>O2133*H2133</f>
        <v>0</v>
      </c>
      <c r="Q2133" s="147">
        <v>0</v>
      </c>
      <c r="R2133" s="147">
        <f>Q2133*H2133</f>
        <v>0</v>
      </c>
      <c r="S2133" s="147">
        <v>0</v>
      </c>
      <c r="T2133" s="148">
        <f>S2133*H2133</f>
        <v>0</v>
      </c>
      <c r="AR2133" s="149" t="s">
        <v>388</v>
      </c>
      <c r="AT2133" s="149" t="s">
        <v>338</v>
      </c>
      <c r="AU2133" s="149" t="s">
        <v>84</v>
      </c>
      <c r="AY2133" s="17" t="s">
        <v>187</v>
      </c>
      <c r="BE2133" s="150">
        <f>IF(N2133="základní",J2133,0)</f>
        <v>0</v>
      </c>
      <c r="BF2133" s="150">
        <f>IF(N2133="snížená",J2133,0)</f>
        <v>0</v>
      </c>
      <c r="BG2133" s="150">
        <f>IF(N2133="zákl. přenesená",J2133,0)</f>
        <v>0</v>
      </c>
      <c r="BH2133" s="150">
        <f>IF(N2133="sníž. přenesená",J2133,0)</f>
        <v>0</v>
      </c>
      <c r="BI2133" s="150">
        <f>IF(N2133="nulová",J2133,0)</f>
        <v>0</v>
      </c>
      <c r="BJ2133" s="17" t="s">
        <v>84</v>
      </c>
      <c r="BK2133" s="150">
        <f>ROUND(I2133*H2133,2)</f>
        <v>0</v>
      </c>
      <c r="BL2133" s="17" t="s">
        <v>287</v>
      </c>
      <c r="BM2133" s="149" t="s">
        <v>3903</v>
      </c>
    </row>
    <row r="2134" spans="2:65" s="1" customFormat="1" ht="24.2" customHeight="1">
      <c r="B2134" s="32"/>
      <c r="C2134" s="137" t="s">
        <v>2245</v>
      </c>
      <c r="D2134" s="137" t="s">
        <v>189</v>
      </c>
      <c r="E2134" s="138" t="s">
        <v>2246</v>
      </c>
      <c r="F2134" s="139" t="s">
        <v>2247</v>
      </c>
      <c r="G2134" s="140" t="s">
        <v>245</v>
      </c>
      <c r="H2134" s="141">
        <v>262.02</v>
      </c>
      <c r="I2134" s="142"/>
      <c r="J2134" s="143">
        <f>ROUND(I2134*H2134,2)</f>
        <v>0</v>
      </c>
      <c r="K2134" s="144"/>
      <c r="L2134" s="32"/>
      <c r="M2134" s="145" t="s">
        <v>1</v>
      </c>
      <c r="N2134" s="146" t="s">
        <v>39</v>
      </c>
      <c r="P2134" s="147">
        <f>O2134*H2134</f>
        <v>0</v>
      </c>
      <c r="Q2134" s="147">
        <v>0</v>
      </c>
      <c r="R2134" s="147">
        <f>Q2134*H2134</f>
        <v>0</v>
      </c>
      <c r="S2134" s="147">
        <v>0</v>
      </c>
      <c r="T2134" s="148">
        <f>S2134*H2134</f>
        <v>0</v>
      </c>
      <c r="AR2134" s="149" t="s">
        <v>287</v>
      </c>
      <c r="AT2134" s="149" t="s">
        <v>189</v>
      </c>
      <c r="AU2134" s="149" t="s">
        <v>84</v>
      </c>
      <c r="AY2134" s="17" t="s">
        <v>187</v>
      </c>
      <c r="BE2134" s="150">
        <f>IF(N2134="základní",J2134,0)</f>
        <v>0</v>
      </c>
      <c r="BF2134" s="150">
        <f>IF(N2134="snížená",J2134,0)</f>
        <v>0</v>
      </c>
      <c r="BG2134" s="150">
        <f>IF(N2134="zákl. přenesená",J2134,0)</f>
        <v>0</v>
      </c>
      <c r="BH2134" s="150">
        <f>IF(N2134="sníž. přenesená",J2134,0)</f>
        <v>0</v>
      </c>
      <c r="BI2134" s="150">
        <f>IF(N2134="nulová",J2134,0)</f>
        <v>0</v>
      </c>
      <c r="BJ2134" s="17" t="s">
        <v>84</v>
      </c>
      <c r="BK2134" s="150">
        <f>ROUND(I2134*H2134,2)</f>
        <v>0</v>
      </c>
      <c r="BL2134" s="17" t="s">
        <v>287</v>
      </c>
      <c r="BM2134" s="149" t="s">
        <v>3904</v>
      </c>
    </row>
    <row r="2135" spans="2:65" s="1" customFormat="1" ht="48.75">
      <c r="B2135" s="32"/>
      <c r="D2135" s="151" t="s">
        <v>195</v>
      </c>
      <c r="F2135" s="152" t="s">
        <v>2249</v>
      </c>
      <c r="I2135" s="153"/>
      <c r="L2135" s="32"/>
      <c r="M2135" s="154"/>
      <c r="T2135" s="56"/>
      <c r="AT2135" s="17" t="s">
        <v>195</v>
      </c>
      <c r="AU2135" s="17" t="s">
        <v>84</v>
      </c>
    </row>
    <row r="2136" spans="2:65" s="1" customFormat="1" ht="24.2" customHeight="1">
      <c r="B2136" s="32"/>
      <c r="C2136" s="137" t="s">
        <v>2250</v>
      </c>
      <c r="D2136" s="137" t="s">
        <v>189</v>
      </c>
      <c r="E2136" s="138" t="s">
        <v>2251</v>
      </c>
      <c r="F2136" s="139" t="s">
        <v>2252</v>
      </c>
      <c r="G2136" s="140" t="s">
        <v>245</v>
      </c>
      <c r="H2136" s="141">
        <v>262.02</v>
      </c>
      <c r="I2136" s="142"/>
      <c r="J2136" s="143">
        <f>ROUND(I2136*H2136,2)</f>
        <v>0</v>
      </c>
      <c r="K2136" s="144"/>
      <c r="L2136" s="32"/>
      <c r="M2136" s="145" t="s">
        <v>1</v>
      </c>
      <c r="N2136" s="146" t="s">
        <v>39</v>
      </c>
      <c r="P2136" s="147">
        <f>O2136*H2136</f>
        <v>0</v>
      </c>
      <c r="Q2136" s="147">
        <v>0</v>
      </c>
      <c r="R2136" s="147">
        <f>Q2136*H2136</f>
        <v>0</v>
      </c>
      <c r="S2136" s="147">
        <v>0</v>
      </c>
      <c r="T2136" s="148">
        <f>S2136*H2136</f>
        <v>0</v>
      </c>
      <c r="AR2136" s="149" t="s">
        <v>287</v>
      </c>
      <c r="AT2136" s="149" t="s">
        <v>189</v>
      </c>
      <c r="AU2136" s="149" t="s">
        <v>84</v>
      </c>
      <c r="AY2136" s="17" t="s">
        <v>187</v>
      </c>
      <c r="BE2136" s="150">
        <f>IF(N2136="základní",J2136,0)</f>
        <v>0</v>
      </c>
      <c r="BF2136" s="150">
        <f>IF(N2136="snížená",J2136,0)</f>
        <v>0</v>
      </c>
      <c r="BG2136" s="150">
        <f>IF(N2136="zákl. přenesená",J2136,0)</f>
        <v>0</v>
      </c>
      <c r="BH2136" s="150">
        <f>IF(N2136="sníž. přenesená",J2136,0)</f>
        <v>0</v>
      </c>
      <c r="BI2136" s="150">
        <f>IF(N2136="nulová",J2136,0)</f>
        <v>0</v>
      </c>
      <c r="BJ2136" s="17" t="s">
        <v>84</v>
      </c>
      <c r="BK2136" s="150">
        <f>ROUND(I2136*H2136,2)</f>
        <v>0</v>
      </c>
      <c r="BL2136" s="17" t="s">
        <v>287</v>
      </c>
      <c r="BM2136" s="149" t="s">
        <v>3905</v>
      </c>
    </row>
    <row r="2137" spans="2:65" s="12" customFormat="1" ht="11.25">
      <c r="B2137" s="155"/>
      <c r="D2137" s="151" t="s">
        <v>197</v>
      </c>
      <c r="E2137" s="156" t="s">
        <v>1</v>
      </c>
      <c r="F2137" s="157" t="s">
        <v>207</v>
      </c>
      <c r="H2137" s="156" t="s">
        <v>1</v>
      </c>
      <c r="I2137" s="158"/>
      <c r="L2137" s="155"/>
      <c r="M2137" s="159"/>
      <c r="T2137" s="160"/>
      <c r="AT2137" s="156" t="s">
        <v>197</v>
      </c>
      <c r="AU2137" s="156" t="s">
        <v>84</v>
      </c>
      <c r="AV2137" s="12" t="s">
        <v>80</v>
      </c>
      <c r="AW2137" s="12" t="s">
        <v>30</v>
      </c>
      <c r="AX2137" s="12" t="s">
        <v>73</v>
      </c>
      <c r="AY2137" s="156" t="s">
        <v>187</v>
      </c>
    </row>
    <row r="2138" spans="2:65" s="13" customFormat="1" ht="11.25">
      <c r="B2138" s="161"/>
      <c r="D2138" s="151" t="s">
        <v>197</v>
      </c>
      <c r="E2138" s="162" t="s">
        <v>1</v>
      </c>
      <c r="F2138" s="163" t="s">
        <v>2254</v>
      </c>
      <c r="H2138" s="164">
        <v>126.88</v>
      </c>
      <c r="I2138" s="165"/>
      <c r="L2138" s="161"/>
      <c r="M2138" s="166"/>
      <c r="T2138" s="167"/>
      <c r="AT2138" s="162" t="s">
        <v>197</v>
      </c>
      <c r="AU2138" s="162" t="s">
        <v>84</v>
      </c>
      <c r="AV2138" s="13" t="s">
        <v>84</v>
      </c>
      <c r="AW2138" s="13" t="s">
        <v>30</v>
      </c>
      <c r="AX2138" s="13" t="s">
        <v>73</v>
      </c>
      <c r="AY2138" s="162" t="s">
        <v>187</v>
      </c>
    </row>
    <row r="2139" spans="2:65" s="13" customFormat="1" ht="11.25">
      <c r="B2139" s="161"/>
      <c r="D2139" s="151" t="s">
        <v>197</v>
      </c>
      <c r="E2139" s="162" t="s">
        <v>1</v>
      </c>
      <c r="F2139" s="163" t="s">
        <v>2255</v>
      </c>
      <c r="H2139" s="164">
        <v>135.13999999999999</v>
      </c>
      <c r="I2139" s="165"/>
      <c r="L2139" s="161"/>
      <c r="M2139" s="166"/>
      <c r="T2139" s="167"/>
      <c r="AT2139" s="162" t="s">
        <v>197</v>
      </c>
      <c r="AU2139" s="162" t="s">
        <v>84</v>
      </c>
      <c r="AV2139" s="13" t="s">
        <v>84</v>
      </c>
      <c r="AW2139" s="13" t="s">
        <v>30</v>
      </c>
      <c r="AX2139" s="13" t="s">
        <v>73</v>
      </c>
      <c r="AY2139" s="162" t="s">
        <v>187</v>
      </c>
    </row>
    <row r="2140" spans="2:65" s="15" customFormat="1" ht="11.25">
      <c r="B2140" s="186"/>
      <c r="D2140" s="151" t="s">
        <v>197</v>
      </c>
      <c r="E2140" s="187" t="s">
        <v>1</v>
      </c>
      <c r="F2140" s="188" t="s">
        <v>492</v>
      </c>
      <c r="H2140" s="189">
        <v>262.02</v>
      </c>
      <c r="I2140" s="190"/>
      <c r="L2140" s="186"/>
      <c r="M2140" s="191"/>
      <c r="T2140" s="192"/>
      <c r="AT2140" s="187" t="s">
        <v>197</v>
      </c>
      <c r="AU2140" s="187" t="s">
        <v>84</v>
      </c>
      <c r="AV2140" s="15" t="s">
        <v>210</v>
      </c>
      <c r="AW2140" s="15" t="s">
        <v>30</v>
      </c>
      <c r="AX2140" s="15" t="s">
        <v>73</v>
      </c>
      <c r="AY2140" s="187" t="s">
        <v>187</v>
      </c>
    </row>
    <row r="2141" spans="2:65" s="14" customFormat="1" ht="11.25">
      <c r="B2141" s="168"/>
      <c r="D2141" s="151" t="s">
        <v>197</v>
      </c>
      <c r="E2141" s="169" t="s">
        <v>1</v>
      </c>
      <c r="F2141" s="170" t="s">
        <v>202</v>
      </c>
      <c r="H2141" s="171">
        <v>262.02</v>
      </c>
      <c r="I2141" s="172"/>
      <c r="L2141" s="168"/>
      <c r="M2141" s="173"/>
      <c r="T2141" s="174"/>
      <c r="AT2141" s="169" t="s">
        <v>197</v>
      </c>
      <c r="AU2141" s="169" t="s">
        <v>84</v>
      </c>
      <c r="AV2141" s="14" t="s">
        <v>193</v>
      </c>
      <c r="AW2141" s="14" t="s">
        <v>30</v>
      </c>
      <c r="AX2141" s="14" t="s">
        <v>80</v>
      </c>
      <c r="AY2141" s="169" t="s">
        <v>187</v>
      </c>
    </row>
    <row r="2142" spans="2:65" s="1" customFormat="1" ht="49.15" customHeight="1">
      <c r="B2142" s="32"/>
      <c r="C2142" s="137" t="s">
        <v>2256</v>
      </c>
      <c r="D2142" s="137" t="s">
        <v>189</v>
      </c>
      <c r="E2142" s="138" t="s">
        <v>2257</v>
      </c>
      <c r="F2142" s="139" t="s">
        <v>2258</v>
      </c>
      <c r="G2142" s="140" t="s">
        <v>217</v>
      </c>
      <c r="H2142" s="141">
        <v>2.7879999999999998</v>
      </c>
      <c r="I2142" s="142"/>
      <c r="J2142" s="143">
        <f>ROUND(I2142*H2142,2)</f>
        <v>0</v>
      </c>
      <c r="K2142" s="144"/>
      <c r="L2142" s="32"/>
      <c r="M2142" s="145" t="s">
        <v>1</v>
      </c>
      <c r="N2142" s="146" t="s">
        <v>39</v>
      </c>
      <c r="P2142" s="147">
        <f>O2142*H2142</f>
        <v>0</v>
      </c>
      <c r="Q2142" s="147">
        <v>0</v>
      </c>
      <c r="R2142" s="147">
        <f>Q2142*H2142</f>
        <v>0</v>
      </c>
      <c r="S2142" s="147">
        <v>0</v>
      </c>
      <c r="T2142" s="148">
        <f>S2142*H2142</f>
        <v>0</v>
      </c>
      <c r="AR2142" s="149" t="s">
        <v>287</v>
      </c>
      <c r="AT2142" s="149" t="s">
        <v>189</v>
      </c>
      <c r="AU2142" s="149" t="s">
        <v>84</v>
      </c>
      <c r="AY2142" s="17" t="s">
        <v>187</v>
      </c>
      <c r="BE2142" s="150">
        <f>IF(N2142="základní",J2142,0)</f>
        <v>0</v>
      </c>
      <c r="BF2142" s="150">
        <f>IF(N2142="snížená",J2142,0)</f>
        <v>0</v>
      </c>
      <c r="BG2142" s="150">
        <f>IF(N2142="zákl. přenesená",J2142,0)</f>
        <v>0</v>
      </c>
      <c r="BH2142" s="150">
        <f>IF(N2142="sníž. přenesená",J2142,0)</f>
        <v>0</v>
      </c>
      <c r="BI2142" s="150">
        <f>IF(N2142="nulová",J2142,0)</f>
        <v>0</v>
      </c>
      <c r="BJ2142" s="17" t="s">
        <v>84</v>
      </c>
      <c r="BK2142" s="150">
        <f>ROUND(I2142*H2142,2)</f>
        <v>0</v>
      </c>
      <c r="BL2142" s="17" t="s">
        <v>287</v>
      </c>
      <c r="BM2142" s="149" t="s">
        <v>3906</v>
      </c>
    </row>
    <row r="2143" spans="2:65" s="1" customFormat="1" ht="117">
      <c r="B2143" s="32"/>
      <c r="D2143" s="151" t="s">
        <v>195</v>
      </c>
      <c r="F2143" s="152" t="s">
        <v>2260</v>
      </c>
      <c r="I2143" s="153"/>
      <c r="L2143" s="32"/>
      <c r="M2143" s="154"/>
      <c r="T2143" s="56"/>
      <c r="AT2143" s="17" t="s">
        <v>195</v>
      </c>
      <c r="AU2143" s="17" t="s">
        <v>84</v>
      </c>
    </row>
    <row r="2144" spans="2:65" s="11" customFormat="1" ht="22.9" customHeight="1">
      <c r="B2144" s="125"/>
      <c r="D2144" s="126" t="s">
        <v>72</v>
      </c>
      <c r="E2144" s="135" t="s">
        <v>2261</v>
      </c>
      <c r="F2144" s="135" t="s">
        <v>2262</v>
      </c>
      <c r="I2144" s="128"/>
      <c r="J2144" s="136">
        <f>BK2144</f>
        <v>0</v>
      </c>
      <c r="L2144" s="125"/>
      <c r="M2144" s="130"/>
      <c r="P2144" s="131">
        <f>SUM(P2145:P2175)</f>
        <v>0</v>
      </c>
      <c r="R2144" s="131">
        <f>SUM(R2145:R2175)</f>
        <v>0</v>
      </c>
      <c r="T2144" s="132">
        <f>SUM(T2145:T2175)</f>
        <v>0</v>
      </c>
      <c r="AR2144" s="126" t="s">
        <v>84</v>
      </c>
      <c r="AT2144" s="133" t="s">
        <v>72</v>
      </c>
      <c r="AU2144" s="133" t="s">
        <v>80</v>
      </c>
      <c r="AY2144" s="126" t="s">
        <v>187</v>
      </c>
      <c r="BK2144" s="134">
        <f>SUM(BK2145:BK2175)</f>
        <v>0</v>
      </c>
    </row>
    <row r="2145" spans="2:65" s="1" customFormat="1" ht="16.5" customHeight="1">
      <c r="B2145" s="32"/>
      <c r="C2145" s="137" t="s">
        <v>2263</v>
      </c>
      <c r="D2145" s="137" t="s">
        <v>189</v>
      </c>
      <c r="E2145" s="138" t="s">
        <v>2264</v>
      </c>
      <c r="F2145" s="139" t="s">
        <v>2265</v>
      </c>
      <c r="G2145" s="140" t="s">
        <v>245</v>
      </c>
      <c r="H2145" s="141">
        <v>310.88</v>
      </c>
      <c r="I2145" s="142"/>
      <c r="J2145" s="143">
        <f>ROUND(I2145*H2145,2)</f>
        <v>0</v>
      </c>
      <c r="K2145" s="144"/>
      <c r="L2145" s="32"/>
      <c r="M2145" s="145" t="s">
        <v>1</v>
      </c>
      <c r="N2145" s="146" t="s">
        <v>39</v>
      </c>
      <c r="P2145" s="147">
        <f>O2145*H2145</f>
        <v>0</v>
      </c>
      <c r="Q2145" s="147">
        <v>0</v>
      </c>
      <c r="R2145" s="147">
        <f>Q2145*H2145</f>
        <v>0</v>
      </c>
      <c r="S2145" s="147">
        <v>0</v>
      </c>
      <c r="T2145" s="148">
        <f>S2145*H2145</f>
        <v>0</v>
      </c>
      <c r="AR2145" s="149" t="s">
        <v>287</v>
      </c>
      <c r="AT2145" s="149" t="s">
        <v>189</v>
      </c>
      <c r="AU2145" s="149" t="s">
        <v>84</v>
      </c>
      <c r="AY2145" s="17" t="s">
        <v>187</v>
      </c>
      <c r="BE2145" s="150">
        <f>IF(N2145="základní",J2145,0)</f>
        <v>0</v>
      </c>
      <c r="BF2145" s="150">
        <f>IF(N2145="snížená",J2145,0)</f>
        <v>0</v>
      </c>
      <c r="BG2145" s="150">
        <f>IF(N2145="zákl. přenesená",J2145,0)</f>
        <v>0</v>
      </c>
      <c r="BH2145" s="150">
        <f>IF(N2145="sníž. přenesená",J2145,0)</f>
        <v>0</v>
      </c>
      <c r="BI2145" s="150">
        <f>IF(N2145="nulová",J2145,0)</f>
        <v>0</v>
      </c>
      <c r="BJ2145" s="17" t="s">
        <v>84</v>
      </c>
      <c r="BK2145" s="150">
        <f>ROUND(I2145*H2145,2)</f>
        <v>0</v>
      </c>
      <c r="BL2145" s="17" t="s">
        <v>287</v>
      </c>
      <c r="BM2145" s="149" t="s">
        <v>3907</v>
      </c>
    </row>
    <row r="2146" spans="2:65" s="1" customFormat="1" ht="58.5">
      <c r="B2146" s="32"/>
      <c r="D2146" s="151" t="s">
        <v>195</v>
      </c>
      <c r="F2146" s="152" t="s">
        <v>2267</v>
      </c>
      <c r="I2146" s="153"/>
      <c r="L2146" s="32"/>
      <c r="M2146" s="154"/>
      <c r="T2146" s="56"/>
      <c r="AT2146" s="17" t="s">
        <v>195</v>
      </c>
      <c r="AU2146" s="17" t="s">
        <v>84</v>
      </c>
    </row>
    <row r="2147" spans="2:65" s="1" customFormat="1" ht="33" customHeight="1">
      <c r="B2147" s="32"/>
      <c r="C2147" s="137" t="s">
        <v>2268</v>
      </c>
      <c r="D2147" s="137" t="s">
        <v>189</v>
      </c>
      <c r="E2147" s="138" t="s">
        <v>2269</v>
      </c>
      <c r="F2147" s="139" t="s">
        <v>2270</v>
      </c>
      <c r="G2147" s="140" t="s">
        <v>245</v>
      </c>
      <c r="H2147" s="141">
        <v>48.86</v>
      </c>
      <c r="I2147" s="142"/>
      <c r="J2147" s="143">
        <f>ROUND(I2147*H2147,2)</f>
        <v>0</v>
      </c>
      <c r="K2147" s="144"/>
      <c r="L2147" s="32"/>
      <c r="M2147" s="145" t="s">
        <v>1</v>
      </c>
      <c r="N2147" s="146" t="s">
        <v>39</v>
      </c>
      <c r="P2147" s="147">
        <f>O2147*H2147</f>
        <v>0</v>
      </c>
      <c r="Q2147" s="147">
        <v>0</v>
      </c>
      <c r="R2147" s="147">
        <f>Q2147*H2147</f>
        <v>0</v>
      </c>
      <c r="S2147" s="147">
        <v>0</v>
      </c>
      <c r="T2147" s="148">
        <f>S2147*H2147</f>
        <v>0</v>
      </c>
      <c r="AR2147" s="149" t="s">
        <v>287</v>
      </c>
      <c r="AT2147" s="149" t="s">
        <v>189</v>
      </c>
      <c r="AU2147" s="149" t="s">
        <v>84</v>
      </c>
      <c r="AY2147" s="17" t="s">
        <v>187</v>
      </c>
      <c r="BE2147" s="150">
        <f>IF(N2147="základní",J2147,0)</f>
        <v>0</v>
      </c>
      <c r="BF2147" s="150">
        <f>IF(N2147="snížená",J2147,0)</f>
        <v>0</v>
      </c>
      <c r="BG2147" s="150">
        <f>IF(N2147="zákl. přenesená",J2147,0)</f>
        <v>0</v>
      </c>
      <c r="BH2147" s="150">
        <f>IF(N2147="sníž. přenesená",J2147,0)</f>
        <v>0</v>
      </c>
      <c r="BI2147" s="150">
        <f>IF(N2147="nulová",J2147,0)</f>
        <v>0</v>
      </c>
      <c r="BJ2147" s="17" t="s">
        <v>84</v>
      </c>
      <c r="BK2147" s="150">
        <f>ROUND(I2147*H2147,2)</f>
        <v>0</v>
      </c>
      <c r="BL2147" s="17" t="s">
        <v>287</v>
      </c>
      <c r="BM2147" s="149" t="s">
        <v>3908</v>
      </c>
    </row>
    <row r="2148" spans="2:65" s="1" customFormat="1" ht="58.5">
      <c r="B2148" s="32"/>
      <c r="D2148" s="151" t="s">
        <v>195</v>
      </c>
      <c r="F2148" s="152" t="s">
        <v>2267</v>
      </c>
      <c r="I2148" s="153"/>
      <c r="L2148" s="32"/>
      <c r="M2148" s="154"/>
      <c r="T2148" s="56"/>
      <c r="AT2148" s="17" t="s">
        <v>195</v>
      </c>
      <c r="AU2148" s="17" t="s">
        <v>84</v>
      </c>
    </row>
    <row r="2149" spans="2:65" s="1" customFormat="1" ht="24.2" customHeight="1">
      <c r="B2149" s="32"/>
      <c r="C2149" s="137" t="s">
        <v>2272</v>
      </c>
      <c r="D2149" s="137" t="s">
        <v>189</v>
      </c>
      <c r="E2149" s="138" t="s">
        <v>2273</v>
      </c>
      <c r="F2149" s="139" t="s">
        <v>2274</v>
      </c>
      <c r="G2149" s="140" t="s">
        <v>245</v>
      </c>
      <c r="H2149" s="141">
        <v>130.72999999999999</v>
      </c>
      <c r="I2149" s="142"/>
      <c r="J2149" s="143">
        <f>ROUND(I2149*H2149,2)</f>
        <v>0</v>
      </c>
      <c r="K2149" s="144"/>
      <c r="L2149" s="32"/>
      <c r="M2149" s="145" t="s">
        <v>1</v>
      </c>
      <c r="N2149" s="146" t="s">
        <v>39</v>
      </c>
      <c r="P2149" s="147">
        <f>O2149*H2149</f>
        <v>0</v>
      </c>
      <c r="Q2149" s="147">
        <v>0</v>
      </c>
      <c r="R2149" s="147">
        <f>Q2149*H2149</f>
        <v>0</v>
      </c>
      <c r="S2149" s="147">
        <v>0</v>
      </c>
      <c r="T2149" s="148">
        <f>S2149*H2149</f>
        <v>0</v>
      </c>
      <c r="AR2149" s="149" t="s">
        <v>287</v>
      </c>
      <c r="AT2149" s="149" t="s">
        <v>189</v>
      </c>
      <c r="AU2149" s="149" t="s">
        <v>84</v>
      </c>
      <c r="AY2149" s="17" t="s">
        <v>187</v>
      </c>
      <c r="BE2149" s="150">
        <f>IF(N2149="základní",J2149,0)</f>
        <v>0</v>
      </c>
      <c r="BF2149" s="150">
        <f>IF(N2149="snížená",J2149,0)</f>
        <v>0</v>
      </c>
      <c r="BG2149" s="150">
        <f>IF(N2149="zákl. přenesená",J2149,0)</f>
        <v>0</v>
      </c>
      <c r="BH2149" s="150">
        <f>IF(N2149="sníž. přenesená",J2149,0)</f>
        <v>0</v>
      </c>
      <c r="BI2149" s="150">
        <f>IF(N2149="nulová",J2149,0)</f>
        <v>0</v>
      </c>
      <c r="BJ2149" s="17" t="s">
        <v>84</v>
      </c>
      <c r="BK2149" s="150">
        <f>ROUND(I2149*H2149,2)</f>
        <v>0</v>
      </c>
      <c r="BL2149" s="17" t="s">
        <v>287</v>
      </c>
      <c r="BM2149" s="149" t="s">
        <v>3909</v>
      </c>
    </row>
    <row r="2150" spans="2:65" s="12" customFormat="1" ht="11.25">
      <c r="B2150" s="155"/>
      <c r="D2150" s="151" t="s">
        <v>197</v>
      </c>
      <c r="E2150" s="156" t="s">
        <v>1</v>
      </c>
      <c r="F2150" s="157" t="s">
        <v>379</v>
      </c>
      <c r="H2150" s="156" t="s">
        <v>1</v>
      </c>
      <c r="I2150" s="158"/>
      <c r="L2150" s="155"/>
      <c r="M2150" s="159"/>
      <c r="T2150" s="160"/>
      <c r="AT2150" s="156" t="s">
        <v>197</v>
      </c>
      <c r="AU2150" s="156" t="s">
        <v>84</v>
      </c>
      <c r="AV2150" s="12" t="s">
        <v>80</v>
      </c>
      <c r="AW2150" s="12" t="s">
        <v>30</v>
      </c>
      <c r="AX2150" s="12" t="s">
        <v>73</v>
      </c>
      <c r="AY2150" s="156" t="s">
        <v>187</v>
      </c>
    </row>
    <row r="2151" spans="2:65" s="12" customFormat="1" ht="11.25">
      <c r="B2151" s="155"/>
      <c r="D2151" s="151" t="s">
        <v>197</v>
      </c>
      <c r="E2151" s="156" t="s">
        <v>1</v>
      </c>
      <c r="F2151" s="157" t="s">
        <v>307</v>
      </c>
      <c r="H2151" s="156" t="s">
        <v>1</v>
      </c>
      <c r="I2151" s="158"/>
      <c r="L2151" s="155"/>
      <c r="M2151" s="159"/>
      <c r="T2151" s="160"/>
      <c r="AT2151" s="156" t="s">
        <v>197</v>
      </c>
      <c r="AU2151" s="156" t="s">
        <v>84</v>
      </c>
      <c r="AV2151" s="12" t="s">
        <v>80</v>
      </c>
      <c r="AW2151" s="12" t="s">
        <v>30</v>
      </c>
      <c r="AX2151" s="12" t="s">
        <v>73</v>
      </c>
      <c r="AY2151" s="156" t="s">
        <v>187</v>
      </c>
    </row>
    <row r="2152" spans="2:65" s="13" customFormat="1" ht="11.25">
      <c r="B2152" s="161"/>
      <c r="D2152" s="151" t="s">
        <v>197</v>
      </c>
      <c r="E2152" s="162" t="s">
        <v>1</v>
      </c>
      <c r="F2152" s="163" t="s">
        <v>2276</v>
      </c>
      <c r="H2152" s="164">
        <v>64.06</v>
      </c>
      <c r="I2152" s="165"/>
      <c r="L2152" s="161"/>
      <c r="M2152" s="166"/>
      <c r="T2152" s="167"/>
      <c r="AT2152" s="162" t="s">
        <v>197</v>
      </c>
      <c r="AU2152" s="162" t="s">
        <v>84</v>
      </c>
      <c r="AV2152" s="13" t="s">
        <v>84</v>
      </c>
      <c r="AW2152" s="13" t="s">
        <v>30</v>
      </c>
      <c r="AX2152" s="13" t="s">
        <v>73</v>
      </c>
      <c r="AY2152" s="162" t="s">
        <v>187</v>
      </c>
    </row>
    <row r="2153" spans="2:65" s="12" customFormat="1" ht="11.25">
      <c r="B2153" s="155"/>
      <c r="D2153" s="151" t="s">
        <v>197</v>
      </c>
      <c r="E2153" s="156" t="s">
        <v>1</v>
      </c>
      <c r="F2153" s="157" t="s">
        <v>311</v>
      </c>
      <c r="H2153" s="156" t="s">
        <v>1</v>
      </c>
      <c r="I2153" s="158"/>
      <c r="L2153" s="155"/>
      <c r="M2153" s="159"/>
      <c r="T2153" s="160"/>
      <c r="AT2153" s="156" t="s">
        <v>197</v>
      </c>
      <c r="AU2153" s="156" t="s">
        <v>84</v>
      </c>
      <c r="AV2153" s="12" t="s">
        <v>80</v>
      </c>
      <c r="AW2153" s="12" t="s">
        <v>30</v>
      </c>
      <c r="AX2153" s="12" t="s">
        <v>73</v>
      </c>
      <c r="AY2153" s="156" t="s">
        <v>187</v>
      </c>
    </row>
    <row r="2154" spans="2:65" s="13" customFormat="1" ht="11.25">
      <c r="B2154" s="161"/>
      <c r="D2154" s="151" t="s">
        <v>197</v>
      </c>
      <c r="E2154" s="162" t="s">
        <v>1</v>
      </c>
      <c r="F2154" s="163" t="s">
        <v>2277</v>
      </c>
      <c r="H2154" s="164">
        <v>66.67</v>
      </c>
      <c r="I2154" s="165"/>
      <c r="L2154" s="161"/>
      <c r="M2154" s="166"/>
      <c r="T2154" s="167"/>
      <c r="AT2154" s="162" t="s">
        <v>197</v>
      </c>
      <c r="AU2154" s="162" t="s">
        <v>84</v>
      </c>
      <c r="AV2154" s="13" t="s">
        <v>84</v>
      </c>
      <c r="AW2154" s="13" t="s">
        <v>30</v>
      </c>
      <c r="AX2154" s="13" t="s">
        <v>73</v>
      </c>
      <c r="AY2154" s="162" t="s">
        <v>187</v>
      </c>
    </row>
    <row r="2155" spans="2:65" s="14" customFormat="1" ht="11.25">
      <c r="B2155" s="168"/>
      <c r="D2155" s="151" t="s">
        <v>197</v>
      </c>
      <c r="E2155" s="169" t="s">
        <v>1</v>
      </c>
      <c r="F2155" s="170" t="s">
        <v>202</v>
      </c>
      <c r="H2155" s="171">
        <v>130.73000000000002</v>
      </c>
      <c r="I2155" s="172"/>
      <c r="L2155" s="168"/>
      <c r="M2155" s="173"/>
      <c r="T2155" s="174"/>
      <c r="AT2155" s="169" t="s">
        <v>197</v>
      </c>
      <c r="AU2155" s="169" t="s">
        <v>84</v>
      </c>
      <c r="AV2155" s="14" t="s">
        <v>193</v>
      </c>
      <c r="AW2155" s="14" t="s">
        <v>30</v>
      </c>
      <c r="AX2155" s="14" t="s">
        <v>80</v>
      </c>
      <c r="AY2155" s="169" t="s">
        <v>187</v>
      </c>
    </row>
    <row r="2156" spans="2:65" s="1" customFormat="1" ht="24.2" customHeight="1">
      <c r="B2156" s="32"/>
      <c r="C2156" s="137" t="s">
        <v>2278</v>
      </c>
      <c r="D2156" s="137" t="s">
        <v>189</v>
      </c>
      <c r="E2156" s="138" t="s">
        <v>2279</v>
      </c>
      <c r="F2156" s="139" t="s">
        <v>2280</v>
      </c>
      <c r="G2156" s="140" t="s">
        <v>245</v>
      </c>
      <c r="H2156" s="141">
        <v>48.86</v>
      </c>
      <c r="I2156" s="142"/>
      <c r="J2156" s="143">
        <f>ROUND(I2156*H2156,2)</f>
        <v>0</v>
      </c>
      <c r="K2156" s="144"/>
      <c r="L2156" s="32"/>
      <c r="M2156" s="145" t="s">
        <v>1</v>
      </c>
      <c r="N2156" s="146" t="s">
        <v>39</v>
      </c>
      <c r="P2156" s="147">
        <f>O2156*H2156</f>
        <v>0</v>
      </c>
      <c r="Q2156" s="147">
        <v>0</v>
      </c>
      <c r="R2156" s="147">
        <f>Q2156*H2156</f>
        <v>0</v>
      </c>
      <c r="S2156" s="147">
        <v>0</v>
      </c>
      <c r="T2156" s="148">
        <f>S2156*H2156</f>
        <v>0</v>
      </c>
      <c r="AR2156" s="149" t="s">
        <v>287</v>
      </c>
      <c r="AT2156" s="149" t="s">
        <v>189</v>
      </c>
      <c r="AU2156" s="149" t="s">
        <v>84</v>
      </c>
      <c r="AY2156" s="17" t="s">
        <v>187</v>
      </c>
      <c r="BE2156" s="150">
        <f>IF(N2156="základní",J2156,0)</f>
        <v>0</v>
      </c>
      <c r="BF2156" s="150">
        <f>IF(N2156="snížená",J2156,0)</f>
        <v>0</v>
      </c>
      <c r="BG2156" s="150">
        <f>IF(N2156="zákl. přenesená",J2156,0)</f>
        <v>0</v>
      </c>
      <c r="BH2156" s="150">
        <f>IF(N2156="sníž. přenesená",J2156,0)</f>
        <v>0</v>
      </c>
      <c r="BI2156" s="150">
        <f>IF(N2156="nulová",J2156,0)</f>
        <v>0</v>
      </c>
      <c r="BJ2156" s="17" t="s">
        <v>84</v>
      </c>
      <c r="BK2156" s="150">
        <f>ROUND(I2156*H2156,2)</f>
        <v>0</v>
      </c>
      <c r="BL2156" s="17" t="s">
        <v>287</v>
      </c>
      <c r="BM2156" s="149" t="s">
        <v>3910</v>
      </c>
    </row>
    <row r="2157" spans="2:65" s="12" customFormat="1" ht="11.25">
      <c r="B2157" s="155"/>
      <c r="D2157" s="151" t="s">
        <v>197</v>
      </c>
      <c r="E2157" s="156" t="s">
        <v>1</v>
      </c>
      <c r="F2157" s="157" t="s">
        <v>207</v>
      </c>
      <c r="H2157" s="156" t="s">
        <v>1</v>
      </c>
      <c r="I2157" s="158"/>
      <c r="L2157" s="155"/>
      <c r="M2157" s="159"/>
      <c r="T2157" s="160"/>
      <c r="AT2157" s="156" t="s">
        <v>197</v>
      </c>
      <c r="AU2157" s="156" t="s">
        <v>84</v>
      </c>
      <c r="AV2157" s="12" t="s">
        <v>80</v>
      </c>
      <c r="AW2157" s="12" t="s">
        <v>30</v>
      </c>
      <c r="AX2157" s="12" t="s">
        <v>73</v>
      </c>
      <c r="AY2157" s="156" t="s">
        <v>187</v>
      </c>
    </row>
    <row r="2158" spans="2:65" s="13" customFormat="1" ht="11.25">
      <c r="B2158" s="161"/>
      <c r="D2158" s="151" t="s">
        <v>197</v>
      </c>
      <c r="E2158" s="162" t="s">
        <v>1</v>
      </c>
      <c r="F2158" s="163" t="s">
        <v>2282</v>
      </c>
      <c r="H2158" s="164">
        <v>23.82</v>
      </c>
      <c r="I2158" s="165"/>
      <c r="L2158" s="161"/>
      <c r="M2158" s="166"/>
      <c r="T2158" s="167"/>
      <c r="AT2158" s="162" t="s">
        <v>197</v>
      </c>
      <c r="AU2158" s="162" t="s">
        <v>84</v>
      </c>
      <c r="AV2158" s="13" t="s">
        <v>84</v>
      </c>
      <c r="AW2158" s="13" t="s">
        <v>30</v>
      </c>
      <c r="AX2158" s="13" t="s">
        <v>73</v>
      </c>
      <c r="AY2158" s="162" t="s">
        <v>187</v>
      </c>
    </row>
    <row r="2159" spans="2:65" s="13" customFormat="1" ht="11.25">
      <c r="B2159" s="161"/>
      <c r="D2159" s="151" t="s">
        <v>197</v>
      </c>
      <c r="E2159" s="162" t="s">
        <v>1</v>
      </c>
      <c r="F2159" s="163" t="s">
        <v>2283</v>
      </c>
      <c r="H2159" s="164">
        <v>25.04</v>
      </c>
      <c r="I2159" s="165"/>
      <c r="L2159" s="161"/>
      <c r="M2159" s="166"/>
      <c r="T2159" s="167"/>
      <c r="AT2159" s="162" t="s">
        <v>197</v>
      </c>
      <c r="AU2159" s="162" t="s">
        <v>84</v>
      </c>
      <c r="AV2159" s="13" t="s">
        <v>84</v>
      </c>
      <c r="AW2159" s="13" t="s">
        <v>30</v>
      </c>
      <c r="AX2159" s="13" t="s">
        <v>73</v>
      </c>
      <c r="AY2159" s="162" t="s">
        <v>187</v>
      </c>
    </row>
    <row r="2160" spans="2:65" s="15" customFormat="1" ht="11.25">
      <c r="B2160" s="186"/>
      <c r="D2160" s="151" t="s">
        <v>197</v>
      </c>
      <c r="E2160" s="187" t="s">
        <v>1</v>
      </c>
      <c r="F2160" s="188" t="s">
        <v>492</v>
      </c>
      <c r="H2160" s="189">
        <v>48.86</v>
      </c>
      <c r="I2160" s="190"/>
      <c r="L2160" s="186"/>
      <c r="M2160" s="191"/>
      <c r="T2160" s="192"/>
      <c r="AT2160" s="187" t="s">
        <v>197</v>
      </c>
      <c r="AU2160" s="187" t="s">
        <v>84</v>
      </c>
      <c r="AV2160" s="15" t="s">
        <v>210</v>
      </c>
      <c r="AW2160" s="15" t="s">
        <v>30</v>
      </c>
      <c r="AX2160" s="15" t="s">
        <v>73</v>
      </c>
      <c r="AY2160" s="187" t="s">
        <v>187</v>
      </c>
    </row>
    <row r="2161" spans="2:65" s="14" customFormat="1" ht="11.25">
      <c r="B2161" s="168"/>
      <c r="D2161" s="151" t="s">
        <v>197</v>
      </c>
      <c r="E2161" s="169" t="s">
        <v>1</v>
      </c>
      <c r="F2161" s="170" t="s">
        <v>202</v>
      </c>
      <c r="H2161" s="171">
        <v>48.86</v>
      </c>
      <c r="I2161" s="172"/>
      <c r="L2161" s="168"/>
      <c r="M2161" s="173"/>
      <c r="T2161" s="174"/>
      <c r="AT2161" s="169" t="s">
        <v>197</v>
      </c>
      <c r="AU2161" s="169" t="s">
        <v>84</v>
      </c>
      <c r="AV2161" s="14" t="s">
        <v>193</v>
      </c>
      <c r="AW2161" s="14" t="s">
        <v>30</v>
      </c>
      <c r="AX2161" s="14" t="s">
        <v>80</v>
      </c>
      <c r="AY2161" s="169" t="s">
        <v>187</v>
      </c>
    </row>
    <row r="2162" spans="2:65" s="1" customFormat="1" ht="24.2" customHeight="1">
      <c r="B2162" s="32"/>
      <c r="C2162" s="175" t="s">
        <v>2284</v>
      </c>
      <c r="D2162" s="175" t="s">
        <v>338</v>
      </c>
      <c r="E2162" s="176" t="s">
        <v>2285</v>
      </c>
      <c r="F2162" s="177" t="s">
        <v>2286</v>
      </c>
      <c r="G2162" s="178" t="s">
        <v>245</v>
      </c>
      <c r="H2162" s="179">
        <v>53.746000000000002</v>
      </c>
      <c r="I2162" s="180"/>
      <c r="J2162" s="181">
        <f>ROUND(I2162*H2162,2)</f>
        <v>0</v>
      </c>
      <c r="K2162" s="182"/>
      <c r="L2162" s="183"/>
      <c r="M2162" s="184" t="s">
        <v>1</v>
      </c>
      <c r="N2162" s="185" t="s">
        <v>39</v>
      </c>
      <c r="P2162" s="147">
        <f>O2162*H2162</f>
        <v>0</v>
      </c>
      <c r="Q2162" s="147">
        <v>0</v>
      </c>
      <c r="R2162" s="147">
        <f>Q2162*H2162</f>
        <v>0</v>
      </c>
      <c r="S2162" s="147">
        <v>0</v>
      </c>
      <c r="T2162" s="148">
        <f>S2162*H2162</f>
        <v>0</v>
      </c>
      <c r="AR2162" s="149" t="s">
        <v>388</v>
      </c>
      <c r="AT2162" s="149" t="s">
        <v>338</v>
      </c>
      <c r="AU2162" s="149" t="s">
        <v>84</v>
      </c>
      <c r="AY2162" s="17" t="s">
        <v>187</v>
      </c>
      <c r="BE2162" s="150">
        <f>IF(N2162="základní",J2162,0)</f>
        <v>0</v>
      </c>
      <c r="BF2162" s="150">
        <f>IF(N2162="snížená",J2162,0)</f>
        <v>0</v>
      </c>
      <c r="BG2162" s="150">
        <f>IF(N2162="zákl. přenesená",J2162,0)</f>
        <v>0</v>
      </c>
      <c r="BH2162" s="150">
        <f>IF(N2162="sníž. přenesená",J2162,0)</f>
        <v>0</v>
      </c>
      <c r="BI2162" s="150">
        <f>IF(N2162="nulová",J2162,0)</f>
        <v>0</v>
      </c>
      <c r="BJ2162" s="17" t="s">
        <v>84</v>
      </c>
      <c r="BK2162" s="150">
        <f>ROUND(I2162*H2162,2)</f>
        <v>0</v>
      </c>
      <c r="BL2162" s="17" t="s">
        <v>287</v>
      </c>
      <c r="BM2162" s="149" t="s">
        <v>3911</v>
      </c>
    </row>
    <row r="2163" spans="2:65" s="13" customFormat="1" ht="11.25">
      <c r="B2163" s="161"/>
      <c r="D2163" s="151" t="s">
        <v>197</v>
      </c>
      <c r="E2163" s="162" t="s">
        <v>1</v>
      </c>
      <c r="F2163" s="163" t="s">
        <v>2288</v>
      </c>
      <c r="H2163" s="164">
        <v>53.746000000000002</v>
      </c>
      <c r="I2163" s="165"/>
      <c r="L2163" s="161"/>
      <c r="M2163" s="166"/>
      <c r="T2163" s="167"/>
      <c r="AT2163" s="162" t="s">
        <v>197</v>
      </c>
      <c r="AU2163" s="162" t="s">
        <v>84</v>
      </c>
      <c r="AV2163" s="13" t="s">
        <v>84</v>
      </c>
      <c r="AW2163" s="13" t="s">
        <v>30</v>
      </c>
      <c r="AX2163" s="13" t="s">
        <v>73</v>
      </c>
      <c r="AY2163" s="162" t="s">
        <v>187</v>
      </c>
    </row>
    <row r="2164" spans="2:65" s="14" customFormat="1" ht="11.25">
      <c r="B2164" s="168"/>
      <c r="D2164" s="151" t="s">
        <v>197</v>
      </c>
      <c r="E2164" s="169" t="s">
        <v>1</v>
      </c>
      <c r="F2164" s="170" t="s">
        <v>202</v>
      </c>
      <c r="H2164" s="171">
        <v>53.746000000000002</v>
      </c>
      <c r="I2164" s="172"/>
      <c r="L2164" s="168"/>
      <c r="M2164" s="173"/>
      <c r="T2164" s="174"/>
      <c r="AT2164" s="169" t="s">
        <v>197</v>
      </c>
      <c r="AU2164" s="169" t="s">
        <v>84</v>
      </c>
      <c r="AV2164" s="14" t="s">
        <v>193</v>
      </c>
      <c r="AW2164" s="14" t="s">
        <v>30</v>
      </c>
      <c r="AX2164" s="14" t="s">
        <v>80</v>
      </c>
      <c r="AY2164" s="169" t="s">
        <v>187</v>
      </c>
    </row>
    <row r="2165" spans="2:65" s="1" customFormat="1" ht="24.2" customHeight="1">
      <c r="B2165" s="32"/>
      <c r="C2165" s="137" t="s">
        <v>2289</v>
      </c>
      <c r="D2165" s="137" t="s">
        <v>189</v>
      </c>
      <c r="E2165" s="138" t="s">
        <v>2290</v>
      </c>
      <c r="F2165" s="139" t="s">
        <v>2291</v>
      </c>
      <c r="G2165" s="140" t="s">
        <v>397</v>
      </c>
      <c r="H2165" s="141">
        <v>30</v>
      </c>
      <c r="I2165" s="142"/>
      <c r="J2165" s="143">
        <f>ROUND(I2165*H2165,2)</f>
        <v>0</v>
      </c>
      <c r="K2165" s="144"/>
      <c r="L2165" s="32"/>
      <c r="M2165" s="145" t="s">
        <v>1</v>
      </c>
      <c r="N2165" s="146" t="s">
        <v>39</v>
      </c>
      <c r="P2165" s="147">
        <f>O2165*H2165</f>
        <v>0</v>
      </c>
      <c r="Q2165" s="147">
        <v>0</v>
      </c>
      <c r="R2165" s="147">
        <f>Q2165*H2165</f>
        <v>0</v>
      </c>
      <c r="S2165" s="147">
        <v>0</v>
      </c>
      <c r="T2165" s="148">
        <f>S2165*H2165</f>
        <v>0</v>
      </c>
      <c r="AR2165" s="149" t="s">
        <v>287</v>
      </c>
      <c r="AT2165" s="149" t="s">
        <v>189</v>
      </c>
      <c r="AU2165" s="149" t="s">
        <v>84</v>
      </c>
      <c r="AY2165" s="17" t="s">
        <v>187</v>
      </c>
      <c r="BE2165" s="150">
        <f>IF(N2165="základní",J2165,0)</f>
        <v>0</v>
      </c>
      <c r="BF2165" s="150">
        <f>IF(N2165="snížená",J2165,0)</f>
        <v>0</v>
      </c>
      <c r="BG2165" s="150">
        <f>IF(N2165="zákl. přenesená",J2165,0)</f>
        <v>0</v>
      </c>
      <c r="BH2165" s="150">
        <f>IF(N2165="sníž. přenesená",J2165,0)</f>
        <v>0</v>
      </c>
      <c r="BI2165" s="150">
        <f>IF(N2165="nulová",J2165,0)</f>
        <v>0</v>
      </c>
      <c r="BJ2165" s="17" t="s">
        <v>84</v>
      </c>
      <c r="BK2165" s="150">
        <f>ROUND(I2165*H2165,2)</f>
        <v>0</v>
      </c>
      <c r="BL2165" s="17" t="s">
        <v>287</v>
      </c>
      <c r="BM2165" s="149" t="s">
        <v>3912</v>
      </c>
    </row>
    <row r="2166" spans="2:65" s="1" customFormat="1" ht="21.75" customHeight="1">
      <c r="B2166" s="32"/>
      <c r="C2166" s="137" t="s">
        <v>2293</v>
      </c>
      <c r="D2166" s="137" t="s">
        <v>189</v>
      </c>
      <c r="E2166" s="138" t="s">
        <v>2294</v>
      </c>
      <c r="F2166" s="139" t="s">
        <v>2295</v>
      </c>
      <c r="G2166" s="140" t="s">
        <v>397</v>
      </c>
      <c r="H2166" s="141">
        <v>55</v>
      </c>
      <c r="I2166" s="142"/>
      <c r="J2166" s="143">
        <f>ROUND(I2166*H2166,2)</f>
        <v>0</v>
      </c>
      <c r="K2166" s="144"/>
      <c r="L2166" s="32"/>
      <c r="M2166" s="145" t="s">
        <v>1</v>
      </c>
      <c r="N2166" s="146" t="s">
        <v>39</v>
      </c>
      <c r="P2166" s="147">
        <f>O2166*H2166</f>
        <v>0</v>
      </c>
      <c r="Q2166" s="147">
        <v>0</v>
      </c>
      <c r="R2166" s="147">
        <f>Q2166*H2166</f>
        <v>0</v>
      </c>
      <c r="S2166" s="147">
        <v>0</v>
      </c>
      <c r="T2166" s="148">
        <f>S2166*H2166</f>
        <v>0</v>
      </c>
      <c r="AR2166" s="149" t="s">
        <v>287</v>
      </c>
      <c r="AT2166" s="149" t="s">
        <v>189</v>
      </c>
      <c r="AU2166" s="149" t="s">
        <v>84</v>
      </c>
      <c r="AY2166" s="17" t="s">
        <v>187</v>
      </c>
      <c r="BE2166" s="150">
        <f>IF(N2166="základní",J2166,0)</f>
        <v>0</v>
      </c>
      <c r="BF2166" s="150">
        <f>IF(N2166="snížená",J2166,0)</f>
        <v>0</v>
      </c>
      <c r="BG2166" s="150">
        <f>IF(N2166="zákl. přenesená",J2166,0)</f>
        <v>0</v>
      </c>
      <c r="BH2166" s="150">
        <f>IF(N2166="sníž. přenesená",J2166,0)</f>
        <v>0</v>
      </c>
      <c r="BI2166" s="150">
        <f>IF(N2166="nulová",J2166,0)</f>
        <v>0</v>
      </c>
      <c r="BJ2166" s="17" t="s">
        <v>84</v>
      </c>
      <c r="BK2166" s="150">
        <f>ROUND(I2166*H2166,2)</f>
        <v>0</v>
      </c>
      <c r="BL2166" s="17" t="s">
        <v>287</v>
      </c>
      <c r="BM2166" s="149" t="s">
        <v>3913</v>
      </c>
    </row>
    <row r="2167" spans="2:65" s="1" customFormat="1" ht="16.5" customHeight="1">
      <c r="B2167" s="32"/>
      <c r="C2167" s="175" t="s">
        <v>2297</v>
      </c>
      <c r="D2167" s="175" t="s">
        <v>338</v>
      </c>
      <c r="E2167" s="176" t="s">
        <v>2298</v>
      </c>
      <c r="F2167" s="177" t="s">
        <v>2299</v>
      </c>
      <c r="G2167" s="178" t="s">
        <v>397</v>
      </c>
      <c r="H2167" s="179">
        <v>56.1</v>
      </c>
      <c r="I2167" s="180"/>
      <c r="J2167" s="181">
        <f>ROUND(I2167*H2167,2)</f>
        <v>0</v>
      </c>
      <c r="K2167" s="182"/>
      <c r="L2167" s="183"/>
      <c r="M2167" s="184" t="s">
        <v>1</v>
      </c>
      <c r="N2167" s="185" t="s">
        <v>39</v>
      </c>
      <c r="P2167" s="147">
        <f>O2167*H2167</f>
        <v>0</v>
      </c>
      <c r="Q2167" s="147">
        <v>0</v>
      </c>
      <c r="R2167" s="147">
        <f>Q2167*H2167</f>
        <v>0</v>
      </c>
      <c r="S2167" s="147">
        <v>0</v>
      </c>
      <c r="T2167" s="148">
        <f>S2167*H2167</f>
        <v>0</v>
      </c>
      <c r="AR2167" s="149" t="s">
        <v>388</v>
      </c>
      <c r="AT2167" s="149" t="s">
        <v>338</v>
      </c>
      <c r="AU2167" s="149" t="s">
        <v>84</v>
      </c>
      <c r="AY2167" s="17" t="s">
        <v>187</v>
      </c>
      <c r="BE2167" s="150">
        <f>IF(N2167="základní",J2167,0)</f>
        <v>0</v>
      </c>
      <c r="BF2167" s="150">
        <f>IF(N2167="snížená",J2167,0)</f>
        <v>0</v>
      </c>
      <c r="BG2167" s="150">
        <f>IF(N2167="zákl. přenesená",J2167,0)</f>
        <v>0</v>
      </c>
      <c r="BH2167" s="150">
        <f>IF(N2167="sníž. přenesená",J2167,0)</f>
        <v>0</v>
      </c>
      <c r="BI2167" s="150">
        <f>IF(N2167="nulová",J2167,0)</f>
        <v>0</v>
      </c>
      <c r="BJ2167" s="17" t="s">
        <v>84</v>
      </c>
      <c r="BK2167" s="150">
        <f>ROUND(I2167*H2167,2)</f>
        <v>0</v>
      </c>
      <c r="BL2167" s="17" t="s">
        <v>287</v>
      </c>
      <c r="BM2167" s="149" t="s">
        <v>3914</v>
      </c>
    </row>
    <row r="2168" spans="2:65" s="13" customFormat="1" ht="11.25">
      <c r="B2168" s="161"/>
      <c r="D2168" s="151" t="s">
        <v>197</v>
      </c>
      <c r="E2168" s="162" t="s">
        <v>1</v>
      </c>
      <c r="F2168" s="163" t="s">
        <v>2301</v>
      </c>
      <c r="H2168" s="164">
        <v>56.1</v>
      </c>
      <c r="I2168" s="165"/>
      <c r="L2168" s="161"/>
      <c r="M2168" s="166"/>
      <c r="T2168" s="167"/>
      <c r="AT2168" s="162" t="s">
        <v>197</v>
      </c>
      <c r="AU2168" s="162" t="s">
        <v>84</v>
      </c>
      <c r="AV2168" s="13" t="s">
        <v>84</v>
      </c>
      <c r="AW2168" s="13" t="s">
        <v>30</v>
      </c>
      <c r="AX2168" s="13" t="s">
        <v>73</v>
      </c>
      <c r="AY2168" s="162" t="s">
        <v>187</v>
      </c>
    </row>
    <row r="2169" spans="2:65" s="14" customFormat="1" ht="11.25">
      <c r="B2169" s="168"/>
      <c r="D2169" s="151" t="s">
        <v>197</v>
      </c>
      <c r="E2169" s="169" t="s">
        <v>1</v>
      </c>
      <c r="F2169" s="170" t="s">
        <v>202</v>
      </c>
      <c r="H2169" s="171">
        <v>56.1</v>
      </c>
      <c r="I2169" s="172"/>
      <c r="L2169" s="168"/>
      <c r="M2169" s="173"/>
      <c r="T2169" s="174"/>
      <c r="AT2169" s="169" t="s">
        <v>197</v>
      </c>
      <c r="AU2169" s="169" t="s">
        <v>84</v>
      </c>
      <c r="AV2169" s="14" t="s">
        <v>193</v>
      </c>
      <c r="AW2169" s="14" t="s">
        <v>30</v>
      </c>
      <c r="AX2169" s="14" t="s">
        <v>80</v>
      </c>
      <c r="AY2169" s="169" t="s">
        <v>187</v>
      </c>
    </row>
    <row r="2170" spans="2:65" s="1" customFormat="1" ht="24.2" customHeight="1">
      <c r="B2170" s="32"/>
      <c r="C2170" s="137" t="s">
        <v>2302</v>
      </c>
      <c r="D2170" s="137" t="s">
        <v>189</v>
      </c>
      <c r="E2170" s="138" t="s">
        <v>2303</v>
      </c>
      <c r="F2170" s="139" t="s">
        <v>2304</v>
      </c>
      <c r="G2170" s="140" t="s">
        <v>245</v>
      </c>
      <c r="H2170" s="141">
        <v>48.86</v>
      </c>
      <c r="I2170" s="142"/>
      <c r="J2170" s="143">
        <f>ROUND(I2170*H2170,2)</f>
        <v>0</v>
      </c>
      <c r="K2170" s="144"/>
      <c r="L2170" s="32"/>
      <c r="M2170" s="145" t="s">
        <v>1</v>
      </c>
      <c r="N2170" s="146" t="s">
        <v>39</v>
      </c>
      <c r="P2170" s="147">
        <f>O2170*H2170</f>
        <v>0</v>
      </c>
      <c r="Q2170" s="147">
        <v>0</v>
      </c>
      <c r="R2170" s="147">
        <f>Q2170*H2170</f>
        <v>0</v>
      </c>
      <c r="S2170" s="147">
        <v>0</v>
      </c>
      <c r="T2170" s="148">
        <f>S2170*H2170</f>
        <v>0</v>
      </c>
      <c r="AR2170" s="149" t="s">
        <v>287</v>
      </c>
      <c r="AT2170" s="149" t="s">
        <v>189</v>
      </c>
      <c r="AU2170" s="149" t="s">
        <v>84</v>
      </c>
      <c r="AY2170" s="17" t="s">
        <v>187</v>
      </c>
      <c r="BE2170" s="150">
        <f>IF(N2170="základní",J2170,0)</f>
        <v>0</v>
      </c>
      <c r="BF2170" s="150">
        <f>IF(N2170="snížená",J2170,0)</f>
        <v>0</v>
      </c>
      <c r="BG2170" s="150">
        <f>IF(N2170="zákl. přenesená",J2170,0)</f>
        <v>0</v>
      </c>
      <c r="BH2170" s="150">
        <f>IF(N2170="sníž. přenesená",J2170,0)</f>
        <v>0</v>
      </c>
      <c r="BI2170" s="150">
        <f>IF(N2170="nulová",J2170,0)</f>
        <v>0</v>
      </c>
      <c r="BJ2170" s="17" t="s">
        <v>84</v>
      </c>
      <c r="BK2170" s="150">
        <f>ROUND(I2170*H2170,2)</f>
        <v>0</v>
      </c>
      <c r="BL2170" s="17" t="s">
        <v>287</v>
      </c>
      <c r="BM2170" s="149" t="s">
        <v>3915</v>
      </c>
    </row>
    <row r="2171" spans="2:65" s="1" customFormat="1" ht="39">
      <c r="B2171" s="32"/>
      <c r="D2171" s="151" t="s">
        <v>195</v>
      </c>
      <c r="F2171" s="152" t="s">
        <v>2306</v>
      </c>
      <c r="I2171" s="153"/>
      <c r="L2171" s="32"/>
      <c r="M2171" s="154"/>
      <c r="T2171" s="56"/>
      <c r="AT2171" s="17" t="s">
        <v>195</v>
      </c>
      <c r="AU2171" s="17" t="s">
        <v>84</v>
      </c>
    </row>
    <row r="2172" spans="2:65" s="1" customFormat="1" ht="24.2" customHeight="1">
      <c r="B2172" s="32"/>
      <c r="C2172" s="137" t="s">
        <v>2307</v>
      </c>
      <c r="D2172" s="137" t="s">
        <v>189</v>
      </c>
      <c r="E2172" s="138" t="s">
        <v>2308</v>
      </c>
      <c r="F2172" s="139" t="s">
        <v>2309</v>
      </c>
      <c r="G2172" s="140" t="s">
        <v>245</v>
      </c>
      <c r="H2172" s="141">
        <v>48.86</v>
      </c>
      <c r="I2172" s="142"/>
      <c r="J2172" s="143">
        <f>ROUND(I2172*H2172,2)</f>
        <v>0</v>
      </c>
      <c r="K2172" s="144"/>
      <c r="L2172" s="32"/>
      <c r="M2172" s="145" t="s">
        <v>1</v>
      </c>
      <c r="N2172" s="146" t="s">
        <v>39</v>
      </c>
      <c r="P2172" s="147">
        <f>O2172*H2172</f>
        <v>0</v>
      </c>
      <c r="Q2172" s="147">
        <v>0</v>
      </c>
      <c r="R2172" s="147">
        <f>Q2172*H2172</f>
        <v>0</v>
      </c>
      <c r="S2172" s="147">
        <v>0</v>
      </c>
      <c r="T2172" s="148">
        <f>S2172*H2172</f>
        <v>0</v>
      </c>
      <c r="AR2172" s="149" t="s">
        <v>287</v>
      </c>
      <c r="AT2172" s="149" t="s">
        <v>189</v>
      </c>
      <c r="AU2172" s="149" t="s">
        <v>84</v>
      </c>
      <c r="AY2172" s="17" t="s">
        <v>187</v>
      </c>
      <c r="BE2172" s="150">
        <f>IF(N2172="základní",J2172,0)</f>
        <v>0</v>
      </c>
      <c r="BF2172" s="150">
        <f>IF(N2172="snížená",J2172,0)</f>
        <v>0</v>
      </c>
      <c r="BG2172" s="150">
        <f>IF(N2172="zákl. přenesená",J2172,0)</f>
        <v>0</v>
      </c>
      <c r="BH2172" s="150">
        <f>IF(N2172="sníž. přenesená",J2172,0)</f>
        <v>0</v>
      </c>
      <c r="BI2172" s="150">
        <f>IF(N2172="nulová",J2172,0)</f>
        <v>0</v>
      </c>
      <c r="BJ2172" s="17" t="s">
        <v>84</v>
      </c>
      <c r="BK2172" s="150">
        <f>ROUND(I2172*H2172,2)</f>
        <v>0</v>
      </c>
      <c r="BL2172" s="17" t="s">
        <v>287</v>
      </c>
      <c r="BM2172" s="149" t="s">
        <v>3916</v>
      </c>
    </row>
    <row r="2173" spans="2:65" s="1" customFormat="1" ht="39">
      <c r="B2173" s="32"/>
      <c r="D2173" s="151" t="s">
        <v>195</v>
      </c>
      <c r="F2173" s="152" t="s">
        <v>2306</v>
      </c>
      <c r="I2173" s="153"/>
      <c r="L2173" s="32"/>
      <c r="M2173" s="154"/>
      <c r="T2173" s="56"/>
      <c r="AT2173" s="17" t="s">
        <v>195</v>
      </c>
      <c r="AU2173" s="17" t="s">
        <v>84</v>
      </c>
    </row>
    <row r="2174" spans="2:65" s="1" customFormat="1" ht="49.15" customHeight="1">
      <c r="B2174" s="32"/>
      <c r="C2174" s="137" t="s">
        <v>2311</v>
      </c>
      <c r="D2174" s="137" t="s">
        <v>189</v>
      </c>
      <c r="E2174" s="138" t="s">
        <v>2312</v>
      </c>
      <c r="F2174" s="139" t="s">
        <v>2313</v>
      </c>
      <c r="G2174" s="140" t="s">
        <v>217</v>
      </c>
      <c r="H2174" s="141">
        <v>0.19</v>
      </c>
      <c r="I2174" s="142"/>
      <c r="J2174" s="143">
        <f>ROUND(I2174*H2174,2)</f>
        <v>0</v>
      </c>
      <c r="K2174" s="144"/>
      <c r="L2174" s="32"/>
      <c r="M2174" s="145" t="s">
        <v>1</v>
      </c>
      <c r="N2174" s="146" t="s">
        <v>39</v>
      </c>
      <c r="P2174" s="147">
        <f>O2174*H2174</f>
        <v>0</v>
      </c>
      <c r="Q2174" s="147">
        <v>0</v>
      </c>
      <c r="R2174" s="147">
        <f>Q2174*H2174</f>
        <v>0</v>
      </c>
      <c r="S2174" s="147">
        <v>0</v>
      </c>
      <c r="T2174" s="148">
        <f>S2174*H2174</f>
        <v>0</v>
      </c>
      <c r="AR2174" s="149" t="s">
        <v>287</v>
      </c>
      <c r="AT2174" s="149" t="s">
        <v>189</v>
      </c>
      <c r="AU2174" s="149" t="s">
        <v>84</v>
      </c>
      <c r="AY2174" s="17" t="s">
        <v>187</v>
      </c>
      <c r="BE2174" s="150">
        <f>IF(N2174="základní",J2174,0)</f>
        <v>0</v>
      </c>
      <c r="BF2174" s="150">
        <f>IF(N2174="snížená",J2174,0)</f>
        <v>0</v>
      </c>
      <c r="BG2174" s="150">
        <f>IF(N2174="zákl. přenesená",J2174,0)</f>
        <v>0</v>
      </c>
      <c r="BH2174" s="150">
        <f>IF(N2174="sníž. přenesená",J2174,0)</f>
        <v>0</v>
      </c>
      <c r="BI2174" s="150">
        <f>IF(N2174="nulová",J2174,0)</f>
        <v>0</v>
      </c>
      <c r="BJ2174" s="17" t="s">
        <v>84</v>
      </c>
      <c r="BK2174" s="150">
        <f>ROUND(I2174*H2174,2)</f>
        <v>0</v>
      </c>
      <c r="BL2174" s="17" t="s">
        <v>287</v>
      </c>
      <c r="BM2174" s="149" t="s">
        <v>3917</v>
      </c>
    </row>
    <row r="2175" spans="2:65" s="1" customFormat="1" ht="117">
      <c r="B2175" s="32"/>
      <c r="D2175" s="151" t="s">
        <v>195</v>
      </c>
      <c r="F2175" s="152" t="s">
        <v>1951</v>
      </c>
      <c r="I2175" s="153"/>
      <c r="L2175" s="32"/>
      <c r="M2175" s="154"/>
      <c r="T2175" s="56"/>
      <c r="AT2175" s="17" t="s">
        <v>195</v>
      </c>
      <c r="AU2175" s="17" t="s">
        <v>84</v>
      </c>
    </row>
    <row r="2176" spans="2:65" s="11" customFormat="1" ht="22.9" customHeight="1">
      <c r="B2176" s="125"/>
      <c r="D2176" s="126" t="s">
        <v>72</v>
      </c>
      <c r="E2176" s="135" t="s">
        <v>2315</v>
      </c>
      <c r="F2176" s="135" t="s">
        <v>2316</v>
      </c>
      <c r="I2176" s="128"/>
      <c r="J2176" s="136">
        <f>BK2176</f>
        <v>0</v>
      </c>
      <c r="L2176" s="125"/>
      <c r="M2176" s="130"/>
      <c r="P2176" s="131">
        <f>SUM(P2177:P2251)</f>
        <v>0</v>
      </c>
      <c r="R2176" s="131">
        <f>SUM(R2177:R2251)</f>
        <v>0</v>
      </c>
      <c r="T2176" s="132">
        <f>SUM(T2177:T2251)</f>
        <v>0</v>
      </c>
      <c r="AR2176" s="126" t="s">
        <v>84</v>
      </c>
      <c r="AT2176" s="133" t="s">
        <v>72</v>
      </c>
      <c r="AU2176" s="133" t="s">
        <v>80</v>
      </c>
      <c r="AY2176" s="126" t="s">
        <v>187</v>
      </c>
      <c r="BK2176" s="134">
        <f>SUM(BK2177:BK2251)</f>
        <v>0</v>
      </c>
    </row>
    <row r="2177" spans="2:65" s="1" customFormat="1" ht="24.2" customHeight="1">
      <c r="B2177" s="32"/>
      <c r="C2177" s="137" t="s">
        <v>2317</v>
      </c>
      <c r="D2177" s="137" t="s">
        <v>189</v>
      </c>
      <c r="E2177" s="138" t="s">
        <v>2318</v>
      </c>
      <c r="F2177" s="139" t="s">
        <v>2319</v>
      </c>
      <c r="G2177" s="140" t="s">
        <v>245</v>
      </c>
      <c r="H2177" s="141">
        <v>155.73599999999999</v>
      </c>
      <c r="I2177" s="142"/>
      <c r="J2177" s="143">
        <f>ROUND(I2177*H2177,2)</f>
        <v>0</v>
      </c>
      <c r="K2177" s="144"/>
      <c r="L2177" s="32"/>
      <c r="M2177" s="145" t="s">
        <v>1</v>
      </c>
      <c r="N2177" s="146" t="s">
        <v>39</v>
      </c>
      <c r="P2177" s="147">
        <f>O2177*H2177</f>
        <v>0</v>
      </c>
      <c r="Q2177" s="147">
        <v>0</v>
      </c>
      <c r="R2177" s="147">
        <f>Q2177*H2177</f>
        <v>0</v>
      </c>
      <c r="S2177" s="147">
        <v>0</v>
      </c>
      <c r="T2177" s="148">
        <f>S2177*H2177</f>
        <v>0</v>
      </c>
      <c r="AR2177" s="149" t="s">
        <v>287</v>
      </c>
      <c r="AT2177" s="149" t="s">
        <v>189</v>
      </c>
      <c r="AU2177" s="149" t="s">
        <v>84</v>
      </c>
      <c r="AY2177" s="17" t="s">
        <v>187</v>
      </c>
      <c r="BE2177" s="150">
        <f>IF(N2177="základní",J2177,0)</f>
        <v>0</v>
      </c>
      <c r="BF2177" s="150">
        <f>IF(N2177="snížená",J2177,0)</f>
        <v>0</v>
      </c>
      <c r="BG2177" s="150">
        <f>IF(N2177="zákl. přenesená",J2177,0)</f>
        <v>0</v>
      </c>
      <c r="BH2177" s="150">
        <f>IF(N2177="sníž. přenesená",J2177,0)</f>
        <v>0</v>
      </c>
      <c r="BI2177" s="150">
        <f>IF(N2177="nulová",J2177,0)</f>
        <v>0</v>
      </c>
      <c r="BJ2177" s="17" t="s">
        <v>84</v>
      </c>
      <c r="BK2177" s="150">
        <f>ROUND(I2177*H2177,2)</f>
        <v>0</v>
      </c>
      <c r="BL2177" s="17" t="s">
        <v>287</v>
      </c>
      <c r="BM2177" s="149" t="s">
        <v>3918</v>
      </c>
    </row>
    <row r="2178" spans="2:65" s="1" customFormat="1" ht="78">
      <c r="B2178" s="32"/>
      <c r="D2178" s="151" t="s">
        <v>195</v>
      </c>
      <c r="F2178" s="152" t="s">
        <v>2321</v>
      </c>
      <c r="I2178" s="153"/>
      <c r="L2178" s="32"/>
      <c r="M2178" s="154"/>
      <c r="T2178" s="56"/>
      <c r="AT2178" s="17" t="s">
        <v>195</v>
      </c>
      <c r="AU2178" s="17" t="s">
        <v>84</v>
      </c>
    </row>
    <row r="2179" spans="2:65" s="12" customFormat="1" ht="11.25">
      <c r="B2179" s="155"/>
      <c r="D2179" s="151" t="s">
        <v>197</v>
      </c>
      <c r="E2179" s="156" t="s">
        <v>1</v>
      </c>
      <c r="F2179" s="157" t="s">
        <v>207</v>
      </c>
      <c r="H2179" s="156" t="s">
        <v>1</v>
      </c>
      <c r="I2179" s="158"/>
      <c r="L2179" s="155"/>
      <c r="M2179" s="159"/>
      <c r="T2179" s="160"/>
      <c r="AT2179" s="156" t="s">
        <v>197</v>
      </c>
      <c r="AU2179" s="156" t="s">
        <v>84</v>
      </c>
      <c r="AV2179" s="12" t="s">
        <v>80</v>
      </c>
      <c r="AW2179" s="12" t="s">
        <v>30</v>
      </c>
      <c r="AX2179" s="12" t="s">
        <v>73</v>
      </c>
      <c r="AY2179" s="156" t="s">
        <v>187</v>
      </c>
    </row>
    <row r="2180" spans="2:65" s="13" customFormat="1" ht="11.25">
      <c r="B2180" s="161"/>
      <c r="D2180" s="151" t="s">
        <v>197</v>
      </c>
      <c r="E2180" s="162" t="s">
        <v>1</v>
      </c>
      <c r="F2180" s="163" t="s">
        <v>2322</v>
      </c>
      <c r="H2180" s="164">
        <v>155.73599999999999</v>
      </c>
      <c r="I2180" s="165"/>
      <c r="L2180" s="161"/>
      <c r="M2180" s="166"/>
      <c r="T2180" s="167"/>
      <c r="AT2180" s="162" t="s">
        <v>197</v>
      </c>
      <c r="AU2180" s="162" t="s">
        <v>84</v>
      </c>
      <c r="AV2180" s="13" t="s">
        <v>84</v>
      </c>
      <c r="AW2180" s="13" t="s">
        <v>30</v>
      </c>
      <c r="AX2180" s="13" t="s">
        <v>73</v>
      </c>
      <c r="AY2180" s="162" t="s">
        <v>187</v>
      </c>
    </row>
    <row r="2181" spans="2:65" s="14" customFormat="1" ht="11.25">
      <c r="B2181" s="168"/>
      <c r="D2181" s="151" t="s">
        <v>197</v>
      </c>
      <c r="E2181" s="169" t="s">
        <v>1</v>
      </c>
      <c r="F2181" s="170" t="s">
        <v>202</v>
      </c>
      <c r="H2181" s="171">
        <v>155.73599999999999</v>
      </c>
      <c r="I2181" s="172"/>
      <c r="L2181" s="168"/>
      <c r="M2181" s="173"/>
      <c r="T2181" s="174"/>
      <c r="AT2181" s="169" t="s">
        <v>197</v>
      </c>
      <c r="AU2181" s="169" t="s">
        <v>84</v>
      </c>
      <c r="AV2181" s="14" t="s">
        <v>193</v>
      </c>
      <c r="AW2181" s="14" t="s">
        <v>30</v>
      </c>
      <c r="AX2181" s="14" t="s">
        <v>80</v>
      </c>
      <c r="AY2181" s="169" t="s">
        <v>187</v>
      </c>
    </row>
    <row r="2182" spans="2:65" s="1" customFormat="1" ht="24.2" customHeight="1">
      <c r="B2182" s="32"/>
      <c r="C2182" s="137" t="s">
        <v>2323</v>
      </c>
      <c r="D2182" s="137" t="s">
        <v>189</v>
      </c>
      <c r="E2182" s="138" t="s">
        <v>2324</v>
      </c>
      <c r="F2182" s="139" t="s">
        <v>2325</v>
      </c>
      <c r="G2182" s="140" t="s">
        <v>245</v>
      </c>
      <c r="H2182" s="141">
        <v>155.73599999999999</v>
      </c>
      <c r="I2182" s="142"/>
      <c r="J2182" s="143">
        <f>ROUND(I2182*H2182,2)</f>
        <v>0</v>
      </c>
      <c r="K2182" s="144"/>
      <c r="L2182" s="32"/>
      <c r="M2182" s="145" t="s">
        <v>1</v>
      </c>
      <c r="N2182" s="146" t="s">
        <v>39</v>
      </c>
      <c r="P2182" s="147">
        <f>O2182*H2182</f>
        <v>0</v>
      </c>
      <c r="Q2182" s="147">
        <v>0</v>
      </c>
      <c r="R2182" s="147">
        <f>Q2182*H2182</f>
        <v>0</v>
      </c>
      <c r="S2182" s="147">
        <v>0</v>
      </c>
      <c r="T2182" s="148">
        <f>S2182*H2182</f>
        <v>0</v>
      </c>
      <c r="AR2182" s="149" t="s">
        <v>287</v>
      </c>
      <c r="AT2182" s="149" t="s">
        <v>189</v>
      </c>
      <c r="AU2182" s="149" t="s">
        <v>84</v>
      </c>
      <c r="AY2182" s="17" t="s">
        <v>187</v>
      </c>
      <c r="BE2182" s="150">
        <f>IF(N2182="základní",J2182,0)</f>
        <v>0</v>
      </c>
      <c r="BF2182" s="150">
        <f>IF(N2182="snížená",J2182,0)</f>
        <v>0</v>
      </c>
      <c r="BG2182" s="150">
        <f>IF(N2182="zákl. přenesená",J2182,0)</f>
        <v>0</v>
      </c>
      <c r="BH2182" s="150">
        <f>IF(N2182="sníž. přenesená",J2182,0)</f>
        <v>0</v>
      </c>
      <c r="BI2182" s="150">
        <f>IF(N2182="nulová",J2182,0)</f>
        <v>0</v>
      </c>
      <c r="BJ2182" s="17" t="s">
        <v>84</v>
      </c>
      <c r="BK2182" s="150">
        <f>ROUND(I2182*H2182,2)</f>
        <v>0</v>
      </c>
      <c r="BL2182" s="17" t="s">
        <v>287</v>
      </c>
      <c r="BM2182" s="149" t="s">
        <v>3919</v>
      </c>
    </row>
    <row r="2183" spans="2:65" s="1" customFormat="1" ht="78">
      <c r="B2183" s="32"/>
      <c r="D2183" s="151" t="s">
        <v>195</v>
      </c>
      <c r="F2183" s="152" t="s">
        <v>2321</v>
      </c>
      <c r="I2183" s="153"/>
      <c r="L2183" s="32"/>
      <c r="M2183" s="154"/>
      <c r="T2183" s="56"/>
      <c r="AT2183" s="17" t="s">
        <v>195</v>
      </c>
      <c r="AU2183" s="17" t="s">
        <v>84</v>
      </c>
    </row>
    <row r="2184" spans="2:65" s="12" customFormat="1" ht="11.25">
      <c r="B2184" s="155"/>
      <c r="D2184" s="151" t="s">
        <v>197</v>
      </c>
      <c r="E2184" s="156" t="s">
        <v>1</v>
      </c>
      <c r="F2184" s="157" t="s">
        <v>207</v>
      </c>
      <c r="H2184" s="156" t="s">
        <v>1</v>
      </c>
      <c r="I2184" s="158"/>
      <c r="L2184" s="155"/>
      <c r="M2184" s="159"/>
      <c r="T2184" s="160"/>
      <c r="AT2184" s="156" t="s">
        <v>197</v>
      </c>
      <c r="AU2184" s="156" t="s">
        <v>84</v>
      </c>
      <c r="AV2184" s="12" t="s">
        <v>80</v>
      </c>
      <c r="AW2184" s="12" t="s">
        <v>30</v>
      </c>
      <c r="AX2184" s="12" t="s">
        <v>73</v>
      </c>
      <c r="AY2184" s="156" t="s">
        <v>187</v>
      </c>
    </row>
    <row r="2185" spans="2:65" s="13" customFormat="1" ht="11.25">
      <c r="B2185" s="161"/>
      <c r="D2185" s="151" t="s">
        <v>197</v>
      </c>
      <c r="E2185" s="162" t="s">
        <v>1</v>
      </c>
      <c r="F2185" s="163" t="s">
        <v>2322</v>
      </c>
      <c r="H2185" s="164">
        <v>155.73599999999999</v>
      </c>
      <c r="I2185" s="165"/>
      <c r="L2185" s="161"/>
      <c r="M2185" s="166"/>
      <c r="T2185" s="167"/>
      <c r="AT2185" s="162" t="s">
        <v>197</v>
      </c>
      <c r="AU2185" s="162" t="s">
        <v>84</v>
      </c>
      <c r="AV2185" s="13" t="s">
        <v>84</v>
      </c>
      <c r="AW2185" s="13" t="s">
        <v>30</v>
      </c>
      <c r="AX2185" s="13" t="s">
        <v>73</v>
      </c>
      <c r="AY2185" s="162" t="s">
        <v>187</v>
      </c>
    </row>
    <row r="2186" spans="2:65" s="14" customFormat="1" ht="11.25">
      <c r="B2186" s="168"/>
      <c r="D2186" s="151" t="s">
        <v>197</v>
      </c>
      <c r="E2186" s="169" t="s">
        <v>1</v>
      </c>
      <c r="F2186" s="170" t="s">
        <v>202</v>
      </c>
      <c r="H2186" s="171">
        <v>155.73599999999999</v>
      </c>
      <c r="I2186" s="172"/>
      <c r="L2186" s="168"/>
      <c r="M2186" s="173"/>
      <c r="T2186" s="174"/>
      <c r="AT2186" s="169" t="s">
        <v>197</v>
      </c>
      <c r="AU2186" s="169" t="s">
        <v>84</v>
      </c>
      <c r="AV2186" s="14" t="s">
        <v>193</v>
      </c>
      <c r="AW2186" s="14" t="s">
        <v>30</v>
      </c>
      <c r="AX2186" s="14" t="s">
        <v>80</v>
      </c>
      <c r="AY2186" s="169" t="s">
        <v>187</v>
      </c>
    </row>
    <row r="2187" spans="2:65" s="1" customFormat="1" ht="37.9" customHeight="1">
      <c r="B2187" s="32"/>
      <c r="C2187" s="137" t="s">
        <v>2327</v>
      </c>
      <c r="D2187" s="137" t="s">
        <v>189</v>
      </c>
      <c r="E2187" s="138" t="s">
        <v>2328</v>
      </c>
      <c r="F2187" s="139" t="s">
        <v>2329</v>
      </c>
      <c r="G2187" s="140" t="s">
        <v>245</v>
      </c>
      <c r="H2187" s="141">
        <v>136.17599999999999</v>
      </c>
      <c r="I2187" s="142"/>
      <c r="J2187" s="143">
        <f>ROUND(I2187*H2187,2)</f>
        <v>0</v>
      </c>
      <c r="K2187" s="144"/>
      <c r="L2187" s="32"/>
      <c r="M2187" s="145" t="s">
        <v>1</v>
      </c>
      <c r="N2187" s="146" t="s">
        <v>39</v>
      </c>
      <c r="P2187" s="147">
        <f>O2187*H2187</f>
        <v>0</v>
      </c>
      <c r="Q2187" s="147">
        <v>0</v>
      </c>
      <c r="R2187" s="147">
        <f>Q2187*H2187</f>
        <v>0</v>
      </c>
      <c r="S2187" s="147">
        <v>0</v>
      </c>
      <c r="T2187" s="148">
        <f>S2187*H2187</f>
        <v>0</v>
      </c>
      <c r="AR2187" s="149" t="s">
        <v>287</v>
      </c>
      <c r="AT2187" s="149" t="s">
        <v>189</v>
      </c>
      <c r="AU2187" s="149" t="s">
        <v>84</v>
      </c>
      <c r="AY2187" s="17" t="s">
        <v>187</v>
      </c>
      <c r="BE2187" s="150">
        <f>IF(N2187="základní",J2187,0)</f>
        <v>0</v>
      </c>
      <c r="BF2187" s="150">
        <f>IF(N2187="snížená",J2187,0)</f>
        <v>0</v>
      </c>
      <c r="BG2187" s="150">
        <f>IF(N2187="zákl. přenesená",J2187,0)</f>
        <v>0</v>
      </c>
      <c r="BH2187" s="150">
        <f>IF(N2187="sníž. přenesená",J2187,0)</f>
        <v>0</v>
      </c>
      <c r="BI2187" s="150">
        <f>IF(N2187="nulová",J2187,0)</f>
        <v>0</v>
      </c>
      <c r="BJ2187" s="17" t="s">
        <v>84</v>
      </c>
      <c r="BK2187" s="150">
        <f>ROUND(I2187*H2187,2)</f>
        <v>0</v>
      </c>
      <c r="BL2187" s="17" t="s">
        <v>287</v>
      </c>
      <c r="BM2187" s="149" t="s">
        <v>3920</v>
      </c>
    </row>
    <row r="2188" spans="2:65" s="1" customFormat="1" ht="29.25">
      <c r="B2188" s="32"/>
      <c r="D2188" s="151" t="s">
        <v>195</v>
      </c>
      <c r="F2188" s="152" t="s">
        <v>2331</v>
      </c>
      <c r="I2188" s="153"/>
      <c r="L2188" s="32"/>
      <c r="M2188" s="154"/>
      <c r="T2188" s="56"/>
      <c r="AT2188" s="17" t="s">
        <v>195</v>
      </c>
      <c r="AU2188" s="17" t="s">
        <v>84</v>
      </c>
    </row>
    <row r="2189" spans="2:65" s="12" customFormat="1" ht="11.25">
      <c r="B2189" s="155"/>
      <c r="D2189" s="151" t="s">
        <v>197</v>
      </c>
      <c r="E2189" s="156" t="s">
        <v>1</v>
      </c>
      <c r="F2189" s="157" t="s">
        <v>207</v>
      </c>
      <c r="H2189" s="156" t="s">
        <v>1</v>
      </c>
      <c r="I2189" s="158"/>
      <c r="L2189" s="155"/>
      <c r="M2189" s="159"/>
      <c r="T2189" s="160"/>
      <c r="AT2189" s="156" t="s">
        <v>197</v>
      </c>
      <c r="AU2189" s="156" t="s">
        <v>84</v>
      </c>
      <c r="AV2189" s="12" t="s">
        <v>80</v>
      </c>
      <c r="AW2189" s="12" t="s">
        <v>30</v>
      </c>
      <c r="AX2189" s="12" t="s">
        <v>73</v>
      </c>
      <c r="AY2189" s="156" t="s">
        <v>187</v>
      </c>
    </row>
    <row r="2190" spans="2:65" s="12" customFormat="1" ht="11.25">
      <c r="B2190" s="155"/>
      <c r="D2190" s="151" t="s">
        <v>197</v>
      </c>
      <c r="E2190" s="156" t="s">
        <v>1</v>
      </c>
      <c r="F2190" s="157" t="s">
        <v>307</v>
      </c>
      <c r="H2190" s="156" t="s">
        <v>1</v>
      </c>
      <c r="I2190" s="158"/>
      <c r="L2190" s="155"/>
      <c r="M2190" s="159"/>
      <c r="T2190" s="160"/>
      <c r="AT2190" s="156" t="s">
        <v>197</v>
      </c>
      <c r="AU2190" s="156" t="s">
        <v>84</v>
      </c>
      <c r="AV2190" s="12" t="s">
        <v>80</v>
      </c>
      <c r="AW2190" s="12" t="s">
        <v>30</v>
      </c>
      <c r="AX2190" s="12" t="s">
        <v>73</v>
      </c>
      <c r="AY2190" s="156" t="s">
        <v>187</v>
      </c>
    </row>
    <row r="2191" spans="2:65" s="13" customFormat="1" ht="11.25">
      <c r="B2191" s="161"/>
      <c r="D2191" s="151" t="s">
        <v>197</v>
      </c>
      <c r="E2191" s="162" t="s">
        <v>1</v>
      </c>
      <c r="F2191" s="163" t="s">
        <v>2332</v>
      </c>
      <c r="H2191" s="164">
        <v>37.966000000000001</v>
      </c>
      <c r="I2191" s="165"/>
      <c r="L2191" s="161"/>
      <c r="M2191" s="166"/>
      <c r="T2191" s="167"/>
      <c r="AT2191" s="162" t="s">
        <v>197</v>
      </c>
      <c r="AU2191" s="162" t="s">
        <v>84</v>
      </c>
      <c r="AV2191" s="13" t="s">
        <v>84</v>
      </c>
      <c r="AW2191" s="13" t="s">
        <v>30</v>
      </c>
      <c r="AX2191" s="13" t="s">
        <v>73</v>
      </c>
      <c r="AY2191" s="162" t="s">
        <v>187</v>
      </c>
    </row>
    <row r="2192" spans="2:65" s="13" customFormat="1" ht="11.25">
      <c r="B2192" s="161"/>
      <c r="D2192" s="151" t="s">
        <v>197</v>
      </c>
      <c r="E2192" s="162" t="s">
        <v>1</v>
      </c>
      <c r="F2192" s="163" t="s">
        <v>393</v>
      </c>
      <c r="H2192" s="164">
        <v>-2.758</v>
      </c>
      <c r="I2192" s="165"/>
      <c r="L2192" s="161"/>
      <c r="M2192" s="166"/>
      <c r="T2192" s="167"/>
      <c r="AT2192" s="162" t="s">
        <v>197</v>
      </c>
      <c r="AU2192" s="162" t="s">
        <v>84</v>
      </c>
      <c r="AV2192" s="13" t="s">
        <v>84</v>
      </c>
      <c r="AW2192" s="13" t="s">
        <v>30</v>
      </c>
      <c r="AX2192" s="13" t="s">
        <v>73</v>
      </c>
      <c r="AY2192" s="162" t="s">
        <v>187</v>
      </c>
    </row>
    <row r="2193" spans="2:65" s="13" customFormat="1" ht="11.25">
      <c r="B2193" s="161"/>
      <c r="D2193" s="151" t="s">
        <v>197</v>
      </c>
      <c r="E2193" s="162" t="s">
        <v>1</v>
      </c>
      <c r="F2193" s="163" t="s">
        <v>2333</v>
      </c>
      <c r="H2193" s="164">
        <v>35.26</v>
      </c>
      <c r="I2193" s="165"/>
      <c r="L2193" s="161"/>
      <c r="M2193" s="166"/>
      <c r="T2193" s="167"/>
      <c r="AT2193" s="162" t="s">
        <v>197</v>
      </c>
      <c r="AU2193" s="162" t="s">
        <v>84</v>
      </c>
      <c r="AV2193" s="13" t="s">
        <v>84</v>
      </c>
      <c r="AW2193" s="13" t="s">
        <v>30</v>
      </c>
      <c r="AX2193" s="13" t="s">
        <v>73</v>
      </c>
      <c r="AY2193" s="162" t="s">
        <v>187</v>
      </c>
    </row>
    <row r="2194" spans="2:65" s="13" customFormat="1" ht="11.25">
      <c r="B2194" s="161"/>
      <c r="D2194" s="151" t="s">
        <v>197</v>
      </c>
      <c r="E2194" s="162" t="s">
        <v>1</v>
      </c>
      <c r="F2194" s="163" t="s">
        <v>2334</v>
      </c>
      <c r="H2194" s="164">
        <v>-2.38</v>
      </c>
      <c r="I2194" s="165"/>
      <c r="L2194" s="161"/>
      <c r="M2194" s="166"/>
      <c r="T2194" s="167"/>
      <c r="AT2194" s="162" t="s">
        <v>197</v>
      </c>
      <c r="AU2194" s="162" t="s">
        <v>84</v>
      </c>
      <c r="AV2194" s="13" t="s">
        <v>84</v>
      </c>
      <c r="AW2194" s="13" t="s">
        <v>30</v>
      </c>
      <c r="AX2194" s="13" t="s">
        <v>73</v>
      </c>
      <c r="AY2194" s="162" t="s">
        <v>187</v>
      </c>
    </row>
    <row r="2195" spans="2:65" s="12" customFormat="1" ht="11.25">
      <c r="B2195" s="155"/>
      <c r="D2195" s="151" t="s">
        <v>197</v>
      </c>
      <c r="E2195" s="156" t="s">
        <v>1</v>
      </c>
      <c r="F2195" s="157" t="s">
        <v>311</v>
      </c>
      <c r="H2195" s="156" t="s">
        <v>1</v>
      </c>
      <c r="I2195" s="158"/>
      <c r="L2195" s="155"/>
      <c r="M2195" s="159"/>
      <c r="T2195" s="160"/>
      <c r="AT2195" s="156" t="s">
        <v>197</v>
      </c>
      <c r="AU2195" s="156" t="s">
        <v>84</v>
      </c>
      <c r="AV2195" s="12" t="s">
        <v>80</v>
      </c>
      <c r="AW2195" s="12" t="s">
        <v>30</v>
      </c>
      <c r="AX2195" s="12" t="s">
        <v>73</v>
      </c>
      <c r="AY2195" s="156" t="s">
        <v>187</v>
      </c>
    </row>
    <row r="2196" spans="2:65" s="13" customFormat="1" ht="11.25">
      <c r="B2196" s="161"/>
      <c r="D2196" s="151" t="s">
        <v>197</v>
      </c>
      <c r="E2196" s="162" t="s">
        <v>1</v>
      </c>
      <c r="F2196" s="163" t="s">
        <v>2332</v>
      </c>
      <c r="H2196" s="164">
        <v>37.966000000000001</v>
      </c>
      <c r="I2196" s="165"/>
      <c r="L2196" s="161"/>
      <c r="M2196" s="166"/>
      <c r="T2196" s="167"/>
      <c r="AT2196" s="162" t="s">
        <v>197</v>
      </c>
      <c r="AU2196" s="162" t="s">
        <v>84</v>
      </c>
      <c r="AV2196" s="13" t="s">
        <v>84</v>
      </c>
      <c r="AW2196" s="13" t="s">
        <v>30</v>
      </c>
      <c r="AX2196" s="13" t="s">
        <v>73</v>
      </c>
      <c r="AY2196" s="162" t="s">
        <v>187</v>
      </c>
    </row>
    <row r="2197" spans="2:65" s="13" customFormat="1" ht="11.25">
      <c r="B2197" s="161"/>
      <c r="D2197" s="151" t="s">
        <v>197</v>
      </c>
      <c r="E2197" s="162" t="s">
        <v>1</v>
      </c>
      <c r="F2197" s="163" t="s">
        <v>393</v>
      </c>
      <c r="H2197" s="164">
        <v>-2.758</v>
      </c>
      <c r="I2197" s="165"/>
      <c r="L2197" s="161"/>
      <c r="M2197" s="166"/>
      <c r="T2197" s="167"/>
      <c r="AT2197" s="162" t="s">
        <v>197</v>
      </c>
      <c r="AU2197" s="162" t="s">
        <v>84</v>
      </c>
      <c r="AV2197" s="13" t="s">
        <v>84</v>
      </c>
      <c r="AW2197" s="13" t="s">
        <v>30</v>
      </c>
      <c r="AX2197" s="13" t="s">
        <v>73</v>
      </c>
      <c r="AY2197" s="162" t="s">
        <v>187</v>
      </c>
    </row>
    <row r="2198" spans="2:65" s="13" customFormat="1" ht="11.25">
      <c r="B2198" s="161"/>
      <c r="D2198" s="151" t="s">
        <v>197</v>
      </c>
      <c r="E2198" s="162" t="s">
        <v>1</v>
      </c>
      <c r="F2198" s="163" t="s">
        <v>2333</v>
      </c>
      <c r="H2198" s="164">
        <v>35.26</v>
      </c>
      <c r="I2198" s="165"/>
      <c r="L2198" s="161"/>
      <c r="M2198" s="166"/>
      <c r="T2198" s="167"/>
      <c r="AT2198" s="162" t="s">
        <v>197</v>
      </c>
      <c r="AU2198" s="162" t="s">
        <v>84</v>
      </c>
      <c r="AV2198" s="13" t="s">
        <v>84</v>
      </c>
      <c r="AW2198" s="13" t="s">
        <v>30</v>
      </c>
      <c r="AX2198" s="13" t="s">
        <v>73</v>
      </c>
      <c r="AY2198" s="162" t="s">
        <v>187</v>
      </c>
    </row>
    <row r="2199" spans="2:65" s="13" customFormat="1" ht="11.25">
      <c r="B2199" s="161"/>
      <c r="D2199" s="151" t="s">
        <v>197</v>
      </c>
      <c r="E2199" s="162" t="s">
        <v>1</v>
      </c>
      <c r="F2199" s="163" t="s">
        <v>2334</v>
      </c>
      <c r="H2199" s="164">
        <v>-2.38</v>
      </c>
      <c r="I2199" s="165"/>
      <c r="L2199" s="161"/>
      <c r="M2199" s="166"/>
      <c r="T2199" s="167"/>
      <c r="AT2199" s="162" t="s">
        <v>197</v>
      </c>
      <c r="AU2199" s="162" t="s">
        <v>84</v>
      </c>
      <c r="AV2199" s="13" t="s">
        <v>84</v>
      </c>
      <c r="AW2199" s="13" t="s">
        <v>30</v>
      </c>
      <c r="AX2199" s="13" t="s">
        <v>73</v>
      </c>
      <c r="AY2199" s="162" t="s">
        <v>187</v>
      </c>
    </row>
    <row r="2200" spans="2:65" s="14" customFormat="1" ht="11.25">
      <c r="B2200" s="168"/>
      <c r="D2200" s="151" t="s">
        <v>197</v>
      </c>
      <c r="E2200" s="169" t="s">
        <v>1</v>
      </c>
      <c r="F2200" s="170" t="s">
        <v>202</v>
      </c>
      <c r="H2200" s="171">
        <v>136.17600000000002</v>
      </c>
      <c r="I2200" s="172"/>
      <c r="L2200" s="168"/>
      <c r="M2200" s="173"/>
      <c r="T2200" s="174"/>
      <c r="AT2200" s="169" t="s">
        <v>197</v>
      </c>
      <c r="AU2200" s="169" t="s">
        <v>84</v>
      </c>
      <c r="AV2200" s="14" t="s">
        <v>193</v>
      </c>
      <c r="AW2200" s="14" t="s">
        <v>30</v>
      </c>
      <c r="AX2200" s="14" t="s">
        <v>80</v>
      </c>
      <c r="AY2200" s="169" t="s">
        <v>187</v>
      </c>
    </row>
    <row r="2201" spans="2:65" s="1" customFormat="1" ht="16.5" customHeight="1">
      <c r="B2201" s="32"/>
      <c r="C2201" s="175" t="s">
        <v>2335</v>
      </c>
      <c r="D2201" s="175" t="s">
        <v>338</v>
      </c>
      <c r="E2201" s="176" t="s">
        <v>2336</v>
      </c>
      <c r="F2201" s="177" t="s">
        <v>2337</v>
      </c>
      <c r="G2201" s="178" t="s">
        <v>245</v>
      </c>
      <c r="H2201" s="179">
        <v>149.79400000000001</v>
      </c>
      <c r="I2201" s="180"/>
      <c r="J2201" s="181">
        <f>ROUND(I2201*H2201,2)</f>
        <v>0</v>
      </c>
      <c r="K2201" s="182"/>
      <c r="L2201" s="183"/>
      <c r="M2201" s="184" t="s">
        <v>1</v>
      </c>
      <c r="N2201" s="185" t="s">
        <v>39</v>
      </c>
      <c r="P2201" s="147">
        <f>O2201*H2201</f>
        <v>0</v>
      </c>
      <c r="Q2201" s="147">
        <v>0</v>
      </c>
      <c r="R2201" s="147">
        <f>Q2201*H2201</f>
        <v>0</v>
      </c>
      <c r="S2201" s="147">
        <v>0</v>
      </c>
      <c r="T2201" s="148">
        <f>S2201*H2201</f>
        <v>0</v>
      </c>
      <c r="AR2201" s="149" t="s">
        <v>388</v>
      </c>
      <c r="AT2201" s="149" t="s">
        <v>338</v>
      </c>
      <c r="AU2201" s="149" t="s">
        <v>84</v>
      </c>
      <c r="AY2201" s="17" t="s">
        <v>187</v>
      </c>
      <c r="BE2201" s="150">
        <f>IF(N2201="základní",J2201,0)</f>
        <v>0</v>
      </c>
      <c r="BF2201" s="150">
        <f>IF(N2201="snížená",J2201,0)</f>
        <v>0</v>
      </c>
      <c r="BG2201" s="150">
        <f>IF(N2201="zákl. přenesená",J2201,0)</f>
        <v>0</v>
      </c>
      <c r="BH2201" s="150">
        <f>IF(N2201="sníž. přenesená",J2201,0)</f>
        <v>0</v>
      </c>
      <c r="BI2201" s="150">
        <f>IF(N2201="nulová",J2201,0)</f>
        <v>0</v>
      </c>
      <c r="BJ2201" s="17" t="s">
        <v>84</v>
      </c>
      <c r="BK2201" s="150">
        <f>ROUND(I2201*H2201,2)</f>
        <v>0</v>
      </c>
      <c r="BL2201" s="17" t="s">
        <v>287</v>
      </c>
      <c r="BM2201" s="149" t="s">
        <v>3921</v>
      </c>
    </row>
    <row r="2202" spans="2:65" s="13" customFormat="1" ht="11.25">
      <c r="B2202" s="161"/>
      <c r="D2202" s="151" t="s">
        <v>197</v>
      </c>
      <c r="E2202" s="162" t="s">
        <v>1</v>
      </c>
      <c r="F2202" s="163" t="s">
        <v>2339</v>
      </c>
      <c r="H2202" s="164">
        <v>149.79400000000001</v>
      </c>
      <c r="I2202" s="165"/>
      <c r="L2202" s="161"/>
      <c r="M2202" s="166"/>
      <c r="T2202" s="167"/>
      <c r="AT2202" s="162" t="s">
        <v>197</v>
      </c>
      <c r="AU2202" s="162" t="s">
        <v>84</v>
      </c>
      <c r="AV2202" s="13" t="s">
        <v>84</v>
      </c>
      <c r="AW2202" s="13" t="s">
        <v>30</v>
      </c>
      <c r="AX2202" s="13" t="s">
        <v>73</v>
      </c>
      <c r="AY2202" s="162" t="s">
        <v>187</v>
      </c>
    </row>
    <row r="2203" spans="2:65" s="14" customFormat="1" ht="11.25">
      <c r="B2203" s="168"/>
      <c r="D2203" s="151" t="s">
        <v>197</v>
      </c>
      <c r="E2203" s="169" t="s">
        <v>1</v>
      </c>
      <c r="F2203" s="170" t="s">
        <v>202</v>
      </c>
      <c r="H2203" s="171">
        <v>149.79400000000001</v>
      </c>
      <c r="I2203" s="172"/>
      <c r="L2203" s="168"/>
      <c r="M2203" s="173"/>
      <c r="T2203" s="174"/>
      <c r="AT2203" s="169" t="s">
        <v>197</v>
      </c>
      <c r="AU2203" s="169" t="s">
        <v>84</v>
      </c>
      <c r="AV2203" s="14" t="s">
        <v>193</v>
      </c>
      <c r="AW2203" s="14" t="s">
        <v>30</v>
      </c>
      <c r="AX2203" s="14" t="s">
        <v>80</v>
      </c>
      <c r="AY2203" s="169" t="s">
        <v>187</v>
      </c>
    </row>
    <row r="2204" spans="2:65" s="1" customFormat="1" ht="37.9" customHeight="1">
      <c r="B2204" s="32"/>
      <c r="C2204" s="137" t="s">
        <v>2340</v>
      </c>
      <c r="D2204" s="137" t="s">
        <v>189</v>
      </c>
      <c r="E2204" s="138" t="s">
        <v>2341</v>
      </c>
      <c r="F2204" s="139" t="s">
        <v>2342</v>
      </c>
      <c r="G2204" s="140" t="s">
        <v>245</v>
      </c>
      <c r="H2204" s="141">
        <v>19.559999999999999</v>
      </c>
      <c r="I2204" s="142"/>
      <c r="J2204" s="143">
        <f>ROUND(I2204*H2204,2)</f>
        <v>0</v>
      </c>
      <c r="K2204" s="144"/>
      <c r="L2204" s="32"/>
      <c r="M2204" s="145" t="s">
        <v>1</v>
      </c>
      <c r="N2204" s="146" t="s">
        <v>39</v>
      </c>
      <c r="P2204" s="147">
        <f>O2204*H2204</f>
        <v>0</v>
      </c>
      <c r="Q2204" s="147">
        <v>0</v>
      </c>
      <c r="R2204" s="147">
        <f>Q2204*H2204</f>
        <v>0</v>
      </c>
      <c r="S2204" s="147">
        <v>0</v>
      </c>
      <c r="T2204" s="148">
        <f>S2204*H2204</f>
        <v>0</v>
      </c>
      <c r="AR2204" s="149" t="s">
        <v>287</v>
      </c>
      <c r="AT2204" s="149" t="s">
        <v>189</v>
      </c>
      <c r="AU2204" s="149" t="s">
        <v>84</v>
      </c>
      <c r="AY2204" s="17" t="s">
        <v>187</v>
      </c>
      <c r="BE2204" s="150">
        <f>IF(N2204="základní",J2204,0)</f>
        <v>0</v>
      </c>
      <c r="BF2204" s="150">
        <f>IF(N2204="snížená",J2204,0)</f>
        <v>0</v>
      </c>
      <c r="BG2204" s="150">
        <f>IF(N2204="zákl. přenesená",J2204,0)</f>
        <v>0</v>
      </c>
      <c r="BH2204" s="150">
        <f>IF(N2204="sníž. přenesená",J2204,0)</f>
        <v>0</v>
      </c>
      <c r="BI2204" s="150">
        <f>IF(N2204="nulová",J2204,0)</f>
        <v>0</v>
      </c>
      <c r="BJ2204" s="17" t="s">
        <v>84</v>
      </c>
      <c r="BK2204" s="150">
        <f>ROUND(I2204*H2204,2)</f>
        <v>0</v>
      </c>
      <c r="BL2204" s="17" t="s">
        <v>287</v>
      </c>
      <c r="BM2204" s="149" t="s">
        <v>3922</v>
      </c>
    </row>
    <row r="2205" spans="2:65" s="1" customFormat="1" ht="29.25">
      <c r="B2205" s="32"/>
      <c r="D2205" s="151" t="s">
        <v>195</v>
      </c>
      <c r="F2205" s="152" t="s">
        <v>2331</v>
      </c>
      <c r="I2205" s="153"/>
      <c r="L2205" s="32"/>
      <c r="M2205" s="154"/>
      <c r="T2205" s="56"/>
      <c r="AT2205" s="17" t="s">
        <v>195</v>
      </c>
      <c r="AU2205" s="17" t="s">
        <v>84</v>
      </c>
    </row>
    <row r="2206" spans="2:65" s="12" customFormat="1" ht="11.25">
      <c r="B2206" s="155"/>
      <c r="D2206" s="151" t="s">
        <v>197</v>
      </c>
      <c r="E2206" s="156" t="s">
        <v>1</v>
      </c>
      <c r="F2206" s="157" t="s">
        <v>207</v>
      </c>
      <c r="H2206" s="156" t="s">
        <v>1</v>
      </c>
      <c r="I2206" s="158"/>
      <c r="L2206" s="155"/>
      <c r="M2206" s="159"/>
      <c r="T2206" s="160"/>
      <c r="AT2206" s="156" t="s">
        <v>197</v>
      </c>
      <c r="AU2206" s="156" t="s">
        <v>84</v>
      </c>
      <c r="AV2206" s="12" t="s">
        <v>80</v>
      </c>
      <c r="AW2206" s="12" t="s">
        <v>30</v>
      </c>
      <c r="AX2206" s="12" t="s">
        <v>73</v>
      </c>
      <c r="AY2206" s="156" t="s">
        <v>187</v>
      </c>
    </row>
    <row r="2207" spans="2:65" s="12" customFormat="1" ht="11.25">
      <c r="B2207" s="155"/>
      <c r="D2207" s="151" t="s">
        <v>197</v>
      </c>
      <c r="E2207" s="156" t="s">
        <v>1</v>
      </c>
      <c r="F2207" s="157" t="s">
        <v>307</v>
      </c>
      <c r="H2207" s="156" t="s">
        <v>1</v>
      </c>
      <c r="I2207" s="158"/>
      <c r="L2207" s="155"/>
      <c r="M2207" s="159"/>
      <c r="T2207" s="160"/>
      <c r="AT2207" s="156" t="s">
        <v>197</v>
      </c>
      <c r="AU2207" s="156" t="s">
        <v>84</v>
      </c>
      <c r="AV2207" s="12" t="s">
        <v>80</v>
      </c>
      <c r="AW2207" s="12" t="s">
        <v>30</v>
      </c>
      <c r="AX2207" s="12" t="s">
        <v>73</v>
      </c>
      <c r="AY2207" s="156" t="s">
        <v>187</v>
      </c>
    </row>
    <row r="2208" spans="2:65" s="13" customFormat="1" ht="11.25">
      <c r="B2208" s="161"/>
      <c r="D2208" s="151" t="s">
        <v>197</v>
      </c>
      <c r="E2208" s="162" t="s">
        <v>1</v>
      </c>
      <c r="F2208" s="163" t="s">
        <v>2344</v>
      </c>
      <c r="H2208" s="164">
        <v>4.74</v>
      </c>
      <c r="I2208" s="165"/>
      <c r="L2208" s="161"/>
      <c r="M2208" s="166"/>
      <c r="T2208" s="167"/>
      <c r="AT2208" s="162" t="s">
        <v>197</v>
      </c>
      <c r="AU2208" s="162" t="s">
        <v>84</v>
      </c>
      <c r="AV2208" s="13" t="s">
        <v>84</v>
      </c>
      <c r="AW2208" s="13" t="s">
        <v>30</v>
      </c>
      <c r="AX2208" s="13" t="s">
        <v>73</v>
      </c>
      <c r="AY2208" s="162" t="s">
        <v>187</v>
      </c>
    </row>
    <row r="2209" spans="2:65" s="13" customFormat="1" ht="11.25">
      <c r="B2209" s="161"/>
      <c r="D2209" s="151" t="s">
        <v>197</v>
      </c>
      <c r="E2209" s="162" t="s">
        <v>1</v>
      </c>
      <c r="F2209" s="163" t="s">
        <v>2345</v>
      </c>
      <c r="H2209" s="164">
        <v>5.04</v>
      </c>
      <c r="I2209" s="165"/>
      <c r="L2209" s="161"/>
      <c r="M2209" s="166"/>
      <c r="T2209" s="167"/>
      <c r="AT2209" s="162" t="s">
        <v>197</v>
      </c>
      <c r="AU2209" s="162" t="s">
        <v>84</v>
      </c>
      <c r="AV2209" s="13" t="s">
        <v>84</v>
      </c>
      <c r="AW2209" s="13" t="s">
        <v>30</v>
      </c>
      <c r="AX2209" s="13" t="s">
        <v>73</v>
      </c>
      <c r="AY2209" s="162" t="s">
        <v>187</v>
      </c>
    </row>
    <row r="2210" spans="2:65" s="12" customFormat="1" ht="11.25">
      <c r="B2210" s="155"/>
      <c r="D2210" s="151" t="s">
        <v>197</v>
      </c>
      <c r="E2210" s="156" t="s">
        <v>1</v>
      </c>
      <c r="F2210" s="157" t="s">
        <v>311</v>
      </c>
      <c r="H2210" s="156" t="s">
        <v>1</v>
      </c>
      <c r="I2210" s="158"/>
      <c r="L2210" s="155"/>
      <c r="M2210" s="159"/>
      <c r="T2210" s="160"/>
      <c r="AT2210" s="156" t="s">
        <v>197</v>
      </c>
      <c r="AU2210" s="156" t="s">
        <v>84</v>
      </c>
      <c r="AV2210" s="12" t="s">
        <v>80</v>
      </c>
      <c r="AW2210" s="12" t="s">
        <v>30</v>
      </c>
      <c r="AX2210" s="12" t="s">
        <v>73</v>
      </c>
      <c r="AY2210" s="156" t="s">
        <v>187</v>
      </c>
    </row>
    <row r="2211" spans="2:65" s="13" customFormat="1" ht="11.25">
      <c r="B2211" s="161"/>
      <c r="D2211" s="151" t="s">
        <v>197</v>
      </c>
      <c r="E2211" s="162" t="s">
        <v>1</v>
      </c>
      <c r="F2211" s="163" t="s">
        <v>2344</v>
      </c>
      <c r="H2211" s="164">
        <v>4.74</v>
      </c>
      <c r="I2211" s="165"/>
      <c r="L2211" s="161"/>
      <c r="M2211" s="166"/>
      <c r="T2211" s="167"/>
      <c r="AT2211" s="162" t="s">
        <v>197</v>
      </c>
      <c r="AU2211" s="162" t="s">
        <v>84</v>
      </c>
      <c r="AV2211" s="13" t="s">
        <v>84</v>
      </c>
      <c r="AW2211" s="13" t="s">
        <v>30</v>
      </c>
      <c r="AX2211" s="13" t="s">
        <v>73</v>
      </c>
      <c r="AY2211" s="162" t="s">
        <v>187</v>
      </c>
    </row>
    <row r="2212" spans="2:65" s="13" customFormat="1" ht="11.25">
      <c r="B2212" s="161"/>
      <c r="D2212" s="151" t="s">
        <v>197</v>
      </c>
      <c r="E2212" s="162" t="s">
        <v>1</v>
      </c>
      <c r="F2212" s="163" t="s">
        <v>2345</v>
      </c>
      <c r="H2212" s="164">
        <v>5.04</v>
      </c>
      <c r="I2212" s="165"/>
      <c r="L2212" s="161"/>
      <c r="M2212" s="166"/>
      <c r="T2212" s="167"/>
      <c r="AT2212" s="162" t="s">
        <v>197</v>
      </c>
      <c r="AU2212" s="162" t="s">
        <v>84</v>
      </c>
      <c r="AV2212" s="13" t="s">
        <v>84</v>
      </c>
      <c r="AW2212" s="13" t="s">
        <v>30</v>
      </c>
      <c r="AX2212" s="13" t="s">
        <v>73</v>
      </c>
      <c r="AY2212" s="162" t="s">
        <v>187</v>
      </c>
    </row>
    <row r="2213" spans="2:65" s="14" customFormat="1" ht="11.25">
      <c r="B2213" s="168"/>
      <c r="D2213" s="151" t="s">
        <v>197</v>
      </c>
      <c r="E2213" s="169" t="s">
        <v>1</v>
      </c>
      <c r="F2213" s="170" t="s">
        <v>202</v>
      </c>
      <c r="H2213" s="171">
        <v>19.560000000000002</v>
      </c>
      <c r="I2213" s="172"/>
      <c r="L2213" s="168"/>
      <c r="M2213" s="173"/>
      <c r="T2213" s="174"/>
      <c r="AT2213" s="169" t="s">
        <v>197</v>
      </c>
      <c r="AU2213" s="169" t="s">
        <v>84</v>
      </c>
      <c r="AV2213" s="14" t="s">
        <v>193</v>
      </c>
      <c r="AW2213" s="14" t="s">
        <v>30</v>
      </c>
      <c r="AX2213" s="14" t="s">
        <v>80</v>
      </c>
      <c r="AY2213" s="169" t="s">
        <v>187</v>
      </c>
    </row>
    <row r="2214" spans="2:65" s="1" customFormat="1" ht="16.5" customHeight="1">
      <c r="B2214" s="32"/>
      <c r="C2214" s="175" t="s">
        <v>2346</v>
      </c>
      <c r="D2214" s="175" t="s">
        <v>338</v>
      </c>
      <c r="E2214" s="176" t="s">
        <v>2347</v>
      </c>
      <c r="F2214" s="177" t="s">
        <v>2348</v>
      </c>
      <c r="G2214" s="178" t="s">
        <v>245</v>
      </c>
      <c r="H2214" s="179">
        <v>21.515999999999998</v>
      </c>
      <c r="I2214" s="180"/>
      <c r="J2214" s="181">
        <f>ROUND(I2214*H2214,2)</f>
        <v>0</v>
      </c>
      <c r="K2214" s="182"/>
      <c r="L2214" s="183"/>
      <c r="M2214" s="184" t="s">
        <v>1</v>
      </c>
      <c r="N2214" s="185" t="s">
        <v>39</v>
      </c>
      <c r="P2214" s="147">
        <f>O2214*H2214</f>
        <v>0</v>
      </c>
      <c r="Q2214" s="147">
        <v>0</v>
      </c>
      <c r="R2214" s="147">
        <f>Q2214*H2214</f>
        <v>0</v>
      </c>
      <c r="S2214" s="147">
        <v>0</v>
      </c>
      <c r="T2214" s="148">
        <f>S2214*H2214</f>
        <v>0</v>
      </c>
      <c r="AR2214" s="149" t="s">
        <v>388</v>
      </c>
      <c r="AT2214" s="149" t="s">
        <v>338</v>
      </c>
      <c r="AU2214" s="149" t="s">
        <v>84</v>
      </c>
      <c r="AY2214" s="17" t="s">
        <v>187</v>
      </c>
      <c r="BE2214" s="150">
        <f>IF(N2214="základní",J2214,0)</f>
        <v>0</v>
      </c>
      <c r="BF2214" s="150">
        <f>IF(N2214="snížená",J2214,0)</f>
        <v>0</v>
      </c>
      <c r="BG2214" s="150">
        <f>IF(N2214="zákl. přenesená",J2214,0)</f>
        <v>0</v>
      </c>
      <c r="BH2214" s="150">
        <f>IF(N2214="sníž. přenesená",J2214,0)</f>
        <v>0</v>
      </c>
      <c r="BI2214" s="150">
        <f>IF(N2214="nulová",J2214,0)</f>
        <v>0</v>
      </c>
      <c r="BJ2214" s="17" t="s">
        <v>84</v>
      </c>
      <c r="BK2214" s="150">
        <f>ROUND(I2214*H2214,2)</f>
        <v>0</v>
      </c>
      <c r="BL2214" s="17" t="s">
        <v>287</v>
      </c>
      <c r="BM2214" s="149" t="s">
        <v>3923</v>
      </c>
    </row>
    <row r="2215" spans="2:65" s="13" customFormat="1" ht="11.25">
      <c r="B2215" s="161"/>
      <c r="D2215" s="151" t="s">
        <v>197</v>
      </c>
      <c r="E2215" s="162" t="s">
        <v>1</v>
      </c>
      <c r="F2215" s="163" t="s">
        <v>2350</v>
      </c>
      <c r="H2215" s="164">
        <v>21.515999999999998</v>
      </c>
      <c r="I2215" s="165"/>
      <c r="L2215" s="161"/>
      <c r="M2215" s="166"/>
      <c r="T2215" s="167"/>
      <c r="AT2215" s="162" t="s">
        <v>197</v>
      </c>
      <c r="AU2215" s="162" t="s">
        <v>84</v>
      </c>
      <c r="AV2215" s="13" t="s">
        <v>84</v>
      </c>
      <c r="AW2215" s="13" t="s">
        <v>30</v>
      </c>
      <c r="AX2215" s="13" t="s">
        <v>73</v>
      </c>
      <c r="AY2215" s="162" t="s">
        <v>187</v>
      </c>
    </row>
    <row r="2216" spans="2:65" s="14" customFormat="1" ht="11.25">
      <c r="B2216" s="168"/>
      <c r="D2216" s="151" t="s">
        <v>197</v>
      </c>
      <c r="E2216" s="169" t="s">
        <v>1</v>
      </c>
      <c r="F2216" s="170" t="s">
        <v>202</v>
      </c>
      <c r="H2216" s="171">
        <v>21.515999999999998</v>
      </c>
      <c r="I2216" s="172"/>
      <c r="L2216" s="168"/>
      <c r="M2216" s="173"/>
      <c r="T2216" s="174"/>
      <c r="AT2216" s="169" t="s">
        <v>197</v>
      </c>
      <c r="AU2216" s="169" t="s">
        <v>84</v>
      </c>
      <c r="AV2216" s="14" t="s">
        <v>193</v>
      </c>
      <c r="AW2216" s="14" t="s">
        <v>30</v>
      </c>
      <c r="AX2216" s="14" t="s">
        <v>80</v>
      </c>
      <c r="AY2216" s="169" t="s">
        <v>187</v>
      </c>
    </row>
    <row r="2217" spans="2:65" s="1" customFormat="1" ht="33" customHeight="1">
      <c r="B2217" s="32"/>
      <c r="C2217" s="137" t="s">
        <v>2351</v>
      </c>
      <c r="D2217" s="137" t="s">
        <v>189</v>
      </c>
      <c r="E2217" s="138" t="s">
        <v>2352</v>
      </c>
      <c r="F2217" s="139" t="s">
        <v>2353</v>
      </c>
      <c r="G2217" s="140" t="s">
        <v>245</v>
      </c>
      <c r="H2217" s="141">
        <v>19.559999999999999</v>
      </c>
      <c r="I2217" s="142"/>
      <c r="J2217" s="143">
        <f>ROUND(I2217*H2217,2)</f>
        <v>0</v>
      </c>
      <c r="K2217" s="144"/>
      <c r="L2217" s="32"/>
      <c r="M2217" s="145" t="s">
        <v>1</v>
      </c>
      <c r="N2217" s="146" t="s">
        <v>39</v>
      </c>
      <c r="P2217" s="147">
        <f>O2217*H2217</f>
        <v>0</v>
      </c>
      <c r="Q2217" s="147">
        <v>0</v>
      </c>
      <c r="R2217" s="147">
        <f>Q2217*H2217</f>
        <v>0</v>
      </c>
      <c r="S2217" s="147">
        <v>0</v>
      </c>
      <c r="T2217" s="148">
        <f>S2217*H2217</f>
        <v>0</v>
      </c>
      <c r="AR2217" s="149" t="s">
        <v>287</v>
      </c>
      <c r="AT2217" s="149" t="s">
        <v>189</v>
      </c>
      <c r="AU2217" s="149" t="s">
        <v>84</v>
      </c>
      <c r="AY2217" s="17" t="s">
        <v>187</v>
      </c>
      <c r="BE2217" s="150">
        <f>IF(N2217="základní",J2217,0)</f>
        <v>0</v>
      </c>
      <c r="BF2217" s="150">
        <f>IF(N2217="snížená",J2217,0)</f>
        <v>0</v>
      </c>
      <c r="BG2217" s="150">
        <f>IF(N2217="zákl. přenesená",J2217,0)</f>
        <v>0</v>
      </c>
      <c r="BH2217" s="150">
        <f>IF(N2217="sníž. přenesená",J2217,0)</f>
        <v>0</v>
      </c>
      <c r="BI2217" s="150">
        <f>IF(N2217="nulová",J2217,0)</f>
        <v>0</v>
      </c>
      <c r="BJ2217" s="17" t="s">
        <v>84</v>
      </c>
      <c r="BK2217" s="150">
        <f>ROUND(I2217*H2217,2)</f>
        <v>0</v>
      </c>
      <c r="BL2217" s="17" t="s">
        <v>287</v>
      </c>
      <c r="BM2217" s="149" t="s">
        <v>3924</v>
      </c>
    </row>
    <row r="2218" spans="2:65" s="1" customFormat="1" ht="29.25">
      <c r="B2218" s="32"/>
      <c r="D2218" s="151" t="s">
        <v>195</v>
      </c>
      <c r="F2218" s="152" t="s">
        <v>2331</v>
      </c>
      <c r="I2218" s="153"/>
      <c r="L2218" s="32"/>
      <c r="M2218" s="154"/>
      <c r="T2218" s="56"/>
      <c r="AT2218" s="17" t="s">
        <v>195</v>
      </c>
      <c r="AU2218" s="17" t="s">
        <v>84</v>
      </c>
    </row>
    <row r="2219" spans="2:65" s="1" customFormat="1" ht="24.2" customHeight="1">
      <c r="B2219" s="32"/>
      <c r="C2219" s="137" t="s">
        <v>2355</v>
      </c>
      <c r="D2219" s="137" t="s">
        <v>189</v>
      </c>
      <c r="E2219" s="138" t="s">
        <v>2356</v>
      </c>
      <c r="F2219" s="139" t="s">
        <v>2357</v>
      </c>
      <c r="G2219" s="140" t="s">
        <v>397</v>
      </c>
      <c r="H2219" s="141">
        <v>16.399999999999999</v>
      </c>
      <c r="I2219" s="142"/>
      <c r="J2219" s="143">
        <f>ROUND(I2219*H2219,2)</f>
        <v>0</v>
      </c>
      <c r="K2219" s="144"/>
      <c r="L2219" s="32"/>
      <c r="M2219" s="145" t="s">
        <v>1</v>
      </c>
      <c r="N2219" s="146" t="s">
        <v>39</v>
      </c>
      <c r="P2219" s="147">
        <f>O2219*H2219</f>
        <v>0</v>
      </c>
      <c r="Q2219" s="147">
        <v>0</v>
      </c>
      <c r="R2219" s="147">
        <f>Q2219*H2219</f>
        <v>0</v>
      </c>
      <c r="S2219" s="147">
        <v>0</v>
      </c>
      <c r="T2219" s="148">
        <f>S2219*H2219</f>
        <v>0</v>
      </c>
      <c r="AR2219" s="149" t="s">
        <v>287</v>
      </c>
      <c r="AT2219" s="149" t="s">
        <v>189</v>
      </c>
      <c r="AU2219" s="149" t="s">
        <v>84</v>
      </c>
      <c r="AY2219" s="17" t="s">
        <v>187</v>
      </c>
      <c r="BE2219" s="150">
        <f>IF(N2219="základní",J2219,0)</f>
        <v>0</v>
      </c>
      <c r="BF2219" s="150">
        <f>IF(N2219="snížená",J2219,0)</f>
        <v>0</v>
      </c>
      <c r="BG2219" s="150">
        <f>IF(N2219="zákl. přenesená",J2219,0)</f>
        <v>0</v>
      </c>
      <c r="BH2219" s="150">
        <f>IF(N2219="sníž. přenesená",J2219,0)</f>
        <v>0</v>
      </c>
      <c r="BI2219" s="150">
        <f>IF(N2219="nulová",J2219,0)</f>
        <v>0</v>
      </c>
      <c r="BJ2219" s="17" t="s">
        <v>84</v>
      </c>
      <c r="BK2219" s="150">
        <f>ROUND(I2219*H2219,2)</f>
        <v>0</v>
      </c>
      <c r="BL2219" s="17" t="s">
        <v>287</v>
      </c>
      <c r="BM2219" s="149" t="s">
        <v>3925</v>
      </c>
    </row>
    <row r="2220" spans="2:65" s="1" customFormat="1" ht="48.75">
      <c r="B2220" s="32"/>
      <c r="D2220" s="151" t="s">
        <v>195</v>
      </c>
      <c r="F2220" s="152" t="s">
        <v>2359</v>
      </c>
      <c r="I2220" s="153"/>
      <c r="L2220" s="32"/>
      <c r="M2220" s="154"/>
      <c r="T2220" s="56"/>
      <c r="AT2220" s="17" t="s">
        <v>195</v>
      </c>
      <c r="AU2220" s="17" t="s">
        <v>84</v>
      </c>
    </row>
    <row r="2221" spans="2:65" s="12" customFormat="1" ht="11.25">
      <c r="B2221" s="155"/>
      <c r="D2221" s="151" t="s">
        <v>197</v>
      </c>
      <c r="E2221" s="156" t="s">
        <v>1</v>
      </c>
      <c r="F2221" s="157" t="s">
        <v>207</v>
      </c>
      <c r="H2221" s="156" t="s">
        <v>1</v>
      </c>
      <c r="I2221" s="158"/>
      <c r="L2221" s="155"/>
      <c r="M2221" s="159"/>
      <c r="T2221" s="160"/>
      <c r="AT2221" s="156" t="s">
        <v>197</v>
      </c>
      <c r="AU2221" s="156" t="s">
        <v>84</v>
      </c>
      <c r="AV2221" s="12" t="s">
        <v>80</v>
      </c>
      <c r="AW2221" s="12" t="s">
        <v>30</v>
      </c>
      <c r="AX2221" s="12" t="s">
        <v>73</v>
      </c>
      <c r="AY2221" s="156" t="s">
        <v>187</v>
      </c>
    </row>
    <row r="2222" spans="2:65" s="12" customFormat="1" ht="11.25">
      <c r="B2222" s="155"/>
      <c r="D2222" s="151" t="s">
        <v>197</v>
      </c>
      <c r="E2222" s="156" t="s">
        <v>1</v>
      </c>
      <c r="F2222" s="157" t="s">
        <v>307</v>
      </c>
      <c r="H2222" s="156" t="s">
        <v>1</v>
      </c>
      <c r="I2222" s="158"/>
      <c r="L2222" s="155"/>
      <c r="M2222" s="159"/>
      <c r="T2222" s="160"/>
      <c r="AT2222" s="156" t="s">
        <v>197</v>
      </c>
      <c r="AU2222" s="156" t="s">
        <v>84</v>
      </c>
      <c r="AV2222" s="12" t="s">
        <v>80</v>
      </c>
      <c r="AW2222" s="12" t="s">
        <v>30</v>
      </c>
      <c r="AX2222" s="12" t="s">
        <v>73</v>
      </c>
      <c r="AY2222" s="156" t="s">
        <v>187</v>
      </c>
    </row>
    <row r="2223" spans="2:65" s="13" customFormat="1" ht="11.25">
      <c r="B2223" s="161"/>
      <c r="D2223" s="151" t="s">
        <v>197</v>
      </c>
      <c r="E2223" s="162" t="s">
        <v>1</v>
      </c>
      <c r="F2223" s="163" t="s">
        <v>2360</v>
      </c>
      <c r="H2223" s="164">
        <v>8.1999999999999993</v>
      </c>
      <c r="I2223" s="165"/>
      <c r="L2223" s="161"/>
      <c r="M2223" s="166"/>
      <c r="T2223" s="167"/>
      <c r="AT2223" s="162" t="s">
        <v>197</v>
      </c>
      <c r="AU2223" s="162" t="s">
        <v>84</v>
      </c>
      <c r="AV2223" s="13" t="s">
        <v>84</v>
      </c>
      <c r="AW2223" s="13" t="s">
        <v>30</v>
      </c>
      <c r="AX2223" s="13" t="s">
        <v>73</v>
      </c>
      <c r="AY2223" s="162" t="s">
        <v>187</v>
      </c>
    </row>
    <row r="2224" spans="2:65" s="12" customFormat="1" ht="11.25">
      <c r="B2224" s="155"/>
      <c r="D2224" s="151" t="s">
        <v>197</v>
      </c>
      <c r="E2224" s="156" t="s">
        <v>1</v>
      </c>
      <c r="F2224" s="157" t="s">
        <v>311</v>
      </c>
      <c r="H2224" s="156" t="s">
        <v>1</v>
      </c>
      <c r="I2224" s="158"/>
      <c r="L2224" s="155"/>
      <c r="M2224" s="159"/>
      <c r="T2224" s="160"/>
      <c r="AT2224" s="156" t="s">
        <v>197</v>
      </c>
      <c r="AU2224" s="156" t="s">
        <v>84</v>
      </c>
      <c r="AV2224" s="12" t="s">
        <v>80</v>
      </c>
      <c r="AW2224" s="12" t="s">
        <v>30</v>
      </c>
      <c r="AX2224" s="12" t="s">
        <v>73</v>
      </c>
      <c r="AY2224" s="156" t="s">
        <v>187</v>
      </c>
    </row>
    <row r="2225" spans="2:65" s="13" customFormat="1" ht="11.25">
      <c r="B2225" s="161"/>
      <c r="D2225" s="151" t="s">
        <v>197</v>
      </c>
      <c r="E2225" s="162" t="s">
        <v>1</v>
      </c>
      <c r="F2225" s="163" t="s">
        <v>2360</v>
      </c>
      <c r="H2225" s="164">
        <v>8.1999999999999993</v>
      </c>
      <c r="I2225" s="165"/>
      <c r="L2225" s="161"/>
      <c r="M2225" s="166"/>
      <c r="T2225" s="167"/>
      <c r="AT2225" s="162" t="s">
        <v>197</v>
      </c>
      <c r="AU2225" s="162" t="s">
        <v>84</v>
      </c>
      <c r="AV2225" s="13" t="s">
        <v>84</v>
      </c>
      <c r="AW2225" s="13" t="s">
        <v>30</v>
      </c>
      <c r="AX2225" s="13" t="s">
        <v>73</v>
      </c>
      <c r="AY2225" s="162" t="s">
        <v>187</v>
      </c>
    </row>
    <row r="2226" spans="2:65" s="14" customFormat="1" ht="11.25">
      <c r="B2226" s="168"/>
      <c r="D2226" s="151" t="s">
        <v>197</v>
      </c>
      <c r="E2226" s="169" t="s">
        <v>1</v>
      </c>
      <c r="F2226" s="170" t="s">
        <v>202</v>
      </c>
      <c r="H2226" s="171">
        <v>16.399999999999999</v>
      </c>
      <c r="I2226" s="172"/>
      <c r="L2226" s="168"/>
      <c r="M2226" s="173"/>
      <c r="T2226" s="174"/>
      <c r="AT2226" s="169" t="s">
        <v>197</v>
      </c>
      <c r="AU2226" s="169" t="s">
        <v>84</v>
      </c>
      <c r="AV2226" s="14" t="s">
        <v>193</v>
      </c>
      <c r="AW2226" s="14" t="s">
        <v>30</v>
      </c>
      <c r="AX2226" s="14" t="s">
        <v>80</v>
      </c>
      <c r="AY2226" s="169" t="s">
        <v>187</v>
      </c>
    </row>
    <row r="2227" spans="2:65" s="1" customFormat="1" ht="24.2" customHeight="1">
      <c r="B2227" s="32"/>
      <c r="C2227" s="137" t="s">
        <v>2361</v>
      </c>
      <c r="D2227" s="137" t="s">
        <v>189</v>
      </c>
      <c r="E2227" s="138" t="s">
        <v>2362</v>
      </c>
      <c r="F2227" s="139" t="s">
        <v>2363</v>
      </c>
      <c r="G2227" s="140" t="s">
        <v>397</v>
      </c>
      <c r="H2227" s="141">
        <v>81.040000000000006</v>
      </c>
      <c r="I2227" s="142"/>
      <c r="J2227" s="143">
        <f>ROUND(I2227*H2227,2)</f>
        <v>0</v>
      </c>
      <c r="K2227" s="144"/>
      <c r="L2227" s="32"/>
      <c r="M2227" s="145" t="s">
        <v>1</v>
      </c>
      <c r="N2227" s="146" t="s">
        <v>39</v>
      </c>
      <c r="P2227" s="147">
        <f>O2227*H2227</f>
        <v>0</v>
      </c>
      <c r="Q2227" s="147">
        <v>0</v>
      </c>
      <c r="R2227" s="147">
        <f>Q2227*H2227</f>
        <v>0</v>
      </c>
      <c r="S2227" s="147">
        <v>0</v>
      </c>
      <c r="T2227" s="148">
        <f>S2227*H2227</f>
        <v>0</v>
      </c>
      <c r="AR2227" s="149" t="s">
        <v>287</v>
      </c>
      <c r="AT2227" s="149" t="s">
        <v>189</v>
      </c>
      <c r="AU2227" s="149" t="s">
        <v>84</v>
      </c>
      <c r="AY2227" s="17" t="s">
        <v>187</v>
      </c>
      <c r="BE2227" s="150">
        <f>IF(N2227="základní",J2227,0)</f>
        <v>0</v>
      </c>
      <c r="BF2227" s="150">
        <f>IF(N2227="snížená",J2227,0)</f>
        <v>0</v>
      </c>
      <c r="BG2227" s="150">
        <f>IF(N2227="zákl. přenesená",J2227,0)</f>
        <v>0</v>
      </c>
      <c r="BH2227" s="150">
        <f>IF(N2227="sníž. přenesená",J2227,0)</f>
        <v>0</v>
      </c>
      <c r="BI2227" s="150">
        <f>IF(N2227="nulová",J2227,0)</f>
        <v>0</v>
      </c>
      <c r="BJ2227" s="17" t="s">
        <v>84</v>
      </c>
      <c r="BK2227" s="150">
        <f>ROUND(I2227*H2227,2)</f>
        <v>0</v>
      </c>
      <c r="BL2227" s="17" t="s">
        <v>287</v>
      </c>
      <c r="BM2227" s="149" t="s">
        <v>3926</v>
      </c>
    </row>
    <row r="2228" spans="2:65" s="1" customFormat="1" ht="48.75">
      <c r="B2228" s="32"/>
      <c r="D2228" s="151" t="s">
        <v>195</v>
      </c>
      <c r="F2228" s="152" t="s">
        <v>2359</v>
      </c>
      <c r="I2228" s="153"/>
      <c r="L2228" s="32"/>
      <c r="M2228" s="154"/>
      <c r="T2228" s="56"/>
      <c r="AT2228" s="17" t="s">
        <v>195</v>
      </c>
      <c r="AU2228" s="17" t="s">
        <v>84</v>
      </c>
    </row>
    <row r="2229" spans="2:65" s="12" customFormat="1" ht="11.25">
      <c r="B2229" s="155"/>
      <c r="D2229" s="151" t="s">
        <v>197</v>
      </c>
      <c r="E2229" s="156" t="s">
        <v>1</v>
      </c>
      <c r="F2229" s="157" t="s">
        <v>207</v>
      </c>
      <c r="H2229" s="156" t="s">
        <v>1</v>
      </c>
      <c r="I2229" s="158"/>
      <c r="L2229" s="155"/>
      <c r="M2229" s="159"/>
      <c r="T2229" s="160"/>
      <c r="AT2229" s="156" t="s">
        <v>197</v>
      </c>
      <c r="AU2229" s="156" t="s">
        <v>84</v>
      </c>
      <c r="AV2229" s="12" t="s">
        <v>80</v>
      </c>
      <c r="AW2229" s="12" t="s">
        <v>30</v>
      </c>
      <c r="AX2229" s="12" t="s">
        <v>73</v>
      </c>
      <c r="AY2229" s="156" t="s">
        <v>187</v>
      </c>
    </row>
    <row r="2230" spans="2:65" s="12" customFormat="1" ht="11.25">
      <c r="B2230" s="155"/>
      <c r="D2230" s="151" t="s">
        <v>197</v>
      </c>
      <c r="E2230" s="156" t="s">
        <v>1</v>
      </c>
      <c r="F2230" s="157" t="s">
        <v>307</v>
      </c>
      <c r="H2230" s="156" t="s">
        <v>1</v>
      </c>
      <c r="I2230" s="158"/>
      <c r="L2230" s="155"/>
      <c r="M2230" s="159"/>
      <c r="T2230" s="160"/>
      <c r="AT2230" s="156" t="s">
        <v>197</v>
      </c>
      <c r="AU2230" s="156" t="s">
        <v>84</v>
      </c>
      <c r="AV2230" s="12" t="s">
        <v>80</v>
      </c>
      <c r="AW2230" s="12" t="s">
        <v>30</v>
      </c>
      <c r="AX2230" s="12" t="s">
        <v>73</v>
      </c>
      <c r="AY2230" s="156" t="s">
        <v>187</v>
      </c>
    </row>
    <row r="2231" spans="2:65" s="13" customFormat="1" ht="11.25">
      <c r="B2231" s="161"/>
      <c r="D2231" s="151" t="s">
        <v>197</v>
      </c>
      <c r="E2231" s="162" t="s">
        <v>1</v>
      </c>
      <c r="F2231" s="163" t="s">
        <v>2365</v>
      </c>
      <c r="H2231" s="164">
        <v>18.52</v>
      </c>
      <c r="I2231" s="165"/>
      <c r="L2231" s="161"/>
      <c r="M2231" s="166"/>
      <c r="T2231" s="167"/>
      <c r="AT2231" s="162" t="s">
        <v>197</v>
      </c>
      <c r="AU2231" s="162" t="s">
        <v>84</v>
      </c>
      <c r="AV2231" s="13" t="s">
        <v>84</v>
      </c>
      <c r="AW2231" s="13" t="s">
        <v>30</v>
      </c>
      <c r="AX2231" s="13" t="s">
        <v>73</v>
      </c>
      <c r="AY2231" s="162" t="s">
        <v>187</v>
      </c>
    </row>
    <row r="2232" spans="2:65" s="13" customFormat="1" ht="11.25">
      <c r="B2232" s="161"/>
      <c r="D2232" s="151" t="s">
        <v>197</v>
      </c>
      <c r="E2232" s="162" t="s">
        <v>1</v>
      </c>
      <c r="F2232" s="163" t="s">
        <v>2366</v>
      </c>
      <c r="H2232" s="164">
        <v>17.2</v>
      </c>
      <c r="I2232" s="165"/>
      <c r="L2232" s="161"/>
      <c r="M2232" s="166"/>
      <c r="T2232" s="167"/>
      <c r="AT2232" s="162" t="s">
        <v>197</v>
      </c>
      <c r="AU2232" s="162" t="s">
        <v>84</v>
      </c>
      <c r="AV2232" s="13" t="s">
        <v>84</v>
      </c>
      <c r="AW2232" s="13" t="s">
        <v>30</v>
      </c>
      <c r="AX2232" s="13" t="s">
        <v>73</v>
      </c>
      <c r="AY2232" s="162" t="s">
        <v>187</v>
      </c>
    </row>
    <row r="2233" spans="2:65" s="13" customFormat="1" ht="11.25">
      <c r="B2233" s="161"/>
      <c r="D2233" s="151" t="s">
        <v>197</v>
      </c>
      <c r="E2233" s="162" t="s">
        <v>1</v>
      </c>
      <c r="F2233" s="163" t="s">
        <v>2367</v>
      </c>
      <c r="H2233" s="164">
        <v>4.8</v>
      </c>
      <c r="I2233" s="165"/>
      <c r="L2233" s="161"/>
      <c r="M2233" s="166"/>
      <c r="T2233" s="167"/>
      <c r="AT2233" s="162" t="s">
        <v>197</v>
      </c>
      <c r="AU2233" s="162" t="s">
        <v>84</v>
      </c>
      <c r="AV2233" s="13" t="s">
        <v>84</v>
      </c>
      <c r="AW2233" s="13" t="s">
        <v>30</v>
      </c>
      <c r="AX2233" s="13" t="s">
        <v>73</v>
      </c>
      <c r="AY2233" s="162" t="s">
        <v>187</v>
      </c>
    </row>
    <row r="2234" spans="2:65" s="12" customFormat="1" ht="11.25">
      <c r="B2234" s="155"/>
      <c r="D2234" s="151" t="s">
        <v>197</v>
      </c>
      <c r="E2234" s="156" t="s">
        <v>1</v>
      </c>
      <c r="F2234" s="157" t="s">
        <v>311</v>
      </c>
      <c r="H2234" s="156" t="s">
        <v>1</v>
      </c>
      <c r="I2234" s="158"/>
      <c r="L2234" s="155"/>
      <c r="M2234" s="159"/>
      <c r="T2234" s="160"/>
      <c r="AT2234" s="156" t="s">
        <v>197</v>
      </c>
      <c r="AU2234" s="156" t="s">
        <v>84</v>
      </c>
      <c r="AV2234" s="12" t="s">
        <v>80</v>
      </c>
      <c r="AW2234" s="12" t="s">
        <v>30</v>
      </c>
      <c r="AX2234" s="12" t="s">
        <v>73</v>
      </c>
      <c r="AY2234" s="156" t="s">
        <v>187</v>
      </c>
    </row>
    <row r="2235" spans="2:65" s="13" customFormat="1" ht="11.25">
      <c r="B2235" s="161"/>
      <c r="D2235" s="151" t="s">
        <v>197</v>
      </c>
      <c r="E2235" s="162" t="s">
        <v>1</v>
      </c>
      <c r="F2235" s="163" t="s">
        <v>2365</v>
      </c>
      <c r="H2235" s="164">
        <v>18.52</v>
      </c>
      <c r="I2235" s="165"/>
      <c r="L2235" s="161"/>
      <c r="M2235" s="166"/>
      <c r="T2235" s="167"/>
      <c r="AT2235" s="162" t="s">
        <v>197</v>
      </c>
      <c r="AU2235" s="162" t="s">
        <v>84</v>
      </c>
      <c r="AV2235" s="13" t="s">
        <v>84</v>
      </c>
      <c r="AW2235" s="13" t="s">
        <v>30</v>
      </c>
      <c r="AX2235" s="13" t="s">
        <v>73</v>
      </c>
      <c r="AY2235" s="162" t="s">
        <v>187</v>
      </c>
    </row>
    <row r="2236" spans="2:65" s="13" customFormat="1" ht="11.25">
      <c r="B2236" s="161"/>
      <c r="D2236" s="151" t="s">
        <v>197</v>
      </c>
      <c r="E2236" s="162" t="s">
        <v>1</v>
      </c>
      <c r="F2236" s="163" t="s">
        <v>2366</v>
      </c>
      <c r="H2236" s="164">
        <v>17.2</v>
      </c>
      <c r="I2236" s="165"/>
      <c r="L2236" s="161"/>
      <c r="M2236" s="166"/>
      <c r="T2236" s="167"/>
      <c r="AT2236" s="162" t="s">
        <v>197</v>
      </c>
      <c r="AU2236" s="162" t="s">
        <v>84</v>
      </c>
      <c r="AV2236" s="13" t="s">
        <v>84</v>
      </c>
      <c r="AW2236" s="13" t="s">
        <v>30</v>
      </c>
      <c r="AX2236" s="13" t="s">
        <v>73</v>
      </c>
      <c r="AY2236" s="162" t="s">
        <v>187</v>
      </c>
    </row>
    <row r="2237" spans="2:65" s="13" customFormat="1" ht="11.25">
      <c r="B2237" s="161"/>
      <c r="D2237" s="151" t="s">
        <v>197</v>
      </c>
      <c r="E2237" s="162" t="s">
        <v>1</v>
      </c>
      <c r="F2237" s="163" t="s">
        <v>2367</v>
      </c>
      <c r="H2237" s="164">
        <v>4.8</v>
      </c>
      <c r="I2237" s="165"/>
      <c r="L2237" s="161"/>
      <c r="M2237" s="166"/>
      <c r="T2237" s="167"/>
      <c r="AT2237" s="162" t="s">
        <v>197</v>
      </c>
      <c r="AU2237" s="162" t="s">
        <v>84</v>
      </c>
      <c r="AV2237" s="13" t="s">
        <v>84</v>
      </c>
      <c r="AW2237" s="13" t="s">
        <v>30</v>
      </c>
      <c r="AX2237" s="13" t="s">
        <v>73</v>
      </c>
      <c r="AY2237" s="162" t="s">
        <v>187</v>
      </c>
    </row>
    <row r="2238" spans="2:65" s="14" customFormat="1" ht="11.25">
      <c r="B2238" s="168"/>
      <c r="D2238" s="151" t="s">
        <v>197</v>
      </c>
      <c r="E2238" s="169" t="s">
        <v>1</v>
      </c>
      <c r="F2238" s="170" t="s">
        <v>202</v>
      </c>
      <c r="H2238" s="171">
        <v>81.039999999999992</v>
      </c>
      <c r="I2238" s="172"/>
      <c r="L2238" s="168"/>
      <c r="M2238" s="173"/>
      <c r="T2238" s="174"/>
      <c r="AT2238" s="169" t="s">
        <v>197</v>
      </c>
      <c r="AU2238" s="169" t="s">
        <v>84</v>
      </c>
      <c r="AV2238" s="14" t="s">
        <v>193</v>
      </c>
      <c r="AW2238" s="14" t="s">
        <v>30</v>
      </c>
      <c r="AX2238" s="14" t="s">
        <v>80</v>
      </c>
      <c r="AY2238" s="169" t="s">
        <v>187</v>
      </c>
    </row>
    <row r="2239" spans="2:65" s="1" customFormat="1" ht="24.2" customHeight="1">
      <c r="B2239" s="32"/>
      <c r="C2239" s="137" t="s">
        <v>2368</v>
      </c>
      <c r="D2239" s="137" t="s">
        <v>189</v>
      </c>
      <c r="E2239" s="138" t="s">
        <v>2369</v>
      </c>
      <c r="F2239" s="139" t="s">
        <v>2370</v>
      </c>
      <c r="G2239" s="140" t="s">
        <v>397</v>
      </c>
      <c r="H2239" s="141">
        <v>100</v>
      </c>
      <c r="I2239" s="142"/>
      <c r="J2239" s="143">
        <f>ROUND(I2239*H2239,2)</f>
        <v>0</v>
      </c>
      <c r="K2239" s="144"/>
      <c r="L2239" s="32"/>
      <c r="M2239" s="145" t="s">
        <v>1</v>
      </c>
      <c r="N2239" s="146" t="s">
        <v>39</v>
      </c>
      <c r="P2239" s="147">
        <f>O2239*H2239</f>
        <v>0</v>
      </c>
      <c r="Q2239" s="147">
        <v>0</v>
      </c>
      <c r="R2239" s="147">
        <f>Q2239*H2239</f>
        <v>0</v>
      </c>
      <c r="S2239" s="147">
        <v>0</v>
      </c>
      <c r="T2239" s="148">
        <f>S2239*H2239</f>
        <v>0</v>
      </c>
      <c r="AR2239" s="149" t="s">
        <v>287</v>
      </c>
      <c r="AT2239" s="149" t="s">
        <v>189</v>
      </c>
      <c r="AU2239" s="149" t="s">
        <v>84</v>
      </c>
      <c r="AY2239" s="17" t="s">
        <v>187</v>
      </c>
      <c r="BE2239" s="150">
        <f>IF(N2239="základní",J2239,0)</f>
        <v>0</v>
      </c>
      <c r="BF2239" s="150">
        <f>IF(N2239="snížená",J2239,0)</f>
        <v>0</v>
      </c>
      <c r="BG2239" s="150">
        <f>IF(N2239="zákl. přenesená",J2239,0)</f>
        <v>0</v>
      </c>
      <c r="BH2239" s="150">
        <f>IF(N2239="sníž. přenesená",J2239,0)</f>
        <v>0</v>
      </c>
      <c r="BI2239" s="150">
        <f>IF(N2239="nulová",J2239,0)</f>
        <v>0</v>
      </c>
      <c r="BJ2239" s="17" t="s">
        <v>84</v>
      </c>
      <c r="BK2239" s="150">
        <f>ROUND(I2239*H2239,2)</f>
        <v>0</v>
      </c>
      <c r="BL2239" s="17" t="s">
        <v>287</v>
      </c>
      <c r="BM2239" s="149" t="s">
        <v>3927</v>
      </c>
    </row>
    <row r="2240" spans="2:65" s="1" customFormat="1" ht="48.75">
      <c r="B2240" s="32"/>
      <c r="D2240" s="151" t="s">
        <v>195</v>
      </c>
      <c r="F2240" s="152" t="s">
        <v>2359</v>
      </c>
      <c r="I2240" s="153"/>
      <c r="L2240" s="32"/>
      <c r="M2240" s="154"/>
      <c r="T2240" s="56"/>
      <c r="AT2240" s="17" t="s">
        <v>195</v>
      </c>
      <c r="AU2240" s="17" t="s">
        <v>84</v>
      </c>
    </row>
    <row r="2241" spans="2:65" s="1" customFormat="1" ht="24.2" customHeight="1">
      <c r="B2241" s="32"/>
      <c r="C2241" s="137" t="s">
        <v>2372</v>
      </c>
      <c r="D2241" s="137" t="s">
        <v>189</v>
      </c>
      <c r="E2241" s="138" t="s">
        <v>2373</v>
      </c>
      <c r="F2241" s="139" t="s">
        <v>2374</v>
      </c>
      <c r="G2241" s="140" t="s">
        <v>245</v>
      </c>
      <c r="H2241" s="141">
        <v>155.73599999999999</v>
      </c>
      <c r="I2241" s="142"/>
      <c r="J2241" s="143">
        <f>ROUND(I2241*H2241,2)</f>
        <v>0</v>
      </c>
      <c r="K2241" s="144"/>
      <c r="L2241" s="32"/>
      <c r="M2241" s="145" t="s">
        <v>1</v>
      </c>
      <c r="N2241" s="146" t="s">
        <v>39</v>
      </c>
      <c r="P2241" s="147">
        <f>O2241*H2241</f>
        <v>0</v>
      </c>
      <c r="Q2241" s="147">
        <v>0</v>
      </c>
      <c r="R2241" s="147">
        <f>Q2241*H2241</f>
        <v>0</v>
      </c>
      <c r="S2241" s="147">
        <v>0</v>
      </c>
      <c r="T2241" s="148">
        <f>S2241*H2241</f>
        <v>0</v>
      </c>
      <c r="AR2241" s="149" t="s">
        <v>287</v>
      </c>
      <c r="AT2241" s="149" t="s">
        <v>189</v>
      </c>
      <c r="AU2241" s="149" t="s">
        <v>84</v>
      </c>
      <c r="AY2241" s="17" t="s">
        <v>187</v>
      </c>
      <c r="BE2241" s="150">
        <f>IF(N2241="základní",J2241,0)</f>
        <v>0</v>
      </c>
      <c r="BF2241" s="150">
        <f>IF(N2241="snížená",J2241,0)</f>
        <v>0</v>
      </c>
      <c r="BG2241" s="150">
        <f>IF(N2241="zákl. přenesená",J2241,0)</f>
        <v>0</v>
      </c>
      <c r="BH2241" s="150">
        <f>IF(N2241="sníž. přenesená",J2241,0)</f>
        <v>0</v>
      </c>
      <c r="BI2241" s="150">
        <f>IF(N2241="nulová",J2241,0)</f>
        <v>0</v>
      </c>
      <c r="BJ2241" s="17" t="s">
        <v>84</v>
      </c>
      <c r="BK2241" s="150">
        <f>ROUND(I2241*H2241,2)</f>
        <v>0</v>
      </c>
      <c r="BL2241" s="17" t="s">
        <v>287</v>
      </c>
      <c r="BM2241" s="149" t="s">
        <v>3928</v>
      </c>
    </row>
    <row r="2242" spans="2:65" s="12" customFormat="1" ht="11.25">
      <c r="B2242" s="155"/>
      <c r="D2242" s="151" t="s">
        <v>197</v>
      </c>
      <c r="E2242" s="156" t="s">
        <v>1</v>
      </c>
      <c r="F2242" s="157" t="s">
        <v>207</v>
      </c>
      <c r="H2242" s="156" t="s">
        <v>1</v>
      </c>
      <c r="I2242" s="158"/>
      <c r="L2242" s="155"/>
      <c r="M2242" s="159"/>
      <c r="T2242" s="160"/>
      <c r="AT2242" s="156" t="s">
        <v>197</v>
      </c>
      <c r="AU2242" s="156" t="s">
        <v>84</v>
      </c>
      <c r="AV2242" s="12" t="s">
        <v>80</v>
      </c>
      <c r="AW2242" s="12" t="s">
        <v>30</v>
      </c>
      <c r="AX2242" s="12" t="s">
        <v>73</v>
      </c>
      <c r="AY2242" s="156" t="s">
        <v>187</v>
      </c>
    </row>
    <row r="2243" spans="2:65" s="13" customFormat="1" ht="11.25">
      <c r="B2243" s="161"/>
      <c r="D2243" s="151" t="s">
        <v>197</v>
      </c>
      <c r="E2243" s="162" t="s">
        <v>1</v>
      </c>
      <c r="F2243" s="163" t="s">
        <v>2322</v>
      </c>
      <c r="H2243" s="164">
        <v>155.73599999999999</v>
      </c>
      <c r="I2243" s="165"/>
      <c r="L2243" s="161"/>
      <c r="M2243" s="166"/>
      <c r="T2243" s="167"/>
      <c r="AT2243" s="162" t="s">
        <v>197</v>
      </c>
      <c r="AU2243" s="162" t="s">
        <v>84</v>
      </c>
      <c r="AV2243" s="13" t="s">
        <v>84</v>
      </c>
      <c r="AW2243" s="13" t="s">
        <v>30</v>
      </c>
      <c r="AX2243" s="13" t="s">
        <v>73</v>
      </c>
      <c r="AY2243" s="162" t="s">
        <v>187</v>
      </c>
    </row>
    <row r="2244" spans="2:65" s="14" customFormat="1" ht="11.25">
      <c r="B2244" s="168"/>
      <c r="D2244" s="151" t="s">
        <v>197</v>
      </c>
      <c r="E2244" s="169" t="s">
        <v>1</v>
      </c>
      <c r="F2244" s="170" t="s">
        <v>202</v>
      </c>
      <c r="H2244" s="171">
        <v>155.73599999999999</v>
      </c>
      <c r="I2244" s="172"/>
      <c r="L2244" s="168"/>
      <c r="M2244" s="173"/>
      <c r="T2244" s="174"/>
      <c r="AT2244" s="169" t="s">
        <v>197</v>
      </c>
      <c r="AU2244" s="169" t="s">
        <v>84</v>
      </c>
      <c r="AV2244" s="14" t="s">
        <v>193</v>
      </c>
      <c r="AW2244" s="14" t="s">
        <v>30</v>
      </c>
      <c r="AX2244" s="14" t="s">
        <v>80</v>
      </c>
      <c r="AY2244" s="169" t="s">
        <v>187</v>
      </c>
    </row>
    <row r="2245" spans="2:65" s="1" customFormat="1" ht="37.9" customHeight="1">
      <c r="B2245" s="32"/>
      <c r="C2245" s="137" t="s">
        <v>2376</v>
      </c>
      <c r="D2245" s="137" t="s">
        <v>189</v>
      </c>
      <c r="E2245" s="138" t="s">
        <v>2377</v>
      </c>
      <c r="F2245" s="139" t="s">
        <v>2378</v>
      </c>
      <c r="G2245" s="140" t="s">
        <v>397</v>
      </c>
      <c r="H2245" s="141">
        <v>2.2000000000000002</v>
      </c>
      <c r="I2245" s="142"/>
      <c r="J2245" s="143">
        <f>ROUND(I2245*H2245,2)</f>
        <v>0</v>
      </c>
      <c r="K2245" s="144"/>
      <c r="L2245" s="32"/>
      <c r="M2245" s="145" t="s">
        <v>1</v>
      </c>
      <c r="N2245" s="146" t="s">
        <v>39</v>
      </c>
      <c r="P2245" s="147">
        <f>O2245*H2245</f>
        <v>0</v>
      </c>
      <c r="Q2245" s="147">
        <v>0</v>
      </c>
      <c r="R2245" s="147">
        <f>Q2245*H2245</f>
        <v>0</v>
      </c>
      <c r="S2245" s="147">
        <v>0</v>
      </c>
      <c r="T2245" s="148">
        <f>S2245*H2245</f>
        <v>0</v>
      </c>
      <c r="AR2245" s="149" t="s">
        <v>287</v>
      </c>
      <c r="AT2245" s="149" t="s">
        <v>189</v>
      </c>
      <c r="AU2245" s="149" t="s">
        <v>84</v>
      </c>
      <c r="AY2245" s="17" t="s">
        <v>187</v>
      </c>
      <c r="BE2245" s="150">
        <f>IF(N2245="základní",J2245,0)</f>
        <v>0</v>
      </c>
      <c r="BF2245" s="150">
        <f>IF(N2245="snížená",J2245,0)</f>
        <v>0</v>
      </c>
      <c r="BG2245" s="150">
        <f>IF(N2245="zákl. přenesená",J2245,0)</f>
        <v>0</v>
      </c>
      <c r="BH2245" s="150">
        <f>IF(N2245="sníž. přenesená",J2245,0)</f>
        <v>0</v>
      </c>
      <c r="BI2245" s="150">
        <f>IF(N2245="nulová",J2245,0)</f>
        <v>0</v>
      </c>
      <c r="BJ2245" s="17" t="s">
        <v>84</v>
      </c>
      <c r="BK2245" s="150">
        <f>ROUND(I2245*H2245,2)</f>
        <v>0</v>
      </c>
      <c r="BL2245" s="17" t="s">
        <v>287</v>
      </c>
      <c r="BM2245" s="149" t="s">
        <v>3929</v>
      </c>
    </row>
    <row r="2246" spans="2:65" s="12" customFormat="1" ht="11.25">
      <c r="B2246" s="155"/>
      <c r="D2246" s="151" t="s">
        <v>197</v>
      </c>
      <c r="E2246" s="156" t="s">
        <v>1</v>
      </c>
      <c r="F2246" s="157" t="s">
        <v>207</v>
      </c>
      <c r="H2246" s="156" t="s">
        <v>1</v>
      </c>
      <c r="I2246" s="158"/>
      <c r="L2246" s="155"/>
      <c r="M2246" s="159"/>
      <c r="T2246" s="160"/>
      <c r="AT2246" s="156" t="s">
        <v>197</v>
      </c>
      <c r="AU2246" s="156" t="s">
        <v>84</v>
      </c>
      <c r="AV2246" s="12" t="s">
        <v>80</v>
      </c>
      <c r="AW2246" s="12" t="s">
        <v>30</v>
      </c>
      <c r="AX2246" s="12" t="s">
        <v>73</v>
      </c>
      <c r="AY2246" s="156" t="s">
        <v>187</v>
      </c>
    </row>
    <row r="2247" spans="2:65" s="13" customFormat="1" ht="11.25">
      <c r="B2247" s="161"/>
      <c r="D2247" s="151" t="s">
        <v>197</v>
      </c>
      <c r="E2247" s="162" t="s">
        <v>1</v>
      </c>
      <c r="F2247" s="163" t="s">
        <v>1736</v>
      </c>
      <c r="H2247" s="164">
        <v>2.2000000000000002</v>
      </c>
      <c r="I2247" s="165"/>
      <c r="L2247" s="161"/>
      <c r="M2247" s="166"/>
      <c r="T2247" s="167"/>
      <c r="AT2247" s="162" t="s">
        <v>197</v>
      </c>
      <c r="AU2247" s="162" t="s">
        <v>84</v>
      </c>
      <c r="AV2247" s="13" t="s">
        <v>84</v>
      </c>
      <c r="AW2247" s="13" t="s">
        <v>30</v>
      </c>
      <c r="AX2247" s="13" t="s">
        <v>73</v>
      </c>
      <c r="AY2247" s="162" t="s">
        <v>187</v>
      </c>
    </row>
    <row r="2248" spans="2:65" s="14" customFormat="1" ht="11.25">
      <c r="B2248" s="168"/>
      <c r="D2248" s="151" t="s">
        <v>197</v>
      </c>
      <c r="E2248" s="169" t="s">
        <v>1</v>
      </c>
      <c r="F2248" s="170" t="s">
        <v>202</v>
      </c>
      <c r="H2248" s="171">
        <v>2.2000000000000002</v>
      </c>
      <c r="I2248" s="172"/>
      <c r="L2248" s="168"/>
      <c r="M2248" s="173"/>
      <c r="T2248" s="174"/>
      <c r="AT2248" s="169" t="s">
        <v>197</v>
      </c>
      <c r="AU2248" s="169" t="s">
        <v>84</v>
      </c>
      <c r="AV2248" s="14" t="s">
        <v>193</v>
      </c>
      <c r="AW2248" s="14" t="s">
        <v>30</v>
      </c>
      <c r="AX2248" s="14" t="s">
        <v>80</v>
      </c>
      <c r="AY2248" s="169" t="s">
        <v>187</v>
      </c>
    </row>
    <row r="2249" spans="2:65" s="1" customFormat="1" ht="16.5" customHeight="1">
      <c r="B2249" s="32"/>
      <c r="C2249" s="175" t="s">
        <v>2380</v>
      </c>
      <c r="D2249" s="175" t="s">
        <v>338</v>
      </c>
      <c r="E2249" s="176" t="s">
        <v>2336</v>
      </c>
      <c r="F2249" s="177" t="s">
        <v>2337</v>
      </c>
      <c r="G2249" s="178" t="s">
        <v>245</v>
      </c>
      <c r="H2249" s="179">
        <v>0.48399999999999999</v>
      </c>
      <c r="I2249" s="180"/>
      <c r="J2249" s="181">
        <f>ROUND(I2249*H2249,2)</f>
        <v>0</v>
      </c>
      <c r="K2249" s="182"/>
      <c r="L2249" s="183"/>
      <c r="M2249" s="184" t="s">
        <v>1</v>
      </c>
      <c r="N2249" s="185" t="s">
        <v>39</v>
      </c>
      <c r="P2249" s="147">
        <f>O2249*H2249</f>
        <v>0</v>
      </c>
      <c r="Q2249" s="147">
        <v>0</v>
      </c>
      <c r="R2249" s="147">
        <f>Q2249*H2249</f>
        <v>0</v>
      </c>
      <c r="S2249" s="147">
        <v>0</v>
      </c>
      <c r="T2249" s="148">
        <f>S2249*H2249</f>
        <v>0</v>
      </c>
      <c r="AR2249" s="149" t="s">
        <v>388</v>
      </c>
      <c r="AT2249" s="149" t="s">
        <v>338</v>
      </c>
      <c r="AU2249" s="149" t="s">
        <v>84</v>
      </c>
      <c r="AY2249" s="17" t="s">
        <v>187</v>
      </c>
      <c r="BE2249" s="150">
        <f>IF(N2249="základní",J2249,0)</f>
        <v>0</v>
      </c>
      <c r="BF2249" s="150">
        <f>IF(N2249="snížená",J2249,0)</f>
        <v>0</v>
      </c>
      <c r="BG2249" s="150">
        <f>IF(N2249="zákl. přenesená",J2249,0)</f>
        <v>0</v>
      </c>
      <c r="BH2249" s="150">
        <f>IF(N2249="sníž. přenesená",J2249,0)</f>
        <v>0</v>
      </c>
      <c r="BI2249" s="150">
        <f>IF(N2249="nulová",J2249,0)</f>
        <v>0</v>
      </c>
      <c r="BJ2249" s="17" t="s">
        <v>84</v>
      </c>
      <c r="BK2249" s="150">
        <f>ROUND(I2249*H2249,2)</f>
        <v>0</v>
      </c>
      <c r="BL2249" s="17" t="s">
        <v>287</v>
      </c>
      <c r="BM2249" s="149" t="s">
        <v>3930</v>
      </c>
    </row>
    <row r="2250" spans="2:65" s="1" customFormat="1" ht="49.15" customHeight="1">
      <c r="B2250" s="32"/>
      <c r="C2250" s="137" t="s">
        <v>2382</v>
      </c>
      <c r="D2250" s="137" t="s">
        <v>189</v>
      </c>
      <c r="E2250" s="138" t="s">
        <v>2383</v>
      </c>
      <c r="F2250" s="139" t="s">
        <v>2384</v>
      </c>
      <c r="G2250" s="140" t="s">
        <v>217</v>
      </c>
      <c r="H2250" s="141">
        <v>3.0190000000000001</v>
      </c>
      <c r="I2250" s="142"/>
      <c r="J2250" s="143">
        <f>ROUND(I2250*H2250,2)</f>
        <v>0</v>
      </c>
      <c r="K2250" s="144"/>
      <c r="L2250" s="32"/>
      <c r="M2250" s="145" t="s">
        <v>1</v>
      </c>
      <c r="N2250" s="146" t="s">
        <v>39</v>
      </c>
      <c r="P2250" s="147">
        <f>O2250*H2250</f>
        <v>0</v>
      </c>
      <c r="Q2250" s="147">
        <v>0</v>
      </c>
      <c r="R2250" s="147">
        <f>Q2250*H2250</f>
        <v>0</v>
      </c>
      <c r="S2250" s="147">
        <v>0</v>
      </c>
      <c r="T2250" s="148">
        <f>S2250*H2250</f>
        <v>0</v>
      </c>
      <c r="AR2250" s="149" t="s">
        <v>287</v>
      </c>
      <c r="AT2250" s="149" t="s">
        <v>189</v>
      </c>
      <c r="AU2250" s="149" t="s">
        <v>84</v>
      </c>
      <c r="AY2250" s="17" t="s">
        <v>187</v>
      </c>
      <c r="BE2250" s="150">
        <f>IF(N2250="základní",J2250,0)</f>
        <v>0</v>
      </c>
      <c r="BF2250" s="150">
        <f>IF(N2250="snížená",J2250,0)</f>
        <v>0</v>
      </c>
      <c r="BG2250" s="150">
        <f>IF(N2250="zákl. přenesená",J2250,0)</f>
        <v>0</v>
      </c>
      <c r="BH2250" s="150">
        <f>IF(N2250="sníž. přenesená",J2250,0)</f>
        <v>0</v>
      </c>
      <c r="BI2250" s="150">
        <f>IF(N2250="nulová",J2250,0)</f>
        <v>0</v>
      </c>
      <c r="BJ2250" s="17" t="s">
        <v>84</v>
      </c>
      <c r="BK2250" s="150">
        <f>ROUND(I2250*H2250,2)</f>
        <v>0</v>
      </c>
      <c r="BL2250" s="17" t="s">
        <v>287</v>
      </c>
      <c r="BM2250" s="149" t="s">
        <v>3931</v>
      </c>
    </row>
    <row r="2251" spans="2:65" s="1" customFormat="1" ht="117">
      <c r="B2251" s="32"/>
      <c r="D2251" s="151" t="s">
        <v>195</v>
      </c>
      <c r="F2251" s="152" t="s">
        <v>1314</v>
      </c>
      <c r="I2251" s="153"/>
      <c r="L2251" s="32"/>
      <c r="M2251" s="154"/>
      <c r="T2251" s="56"/>
      <c r="AT2251" s="17" t="s">
        <v>195</v>
      </c>
      <c r="AU2251" s="17" t="s">
        <v>84</v>
      </c>
    </row>
    <row r="2252" spans="2:65" s="11" customFormat="1" ht="22.9" customHeight="1">
      <c r="B2252" s="125"/>
      <c r="D2252" s="126" t="s">
        <v>72</v>
      </c>
      <c r="E2252" s="135" t="s">
        <v>2386</v>
      </c>
      <c r="F2252" s="135" t="s">
        <v>2387</v>
      </c>
      <c r="I2252" s="128"/>
      <c r="J2252" s="136">
        <f>BK2252</f>
        <v>0</v>
      </c>
      <c r="L2252" s="125"/>
      <c r="M2252" s="130"/>
      <c r="P2252" s="131">
        <f>SUM(P2253:P2263)</f>
        <v>0</v>
      </c>
      <c r="R2252" s="131">
        <f>SUM(R2253:R2263)</f>
        <v>0</v>
      </c>
      <c r="T2252" s="132">
        <f>SUM(T2253:T2263)</f>
        <v>0</v>
      </c>
      <c r="AR2252" s="126" t="s">
        <v>84</v>
      </c>
      <c r="AT2252" s="133" t="s">
        <v>72</v>
      </c>
      <c r="AU2252" s="133" t="s">
        <v>80</v>
      </c>
      <c r="AY2252" s="126" t="s">
        <v>187</v>
      </c>
      <c r="BK2252" s="134">
        <f>SUM(BK2253:BK2263)</f>
        <v>0</v>
      </c>
    </row>
    <row r="2253" spans="2:65" s="1" customFormat="1" ht="24.2" customHeight="1">
      <c r="B2253" s="32"/>
      <c r="C2253" s="137" t="s">
        <v>2388</v>
      </c>
      <c r="D2253" s="137" t="s">
        <v>189</v>
      </c>
      <c r="E2253" s="138" t="s">
        <v>2389</v>
      </c>
      <c r="F2253" s="139" t="s">
        <v>2390</v>
      </c>
      <c r="G2253" s="140" t="s">
        <v>245</v>
      </c>
      <c r="H2253" s="141">
        <v>191.19</v>
      </c>
      <c r="I2253" s="142"/>
      <c r="J2253" s="143">
        <f>ROUND(I2253*H2253,2)</f>
        <v>0</v>
      </c>
      <c r="K2253" s="144"/>
      <c r="L2253" s="32"/>
      <c r="M2253" s="145" t="s">
        <v>1</v>
      </c>
      <c r="N2253" s="146" t="s">
        <v>39</v>
      </c>
      <c r="P2253" s="147">
        <f>O2253*H2253</f>
        <v>0</v>
      </c>
      <c r="Q2253" s="147">
        <v>0</v>
      </c>
      <c r="R2253" s="147">
        <f>Q2253*H2253</f>
        <v>0</v>
      </c>
      <c r="S2253" s="147">
        <v>0</v>
      </c>
      <c r="T2253" s="148">
        <f>S2253*H2253</f>
        <v>0</v>
      </c>
      <c r="AR2253" s="149" t="s">
        <v>287</v>
      </c>
      <c r="AT2253" s="149" t="s">
        <v>189</v>
      </c>
      <c r="AU2253" s="149" t="s">
        <v>84</v>
      </c>
      <c r="AY2253" s="17" t="s">
        <v>187</v>
      </c>
      <c r="BE2253" s="150">
        <f>IF(N2253="základní",J2253,0)</f>
        <v>0</v>
      </c>
      <c r="BF2253" s="150">
        <f>IF(N2253="snížená",J2253,0)</f>
        <v>0</v>
      </c>
      <c r="BG2253" s="150">
        <f>IF(N2253="zákl. přenesená",J2253,0)</f>
        <v>0</v>
      </c>
      <c r="BH2253" s="150">
        <f>IF(N2253="sníž. přenesená",J2253,0)</f>
        <v>0</v>
      </c>
      <c r="BI2253" s="150">
        <f>IF(N2253="nulová",J2253,0)</f>
        <v>0</v>
      </c>
      <c r="BJ2253" s="17" t="s">
        <v>84</v>
      </c>
      <c r="BK2253" s="150">
        <f>ROUND(I2253*H2253,2)</f>
        <v>0</v>
      </c>
      <c r="BL2253" s="17" t="s">
        <v>287</v>
      </c>
      <c r="BM2253" s="149" t="s">
        <v>3932</v>
      </c>
    </row>
    <row r="2254" spans="2:65" s="1" customFormat="1" ht="37.9" customHeight="1">
      <c r="B2254" s="32"/>
      <c r="C2254" s="137" t="s">
        <v>2392</v>
      </c>
      <c r="D2254" s="137" t="s">
        <v>189</v>
      </c>
      <c r="E2254" s="138" t="s">
        <v>2393</v>
      </c>
      <c r="F2254" s="139" t="s">
        <v>2394</v>
      </c>
      <c r="G2254" s="140" t="s">
        <v>245</v>
      </c>
      <c r="H2254" s="141">
        <v>191.19</v>
      </c>
      <c r="I2254" s="142"/>
      <c r="J2254" s="143">
        <f>ROUND(I2254*H2254,2)</f>
        <v>0</v>
      </c>
      <c r="K2254" s="144"/>
      <c r="L2254" s="32"/>
      <c r="M2254" s="145" t="s">
        <v>1</v>
      </c>
      <c r="N2254" s="146" t="s">
        <v>39</v>
      </c>
      <c r="P2254" s="147">
        <f>O2254*H2254</f>
        <v>0</v>
      </c>
      <c r="Q2254" s="147">
        <v>0</v>
      </c>
      <c r="R2254" s="147">
        <f>Q2254*H2254</f>
        <v>0</v>
      </c>
      <c r="S2254" s="147">
        <v>0</v>
      </c>
      <c r="T2254" s="148">
        <f>S2254*H2254</f>
        <v>0</v>
      </c>
      <c r="AR2254" s="149" t="s">
        <v>287</v>
      </c>
      <c r="AT2254" s="149" t="s">
        <v>189</v>
      </c>
      <c r="AU2254" s="149" t="s">
        <v>84</v>
      </c>
      <c r="AY2254" s="17" t="s">
        <v>187</v>
      </c>
      <c r="BE2254" s="150">
        <f>IF(N2254="základní",J2254,0)</f>
        <v>0</v>
      </c>
      <c r="BF2254" s="150">
        <f>IF(N2254="snížená",J2254,0)</f>
        <v>0</v>
      </c>
      <c r="BG2254" s="150">
        <f>IF(N2254="zákl. přenesená",J2254,0)</f>
        <v>0</v>
      </c>
      <c r="BH2254" s="150">
        <f>IF(N2254="sníž. přenesená",J2254,0)</f>
        <v>0</v>
      </c>
      <c r="BI2254" s="150">
        <f>IF(N2254="nulová",J2254,0)</f>
        <v>0</v>
      </c>
      <c r="BJ2254" s="17" t="s">
        <v>84</v>
      </c>
      <c r="BK2254" s="150">
        <f>ROUND(I2254*H2254,2)</f>
        <v>0</v>
      </c>
      <c r="BL2254" s="17" t="s">
        <v>287</v>
      </c>
      <c r="BM2254" s="149" t="s">
        <v>3933</v>
      </c>
    </row>
    <row r="2255" spans="2:65" s="1" customFormat="1" ht="78">
      <c r="B2255" s="32"/>
      <c r="D2255" s="151" t="s">
        <v>195</v>
      </c>
      <c r="F2255" s="152" t="s">
        <v>2396</v>
      </c>
      <c r="I2255" s="153"/>
      <c r="L2255" s="32"/>
      <c r="M2255" s="154"/>
      <c r="T2255" s="56"/>
      <c r="AT2255" s="17" t="s">
        <v>195</v>
      </c>
      <c r="AU2255" s="17" t="s">
        <v>84</v>
      </c>
    </row>
    <row r="2256" spans="2:65" s="1" customFormat="1" ht="37.9" customHeight="1">
      <c r="B2256" s="32"/>
      <c r="C2256" s="137" t="s">
        <v>2397</v>
      </c>
      <c r="D2256" s="137" t="s">
        <v>189</v>
      </c>
      <c r="E2256" s="138" t="s">
        <v>2398</v>
      </c>
      <c r="F2256" s="139" t="s">
        <v>2399</v>
      </c>
      <c r="G2256" s="140" t="s">
        <v>245</v>
      </c>
      <c r="H2256" s="141">
        <v>85</v>
      </c>
      <c r="I2256" s="142"/>
      <c r="J2256" s="143">
        <f t="shared" ref="J2256:J2263" si="30">ROUND(I2256*H2256,2)</f>
        <v>0</v>
      </c>
      <c r="K2256" s="144"/>
      <c r="L2256" s="32"/>
      <c r="M2256" s="145" t="s">
        <v>1</v>
      </c>
      <c r="N2256" s="146" t="s">
        <v>39</v>
      </c>
      <c r="P2256" s="147">
        <f t="shared" ref="P2256:P2263" si="31">O2256*H2256</f>
        <v>0</v>
      </c>
      <c r="Q2256" s="147">
        <v>0</v>
      </c>
      <c r="R2256" s="147">
        <f t="shared" ref="R2256:R2263" si="32">Q2256*H2256</f>
        <v>0</v>
      </c>
      <c r="S2256" s="147">
        <v>0</v>
      </c>
      <c r="T2256" s="148">
        <f t="shared" ref="T2256:T2263" si="33">S2256*H2256</f>
        <v>0</v>
      </c>
      <c r="AR2256" s="149" t="s">
        <v>287</v>
      </c>
      <c r="AT2256" s="149" t="s">
        <v>189</v>
      </c>
      <c r="AU2256" s="149" t="s">
        <v>84</v>
      </c>
      <c r="AY2256" s="17" t="s">
        <v>187</v>
      </c>
      <c r="BE2256" s="150">
        <f t="shared" ref="BE2256:BE2263" si="34">IF(N2256="základní",J2256,0)</f>
        <v>0</v>
      </c>
      <c r="BF2256" s="150">
        <f t="shared" ref="BF2256:BF2263" si="35">IF(N2256="snížená",J2256,0)</f>
        <v>0</v>
      </c>
      <c r="BG2256" s="150">
        <f t="shared" ref="BG2256:BG2263" si="36">IF(N2256="zákl. přenesená",J2256,0)</f>
        <v>0</v>
      </c>
      <c r="BH2256" s="150">
        <f t="shared" ref="BH2256:BH2263" si="37">IF(N2256="sníž. přenesená",J2256,0)</f>
        <v>0</v>
      </c>
      <c r="BI2256" s="150">
        <f t="shared" ref="BI2256:BI2263" si="38">IF(N2256="nulová",J2256,0)</f>
        <v>0</v>
      </c>
      <c r="BJ2256" s="17" t="s">
        <v>84</v>
      </c>
      <c r="BK2256" s="150">
        <f t="shared" ref="BK2256:BK2263" si="39">ROUND(I2256*H2256,2)</f>
        <v>0</v>
      </c>
      <c r="BL2256" s="17" t="s">
        <v>287</v>
      </c>
      <c r="BM2256" s="149" t="s">
        <v>3934</v>
      </c>
    </row>
    <row r="2257" spans="2:65" s="1" customFormat="1" ht="24.2" customHeight="1">
      <c r="B2257" s="32"/>
      <c r="C2257" s="137" t="s">
        <v>2401</v>
      </c>
      <c r="D2257" s="137" t="s">
        <v>189</v>
      </c>
      <c r="E2257" s="138" t="s">
        <v>2402</v>
      </c>
      <c r="F2257" s="139" t="s">
        <v>2403</v>
      </c>
      <c r="G2257" s="140" t="s">
        <v>245</v>
      </c>
      <c r="H2257" s="141">
        <v>85</v>
      </c>
      <c r="I2257" s="142"/>
      <c r="J2257" s="143">
        <f t="shared" si="30"/>
        <v>0</v>
      </c>
      <c r="K2257" s="144"/>
      <c r="L2257" s="32"/>
      <c r="M2257" s="145" t="s">
        <v>1</v>
      </c>
      <c r="N2257" s="146" t="s">
        <v>39</v>
      </c>
      <c r="P2257" s="147">
        <f t="shared" si="31"/>
        <v>0</v>
      </c>
      <c r="Q2257" s="147">
        <v>0</v>
      </c>
      <c r="R2257" s="147">
        <f t="shared" si="32"/>
        <v>0</v>
      </c>
      <c r="S2257" s="147">
        <v>0</v>
      </c>
      <c r="T2257" s="148">
        <f t="shared" si="33"/>
        <v>0</v>
      </c>
      <c r="AR2257" s="149" t="s">
        <v>287</v>
      </c>
      <c r="AT2257" s="149" t="s">
        <v>189</v>
      </c>
      <c r="AU2257" s="149" t="s">
        <v>84</v>
      </c>
      <c r="AY2257" s="17" t="s">
        <v>187</v>
      </c>
      <c r="BE2257" s="150">
        <f t="shared" si="34"/>
        <v>0</v>
      </c>
      <c r="BF2257" s="150">
        <f t="shared" si="35"/>
        <v>0</v>
      </c>
      <c r="BG2257" s="150">
        <f t="shared" si="36"/>
        <v>0</v>
      </c>
      <c r="BH2257" s="150">
        <f t="shared" si="37"/>
        <v>0</v>
      </c>
      <c r="BI2257" s="150">
        <f t="shared" si="38"/>
        <v>0</v>
      </c>
      <c r="BJ2257" s="17" t="s">
        <v>84</v>
      </c>
      <c r="BK2257" s="150">
        <f t="shared" si="39"/>
        <v>0</v>
      </c>
      <c r="BL2257" s="17" t="s">
        <v>287</v>
      </c>
      <c r="BM2257" s="149" t="s">
        <v>3935</v>
      </c>
    </row>
    <row r="2258" spans="2:65" s="1" customFormat="1" ht="24.2" customHeight="1">
      <c r="B2258" s="32"/>
      <c r="C2258" s="137" t="s">
        <v>2405</v>
      </c>
      <c r="D2258" s="137" t="s">
        <v>189</v>
      </c>
      <c r="E2258" s="138" t="s">
        <v>2406</v>
      </c>
      <c r="F2258" s="139" t="s">
        <v>2407</v>
      </c>
      <c r="G2258" s="140" t="s">
        <v>245</v>
      </c>
      <c r="H2258" s="141">
        <v>85</v>
      </c>
      <c r="I2258" s="142"/>
      <c r="J2258" s="143">
        <f t="shared" si="30"/>
        <v>0</v>
      </c>
      <c r="K2258" s="144"/>
      <c r="L2258" s="32"/>
      <c r="M2258" s="145" t="s">
        <v>1</v>
      </c>
      <c r="N2258" s="146" t="s">
        <v>39</v>
      </c>
      <c r="P2258" s="147">
        <f t="shared" si="31"/>
        <v>0</v>
      </c>
      <c r="Q2258" s="147">
        <v>0</v>
      </c>
      <c r="R2258" s="147">
        <f t="shared" si="32"/>
        <v>0</v>
      </c>
      <c r="S2258" s="147">
        <v>0</v>
      </c>
      <c r="T2258" s="148">
        <f t="shared" si="33"/>
        <v>0</v>
      </c>
      <c r="AR2258" s="149" t="s">
        <v>287</v>
      </c>
      <c r="AT2258" s="149" t="s">
        <v>189</v>
      </c>
      <c r="AU2258" s="149" t="s">
        <v>84</v>
      </c>
      <c r="AY2258" s="17" t="s">
        <v>187</v>
      </c>
      <c r="BE2258" s="150">
        <f t="shared" si="34"/>
        <v>0</v>
      </c>
      <c r="BF2258" s="150">
        <f t="shared" si="35"/>
        <v>0</v>
      </c>
      <c r="BG2258" s="150">
        <f t="shared" si="36"/>
        <v>0</v>
      </c>
      <c r="BH2258" s="150">
        <f t="shared" si="37"/>
        <v>0</v>
      </c>
      <c r="BI2258" s="150">
        <f t="shared" si="38"/>
        <v>0</v>
      </c>
      <c r="BJ2258" s="17" t="s">
        <v>84</v>
      </c>
      <c r="BK2258" s="150">
        <f t="shared" si="39"/>
        <v>0</v>
      </c>
      <c r="BL2258" s="17" t="s">
        <v>287</v>
      </c>
      <c r="BM2258" s="149" t="s">
        <v>3936</v>
      </c>
    </row>
    <row r="2259" spans="2:65" s="1" customFormat="1" ht="24.2" customHeight="1">
      <c r="B2259" s="32"/>
      <c r="C2259" s="137" t="s">
        <v>2409</v>
      </c>
      <c r="D2259" s="137" t="s">
        <v>189</v>
      </c>
      <c r="E2259" s="138" t="s">
        <v>2410</v>
      </c>
      <c r="F2259" s="139" t="s">
        <v>2411</v>
      </c>
      <c r="G2259" s="140" t="s">
        <v>245</v>
      </c>
      <c r="H2259" s="141">
        <v>85</v>
      </c>
      <c r="I2259" s="142"/>
      <c r="J2259" s="143">
        <f t="shared" si="30"/>
        <v>0</v>
      </c>
      <c r="K2259" s="144"/>
      <c r="L2259" s="32"/>
      <c r="M2259" s="145" t="s">
        <v>1</v>
      </c>
      <c r="N2259" s="146" t="s">
        <v>39</v>
      </c>
      <c r="P2259" s="147">
        <f t="shared" si="31"/>
        <v>0</v>
      </c>
      <c r="Q2259" s="147">
        <v>0</v>
      </c>
      <c r="R2259" s="147">
        <f t="shared" si="32"/>
        <v>0</v>
      </c>
      <c r="S2259" s="147">
        <v>0</v>
      </c>
      <c r="T2259" s="148">
        <f t="shared" si="33"/>
        <v>0</v>
      </c>
      <c r="AR2259" s="149" t="s">
        <v>287</v>
      </c>
      <c r="AT2259" s="149" t="s">
        <v>189</v>
      </c>
      <c r="AU2259" s="149" t="s">
        <v>84</v>
      </c>
      <c r="AY2259" s="17" t="s">
        <v>187</v>
      </c>
      <c r="BE2259" s="150">
        <f t="shared" si="34"/>
        <v>0</v>
      </c>
      <c r="BF2259" s="150">
        <f t="shared" si="35"/>
        <v>0</v>
      </c>
      <c r="BG2259" s="150">
        <f t="shared" si="36"/>
        <v>0</v>
      </c>
      <c r="BH2259" s="150">
        <f t="shared" si="37"/>
        <v>0</v>
      </c>
      <c r="BI2259" s="150">
        <f t="shared" si="38"/>
        <v>0</v>
      </c>
      <c r="BJ2259" s="17" t="s">
        <v>84</v>
      </c>
      <c r="BK2259" s="150">
        <f t="shared" si="39"/>
        <v>0</v>
      </c>
      <c r="BL2259" s="17" t="s">
        <v>287</v>
      </c>
      <c r="BM2259" s="149" t="s">
        <v>3937</v>
      </c>
    </row>
    <row r="2260" spans="2:65" s="1" customFormat="1" ht="24.2" customHeight="1">
      <c r="B2260" s="32"/>
      <c r="C2260" s="137" t="s">
        <v>2413</v>
      </c>
      <c r="D2260" s="137" t="s">
        <v>189</v>
      </c>
      <c r="E2260" s="138" t="s">
        <v>2414</v>
      </c>
      <c r="F2260" s="139" t="s">
        <v>2415</v>
      </c>
      <c r="G2260" s="140" t="s">
        <v>245</v>
      </c>
      <c r="H2260" s="141">
        <v>154.01</v>
      </c>
      <c r="I2260" s="142"/>
      <c r="J2260" s="143">
        <f t="shared" si="30"/>
        <v>0</v>
      </c>
      <c r="K2260" s="144"/>
      <c r="L2260" s="32"/>
      <c r="M2260" s="145" t="s">
        <v>1</v>
      </c>
      <c r="N2260" s="146" t="s">
        <v>39</v>
      </c>
      <c r="P2260" s="147">
        <f t="shared" si="31"/>
        <v>0</v>
      </c>
      <c r="Q2260" s="147">
        <v>0</v>
      </c>
      <c r="R2260" s="147">
        <f t="shared" si="32"/>
        <v>0</v>
      </c>
      <c r="S2260" s="147">
        <v>0</v>
      </c>
      <c r="T2260" s="148">
        <f t="shared" si="33"/>
        <v>0</v>
      </c>
      <c r="AR2260" s="149" t="s">
        <v>287</v>
      </c>
      <c r="AT2260" s="149" t="s">
        <v>189</v>
      </c>
      <c r="AU2260" s="149" t="s">
        <v>84</v>
      </c>
      <c r="AY2260" s="17" t="s">
        <v>187</v>
      </c>
      <c r="BE2260" s="150">
        <f t="shared" si="34"/>
        <v>0</v>
      </c>
      <c r="BF2260" s="150">
        <f t="shared" si="35"/>
        <v>0</v>
      </c>
      <c r="BG2260" s="150">
        <f t="shared" si="36"/>
        <v>0</v>
      </c>
      <c r="BH2260" s="150">
        <f t="shared" si="37"/>
        <v>0</v>
      </c>
      <c r="BI2260" s="150">
        <f t="shared" si="38"/>
        <v>0</v>
      </c>
      <c r="BJ2260" s="17" t="s">
        <v>84</v>
      </c>
      <c r="BK2260" s="150">
        <f t="shared" si="39"/>
        <v>0</v>
      </c>
      <c r="BL2260" s="17" t="s">
        <v>287</v>
      </c>
      <c r="BM2260" s="149" t="s">
        <v>3938</v>
      </c>
    </row>
    <row r="2261" spans="2:65" s="1" customFormat="1" ht="44.25" customHeight="1">
      <c r="B2261" s="32"/>
      <c r="C2261" s="137" t="s">
        <v>2417</v>
      </c>
      <c r="D2261" s="137" t="s">
        <v>189</v>
      </c>
      <c r="E2261" s="138" t="s">
        <v>2418</v>
      </c>
      <c r="F2261" s="139" t="s">
        <v>2419</v>
      </c>
      <c r="G2261" s="140" t="s">
        <v>245</v>
      </c>
      <c r="H2261" s="141">
        <v>154.01</v>
      </c>
      <c r="I2261" s="142"/>
      <c r="J2261" s="143">
        <f t="shared" si="30"/>
        <v>0</v>
      </c>
      <c r="K2261" s="144"/>
      <c r="L2261" s="32"/>
      <c r="M2261" s="145" t="s">
        <v>1</v>
      </c>
      <c r="N2261" s="146" t="s">
        <v>39</v>
      </c>
      <c r="P2261" s="147">
        <f t="shared" si="31"/>
        <v>0</v>
      </c>
      <c r="Q2261" s="147">
        <v>0</v>
      </c>
      <c r="R2261" s="147">
        <f t="shared" si="32"/>
        <v>0</v>
      </c>
      <c r="S2261" s="147">
        <v>0</v>
      </c>
      <c r="T2261" s="148">
        <f t="shared" si="33"/>
        <v>0</v>
      </c>
      <c r="AR2261" s="149" t="s">
        <v>287</v>
      </c>
      <c r="AT2261" s="149" t="s">
        <v>189</v>
      </c>
      <c r="AU2261" s="149" t="s">
        <v>84</v>
      </c>
      <c r="AY2261" s="17" t="s">
        <v>187</v>
      </c>
      <c r="BE2261" s="150">
        <f t="shared" si="34"/>
        <v>0</v>
      </c>
      <c r="BF2261" s="150">
        <f t="shared" si="35"/>
        <v>0</v>
      </c>
      <c r="BG2261" s="150">
        <f t="shared" si="36"/>
        <v>0</v>
      </c>
      <c r="BH2261" s="150">
        <f t="shared" si="37"/>
        <v>0</v>
      </c>
      <c r="BI2261" s="150">
        <f t="shared" si="38"/>
        <v>0</v>
      </c>
      <c r="BJ2261" s="17" t="s">
        <v>84</v>
      </c>
      <c r="BK2261" s="150">
        <f t="shared" si="39"/>
        <v>0</v>
      </c>
      <c r="BL2261" s="17" t="s">
        <v>287</v>
      </c>
      <c r="BM2261" s="149" t="s">
        <v>3939</v>
      </c>
    </row>
    <row r="2262" spans="2:65" s="1" customFormat="1" ht="37.9" customHeight="1">
      <c r="B2262" s="32"/>
      <c r="C2262" s="137" t="s">
        <v>2421</v>
      </c>
      <c r="D2262" s="137" t="s">
        <v>189</v>
      </c>
      <c r="E2262" s="138" t="s">
        <v>2422</v>
      </c>
      <c r="F2262" s="139" t="s">
        <v>2423</v>
      </c>
      <c r="G2262" s="140" t="s">
        <v>245</v>
      </c>
      <c r="H2262" s="141">
        <v>154.01</v>
      </c>
      <c r="I2262" s="142"/>
      <c r="J2262" s="143">
        <f t="shared" si="30"/>
        <v>0</v>
      </c>
      <c r="K2262" s="144"/>
      <c r="L2262" s="32"/>
      <c r="M2262" s="145" t="s">
        <v>1</v>
      </c>
      <c r="N2262" s="146" t="s">
        <v>39</v>
      </c>
      <c r="P2262" s="147">
        <f t="shared" si="31"/>
        <v>0</v>
      </c>
      <c r="Q2262" s="147">
        <v>0</v>
      </c>
      <c r="R2262" s="147">
        <f t="shared" si="32"/>
        <v>0</v>
      </c>
      <c r="S2262" s="147">
        <v>0</v>
      </c>
      <c r="T2262" s="148">
        <f t="shared" si="33"/>
        <v>0</v>
      </c>
      <c r="AR2262" s="149" t="s">
        <v>287</v>
      </c>
      <c r="AT2262" s="149" t="s">
        <v>189</v>
      </c>
      <c r="AU2262" s="149" t="s">
        <v>84</v>
      </c>
      <c r="AY2262" s="17" t="s">
        <v>187</v>
      </c>
      <c r="BE2262" s="150">
        <f t="shared" si="34"/>
        <v>0</v>
      </c>
      <c r="BF2262" s="150">
        <f t="shared" si="35"/>
        <v>0</v>
      </c>
      <c r="BG2262" s="150">
        <f t="shared" si="36"/>
        <v>0</v>
      </c>
      <c r="BH2262" s="150">
        <f t="shared" si="37"/>
        <v>0</v>
      </c>
      <c r="BI2262" s="150">
        <f t="shared" si="38"/>
        <v>0</v>
      </c>
      <c r="BJ2262" s="17" t="s">
        <v>84</v>
      </c>
      <c r="BK2262" s="150">
        <f t="shared" si="39"/>
        <v>0</v>
      </c>
      <c r="BL2262" s="17" t="s">
        <v>287</v>
      </c>
      <c r="BM2262" s="149" t="s">
        <v>3940</v>
      </c>
    </row>
    <row r="2263" spans="2:65" s="1" customFormat="1" ht="24.2" customHeight="1">
      <c r="B2263" s="32"/>
      <c r="C2263" s="137" t="s">
        <v>2425</v>
      </c>
      <c r="D2263" s="137" t="s">
        <v>189</v>
      </c>
      <c r="E2263" s="138" t="s">
        <v>2426</v>
      </c>
      <c r="F2263" s="139" t="s">
        <v>2427</v>
      </c>
      <c r="G2263" s="140" t="s">
        <v>245</v>
      </c>
      <c r="H2263" s="141">
        <v>154.01</v>
      </c>
      <c r="I2263" s="142"/>
      <c r="J2263" s="143">
        <f t="shared" si="30"/>
        <v>0</v>
      </c>
      <c r="K2263" s="144"/>
      <c r="L2263" s="32"/>
      <c r="M2263" s="145" t="s">
        <v>1</v>
      </c>
      <c r="N2263" s="146" t="s">
        <v>39</v>
      </c>
      <c r="P2263" s="147">
        <f t="shared" si="31"/>
        <v>0</v>
      </c>
      <c r="Q2263" s="147">
        <v>0</v>
      </c>
      <c r="R2263" s="147">
        <f t="shared" si="32"/>
        <v>0</v>
      </c>
      <c r="S2263" s="147">
        <v>0</v>
      </c>
      <c r="T2263" s="148">
        <f t="shared" si="33"/>
        <v>0</v>
      </c>
      <c r="AR2263" s="149" t="s">
        <v>287</v>
      </c>
      <c r="AT2263" s="149" t="s">
        <v>189</v>
      </c>
      <c r="AU2263" s="149" t="s">
        <v>84</v>
      </c>
      <c r="AY2263" s="17" t="s">
        <v>187</v>
      </c>
      <c r="BE2263" s="150">
        <f t="shared" si="34"/>
        <v>0</v>
      </c>
      <c r="BF2263" s="150">
        <f t="shared" si="35"/>
        <v>0</v>
      </c>
      <c r="BG2263" s="150">
        <f t="shared" si="36"/>
        <v>0</v>
      </c>
      <c r="BH2263" s="150">
        <f t="shared" si="37"/>
        <v>0</v>
      </c>
      <c r="BI2263" s="150">
        <f t="shared" si="38"/>
        <v>0</v>
      </c>
      <c r="BJ2263" s="17" t="s">
        <v>84</v>
      </c>
      <c r="BK2263" s="150">
        <f t="shared" si="39"/>
        <v>0</v>
      </c>
      <c r="BL2263" s="17" t="s">
        <v>287</v>
      </c>
      <c r="BM2263" s="149" t="s">
        <v>3941</v>
      </c>
    </row>
    <row r="2264" spans="2:65" s="11" customFormat="1" ht="22.9" customHeight="1">
      <c r="B2264" s="125"/>
      <c r="D2264" s="126" t="s">
        <v>72</v>
      </c>
      <c r="E2264" s="135" t="s">
        <v>2429</v>
      </c>
      <c r="F2264" s="135" t="s">
        <v>2430</v>
      </c>
      <c r="I2264" s="128"/>
      <c r="J2264" s="136">
        <f>BK2264</f>
        <v>0</v>
      </c>
      <c r="L2264" s="125"/>
      <c r="M2264" s="130"/>
      <c r="P2264" s="131">
        <f>SUM(P2265:P2326)</f>
        <v>0</v>
      </c>
      <c r="R2264" s="131">
        <f>SUM(R2265:R2326)</f>
        <v>0</v>
      </c>
      <c r="T2264" s="132">
        <f>SUM(T2265:T2326)</f>
        <v>0</v>
      </c>
      <c r="AR2264" s="126" t="s">
        <v>84</v>
      </c>
      <c r="AT2264" s="133" t="s">
        <v>72</v>
      </c>
      <c r="AU2264" s="133" t="s">
        <v>80</v>
      </c>
      <c r="AY2264" s="126" t="s">
        <v>187</v>
      </c>
      <c r="BK2264" s="134">
        <f>SUM(BK2265:BK2326)</f>
        <v>0</v>
      </c>
    </row>
    <row r="2265" spans="2:65" s="1" customFormat="1" ht="24.2" customHeight="1">
      <c r="B2265" s="32"/>
      <c r="C2265" s="137" t="s">
        <v>2431</v>
      </c>
      <c r="D2265" s="137" t="s">
        <v>189</v>
      </c>
      <c r="E2265" s="138" t="s">
        <v>2432</v>
      </c>
      <c r="F2265" s="139" t="s">
        <v>2433</v>
      </c>
      <c r="G2265" s="140" t="s">
        <v>245</v>
      </c>
      <c r="H2265" s="141">
        <v>1615.8320000000001</v>
      </c>
      <c r="I2265" s="142"/>
      <c r="J2265" s="143">
        <f>ROUND(I2265*H2265,2)</f>
        <v>0</v>
      </c>
      <c r="K2265" s="144"/>
      <c r="L2265" s="32"/>
      <c r="M2265" s="145" t="s">
        <v>1</v>
      </c>
      <c r="N2265" s="146" t="s">
        <v>39</v>
      </c>
      <c r="P2265" s="147">
        <f>O2265*H2265</f>
        <v>0</v>
      </c>
      <c r="Q2265" s="147">
        <v>0</v>
      </c>
      <c r="R2265" s="147">
        <f>Q2265*H2265</f>
        <v>0</v>
      </c>
      <c r="S2265" s="147">
        <v>0</v>
      </c>
      <c r="T2265" s="148">
        <f>S2265*H2265</f>
        <v>0</v>
      </c>
      <c r="AR2265" s="149" t="s">
        <v>287</v>
      </c>
      <c r="AT2265" s="149" t="s">
        <v>189</v>
      </c>
      <c r="AU2265" s="149" t="s">
        <v>84</v>
      </c>
      <c r="AY2265" s="17" t="s">
        <v>187</v>
      </c>
      <c r="BE2265" s="150">
        <f>IF(N2265="základní",J2265,0)</f>
        <v>0</v>
      </c>
      <c r="BF2265" s="150">
        <f>IF(N2265="snížená",J2265,0)</f>
        <v>0</v>
      </c>
      <c r="BG2265" s="150">
        <f>IF(N2265="zákl. přenesená",J2265,0)</f>
        <v>0</v>
      </c>
      <c r="BH2265" s="150">
        <f>IF(N2265="sníž. přenesená",J2265,0)</f>
        <v>0</v>
      </c>
      <c r="BI2265" s="150">
        <f>IF(N2265="nulová",J2265,0)</f>
        <v>0</v>
      </c>
      <c r="BJ2265" s="17" t="s">
        <v>84</v>
      </c>
      <c r="BK2265" s="150">
        <f>ROUND(I2265*H2265,2)</f>
        <v>0</v>
      </c>
      <c r="BL2265" s="17" t="s">
        <v>287</v>
      </c>
      <c r="BM2265" s="149" t="s">
        <v>3942</v>
      </c>
    </row>
    <row r="2266" spans="2:65" s="12" customFormat="1" ht="11.25">
      <c r="B2266" s="155"/>
      <c r="D2266" s="151" t="s">
        <v>197</v>
      </c>
      <c r="E2266" s="156" t="s">
        <v>1</v>
      </c>
      <c r="F2266" s="157" t="s">
        <v>207</v>
      </c>
      <c r="H2266" s="156" t="s">
        <v>1</v>
      </c>
      <c r="I2266" s="158"/>
      <c r="L2266" s="155"/>
      <c r="M2266" s="159"/>
      <c r="T2266" s="160"/>
      <c r="AT2266" s="156" t="s">
        <v>197</v>
      </c>
      <c r="AU2266" s="156" t="s">
        <v>84</v>
      </c>
      <c r="AV2266" s="12" t="s">
        <v>80</v>
      </c>
      <c r="AW2266" s="12" t="s">
        <v>30</v>
      </c>
      <c r="AX2266" s="12" t="s">
        <v>73</v>
      </c>
      <c r="AY2266" s="156" t="s">
        <v>187</v>
      </c>
    </row>
    <row r="2267" spans="2:65" s="12" customFormat="1" ht="11.25">
      <c r="B2267" s="155"/>
      <c r="D2267" s="151" t="s">
        <v>197</v>
      </c>
      <c r="E2267" s="156" t="s">
        <v>1</v>
      </c>
      <c r="F2267" s="157" t="s">
        <v>307</v>
      </c>
      <c r="H2267" s="156" t="s">
        <v>1</v>
      </c>
      <c r="I2267" s="158"/>
      <c r="L2267" s="155"/>
      <c r="M2267" s="159"/>
      <c r="T2267" s="160"/>
      <c r="AT2267" s="156" t="s">
        <v>197</v>
      </c>
      <c r="AU2267" s="156" t="s">
        <v>84</v>
      </c>
      <c r="AV2267" s="12" t="s">
        <v>80</v>
      </c>
      <c r="AW2267" s="12" t="s">
        <v>30</v>
      </c>
      <c r="AX2267" s="12" t="s">
        <v>73</v>
      </c>
      <c r="AY2267" s="156" t="s">
        <v>187</v>
      </c>
    </row>
    <row r="2268" spans="2:65" s="13" customFormat="1" ht="11.25">
      <c r="B2268" s="161"/>
      <c r="D2268" s="151" t="s">
        <v>197</v>
      </c>
      <c r="E2268" s="162" t="s">
        <v>1</v>
      </c>
      <c r="F2268" s="163" t="s">
        <v>608</v>
      </c>
      <c r="H2268" s="164">
        <v>104.31</v>
      </c>
      <c r="I2268" s="165"/>
      <c r="L2268" s="161"/>
      <c r="M2268" s="166"/>
      <c r="T2268" s="167"/>
      <c r="AT2268" s="162" t="s">
        <v>197</v>
      </c>
      <c r="AU2268" s="162" t="s">
        <v>84</v>
      </c>
      <c r="AV2268" s="13" t="s">
        <v>84</v>
      </c>
      <c r="AW2268" s="13" t="s">
        <v>30</v>
      </c>
      <c r="AX2268" s="13" t="s">
        <v>73</v>
      </c>
      <c r="AY2268" s="162" t="s">
        <v>187</v>
      </c>
    </row>
    <row r="2269" spans="2:65" s="13" customFormat="1" ht="11.25">
      <c r="B2269" s="161"/>
      <c r="D2269" s="151" t="s">
        <v>197</v>
      </c>
      <c r="E2269" s="162" t="s">
        <v>1</v>
      </c>
      <c r="F2269" s="163" t="s">
        <v>609</v>
      </c>
      <c r="H2269" s="164">
        <v>84.18</v>
      </c>
      <c r="I2269" s="165"/>
      <c r="L2269" s="161"/>
      <c r="M2269" s="166"/>
      <c r="T2269" s="167"/>
      <c r="AT2269" s="162" t="s">
        <v>197</v>
      </c>
      <c r="AU2269" s="162" t="s">
        <v>84</v>
      </c>
      <c r="AV2269" s="13" t="s">
        <v>84</v>
      </c>
      <c r="AW2269" s="13" t="s">
        <v>30</v>
      </c>
      <c r="AX2269" s="13" t="s">
        <v>73</v>
      </c>
      <c r="AY2269" s="162" t="s">
        <v>187</v>
      </c>
    </row>
    <row r="2270" spans="2:65" s="13" customFormat="1" ht="11.25">
      <c r="B2270" s="161"/>
      <c r="D2270" s="151" t="s">
        <v>197</v>
      </c>
      <c r="E2270" s="162" t="s">
        <v>1</v>
      </c>
      <c r="F2270" s="163" t="s">
        <v>612</v>
      </c>
      <c r="H2270" s="164">
        <v>12.2</v>
      </c>
      <c r="I2270" s="165"/>
      <c r="L2270" s="161"/>
      <c r="M2270" s="166"/>
      <c r="T2270" s="167"/>
      <c r="AT2270" s="162" t="s">
        <v>197</v>
      </c>
      <c r="AU2270" s="162" t="s">
        <v>84</v>
      </c>
      <c r="AV2270" s="13" t="s">
        <v>84</v>
      </c>
      <c r="AW2270" s="13" t="s">
        <v>30</v>
      </c>
      <c r="AX2270" s="13" t="s">
        <v>73</v>
      </c>
      <c r="AY2270" s="162" t="s">
        <v>187</v>
      </c>
    </row>
    <row r="2271" spans="2:65" s="13" customFormat="1" ht="11.25">
      <c r="B2271" s="161"/>
      <c r="D2271" s="151" t="s">
        <v>197</v>
      </c>
      <c r="E2271" s="162" t="s">
        <v>1</v>
      </c>
      <c r="F2271" s="163" t="s">
        <v>610</v>
      </c>
      <c r="H2271" s="164">
        <v>65.88</v>
      </c>
      <c r="I2271" s="165"/>
      <c r="L2271" s="161"/>
      <c r="M2271" s="166"/>
      <c r="T2271" s="167"/>
      <c r="AT2271" s="162" t="s">
        <v>197</v>
      </c>
      <c r="AU2271" s="162" t="s">
        <v>84</v>
      </c>
      <c r="AV2271" s="13" t="s">
        <v>84</v>
      </c>
      <c r="AW2271" s="13" t="s">
        <v>30</v>
      </c>
      <c r="AX2271" s="13" t="s">
        <v>73</v>
      </c>
      <c r="AY2271" s="162" t="s">
        <v>187</v>
      </c>
    </row>
    <row r="2272" spans="2:65" s="13" customFormat="1" ht="11.25">
      <c r="B2272" s="161"/>
      <c r="D2272" s="151" t="s">
        <v>197</v>
      </c>
      <c r="E2272" s="162" t="s">
        <v>1</v>
      </c>
      <c r="F2272" s="163" t="s">
        <v>611</v>
      </c>
      <c r="H2272" s="164">
        <v>233.02</v>
      </c>
      <c r="I2272" s="165"/>
      <c r="L2272" s="161"/>
      <c r="M2272" s="166"/>
      <c r="T2272" s="167"/>
      <c r="AT2272" s="162" t="s">
        <v>197</v>
      </c>
      <c r="AU2272" s="162" t="s">
        <v>84</v>
      </c>
      <c r="AV2272" s="13" t="s">
        <v>84</v>
      </c>
      <c r="AW2272" s="13" t="s">
        <v>30</v>
      </c>
      <c r="AX2272" s="13" t="s">
        <v>73</v>
      </c>
      <c r="AY2272" s="162" t="s">
        <v>187</v>
      </c>
    </row>
    <row r="2273" spans="2:51" s="13" customFormat="1" ht="11.25">
      <c r="B2273" s="161"/>
      <c r="D2273" s="151" t="s">
        <v>197</v>
      </c>
      <c r="E2273" s="162" t="s">
        <v>1</v>
      </c>
      <c r="F2273" s="163" t="s">
        <v>613</v>
      </c>
      <c r="H2273" s="164">
        <v>13.725</v>
      </c>
      <c r="I2273" s="165"/>
      <c r="L2273" s="161"/>
      <c r="M2273" s="166"/>
      <c r="T2273" s="167"/>
      <c r="AT2273" s="162" t="s">
        <v>197</v>
      </c>
      <c r="AU2273" s="162" t="s">
        <v>84</v>
      </c>
      <c r="AV2273" s="13" t="s">
        <v>84</v>
      </c>
      <c r="AW2273" s="13" t="s">
        <v>30</v>
      </c>
      <c r="AX2273" s="13" t="s">
        <v>73</v>
      </c>
      <c r="AY2273" s="162" t="s">
        <v>187</v>
      </c>
    </row>
    <row r="2274" spans="2:51" s="13" customFormat="1" ht="11.25">
      <c r="B2274" s="161"/>
      <c r="D2274" s="151" t="s">
        <v>197</v>
      </c>
      <c r="E2274" s="162" t="s">
        <v>1</v>
      </c>
      <c r="F2274" s="163" t="s">
        <v>614</v>
      </c>
      <c r="H2274" s="164">
        <v>3.8130000000000002</v>
      </c>
      <c r="I2274" s="165"/>
      <c r="L2274" s="161"/>
      <c r="M2274" s="166"/>
      <c r="T2274" s="167"/>
      <c r="AT2274" s="162" t="s">
        <v>197</v>
      </c>
      <c r="AU2274" s="162" t="s">
        <v>84</v>
      </c>
      <c r="AV2274" s="13" t="s">
        <v>84</v>
      </c>
      <c r="AW2274" s="13" t="s">
        <v>30</v>
      </c>
      <c r="AX2274" s="13" t="s">
        <v>73</v>
      </c>
      <c r="AY2274" s="162" t="s">
        <v>187</v>
      </c>
    </row>
    <row r="2275" spans="2:51" s="13" customFormat="1" ht="11.25">
      <c r="B2275" s="161"/>
      <c r="D2275" s="151" t="s">
        <v>197</v>
      </c>
      <c r="E2275" s="162" t="s">
        <v>1</v>
      </c>
      <c r="F2275" s="163" t="s">
        <v>615</v>
      </c>
      <c r="H2275" s="164">
        <v>49.68</v>
      </c>
      <c r="I2275" s="165"/>
      <c r="L2275" s="161"/>
      <c r="M2275" s="166"/>
      <c r="T2275" s="167"/>
      <c r="AT2275" s="162" t="s">
        <v>197</v>
      </c>
      <c r="AU2275" s="162" t="s">
        <v>84</v>
      </c>
      <c r="AV2275" s="13" t="s">
        <v>84</v>
      </c>
      <c r="AW2275" s="13" t="s">
        <v>30</v>
      </c>
      <c r="AX2275" s="13" t="s">
        <v>73</v>
      </c>
      <c r="AY2275" s="162" t="s">
        <v>187</v>
      </c>
    </row>
    <row r="2276" spans="2:51" s="13" customFormat="1" ht="11.25">
      <c r="B2276" s="161"/>
      <c r="D2276" s="151" t="s">
        <v>197</v>
      </c>
      <c r="E2276" s="162" t="s">
        <v>1</v>
      </c>
      <c r="F2276" s="163" t="s">
        <v>624</v>
      </c>
      <c r="H2276" s="164">
        <v>3.96</v>
      </c>
      <c r="I2276" s="165"/>
      <c r="L2276" s="161"/>
      <c r="M2276" s="166"/>
      <c r="T2276" s="167"/>
      <c r="AT2276" s="162" t="s">
        <v>197</v>
      </c>
      <c r="AU2276" s="162" t="s">
        <v>84</v>
      </c>
      <c r="AV2276" s="13" t="s">
        <v>84</v>
      </c>
      <c r="AW2276" s="13" t="s">
        <v>30</v>
      </c>
      <c r="AX2276" s="13" t="s">
        <v>73</v>
      </c>
      <c r="AY2276" s="162" t="s">
        <v>187</v>
      </c>
    </row>
    <row r="2277" spans="2:51" s="13" customFormat="1" ht="11.25">
      <c r="B2277" s="161"/>
      <c r="D2277" s="151" t="s">
        <v>197</v>
      </c>
      <c r="E2277" s="162" t="s">
        <v>1</v>
      </c>
      <c r="F2277" s="163" t="s">
        <v>625</v>
      </c>
      <c r="H2277" s="164">
        <v>4.2</v>
      </c>
      <c r="I2277" s="165"/>
      <c r="L2277" s="161"/>
      <c r="M2277" s="166"/>
      <c r="T2277" s="167"/>
      <c r="AT2277" s="162" t="s">
        <v>197</v>
      </c>
      <c r="AU2277" s="162" t="s">
        <v>84</v>
      </c>
      <c r="AV2277" s="13" t="s">
        <v>84</v>
      </c>
      <c r="AW2277" s="13" t="s">
        <v>30</v>
      </c>
      <c r="AX2277" s="13" t="s">
        <v>73</v>
      </c>
      <c r="AY2277" s="162" t="s">
        <v>187</v>
      </c>
    </row>
    <row r="2278" spans="2:51" s="13" customFormat="1" ht="11.25">
      <c r="B2278" s="161"/>
      <c r="D2278" s="151" t="s">
        <v>197</v>
      </c>
      <c r="E2278" s="162" t="s">
        <v>1</v>
      </c>
      <c r="F2278" s="163" t="s">
        <v>626</v>
      </c>
      <c r="H2278" s="164">
        <v>1.8</v>
      </c>
      <c r="I2278" s="165"/>
      <c r="L2278" s="161"/>
      <c r="M2278" s="166"/>
      <c r="T2278" s="167"/>
      <c r="AT2278" s="162" t="s">
        <v>197</v>
      </c>
      <c r="AU2278" s="162" t="s">
        <v>84</v>
      </c>
      <c r="AV2278" s="13" t="s">
        <v>84</v>
      </c>
      <c r="AW2278" s="13" t="s">
        <v>30</v>
      </c>
      <c r="AX2278" s="13" t="s">
        <v>73</v>
      </c>
      <c r="AY2278" s="162" t="s">
        <v>187</v>
      </c>
    </row>
    <row r="2279" spans="2:51" s="13" customFormat="1" ht="11.25">
      <c r="B2279" s="161"/>
      <c r="D2279" s="151" t="s">
        <v>197</v>
      </c>
      <c r="E2279" s="162" t="s">
        <v>1</v>
      </c>
      <c r="F2279" s="163" t="s">
        <v>627</v>
      </c>
      <c r="H2279" s="164">
        <v>0.96</v>
      </c>
      <c r="I2279" s="165"/>
      <c r="L2279" s="161"/>
      <c r="M2279" s="166"/>
      <c r="T2279" s="167"/>
      <c r="AT2279" s="162" t="s">
        <v>197</v>
      </c>
      <c r="AU2279" s="162" t="s">
        <v>84</v>
      </c>
      <c r="AV2279" s="13" t="s">
        <v>84</v>
      </c>
      <c r="AW2279" s="13" t="s">
        <v>30</v>
      </c>
      <c r="AX2279" s="13" t="s">
        <v>73</v>
      </c>
      <c r="AY2279" s="162" t="s">
        <v>187</v>
      </c>
    </row>
    <row r="2280" spans="2:51" s="13" customFormat="1" ht="11.25">
      <c r="B2280" s="161"/>
      <c r="D2280" s="151" t="s">
        <v>197</v>
      </c>
      <c r="E2280" s="162" t="s">
        <v>1</v>
      </c>
      <c r="F2280" s="163" t="s">
        <v>628</v>
      </c>
      <c r="H2280" s="164">
        <v>2.58</v>
      </c>
      <c r="I2280" s="165"/>
      <c r="L2280" s="161"/>
      <c r="M2280" s="166"/>
      <c r="T2280" s="167"/>
      <c r="AT2280" s="162" t="s">
        <v>197</v>
      </c>
      <c r="AU2280" s="162" t="s">
        <v>84</v>
      </c>
      <c r="AV2280" s="13" t="s">
        <v>84</v>
      </c>
      <c r="AW2280" s="13" t="s">
        <v>30</v>
      </c>
      <c r="AX2280" s="13" t="s">
        <v>73</v>
      </c>
      <c r="AY2280" s="162" t="s">
        <v>187</v>
      </c>
    </row>
    <row r="2281" spans="2:51" s="13" customFormat="1" ht="11.25">
      <c r="B2281" s="161"/>
      <c r="D2281" s="151" t="s">
        <v>197</v>
      </c>
      <c r="E2281" s="162" t="s">
        <v>1</v>
      </c>
      <c r="F2281" s="163" t="s">
        <v>629</v>
      </c>
      <c r="H2281" s="164">
        <v>1.35</v>
      </c>
      <c r="I2281" s="165"/>
      <c r="L2281" s="161"/>
      <c r="M2281" s="166"/>
      <c r="T2281" s="167"/>
      <c r="AT2281" s="162" t="s">
        <v>197</v>
      </c>
      <c r="AU2281" s="162" t="s">
        <v>84</v>
      </c>
      <c r="AV2281" s="13" t="s">
        <v>84</v>
      </c>
      <c r="AW2281" s="13" t="s">
        <v>30</v>
      </c>
      <c r="AX2281" s="13" t="s">
        <v>73</v>
      </c>
      <c r="AY2281" s="162" t="s">
        <v>187</v>
      </c>
    </row>
    <row r="2282" spans="2:51" s="13" customFormat="1" ht="11.25">
      <c r="B2282" s="161"/>
      <c r="D2282" s="151" t="s">
        <v>197</v>
      </c>
      <c r="E2282" s="162" t="s">
        <v>1</v>
      </c>
      <c r="F2282" s="163" t="s">
        <v>630</v>
      </c>
      <c r="H2282" s="164">
        <v>6</v>
      </c>
      <c r="I2282" s="165"/>
      <c r="L2282" s="161"/>
      <c r="M2282" s="166"/>
      <c r="T2282" s="167"/>
      <c r="AT2282" s="162" t="s">
        <v>197</v>
      </c>
      <c r="AU2282" s="162" t="s">
        <v>84</v>
      </c>
      <c r="AV2282" s="13" t="s">
        <v>84</v>
      </c>
      <c r="AW2282" s="13" t="s">
        <v>30</v>
      </c>
      <c r="AX2282" s="13" t="s">
        <v>73</v>
      </c>
      <c r="AY2282" s="162" t="s">
        <v>187</v>
      </c>
    </row>
    <row r="2283" spans="2:51" s="15" customFormat="1" ht="11.25">
      <c r="B2283" s="186"/>
      <c r="D2283" s="151" t="s">
        <v>197</v>
      </c>
      <c r="E2283" s="187" t="s">
        <v>1</v>
      </c>
      <c r="F2283" s="188" t="s">
        <v>492</v>
      </c>
      <c r="H2283" s="189">
        <v>587.65800000000013</v>
      </c>
      <c r="I2283" s="190"/>
      <c r="L2283" s="186"/>
      <c r="M2283" s="191"/>
      <c r="T2283" s="192"/>
      <c r="AT2283" s="187" t="s">
        <v>197</v>
      </c>
      <c r="AU2283" s="187" t="s">
        <v>84</v>
      </c>
      <c r="AV2283" s="15" t="s">
        <v>210</v>
      </c>
      <c r="AW2283" s="15" t="s">
        <v>30</v>
      </c>
      <c r="AX2283" s="15" t="s">
        <v>73</v>
      </c>
      <c r="AY2283" s="187" t="s">
        <v>187</v>
      </c>
    </row>
    <row r="2284" spans="2:51" s="12" customFormat="1" ht="11.25">
      <c r="B2284" s="155"/>
      <c r="D2284" s="151" t="s">
        <v>197</v>
      </c>
      <c r="E2284" s="156" t="s">
        <v>1</v>
      </c>
      <c r="F2284" s="157" t="s">
        <v>311</v>
      </c>
      <c r="H2284" s="156" t="s">
        <v>1</v>
      </c>
      <c r="I2284" s="158"/>
      <c r="L2284" s="155"/>
      <c r="M2284" s="159"/>
      <c r="T2284" s="160"/>
      <c r="AT2284" s="156" t="s">
        <v>197</v>
      </c>
      <c r="AU2284" s="156" t="s">
        <v>84</v>
      </c>
      <c r="AV2284" s="12" t="s">
        <v>80</v>
      </c>
      <c r="AW2284" s="12" t="s">
        <v>30</v>
      </c>
      <c r="AX2284" s="12" t="s">
        <v>73</v>
      </c>
      <c r="AY2284" s="156" t="s">
        <v>187</v>
      </c>
    </row>
    <row r="2285" spans="2:51" s="13" customFormat="1" ht="11.25">
      <c r="B2285" s="161"/>
      <c r="D2285" s="151" t="s">
        <v>197</v>
      </c>
      <c r="E2285" s="162" t="s">
        <v>1</v>
      </c>
      <c r="F2285" s="163" t="s">
        <v>608</v>
      </c>
      <c r="H2285" s="164">
        <v>104.31</v>
      </c>
      <c r="I2285" s="165"/>
      <c r="L2285" s="161"/>
      <c r="M2285" s="166"/>
      <c r="T2285" s="167"/>
      <c r="AT2285" s="162" t="s">
        <v>197</v>
      </c>
      <c r="AU2285" s="162" t="s">
        <v>84</v>
      </c>
      <c r="AV2285" s="13" t="s">
        <v>84</v>
      </c>
      <c r="AW2285" s="13" t="s">
        <v>30</v>
      </c>
      <c r="AX2285" s="13" t="s">
        <v>73</v>
      </c>
      <c r="AY2285" s="162" t="s">
        <v>187</v>
      </c>
    </row>
    <row r="2286" spans="2:51" s="13" customFormat="1" ht="11.25">
      <c r="B2286" s="161"/>
      <c r="D2286" s="151" t="s">
        <v>197</v>
      </c>
      <c r="E2286" s="162" t="s">
        <v>1</v>
      </c>
      <c r="F2286" s="163" t="s">
        <v>609</v>
      </c>
      <c r="H2286" s="164">
        <v>84.18</v>
      </c>
      <c r="I2286" s="165"/>
      <c r="L2286" s="161"/>
      <c r="M2286" s="166"/>
      <c r="T2286" s="167"/>
      <c r="AT2286" s="162" t="s">
        <v>197</v>
      </c>
      <c r="AU2286" s="162" t="s">
        <v>84</v>
      </c>
      <c r="AV2286" s="13" t="s">
        <v>84</v>
      </c>
      <c r="AW2286" s="13" t="s">
        <v>30</v>
      </c>
      <c r="AX2286" s="13" t="s">
        <v>73</v>
      </c>
      <c r="AY2286" s="162" t="s">
        <v>187</v>
      </c>
    </row>
    <row r="2287" spans="2:51" s="13" customFormat="1" ht="11.25">
      <c r="B2287" s="161"/>
      <c r="D2287" s="151" t="s">
        <v>197</v>
      </c>
      <c r="E2287" s="162" t="s">
        <v>1</v>
      </c>
      <c r="F2287" s="163" t="s">
        <v>612</v>
      </c>
      <c r="H2287" s="164">
        <v>12.2</v>
      </c>
      <c r="I2287" s="165"/>
      <c r="L2287" s="161"/>
      <c r="M2287" s="166"/>
      <c r="T2287" s="167"/>
      <c r="AT2287" s="162" t="s">
        <v>197</v>
      </c>
      <c r="AU2287" s="162" t="s">
        <v>84</v>
      </c>
      <c r="AV2287" s="13" t="s">
        <v>84</v>
      </c>
      <c r="AW2287" s="13" t="s">
        <v>30</v>
      </c>
      <c r="AX2287" s="13" t="s">
        <v>73</v>
      </c>
      <c r="AY2287" s="162" t="s">
        <v>187</v>
      </c>
    </row>
    <row r="2288" spans="2:51" s="13" customFormat="1" ht="11.25">
      <c r="B2288" s="161"/>
      <c r="D2288" s="151" t="s">
        <v>197</v>
      </c>
      <c r="E2288" s="162" t="s">
        <v>1</v>
      </c>
      <c r="F2288" s="163" t="s">
        <v>610</v>
      </c>
      <c r="H2288" s="164">
        <v>65.88</v>
      </c>
      <c r="I2288" s="165"/>
      <c r="L2288" s="161"/>
      <c r="M2288" s="166"/>
      <c r="T2288" s="167"/>
      <c r="AT2288" s="162" t="s">
        <v>197</v>
      </c>
      <c r="AU2288" s="162" t="s">
        <v>84</v>
      </c>
      <c r="AV2288" s="13" t="s">
        <v>84</v>
      </c>
      <c r="AW2288" s="13" t="s">
        <v>30</v>
      </c>
      <c r="AX2288" s="13" t="s">
        <v>73</v>
      </c>
      <c r="AY2288" s="162" t="s">
        <v>187</v>
      </c>
    </row>
    <row r="2289" spans="2:51" s="13" customFormat="1" ht="11.25">
      <c r="B2289" s="161"/>
      <c r="D2289" s="151" t="s">
        <v>197</v>
      </c>
      <c r="E2289" s="162" t="s">
        <v>1</v>
      </c>
      <c r="F2289" s="163" t="s">
        <v>611</v>
      </c>
      <c r="H2289" s="164">
        <v>233.02</v>
      </c>
      <c r="I2289" s="165"/>
      <c r="L2289" s="161"/>
      <c r="M2289" s="166"/>
      <c r="T2289" s="167"/>
      <c r="AT2289" s="162" t="s">
        <v>197</v>
      </c>
      <c r="AU2289" s="162" t="s">
        <v>84</v>
      </c>
      <c r="AV2289" s="13" t="s">
        <v>84</v>
      </c>
      <c r="AW2289" s="13" t="s">
        <v>30</v>
      </c>
      <c r="AX2289" s="13" t="s">
        <v>73</v>
      </c>
      <c r="AY2289" s="162" t="s">
        <v>187</v>
      </c>
    </row>
    <row r="2290" spans="2:51" s="13" customFormat="1" ht="11.25">
      <c r="B2290" s="161"/>
      <c r="D2290" s="151" t="s">
        <v>197</v>
      </c>
      <c r="E2290" s="162" t="s">
        <v>1</v>
      </c>
      <c r="F2290" s="163" t="s">
        <v>613</v>
      </c>
      <c r="H2290" s="164">
        <v>13.725</v>
      </c>
      <c r="I2290" s="165"/>
      <c r="L2290" s="161"/>
      <c r="M2290" s="166"/>
      <c r="T2290" s="167"/>
      <c r="AT2290" s="162" t="s">
        <v>197</v>
      </c>
      <c r="AU2290" s="162" t="s">
        <v>84</v>
      </c>
      <c r="AV2290" s="13" t="s">
        <v>84</v>
      </c>
      <c r="AW2290" s="13" t="s">
        <v>30</v>
      </c>
      <c r="AX2290" s="13" t="s">
        <v>73</v>
      </c>
      <c r="AY2290" s="162" t="s">
        <v>187</v>
      </c>
    </row>
    <row r="2291" spans="2:51" s="13" customFormat="1" ht="11.25">
      <c r="B2291" s="161"/>
      <c r="D2291" s="151" t="s">
        <v>197</v>
      </c>
      <c r="E2291" s="162" t="s">
        <v>1</v>
      </c>
      <c r="F2291" s="163" t="s">
        <v>615</v>
      </c>
      <c r="H2291" s="164">
        <v>49.68</v>
      </c>
      <c r="I2291" s="165"/>
      <c r="L2291" s="161"/>
      <c r="M2291" s="166"/>
      <c r="T2291" s="167"/>
      <c r="AT2291" s="162" t="s">
        <v>197</v>
      </c>
      <c r="AU2291" s="162" t="s">
        <v>84</v>
      </c>
      <c r="AV2291" s="13" t="s">
        <v>84</v>
      </c>
      <c r="AW2291" s="13" t="s">
        <v>30</v>
      </c>
      <c r="AX2291" s="13" t="s">
        <v>73</v>
      </c>
      <c r="AY2291" s="162" t="s">
        <v>187</v>
      </c>
    </row>
    <row r="2292" spans="2:51" s="13" customFormat="1" ht="11.25">
      <c r="B2292" s="161"/>
      <c r="D2292" s="151" t="s">
        <v>197</v>
      </c>
      <c r="E2292" s="162" t="s">
        <v>1</v>
      </c>
      <c r="F2292" s="163" t="s">
        <v>624</v>
      </c>
      <c r="H2292" s="164">
        <v>3.96</v>
      </c>
      <c r="I2292" s="165"/>
      <c r="L2292" s="161"/>
      <c r="M2292" s="166"/>
      <c r="T2292" s="167"/>
      <c r="AT2292" s="162" t="s">
        <v>197</v>
      </c>
      <c r="AU2292" s="162" t="s">
        <v>84</v>
      </c>
      <c r="AV2292" s="13" t="s">
        <v>84</v>
      </c>
      <c r="AW2292" s="13" t="s">
        <v>30</v>
      </c>
      <c r="AX2292" s="13" t="s">
        <v>73</v>
      </c>
      <c r="AY2292" s="162" t="s">
        <v>187</v>
      </c>
    </row>
    <row r="2293" spans="2:51" s="13" customFormat="1" ht="11.25">
      <c r="B2293" s="161"/>
      <c r="D2293" s="151" t="s">
        <v>197</v>
      </c>
      <c r="E2293" s="162" t="s">
        <v>1</v>
      </c>
      <c r="F2293" s="163" t="s">
        <v>625</v>
      </c>
      <c r="H2293" s="164">
        <v>4.2</v>
      </c>
      <c r="I2293" s="165"/>
      <c r="L2293" s="161"/>
      <c r="M2293" s="166"/>
      <c r="T2293" s="167"/>
      <c r="AT2293" s="162" t="s">
        <v>197</v>
      </c>
      <c r="AU2293" s="162" t="s">
        <v>84</v>
      </c>
      <c r="AV2293" s="13" t="s">
        <v>84</v>
      </c>
      <c r="AW2293" s="13" t="s">
        <v>30</v>
      </c>
      <c r="AX2293" s="13" t="s">
        <v>73</v>
      </c>
      <c r="AY2293" s="162" t="s">
        <v>187</v>
      </c>
    </row>
    <row r="2294" spans="2:51" s="13" customFormat="1" ht="11.25">
      <c r="B2294" s="161"/>
      <c r="D2294" s="151" t="s">
        <v>197</v>
      </c>
      <c r="E2294" s="162" t="s">
        <v>1</v>
      </c>
      <c r="F2294" s="163" t="s">
        <v>626</v>
      </c>
      <c r="H2294" s="164">
        <v>1.8</v>
      </c>
      <c r="I2294" s="165"/>
      <c r="L2294" s="161"/>
      <c r="M2294" s="166"/>
      <c r="T2294" s="167"/>
      <c r="AT2294" s="162" t="s">
        <v>197</v>
      </c>
      <c r="AU2294" s="162" t="s">
        <v>84</v>
      </c>
      <c r="AV2294" s="13" t="s">
        <v>84</v>
      </c>
      <c r="AW2294" s="13" t="s">
        <v>30</v>
      </c>
      <c r="AX2294" s="13" t="s">
        <v>73</v>
      </c>
      <c r="AY2294" s="162" t="s">
        <v>187</v>
      </c>
    </row>
    <row r="2295" spans="2:51" s="13" customFormat="1" ht="11.25">
      <c r="B2295" s="161"/>
      <c r="D2295" s="151" t="s">
        <v>197</v>
      </c>
      <c r="E2295" s="162" t="s">
        <v>1</v>
      </c>
      <c r="F2295" s="163" t="s">
        <v>627</v>
      </c>
      <c r="H2295" s="164">
        <v>0.96</v>
      </c>
      <c r="I2295" s="165"/>
      <c r="L2295" s="161"/>
      <c r="M2295" s="166"/>
      <c r="T2295" s="167"/>
      <c r="AT2295" s="162" t="s">
        <v>197</v>
      </c>
      <c r="AU2295" s="162" t="s">
        <v>84</v>
      </c>
      <c r="AV2295" s="13" t="s">
        <v>84</v>
      </c>
      <c r="AW2295" s="13" t="s">
        <v>30</v>
      </c>
      <c r="AX2295" s="13" t="s">
        <v>73</v>
      </c>
      <c r="AY2295" s="162" t="s">
        <v>187</v>
      </c>
    </row>
    <row r="2296" spans="2:51" s="13" customFormat="1" ht="11.25">
      <c r="B2296" s="161"/>
      <c r="D2296" s="151" t="s">
        <v>197</v>
      </c>
      <c r="E2296" s="162" t="s">
        <v>1</v>
      </c>
      <c r="F2296" s="163" t="s">
        <v>628</v>
      </c>
      <c r="H2296" s="164">
        <v>2.58</v>
      </c>
      <c r="I2296" s="165"/>
      <c r="L2296" s="161"/>
      <c r="M2296" s="166"/>
      <c r="T2296" s="167"/>
      <c r="AT2296" s="162" t="s">
        <v>197</v>
      </c>
      <c r="AU2296" s="162" t="s">
        <v>84</v>
      </c>
      <c r="AV2296" s="13" t="s">
        <v>84</v>
      </c>
      <c r="AW2296" s="13" t="s">
        <v>30</v>
      </c>
      <c r="AX2296" s="13" t="s">
        <v>73</v>
      </c>
      <c r="AY2296" s="162" t="s">
        <v>187</v>
      </c>
    </row>
    <row r="2297" spans="2:51" s="13" customFormat="1" ht="11.25">
      <c r="B2297" s="161"/>
      <c r="D2297" s="151" t="s">
        <v>197</v>
      </c>
      <c r="E2297" s="162" t="s">
        <v>1</v>
      </c>
      <c r="F2297" s="163" t="s">
        <v>629</v>
      </c>
      <c r="H2297" s="164">
        <v>1.35</v>
      </c>
      <c r="I2297" s="165"/>
      <c r="L2297" s="161"/>
      <c r="M2297" s="166"/>
      <c r="T2297" s="167"/>
      <c r="AT2297" s="162" t="s">
        <v>197</v>
      </c>
      <c r="AU2297" s="162" t="s">
        <v>84</v>
      </c>
      <c r="AV2297" s="13" t="s">
        <v>84</v>
      </c>
      <c r="AW2297" s="13" t="s">
        <v>30</v>
      </c>
      <c r="AX2297" s="13" t="s">
        <v>73</v>
      </c>
      <c r="AY2297" s="162" t="s">
        <v>187</v>
      </c>
    </row>
    <row r="2298" spans="2:51" s="13" customFormat="1" ht="11.25">
      <c r="B2298" s="161"/>
      <c r="D2298" s="151" t="s">
        <v>197</v>
      </c>
      <c r="E2298" s="162" t="s">
        <v>1</v>
      </c>
      <c r="F2298" s="163" t="s">
        <v>630</v>
      </c>
      <c r="H2298" s="164">
        <v>6</v>
      </c>
      <c r="I2298" s="165"/>
      <c r="L2298" s="161"/>
      <c r="M2298" s="166"/>
      <c r="T2298" s="167"/>
      <c r="AT2298" s="162" t="s">
        <v>197</v>
      </c>
      <c r="AU2298" s="162" t="s">
        <v>84</v>
      </c>
      <c r="AV2298" s="13" t="s">
        <v>84</v>
      </c>
      <c r="AW2298" s="13" t="s">
        <v>30</v>
      </c>
      <c r="AX2298" s="13" t="s">
        <v>73</v>
      </c>
      <c r="AY2298" s="162" t="s">
        <v>187</v>
      </c>
    </row>
    <row r="2299" spans="2:51" s="15" customFormat="1" ht="11.25">
      <c r="B2299" s="186"/>
      <c r="D2299" s="151" t="s">
        <v>197</v>
      </c>
      <c r="E2299" s="187" t="s">
        <v>1</v>
      </c>
      <c r="F2299" s="188" t="s">
        <v>492</v>
      </c>
      <c r="H2299" s="189">
        <v>583.84500000000014</v>
      </c>
      <c r="I2299" s="190"/>
      <c r="L2299" s="186"/>
      <c r="M2299" s="191"/>
      <c r="T2299" s="192"/>
      <c r="AT2299" s="187" t="s">
        <v>197</v>
      </c>
      <c r="AU2299" s="187" t="s">
        <v>84</v>
      </c>
      <c r="AV2299" s="15" t="s">
        <v>210</v>
      </c>
      <c r="AW2299" s="15" t="s">
        <v>30</v>
      </c>
      <c r="AX2299" s="15" t="s">
        <v>73</v>
      </c>
      <c r="AY2299" s="187" t="s">
        <v>187</v>
      </c>
    </row>
    <row r="2300" spans="2:51" s="12" customFormat="1" ht="11.25">
      <c r="B2300" s="155"/>
      <c r="D2300" s="151" t="s">
        <v>197</v>
      </c>
      <c r="E2300" s="156" t="s">
        <v>1</v>
      </c>
      <c r="F2300" s="157" t="s">
        <v>632</v>
      </c>
      <c r="H2300" s="156" t="s">
        <v>1</v>
      </c>
      <c r="I2300" s="158"/>
      <c r="L2300" s="155"/>
      <c r="M2300" s="159"/>
      <c r="T2300" s="160"/>
      <c r="AT2300" s="156" t="s">
        <v>197</v>
      </c>
      <c r="AU2300" s="156" t="s">
        <v>84</v>
      </c>
      <c r="AV2300" s="12" t="s">
        <v>80</v>
      </c>
      <c r="AW2300" s="12" t="s">
        <v>30</v>
      </c>
      <c r="AX2300" s="12" t="s">
        <v>73</v>
      </c>
      <c r="AY2300" s="156" t="s">
        <v>187</v>
      </c>
    </row>
    <row r="2301" spans="2:51" s="13" customFormat="1" ht="11.25">
      <c r="B2301" s="161"/>
      <c r="D2301" s="151" t="s">
        <v>197</v>
      </c>
      <c r="E2301" s="162" t="s">
        <v>1</v>
      </c>
      <c r="F2301" s="163" t="s">
        <v>633</v>
      </c>
      <c r="H2301" s="164">
        <v>34.24</v>
      </c>
      <c r="I2301" s="165"/>
      <c r="L2301" s="161"/>
      <c r="M2301" s="166"/>
      <c r="T2301" s="167"/>
      <c r="AT2301" s="162" t="s">
        <v>197</v>
      </c>
      <c r="AU2301" s="162" t="s">
        <v>84</v>
      </c>
      <c r="AV2301" s="13" t="s">
        <v>84</v>
      </c>
      <c r="AW2301" s="13" t="s">
        <v>30</v>
      </c>
      <c r="AX2301" s="13" t="s">
        <v>73</v>
      </c>
      <c r="AY2301" s="162" t="s">
        <v>187</v>
      </c>
    </row>
    <row r="2302" spans="2:51" s="13" customFormat="1" ht="11.25">
      <c r="B2302" s="161"/>
      <c r="D2302" s="151" t="s">
        <v>197</v>
      </c>
      <c r="E2302" s="162" t="s">
        <v>1</v>
      </c>
      <c r="F2302" s="163" t="s">
        <v>634</v>
      </c>
      <c r="H2302" s="164">
        <v>14.96</v>
      </c>
      <c r="I2302" s="165"/>
      <c r="L2302" s="161"/>
      <c r="M2302" s="166"/>
      <c r="T2302" s="167"/>
      <c r="AT2302" s="162" t="s">
        <v>197</v>
      </c>
      <c r="AU2302" s="162" t="s">
        <v>84</v>
      </c>
      <c r="AV2302" s="13" t="s">
        <v>84</v>
      </c>
      <c r="AW2302" s="13" t="s">
        <v>30</v>
      </c>
      <c r="AX2302" s="13" t="s">
        <v>73</v>
      </c>
      <c r="AY2302" s="162" t="s">
        <v>187</v>
      </c>
    </row>
    <row r="2303" spans="2:51" s="13" customFormat="1" ht="11.25">
      <c r="B2303" s="161"/>
      <c r="D2303" s="151" t="s">
        <v>197</v>
      </c>
      <c r="E2303" s="162" t="s">
        <v>1</v>
      </c>
      <c r="F2303" s="163" t="s">
        <v>635</v>
      </c>
      <c r="H2303" s="164">
        <v>20.57</v>
      </c>
      <c r="I2303" s="165"/>
      <c r="L2303" s="161"/>
      <c r="M2303" s="166"/>
      <c r="T2303" s="167"/>
      <c r="AT2303" s="162" t="s">
        <v>197</v>
      </c>
      <c r="AU2303" s="162" t="s">
        <v>84</v>
      </c>
      <c r="AV2303" s="13" t="s">
        <v>84</v>
      </c>
      <c r="AW2303" s="13" t="s">
        <v>30</v>
      </c>
      <c r="AX2303" s="13" t="s">
        <v>73</v>
      </c>
      <c r="AY2303" s="162" t="s">
        <v>187</v>
      </c>
    </row>
    <row r="2304" spans="2:51" s="13" customFormat="1" ht="11.25">
      <c r="B2304" s="161"/>
      <c r="D2304" s="151" t="s">
        <v>197</v>
      </c>
      <c r="E2304" s="162" t="s">
        <v>1</v>
      </c>
      <c r="F2304" s="163" t="s">
        <v>637</v>
      </c>
      <c r="H2304" s="164">
        <v>0.51</v>
      </c>
      <c r="I2304" s="165"/>
      <c r="L2304" s="161"/>
      <c r="M2304" s="166"/>
      <c r="T2304" s="167"/>
      <c r="AT2304" s="162" t="s">
        <v>197</v>
      </c>
      <c r="AU2304" s="162" t="s">
        <v>84</v>
      </c>
      <c r="AV2304" s="13" t="s">
        <v>84</v>
      </c>
      <c r="AW2304" s="13" t="s">
        <v>30</v>
      </c>
      <c r="AX2304" s="13" t="s">
        <v>73</v>
      </c>
      <c r="AY2304" s="162" t="s">
        <v>187</v>
      </c>
    </row>
    <row r="2305" spans="2:65" s="13" customFormat="1" ht="11.25">
      <c r="B2305" s="161"/>
      <c r="D2305" s="151" t="s">
        <v>197</v>
      </c>
      <c r="E2305" s="162" t="s">
        <v>1</v>
      </c>
      <c r="F2305" s="163" t="s">
        <v>638</v>
      </c>
      <c r="H2305" s="164">
        <v>44.697000000000003</v>
      </c>
      <c r="I2305" s="165"/>
      <c r="L2305" s="161"/>
      <c r="M2305" s="166"/>
      <c r="T2305" s="167"/>
      <c r="AT2305" s="162" t="s">
        <v>197</v>
      </c>
      <c r="AU2305" s="162" t="s">
        <v>84</v>
      </c>
      <c r="AV2305" s="13" t="s">
        <v>84</v>
      </c>
      <c r="AW2305" s="13" t="s">
        <v>30</v>
      </c>
      <c r="AX2305" s="13" t="s">
        <v>73</v>
      </c>
      <c r="AY2305" s="162" t="s">
        <v>187</v>
      </c>
    </row>
    <row r="2306" spans="2:65" s="15" customFormat="1" ht="11.25">
      <c r="B2306" s="186"/>
      <c r="D2306" s="151" t="s">
        <v>197</v>
      </c>
      <c r="E2306" s="187" t="s">
        <v>1</v>
      </c>
      <c r="F2306" s="188" t="s">
        <v>492</v>
      </c>
      <c r="H2306" s="189">
        <v>114.97700000000002</v>
      </c>
      <c r="I2306" s="190"/>
      <c r="L2306" s="186"/>
      <c r="M2306" s="191"/>
      <c r="T2306" s="192"/>
      <c r="AT2306" s="187" t="s">
        <v>197</v>
      </c>
      <c r="AU2306" s="187" t="s">
        <v>84</v>
      </c>
      <c r="AV2306" s="15" t="s">
        <v>210</v>
      </c>
      <c r="AW2306" s="15" t="s">
        <v>30</v>
      </c>
      <c r="AX2306" s="15" t="s">
        <v>73</v>
      </c>
      <c r="AY2306" s="187" t="s">
        <v>187</v>
      </c>
    </row>
    <row r="2307" spans="2:65" s="12" customFormat="1" ht="11.25">
      <c r="B2307" s="155"/>
      <c r="D2307" s="151" t="s">
        <v>197</v>
      </c>
      <c r="E2307" s="156" t="s">
        <v>1</v>
      </c>
      <c r="F2307" s="157" t="s">
        <v>2435</v>
      </c>
      <c r="H2307" s="156" t="s">
        <v>1</v>
      </c>
      <c r="I2307" s="158"/>
      <c r="L2307" s="155"/>
      <c r="M2307" s="159"/>
      <c r="T2307" s="160"/>
      <c r="AT2307" s="156" t="s">
        <v>197</v>
      </c>
      <c r="AU2307" s="156" t="s">
        <v>84</v>
      </c>
      <c r="AV2307" s="12" t="s">
        <v>80</v>
      </c>
      <c r="AW2307" s="12" t="s">
        <v>30</v>
      </c>
      <c r="AX2307" s="12" t="s">
        <v>73</v>
      </c>
      <c r="AY2307" s="156" t="s">
        <v>187</v>
      </c>
    </row>
    <row r="2308" spans="2:65" s="13" customFormat="1" ht="11.25">
      <c r="B2308" s="161"/>
      <c r="D2308" s="151" t="s">
        <v>197</v>
      </c>
      <c r="E2308" s="162" t="s">
        <v>1</v>
      </c>
      <c r="F2308" s="163" t="s">
        <v>2436</v>
      </c>
      <c r="H2308" s="164">
        <v>188.86</v>
      </c>
      <c r="I2308" s="165"/>
      <c r="L2308" s="161"/>
      <c r="M2308" s="166"/>
      <c r="T2308" s="167"/>
      <c r="AT2308" s="162" t="s">
        <v>197</v>
      </c>
      <c r="AU2308" s="162" t="s">
        <v>84</v>
      </c>
      <c r="AV2308" s="13" t="s">
        <v>84</v>
      </c>
      <c r="AW2308" s="13" t="s">
        <v>30</v>
      </c>
      <c r="AX2308" s="13" t="s">
        <v>73</v>
      </c>
      <c r="AY2308" s="162" t="s">
        <v>187</v>
      </c>
    </row>
    <row r="2309" spans="2:65" s="12" customFormat="1" ht="11.25">
      <c r="B2309" s="155"/>
      <c r="D2309" s="151" t="s">
        <v>197</v>
      </c>
      <c r="E2309" s="156" t="s">
        <v>1</v>
      </c>
      <c r="F2309" s="157" t="s">
        <v>643</v>
      </c>
      <c r="H2309" s="156" t="s">
        <v>1</v>
      </c>
      <c r="I2309" s="158"/>
      <c r="L2309" s="155"/>
      <c r="M2309" s="159"/>
      <c r="T2309" s="160"/>
      <c r="AT2309" s="156" t="s">
        <v>197</v>
      </c>
      <c r="AU2309" s="156" t="s">
        <v>84</v>
      </c>
      <c r="AV2309" s="12" t="s">
        <v>80</v>
      </c>
      <c r="AW2309" s="12" t="s">
        <v>30</v>
      </c>
      <c r="AX2309" s="12" t="s">
        <v>73</v>
      </c>
      <c r="AY2309" s="156" t="s">
        <v>187</v>
      </c>
    </row>
    <row r="2310" spans="2:65" s="13" customFormat="1" ht="11.25">
      <c r="B2310" s="161"/>
      <c r="D2310" s="151" t="s">
        <v>197</v>
      </c>
      <c r="E2310" s="162" t="s">
        <v>1</v>
      </c>
      <c r="F2310" s="163" t="s">
        <v>2437</v>
      </c>
      <c r="H2310" s="164">
        <v>140.49199999999999</v>
      </c>
      <c r="I2310" s="165"/>
      <c r="L2310" s="161"/>
      <c r="M2310" s="166"/>
      <c r="T2310" s="167"/>
      <c r="AT2310" s="162" t="s">
        <v>197</v>
      </c>
      <c r="AU2310" s="162" t="s">
        <v>84</v>
      </c>
      <c r="AV2310" s="13" t="s">
        <v>84</v>
      </c>
      <c r="AW2310" s="13" t="s">
        <v>30</v>
      </c>
      <c r="AX2310" s="13" t="s">
        <v>73</v>
      </c>
      <c r="AY2310" s="162" t="s">
        <v>187</v>
      </c>
    </row>
    <row r="2311" spans="2:65" s="14" customFormat="1" ht="11.25">
      <c r="B2311" s="168"/>
      <c r="D2311" s="151" t="s">
        <v>197</v>
      </c>
      <c r="E2311" s="169" t="s">
        <v>1</v>
      </c>
      <c r="F2311" s="170" t="s">
        <v>202</v>
      </c>
      <c r="H2311" s="171">
        <v>1615.8320000000001</v>
      </c>
      <c r="I2311" s="172"/>
      <c r="L2311" s="168"/>
      <c r="M2311" s="173"/>
      <c r="T2311" s="174"/>
      <c r="AT2311" s="169" t="s">
        <v>197</v>
      </c>
      <c r="AU2311" s="169" t="s">
        <v>84</v>
      </c>
      <c r="AV2311" s="14" t="s">
        <v>193</v>
      </c>
      <c r="AW2311" s="14" t="s">
        <v>30</v>
      </c>
      <c r="AX2311" s="14" t="s">
        <v>80</v>
      </c>
      <c r="AY2311" s="169" t="s">
        <v>187</v>
      </c>
    </row>
    <row r="2312" spans="2:65" s="1" customFormat="1" ht="24.2" customHeight="1">
      <c r="B2312" s="32"/>
      <c r="C2312" s="137" t="s">
        <v>2438</v>
      </c>
      <c r="D2312" s="137" t="s">
        <v>189</v>
      </c>
      <c r="E2312" s="138" t="s">
        <v>2439</v>
      </c>
      <c r="F2312" s="139" t="s">
        <v>2440</v>
      </c>
      <c r="G2312" s="140" t="s">
        <v>245</v>
      </c>
      <c r="H2312" s="141">
        <v>169.1</v>
      </c>
      <c r="I2312" s="142"/>
      <c r="J2312" s="143">
        <f>ROUND(I2312*H2312,2)</f>
        <v>0</v>
      </c>
      <c r="K2312" s="144"/>
      <c r="L2312" s="32"/>
      <c r="M2312" s="145" t="s">
        <v>1</v>
      </c>
      <c r="N2312" s="146" t="s">
        <v>39</v>
      </c>
      <c r="P2312" s="147">
        <f>O2312*H2312</f>
        <v>0</v>
      </c>
      <c r="Q2312" s="147">
        <v>0</v>
      </c>
      <c r="R2312" s="147">
        <f>Q2312*H2312</f>
        <v>0</v>
      </c>
      <c r="S2312" s="147">
        <v>0</v>
      </c>
      <c r="T2312" s="148">
        <f>S2312*H2312</f>
        <v>0</v>
      </c>
      <c r="AR2312" s="149" t="s">
        <v>287</v>
      </c>
      <c r="AT2312" s="149" t="s">
        <v>189</v>
      </c>
      <c r="AU2312" s="149" t="s">
        <v>84</v>
      </c>
      <c r="AY2312" s="17" t="s">
        <v>187</v>
      </c>
      <c r="BE2312" s="150">
        <f>IF(N2312="základní",J2312,0)</f>
        <v>0</v>
      </c>
      <c r="BF2312" s="150">
        <f>IF(N2312="snížená",J2312,0)</f>
        <v>0</v>
      </c>
      <c r="BG2312" s="150">
        <f>IF(N2312="zákl. přenesená",J2312,0)</f>
        <v>0</v>
      </c>
      <c r="BH2312" s="150">
        <f>IF(N2312="sníž. přenesená",J2312,0)</f>
        <v>0</v>
      </c>
      <c r="BI2312" s="150">
        <f>IF(N2312="nulová",J2312,0)</f>
        <v>0</v>
      </c>
      <c r="BJ2312" s="17" t="s">
        <v>84</v>
      </c>
      <c r="BK2312" s="150">
        <f>ROUND(I2312*H2312,2)</f>
        <v>0</v>
      </c>
      <c r="BL2312" s="17" t="s">
        <v>287</v>
      </c>
      <c r="BM2312" s="149" t="s">
        <v>3943</v>
      </c>
    </row>
    <row r="2313" spans="2:65" s="12" customFormat="1" ht="11.25">
      <c r="B2313" s="155"/>
      <c r="D2313" s="151" t="s">
        <v>197</v>
      </c>
      <c r="E2313" s="156" t="s">
        <v>1</v>
      </c>
      <c r="F2313" s="157" t="s">
        <v>207</v>
      </c>
      <c r="H2313" s="156" t="s">
        <v>1</v>
      </c>
      <c r="I2313" s="158"/>
      <c r="L2313" s="155"/>
      <c r="M2313" s="159"/>
      <c r="T2313" s="160"/>
      <c r="AT2313" s="156" t="s">
        <v>197</v>
      </c>
      <c r="AU2313" s="156" t="s">
        <v>84</v>
      </c>
      <c r="AV2313" s="12" t="s">
        <v>80</v>
      </c>
      <c r="AW2313" s="12" t="s">
        <v>30</v>
      </c>
      <c r="AX2313" s="12" t="s">
        <v>73</v>
      </c>
      <c r="AY2313" s="156" t="s">
        <v>187</v>
      </c>
    </row>
    <row r="2314" spans="2:65" s="13" customFormat="1" ht="11.25">
      <c r="B2314" s="161"/>
      <c r="D2314" s="151" t="s">
        <v>197</v>
      </c>
      <c r="E2314" s="162" t="s">
        <v>1</v>
      </c>
      <c r="F2314" s="163" t="s">
        <v>2442</v>
      </c>
      <c r="H2314" s="164">
        <v>39.6</v>
      </c>
      <c r="I2314" s="165"/>
      <c r="L2314" s="161"/>
      <c r="M2314" s="166"/>
      <c r="T2314" s="167"/>
      <c r="AT2314" s="162" t="s">
        <v>197</v>
      </c>
      <c r="AU2314" s="162" t="s">
        <v>84</v>
      </c>
      <c r="AV2314" s="13" t="s">
        <v>84</v>
      </c>
      <c r="AW2314" s="13" t="s">
        <v>30</v>
      </c>
      <c r="AX2314" s="13" t="s">
        <v>73</v>
      </c>
      <c r="AY2314" s="162" t="s">
        <v>187</v>
      </c>
    </row>
    <row r="2315" spans="2:65" s="13" customFormat="1" ht="11.25">
      <c r="B2315" s="161"/>
      <c r="D2315" s="151" t="s">
        <v>197</v>
      </c>
      <c r="E2315" s="162" t="s">
        <v>1</v>
      </c>
      <c r="F2315" s="163" t="s">
        <v>2443</v>
      </c>
      <c r="H2315" s="164">
        <v>129.5</v>
      </c>
      <c r="I2315" s="165"/>
      <c r="L2315" s="161"/>
      <c r="M2315" s="166"/>
      <c r="T2315" s="167"/>
      <c r="AT2315" s="162" t="s">
        <v>197</v>
      </c>
      <c r="AU2315" s="162" t="s">
        <v>84</v>
      </c>
      <c r="AV2315" s="13" t="s">
        <v>84</v>
      </c>
      <c r="AW2315" s="13" t="s">
        <v>30</v>
      </c>
      <c r="AX2315" s="13" t="s">
        <v>73</v>
      </c>
      <c r="AY2315" s="162" t="s">
        <v>187</v>
      </c>
    </row>
    <row r="2316" spans="2:65" s="14" customFormat="1" ht="11.25">
      <c r="B2316" s="168"/>
      <c r="D2316" s="151" t="s">
        <v>197</v>
      </c>
      <c r="E2316" s="169" t="s">
        <v>1</v>
      </c>
      <c r="F2316" s="170" t="s">
        <v>202</v>
      </c>
      <c r="H2316" s="171">
        <v>169.1</v>
      </c>
      <c r="I2316" s="172"/>
      <c r="L2316" s="168"/>
      <c r="M2316" s="173"/>
      <c r="T2316" s="174"/>
      <c r="AT2316" s="169" t="s">
        <v>197</v>
      </c>
      <c r="AU2316" s="169" t="s">
        <v>84</v>
      </c>
      <c r="AV2316" s="14" t="s">
        <v>193</v>
      </c>
      <c r="AW2316" s="14" t="s">
        <v>30</v>
      </c>
      <c r="AX2316" s="14" t="s">
        <v>80</v>
      </c>
      <c r="AY2316" s="169" t="s">
        <v>187</v>
      </c>
    </row>
    <row r="2317" spans="2:65" s="1" customFormat="1" ht="37.9" customHeight="1">
      <c r="B2317" s="32"/>
      <c r="C2317" s="137" t="s">
        <v>2444</v>
      </c>
      <c r="D2317" s="137" t="s">
        <v>189</v>
      </c>
      <c r="E2317" s="138" t="s">
        <v>2445</v>
      </c>
      <c r="F2317" s="139" t="s">
        <v>2446</v>
      </c>
      <c r="G2317" s="140" t="s">
        <v>245</v>
      </c>
      <c r="H2317" s="141">
        <v>2085.152</v>
      </c>
      <c r="I2317" s="142"/>
      <c r="J2317" s="143">
        <f>ROUND(I2317*H2317,2)</f>
        <v>0</v>
      </c>
      <c r="K2317" s="144"/>
      <c r="L2317" s="32"/>
      <c r="M2317" s="145" t="s">
        <v>1</v>
      </c>
      <c r="N2317" s="146" t="s">
        <v>39</v>
      </c>
      <c r="P2317" s="147">
        <f>O2317*H2317</f>
        <v>0</v>
      </c>
      <c r="Q2317" s="147">
        <v>0</v>
      </c>
      <c r="R2317" s="147">
        <f>Q2317*H2317</f>
        <v>0</v>
      </c>
      <c r="S2317" s="147">
        <v>0</v>
      </c>
      <c r="T2317" s="148">
        <f>S2317*H2317</f>
        <v>0</v>
      </c>
      <c r="AR2317" s="149" t="s">
        <v>287</v>
      </c>
      <c r="AT2317" s="149" t="s">
        <v>189</v>
      </c>
      <c r="AU2317" s="149" t="s">
        <v>84</v>
      </c>
      <c r="AY2317" s="17" t="s">
        <v>187</v>
      </c>
      <c r="BE2317" s="150">
        <f>IF(N2317="základní",J2317,0)</f>
        <v>0</v>
      </c>
      <c r="BF2317" s="150">
        <f>IF(N2317="snížená",J2317,0)</f>
        <v>0</v>
      </c>
      <c r="BG2317" s="150">
        <f>IF(N2317="zákl. přenesená",J2317,0)</f>
        <v>0</v>
      </c>
      <c r="BH2317" s="150">
        <f>IF(N2317="sníž. přenesená",J2317,0)</f>
        <v>0</v>
      </c>
      <c r="BI2317" s="150">
        <f>IF(N2317="nulová",J2317,0)</f>
        <v>0</v>
      </c>
      <c r="BJ2317" s="17" t="s">
        <v>84</v>
      </c>
      <c r="BK2317" s="150">
        <f>ROUND(I2317*H2317,2)</f>
        <v>0</v>
      </c>
      <c r="BL2317" s="17" t="s">
        <v>287</v>
      </c>
      <c r="BM2317" s="149" t="s">
        <v>3944</v>
      </c>
    </row>
    <row r="2318" spans="2:65" s="12" customFormat="1" ht="11.25">
      <c r="B2318" s="155"/>
      <c r="D2318" s="151" t="s">
        <v>197</v>
      </c>
      <c r="E2318" s="156" t="s">
        <v>1</v>
      </c>
      <c r="F2318" s="157" t="s">
        <v>207</v>
      </c>
      <c r="H2318" s="156" t="s">
        <v>1</v>
      </c>
      <c r="I2318" s="158"/>
      <c r="L2318" s="155"/>
      <c r="M2318" s="159"/>
      <c r="T2318" s="160"/>
      <c r="AT2318" s="156" t="s">
        <v>197</v>
      </c>
      <c r="AU2318" s="156" t="s">
        <v>84</v>
      </c>
      <c r="AV2318" s="12" t="s">
        <v>80</v>
      </c>
      <c r="AW2318" s="12" t="s">
        <v>30</v>
      </c>
      <c r="AX2318" s="12" t="s">
        <v>73</v>
      </c>
      <c r="AY2318" s="156" t="s">
        <v>187</v>
      </c>
    </row>
    <row r="2319" spans="2:65" s="13" customFormat="1" ht="11.25">
      <c r="B2319" s="161"/>
      <c r="D2319" s="151" t="s">
        <v>197</v>
      </c>
      <c r="E2319" s="162" t="s">
        <v>1</v>
      </c>
      <c r="F2319" s="163" t="s">
        <v>2448</v>
      </c>
      <c r="H2319" s="164">
        <v>1615.8320000000001</v>
      </c>
      <c r="I2319" s="165"/>
      <c r="L2319" s="161"/>
      <c r="M2319" s="166"/>
      <c r="T2319" s="167"/>
      <c r="AT2319" s="162" t="s">
        <v>197</v>
      </c>
      <c r="AU2319" s="162" t="s">
        <v>84</v>
      </c>
      <c r="AV2319" s="13" t="s">
        <v>84</v>
      </c>
      <c r="AW2319" s="13" t="s">
        <v>30</v>
      </c>
      <c r="AX2319" s="13" t="s">
        <v>73</v>
      </c>
      <c r="AY2319" s="162" t="s">
        <v>187</v>
      </c>
    </row>
    <row r="2320" spans="2:65" s="12" customFormat="1" ht="11.25">
      <c r="B2320" s="155"/>
      <c r="D2320" s="151" t="s">
        <v>197</v>
      </c>
      <c r="E2320" s="156" t="s">
        <v>1</v>
      </c>
      <c r="F2320" s="157" t="s">
        <v>2449</v>
      </c>
      <c r="H2320" s="156" t="s">
        <v>1</v>
      </c>
      <c r="I2320" s="158"/>
      <c r="L2320" s="155"/>
      <c r="M2320" s="159"/>
      <c r="T2320" s="160"/>
      <c r="AT2320" s="156" t="s">
        <v>197</v>
      </c>
      <c r="AU2320" s="156" t="s">
        <v>84</v>
      </c>
      <c r="AV2320" s="12" t="s">
        <v>80</v>
      </c>
      <c r="AW2320" s="12" t="s">
        <v>30</v>
      </c>
      <c r="AX2320" s="12" t="s">
        <v>73</v>
      </c>
      <c r="AY2320" s="156" t="s">
        <v>187</v>
      </c>
    </row>
    <row r="2321" spans="2:65" s="13" customFormat="1" ht="11.25">
      <c r="B2321" s="161"/>
      <c r="D2321" s="151" t="s">
        <v>197</v>
      </c>
      <c r="E2321" s="162" t="s">
        <v>1</v>
      </c>
      <c r="F2321" s="163" t="s">
        <v>2450</v>
      </c>
      <c r="H2321" s="164">
        <v>68.319999999999993</v>
      </c>
      <c r="I2321" s="165"/>
      <c r="L2321" s="161"/>
      <c r="M2321" s="166"/>
      <c r="T2321" s="167"/>
      <c r="AT2321" s="162" t="s">
        <v>197</v>
      </c>
      <c r="AU2321" s="162" t="s">
        <v>84</v>
      </c>
      <c r="AV2321" s="13" t="s">
        <v>84</v>
      </c>
      <c r="AW2321" s="13" t="s">
        <v>30</v>
      </c>
      <c r="AX2321" s="13" t="s">
        <v>73</v>
      </c>
      <c r="AY2321" s="162" t="s">
        <v>187</v>
      </c>
    </row>
    <row r="2322" spans="2:65" s="13" customFormat="1" ht="11.25">
      <c r="B2322" s="161"/>
      <c r="D2322" s="151" t="s">
        <v>197</v>
      </c>
      <c r="E2322" s="162" t="s">
        <v>1</v>
      </c>
      <c r="F2322" s="163" t="s">
        <v>2451</v>
      </c>
      <c r="H2322" s="164">
        <v>50.02</v>
      </c>
      <c r="I2322" s="165"/>
      <c r="L2322" s="161"/>
      <c r="M2322" s="166"/>
      <c r="T2322" s="167"/>
      <c r="AT2322" s="162" t="s">
        <v>197</v>
      </c>
      <c r="AU2322" s="162" t="s">
        <v>84</v>
      </c>
      <c r="AV2322" s="13" t="s">
        <v>84</v>
      </c>
      <c r="AW2322" s="13" t="s">
        <v>30</v>
      </c>
      <c r="AX2322" s="13" t="s">
        <v>73</v>
      </c>
      <c r="AY2322" s="162" t="s">
        <v>187</v>
      </c>
    </row>
    <row r="2323" spans="2:65" s="13" customFormat="1" ht="11.25">
      <c r="B2323" s="161"/>
      <c r="D2323" s="151" t="s">
        <v>197</v>
      </c>
      <c r="E2323" s="162" t="s">
        <v>1</v>
      </c>
      <c r="F2323" s="163" t="s">
        <v>2452</v>
      </c>
      <c r="H2323" s="164">
        <v>321.18</v>
      </c>
      <c r="I2323" s="165"/>
      <c r="L2323" s="161"/>
      <c r="M2323" s="166"/>
      <c r="T2323" s="167"/>
      <c r="AT2323" s="162" t="s">
        <v>197</v>
      </c>
      <c r="AU2323" s="162" t="s">
        <v>84</v>
      </c>
      <c r="AV2323" s="13" t="s">
        <v>84</v>
      </c>
      <c r="AW2323" s="13" t="s">
        <v>30</v>
      </c>
      <c r="AX2323" s="13" t="s">
        <v>73</v>
      </c>
      <c r="AY2323" s="162" t="s">
        <v>187</v>
      </c>
    </row>
    <row r="2324" spans="2:65" s="13" customFormat="1" ht="11.25">
      <c r="B2324" s="161"/>
      <c r="D2324" s="151" t="s">
        <v>197</v>
      </c>
      <c r="E2324" s="162" t="s">
        <v>1</v>
      </c>
      <c r="F2324" s="163" t="s">
        <v>2453</v>
      </c>
      <c r="H2324" s="164">
        <v>29.8</v>
      </c>
      <c r="I2324" s="165"/>
      <c r="L2324" s="161"/>
      <c r="M2324" s="166"/>
      <c r="T2324" s="167"/>
      <c r="AT2324" s="162" t="s">
        <v>197</v>
      </c>
      <c r="AU2324" s="162" t="s">
        <v>84</v>
      </c>
      <c r="AV2324" s="13" t="s">
        <v>84</v>
      </c>
      <c r="AW2324" s="13" t="s">
        <v>30</v>
      </c>
      <c r="AX2324" s="13" t="s">
        <v>73</v>
      </c>
      <c r="AY2324" s="162" t="s">
        <v>187</v>
      </c>
    </row>
    <row r="2325" spans="2:65" s="14" customFormat="1" ht="11.25">
      <c r="B2325" s="168"/>
      <c r="D2325" s="151" t="s">
        <v>197</v>
      </c>
      <c r="E2325" s="169" t="s">
        <v>1</v>
      </c>
      <c r="F2325" s="170" t="s">
        <v>202</v>
      </c>
      <c r="H2325" s="171">
        <v>2085.152</v>
      </c>
      <c r="I2325" s="172"/>
      <c r="L2325" s="168"/>
      <c r="M2325" s="173"/>
      <c r="T2325" s="174"/>
      <c r="AT2325" s="169" t="s">
        <v>197</v>
      </c>
      <c r="AU2325" s="169" t="s">
        <v>84</v>
      </c>
      <c r="AV2325" s="14" t="s">
        <v>193</v>
      </c>
      <c r="AW2325" s="14" t="s">
        <v>30</v>
      </c>
      <c r="AX2325" s="14" t="s">
        <v>80</v>
      </c>
      <c r="AY2325" s="169" t="s">
        <v>187</v>
      </c>
    </row>
    <row r="2326" spans="2:65" s="1" customFormat="1" ht="37.9" customHeight="1">
      <c r="B2326" s="32"/>
      <c r="C2326" s="137" t="s">
        <v>2454</v>
      </c>
      <c r="D2326" s="137" t="s">
        <v>189</v>
      </c>
      <c r="E2326" s="138" t="s">
        <v>2455</v>
      </c>
      <c r="F2326" s="139" t="s">
        <v>2456</v>
      </c>
      <c r="G2326" s="140" t="s">
        <v>245</v>
      </c>
      <c r="H2326" s="141">
        <v>169.1</v>
      </c>
      <c r="I2326" s="142"/>
      <c r="J2326" s="143">
        <f>ROUND(I2326*H2326,2)</f>
        <v>0</v>
      </c>
      <c r="K2326" s="144"/>
      <c r="L2326" s="32"/>
      <c r="M2326" s="145" t="s">
        <v>1</v>
      </c>
      <c r="N2326" s="146" t="s">
        <v>39</v>
      </c>
      <c r="P2326" s="147">
        <f>O2326*H2326</f>
        <v>0</v>
      </c>
      <c r="Q2326" s="147">
        <v>0</v>
      </c>
      <c r="R2326" s="147">
        <f>Q2326*H2326</f>
        <v>0</v>
      </c>
      <c r="S2326" s="147">
        <v>0</v>
      </c>
      <c r="T2326" s="148">
        <f>S2326*H2326</f>
        <v>0</v>
      </c>
      <c r="AR2326" s="149" t="s">
        <v>287</v>
      </c>
      <c r="AT2326" s="149" t="s">
        <v>189</v>
      </c>
      <c r="AU2326" s="149" t="s">
        <v>84</v>
      </c>
      <c r="AY2326" s="17" t="s">
        <v>187</v>
      </c>
      <c r="BE2326" s="150">
        <f>IF(N2326="základní",J2326,0)</f>
        <v>0</v>
      </c>
      <c r="BF2326" s="150">
        <f>IF(N2326="snížená",J2326,0)</f>
        <v>0</v>
      </c>
      <c r="BG2326" s="150">
        <f>IF(N2326="zákl. přenesená",J2326,0)</f>
        <v>0</v>
      </c>
      <c r="BH2326" s="150">
        <f>IF(N2326="sníž. přenesená",J2326,0)</f>
        <v>0</v>
      </c>
      <c r="BI2326" s="150">
        <f>IF(N2326="nulová",J2326,0)</f>
        <v>0</v>
      </c>
      <c r="BJ2326" s="17" t="s">
        <v>84</v>
      </c>
      <c r="BK2326" s="150">
        <f>ROUND(I2326*H2326,2)</f>
        <v>0</v>
      </c>
      <c r="BL2326" s="17" t="s">
        <v>287</v>
      </c>
      <c r="BM2326" s="149" t="s">
        <v>3945</v>
      </c>
    </row>
    <row r="2327" spans="2:65" s="11" customFormat="1" ht="25.9" customHeight="1">
      <c r="B2327" s="125"/>
      <c r="D2327" s="126" t="s">
        <v>72</v>
      </c>
      <c r="E2327" s="127" t="s">
        <v>2458</v>
      </c>
      <c r="F2327" s="127" t="s">
        <v>2459</v>
      </c>
      <c r="I2327" s="128"/>
      <c r="J2327" s="129">
        <f>BK2327</f>
        <v>0</v>
      </c>
      <c r="L2327" s="125"/>
      <c r="M2327" s="130"/>
      <c r="P2327" s="131">
        <f>P2328+P2329</f>
        <v>0</v>
      </c>
      <c r="R2327" s="131">
        <f>R2328+R2329</f>
        <v>0</v>
      </c>
      <c r="T2327" s="132">
        <f>T2328+T2329</f>
        <v>0</v>
      </c>
      <c r="AR2327" s="126" t="s">
        <v>193</v>
      </c>
      <c r="AT2327" s="133" t="s">
        <v>72</v>
      </c>
      <c r="AU2327" s="133" t="s">
        <v>73</v>
      </c>
      <c r="AY2327" s="126" t="s">
        <v>187</v>
      </c>
      <c r="BK2327" s="134">
        <f>BK2328+BK2329</f>
        <v>0</v>
      </c>
    </row>
    <row r="2328" spans="2:65" s="1" customFormat="1" ht="37.9" customHeight="1">
      <c r="B2328" s="32"/>
      <c r="C2328" s="137" t="s">
        <v>2460</v>
      </c>
      <c r="D2328" s="137" t="s">
        <v>189</v>
      </c>
      <c r="E2328" s="138" t="s">
        <v>2461</v>
      </c>
      <c r="F2328" s="139" t="s">
        <v>2462</v>
      </c>
      <c r="G2328" s="140" t="s">
        <v>2463</v>
      </c>
      <c r="H2328" s="141">
        <v>100</v>
      </c>
      <c r="I2328" s="142"/>
      <c r="J2328" s="143">
        <f>ROUND(I2328*H2328,2)</f>
        <v>0</v>
      </c>
      <c r="K2328" s="144"/>
      <c r="L2328" s="32"/>
      <c r="M2328" s="145" t="s">
        <v>1</v>
      </c>
      <c r="N2328" s="146" t="s">
        <v>39</v>
      </c>
      <c r="P2328" s="147">
        <f>O2328*H2328</f>
        <v>0</v>
      </c>
      <c r="Q2328" s="147">
        <v>0</v>
      </c>
      <c r="R2328" s="147">
        <f>Q2328*H2328</f>
        <v>0</v>
      </c>
      <c r="S2328" s="147">
        <v>0</v>
      </c>
      <c r="T2328" s="148">
        <f>S2328*H2328</f>
        <v>0</v>
      </c>
      <c r="AR2328" s="149" t="s">
        <v>2464</v>
      </c>
      <c r="AT2328" s="149" t="s">
        <v>189</v>
      </c>
      <c r="AU2328" s="149" t="s">
        <v>80</v>
      </c>
      <c r="AY2328" s="17" t="s">
        <v>187</v>
      </c>
      <c r="BE2328" s="150">
        <f>IF(N2328="základní",J2328,0)</f>
        <v>0</v>
      </c>
      <c r="BF2328" s="150">
        <f>IF(N2328="snížená",J2328,0)</f>
        <v>0</v>
      </c>
      <c r="BG2328" s="150">
        <f>IF(N2328="zákl. přenesená",J2328,0)</f>
        <v>0</v>
      </c>
      <c r="BH2328" s="150">
        <f>IF(N2328="sníž. přenesená",J2328,0)</f>
        <v>0</v>
      </c>
      <c r="BI2328" s="150">
        <f>IF(N2328="nulová",J2328,0)</f>
        <v>0</v>
      </c>
      <c r="BJ2328" s="17" t="s">
        <v>84</v>
      </c>
      <c r="BK2328" s="150">
        <f>ROUND(I2328*H2328,2)</f>
        <v>0</v>
      </c>
      <c r="BL2328" s="17" t="s">
        <v>2464</v>
      </c>
      <c r="BM2328" s="149" t="s">
        <v>3946</v>
      </c>
    </row>
    <row r="2329" spans="2:65" s="11" customFormat="1" ht="22.9" customHeight="1">
      <c r="B2329" s="125"/>
      <c r="D2329" s="126" t="s">
        <v>72</v>
      </c>
      <c r="E2329" s="135" t="s">
        <v>2458</v>
      </c>
      <c r="F2329" s="135" t="s">
        <v>2459</v>
      </c>
      <c r="I2329" s="128"/>
      <c r="J2329" s="136">
        <f>BK2329</f>
        <v>0</v>
      </c>
      <c r="L2329" s="125"/>
      <c r="M2329" s="130"/>
      <c r="P2329" s="131">
        <f>P2330</f>
        <v>0</v>
      </c>
      <c r="R2329" s="131">
        <f>R2330</f>
        <v>0</v>
      </c>
      <c r="T2329" s="132">
        <f>T2330</f>
        <v>0</v>
      </c>
      <c r="AR2329" s="126" t="s">
        <v>193</v>
      </c>
      <c r="AT2329" s="133" t="s">
        <v>72</v>
      </c>
      <c r="AU2329" s="133" t="s">
        <v>80</v>
      </c>
      <c r="AY2329" s="126" t="s">
        <v>187</v>
      </c>
      <c r="BK2329" s="134">
        <f>BK2330</f>
        <v>0</v>
      </c>
    </row>
    <row r="2330" spans="2:65" s="1" customFormat="1" ht="16.5" customHeight="1">
      <c r="B2330" s="32"/>
      <c r="C2330" s="137" t="s">
        <v>2466</v>
      </c>
      <c r="D2330" s="137" t="s">
        <v>189</v>
      </c>
      <c r="E2330" s="138" t="s">
        <v>2467</v>
      </c>
      <c r="F2330" s="139" t="s">
        <v>2468</v>
      </c>
      <c r="G2330" s="140" t="s">
        <v>2463</v>
      </c>
      <c r="H2330" s="141">
        <v>10</v>
      </c>
      <c r="I2330" s="142"/>
      <c r="J2330" s="143">
        <f>ROUND(I2330*H2330,2)</f>
        <v>0</v>
      </c>
      <c r="K2330" s="144"/>
      <c r="L2330" s="32"/>
      <c r="M2330" s="193" t="s">
        <v>1</v>
      </c>
      <c r="N2330" s="194" t="s">
        <v>39</v>
      </c>
      <c r="O2330" s="195"/>
      <c r="P2330" s="196">
        <f>O2330*H2330</f>
        <v>0</v>
      </c>
      <c r="Q2330" s="196">
        <v>0</v>
      </c>
      <c r="R2330" s="196">
        <f>Q2330*H2330</f>
        <v>0</v>
      </c>
      <c r="S2330" s="196">
        <v>0</v>
      </c>
      <c r="T2330" s="197">
        <f>S2330*H2330</f>
        <v>0</v>
      </c>
      <c r="AR2330" s="149" t="s">
        <v>2464</v>
      </c>
      <c r="AT2330" s="149" t="s">
        <v>189</v>
      </c>
      <c r="AU2330" s="149" t="s">
        <v>84</v>
      </c>
      <c r="AY2330" s="17" t="s">
        <v>187</v>
      </c>
      <c r="BE2330" s="150">
        <f>IF(N2330="základní",J2330,0)</f>
        <v>0</v>
      </c>
      <c r="BF2330" s="150">
        <f>IF(N2330="snížená",J2330,0)</f>
        <v>0</v>
      </c>
      <c r="BG2330" s="150">
        <f>IF(N2330="zákl. přenesená",J2330,0)</f>
        <v>0</v>
      </c>
      <c r="BH2330" s="150">
        <f>IF(N2330="sníž. přenesená",J2330,0)</f>
        <v>0</v>
      </c>
      <c r="BI2330" s="150">
        <f>IF(N2330="nulová",J2330,0)</f>
        <v>0</v>
      </c>
      <c r="BJ2330" s="17" t="s">
        <v>84</v>
      </c>
      <c r="BK2330" s="150">
        <f>ROUND(I2330*H2330,2)</f>
        <v>0</v>
      </c>
      <c r="BL2330" s="17" t="s">
        <v>2464</v>
      </c>
      <c r="BM2330" s="149" t="s">
        <v>3947</v>
      </c>
    </row>
    <row r="2331" spans="2:65" s="1" customFormat="1" ht="6.95" customHeight="1">
      <c r="B2331" s="44"/>
      <c r="C2331" s="45"/>
      <c r="D2331" s="45"/>
      <c r="E2331" s="45"/>
      <c r="F2331" s="45"/>
      <c r="G2331" s="45"/>
      <c r="H2331" s="45"/>
      <c r="I2331" s="45"/>
      <c r="J2331" s="45"/>
      <c r="K2331" s="45"/>
      <c r="L2331" s="32"/>
    </row>
  </sheetData>
  <sheetProtection algorithmName="SHA-512" hashValue="8amE1SGcWNbTWnE+KjrTz5ct7gSnSm2UKxpuUg77bsYbg+dXeHnurIgZY5khyiYcYNqv7AMeQPN78+x5CdHlTA==" saltValue="miGEiGWu2DkeowidP0zQ2XaPeuqIeRsRipefNynEneOGv5GqXfkK6dnfn+JVBZABbKKcb+5ybK8DFRt0haoZGw==" spinCount="100000" sheet="1" objects="1" scenarios="1" formatColumns="0" formatRows="0" autoFilter="0"/>
  <autoFilter ref="C146:K2330" xr:uid="{00000000-0009-0000-0000-000009000000}"/>
  <mergeCells count="9">
    <mergeCell ref="E87:H87"/>
    <mergeCell ref="E137:H137"/>
    <mergeCell ref="E139:H13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241"/>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110</v>
      </c>
    </row>
    <row r="3" spans="2:46" ht="6.95" customHeight="1">
      <c r="B3" s="18"/>
      <c r="C3" s="19"/>
      <c r="D3" s="19"/>
      <c r="E3" s="19"/>
      <c r="F3" s="19"/>
      <c r="G3" s="19"/>
      <c r="H3" s="19"/>
      <c r="I3" s="19"/>
      <c r="J3" s="19"/>
      <c r="K3" s="19"/>
      <c r="L3" s="20"/>
      <c r="AT3" s="17" t="s">
        <v>84</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ht="12" customHeight="1">
      <c r="B8" s="20"/>
      <c r="D8" s="27" t="s">
        <v>134</v>
      </c>
      <c r="L8" s="20"/>
    </row>
    <row r="9" spans="2:46" s="1" customFormat="1" ht="16.5" customHeight="1">
      <c r="B9" s="32"/>
      <c r="E9" s="243" t="s">
        <v>3543</v>
      </c>
      <c r="F9" s="245"/>
      <c r="G9" s="245"/>
      <c r="H9" s="245"/>
      <c r="L9" s="32"/>
    </row>
    <row r="10" spans="2:46" s="1" customFormat="1" ht="12" customHeight="1">
      <c r="B10" s="32"/>
      <c r="D10" s="27" t="s">
        <v>2470</v>
      </c>
      <c r="L10" s="32"/>
    </row>
    <row r="11" spans="2:46" s="1" customFormat="1" ht="16.5" customHeight="1">
      <c r="B11" s="32"/>
      <c r="E11" s="206" t="s">
        <v>3948</v>
      </c>
      <c r="F11" s="245"/>
      <c r="G11" s="245"/>
      <c r="H11" s="245"/>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11. 8. 2025</v>
      </c>
      <c r="L14" s="32"/>
    </row>
    <row r="15" spans="2:46" s="1" customFormat="1" ht="10.9" customHeight="1">
      <c r="B15" s="32"/>
      <c r="L15" s="32"/>
    </row>
    <row r="16" spans="2:46" s="1" customFormat="1" ht="12" customHeight="1">
      <c r="B16" s="32"/>
      <c r="D16" s="27" t="s">
        <v>24</v>
      </c>
      <c r="I16" s="27" t="s">
        <v>25</v>
      </c>
      <c r="J16" s="25" t="str">
        <f>IF('Rekapitulace stavby'!AN10="","",'Rekapitulace stavby'!AN10)</f>
        <v/>
      </c>
      <c r="L16" s="32"/>
    </row>
    <row r="17" spans="2:12" s="1" customFormat="1" ht="18" customHeight="1">
      <c r="B17" s="32"/>
      <c r="E17" s="25" t="str">
        <f>IF('Rekapitulace stavby'!E11="","",'Rekapitulace stavby'!E11)</f>
        <v xml:space="preserve"> </v>
      </c>
      <c r="I17" s="27" t="s">
        <v>26</v>
      </c>
      <c r="J17" s="25" t="str">
        <f>IF('Rekapitulace stavby'!AN11="","",'Rekapitulace stavby'!AN11)</f>
        <v/>
      </c>
      <c r="L17" s="32"/>
    </row>
    <row r="18" spans="2:12" s="1" customFormat="1" ht="6.95" customHeight="1">
      <c r="B18" s="32"/>
      <c r="L18" s="32"/>
    </row>
    <row r="19" spans="2:12" s="1" customFormat="1" ht="12" customHeight="1">
      <c r="B19" s="32"/>
      <c r="D19" s="27" t="s">
        <v>27</v>
      </c>
      <c r="I19" s="27" t="s">
        <v>25</v>
      </c>
      <c r="J19" s="28" t="str">
        <f>'Rekapitulace stavby'!AN13</f>
        <v>Vyplň údaj</v>
      </c>
      <c r="L19" s="32"/>
    </row>
    <row r="20" spans="2:12" s="1" customFormat="1" ht="18" customHeight="1">
      <c r="B20" s="32"/>
      <c r="E20" s="246" t="str">
        <f>'Rekapitulace stavby'!E14</f>
        <v>Vyplň údaj</v>
      </c>
      <c r="F20" s="211"/>
      <c r="G20" s="211"/>
      <c r="H20" s="211"/>
      <c r="I20" s="27" t="s">
        <v>26</v>
      </c>
      <c r="J20" s="28" t="str">
        <f>'Rekapitulace stavby'!AN14</f>
        <v>Vyplň údaj</v>
      </c>
      <c r="L20" s="32"/>
    </row>
    <row r="21" spans="2:12" s="1" customFormat="1" ht="6.95" customHeight="1">
      <c r="B21" s="32"/>
      <c r="L21" s="32"/>
    </row>
    <row r="22" spans="2:12" s="1" customFormat="1" ht="12" customHeight="1">
      <c r="B22" s="32"/>
      <c r="D22" s="27" t="s">
        <v>29</v>
      </c>
      <c r="I22" s="27" t="s">
        <v>25</v>
      </c>
      <c r="J22" s="25" t="str">
        <f>IF('Rekapitulace stavby'!AN16="","",'Rekapitulace stavby'!AN16)</f>
        <v/>
      </c>
      <c r="L22" s="32"/>
    </row>
    <row r="23" spans="2:12" s="1" customFormat="1" ht="18" customHeight="1">
      <c r="B23" s="32"/>
      <c r="E23" s="25" t="str">
        <f>IF('Rekapitulace stavby'!E17="","",'Rekapitulace stavby'!E17)</f>
        <v xml:space="preserve"> </v>
      </c>
      <c r="I23" s="27" t="s">
        <v>26</v>
      </c>
      <c r="J23" s="25" t="str">
        <f>IF('Rekapitulace stavby'!AN17="","",'Rekapitulace stavby'!AN17)</f>
        <v/>
      </c>
      <c r="L23" s="32"/>
    </row>
    <row r="24" spans="2:12" s="1" customFormat="1" ht="6.95" customHeight="1">
      <c r="B24" s="32"/>
      <c r="L24" s="32"/>
    </row>
    <row r="25" spans="2:12" s="1" customFormat="1" ht="12" customHeight="1">
      <c r="B25" s="32"/>
      <c r="D25" s="27" t="s">
        <v>31</v>
      </c>
      <c r="I25" s="27" t="s">
        <v>25</v>
      </c>
      <c r="J25" s="25" t="str">
        <f>IF('Rekapitulace stavby'!AN19="","",'Rekapitulace stavby'!AN19)</f>
        <v/>
      </c>
      <c r="L25" s="32"/>
    </row>
    <row r="26" spans="2:12" s="1" customFormat="1" ht="18" customHeight="1">
      <c r="B26" s="32"/>
      <c r="E26" s="25" t="str">
        <f>IF('Rekapitulace stavby'!E20="","",'Rekapitulace stavby'!E20)</f>
        <v xml:space="preserve"> </v>
      </c>
      <c r="I26" s="27" t="s">
        <v>26</v>
      </c>
      <c r="J26" s="25" t="str">
        <f>IF('Rekapitulace stavby'!AN20="","",'Rekapitulace stavby'!AN20)</f>
        <v/>
      </c>
      <c r="L26" s="32"/>
    </row>
    <row r="27" spans="2:12" s="1" customFormat="1" ht="6.95" customHeight="1">
      <c r="B27" s="32"/>
      <c r="L27" s="32"/>
    </row>
    <row r="28" spans="2:12" s="1" customFormat="1" ht="12" customHeight="1">
      <c r="B28" s="32"/>
      <c r="D28" s="27" t="s">
        <v>32</v>
      </c>
      <c r="L28" s="32"/>
    </row>
    <row r="29" spans="2:12" s="7" customFormat="1" ht="16.5" customHeight="1">
      <c r="B29" s="94"/>
      <c r="E29" s="216" t="s">
        <v>1</v>
      </c>
      <c r="F29" s="216"/>
      <c r="G29" s="216"/>
      <c r="H29" s="216"/>
      <c r="L29" s="94"/>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5" t="s">
        <v>33</v>
      </c>
      <c r="J32" s="66">
        <f>ROUND(J128, 2)</f>
        <v>0</v>
      </c>
      <c r="L32" s="32"/>
    </row>
    <row r="33" spans="2:12" s="1" customFormat="1" ht="6.95" customHeight="1">
      <c r="B33" s="32"/>
      <c r="D33" s="53"/>
      <c r="E33" s="53"/>
      <c r="F33" s="53"/>
      <c r="G33" s="53"/>
      <c r="H33" s="53"/>
      <c r="I33" s="53"/>
      <c r="J33" s="53"/>
      <c r="K33" s="53"/>
      <c r="L33" s="32"/>
    </row>
    <row r="34" spans="2:12" s="1" customFormat="1" ht="14.45" customHeight="1">
      <c r="B34" s="32"/>
      <c r="F34" s="35" t="s">
        <v>35</v>
      </c>
      <c r="I34" s="35" t="s">
        <v>34</v>
      </c>
      <c r="J34" s="35" t="s">
        <v>36</v>
      </c>
      <c r="L34" s="32"/>
    </row>
    <row r="35" spans="2:12" s="1" customFormat="1" ht="14.45" customHeight="1">
      <c r="B35" s="32"/>
      <c r="D35" s="55" t="s">
        <v>37</v>
      </c>
      <c r="E35" s="27" t="s">
        <v>38</v>
      </c>
      <c r="F35" s="86">
        <f>ROUND((SUM(BE128:BE240)),  2)</f>
        <v>0</v>
      </c>
      <c r="I35" s="96">
        <v>0.21</v>
      </c>
      <c r="J35" s="86">
        <f>ROUND(((SUM(BE128:BE240))*I35),  2)</f>
        <v>0</v>
      </c>
      <c r="L35" s="32"/>
    </row>
    <row r="36" spans="2:12" s="1" customFormat="1" ht="14.45" customHeight="1">
      <c r="B36" s="32"/>
      <c r="E36" s="27" t="s">
        <v>39</v>
      </c>
      <c r="F36" s="86">
        <f>ROUND((SUM(BF128:BF240)),  2)</f>
        <v>0</v>
      </c>
      <c r="I36" s="96">
        <v>0.12</v>
      </c>
      <c r="J36" s="86">
        <f>ROUND(((SUM(BF128:BF240))*I36),  2)</f>
        <v>0</v>
      </c>
      <c r="L36" s="32"/>
    </row>
    <row r="37" spans="2:12" s="1" customFormat="1" ht="14.45" hidden="1" customHeight="1">
      <c r="B37" s="32"/>
      <c r="E37" s="27" t="s">
        <v>40</v>
      </c>
      <c r="F37" s="86">
        <f>ROUND((SUM(BG128:BG240)),  2)</f>
        <v>0</v>
      </c>
      <c r="I37" s="96">
        <v>0.21</v>
      </c>
      <c r="J37" s="86">
        <f>0</f>
        <v>0</v>
      </c>
      <c r="L37" s="32"/>
    </row>
    <row r="38" spans="2:12" s="1" customFormat="1" ht="14.45" hidden="1" customHeight="1">
      <c r="B38" s="32"/>
      <c r="E38" s="27" t="s">
        <v>41</v>
      </c>
      <c r="F38" s="86">
        <f>ROUND((SUM(BH128:BH240)),  2)</f>
        <v>0</v>
      </c>
      <c r="I38" s="96">
        <v>0.12</v>
      </c>
      <c r="J38" s="86">
        <f>0</f>
        <v>0</v>
      </c>
      <c r="L38" s="32"/>
    </row>
    <row r="39" spans="2:12" s="1" customFormat="1" ht="14.45" hidden="1" customHeight="1">
      <c r="B39" s="32"/>
      <c r="E39" s="27" t="s">
        <v>42</v>
      </c>
      <c r="F39" s="86">
        <f>ROUND((SUM(BI128:BI240)),  2)</f>
        <v>0</v>
      </c>
      <c r="I39" s="96">
        <v>0</v>
      </c>
      <c r="J39" s="86">
        <f>0</f>
        <v>0</v>
      </c>
      <c r="L39" s="32"/>
    </row>
    <row r="40" spans="2:12" s="1" customFormat="1" ht="6.95" customHeight="1">
      <c r="B40" s="32"/>
      <c r="L40" s="32"/>
    </row>
    <row r="41" spans="2:12" s="1" customFormat="1" ht="25.35" customHeight="1">
      <c r="B41" s="32"/>
      <c r="C41" s="97"/>
      <c r="D41" s="98" t="s">
        <v>43</v>
      </c>
      <c r="E41" s="57"/>
      <c r="F41" s="57"/>
      <c r="G41" s="99" t="s">
        <v>44</v>
      </c>
      <c r="H41" s="100" t="s">
        <v>45</v>
      </c>
      <c r="I41" s="57"/>
      <c r="J41" s="101">
        <f>SUM(J32:J39)</f>
        <v>0</v>
      </c>
      <c r="K41" s="102"/>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136</v>
      </c>
      <c r="L82" s="32"/>
    </row>
    <row r="83" spans="2:12" s="1" customFormat="1" ht="6.95" customHeight="1">
      <c r="B83" s="32"/>
      <c r="L83" s="32"/>
    </row>
    <row r="84" spans="2:12" s="1" customFormat="1" ht="12" customHeight="1">
      <c r="B84" s="32"/>
      <c r="C84" s="27" t="s">
        <v>16</v>
      </c>
      <c r="L84" s="32"/>
    </row>
    <row r="85" spans="2:12" s="1" customFormat="1" ht="16.5" customHeight="1">
      <c r="B85" s="32"/>
      <c r="E85" s="243" t="str">
        <f>E7</f>
        <v>I-20002 - Modernizace bytových domů ul. Šenovská 65,67 a 69</v>
      </c>
      <c r="F85" s="244"/>
      <c r="G85" s="244"/>
      <c r="H85" s="244"/>
      <c r="L85" s="32"/>
    </row>
    <row r="86" spans="2:12" ht="12" customHeight="1">
      <c r="B86" s="20"/>
      <c r="C86" s="27" t="s">
        <v>134</v>
      </c>
      <c r="L86" s="20"/>
    </row>
    <row r="87" spans="2:12" s="1" customFormat="1" ht="16.5" customHeight="1">
      <c r="B87" s="32"/>
      <c r="E87" s="243" t="s">
        <v>3543</v>
      </c>
      <c r="F87" s="245"/>
      <c r="G87" s="245"/>
      <c r="H87" s="245"/>
      <c r="L87" s="32"/>
    </row>
    <row r="88" spans="2:12" s="1" customFormat="1" ht="12" customHeight="1">
      <c r="B88" s="32"/>
      <c r="C88" s="27" t="s">
        <v>2470</v>
      </c>
      <c r="L88" s="32"/>
    </row>
    <row r="89" spans="2:12" s="1" customFormat="1" ht="16.5" customHeight="1">
      <c r="B89" s="32"/>
      <c r="E89" s="206" t="str">
        <f>E11</f>
        <v>69 - 01.4.1 - ÚT - č.p. 69</v>
      </c>
      <c r="F89" s="245"/>
      <c r="G89" s="245"/>
      <c r="H89" s="245"/>
      <c r="L89" s="32"/>
    </row>
    <row r="90" spans="2:12" s="1" customFormat="1" ht="6.95" customHeight="1">
      <c r="B90" s="32"/>
      <c r="L90" s="32"/>
    </row>
    <row r="91" spans="2:12" s="1" customFormat="1" ht="12" customHeight="1">
      <c r="B91" s="32"/>
      <c r="C91" s="27" t="s">
        <v>20</v>
      </c>
      <c r="F91" s="25" t="str">
        <f>F14</f>
        <v xml:space="preserve"> </v>
      </c>
      <c r="I91" s="27" t="s">
        <v>22</v>
      </c>
      <c r="J91" s="52" t="str">
        <f>IF(J14="","",J14)</f>
        <v>11. 8. 2025</v>
      </c>
      <c r="L91" s="32"/>
    </row>
    <row r="92" spans="2:12" s="1" customFormat="1" ht="6.95" customHeight="1">
      <c r="B92" s="32"/>
      <c r="L92" s="32"/>
    </row>
    <row r="93" spans="2:12" s="1" customFormat="1" ht="15.2" customHeight="1">
      <c r="B93" s="32"/>
      <c r="C93" s="27" t="s">
        <v>24</v>
      </c>
      <c r="F93" s="25" t="str">
        <f>E17</f>
        <v xml:space="preserve"> </v>
      </c>
      <c r="I93" s="27" t="s">
        <v>29</v>
      </c>
      <c r="J93" s="30" t="str">
        <f>E23</f>
        <v xml:space="preserve"> </v>
      </c>
      <c r="L93" s="32"/>
    </row>
    <row r="94" spans="2:12" s="1" customFormat="1" ht="15.2" customHeight="1">
      <c r="B94" s="32"/>
      <c r="C94" s="27" t="s">
        <v>27</v>
      </c>
      <c r="F94" s="25" t="str">
        <f>IF(E20="","",E20)</f>
        <v>Vyplň údaj</v>
      </c>
      <c r="I94" s="27" t="s">
        <v>31</v>
      </c>
      <c r="J94" s="30" t="str">
        <f>E26</f>
        <v xml:space="preserve"> </v>
      </c>
      <c r="L94" s="32"/>
    </row>
    <row r="95" spans="2:12" s="1" customFormat="1" ht="10.35" customHeight="1">
      <c r="B95" s="32"/>
      <c r="L95" s="32"/>
    </row>
    <row r="96" spans="2:12" s="1" customFormat="1" ht="29.25" customHeight="1">
      <c r="B96" s="32"/>
      <c r="C96" s="105" t="s">
        <v>137</v>
      </c>
      <c r="D96" s="97"/>
      <c r="E96" s="97"/>
      <c r="F96" s="97"/>
      <c r="G96" s="97"/>
      <c r="H96" s="97"/>
      <c r="I96" s="97"/>
      <c r="J96" s="106" t="s">
        <v>138</v>
      </c>
      <c r="K96" s="97"/>
      <c r="L96" s="32"/>
    </row>
    <row r="97" spans="2:47" s="1" customFormat="1" ht="10.35" customHeight="1">
      <c r="B97" s="32"/>
      <c r="L97" s="32"/>
    </row>
    <row r="98" spans="2:47" s="1" customFormat="1" ht="22.9" customHeight="1">
      <c r="B98" s="32"/>
      <c r="C98" s="107" t="s">
        <v>139</v>
      </c>
      <c r="J98" s="66">
        <f>J128</f>
        <v>0</v>
      </c>
      <c r="L98" s="32"/>
      <c r="AU98" s="17" t="s">
        <v>140</v>
      </c>
    </row>
    <row r="99" spans="2:47" s="8" customFormat="1" ht="24.95" customHeight="1">
      <c r="B99" s="108"/>
      <c r="D99" s="109" t="s">
        <v>2472</v>
      </c>
      <c r="E99" s="110"/>
      <c r="F99" s="110"/>
      <c r="G99" s="110"/>
      <c r="H99" s="110"/>
      <c r="I99" s="110"/>
      <c r="J99" s="111">
        <f>J129</f>
        <v>0</v>
      </c>
      <c r="L99" s="108"/>
    </row>
    <row r="100" spans="2:47" s="8" customFormat="1" ht="24.95" customHeight="1">
      <c r="B100" s="108"/>
      <c r="D100" s="109" t="s">
        <v>2473</v>
      </c>
      <c r="E100" s="110"/>
      <c r="F100" s="110"/>
      <c r="G100" s="110"/>
      <c r="H100" s="110"/>
      <c r="I100" s="110"/>
      <c r="J100" s="111">
        <f>J134</f>
        <v>0</v>
      </c>
      <c r="L100" s="108"/>
    </row>
    <row r="101" spans="2:47" s="8" customFormat="1" ht="24.95" customHeight="1">
      <c r="B101" s="108"/>
      <c r="D101" s="109" t="s">
        <v>2474</v>
      </c>
      <c r="E101" s="110"/>
      <c r="F101" s="110"/>
      <c r="G101" s="110"/>
      <c r="H101" s="110"/>
      <c r="I101" s="110"/>
      <c r="J101" s="111">
        <f>J145</f>
        <v>0</v>
      </c>
      <c r="L101" s="108"/>
    </row>
    <row r="102" spans="2:47" s="8" customFormat="1" ht="24.95" customHeight="1">
      <c r="B102" s="108"/>
      <c r="D102" s="109" t="s">
        <v>2475</v>
      </c>
      <c r="E102" s="110"/>
      <c r="F102" s="110"/>
      <c r="G102" s="110"/>
      <c r="H102" s="110"/>
      <c r="I102" s="110"/>
      <c r="J102" s="111">
        <f>J161</f>
        <v>0</v>
      </c>
      <c r="L102" s="108"/>
    </row>
    <row r="103" spans="2:47" s="8" customFormat="1" ht="24.95" customHeight="1">
      <c r="B103" s="108"/>
      <c r="D103" s="109" t="s">
        <v>2476</v>
      </c>
      <c r="E103" s="110"/>
      <c r="F103" s="110"/>
      <c r="G103" s="110"/>
      <c r="H103" s="110"/>
      <c r="I103" s="110"/>
      <c r="J103" s="111">
        <f>J171</f>
        <v>0</v>
      </c>
      <c r="L103" s="108"/>
    </row>
    <row r="104" spans="2:47" s="8" customFormat="1" ht="24.95" customHeight="1">
      <c r="B104" s="108"/>
      <c r="D104" s="109" t="s">
        <v>2477</v>
      </c>
      <c r="E104" s="110"/>
      <c r="F104" s="110"/>
      <c r="G104" s="110"/>
      <c r="H104" s="110"/>
      <c r="I104" s="110"/>
      <c r="J104" s="111">
        <f>J186</f>
        <v>0</v>
      </c>
      <c r="L104" s="108"/>
    </row>
    <row r="105" spans="2:47" s="8" customFormat="1" ht="24.95" customHeight="1">
      <c r="B105" s="108"/>
      <c r="D105" s="109" t="s">
        <v>2478</v>
      </c>
      <c r="E105" s="110"/>
      <c r="F105" s="110"/>
      <c r="G105" s="110"/>
      <c r="H105" s="110"/>
      <c r="I105" s="110"/>
      <c r="J105" s="111">
        <f>J223</f>
        <v>0</v>
      </c>
      <c r="L105" s="108"/>
    </row>
    <row r="106" spans="2:47" s="8" customFormat="1" ht="24.95" customHeight="1">
      <c r="B106" s="108"/>
      <c r="D106" s="109" t="s">
        <v>2479</v>
      </c>
      <c r="E106" s="110"/>
      <c r="F106" s="110"/>
      <c r="G106" s="110"/>
      <c r="H106" s="110"/>
      <c r="I106" s="110"/>
      <c r="J106" s="111">
        <f>J238</f>
        <v>0</v>
      </c>
      <c r="L106" s="108"/>
    </row>
    <row r="107" spans="2:47" s="1" customFormat="1" ht="21.75" customHeight="1">
      <c r="B107" s="32"/>
      <c r="L107" s="32"/>
    </row>
    <row r="108" spans="2:47" s="1" customFormat="1" ht="6.95" customHeight="1">
      <c r="B108" s="44"/>
      <c r="C108" s="45"/>
      <c r="D108" s="45"/>
      <c r="E108" s="45"/>
      <c r="F108" s="45"/>
      <c r="G108" s="45"/>
      <c r="H108" s="45"/>
      <c r="I108" s="45"/>
      <c r="J108" s="45"/>
      <c r="K108" s="45"/>
      <c r="L108" s="32"/>
    </row>
    <row r="112" spans="2:47" s="1" customFormat="1" ht="6.95" customHeight="1">
      <c r="B112" s="46"/>
      <c r="C112" s="47"/>
      <c r="D112" s="47"/>
      <c r="E112" s="47"/>
      <c r="F112" s="47"/>
      <c r="G112" s="47"/>
      <c r="H112" s="47"/>
      <c r="I112" s="47"/>
      <c r="J112" s="47"/>
      <c r="K112" s="47"/>
      <c r="L112" s="32"/>
    </row>
    <row r="113" spans="2:63" s="1" customFormat="1" ht="24.95" customHeight="1">
      <c r="B113" s="32"/>
      <c r="C113" s="21" t="s">
        <v>172</v>
      </c>
      <c r="L113" s="32"/>
    </row>
    <row r="114" spans="2:63" s="1" customFormat="1" ht="6.95" customHeight="1">
      <c r="B114" s="32"/>
      <c r="L114" s="32"/>
    </row>
    <row r="115" spans="2:63" s="1" customFormat="1" ht="12" customHeight="1">
      <c r="B115" s="32"/>
      <c r="C115" s="27" t="s">
        <v>16</v>
      </c>
      <c r="L115" s="32"/>
    </row>
    <row r="116" spans="2:63" s="1" customFormat="1" ht="16.5" customHeight="1">
      <c r="B116" s="32"/>
      <c r="E116" s="243" t="str">
        <f>E7</f>
        <v>I-20002 - Modernizace bytových domů ul. Šenovská 65,67 a 69</v>
      </c>
      <c r="F116" s="244"/>
      <c r="G116" s="244"/>
      <c r="H116" s="244"/>
      <c r="L116" s="32"/>
    </row>
    <row r="117" spans="2:63" ht="12" customHeight="1">
      <c r="B117" s="20"/>
      <c r="C117" s="27" t="s">
        <v>134</v>
      </c>
      <c r="L117" s="20"/>
    </row>
    <row r="118" spans="2:63" s="1" customFormat="1" ht="16.5" customHeight="1">
      <c r="B118" s="32"/>
      <c r="E118" s="243" t="s">
        <v>3543</v>
      </c>
      <c r="F118" s="245"/>
      <c r="G118" s="245"/>
      <c r="H118" s="245"/>
      <c r="L118" s="32"/>
    </row>
    <row r="119" spans="2:63" s="1" customFormat="1" ht="12" customHeight="1">
      <c r="B119" s="32"/>
      <c r="C119" s="27" t="s">
        <v>2470</v>
      </c>
      <c r="L119" s="32"/>
    </row>
    <row r="120" spans="2:63" s="1" customFormat="1" ht="16.5" customHeight="1">
      <c r="B120" s="32"/>
      <c r="E120" s="206" t="str">
        <f>E11</f>
        <v>69 - 01.4.1 - ÚT - č.p. 69</v>
      </c>
      <c r="F120" s="245"/>
      <c r="G120" s="245"/>
      <c r="H120" s="245"/>
      <c r="L120" s="32"/>
    </row>
    <row r="121" spans="2:63" s="1" customFormat="1" ht="6.95" customHeight="1">
      <c r="B121" s="32"/>
      <c r="L121" s="32"/>
    </row>
    <row r="122" spans="2:63" s="1" customFormat="1" ht="12" customHeight="1">
      <c r="B122" s="32"/>
      <c r="C122" s="27" t="s">
        <v>20</v>
      </c>
      <c r="F122" s="25" t="str">
        <f>F14</f>
        <v xml:space="preserve"> </v>
      </c>
      <c r="I122" s="27" t="s">
        <v>22</v>
      </c>
      <c r="J122" s="52" t="str">
        <f>IF(J14="","",J14)</f>
        <v>11. 8. 2025</v>
      </c>
      <c r="L122" s="32"/>
    </row>
    <row r="123" spans="2:63" s="1" customFormat="1" ht="6.95" customHeight="1">
      <c r="B123" s="32"/>
      <c r="L123" s="32"/>
    </row>
    <row r="124" spans="2:63" s="1" customFormat="1" ht="15.2" customHeight="1">
      <c r="B124" s="32"/>
      <c r="C124" s="27" t="s">
        <v>24</v>
      </c>
      <c r="F124" s="25" t="str">
        <f>E17</f>
        <v xml:space="preserve"> </v>
      </c>
      <c r="I124" s="27" t="s">
        <v>29</v>
      </c>
      <c r="J124" s="30" t="str">
        <f>E23</f>
        <v xml:space="preserve"> </v>
      </c>
      <c r="L124" s="32"/>
    </row>
    <row r="125" spans="2:63" s="1" customFormat="1" ht="15.2" customHeight="1">
      <c r="B125" s="32"/>
      <c r="C125" s="27" t="s">
        <v>27</v>
      </c>
      <c r="F125" s="25" t="str">
        <f>IF(E20="","",E20)</f>
        <v>Vyplň údaj</v>
      </c>
      <c r="I125" s="27" t="s">
        <v>31</v>
      </c>
      <c r="J125" s="30" t="str">
        <f>E26</f>
        <v xml:space="preserve"> </v>
      </c>
      <c r="L125" s="32"/>
    </row>
    <row r="126" spans="2:63" s="1" customFormat="1" ht="10.35" customHeight="1">
      <c r="B126" s="32"/>
      <c r="L126" s="32"/>
    </row>
    <row r="127" spans="2:63" s="10" customFormat="1" ht="29.25" customHeight="1">
      <c r="B127" s="116"/>
      <c r="C127" s="117" t="s">
        <v>173</v>
      </c>
      <c r="D127" s="118" t="s">
        <v>58</v>
      </c>
      <c r="E127" s="118" t="s">
        <v>54</v>
      </c>
      <c r="F127" s="118" t="s">
        <v>55</v>
      </c>
      <c r="G127" s="118" t="s">
        <v>174</v>
      </c>
      <c r="H127" s="118" t="s">
        <v>175</v>
      </c>
      <c r="I127" s="118" t="s">
        <v>176</v>
      </c>
      <c r="J127" s="119" t="s">
        <v>138</v>
      </c>
      <c r="K127" s="120" t="s">
        <v>177</v>
      </c>
      <c r="L127" s="116"/>
      <c r="M127" s="59" t="s">
        <v>1</v>
      </c>
      <c r="N127" s="60" t="s">
        <v>37</v>
      </c>
      <c r="O127" s="60" t="s">
        <v>178</v>
      </c>
      <c r="P127" s="60" t="s">
        <v>179</v>
      </c>
      <c r="Q127" s="60" t="s">
        <v>180</v>
      </c>
      <c r="R127" s="60" t="s">
        <v>181</v>
      </c>
      <c r="S127" s="60" t="s">
        <v>182</v>
      </c>
      <c r="T127" s="61" t="s">
        <v>183</v>
      </c>
    </row>
    <row r="128" spans="2:63" s="1" customFormat="1" ht="22.9" customHeight="1">
      <c r="B128" s="32"/>
      <c r="C128" s="64" t="s">
        <v>184</v>
      </c>
      <c r="J128" s="121">
        <f>BK128</f>
        <v>0</v>
      </c>
      <c r="L128" s="32"/>
      <c r="M128" s="62"/>
      <c r="N128" s="53"/>
      <c r="O128" s="53"/>
      <c r="P128" s="122">
        <f>P129+P134+P145+P161+P171+P186+P223+P238</f>
        <v>0</v>
      </c>
      <c r="Q128" s="53"/>
      <c r="R128" s="122">
        <f>R129+R134+R145+R161+R171+R186+R223+R238</f>
        <v>0</v>
      </c>
      <c r="S128" s="53"/>
      <c r="T128" s="123">
        <f>T129+T134+T145+T161+T171+T186+T223+T238</f>
        <v>0</v>
      </c>
      <c r="AT128" s="17" t="s">
        <v>72</v>
      </c>
      <c r="AU128" s="17" t="s">
        <v>140</v>
      </c>
      <c r="BK128" s="124">
        <f>BK129+BK134+BK145+BK161+BK171+BK186+BK223+BK238</f>
        <v>0</v>
      </c>
    </row>
    <row r="129" spans="2:65" s="11" customFormat="1" ht="25.9" customHeight="1">
      <c r="B129" s="125"/>
      <c r="D129" s="126" t="s">
        <v>72</v>
      </c>
      <c r="E129" s="127" t="s">
        <v>2480</v>
      </c>
      <c r="F129" s="127" t="s">
        <v>2459</v>
      </c>
      <c r="I129" s="128"/>
      <c r="J129" s="129">
        <f>BK129</f>
        <v>0</v>
      </c>
      <c r="L129" s="125"/>
      <c r="M129" s="130"/>
      <c r="P129" s="131">
        <f>SUM(P130:P133)</f>
        <v>0</v>
      </c>
      <c r="R129" s="131">
        <f>SUM(R130:R133)</f>
        <v>0</v>
      </c>
      <c r="T129" s="132">
        <f>SUM(T130:T133)</f>
        <v>0</v>
      </c>
      <c r="AR129" s="126" t="s">
        <v>80</v>
      </c>
      <c r="AT129" s="133" t="s">
        <v>72</v>
      </c>
      <c r="AU129" s="133" t="s">
        <v>73</v>
      </c>
      <c r="AY129" s="126" t="s">
        <v>187</v>
      </c>
      <c r="BK129" s="134">
        <f>SUM(BK130:BK133)</f>
        <v>0</v>
      </c>
    </row>
    <row r="130" spans="2:65" s="1" customFormat="1" ht="24.2" customHeight="1">
      <c r="B130" s="32"/>
      <c r="C130" s="137" t="s">
        <v>80</v>
      </c>
      <c r="D130" s="137" t="s">
        <v>189</v>
      </c>
      <c r="E130" s="138" t="s">
        <v>2481</v>
      </c>
      <c r="F130" s="139" t="s">
        <v>2482</v>
      </c>
      <c r="G130" s="140" t="s">
        <v>2463</v>
      </c>
      <c r="H130" s="141">
        <v>8</v>
      </c>
      <c r="I130" s="142"/>
      <c r="J130" s="143">
        <f>ROUND(I130*H130,2)</f>
        <v>0</v>
      </c>
      <c r="K130" s="144"/>
      <c r="L130" s="32"/>
      <c r="M130" s="145" t="s">
        <v>1</v>
      </c>
      <c r="N130" s="146" t="s">
        <v>38</v>
      </c>
      <c r="P130" s="147">
        <f>O130*H130</f>
        <v>0</v>
      </c>
      <c r="Q130" s="147">
        <v>0</v>
      </c>
      <c r="R130" s="147">
        <f>Q130*H130</f>
        <v>0</v>
      </c>
      <c r="S130" s="147">
        <v>0</v>
      </c>
      <c r="T130" s="148">
        <f>S130*H130</f>
        <v>0</v>
      </c>
      <c r="AR130" s="149" t="s">
        <v>193</v>
      </c>
      <c r="AT130" s="149" t="s">
        <v>189</v>
      </c>
      <c r="AU130" s="149" t="s">
        <v>80</v>
      </c>
      <c r="AY130" s="17" t="s">
        <v>187</v>
      </c>
      <c r="BE130" s="150">
        <f>IF(N130="základní",J130,0)</f>
        <v>0</v>
      </c>
      <c r="BF130" s="150">
        <f>IF(N130="snížená",J130,0)</f>
        <v>0</v>
      </c>
      <c r="BG130" s="150">
        <f>IF(N130="zákl. přenesená",J130,0)</f>
        <v>0</v>
      </c>
      <c r="BH130" s="150">
        <f>IF(N130="sníž. přenesená",J130,0)</f>
        <v>0</v>
      </c>
      <c r="BI130" s="150">
        <f>IF(N130="nulová",J130,0)</f>
        <v>0</v>
      </c>
      <c r="BJ130" s="17" t="s">
        <v>80</v>
      </c>
      <c r="BK130" s="150">
        <f>ROUND(I130*H130,2)</f>
        <v>0</v>
      </c>
      <c r="BL130" s="17" t="s">
        <v>193</v>
      </c>
      <c r="BM130" s="149" t="s">
        <v>84</v>
      </c>
    </row>
    <row r="131" spans="2:65" s="1" customFormat="1" ht="24.2" customHeight="1">
      <c r="B131" s="32"/>
      <c r="C131" s="137" t="s">
        <v>84</v>
      </c>
      <c r="D131" s="137" t="s">
        <v>189</v>
      </c>
      <c r="E131" s="138" t="s">
        <v>2483</v>
      </c>
      <c r="F131" s="139" t="s">
        <v>2484</v>
      </c>
      <c r="G131" s="140" t="s">
        <v>2463</v>
      </c>
      <c r="H131" s="141">
        <v>16</v>
      </c>
      <c r="I131" s="142"/>
      <c r="J131" s="143">
        <f>ROUND(I131*H131,2)</f>
        <v>0</v>
      </c>
      <c r="K131" s="144"/>
      <c r="L131" s="32"/>
      <c r="M131" s="145" t="s">
        <v>1</v>
      </c>
      <c r="N131" s="146" t="s">
        <v>38</v>
      </c>
      <c r="P131" s="147">
        <f>O131*H131</f>
        <v>0</v>
      </c>
      <c r="Q131" s="147">
        <v>0</v>
      </c>
      <c r="R131" s="147">
        <f>Q131*H131</f>
        <v>0</v>
      </c>
      <c r="S131" s="147">
        <v>0</v>
      </c>
      <c r="T131" s="148">
        <f>S131*H131</f>
        <v>0</v>
      </c>
      <c r="AR131" s="149" t="s">
        <v>193</v>
      </c>
      <c r="AT131" s="149" t="s">
        <v>189</v>
      </c>
      <c r="AU131" s="149" t="s">
        <v>80</v>
      </c>
      <c r="AY131" s="17" t="s">
        <v>187</v>
      </c>
      <c r="BE131" s="150">
        <f>IF(N131="základní",J131,0)</f>
        <v>0</v>
      </c>
      <c r="BF131" s="150">
        <f>IF(N131="snížená",J131,0)</f>
        <v>0</v>
      </c>
      <c r="BG131" s="150">
        <f>IF(N131="zákl. přenesená",J131,0)</f>
        <v>0</v>
      </c>
      <c r="BH131" s="150">
        <f>IF(N131="sníž. přenesená",J131,0)</f>
        <v>0</v>
      </c>
      <c r="BI131" s="150">
        <f>IF(N131="nulová",J131,0)</f>
        <v>0</v>
      </c>
      <c r="BJ131" s="17" t="s">
        <v>80</v>
      </c>
      <c r="BK131" s="150">
        <f>ROUND(I131*H131,2)</f>
        <v>0</v>
      </c>
      <c r="BL131" s="17" t="s">
        <v>193</v>
      </c>
      <c r="BM131" s="149" t="s">
        <v>193</v>
      </c>
    </row>
    <row r="132" spans="2:65" s="1" customFormat="1" ht="16.5" customHeight="1">
      <c r="B132" s="32"/>
      <c r="C132" s="137" t="s">
        <v>210</v>
      </c>
      <c r="D132" s="137" t="s">
        <v>189</v>
      </c>
      <c r="E132" s="138" t="s">
        <v>2485</v>
      </c>
      <c r="F132" s="139" t="s">
        <v>2486</v>
      </c>
      <c r="G132" s="140" t="s">
        <v>2463</v>
      </c>
      <c r="H132" s="141">
        <v>72</v>
      </c>
      <c r="I132" s="142"/>
      <c r="J132" s="143">
        <f>ROUND(I132*H132,2)</f>
        <v>0</v>
      </c>
      <c r="K132" s="144"/>
      <c r="L132" s="32"/>
      <c r="M132" s="145" t="s">
        <v>1</v>
      </c>
      <c r="N132" s="146" t="s">
        <v>38</v>
      </c>
      <c r="P132" s="147">
        <f>O132*H132</f>
        <v>0</v>
      </c>
      <c r="Q132" s="147">
        <v>0</v>
      </c>
      <c r="R132" s="147">
        <f>Q132*H132</f>
        <v>0</v>
      </c>
      <c r="S132" s="147">
        <v>0</v>
      </c>
      <c r="T132" s="148">
        <f>S132*H132</f>
        <v>0</v>
      </c>
      <c r="AR132" s="149" t="s">
        <v>193</v>
      </c>
      <c r="AT132" s="149" t="s">
        <v>189</v>
      </c>
      <c r="AU132" s="149" t="s">
        <v>80</v>
      </c>
      <c r="AY132" s="17" t="s">
        <v>187</v>
      </c>
      <c r="BE132" s="150">
        <f>IF(N132="základní",J132,0)</f>
        <v>0</v>
      </c>
      <c r="BF132" s="150">
        <f>IF(N132="snížená",J132,0)</f>
        <v>0</v>
      </c>
      <c r="BG132" s="150">
        <f>IF(N132="zákl. přenesená",J132,0)</f>
        <v>0</v>
      </c>
      <c r="BH132" s="150">
        <f>IF(N132="sníž. přenesená",J132,0)</f>
        <v>0</v>
      </c>
      <c r="BI132" s="150">
        <f>IF(N132="nulová",J132,0)</f>
        <v>0</v>
      </c>
      <c r="BJ132" s="17" t="s">
        <v>80</v>
      </c>
      <c r="BK132" s="150">
        <f>ROUND(I132*H132,2)</f>
        <v>0</v>
      </c>
      <c r="BL132" s="17" t="s">
        <v>193</v>
      </c>
      <c r="BM132" s="149" t="s">
        <v>226</v>
      </c>
    </row>
    <row r="133" spans="2:65" s="1" customFormat="1" ht="16.5" customHeight="1">
      <c r="B133" s="32"/>
      <c r="C133" s="137" t="s">
        <v>193</v>
      </c>
      <c r="D133" s="137" t="s">
        <v>189</v>
      </c>
      <c r="E133" s="138" t="s">
        <v>2487</v>
      </c>
      <c r="F133" s="139" t="s">
        <v>2488</v>
      </c>
      <c r="G133" s="140" t="s">
        <v>2463</v>
      </c>
      <c r="H133" s="141">
        <v>8</v>
      </c>
      <c r="I133" s="142"/>
      <c r="J133" s="143">
        <f>ROUND(I133*H133,2)</f>
        <v>0</v>
      </c>
      <c r="K133" s="144"/>
      <c r="L133" s="32"/>
      <c r="M133" s="145" t="s">
        <v>1</v>
      </c>
      <c r="N133" s="146" t="s">
        <v>38</v>
      </c>
      <c r="P133" s="147">
        <f>O133*H133</f>
        <v>0</v>
      </c>
      <c r="Q133" s="147">
        <v>0</v>
      </c>
      <c r="R133" s="147">
        <f>Q133*H133</f>
        <v>0</v>
      </c>
      <c r="S133" s="147">
        <v>0</v>
      </c>
      <c r="T133" s="148">
        <f>S133*H133</f>
        <v>0</v>
      </c>
      <c r="AR133" s="149" t="s">
        <v>193</v>
      </c>
      <c r="AT133" s="149" t="s">
        <v>189</v>
      </c>
      <c r="AU133" s="149" t="s">
        <v>80</v>
      </c>
      <c r="AY133" s="17" t="s">
        <v>187</v>
      </c>
      <c r="BE133" s="150">
        <f>IF(N133="základní",J133,0)</f>
        <v>0</v>
      </c>
      <c r="BF133" s="150">
        <f>IF(N133="snížená",J133,0)</f>
        <v>0</v>
      </c>
      <c r="BG133" s="150">
        <f>IF(N133="zákl. přenesená",J133,0)</f>
        <v>0</v>
      </c>
      <c r="BH133" s="150">
        <f>IF(N133="sníž. přenesená",J133,0)</f>
        <v>0</v>
      </c>
      <c r="BI133" s="150">
        <f>IF(N133="nulová",J133,0)</f>
        <v>0</v>
      </c>
      <c r="BJ133" s="17" t="s">
        <v>80</v>
      </c>
      <c r="BK133" s="150">
        <f>ROUND(I133*H133,2)</f>
        <v>0</v>
      </c>
      <c r="BL133" s="17" t="s">
        <v>193</v>
      </c>
      <c r="BM133" s="149" t="s">
        <v>242</v>
      </c>
    </row>
    <row r="134" spans="2:65" s="11" customFormat="1" ht="25.9" customHeight="1">
      <c r="B134" s="125"/>
      <c r="D134" s="126" t="s">
        <v>72</v>
      </c>
      <c r="E134" s="127" t="s">
        <v>1322</v>
      </c>
      <c r="F134" s="127" t="s">
        <v>1323</v>
      </c>
      <c r="I134" s="128"/>
      <c r="J134" s="129">
        <f>BK134</f>
        <v>0</v>
      </c>
      <c r="L134" s="125"/>
      <c r="M134" s="130"/>
      <c r="P134" s="131">
        <f>SUM(P135:P144)</f>
        <v>0</v>
      </c>
      <c r="R134" s="131">
        <f>SUM(R135:R144)</f>
        <v>0</v>
      </c>
      <c r="T134" s="132">
        <f>SUM(T135:T144)</f>
        <v>0</v>
      </c>
      <c r="AR134" s="126" t="s">
        <v>84</v>
      </c>
      <c r="AT134" s="133" t="s">
        <v>72</v>
      </c>
      <c r="AU134" s="133" t="s">
        <v>73</v>
      </c>
      <c r="AY134" s="126" t="s">
        <v>187</v>
      </c>
      <c r="BK134" s="134">
        <f>SUM(BK135:BK144)</f>
        <v>0</v>
      </c>
    </row>
    <row r="135" spans="2:65" s="1" customFormat="1" ht="21.75" customHeight="1">
      <c r="B135" s="32"/>
      <c r="C135" s="137" t="s">
        <v>221</v>
      </c>
      <c r="D135" s="137" t="s">
        <v>189</v>
      </c>
      <c r="E135" s="138" t="s">
        <v>2489</v>
      </c>
      <c r="F135" s="139" t="s">
        <v>2490</v>
      </c>
      <c r="G135" s="140" t="s">
        <v>397</v>
      </c>
      <c r="H135" s="141">
        <v>149</v>
      </c>
      <c r="I135" s="142"/>
      <c r="J135" s="143">
        <f t="shared" ref="J135:J144" si="0">ROUND(I135*H135,2)</f>
        <v>0</v>
      </c>
      <c r="K135" s="144"/>
      <c r="L135" s="32"/>
      <c r="M135" s="145" t="s">
        <v>1</v>
      </c>
      <c r="N135" s="146" t="s">
        <v>38</v>
      </c>
      <c r="P135" s="147">
        <f t="shared" ref="P135:P144" si="1">O135*H135</f>
        <v>0</v>
      </c>
      <c r="Q135" s="147">
        <v>0</v>
      </c>
      <c r="R135" s="147">
        <f t="shared" ref="R135:R144" si="2">Q135*H135</f>
        <v>0</v>
      </c>
      <c r="S135" s="147">
        <v>0</v>
      </c>
      <c r="T135" s="148">
        <f t="shared" ref="T135:T144" si="3">S135*H135</f>
        <v>0</v>
      </c>
      <c r="AR135" s="149" t="s">
        <v>287</v>
      </c>
      <c r="AT135" s="149" t="s">
        <v>189</v>
      </c>
      <c r="AU135" s="149" t="s">
        <v>80</v>
      </c>
      <c r="AY135" s="17" t="s">
        <v>187</v>
      </c>
      <c r="BE135" s="150">
        <f t="shared" ref="BE135:BE144" si="4">IF(N135="základní",J135,0)</f>
        <v>0</v>
      </c>
      <c r="BF135" s="150">
        <f t="shared" ref="BF135:BF144" si="5">IF(N135="snížená",J135,0)</f>
        <v>0</v>
      </c>
      <c r="BG135" s="150">
        <f t="shared" ref="BG135:BG144" si="6">IF(N135="zákl. přenesená",J135,0)</f>
        <v>0</v>
      </c>
      <c r="BH135" s="150">
        <f t="shared" ref="BH135:BH144" si="7">IF(N135="sníž. přenesená",J135,0)</f>
        <v>0</v>
      </c>
      <c r="BI135" s="150">
        <f t="shared" ref="BI135:BI144" si="8">IF(N135="nulová",J135,0)</f>
        <v>0</v>
      </c>
      <c r="BJ135" s="17" t="s">
        <v>80</v>
      </c>
      <c r="BK135" s="150">
        <f t="shared" ref="BK135:BK144" si="9">ROUND(I135*H135,2)</f>
        <v>0</v>
      </c>
      <c r="BL135" s="17" t="s">
        <v>287</v>
      </c>
      <c r="BM135" s="149" t="s">
        <v>255</v>
      </c>
    </row>
    <row r="136" spans="2:65" s="1" customFormat="1" ht="21.75" customHeight="1">
      <c r="B136" s="32"/>
      <c r="C136" s="137" t="s">
        <v>226</v>
      </c>
      <c r="D136" s="137" t="s">
        <v>189</v>
      </c>
      <c r="E136" s="138" t="s">
        <v>2491</v>
      </c>
      <c r="F136" s="139" t="s">
        <v>2492</v>
      </c>
      <c r="G136" s="140" t="s">
        <v>397</v>
      </c>
      <c r="H136" s="141">
        <v>59</v>
      </c>
      <c r="I136" s="142"/>
      <c r="J136" s="143">
        <f t="shared" si="0"/>
        <v>0</v>
      </c>
      <c r="K136" s="144"/>
      <c r="L136" s="32"/>
      <c r="M136" s="145" t="s">
        <v>1</v>
      </c>
      <c r="N136" s="146" t="s">
        <v>38</v>
      </c>
      <c r="P136" s="147">
        <f t="shared" si="1"/>
        <v>0</v>
      </c>
      <c r="Q136" s="147">
        <v>0</v>
      </c>
      <c r="R136" s="147">
        <f t="shared" si="2"/>
        <v>0</v>
      </c>
      <c r="S136" s="147">
        <v>0</v>
      </c>
      <c r="T136" s="148">
        <f t="shared" si="3"/>
        <v>0</v>
      </c>
      <c r="AR136" s="149" t="s">
        <v>287</v>
      </c>
      <c r="AT136" s="149" t="s">
        <v>189</v>
      </c>
      <c r="AU136" s="149" t="s">
        <v>80</v>
      </c>
      <c r="AY136" s="17" t="s">
        <v>187</v>
      </c>
      <c r="BE136" s="150">
        <f t="shared" si="4"/>
        <v>0</v>
      </c>
      <c r="BF136" s="150">
        <f t="shared" si="5"/>
        <v>0</v>
      </c>
      <c r="BG136" s="150">
        <f t="shared" si="6"/>
        <v>0</v>
      </c>
      <c r="BH136" s="150">
        <f t="shared" si="7"/>
        <v>0</v>
      </c>
      <c r="BI136" s="150">
        <f t="shared" si="8"/>
        <v>0</v>
      </c>
      <c r="BJ136" s="17" t="s">
        <v>80</v>
      </c>
      <c r="BK136" s="150">
        <f t="shared" si="9"/>
        <v>0</v>
      </c>
      <c r="BL136" s="17" t="s">
        <v>287</v>
      </c>
      <c r="BM136" s="149" t="s">
        <v>8</v>
      </c>
    </row>
    <row r="137" spans="2:65" s="1" customFormat="1" ht="16.5" customHeight="1">
      <c r="B137" s="32"/>
      <c r="C137" s="137" t="s">
        <v>233</v>
      </c>
      <c r="D137" s="137" t="s">
        <v>189</v>
      </c>
      <c r="E137" s="138" t="s">
        <v>2493</v>
      </c>
      <c r="F137" s="139" t="s">
        <v>2494</v>
      </c>
      <c r="G137" s="140" t="s">
        <v>397</v>
      </c>
      <c r="H137" s="141">
        <v>45</v>
      </c>
      <c r="I137" s="142"/>
      <c r="J137" s="143">
        <f t="shared" si="0"/>
        <v>0</v>
      </c>
      <c r="K137" s="144"/>
      <c r="L137" s="32"/>
      <c r="M137" s="145" t="s">
        <v>1</v>
      </c>
      <c r="N137" s="146" t="s">
        <v>38</v>
      </c>
      <c r="P137" s="147">
        <f t="shared" si="1"/>
        <v>0</v>
      </c>
      <c r="Q137" s="147">
        <v>0</v>
      </c>
      <c r="R137" s="147">
        <f t="shared" si="2"/>
        <v>0</v>
      </c>
      <c r="S137" s="147">
        <v>0</v>
      </c>
      <c r="T137" s="148">
        <f t="shared" si="3"/>
        <v>0</v>
      </c>
      <c r="AR137" s="149" t="s">
        <v>287</v>
      </c>
      <c r="AT137" s="149" t="s">
        <v>189</v>
      </c>
      <c r="AU137" s="149" t="s">
        <v>80</v>
      </c>
      <c r="AY137" s="17" t="s">
        <v>187</v>
      </c>
      <c r="BE137" s="150">
        <f t="shared" si="4"/>
        <v>0</v>
      </c>
      <c r="BF137" s="150">
        <f t="shared" si="5"/>
        <v>0</v>
      </c>
      <c r="BG137" s="150">
        <f t="shared" si="6"/>
        <v>0</v>
      </c>
      <c r="BH137" s="150">
        <f t="shared" si="7"/>
        <v>0</v>
      </c>
      <c r="BI137" s="150">
        <f t="shared" si="8"/>
        <v>0</v>
      </c>
      <c r="BJ137" s="17" t="s">
        <v>80</v>
      </c>
      <c r="BK137" s="150">
        <f t="shared" si="9"/>
        <v>0</v>
      </c>
      <c r="BL137" s="17" t="s">
        <v>287</v>
      </c>
      <c r="BM137" s="149" t="s">
        <v>274</v>
      </c>
    </row>
    <row r="138" spans="2:65" s="1" customFormat="1" ht="16.5" customHeight="1">
      <c r="B138" s="32"/>
      <c r="C138" s="137" t="s">
        <v>242</v>
      </c>
      <c r="D138" s="137" t="s">
        <v>189</v>
      </c>
      <c r="E138" s="138" t="s">
        <v>2495</v>
      </c>
      <c r="F138" s="139" t="s">
        <v>2496</v>
      </c>
      <c r="G138" s="140" t="s">
        <v>397</v>
      </c>
      <c r="H138" s="141">
        <v>17</v>
      </c>
      <c r="I138" s="142"/>
      <c r="J138" s="143">
        <f t="shared" si="0"/>
        <v>0</v>
      </c>
      <c r="K138" s="144"/>
      <c r="L138" s="32"/>
      <c r="M138" s="145" t="s">
        <v>1</v>
      </c>
      <c r="N138" s="146" t="s">
        <v>38</v>
      </c>
      <c r="P138" s="147">
        <f t="shared" si="1"/>
        <v>0</v>
      </c>
      <c r="Q138" s="147">
        <v>0</v>
      </c>
      <c r="R138" s="147">
        <f t="shared" si="2"/>
        <v>0</v>
      </c>
      <c r="S138" s="147">
        <v>0</v>
      </c>
      <c r="T138" s="148">
        <f t="shared" si="3"/>
        <v>0</v>
      </c>
      <c r="AR138" s="149" t="s">
        <v>287</v>
      </c>
      <c r="AT138" s="149" t="s">
        <v>189</v>
      </c>
      <c r="AU138" s="149" t="s">
        <v>80</v>
      </c>
      <c r="AY138" s="17" t="s">
        <v>187</v>
      </c>
      <c r="BE138" s="150">
        <f t="shared" si="4"/>
        <v>0</v>
      </c>
      <c r="BF138" s="150">
        <f t="shared" si="5"/>
        <v>0</v>
      </c>
      <c r="BG138" s="150">
        <f t="shared" si="6"/>
        <v>0</v>
      </c>
      <c r="BH138" s="150">
        <f t="shared" si="7"/>
        <v>0</v>
      </c>
      <c r="BI138" s="150">
        <f t="shared" si="8"/>
        <v>0</v>
      </c>
      <c r="BJ138" s="17" t="s">
        <v>80</v>
      </c>
      <c r="BK138" s="150">
        <f t="shared" si="9"/>
        <v>0</v>
      </c>
      <c r="BL138" s="17" t="s">
        <v>287</v>
      </c>
      <c r="BM138" s="149" t="s">
        <v>287</v>
      </c>
    </row>
    <row r="139" spans="2:65" s="1" customFormat="1" ht="16.5" customHeight="1">
      <c r="B139" s="32"/>
      <c r="C139" s="137" t="s">
        <v>251</v>
      </c>
      <c r="D139" s="137" t="s">
        <v>189</v>
      </c>
      <c r="E139" s="138" t="s">
        <v>2497</v>
      </c>
      <c r="F139" s="139" t="s">
        <v>2498</v>
      </c>
      <c r="G139" s="140" t="s">
        <v>397</v>
      </c>
      <c r="H139" s="141">
        <v>40</v>
      </c>
      <c r="I139" s="142"/>
      <c r="J139" s="143">
        <f t="shared" si="0"/>
        <v>0</v>
      </c>
      <c r="K139" s="144"/>
      <c r="L139" s="32"/>
      <c r="M139" s="145" t="s">
        <v>1</v>
      </c>
      <c r="N139" s="146" t="s">
        <v>38</v>
      </c>
      <c r="P139" s="147">
        <f t="shared" si="1"/>
        <v>0</v>
      </c>
      <c r="Q139" s="147">
        <v>0</v>
      </c>
      <c r="R139" s="147">
        <f t="shared" si="2"/>
        <v>0</v>
      </c>
      <c r="S139" s="147">
        <v>0</v>
      </c>
      <c r="T139" s="148">
        <f t="shared" si="3"/>
        <v>0</v>
      </c>
      <c r="AR139" s="149" t="s">
        <v>287</v>
      </c>
      <c r="AT139" s="149" t="s">
        <v>189</v>
      </c>
      <c r="AU139" s="149" t="s">
        <v>80</v>
      </c>
      <c r="AY139" s="17" t="s">
        <v>187</v>
      </c>
      <c r="BE139" s="150">
        <f t="shared" si="4"/>
        <v>0</v>
      </c>
      <c r="BF139" s="150">
        <f t="shared" si="5"/>
        <v>0</v>
      </c>
      <c r="BG139" s="150">
        <f t="shared" si="6"/>
        <v>0</v>
      </c>
      <c r="BH139" s="150">
        <f t="shared" si="7"/>
        <v>0</v>
      </c>
      <c r="BI139" s="150">
        <f t="shared" si="8"/>
        <v>0</v>
      </c>
      <c r="BJ139" s="17" t="s">
        <v>80</v>
      </c>
      <c r="BK139" s="150">
        <f t="shared" si="9"/>
        <v>0</v>
      </c>
      <c r="BL139" s="17" t="s">
        <v>287</v>
      </c>
      <c r="BM139" s="149" t="s">
        <v>297</v>
      </c>
    </row>
    <row r="140" spans="2:65" s="1" customFormat="1" ht="16.5" customHeight="1">
      <c r="B140" s="32"/>
      <c r="C140" s="137" t="s">
        <v>255</v>
      </c>
      <c r="D140" s="137" t="s">
        <v>189</v>
      </c>
      <c r="E140" s="138" t="s">
        <v>2499</v>
      </c>
      <c r="F140" s="139" t="s">
        <v>2500</v>
      </c>
      <c r="G140" s="140" t="s">
        <v>397</v>
      </c>
      <c r="H140" s="141">
        <v>8</v>
      </c>
      <c r="I140" s="142"/>
      <c r="J140" s="143">
        <f t="shared" si="0"/>
        <v>0</v>
      </c>
      <c r="K140" s="144"/>
      <c r="L140" s="32"/>
      <c r="M140" s="145" t="s">
        <v>1</v>
      </c>
      <c r="N140" s="146" t="s">
        <v>38</v>
      </c>
      <c r="P140" s="147">
        <f t="shared" si="1"/>
        <v>0</v>
      </c>
      <c r="Q140" s="147">
        <v>0</v>
      </c>
      <c r="R140" s="147">
        <f t="shared" si="2"/>
        <v>0</v>
      </c>
      <c r="S140" s="147">
        <v>0</v>
      </c>
      <c r="T140" s="148">
        <f t="shared" si="3"/>
        <v>0</v>
      </c>
      <c r="AR140" s="149" t="s">
        <v>287</v>
      </c>
      <c r="AT140" s="149" t="s">
        <v>189</v>
      </c>
      <c r="AU140" s="149" t="s">
        <v>80</v>
      </c>
      <c r="AY140" s="17" t="s">
        <v>187</v>
      </c>
      <c r="BE140" s="150">
        <f t="shared" si="4"/>
        <v>0</v>
      </c>
      <c r="BF140" s="150">
        <f t="shared" si="5"/>
        <v>0</v>
      </c>
      <c r="BG140" s="150">
        <f t="shared" si="6"/>
        <v>0</v>
      </c>
      <c r="BH140" s="150">
        <f t="shared" si="7"/>
        <v>0</v>
      </c>
      <c r="BI140" s="150">
        <f t="shared" si="8"/>
        <v>0</v>
      </c>
      <c r="BJ140" s="17" t="s">
        <v>80</v>
      </c>
      <c r="BK140" s="150">
        <f t="shared" si="9"/>
        <v>0</v>
      </c>
      <c r="BL140" s="17" t="s">
        <v>287</v>
      </c>
      <c r="BM140" s="149" t="s">
        <v>312</v>
      </c>
    </row>
    <row r="141" spans="2:65" s="1" customFormat="1" ht="16.5" customHeight="1">
      <c r="B141" s="32"/>
      <c r="C141" s="137" t="s">
        <v>261</v>
      </c>
      <c r="D141" s="137" t="s">
        <v>189</v>
      </c>
      <c r="E141" s="138" t="s">
        <v>2501</v>
      </c>
      <c r="F141" s="139" t="s">
        <v>2502</v>
      </c>
      <c r="G141" s="140" t="s">
        <v>397</v>
      </c>
      <c r="H141" s="141">
        <v>11</v>
      </c>
      <c r="I141" s="142"/>
      <c r="J141" s="143">
        <f t="shared" si="0"/>
        <v>0</v>
      </c>
      <c r="K141" s="144"/>
      <c r="L141" s="32"/>
      <c r="M141" s="145" t="s">
        <v>1</v>
      </c>
      <c r="N141" s="146" t="s">
        <v>38</v>
      </c>
      <c r="P141" s="147">
        <f t="shared" si="1"/>
        <v>0</v>
      </c>
      <c r="Q141" s="147">
        <v>0</v>
      </c>
      <c r="R141" s="147">
        <f t="shared" si="2"/>
        <v>0</v>
      </c>
      <c r="S141" s="147">
        <v>0</v>
      </c>
      <c r="T141" s="148">
        <f t="shared" si="3"/>
        <v>0</v>
      </c>
      <c r="AR141" s="149" t="s">
        <v>287</v>
      </c>
      <c r="AT141" s="149" t="s">
        <v>189</v>
      </c>
      <c r="AU141" s="149" t="s">
        <v>80</v>
      </c>
      <c r="AY141" s="17" t="s">
        <v>187</v>
      </c>
      <c r="BE141" s="150">
        <f t="shared" si="4"/>
        <v>0</v>
      </c>
      <c r="BF141" s="150">
        <f t="shared" si="5"/>
        <v>0</v>
      </c>
      <c r="BG141" s="150">
        <f t="shared" si="6"/>
        <v>0</v>
      </c>
      <c r="BH141" s="150">
        <f t="shared" si="7"/>
        <v>0</v>
      </c>
      <c r="BI141" s="150">
        <f t="shared" si="8"/>
        <v>0</v>
      </c>
      <c r="BJ141" s="17" t="s">
        <v>80</v>
      </c>
      <c r="BK141" s="150">
        <f t="shared" si="9"/>
        <v>0</v>
      </c>
      <c r="BL141" s="17" t="s">
        <v>287</v>
      </c>
      <c r="BM141" s="149" t="s">
        <v>325</v>
      </c>
    </row>
    <row r="142" spans="2:65" s="1" customFormat="1" ht="16.5" customHeight="1">
      <c r="B142" s="32"/>
      <c r="C142" s="137" t="s">
        <v>8</v>
      </c>
      <c r="D142" s="137" t="s">
        <v>189</v>
      </c>
      <c r="E142" s="138" t="s">
        <v>2503</v>
      </c>
      <c r="F142" s="139" t="s">
        <v>2504</v>
      </c>
      <c r="G142" s="140" t="s">
        <v>397</v>
      </c>
      <c r="H142" s="141">
        <v>4</v>
      </c>
      <c r="I142" s="142"/>
      <c r="J142" s="143">
        <f t="shared" si="0"/>
        <v>0</v>
      </c>
      <c r="K142" s="144"/>
      <c r="L142" s="32"/>
      <c r="M142" s="145" t="s">
        <v>1</v>
      </c>
      <c r="N142" s="146" t="s">
        <v>38</v>
      </c>
      <c r="P142" s="147">
        <f t="shared" si="1"/>
        <v>0</v>
      </c>
      <c r="Q142" s="147">
        <v>0</v>
      </c>
      <c r="R142" s="147">
        <f t="shared" si="2"/>
        <v>0</v>
      </c>
      <c r="S142" s="147">
        <v>0</v>
      </c>
      <c r="T142" s="148">
        <f t="shared" si="3"/>
        <v>0</v>
      </c>
      <c r="AR142" s="149" t="s">
        <v>287</v>
      </c>
      <c r="AT142" s="149" t="s">
        <v>189</v>
      </c>
      <c r="AU142" s="149" t="s">
        <v>80</v>
      </c>
      <c r="AY142" s="17" t="s">
        <v>187</v>
      </c>
      <c r="BE142" s="150">
        <f t="shared" si="4"/>
        <v>0</v>
      </c>
      <c r="BF142" s="150">
        <f t="shared" si="5"/>
        <v>0</v>
      </c>
      <c r="BG142" s="150">
        <f t="shared" si="6"/>
        <v>0</v>
      </c>
      <c r="BH142" s="150">
        <f t="shared" si="7"/>
        <v>0</v>
      </c>
      <c r="BI142" s="150">
        <f t="shared" si="8"/>
        <v>0</v>
      </c>
      <c r="BJ142" s="17" t="s">
        <v>80</v>
      </c>
      <c r="BK142" s="150">
        <f t="shared" si="9"/>
        <v>0</v>
      </c>
      <c r="BL142" s="17" t="s">
        <v>287</v>
      </c>
      <c r="BM142" s="149" t="s">
        <v>343</v>
      </c>
    </row>
    <row r="143" spans="2:65" s="1" customFormat="1" ht="16.5" customHeight="1">
      <c r="B143" s="32"/>
      <c r="C143" s="137" t="s">
        <v>270</v>
      </c>
      <c r="D143" s="137" t="s">
        <v>189</v>
      </c>
      <c r="E143" s="138" t="s">
        <v>2505</v>
      </c>
      <c r="F143" s="139" t="s">
        <v>2506</v>
      </c>
      <c r="G143" s="140" t="s">
        <v>397</v>
      </c>
      <c r="H143" s="141">
        <v>333</v>
      </c>
      <c r="I143" s="142"/>
      <c r="J143" s="143">
        <f t="shared" si="0"/>
        <v>0</v>
      </c>
      <c r="K143" s="144"/>
      <c r="L143" s="32"/>
      <c r="M143" s="145" t="s">
        <v>1</v>
      </c>
      <c r="N143" s="146" t="s">
        <v>38</v>
      </c>
      <c r="P143" s="147">
        <f t="shared" si="1"/>
        <v>0</v>
      </c>
      <c r="Q143" s="147">
        <v>0</v>
      </c>
      <c r="R143" s="147">
        <f t="shared" si="2"/>
        <v>0</v>
      </c>
      <c r="S143" s="147">
        <v>0</v>
      </c>
      <c r="T143" s="148">
        <f t="shared" si="3"/>
        <v>0</v>
      </c>
      <c r="AR143" s="149" t="s">
        <v>287</v>
      </c>
      <c r="AT143" s="149" t="s">
        <v>189</v>
      </c>
      <c r="AU143" s="149" t="s">
        <v>80</v>
      </c>
      <c r="AY143" s="17" t="s">
        <v>187</v>
      </c>
      <c r="BE143" s="150">
        <f t="shared" si="4"/>
        <v>0</v>
      </c>
      <c r="BF143" s="150">
        <f t="shared" si="5"/>
        <v>0</v>
      </c>
      <c r="BG143" s="150">
        <f t="shared" si="6"/>
        <v>0</v>
      </c>
      <c r="BH143" s="150">
        <f t="shared" si="7"/>
        <v>0</v>
      </c>
      <c r="BI143" s="150">
        <f t="shared" si="8"/>
        <v>0</v>
      </c>
      <c r="BJ143" s="17" t="s">
        <v>80</v>
      </c>
      <c r="BK143" s="150">
        <f t="shared" si="9"/>
        <v>0</v>
      </c>
      <c r="BL143" s="17" t="s">
        <v>287</v>
      </c>
      <c r="BM143" s="149" t="s">
        <v>354</v>
      </c>
    </row>
    <row r="144" spans="2:65" s="1" customFormat="1" ht="16.5" customHeight="1">
      <c r="B144" s="32"/>
      <c r="C144" s="137" t="s">
        <v>274</v>
      </c>
      <c r="D144" s="137" t="s">
        <v>189</v>
      </c>
      <c r="E144" s="138" t="s">
        <v>2507</v>
      </c>
      <c r="F144" s="139" t="s">
        <v>2508</v>
      </c>
      <c r="G144" s="140" t="s">
        <v>2509</v>
      </c>
      <c r="H144" s="198"/>
      <c r="I144" s="142"/>
      <c r="J144" s="143">
        <f t="shared" si="0"/>
        <v>0</v>
      </c>
      <c r="K144" s="144"/>
      <c r="L144" s="32"/>
      <c r="M144" s="145" t="s">
        <v>1</v>
      </c>
      <c r="N144" s="146" t="s">
        <v>38</v>
      </c>
      <c r="P144" s="147">
        <f t="shared" si="1"/>
        <v>0</v>
      </c>
      <c r="Q144" s="147">
        <v>0</v>
      </c>
      <c r="R144" s="147">
        <f t="shared" si="2"/>
        <v>0</v>
      </c>
      <c r="S144" s="147">
        <v>0</v>
      </c>
      <c r="T144" s="148">
        <f t="shared" si="3"/>
        <v>0</v>
      </c>
      <c r="AR144" s="149" t="s">
        <v>287</v>
      </c>
      <c r="AT144" s="149" t="s">
        <v>189</v>
      </c>
      <c r="AU144" s="149" t="s">
        <v>80</v>
      </c>
      <c r="AY144" s="17" t="s">
        <v>187</v>
      </c>
      <c r="BE144" s="150">
        <f t="shared" si="4"/>
        <v>0</v>
      </c>
      <c r="BF144" s="150">
        <f t="shared" si="5"/>
        <v>0</v>
      </c>
      <c r="BG144" s="150">
        <f t="shared" si="6"/>
        <v>0</v>
      </c>
      <c r="BH144" s="150">
        <f t="shared" si="7"/>
        <v>0</v>
      </c>
      <c r="BI144" s="150">
        <f t="shared" si="8"/>
        <v>0</v>
      </c>
      <c r="BJ144" s="17" t="s">
        <v>80</v>
      </c>
      <c r="BK144" s="150">
        <f t="shared" si="9"/>
        <v>0</v>
      </c>
      <c r="BL144" s="17" t="s">
        <v>287</v>
      </c>
      <c r="BM144" s="149" t="s">
        <v>366</v>
      </c>
    </row>
    <row r="145" spans="2:65" s="11" customFormat="1" ht="25.9" customHeight="1">
      <c r="B145" s="125"/>
      <c r="D145" s="126" t="s">
        <v>72</v>
      </c>
      <c r="E145" s="127" t="s">
        <v>2510</v>
      </c>
      <c r="F145" s="127" t="s">
        <v>2511</v>
      </c>
      <c r="I145" s="128"/>
      <c r="J145" s="129">
        <f>BK145</f>
        <v>0</v>
      </c>
      <c r="L145" s="125"/>
      <c r="M145" s="130"/>
      <c r="P145" s="131">
        <f>SUM(P146:P160)</f>
        <v>0</v>
      </c>
      <c r="R145" s="131">
        <f>SUM(R146:R160)</f>
        <v>0</v>
      </c>
      <c r="T145" s="132">
        <f>SUM(T146:T160)</f>
        <v>0</v>
      </c>
      <c r="AR145" s="126" t="s">
        <v>84</v>
      </c>
      <c r="AT145" s="133" t="s">
        <v>72</v>
      </c>
      <c r="AU145" s="133" t="s">
        <v>73</v>
      </c>
      <c r="AY145" s="126" t="s">
        <v>187</v>
      </c>
      <c r="BK145" s="134">
        <f>SUM(BK146:BK160)</f>
        <v>0</v>
      </c>
    </row>
    <row r="146" spans="2:65" s="1" customFormat="1" ht="16.5" customHeight="1">
      <c r="B146" s="32"/>
      <c r="C146" s="137" t="s">
        <v>279</v>
      </c>
      <c r="D146" s="137" t="s">
        <v>189</v>
      </c>
      <c r="E146" s="138" t="s">
        <v>2512</v>
      </c>
      <c r="F146" s="139" t="s">
        <v>2513</v>
      </c>
      <c r="G146" s="140" t="s">
        <v>2514</v>
      </c>
      <c r="H146" s="141">
        <v>2</v>
      </c>
      <c r="I146" s="142"/>
      <c r="J146" s="143">
        <f t="shared" ref="J146:J160" si="10">ROUND(I146*H146,2)</f>
        <v>0</v>
      </c>
      <c r="K146" s="144"/>
      <c r="L146" s="32"/>
      <c r="M146" s="145" t="s">
        <v>1</v>
      </c>
      <c r="N146" s="146" t="s">
        <v>38</v>
      </c>
      <c r="P146" s="147">
        <f t="shared" ref="P146:P160" si="11">O146*H146</f>
        <v>0</v>
      </c>
      <c r="Q146" s="147">
        <v>0</v>
      </c>
      <c r="R146" s="147">
        <f t="shared" ref="R146:R160" si="12">Q146*H146</f>
        <v>0</v>
      </c>
      <c r="S146" s="147">
        <v>0</v>
      </c>
      <c r="T146" s="148">
        <f t="shared" ref="T146:T160" si="13">S146*H146</f>
        <v>0</v>
      </c>
      <c r="AR146" s="149" t="s">
        <v>287</v>
      </c>
      <c r="AT146" s="149" t="s">
        <v>189</v>
      </c>
      <c r="AU146" s="149" t="s">
        <v>80</v>
      </c>
      <c r="AY146" s="17" t="s">
        <v>187</v>
      </c>
      <c r="BE146" s="150">
        <f t="shared" ref="BE146:BE160" si="14">IF(N146="základní",J146,0)</f>
        <v>0</v>
      </c>
      <c r="BF146" s="150">
        <f t="shared" ref="BF146:BF160" si="15">IF(N146="snížená",J146,0)</f>
        <v>0</v>
      </c>
      <c r="BG146" s="150">
        <f t="shared" ref="BG146:BG160" si="16">IF(N146="zákl. přenesená",J146,0)</f>
        <v>0</v>
      </c>
      <c r="BH146" s="150">
        <f t="shared" ref="BH146:BH160" si="17">IF(N146="sníž. přenesená",J146,0)</f>
        <v>0</v>
      </c>
      <c r="BI146" s="150">
        <f t="shared" ref="BI146:BI160" si="18">IF(N146="nulová",J146,0)</f>
        <v>0</v>
      </c>
      <c r="BJ146" s="17" t="s">
        <v>80</v>
      </c>
      <c r="BK146" s="150">
        <f t="shared" ref="BK146:BK160" si="19">ROUND(I146*H146,2)</f>
        <v>0</v>
      </c>
      <c r="BL146" s="17" t="s">
        <v>287</v>
      </c>
      <c r="BM146" s="149" t="s">
        <v>375</v>
      </c>
    </row>
    <row r="147" spans="2:65" s="1" customFormat="1" ht="21.75" customHeight="1">
      <c r="B147" s="32"/>
      <c r="C147" s="137" t="s">
        <v>287</v>
      </c>
      <c r="D147" s="137" t="s">
        <v>189</v>
      </c>
      <c r="E147" s="138" t="s">
        <v>2515</v>
      </c>
      <c r="F147" s="139" t="s">
        <v>2516</v>
      </c>
      <c r="G147" s="140" t="s">
        <v>2517</v>
      </c>
      <c r="H147" s="141">
        <v>2</v>
      </c>
      <c r="I147" s="142"/>
      <c r="J147" s="143">
        <f t="shared" si="10"/>
        <v>0</v>
      </c>
      <c r="K147" s="144"/>
      <c r="L147" s="32"/>
      <c r="M147" s="145" t="s">
        <v>1</v>
      </c>
      <c r="N147" s="146" t="s">
        <v>38</v>
      </c>
      <c r="P147" s="147">
        <f t="shared" si="11"/>
        <v>0</v>
      </c>
      <c r="Q147" s="147">
        <v>0</v>
      </c>
      <c r="R147" s="147">
        <f t="shared" si="12"/>
        <v>0</v>
      </c>
      <c r="S147" s="147">
        <v>0</v>
      </c>
      <c r="T147" s="148">
        <f t="shared" si="13"/>
        <v>0</v>
      </c>
      <c r="AR147" s="149" t="s">
        <v>287</v>
      </c>
      <c r="AT147" s="149" t="s">
        <v>189</v>
      </c>
      <c r="AU147" s="149" t="s">
        <v>80</v>
      </c>
      <c r="AY147" s="17" t="s">
        <v>187</v>
      </c>
      <c r="BE147" s="150">
        <f t="shared" si="14"/>
        <v>0</v>
      </c>
      <c r="BF147" s="150">
        <f t="shared" si="15"/>
        <v>0</v>
      </c>
      <c r="BG147" s="150">
        <f t="shared" si="16"/>
        <v>0</v>
      </c>
      <c r="BH147" s="150">
        <f t="shared" si="17"/>
        <v>0</v>
      </c>
      <c r="BI147" s="150">
        <f t="shared" si="18"/>
        <v>0</v>
      </c>
      <c r="BJ147" s="17" t="s">
        <v>80</v>
      </c>
      <c r="BK147" s="150">
        <f t="shared" si="19"/>
        <v>0</v>
      </c>
      <c r="BL147" s="17" t="s">
        <v>287</v>
      </c>
      <c r="BM147" s="149" t="s">
        <v>388</v>
      </c>
    </row>
    <row r="148" spans="2:65" s="1" customFormat="1" ht="16.5" customHeight="1">
      <c r="B148" s="32"/>
      <c r="C148" s="137" t="s">
        <v>293</v>
      </c>
      <c r="D148" s="137" t="s">
        <v>189</v>
      </c>
      <c r="E148" s="138" t="s">
        <v>2518</v>
      </c>
      <c r="F148" s="139" t="s">
        <v>2519</v>
      </c>
      <c r="G148" s="140" t="s">
        <v>2514</v>
      </c>
      <c r="H148" s="141">
        <v>2</v>
      </c>
      <c r="I148" s="142"/>
      <c r="J148" s="143">
        <f t="shared" si="10"/>
        <v>0</v>
      </c>
      <c r="K148" s="144"/>
      <c r="L148" s="32"/>
      <c r="M148" s="145" t="s">
        <v>1</v>
      </c>
      <c r="N148" s="146" t="s">
        <v>38</v>
      </c>
      <c r="P148" s="147">
        <f t="shared" si="11"/>
        <v>0</v>
      </c>
      <c r="Q148" s="147">
        <v>0</v>
      </c>
      <c r="R148" s="147">
        <f t="shared" si="12"/>
        <v>0</v>
      </c>
      <c r="S148" s="147">
        <v>0</v>
      </c>
      <c r="T148" s="148">
        <f t="shared" si="13"/>
        <v>0</v>
      </c>
      <c r="AR148" s="149" t="s">
        <v>287</v>
      </c>
      <c r="AT148" s="149" t="s">
        <v>189</v>
      </c>
      <c r="AU148" s="149" t="s">
        <v>80</v>
      </c>
      <c r="AY148" s="17" t="s">
        <v>187</v>
      </c>
      <c r="BE148" s="150">
        <f t="shared" si="14"/>
        <v>0</v>
      </c>
      <c r="BF148" s="150">
        <f t="shared" si="15"/>
        <v>0</v>
      </c>
      <c r="BG148" s="150">
        <f t="shared" si="16"/>
        <v>0</v>
      </c>
      <c r="BH148" s="150">
        <f t="shared" si="17"/>
        <v>0</v>
      </c>
      <c r="BI148" s="150">
        <f t="shared" si="18"/>
        <v>0</v>
      </c>
      <c r="BJ148" s="17" t="s">
        <v>80</v>
      </c>
      <c r="BK148" s="150">
        <f t="shared" si="19"/>
        <v>0</v>
      </c>
      <c r="BL148" s="17" t="s">
        <v>287</v>
      </c>
      <c r="BM148" s="149" t="s">
        <v>403</v>
      </c>
    </row>
    <row r="149" spans="2:65" s="1" customFormat="1" ht="24.2" customHeight="1">
      <c r="B149" s="32"/>
      <c r="C149" s="137" t="s">
        <v>297</v>
      </c>
      <c r="D149" s="137" t="s">
        <v>189</v>
      </c>
      <c r="E149" s="138" t="s">
        <v>2520</v>
      </c>
      <c r="F149" s="139" t="s">
        <v>2521</v>
      </c>
      <c r="G149" s="140" t="s">
        <v>2517</v>
      </c>
      <c r="H149" s="141">
        <v>1</v>
      </c>
      <c r="I149" s="142"/>
      <c r="J149" s="143">
        <f t="shared" si="10"/>
        <v>0</v>
      </c>
      <c r="K149" s="144"/>
      <c r="L149" s="32"/>
      <c r="M149" s="145" t="s">
        <v>1</v>
      </c>
      <c r="N149" s="146" t="s">
        <v>38</v>
      </c>
      <c r="P149" s="147">
        <f t="shared" si="11"/>
        <v>0</v>
      </c>
      <c r="Q149" s="147">
        <v>0</v>
      </c>
      <c r="R149" s="147">
        <f t="shared" si="12"/>
        <v>0</v>
      </c>
      <c r="S149" s="147">
        <v>0</v>
      </c>
      <c r="T149" s="148">
        <f t="shared" si="13"/>
        <v>0</v>
      </c>
      <c r="AR149" s="149" t="s">
        <v>287</v>
      </c>
      <c r="AT149" s="149" t="s">
        <v>189</v>
      </c>
      <c r="AU149" s="149" t="s">
        <v>80</v>
      </c>
      <c r="AY149" s="17" t="s">
        <v>187</v>
      </c>
      <c r="BE149" s="150">
        <f t="shared" si="14"/>
        <v>0</v>
      </c>
      <c r="BF149" s="150">
        <f t="shared" si="15"/>
        <v>0</v>
      </c>
      <c r="BG149" s="150">
        <f t="shared" si="16"/>
        <v>0</v>
      </c>
      <c r="BH149" s="150">
        <f t="shared" si="17"/>
        <v>0</v>
      </c>
      <c r="BI149" s="150">
        <f t="shared" si="18"/>
        <v>0</v>
      </c>
      <c r="BJ149" s="17" t="s">
        <v>80</v>
      </c>
      <c r="BK149" s="150">
        <f t="shared" si="19"/>
        <v>0</v>
      </c>
      <c r="BL149" s="17" t="s">
        <v>287</v>
      </c>
      <c r="BM149" s="149" t="s">
        <v>415</v>
      </c>
    </row>
    <row r="150" spans="2:65" s="1" customFormat="1" ht="16.5" customHeight="1">
      <c r="B150" s="32"/>
      <c r="C150" s="137" t="s">
        <v>303</v>
      </c>
      <c r="D150" s="137" t="s">
        <v>189</v>
      </c>
      <c r="E150" s="138" t="s">
        <v>2522</v>
      </c>
      <c r="F150" s="139" t="s">
        <v>2523</v>
      </c>
      <c r="G150" s="140" t="s">
        <v>2517</v>
      </c>
      <c r="H150" s="141">
        <v>1</v>
      </c>
      <c r="I150" s="142"/>
      <c r="J150" s="143">
        <f t="shared" si="10"/>
        <v>0</v>
      </c>
      <c r="K150" s="144"/>
      <c r="L150" s="32"/>
      <c r="M150" s="145" t="s">
        <v>1</v>
      </c>
      <c r="N150" s="146" t="s">
        <v>38</v>
      </c>
      <c r="P150" s="147">
        <f t="shared" si="11"/>
        <v>0</v>
      </c>
      <c r="Q150" s="147">
        <v>0</v>
      </c>
      <c r="R150" s="147">
        <f t="shared" si="12"/>
        <v>0</v>
      </c>
      <c r="S150" s="147">
        <v>0</v>
      </c>
      <c r="T150" s="148">
        <f t="shared" si="13"/>
        <v>0</v>
      </c>
      <c r="AR150" s="149" t="s">
        <v>287</v>
      </c>
      <c r="AT150" s="149" t="s">
        <v>189</v>
      </c>
      <c r="AU150" s="149" t="s">
        <v>80</v>
      </c>
      <c r="AY150" s="17" t="s">
        <v>187</v>
      </c>
      <c r="BE150" s="150">
        <f t="shared" si="14"/>
        <v>0</v>
      </c>
      <c r="BF150" s="150">
        <f t="shared" si="15"/>
        <v>0</v>
      </c>
      <c r="BG150" s="150">
        <f t="shared" si="16"/>
        <v>0</v>
      </c>
      <c r="BH150" s="150">
        <f t="shared" si="17"/>
        <v>0</v>
      </c>
      <c r="BI150" s="150">
        <f t="shared" si="18"/>
        <v>0</v>
      </c>
      <c r="BJ150" s="17" t="s">
        <v>80</v>
      </c>
      <c r="BK150" s="150">
        <f t="shared" si="19"/>
        <v>0</v>
      </c>
      <c r="BL150" s="17" t="s">
        <v>287</v>
      </c>
      <c r="BM150" s="149" t="s">
        <v>423</v>
      </c>
    </row>
    <row r="151" spans="2:65" s="1" customFormat="1" ht="16.5" customHeight="1">
      <c r="B151" s="32"/>
      <c r="C151" s="137" t="s">
        <v>312</v>
      </c>
      <c r="D151" s="137" t="s">
        <v>189</v>
      </c>
      <c r="E151" s="138" t="s">
        <v>2524</v>
      </c>
      <c r="F151" s="139" t="s">
        <v>2525</v>
      </c>
      <c r="G151" s="140" t="s">
        <v>2517</v>
      </c>
      <c r="H151" s="141">
        <v>1</v>
      </c>
      <c r="I151" s="142"/>
      <c r="J151" s="143">
        <f t="shared" si="10"/>
        <v>0</v>
      </c>
      <c r="K151" s="144"/>
      <c r="L151" s="32"/>
      <c r="M151" s="145" t="s">
        <v>1</v>
      </c>
      <c r="N151" s="146" t="s">
        <v>38</v>
      </c>
      <c r="P151" s="147">
        <f t="shared" si="11"/>
        <v>0</v>
      </c>
      <c r="Q151" s="147">
        <v>0</v>
      </c>
      <c r="R151" s="147">
        <f t="shared" si="12"/>
        <v>0</v>
      </c>
      <c r="S151" s="147">
        <v>0</v>
      </c>
      <c r="T151" s="148">
        <f t="shared" si="13"/>
        <v>0</v>
      </c>
      <c r="AR151" s="149" t="s">
        <v>287</v>
      </c>
      <c r="AT151" s="149" t="s">
        <v>189</v>
      </c>
      <c r="AU151" s="149" t="s">
        <v>80</v>
      </c>
      <c r="AY151" s="17" t="s">
        <v>187</v>
      </c>
      <c r="BE151" s="150">
        <f t="shared" si="14"/>
        <v>0</v>
      </c>
      <c r="BF151" s="150">
        <f t="shared" si="15"/>
        <v>0</v>
      </c>
      <c r="BG151" s="150">
        <f t="shared" si="16"/>
        <v>0</v>
      </c>
      <c r="BH151" s="150">
        <f t="shared" si="17"/>
        <v>0</v>
      </c>
      <c r="BI151" s="150">
        <f t="shared" si="18"/>
        <v>0</v>
      </c>
      <c r="BJ151" s="17" t="s">
        <v>80</v>
      </c>
      <c r="BK151" s="150">
        <f t="shared" si="19"/>
        <v>0</v>
      </c>
      <c r="BL151" s="17" t="s">
        <v>287</v>
      </c>
      <c r="BM151" s="149" t="s">
        <v>431</v>
      </c>
    </row>
    <row r="152" spans="2:65" s="1" customFormat="1" ht="16.5" customHeight="1">
      <c r="B152" s="32"/>
      <c r="C152" s="137" t="s">
        <v>7</v>
      </c>
      <c r="D152" s="137" t="s">
        <v>189</v>
      </c>
      <c r="E152" s="138" t="s">
        <v>2526</v>
      </c>
      <c r="F152" s="139" t="s">
        <v>2527</v>
      </c>
      <c r="G152" s="140" t="s">
        <v>2517</v>
      </c>
      <c r="H152" s="141">
        <v>2</v>
      </c>
      <c r="I152" s="142"/>
      <c r="J152" s="143">
        <f t="shared" si="10"/>
        <v>0</v>
      </c>
      <c r="K152" s="144"/>
      <c r="L152" s="32"/>
      <c r="M152" s="145" t="s">
        <v>1</v>
      </c>
      <c r="N152" s="146" t="s">
        <v>38</v>
      </c>
      <c r="P152" s="147">
        <f t="shared" si="11"/>
        <v>0</v>
      </c>
      <c r="Q152" s="147">
        <v>0</v>
      </c>
      <c r="R152" s="147">
        <f t="shared" si="12"/>
        <v>0</v>
      </c>
      <c r="S152" s="147">
        <v>0</v>
      </c>
      <c r="T152" s="148">
        <f t="shared" si="13"/>
        <v>0</v>
      </c>
      <c r="AR152" s="149" t="s">
        <v>287</v>
      </c>
      <c r="AT152" s="149" t="s">
        <v>189</v>
      </c>
      <c r="AU152" s="149" t="s">
        <v>80</v>
      </c>
      <c r="AY152" s="17" t="s">
        <v>187</v>
      </c>
      <c r="BE152" s="150">
        <f t="shared" si="14"/>
        <v>0</v>
      </c>
      <c r="BF152" s="150">
        <f t="shared" si="15"/>
        <v>0</v>
      </c>
      <c r="BG152" s="150">
        <f t="shared" si="16"/>
        <v>0</v>
      </c>
      <c r="BH152" s="150">
        <f t="shared" si="17"/>
        <v>0</v>
      </c>
      <c r="BI152" s="150">
        <f t="shared" si="18"/>
        <v>0</v>
      </c>
      <c r="BJ152" s="17" t="s">
        <v>80</v>
      </c>
      <c r="BK152" s="150">
        <f t="shared" si="19"/>
        <v>0</v>
      </c>
      <c r="BL152" s="17" t="s">
        <v>287</v>
      </c>
      <c r="BM152" s="149" t="s">
        <v>439</v>
      </c>
    </row>
    <row r="153" spans="2:65" s="1" customFormat="1" ht="16.5" customHeight="1">
      <c r="B153" s="32"/>
      <c r="C153" s="137" t="s">
        <v>325</v>
      </c>
      <c r="D153" s="137" t="s">
        <v>189</v>
      </c>
      <c r="E153" s="138" t="s">
        <v>2528</v>
      </c>
      <c r="F153" s="139" t="s">
        <v>2529</v>
      </c>
      <c r="G153" s="140" t="s">
        <v>2517</v>
      </c>
      <c r="H153" s="141">
        <v>3</v>
      </c>
      <c r="I153" s="142"/>
      <c r="J153" s="143">
        <f t="shared" si="10"/>
        <v>0</v>
      </c>
      <c r="K153" s="144"/>
      <c r="L153" s="32"/>
      <c r="M153" s="145" t="s">
        <v>1</v>
      </c>
      <c r="N153" s="146" t="s">
        <v>38</v>
      </c>
      <c r="P153" s="147">
        <f t="shared" si="11"/>
        <v>0</v>
      </c>
      <c r="Q153" s="147">
        <v>0</v>
      </c>
      <c r="R153" s="147">
        <f t="shared" si="12"/>
        <v>0</v>
      </c>
      <c r="S153" s="147">
        <v>0</v>
      </c>
      <c r="T153" s="148">
        <f t="shared" si="13"/>
        <v>0</v>
      </c>
      <c r="AR153" s="149" t="s">
        <v>287</v>
      </c>
      <c r="AT153" s="149" t="s">
        <v>189</v>
      </c>
      <c r="AU153" s="149" t="s">
        <v>80</v>
      </c>
      <c r="AY153" s="17" t="s">
        <v>187</v>
      </c>
      <c r="BE153" s="150">
        <f t="shared" si="14"/>
        <v>0</v>
      </c>
      <c r="BF153" s="150">
        <f t="shared" si="15"/>
        <v>0</v>
      </c>
      <c r="BG153" s="150">
        <f t="shared" si="16"/>
        <v>0</v>
      </c>
      <c r="BH153" s="150">
        <f t="shared" si="17"/>
        <v>0</v>
      </c>
      <c r="BI153" s="150">
        <f t="shared" si="18"/>
        <v>0</v>
      </c>
      <c r="BJ153" s="17" t="s">
        <v>80</v>
      </c>
      <c r="BK153" s="150">
        <f t="shared" si="19"/>
        <v>0</v>
      </c>
      <c r="BL153" s="17" t="s">
        <v>287</v>
      </c>
      <c r="BM153" s="149" t="s">
        <v>447</v>
      </c>
    </row>
    <row r="154" spans="2:65" s="1" customFormat="1" ht="24.2" customHeight="1">
      <c r="B154" s="32"/>
      <c r="C154" s="137" t="s">
        <v>337</v>
      </c>
      <c r="D154" s="137" t="s">
        <v>189</v>
      </c>
      <c r="E154" s="138" t="s">
        <v>2530</v>
      </c>
      <c r="F154" s="139" t="s">
        <v>2531</v>
      </c>
      <c r="G154" s="140" t="s">
        <v>2514</v>
      </c>
      <c r="H154" s="141">
        <v>2</v>
      </c>
      <c r="I154" s="142"/>
      <c r="J154" s="143">
        <f t="shared" si="10"/>
        <v>0</v>
      </c>
      <c r="K154" s="144"/>
      <c r="L154" s="32"/>
      <c r="M154" s="145" t="s">
        <v>1</v>
      </c>
      <c r="N154" s="146" t="s">
        <v>38</v>
      </c>
      <c r="P154" s="147">
        <f t="shared" si="11"/>
        <v>0</v>
      </c>
      <c r="Q154" s="147">
        <v>0</v>
      </c>
      <c r="R154" s="147">
        <f t="shared" si="12"/>
        <v>0</v>
      </c>
      <c r="S154" s="147">
        <v>0</v>
      </c>
      <c r="T154" s="148">
        <f t="shared" si="13"/>
        <v>0</v>
      </c>
      <c r="AR154" s="149" t="s">
        <v>287</v>
      </c>
      <c r="AT154" s="149" t="s">
        <v>189</v>
      </c>
      <c r="AU154" s="149" t="s">
        <v>80</v>
      </c>
      <c r="AY154" s="17" t="s">
        <v>187</v>
      </c>
      <c r="BE154" s="150">
        <f t="shared" si="14"/>
        <v>0</v>
      </c>
      <c r="BF154" s="150">
        <f t="shared" si="15"/>
        <v>0</v>
      </c>
      <c r="BG154" s="150">
        <f t="shared" si="16"/>
        <v>0</v>
      </c>
      <c r="BH154" s="150">
        <f t="shared" si="17"/>
        <v>0</v>
      </c>
      <c r="BI154" s="150">
        <f t="shared" si="18"/>
        <v>0</v>
      </c>
      <c r="BJ154" s="17" t="s">
        <v>80</v>
      </c>
      <c r="BK154" s="150">
        <f t="shared" si="19"/>
        <v>0</v>
      </c>
      <c r="BL154" s="17" t="s">
        <v>287</v>
      </c>
      <c r="BM154" s="149" t="s">
        <v>455</v>
      </c>
    </row>
    <row r="155" spans="2:65" s="1" customFormat="1" ht="16.5" customHeight="1">
      <c r="B155" s="32"/>
      <c r="C155" s="137" t="s">
        <v>343</v>
      </c>
      <c r="D155" s="137" t="s">
        <v>189</v>
      </c>
      <c r="E155" s="138" t="s">
        <v>2532</v>
      </c>
      <c r="F155" s="139" t="s">
        <v>2533</v>
      </c>
      <c r="G155" s="140" t="s">
        <v>2517</v>
      </c>
      <c r="H155" s="141">
        <v>2</v>
      </c>
      <c r="I155" s="142"/>
      <c r="J155" s="143">
        <f t="shared" si="10"/>
        <v>0</v>
      </c>
      <c r="K155" s="144"/>
      <c r="L155" s="32"/>
      <c r="M155" s="145" t="s">
        <v>1</v>
      </c>
      <c r="N155" s="146" t="s">
        <v>38</v>
      </c>
      <c r="P155" s="147">
        <f t="shared" si="11"/>
        <v>0</v>
      </c>
      <c r="Q155" s="147">
        <v>0</v>
      </c>
      <c r="R155" s="147">
        <f t="shared" si="12"/>
        <v>0</v>
      </c>
      <c r="S155" s="147">
        <v>0</v>
      </c>
      <c r="T155" s="148">
        <f t="shared" si="13"/>
        <v>0</v>
      </c>
      <c r="AR155" s="149" t="s">
        <v>287</v>
      </c>
      <c r="AT155" s="149" t="s">
        <v>189</v>
      </c>
      <c r="AU155" s="149" t="s">
        <v>80</v>
      </c>
      <c r="AY155" s="17" t="s">
        <v>187</v>
      </c>
      <c r="BE155" s="150">
        <f t="shared" si="14"/>
        <v>0</v>
      </c>
      <c r="BF155" s="150">
        <f t="shared" si="15"/>
        <v>0</v>
      </c>
      <c r="BG155" s="150">
        <f t="shared" si="16"/>
        <v>0</v>
      </c>
      <c r="BH155" s="150">
        <f t="shared" si="17"/>
        <v>0</v>
      </c>
      <c r="BI155" s="150">
        <f t="shared" si="18"/>
        <v>0</v>
      </c>
      <c r="BJ155" s="17" t="s">
        <v>80</v>
      </c>
      <c r="BK155" s="150">
        <f t="shared" si="19"/>
        <v>0</v>
      </c>
      <c r="BL155" s="17" t="s">
        <v>287</v>
      </c>
      <c r="BM155" s="149" t="s">
        <v>463</v>
      </c>
    </row>
    <row r="156" spans="2:65" s="1" customFormat="1" ht="16.5" customHeight="1">
      <c r="B156" s="32"/>
      <c r="C156" s="137" t="s">
        <v>349</v>
      </c>
      <c r="D156" s="137" t="s">
        <v>189</v>
      </c>
      <c r="E156" s="138" t="s">
        <v>2534</v>
      </c>
      <c r="F156" s="139" t="s">
        <v>2535</v>
      </c>
      <c r="G156" s="140" t="s">
        <v>397</v>
      </c>
      <c r="H156" s="141">
        <v>26</v>
      </c>
      <c r="I156" s="142"/>
      <c r="J156" s="143">
        <f t="shared" si="10"/>
        <v>0</v>
      </c>
      <c r="K156" s="144"/>
      <c r="L156" s="32"/>
      <c r="M156" s="145" t="s">
        <v>1</v>
      </c>
      <c r="N156" s="146" t="s">
        <v>38</v>
      </c>
      <c r="P156" s="147">
        <f t="shared" si="11"/>
        <v>0</v>
      </c>
      <c r="Q156" s="147">
        <v>0</v>
      </c>
      <c r="R156" s="147">
        <f t="shared" si="12"/>
        <v>0</v>
      </c>
      <c r="S156" s="147">
        <v>0</v>
      </c>
      <c r="T156" s="148">
        <f t="shared" si="13"/>
        <v>0</v>
      </c>
      <c r="AR156" s="149" t="s">
        <v>287</v>
      </c>
      <c r="AT156" s="149" t="s">
        <v>189</v>
      </c>
      <c r="AU156" s="149" t="s">
        <v>80</v>
      </c>
      <c r="AY156" s="17" t="s">
        <v>187</v>
      </c>
      <c r="BE156" s="150">
        <f t="shared" si="14"/>
        <v>0</v>
      </c>
      <c r="BF156" s="150">
        <f t="shared" si="15"/>
        <v>0</v>
      </c>
      <c r="BG156" s="150">
        <f t="shared" si="16"/>
        <v>0</v>
      </c>
      <c r="BH156" s="150">
        <f t="shared" si="17"/>
        <v>0</v>
      </c>
      <c r="BI156" s="150">
        <f t="shared" si="18"/>
        <v>0</v>
      </c>
      <c r="BJ156" s="17" t="s">
        <v>80</v>
      </c>
      <c r="BK156" s="150">
        <f t="shared" si="19"/>
        <v>0</v>
      </c>
      <c r="BL156" s="17" t="s">
        <v>287</v>
      </c>
      <c r="BM156" s="149" t="s">
        <v>472</v>
      </c>
    </row>
    <row r="157" spans="2:65" s="1" customFormat="1" ht="16.5" customHeight="1">
      <c r="B157" s="32"/>
      <c r="C157" s="137" t="s">
        <v>354</v>
      </c>
      <c r="D157" s="137" t="s">
        <v>189</v>
      </c>
      <c r="E157" s="138" t="s">
        <v>2536</v>
      </c>
      <c r="F157" s="139" t="s">
        <v>2537</v>
      </c>
      <c r="G157" s="140" t="s">
        <v>2517</v>
      </c>
      <c r="H157" s="141">
        <v>2</v>
      </c>
      <c r="I157" s="142"/>
      <c r="J157" s="143">
        <f t="shared" si="10"/>
        <v>0</v>
      </c>
      <c r="K157" s="144"/>
      <c r="L157" s="32"/>
      <c r="M157" s="145" t="s">
        <v>1</v>
      </c>
      <c r="N157" s="146" t="s">
        <v>38</v>
      </c>
      <c r="P157" s="147">
        <f t="shared" si="11"/>
        <v>0</v>
      </c>
      <c r="Q157" s="147">
        <v>0</v>
      </c>
      <c r="R157" s="147">
        <f t="shared" si="12"/>
        <v>0</v>
      </c>
      <c r="S157" s="147">
        <v>0</v>
      </c>
      <c r="T157" s="148">
        <f t="shared" si="13"/>
        <v>0</v>
      </c>
      <c r="AR157" s="149" t="s">
        <v>287</v>
      </c>
      <c r="AT157" s="149" t="s">
        <v>189</v>
      </c>
      <c r="AU157" s="149" t="s">
        <v>80</v>
      </c>
      <c r="AY157" s="17" t="s">
        <v>187</v>
      </c>
      <c r="BE157" s="150">
        <f t="shared" si="14"/>
        <v>0</v>
      </c>
      <c r="BF157" s="150">
        <f t="shared" si="15"/>
        <v>0</v>
      </c>
      <c r="BG157" s="150">
        <f t="shared" si="16"/>
        <v>0</v>
      </c>
      <c r="BH157" s="150">
        <f t="shared" si="17"/>
        <v>0</v>
      </c>
      <c r="BI157" s="150">
        <f t="shared" si="18"/>
        <v>0</v>
      </c>
      <c r="BJ157" s="17" t="s">
        <v>80</v>
      </c>
      <c r="BK157" s="150">
        <f t="shared" si="19"/>
        <v>0</v>
      </c>
      <c r="BL157" s="17" t="s">
        <v>287</v>
      </c>
      <c r="BM157" s="149" t="s">
        <v>484</v>
      </c>
    </row>
    <row r="158" spans="2:65" s="1" customFormat="1" ht="16.5" customHeight="1">
      <c r="B158" s="32"/>
      <c r="C158" s="137" t="s">
        <v>360</v>
      </c>
      <c r="D158" s="137" t="s">
        <v>189</v>
      </c>
      <c r="E158" s="138" t="s">
        <v>2538</v>
      </c>
      <c r="F158" s="139" t="s">
        <v>2539</v>
      </c>
      <c r="G158" s="140" t="s">
        <v>2517</v>
      </c>
      <c r="H158" s="141">
        <v>2</v>
      </c>
      <c r="I158" s="142"/>
      <c r="J158" s="143">
        <f t="shared" si="10"/>
        <v>0</v>
      </c>
      <c r="K158" s="144"/>
      <c r="L158" s="32"/>
      <c r="M158" s="145" t="s">
        <v>1</v>
      </c>
      <c r="N158" s="146" t="s">
        <v>38</v>
      </c>
      <c r="P158" s="147">
        <f t="shared" si="11"/>
        <v>0</v>
      </c>
      <c r="Q158" s="147">
        <v>0</v>
      </c>
      <c r="R158" s="147">
        <f t="shared" si="12"/>
        <v>0</v>
      </c>
      <c r="S158" s="147">
        <v>0</v>
      </c>
      <c r="T158" s="148">
        <f t="shared" si="13"/>
        <v>0</v>
      </c>
      <c r="AR158" s="149" t="s">
        <v>287</v>
      </c>
      <c r="AT158" s="149" t="s">
        <v>189</v>
      </c>
      <c r="AU158" s="149" t="s">
        <v>80</v>
      </c>
      <c r="AY158" s="17" t="s">
        <v>187</v>
      </c>
      <c r="BE158" s="150">
        <f t="shared" si="14"/>
        <v>0</v>
      </c>
      <c r="BF158" s="150">
        <f t="shared" si="15"/>
        <v>0</v>
      </c>
      <c r="BG158" s="150">
        <f t="shared" si="16"/>
        <v>0</v>
      </c>
      <c r="BH158" s="150">
        <f t="shared" si="17"/>
        <v>0</v>
      </c>
      <c r="BI158" s="150">
        <f t="shared" si="18"/>
        <v>0</v>
      </c>
      <c r="BJ158" s="17" t="s">
        <v>80</v>
      </c>
      <c r="BK158" s="150">
        <f t="shared" si="19"/>
        <v>0</v>
      </c>
      <c r="BL158" s="17" t="s">
        <v>287</v>
      </c>
      <c r="BM158" s="149" t="s">
        <v>501</v>
      </c>
    </row>
    <row r="159" spans="2:65" s="1" customFormat="1" ht="16.5" customHeight="1">
      <c r="B159" s="32"/>
      <c r="C159" s="137" t="s">
        <v>366</v>
      </c>
      <c r="D159" s="137" t="s">
        <v>189</v>
      </c>
      <c r="E159" s="138" t="s">
        <v>2540</v>
      </c>
      <c r="F159" s="139" t="s">
        <v>2541</v>
      </c>
      <c r="G159" s="140" t="s">
        <v>2514</v>
      </c>
      <c r="H159" s="141">
        <v>1</v>
      </c>
      <c r="I159" s="142"/>
      <c r="J159" s="143">
        <f t="shared" si="10"/>
        <v>0</v>
      </c>
      <c r="K159" s="144"/>
      <c r="L159" s="32"/>
      <c r="M159" s="145" t="s">
        <v>1</v>
      </c>
      <c r="N159" s="146" t="s">
        <v>38</v>
      </c>
      <c r="P159" s="147">
        <f t="shared" si="11"/>
        <v>0</v>
      </c>
      <c r="Q159" s="147">
        <v>0</v>
      </c>
      <c r="R159" s="147">
        <f t="shared" si="12"/>
        <v>0</v>
      </c>
      <c r="S159" s="147">
        <v>0</v>
      </c>
      <c r="T159" s="148">
        <f t="shared" si="13"/>
        <v>0</v>
      </c>
      <c r="AR159" s="149" t="s">
        <v>287</v>
      </c>
      <c r="AT159" s="149" t="s">
        <v>189</v>
      </c>
      <c r="AU159" s="149" t="s">
        <v>80</v>
      </c>
      <c r="AY159" s="17" t="s">
        <v>187</v>
      </c>
      <c r="BE159" s="150">
        <f t="shared" si="14"/>
        <v>0</v>
      </c>
      <c r="BF159" s="150">
        <f t="shared" si="15"/>
        <v>0</v>
      </c>
      <c r="BG159" s="150">
        <f t="shared" si="16"/>
        <v>0</v>
      </c>
      <c r="BH159" s="150">
        <f t="shared" si="17"/>
        <v>0</v>
      </c>
      <c r="BI159" s="150">
        <f t="shared" si="18"/>
        <v>0</v>
      </c>
      <c r="BJ159" s="17" t="s">
        <v>80</v>
      </c>
      <c r="BK159" s="150">
        <f t="shared" si="19"/>
        <v>0</v>
      </c>
      <c r="BL159" s="17" t="s">
        <v>287</v>
      </c>
      <c r="BM159" s="149" t="s">
        <v>478</v>
      </c>
    </row>
    <row r="160" spans="2:65" s="1" customFormat="1" ht="16.5" customHeight="1">
      <c r="B160" s="32"/>
      <c r="C160" s="137" t="s">
        <v>370</v>
      </c>
      <c r="D160" s="137" t="s">
        <v>189</v>
      </c>
      <c r="E160" s="138" t="s">
        <v>2542</v>
      </c>
      <c r="F160" s="139" t="s">
        <v>2543</v>
      </c>
      <c r="G160" s="140" t="s">
        <v>2509</v>
      </c>
      <c r="H160" s="198"/>
      <c r="I160" s="142"/>
      <c r="J160" s="143">
        <f t="shared" si="10"/>
        <v>0</v>
      </c>
      <c r="K160" s="144"/>
      <c r="L160" s="32"/>
      <c r="M160" s="145" t="s">
        <v>1</v>
      </c>
      <c r="N160" s="146" t="s">
        <v>38</v>
      </c>
      <c r="P160" s="147">
        <f t="shared" si="11"/>
        <v>0</v>
      </c>
      <c r="Q160" s="147">
        <v>0</v>
      </c>
      <c r="R160" s="147">
        <f t="shared" si="12"/>
        <v>0</v>
      </c>
      <c r="S160" s="147">
        <v>0</v>
      </c>
      <c r="T160" s="148">
        <f t="shared" si="13"/>
        <v>0</v>
      </c>
      <c r="AR160" s="149" t="s">
        <v>287</v>
      </c>
      <c r="AT160" s="149" t="s">
        <v>189</v>
      </c>
      <c r="AU160" s="149" t="s">
        <v>80</v>
      </c>
      <c r="AY160" s="17" t="s">
        <v>187</v>
      </c>
      <c r="BE160" s="150">
        <f t="shared" si="14"/>
        <v>0</v>
      </c>
      <c r="BF160" s="150">
        <f t="shared" si="15"/>
        <v>0</v>
      </c>
      <c r="BG160" s="150">
        <f t="shared" si="16"/>
        <v>0</v>
      </c>
      <c r="BH160" s="150">
        <f t="shared" si="17"/>
        <v>0</v>
      </c>
      <c r="BI160" s="150">
        <f t="shared" si="18"/>
        <v>0</v>
      </c>
      <c r="BJ160" s="17" t="s">
        <v>80</v>
      </c>
      <c r="BK160" s="150">
        <f t="shared" si="19"/>
        <v>0</v>
      </c>
      <c r="BL160" s="17" t="s">
        <v>287</v>
      </c>
      <c r="BM160" s="149" t="s">
        <v>519</v>
      </c>
    </row>
    <row r="161" spans="2:65" s="11" customFormat="1" ht="25.9" customHeight="1">
      <c r="B161" s="125"/>
      <c r="D161" s="126" t="s">
        <v>72</v>
      </c>
      <c r="E161" s="127" t="s">
        <v>2544</v>
      </c>
      <c r="F161" s="127" t="s">
        <v>2545</v>
      </c>
      <c r="I161" s="128"/>
      <c r="J161" s="129">
        <f>BK161</f>
        <v>0</v>
      </c>
      <c r="L161" s="125"/>
      <c r="M161" s="130"/>
      <c r="P161" s="131">
        <f>SUM(P162:P170)</f>
        <v>0</v>
      </c>
      <c r="R161" s="131">
        <f>SUM(R162:R170)</f>
        <v>0</v>
      </c>
      <c r="T161" s="132">
        <f>SUM(T162:T170)</f>
        <v>0</v>
      </c>
      <c r="AR161" s="126" t="s">
        <v>84</v>
      </c>
      <c r="AT161" s="133" t="s">
        <v>72</v>
      </c>
      <c r="AU161" s="133" t="s">
        <v>73</v>
      </c>
      <c r="AY161" s="126" t="s">
        <v>187</v>
      </c>
      <c r="BK161" s="134">
        <f>SUM(BK162:BK170)</f>
        <v>0</v>
      </c>
    </row>
    <row r="162" spans="2:65" s="1" customFormat="1" ht="16.5" customHeight="1">
      <c r="B162" s="32"/>
      <c r="C162" s="137" t="s">
        <v>375</v>
      </c>
      <c r="D162" s="137" t="s">
        <v>189</v>
      </c>
      <c r="E162" s="138" t="s">
        <v>2546</v>
      </c>
      <c r="F162" s="139" t="s">
        <v>2547</v>
      </c>
      <c r="G162" s="140" t="s">
        <v>2514</v>
      </c>
      <c r="H162" s="141">
        <v>6</v>
      </c>
      <c r="I162" s="142"/>
      <c r="J162" s="143">
        <f t="shared" ref="J162:J170" si="20">ROUND(I162*H162,2)</f>
        <v>0</v>
      </c>
      <c r="K162" s="144"/>
      <c r="L162" s="32"/>
      <c r="M162" s="145" t="s">
        <v>1</v>
      </c>
      <c r="N162" s="146" t="s">
        <v>38</v>
      </c>
      <c r="P162" s="147">
        <f t="shared" ref="P162:P170" si="21">O162*H162</f>
        <v>0</v>
      </c>
      <c r="Q162" s="147">
        <v>0</v>
      </c>
      <c r="R162" s="147">
        <f t="shared" ref="R162:R170" si="22">Q162*H162</f>
        <v>0</v>
      </c>
      <c r="S162" s="147">
        <v>0</v>
      </c>
      <c r="T162" s="148">
        <f t="shared" ref="T162:T170" si="23">S162*H162</f>
        <v>0</v>
      </c>
      <c r="AR162" s="149" t="s">
        <v>287</v>
      </c>
      <c r="AT162" s="149" t="s">
        <v>189</v>
      </c>
      <c r="AU162" s="149" t="s">
        <v>80</v>
      </c>
      <c r="AY162" s="17" t="s">
        <v>187</v>
      </c>
      <c r="BE162" s="150">
        <f t="shared" ref="BE162:BE170" si="24">IF(N162="základní",J162,0)</f>
        <v>0</v>
      </c>
      <c r="BF162" s="150">
        <f t="shared" ref="BF162:BF170" si="25">IF(N162="snížená",J162,0)</f>
        <v>0</v>
      </c>
      <c r="BG162" s="150">
        <f t="shared" ref="BG162:BG170" si="26">IF(N162="zákl. přenesená",J162,0)</f>
        <v>0</v>
      </c>
      <c r="BH162" s="150">
        <f t="shared" ref="BH162:BH170" si="27">IF(N162="sníž. přenesená",J162,0)</f>
        <v>0</v>
      </c>
      <c r="BI162" s="150">
        <f t="shared" ref="BI162:BI170" si="28">IF(N162="nulová",J162,0)</f>
        <v>0</v>
      </c>
      <c r="BJ162" s="17" t="s">
        <v>80</v>
      </c>
      <c r="BK162" s="150">
        <f t="shared" ref="BK162:BK170" si="29">ROUND(I162*H162,2)</f>
        <v>0</v>
      </c>
      <c r="BL162" s="17" t="s">
        <v>287</v>
      </c>
      <c r="BM162" s="149" t="s">
        <v>529</v>
      </c>
    </row>
    <row r="163" spans="2:65" s="1" customFormat="1" ht="16.5" customHeight="1">
      <c r="B163" s="32"/>
      <c r="C163" s="137" t="s">
        <v>381</v>
      </c>
      <c r="D163" s="137" t="s">
        <v>189</v>
      </c>
      <c r="E163" s="138" t="s">
        <v>2548</v>
      </c>
      <c r="F163" s="139" t="s">
        <v>2549</v>
      </c>
      <c r="G163" s="140" t="s">
        <v>2514</v>
      </c>
      <c r="H163" s="141">
        <v>1</v>
      </c>
      <c r="I163" s="142"/>
      <c r="J163" s="143">
        <f t="shared" si="20"/>
        <v>0</v>
      </c>
      <c r="K163" s="144"/>
      <c r="L163" s="32"/>
      <c r="M163" s="145" t="s">
        <v>1</v>
      </c>
      <c r="N163" s="146" t="s">
        <v>38</v>
      </c>
      <c r="P163" s="147">
        <f t="shared" si="21"/>
        <v>0</v>
      </c>
      <c r="Q163" s="147">
        <v>0</v>
      </c>
      <c r="R163" s="147">
        <f t="shared" si="22"/>
        <v>0</v>
      </c>
      <c r="S163" s="147">
        <v>0</v>
      </c>
      <c r="T163" s="148">
        <f t="shared" si="23"/>
        <v>0</v>
      </c>
      <c r="AR163" s="149" t="s">
        <v>287</v>
      </c>
      <c r="AT163" s="149" t="s">
        <v>189</v>
      </c>
      <c r="AU163" s="149" t="s">
        <v>80</v>
      </c>
      <c r="AY163" s="17" t="s">
        <v>187</v>
      </c>
      <c r="BE163" s="150">
        <f t="shared" si="24"/>
        <v>0</v>
      </c>
      <c r="BF163" s="150">
        <f t="shared" si="25"/>
        <v>0</v>
      </c>
      <c r="BG163" s="150">
        <f t="shared" si="26"/>
        <v>0</v>
      </c>
      <c r="BH163" s="150">
        <f t="shared" si="27"/>
        <v>0</v>
      </c>
      <c r="BI163" s="150">
        <f t="shared" si="28"/>
        <v>0</v>
      </c>
      <c r="BJ163" s="17" t="s">
        <v>80</v>
      </c>
      <c r="BK163" s="150">
        <f t="shared" si="29"/>
        <v>0</v>
      </c>
      <c r="BL163" s="17" t="s">
        <v>287</v>
      </c>
      <c r="BM163" s="149" t="s">
        <v>539</v>
      </c>
    </row>
    <row r="164" spans="2:65" s="1" customFormat="1" ht="16.5" customHeight="1">
      <c r="B164" s="32"/>
      <c r="C164" s="137" t="s">
        <v>388</v>
      </c>
      <c r="D164" s="137" t="s">
        <v>189</v>
      </c>
      <c r="E164" s="138" t="s">
        <v>2550</v>
      </c>
      <c r="F164" s="139" t="s">
        <v>2551</v>
      </c>
      <c r="G164" s="140" t="s">
        <v>2514</v>
      </c>
      <c r="H164" s="141">
        <v>2</v>
      </c>
      <c r="I164" s="142"/>
      <c r="J164" s="143">
        <f t="shared" si="20"/>
        <v>0</v>
      </c>
      <c r="K164" s="144"/>
      <c r="L164" s="32"/>
      <c r="M164" s="145" t="s">
        <v>1</v>
      </c>
      <c r="N164" s="146" t="s">
        <v>38</v>
      </c>
      <c r="P164" s="147">
        <f t="shared" si="21"/>
        <v>0</v>
      </c>
      <c r="Q164" s="147">
        <v>0</v>
      </c>
      <c r="R164" s="147">
        <f t="shared" si="22"/>
        <v>0</v>
      </c>
      <c r="S164" s="147">
        <v>0</v>
      </c>
      <c r="T164" s="148">
        <f t="shared" si="23"/>
        <v>0</v>
      </c>
      <c r="AR164" s="149" t="s">
        <v>287</v>
      </c>
      <c r="AT164" s="149" t="s">
        <v>189</v>
      </c>
      <c r="AU164" s="149" t="s">
        <v>80</v>
      </c>
      <c r="AY164" s="17" t="s">
        <v>187</v>
      </c>
      <c r="BE164" s="150">
        <f t="shared" si="24"/>
        <v>0</v>
      </c>
      <c r="BF164" s="150">
        <f t="shared" si="25"/>
        <v>0</v>
      </c>
      <c r="BG164" s="150">
        <f t="shared" si="26"/>
        <v>0</v>
      </c>
      <c r="BH164" s="150">
        <f t="shared" si="27"/>
        <v>0</v>
      </c>
      <c r="BI164" s="150">
        <f t="shared" si="28"/>
        <v>0</v>
      </c>
      <c r="BJ164" s="17" t="s">
        <v>80</v>
      </c>
      <c r="BK164" s="150">
        <f t="shared" si="29"/>
        <v>0</v>
      </c>
      <c r="BL164" s="17" t="s">
        <v>287</v>
      </c>
      <c r="BM164" s="149" t="s">
        <v>548</v>
      </c>
    </row>
    <row r="165" spans="2:65" s="1" customFormat="1" ht="16.5" customHeight="1">
      <c r="B165" s="32"/>
      <c r="C165" s="137" t="s">
        <v>394</v>
      </c>
      <c r="D165" s="137" t="s">
        <v>189</v>
      </c>
      <c r="E165" s="138" t="s">
        <v>2552</v>
      </c>
      <c r="F165" s="139" t="s">
        <v>2553</v>
      </c>
      <c r="G165" s="140" t="s">
        <v>2517</v>
      </c>
      <c r="H165" s="141">
        <v>1</v>
      </c>
      <c r="I165" s="142"/>
      <c r="J165" s="143">
        <f t="shared" si="20"/>
        <v>0</v>
      </c>
      <c r="K165" s="144"/>
      <c r="L165" s="32"/>
      <c r="M165" s="145" t="s">
        <v>1</v>
      </c>
      <c r="N165" s="146" t="s">
        <v>38</v>
      </c>
      <c r="P165" s="147">
        <f t="shared" si="21"/>
        <v>0</v>
      </c>
      <c r="Q165" s="147">
        <v>0</v>
      </c>
      <c r="R165" s="147">
        <f t="shared" si="22"/>
        <v>0</v>
      </c>
      <c r="S165" s="147">
        <v>0</v>
      </c>
      <c r="T165" s="148">
        <f t="shared" si="23"/>
        <v>0</v>
      </c>
      <c r="AR165" s="149" t="s">
        <v>287</v>
      </c>
      <c r="AT165" s="149" t="s">
        <v>189</v>
      </c>
      <c r="AU165" s="149" t="s">
        <v>80</v>
      </c>
      <c r="AY165" s="17" t="s">
        <v>187</v>
      </c>
      <c r="BE165" s="150">
        <f t="shared" si="24"/>
        <v>0</v>
      </c>
      <c r="BF165" s="150">
        <f t="shared" si="25"/>
        <v>0</v>
      </c>
      <c r="BG165" s="150">
        <f t="shared" si="26"/>
        <v>0</v>
      </c>
      <c r="BH165" s="150">
        <f t="shared" si="27"/>
        <v>0</v>
      </c>
      <c r="BI165" s="150">
        <f t="shared" si="28"/>
        <v>0</v>
      </c>
      <c r="BJ165" s="17" t="s">
        <v>80</v>
      </c>
      <c r="BK165" s="150">
        <f t="shared" si="29"/>
        <v>0</v>
      </c>
      <c r="BL165" s="17" t="s">
        <v>287</v>
      </c>
      <c r="BM165" s="149" t="s">
        <v>559</v>
      </c>
    </row>
    <row r="166" spans="2:65" s="1" customFormat="1" ht="16.5" customHeight="1">
      <c r="B166" s="32"/>
      <c r="C166" s="137" t="s">
        <v>403</v>
      </c>
      <c r="D166" s="137" t="s">
        <v>189</v>
      </c>
      <c r="E166" s="138" t="s">
        <v>2554</v>
      </c>
      <c r="F166" s="139" t="s">
        <v>2555</v>
      </c>
      <c r="G166" s="140" t="s">
        <v>2517</v>
      </c>
      <c r="H166" s="141">
        <v>1</v>
      </c>
      <c r="I166" s="142"/>
      <c r="J166" s="143">
        <f t="shared" si="20"/>
        <v>0</v>
      </c>
      <c r="K166" s="144"/>
      <c r="L166" s="32"/>
      <c r="M166" s="145" t="s">
        <v>1</v>
      </c>
      <c r="N166" s="146" t="s">
        <v>38</v>
      </c>
      <c r="P166" s="147">
        <f t="shared" si="21"/>
        <v>0</v>
      </c>
      <c r="Q166" s="147">
        <v>0</v>
      </c>
      <c r="R166" s="147">
        <f t="shared" si="22"/>
        <v>0</v>
      </c>
      <c r="S166" s="147">
        <v>0</v>
      </c>
      <c r="T166" s="148">
        <f t="shared" si="23"/>
        <v>0</v>
      </c>
      <c r="AR166" s="149" t="s">
        <v>287</v>
      </c>
      <c r="AT166" s="149" t="s">
        <v>189</v>
      </c>
      <c r="AU166" s="149" t="s">
        <v>80</v>
      </c>
      <c r="AY166" s="17" t="s">
        <v>187</v>
      </c>
      <c r="BE166" s="150">
        <f t="shared" si="24"/>
        <v>0</v>
      </c>
      <c r="BF166" s="150">
        <f t="shared" si="25"/>
        <v>0</v>
      </c>
      <c r="BG166" s="150">
        <f t="shared" si="26"/>
        <v>0</v>
      </c>
      <c r="BH166" s="150">
        <f t="shared" si="27"/>
        <v>0</v>
      </c>
      <c r="BI166" s="150">
        <f t="shared" si="28"/>
        <v>0</v>
      </c>
      <c r="BJ166" s="17" t="s">
        <v>80</v>
      </c>
      <c r="BK166" s="150">
        <f t="shared" si="29"/>
        <v>0</v>
      </c>
      <c r="BL166" s="17" t="s">
        <v>287</v>
      </c>
      <c r="BM166" s="149" t="s">
        <v>573</v>
      </c>
    </row>
    <row r="167" spans="2:65" s="1" customFormat="1" ht="16.5" customHeight="1">
      <c r="B167" s="32"/>
      <c r="C167" s="137" t="s">
        <v>411</v>
      </c>
      <c r="D167" s="137" t="s">
        <v>189</v>
      </c>
      <c r="E167" s="138" t="s">
        <v>2556</v>
      </c>
      <c r="F167" s="139" t="s">
        <v>2557</v>
      </c>
      <c r="G167" s="140" t="s">
        <v>2517</v>
      </c>
      <c r="H167" s="141">
        <v>1</v>
      </c>
      <c r="I167" s="142"/>
      <c r="J167" s="143">
        <f t="shared" si="20"/>
        <v>0</v>
      </c>
      <c r="K167" s="144"/>
      <c r="L167" s="32"/>
      <c r="M167" s="145" t="s">
        <v>1</v>
      </c>
      <c r="N167" s="146" t="s">
        <v>38</v>
      </c>
      <c r="P167" s="147">
        <f t="shared" si="21"/>
        <v>0</v>
      </c>
      <c r="Q167" s="147">
        <v>0</v>
      </c>
      <c r="R167" s="147">
        <f t="shared" si="22"/>
        <v>0</v>
      </c>
      <c r="S167" s="147">
        <v>0</v>
      </c>
      <c r="T167" s="148">
        <f t="shared" si="23"/>
        <v>0</v>
      </c>
      <c r="AR167" s="149" t="s">
        <v>287</v>
      </c>
      <c r="AT167" s="149" t="s">
        <v>189</v>
      </c>
      <c r="AU167" s="149" t="s">
        <v>80</v>
      </c>
      <c r="AY167" s="17" t="s">
        <v>187</v>
      </c>
      <c r="BE167" s="150">
        <f t="shared" si="24"/>
        <v>0</v>
      </c>
      <c r="BF167" s="150">
        <f t="shared" si="25"/>
        <v>0</v>
      </c>
      <c r="BG167" s="150">
        <f t="shared" si="26"/>
        <v>0</v>
      </c>
      <c r="BH167" s="150">
        <f t="shared" si="27"/>
        <v>0</v>
      </c>
      <c r="BI167" s="150">
        <f t="shared" si="28"/>
        <v>0</v>
      </c>
      <c r="BJ167" s="17" t="s">
        <v>80</v>
      </c>
      <c r="BK167" s="150">
        <f t="shared" si="29"/>
        <v>0</v>
      </c>
      <c r="BL167" s="17" t="s">
        <v>287</v>
      </c>
      <c r="BM167" s="149" t="s">
        <v>585</v>
      </c>
    </row>
    <row r="168" spans="2:65" s="1" customFormat="1" ht="16.5" customHeight="1">
      <c r="B168" s="32"/>
      <c r="C168" s="137" t="s">
        <v>415</v>
      </c>
      <c r="D168" s="137" t="s">
        <v>189</v>
      </c>
      <c r="E168" s="138" t="s">
        <v>2558</v>
      </c>
      <c r="F168" s="139" t="s">
        <v>2559</v>
      </c>
      <c r="G168" s="140" t="s">
        <v>2517</v>
      </c>
      <c r="H168" s="141">
        <v>1</v>
      </c>
      <c r="I168" s="142"/>
      <c r="J168" s="143">
        <f t="shared" si="20"/>
        <v>0</v>
      </c>
      <c r="K168" s="144"/>
      <c r="L168" s="32"/>
      <c r="M168" s="145" t="s">
        <v>1</v>
      </c>
      <c r="N168" s="146" t="s">
        <v>38</v>
      </c>
      <c r="P168" s="147">
        <f t="shared" si="21"/>
        <v>0</v>
      </c>
      <c r="Q168" s="147">
        <v>0</v>
      </c>
      <c r="R168" s="147">
        <f t="shared" si="22"/>
        <v>0</v>
      </c>
      <c r="S168" s="147">
        <v>0</v>
      </c>
      <c r="T168" s="148">
        <f t="shared" si="23"/>
        <v>0</v>
      </c>
      <c r="AR168" s="149" t="s">
        <v>287</v>
      </c>
      <c r="AT168" s="149" t="s">
        <v>189</v>
      </c>
      <c r="AU168" s="149" t="s">
        <v>80</v>
      </c>
      <c r="AY168" s="17" t="s">
        <v>187</v>
      </c>
      <c r="BE168" s="150">
        <f t="shared" si="24"/>
        <v>0</v>
      </c>
      <c r="BF168" s="150">
        <f t="shared" si="25"/>
        <v>0</v>
      </c>
      <c r="BG168" s="150">
        <f t="shared" si="26"/>
        <v>0</v>
      </c>
      <c r="BH168" s="150">
        <f t="shared" si="27"/>
        <v>0</v>
      </c>
      <c r="BI168" s="150">
        <f t="shared" si="28"/>
        <v>0</v>
      </c>
      <c r="BJ168" s="17" t="s">
        <v>80</v>
      </c>
      <c r="BK168" s="150">
        <f t="shared" si="29"/>
        <v>0</v>
      </c>
      <c r="BL168" s="17" t="s">
        <v>287</v>
      </c>
      <c r="BM168" s="149" t="s">
        <v>593</v>
      </c>
    </row>
    <row r="169" spans="2:65" s="1" customFormat="1" ht="24.2" customHeight="1">
      <c r="B169" s="32"/>
      <c r="C169" s="137" t="s">
        <v>419</v>
      </c>
      <c r="D169" s="137" t="s">
        <v>189</v>
      </c>
      <c r="E169" s="138" t="s">
        <v>2560</v>
      </c>
      <c r="F169" s="139" t="s">
        <v>2561</v>
      </c>
      <c r="G169" s="140" t="s">
        <v>2517</v>
      </c>
      <c r="H169" s="141">
        <v>1</v>
      </c>
      <c r="I169" s="142"/>
      <c r="J169" s="143">
        <f t="shared" si="20"/>
        <v>0</v>
      </c>
      <c r="K169" s="144"/>
      <c r="L169" s="32"/>
      <c r="M169" s="145" t="s">
        <v>1</v>
      </c>
      <c r="N169" s="146" t="s">
        <v>38</v>
      </c>
      <c r="P169" s="147">
        <f t="shared" si="21"/>
        <v>0</v>
      </c>
      <c r="Q169" s="147">
        <v>0</v>
      </c>
      <c r="R169" s="147">
        <f t="shared" si="22"/>
        <v>0</v>
      </c>
      <c r="S169" s="147">
        <v>0</v>
      </c>
      <c r="T169" s="148">
        <f t="shared" si="23"/>
        <v>0</v>
      </c>
      <c r="AR169" s="149" t="s">
        <v>287</v>
      </c>
      <c r="AT169" s="149" t="s">
        <v>189</v>
      </c>
      <c r="AU169" s="149" t="s">
        <v>80</v>
      </c>
      <c r="AY169" s="17" t="s">
        <v>187</v>
      </c>
      <c r="BE169" s="150">
        <f t="shared" si="24"/>
        <v>0</v>
      </c>
      <c r="BF169" s="150">
        <f t="shared" si="25"/>
        <v>0</v>
      </c>
      <c r="BG169" s="150">
        <f t="shared" si="26"/>
        <v>0</v>
      </c>
      <c r="BH169" s="150">
        <f t="shared" si="27"/>
        <v>0</v>
      </c>
      <c r="BI169" s="150">
        <f t="shared" si="28"/>
        <v>0</v>
      </c>
      <c r="BJ169" s="17" t="s">
        <v>80</v>
      </c>
      <c r="BK169" s="150">
        <f t="shared" si="29"/>
        <v>0</v>
      </c>
      <c r="BL169" s="17" t="s">
        <v>287</v>
      </c>
      <c r="BM169" s="149" t="s">
        <v>604</v>
      </c>
    </row>
    <row r="170" spans="2:65" s="1" customFormat="1" ht="16.5" customHeight="1">
      <c r="B170" s="32"/>
      <c r="C170" s="137" t="s">
        <v>423</v>
      </c>
      <c r="D170" s="137" t="s">
        <v>189</v>
      </c>
      <c r="E170" s="138" t="s">
        <v>2562</v>
      </c>
      <c r="F170" s="139" t="s">
        <v>2563</v>
      </c>
      <c r="G170" s="140" t="s">
        <v>2509</v>
      </c>
      <c r="H170" s="198"/>
      <c r="I170" s="142"/>
      <c r="J170" s="143">
        <f t="shared" si="20"/>
        <v>0</v>
      </c>
      <c r="K170" s="144"/>
      <c r="L170" s="32"/>
      <c r="M170" s="145" t="s">
        <v>1</v>
      </c>
      <c r="N170" s="146" t="s">
        <v>38</v>
      </c>
      <c r="P170" s="147">
        <f t="shared" si="21"/>
        <v>0</v>
      </c>
      <c r="Q170" s="147">
        <v>0</v>
      </c>
      <c r="R170" s="147">
        <f t="shared" si="22"/>
        <v>0</v>
      </c>
      <c r="S170" s="147">
        <v>0</v>
      </c>
      <c r="T170" s="148">
        <f t="shared" si="23"/>
        <v>0</v>
      </c>
      <c r="AR170" s="149" t="s">
        <v>287</v>
      </c>
      <c r="AT170" s="149" t="s">
        <v>189</v>
      </c>
      <c r="AU170" s="149" t="s">
        <v>80</v>
      </c>
      <c r="AY170" s="17" t="s">
        <v>187</v>
      </c>
      <c r="BE170" s="150">
        <f t="shared" si="24"/>
        <v>0</v>
      </c>
      <c r="BF170" s="150">
        <f t="shared" si="25"/>
        <v>0</v>
      </c>
      <c r="BG170" s="150">
        <f t="shared" si="26"/>
        <v>0</v>
      </c>
      <c r="BH170" s="150">
        <f t="shared" si="27"/>
        <v>0</v>
      </c>
      <c r="BI170" s="150">
        <f t="shared" si="28"/>
        <v>0</v>
      </c>
      <c r="BJ170" s="17" t="s">
        <v>80</v>
      </c>
      <c r="BK170" s="150">
        <f t="shared" si="29"/>
        <v>0</v>
      </c>
      <c r="BL170" s="17" t="s">
        <v>287</v>
      </c>
      <c r="BM170" s="149" t="s">
        <v>647</v>
      </c>
    </row>
    <row r="171" spans="2:65" s="11" customFormat="1" ht="25.9" customHeight="1">
      <c r="B171" s="125"/>
      <c r="D171" s="126" t="s">
        <v>72</v>
      </c>
      <c r="E171" s="127" t="s">
        <v>2564</v>
      </c>
      <c r="F171" s="127" t="s">
        <v>2565</v>
      </c>
      <c r="I171" s="128"/>
      <c r="J171" s="129">
        <f>BK171</f>
        <v>0</v>
      </c>
      <c r="L171" s="125"/>
      <c r="M171" s="130"/>
      <c r="P171" s="131">
        <f>SUM(P172:P185)</f>
        <v>0</v>
      </c>
      <c r="R171" s="131">
        <f>SUM(R172:R185)</f>
        <v>0</v>
      </c>
      <c r="T171" s="132">
        <f>SUM(T172:T185)</f>
        <v>0</v>
      </c>
      <c r="AR171" s="126" t="s">
        <v>84</v>
      </c>
      <c r="AT171" s="133" t="s">
        <v>72</v>
      </c>
      <c r="AU171" s="133" t="s">
        <v>73</v>
      </c>
      <c r="AY171" s="126" t="s">
        <v>187</v>
      </c>
      <c r="BK171" s="134">
        <f>SUM(BK172:BK185)</f>
        <v>0</v>
      </c>
    </row>
    <row r="172" spans="2:65" s="1" customFormat="1" ht="21.75" customHeight="1">
      <c r="B172" s="32"/>
      <c r="C172" s="137" t="s">
        <v>427</v>
      </c>
      <c r="D172" s="137" t="s">
        <v>189</v>
      </c>
      <c r="E172" s="138" t="s">
        <v>2566</v>
      </c>
      <c r="F172" s="139" t="s">
        <v>2567</v>
      </c>
      <c r="G172" s="140" t="s">
        <v>406</v>
      </c>
      <c r="H172" s="141">
        <v>2</v>
      </c>
      <c r="I172" s="142"/>
      <c r="J172" s="143">
        <f t="shared" ref="J172:J185" si="30">ROUND(I172*H172,2)</f>
        <v>0</v>
      </c>
      <c r="K172" s="144"/>
      <c r="L172" s="32"/>
      <c r="M172" s="145" t="s">
        <v>1</v>
      </c>
      <c r="N172" s="146" t="s">
        <v>38</v>
      </c>
      <c r="P172" s="147">
        <f t="shared" ref="P172:P185" si="31">O172*H172</f>
        <v>0</v>
      </c>
      <c r="Q172" s="147">
        <v>0</v>
      </c>
      <c r="R172" s="147">
        <f t="shared" ref="R172:R185" si="32">Q172*H172</f>
        <v>0</v>
      </c>
      <c r="S172" s="147">
        <v>0</v>
      </c>
      <c r="T172" s="148">
        <f t="shared" ref="T172:T185" si="33">S172*H172</f>
        <v>0</v>
      </c>
      <c r="AR172" s="149" t="s">
        <v>287</v>
      </c>
      <c r="AT172" s="149" t="s">
        <v>189</v>
      </c>
      <c r="AU172" s="149" t="s">
        <v>80</v>
      </c>
      <c r="AY172" s="17" t="s">
        <v>187</v>
      </c>
      <c r="BE172" s="150">
        <f t="shared" ref="BE172:BE185" si="34">IF(N172="základní",J172,0)</f>
        <v>0</v>
      </c>
      <c r="BF172" s="150">
        <f t="shared" ref="BF172:BF185" si="35">IF(N172="snížená",J172,0)</f>
        <v>0</v>
      </c>
      <c r="BG172" s="150">
        <f t="shared" ref="BG172:BG185" si="36">IF(N172="zákl. přenesená",J172,0)</f>
        <v>0</v>
      </c>
      <c r="BH172" s="150">
        <f t="shared" ref="BH172:BH185" si="37">IF(N172="sníž. přenesená",J172,0)</f>
        <v>0</v>
      </c>
      <c r="BI172" s="150">
        <f t="shared" ref="BI172:BI185" si="38">IF(N172="nulová",J172,0)</f>
        <v>0</v>
      </c>
      <c r="BJ172" s="17" t="s">
        <v>80</v>
      </c>
      <c r="BK172" s="150">
        <f t="shared" ref="BK172:BK185" si="39">ROUND(I172*H172,2)</f>
        <v>0</v>
      </c>
      <c r="BL172" s="17" t="s">
        <v>287</v>
      </c>
      <c r="BM172" s="149" t="s">
        <v>656</v>
      </c>
    </row>
    <row r="173" spans="2:65" s="1" customFormat="1" ht="16.5" customHeight="1">
      <c r="B173" s="32"/>
      <c r="C173" s="137" t="s">
        <v>431</v>
      </c>
      <c r="D173" s="137" t="s">
        <v>189</v>
      </c>
      <c r="E173" s="138" t="s">
        <v>2568</v>
      </c>
      <c r="F173" s="139" t="s">
        <v>2569</v>
      </c>
      <c r="G173" s="140" t="s">
        <v>397</v>
      </c>
      <c r="H173" s="141">
        <v>252</v>
      </c>
      <c r="I173" s="142"/>
      <c r="J173" s="143">
        <f t="shared" si="30"/>
        <v>0</v>
      </c>
      <c r="K173" s="144"/>
      <c r="L173" s="32"/>
      <c r="M173" s="145" t="s">
        <v>1</v>
      </c>
      <c r="N173" s="146" t="s">
        <v>38</v>
      </c>
      <c r="P173" s="147">
        <f t="shared" si="31"/>
        <v>0</v>
      </c>
      <c r="Q173" s="147">
        <v>0</v>
      </c>
      <c r="R173" s="147">
        <f t="shared" si="32"/>
        <v>0</v>
      </c>
      <c r="S173" s="147">
        <v>0</v>
      </c>
      <c r="T173" s="148">
        <f t="shared" si="33"/>
        <v>0</v>
      </c>
      <c r="AR173" s="149" t="s">
        <v>287</v>
      </c>
      <c r="AT173" s="149" t="s">
        <v>189</v>
      </c>
      <c r="AU173" s="149" t="s">
        <v>80</v>
      </c>
      <c r="AY173" s="17" t="s">
        <v>187</v>
      </c>
      <c r="BE173" s="150">
        <f t="shared" si="34"/>
        <v>0</v>
      </c>
      <c r="BF173" s="150">
        <f t="shared" si="35"/>
        <v>0</v>
      </c>
      <c r="BG173" s="150">
        <f t="shared" si="36"/>
        <v>0</v>
      </c>
      <c r="BH173" s="150">
        <f t="shared" si="37"/>
        <v>0</v>
      </c>
      <c r="BI173" s="150">
        <f t="shared" si="38"/>
        <v>0</v>
      </c>
      <c r="BJ173" s="17" t="s">
        <v>80</v>
      </c>
      <c r="BK173" s="150">
        <f t="shared" si="39"/>
        <v>0</v>
      </c>
      <c r="BL173" s="17" t="s">
        <v>287</v>
      </c>
      <c r="BM173" s="149" t="s">
        <v>664</v>
      </c>
    </row>
    <row r="174" spans="2:65" s="1" customFormat="1" ht="16.5" customHeight="1">
      <c r="B174" s="32"/>
      <c r="C174" s="137" t="s">
        <v>435</v>
      </c>
      <c r="D174" s="137" t="s">
        <v>189</v>
      </c>
      <c r="E174" s="138" t="s">
        <v>2570</v>
      </c>
      <c r="F174" s="139" t="s">
        <v>2571</v>
      </c>
      <c r="G174" s="140" t="s">
        <v>397</v>
      </c>
      <c r="H174" s="141">
        <v>45</v>
      </c>
      <c r="I174" s="142"/>
      <c r="J174" s="143">
        <f t="shared" si="30"/>
        <v>0</v>
      </c>
      <c r="K174" s="144"/>
      <c r="L174" s="32"/>
      <c r="M174" s="145" t="s">
        <v>1</v>
      </c>
      <c r="N174" s="146" t="s">
        <v>38</v>
      </c>
      <c r="P174" s="147">
        <f t="shared" si="31"/>
        <v>0</v>
      </c>
      <c r="Q174" s="147">
        <v>0</v>
      </c>
      <c r="R174" s="147">
        <f t="shared" si="32"/>
        <v>0</v>
      </c>
      <c r="S174" s="147">
        <v>0</v>
      </c>
      <c r="T174" s="148">
        <f t="shared" si="33"/>
        <v>0</v>
      </c>
      <c r="AR174" s="149" t="s">
        <v>287</v>
      </c>
      <c r="AT174" s="149" t="s">
        <v>189</v>
      </c>
      <c r="AU174" s="149" t="s">
        <v>80</v>
      </c>
      <c r="AY174" s="17" t="s">
        <v>187</v>
      </c>
      <c r="BE174" s="150">
        <f t="shared" si="34"/>
        <v>0</v>
      </c>
      <c r="BF174" s="150">
        <f t="shared" si="35"/>
        <v>0</v>
      </c>
      <c r="BG174" s="150">
        <f t="shared" si="36"/>
        <v>0</v>
      </c>
      <c r="BH174" s="150">
        <f t="shared" si="37"/>
        <v>0</v>
      </c>
      <c r="BI174" s="150">
        <f t="shared" si="38"/>
        <v>0</v>
      </c>
      <c r="BJ174" s="17" t="s">
        <v>80</v>
      </c>
      <c r="BK174" s="150">
        <f t="shared" si="39"/>
        <v>0</v>
      </c>
      <c r="BL174" s="17" t="s">
        <v>287</v>
      </c>
      <c r="BM174" s="149" t="s">
        <v>679</v>
      </c>
    </row>
    <row r="175" spans="2:65" s="1" customFormat="1" ht="16.5" customHeight="1">
      <c r="B175" s="32"/>
      <c r="C175" s="137" t="s">
        <v>439</v>
      </c>
      <c r="D175" s="137" t="s">
        <v>189</v>
      </c>
      <c r="E175" s="138" t="s">
        <v>2572</v>
      </c>
      <c r="F175" s="139" t="s">
        <v>2573</v>
      </c>
      <c r="G175" s="140" t="s">
        <v>397</v>
      </c>
      <c r="H175" s="141">
        <v>17</v>
      </c>
      <c r="I175" s="142"/>
      <c r="J175" s="143">
        <f t="shared" si="30"/>
        <v>0</v>
      </c>
      <c r="K175" s="144"/>
      <c r="L175" s="32"/>
      <c r="M175" s="145" t="s">
        <v>1</v>
      </c>
      <c r="N175" s="146" t="s">
        <v>38</v>
      </c>
      <c r="P175" s="147">
        <f t="shared" si="31"/>
        <v>0</v>
      </c>
      <c r="Q175" s="147">
        <v>0</v>
      </c>
      <c r="R175" s="147">
        <f t="shared" si="32"/>
        <v>0</v>
      </c>
      <c r="S175" s="147">
        <v>0</v>
      </c>
      <c r="T175" s="148">
        <f t="shared" si="33"/>
        <v>0</v>
      </c>
      <c r="AR175" s="149" t="s">
        <v>287</v>
      </c>
      <c r="AT175" s="149" t="s">
        <v>189</v>
      </c>
      <c r="AU175" s="149" t="s">
        <v>80</v>
      </c>
      <c r="AY175" s="17" t="s">
        <v>187</v>
      </c>
      <c r="BE175" s="150">
        <f t="shared" si="34"/>
        <v>0</v>
      </c>
      <c r="BF175" s="150">
        <f t="shared" si="35"/>
        <v>0</v>
      </c>
      <c r="BG175" s="150">
        <f t="shared" si="36"/>
        <v>0</v>
      </c>
      <c r="BH175" s="150">
        <f t="shared" si="37"/>
        <v>0</v>
      </c>
      <c r="BI175" s="150">
        <f t="shared" si="38"/>
        <v>0</v>
      </c>
      <c r="BJ175" s="17" t="s">
        <v>80</v>
      </c>
      <c r="BK175" s="150">
        <f t="shared" si="39"/>
        <v>0</v>
      </c>
      <c r="BL175" s="17" t="s">
        <v>287</v>
      </c>
      <c r="BM175" s="149" t="s">
        <v>692</v>
      </c>
    </row>
    <row r="176" spans="2:65" s="1" customFormat="1" ht="16.5" customHeight="1">
      <c r="B176" s="32"/>
      <c r="C176" s="137" t="s">
        <v>443</v>
      </c>
      <c r="D176" s="137" t="s">
        <v>189</v>
      </c>
      <c r="E176" s="138" t="s">
        <v>2574</v>
      </c>
      <c r="F176" s="139" t="s">
        <v>2575</v>
      </c>
      <c r="G176" s="140" t="s">
        <v>397</v>
      </c>
      <c r="H176" s="141">
        <v>40</v>
      </c>
      <c r="I176" s="142"/>
      <c r="J176" s="143">
        <f t="shared" si="30"/>
        <v>0</v>
      </c>
      <c r="K176" s="144"/>
      <c r="L176" s="32"/>
      <c r="M176" s="145" t="s">
        <v>1</v>
      </c>
      <c r="N176" s="146" t="s">
        <v>38</v>
      </c>
      <c r="P176" s="147">
        <f t="shared" si="31"/>
        <v>0</v>
      </c>
      <c r="Q176" s="147">
        <v>0</v>
      </c>
      <c r="R176" s="147">
        <f t="shared" si="32"/>
        <v>0</v>
      </c>
      <c r="S176" s="147">
        <v>0</v>
      </c>
      <c r="T176" s="148">
        <f t="shared" si="33"/>
        <v>0</v>
      </c>
      <c r="AR176" s="149" t="s">
        <v>287</v>
      </c>
      <c r="AT176" s="149" t="s">
        <v>189</v>
      </c>
      <c r="AU176" s="149" t="s">
        <v>80</v>
      </c>
      <c r="AY176" s="17" t="s">
        <v>187</v>
      </c>
      <c r="BE176" s="150">
        <f t="shared" si="34"/>
        <v>0</v>
      </c>
      <c r="BF176" s="150">
        <f t="shared" si="35"/>
        <v>0</v>
      </c>
      <c r="BG176" s="150">
        <f t="shared" si="36"/>
        <v>0</v>
      </c>
      <c r="BH176" s="150">
        <f t="shared" si="37"/>
        <v>0</v>
      </c>
      <c r="BI176" s="150">
        <f t="shared" si="38"/>
        <v>0</v>
      </c>
      <c r="BJ176" s="17" t="s">
        <v>80</v>
      </c>
      <c r="BK176" s="150">
        <f t="shared" si="39"/>
        <v>0</v>
      </c>
      <c r="BL176" s="17" t="s">
        <v>287</v>
      </c>
      <c r="BM176" s="149" t="s">
        <v>702</v>
      </c>
    </row>
    <row r="177" spans="2:65" s="1" customFormat="1" ht="16.5" customHeight="1">
      <c r="B177" s="32"/>
      <c r="C177" s="137" t="s">
        <v>447</v>
      </c>
      <c r="D177" s="137" t="s">
        <v>189</v>
      </c>
      <c r="E177" s="138" t="s">
        <v>2576</v>
      </c>
      <c r="F177" s="139" t="s">
        <v>2577</v>
      </c>
      <c r="G177" s="140" t="s">
        <v>397</v>
      </c>
      <c r="H177" s="141">
        <v>8</v>
      </c>
      <c r="I177" s="142"/>
      <c r="J177" s="143">
        <f t="shared" si="30"/>
        <v>0</v>
      </c>
      <c r="K177" s="144"/>
      <c r="L177" s="32"/>
      <c r="M177" s="145" t="s">
        <v>1</v>
      </c>
      <c r="N177" s="146" t="s">
        <v>38</v>
      </c>
      <c r="P177" s="147">
        <f t="shared" si="31"/>
        <v>0</v>
      </c>
      <c r="Q177" s="147">
        <v>0</v>
      </c>
      <c r="R177" s="147">
        <f t="shared" si="32"/>
        <v>0</v>
      </c>
      <c r="S177" s="147">
        <v>0</v>
      </c>
      <c r="T177" s="148">
        <f t="shared" si="33"/>
        <v>0</v>
      </c>
      <c r="AR177" s="149" t="s">
        <v>287</v>
      </c>
      <c r="AT177" s="149" t="s">
        <v>189</v>
      </c>
      <c r="AU177" s="149" t="s">
        <v>80</v>
      </c>
      <c r="AY177" s="17" t="s">
        <v>187</v>
      </c>
      <c r="BE177" s="150">
        <f t="shared" si="34"/>
        <v>0</v>
      </c>
      <c r="BF177" s="150">
        <f t="shared" si="35"/>
        <v>0</v>
      </c>
      <c r="BG177" s="150">
        <f t="shared" si="36"/>
        <v>0</v>
      </c>
      <c r="BH177" s="150">
        <f t="shared" si="37"/>
        <v>0</v>
      </c>
      <c r="BI177" s="150">
        <f t="shared" si="38"/>
        <v>0</v>
      </c>
      <c r="BJ177" s="17" t="s">
        <v>80</v>
      </c>
      <c r="BK177" s="150">
        <f t="shared" si="39"/>
        <v>0</v>
      </c>
      <c r="BL177" s="17" t="s">
        <v>287</v>
      </c>
      <c r="BM177" s="149" t="s">
        <v>733</v>
      </c>
    </row>
    <row r="178" spans="2:65" s="1" customFormat="1" ht="16.5" customHeight="1">
      <c r="B178" s="32"/>
      <c r="C178" s="137" t="s">
        <v>451</v>
      </c>
      <c r="D178" s="137" t="s">
        <v>189</v>
      </c>
      <c r="E178" s="138" t="s">
        <v>2578</v>
      </c>
      <c r="F178" s="139" t="s">
        <v>2579</v>
      </c>
      <c r="G178" s="140" t="s">
        <v>397</v>
      </c>
      <c r="H178" s="141">
        <v>11</v>
      </c>
      <c r="I178" s="142"/>
      <c r="J178" s="143">
        <f t="shared" si="30"/>
        <v>0</v>
      </c>
      <c r="K178" s="144"/>
      <c r="L178" s="32"/>
      <c r="M178" s="145" t="s">
        <v>1</v>
      </c>
      <c r="N178" s="146" t="s">
        <v>38</v>
      </c>
      <c r="P178" s="147">
        <f t="shared" si="31"/>
        <v>0</v>
      </c>
      <c r="Q178" s="147">
        <v>0</v>
      </c>
      <c r="R178" s="147">
        <f t="shared" si="32"/>
        <v>0</v>
      </c>
      <c r="S178" s="147">
        <v>0</v>
      </c>
      <c r="T178" s="148">
        <f t="shared" si="33"/>
        <v>0</v>
      </c>
      <c r="AR178" s="149" t="s">
        <v>287</v>
      </c>
      <c r="AT178" s="149" t="s">
        <v>189</v>
      </c>
      <c r="AU178" s="149" t="s">
        <v>80</v>
      </c>
      <c r="AY178" s="17" t="s">
        <v>187</v>
      </c>
      <c r="BE178" s="150">
        <f t="shared" si="34"/>
        <v>0</v>
      </c>
      <c r="BF178" s="150">
        <f t="shared" si="35"/>
        <v>0</v>
      </c>
      <c r="BG178" s="150">
        <f t="shared" si="36"/>
        <v>0</v>
      </c>
      <c r="BH178" s="150">
        <f t="shared" si="37"/>
        <v>0</v>
      </c>
      <c r="BI178" s="150">
        <f t="shared" si="38"/>
        <v>0</v>
      </c>
      <c r="BJ178" s="17" t="s">
        <v>80</v>
      </c>
      <c r="BK178" s="150">
        <f t="shared" si="39"/>
        <v>0</v>
      </c>
      <c r="BL178" s="17" t="s">
        <v>287</v>
      </c>
      <c r="BM178" s="149" t="s">
        <v>747</v>
      </c>
    </row>
    <row r="179" spans="2:65" s="1" customFormat="1" ht="16.5" customHeight="1">
      <c r="B179" s="32"/>
      <c r="C179" s="137" t="s">
        <v>455</v>
      </c>
      <c r="D179" s="137" t="s">
        <v>189</v>
      </c>
      <c r="E179" s="138" t="s">
        <v>2580</v>
      </c>
      <c r="F179" s="139" t="s">
        <v>2581</v>
      </c>
      <c r="G179" s="140" t="s">
        <v>397</v>
      </c>
      <c r="H179" s="141">
        <v>4</v>
      </c>
      <c r="I179" s="142"/>
      <c r="J179" s="143">
        <f t="shared" si="30"/>
        <v>0</v>
      </c>
      <c r="K179" s="144"/>
      <c r="L179" s="32"/>
      <c r="M179" s="145" t="s">
        <v>1</v>
      </c>
      <c r="N179" s="146" t="s">
        <v>38</v>
      </c>
      <c r="P179" s="147">
        <f t="shared" si="31"/>
        <v>0</v>
      </c>
      <c r="Q179" s="147">
        <v>0</v>
      </c>
      <c r="R179" s="147">
        <f t="shared" si="32"/>
        <v>0</v>
      </c>
      <c r="S179" s="147">
        <v>0</v>
      </c>
      <c r="T179" s="148">
        <f t="shared" si="33"/>
        <v>0</v>
      </c>
      <c r="AR179" s="149" t="s">
        <v>287</v>
      </c>
      <c r="AT179" s="149" t="s">
        <v>189</v>
      </c>
      <c r="AU179" s="149" t="s">
        <v>80</v>
      </c>
      <c r="AY179" s="17" t="s">
        <v>187</v>
      </c>
      <c r="BE179" s="150">
        <f t="shared" si="34"/>
        <v>0</v>
      </c>
      <c r="BF179" s="150">
        <f t="shared" si="35"/>
        <v>0</v>
      </c>
      <c r="BG179" s="150">
        <f t="shared" si="36"/>
        <v>0</v>
      </c>
      <c r="BH179" s="150">
        <f t="shared" si="37"/>
        <v>0</v>
      </c>
      <c r="BI179" s="150">
        <f t="shared" si="38"/>
        <v>0</v>
      </c>
      <c r="BJ179" s="17" t="s">
        <v>80</v>
      </c>
      <c r="BK179" s="150">
        <f t="shared" si="39"/>
        <v>0</v>
      </c>
      <c r="BL179" s="17" t="s">
        <v>287</v>
      </c>
      <c r="BM179" s="149" t="s">
        <v>757</v>
      </c>
    </row>
    <row r="180" spans="2:65" s="1" customFormat="1" ht="16.5" customHeight="1">
      <c r="B180" s="32"/>
      <c r="C180" s="137" t="s">
        <v>459</v>
      </c>
      <c r="D180" s="137" t="s">
        <v>189</v>
      </c>
      <c r="E180" s="138" t="s">
        <v>2582</v>
      </c>
      <c r="F180" s="139" t="s">
        <v>2583</v>
      </c>
      <c r="G180" s="140" t="s">
        <v>397</v>
      </c>
      <c r="H180" s="141">
        <v>377</v>
      </c>
      <c r="I180" s="142"/>
      <c r="J180" s="143">
        <f t="shared" si="30"/>
        <v>0</v>
      </c>
      <c r="K180" s="144"/>
      <c r="L180" s="32"/>
      <c r="M180" s="145" t="s">
        <v>1</v>
      </c>
      <c r="N180" s="146" t="s">
        <v>38</v>
      </c>
      <c r="P180" s="147">
        <f t="shared" si="31"/>
        <v>0</v>
      </c>
      <c r="Q180" s="147">
        <v>0</v>
      </c>
      <c r="R180" s="147">
        <f t="shared" si="32"/>
        <v>0</v>
      </c>
      <c r="S180" s="147">
        <v>0</v>
      </c>
      <c r="T180" s="148">
        <f t="shared" si="33"/>
        <v>0</v>
      </c>
      <c r="AR180" s="149" t="s">
        <v>287</v>
      </c>
      <c r="AT180" s="149" t="s">
        <v>189</v>
      </c>
      <c r="AU180" s="149" t="s">
        <v>80</v>
      </c>
      <c r="AY180" s="17" t="s">
        <v>187</v>
      </c>
      <c r="BE180" s="150">
        <f t="shared" si="34"/>
        <v>0</v>
      </c>
      <c r="BF180" s="150">
        <f t="shared" si="35"/>
        <v>0</v>
      </c>
      <c r="BG180" s="150">
        <f t="shared" si="36"/>
        <v>0</v>
      </c>
      <c r="BH180" s="150">
        <f t="shared" si="37"/>
        <v>0</v>
      </c>
      <c r="BI180" s="150">
        <f t="shared" si="38"/>
        <v>0</v>
      </c>
      <c r="BJ180" s="17" t="s">
        <v>80</v>
      </c>
      <c r="BK180" s="150">
        <f t="shared" si="39"/>
        <v>0</v>
      </c>
      <c r="BL180" s="17" t="s">
        <v>287</v>
      </c>
      <c r="BM180" s="149" t="s">
        <v>768</v>
      </c>
    </row>
    <row r="181" spans="2:65" s="1" customFormat="1" ht="16.5" customHeight="1">
      <c r="B181" s="32"/>
      <c r="C181" s="137" t="s">
        <v>463</v>
      </c>
      <c r="D181" s="137" t="s">
        <v>189</v>
      </c>
      <c r="E181" s="138" t="s">
        <v>2584</v>
      </c>
      <c r="F181" s="139" t="s">
        <v>2585</v>
      </c>
      <c r="G181" s="140" t="s">
        <v>406</v>
      </c>
      <c r="H181" s="141">
        <v>76</v>
      </c>
      <c r="I181" s="142"/>
      <c r="J181" s="143">
        <f t="shared" si="30"/>
        <v>0</v>
      </c>
      <c r="K181" s="144"/>
      <c r="L181" s="32"/>
      <c r="M181" s="145" t="s">
        <v>1</v>
      </c>
      <c r="N181" s="146" t="s">
        <v>38</v>
      </c>
      <c r="P181" s="147">
        <f t="shared" si="31"/>
        <v>0</v>
      </c>
      <c r="Q181" s="147">
        <v>0</v>
      </c>
      <c r="R181" s="147">
        <f t="shared" si="32"/>
        <v>0</v>
      </c>
      <c r="S181" s="147">
        <v>0</v>
      </c>
      <c r="T181" s="148">
        <f t="shared" si="33"/>
        <v>0</v>
      </c>
      <c r="AR181" s="149" t="s">
        <v>287</v>
      </c>
      <c r="AT181" s="149" t="s">
        <v>189</v>
      </c>
      <c r="AU181" s="149" t="s">
        <v>80</v>
      </c>
      <c r="AY181" s="17" t="s">
        <v>187</v>
      </c>
      <c r="BE181" s="150">
        <f t="shared" si="34"/>
        <v>0</v>
      </c>
      <c r="BF181" s="150">
        <f t="shared" si="35"/>
        <v>0</v>
      </c>
      <c r="BG181" s="150">
        <f t="shared" si="36"/>
        <v>0</v>
      </c>
      <c r="BH181" s="150">
        <f t="shared" si="37"/>
        <v>0</v>
      </c>
      <c r="BI181" s="150">
        <f t="shared" si="38"/>
        <v>0</v>
      </c>
      <c r="BJ181" s="17" t="s">
        <v>80</v>
      </c>
      <c r="BK181" s="150">
        <f t="shared" si="39"/>
        <v>0</v>
      </c>
      <c r="BL181" s="17" t="s">
        <v>287</v>
      </c>
      <c r="BM181" s="149" t="s">
        <v>780</v>
      </c>
    </row>
    <row r="182" spans="2:65" s="1" customFormat="1" ht="16.5" customHeight="1">
      <c r="B182" s="32"/>
      <c r="C182" s="137" t="s">
        <v>467</v>
      </c>
      <c r="D182" s="137" t="s">
        <v>189</v>
      </c>
      <c r="E182" s="138" t="s">
        <v>2586</v>
      </c>
      <c r="F182" s="139" t="s">
        <v>2587</v>
      </c>
      <c r="G182" s="140" t="s">
        <v>406</v>
      </c>
      <c r="H182" s="141">
        <v>8</v>
      </c>
      <c r="I182" s="142"/>
      <c r="J182" s="143">
        <f t="shared" si="30"/>
        <v>0</v>
      </c>
      <c r="K182" s="144"/>
      <c r="L182" s="32"/>
      <c r="M182" s="145" t="s">
        <v>1</v>
      </c>
      <c r="N182" s="146" t="s">
        <v>38</v>
      </c>
      <c r="P182" s="147">
        <f t="shared" si="31"/>
        <v>0</v>
      </c>
      <c r="Q182" s="147">
        <v>0</v>
      </c>
      <c r="R182" s="147">
        <f t="shared" si="32"/>
        <v>0</v>
      </c>
      <c r="S182" s="147">
        <v>0</v>
      </c>
      <c r="T182" s="148">
        <f t="shared" si="33"/>
        <v>0</v>
      </c>
      <c r="AR182" s="149" t="s">
        <v>287</v>
      </c>
      <c r="AT182" s="149" t="s">
        <v>189</v>
      </c>
      <c r="AU182" s="149" t="s">
        <v>80</v>
      </c>
      <c r="AY182" s="17" t="s">
        <v>187</v>
      </c>
      <c r="BE182" s="150">
        <f t="shared" si="34"/>
        <v>0</v>
      </c>
      <c r="BF182" s="150">
        <f t="shared" si="35"/>
        <v>0</v>
      </c>
      <c r="BG182" s="150">
        <f t="shared" si="36"/>
        <v>0</v>
      </c>
      <c r="BH182" s="150">
        <f t="shared" si="37"/>
        <v>0</v>
      </c>
      <c r="BI182" s="150">
        <f t="shared" si="38"/>
        <v>0</v>
      </c>
      <c r="BJ182" s="17" t="s">
        <v>80</v>
      </c>
      <c r="BK182" s="150">
        <f t="shared" si="39"/>
        <v>0</v>
      </c>
      <c r="BL182" s="17" t="s">
        <v>287</v>
      </c>
      <c r="BM182" s="149" t="s">
        <v>789</v>
      </c>
    </row>
    <row r="183" spans="2:65" s="1" customFormat="1" ht="24.2" customHeight="1">
      <c r="B183" s="32"/>
      <c r="C183" s="137" t="s">
        <v>472</v>
      </c>
      <c r="D183" s="137" t="s">
        <v>189</v>
      </c>
      <c r="E183" s="138" t="s">
        <v>2588</v>
      </c>
      <c r="F183" s="139" t="s">
        <v>2589</v>
      </c>
      <c r="G183" s="140" t="s">
        <v>397</v>
      </c>
      <c r="H183" s="141">
        <v>73</v>
      </c>
      <c r="I183" s="142"/>
      <c r="J183" s="143">
        <f t="shared" si="30"/>
        <v>0</v>
      </c>
      <c r="K183" s="144"/>
      <c r="L183" s="32"/>
      <c r="M183" s="145" t="s">
        <v>1</v>
      </c>
      <c r="N183" s="146" t="s">
        <v>38</v>
      </c>
      <c r="P183" s="147">
        <f t="shared" si="31"/>
        <v>0</v>
      </c>
      <c r="Q183" s="147">
        <v>0</v>
      </c>
      <c r="R183" s="147">
        <f t="shared" si="32"/>
        <v>0</v>
      </c>
      <c r="S183" s="147">
        <v>0</v>
      </c>
      <c r="T183" s="148">
        <f t="shared" si="33"/>
        <v>0</v>
      </c>
      <c r="AR183" s="149" t="s">
        <v>287</v>
      </c>
      <c r="AT183" s="149" t="s">
        <v>189</v>
      </c>
      <c r="AU183" s="149" t="s">
        <v>80</v>
      </c>
      <c r="AY183" s="17" t="s">
        <v>187</v>
      </c>
      <c r="BE183" s="150">
        <f t="shared" si="34"/>
        <v>0</v>
      </c>
      <c r="BF183" s="150">
        <f t="shared" si="35"/>
        <v>0</v>
      </c>
      <c r="BG183" s="150">
        <f t="shared" si="36"/>
        <v>0</v>
      </c>
      <c r="BH183" s="150">
        <f t="shared" si="37"/>
        <v>0</v>
      </c>
      <c r="BI183" s="150">
        <f t="shared" si="38"/>
        <v>0</v>
      </c>
      <c r="BJ183" s="17" t="s">
        <v>80</v>
      </c>
      <c r="BK183" s="150">
        <f t="shared" si="39"/>
        <v>0</v>
      </c>
      <c r="BL183" s="17" t="s">
        <v>287</v>
      </c>
      <c r="BM183" s="149" t="s">
        <v>801</v>
      </c>
    </row>
    <row r="184" spans="2:65" s="1" customFormat="1" ht="21.75" customHeight="1">
      <c r="B184" s="32"/>
      <c r="C184" s="137" t="s">
        <v>479</v>
      </c>
      <c r="D184" s="137" t="s">
        <v>189</v>
      </c>
      <c r="E184" s="138" t="s">
        <v>2590</v>
      </c>
      <c r="F184" s="139" t="s">
        <v>2591</v>
      </c>
      <c r="G184" s="140" t="s">
        <v>406</v>
      </c>
      <c r="H184" s="141">
        <v>2</v>
      </c>
      <c r="I184" s="142"/>
      <c r="J184" s="143">
        <f t="shared" si="30"/>
        <v>0</v>
      </c>
      <c r="K184" s="144"/>
      <c r="L184" s="32"/>
      <c r="M184" s="145" t="s">
        <v>1</v>
      </c>
      <c r="N184" s="146" t="s">
        <v>38</v>
      </c>
      <c r="P184" s="147">
        <f t="shared" si="31"/>
        <v>0</v>
      </c>
      <c r="Q184" s="147">
        <v>0</v>
      </c>
      <c r="R184" s="147">
        <f t="shared" si="32"/>
        <v>0</v>
      </c>
      <c r="S184" s="147">
        <v>0</v>
      </c>
      <c r="T184" s="148">
        <f t="shared" si="33"/>
        <v>0</v>
      </c>
      <c r="AR184" s="149" t="s">
        <v>287</v>
      </c>
      <c r="AT184" s="149" t="s">
        <v>189</v>
      </c>
      <c r="AU184" s="149" t="s">
        <v>80</v>
      </c>
      <c r="AY184" s="17" t="s">
        <v>187</v>
      </c>
      <c r="BE184" s="150">
        <f t="shared" si="34"/>
        <v>0</v>
      </c>
      <c r="BF184" s="150">
        <f t="shared" si="35"/>
        <v>0</v>
      </c>
      <c r="BG184" s="150">
        <f t="shared" si="36"/>
        <v>0</v>
      </c>
      <c r="BH184" s="150">
        <f t="shared" si="37"/>
        <v>0</v>
      </c>
      <c r="BI184" s="150">
        <f t="shared" si="38"/>
        <v>0</v>
      </c>
      <c r="BJ184" s="17" t="s">
        <v>80</v>
      </c>
      <c r="BK184" s="150">
        <f t="shared" si="39"/>
        <v>0</v>
      </c>
      <c r="BL184" s="17" t="s">
        <v>287</v>
      </c>
      <c r="BM184" s="149" t="s">
        <v>813</v>
      </c>
    </row>
    <row r="185" spans="2:65" s="1" customFormat="1" ht="16.5" customHeight="1">
      <c r="B185" s="32"/>
      <c r="C185" s="137" t="s">
        <v>484</v>
      </c>
      <c r="D185" s="137" t="s">
        <v>189</v>
      </c>
      <c r="E185" s="138" t="s">
        <v>2592</v>
      </c>
      <c r="F185" s="139" t="s">
        <v>2593</v>
      </c>
      <c r="G185" s="140" t="s">
        <v>2509</v>
      </c>
      <c r="H185" s="198"/>
      <c r="I185" s="142"/>
      <c r="J185" s="143">
        <f t="shared" si="30"/>
        <v>0</v>
      </c>
      <c r="K185" s="144"/>
      <c r="L185" s="32"/>
      <c r="M185" s="145" t="s">
        <v>1</v>
      </c>
      <c r="N185" s="146" t="s">
        <v>38</v>
      </c>
      <c r="P185" s="147">
        <f t="shared" si="31"/>
        <v>0</v>
      </c>
      <c r="Q185" s="147">
        <v>0</v>
      </c>
      <c r="R185" s="147">
        <f t="shared" si="32"/>
        <v>0</v>
      </c>
      <c r="S185" s="147">
        <v>0</v>
      </c>
      <c r="T185" s="148">
        <f t="shared" si="33"/>
        <v>0</v>
      </c>
      <c r="AR185" s="149" t="s">
        <v>287</v>
      </c>
      <c r="AT185" s="149" t="s">
        <v>189</v>
      </c>
      <c r="AU185" s="149" t="s">
        <v>80</v>
      </c>
      <c r="AY185" s="17" t="s">
        <v>187</v>
      </c>
      <c r="BE185" s="150">
        <f t="shared" si="34"/>
        <v>0</v>
      </c>
      <c r="BF185" s="150">
        <f t="shared" si="35"/>
        <v>0</v>
      </c>
      <c r="BG185" s="150">
        <f t="shared" si="36"/>
        <v>0</v>
      </c>
      <c r="BH185" s="150">
        <f t="shared" si="37"/>
        <v>0</v>
      </c>
      <c r="BI185" s="150">
        <f t="shared" si="38"/>
        <v>0</v>
      </c>
      <c r="BJ185" s="17" t="s">
        <v>80</v>
      </c>
      <c r="BK185" s="150">
        <f t="shared" si="39"/>
        <v>0</v>
      </c>
      <c r="BL185" s="17" t="s">
        <v>287</v>
      </c>
      <c r="BM185" s="149" t="s">
        <v>823</v>
      </c>
    </row>
    <row r="186" spans="2:65" s="11" customFormat="1" ht="25.9" customHeight="1">
      <c r="B186" s="125"/>
      <c r="D186" s="126" t="s">
        <v>72</v>
      </c>
      <c r="E186" s="127" t="s">
        <v>2594</v>
      </c>
      <c r="F186" s="127" t="s">
        <v>2595</v>
      </c>
      <c r="I186" s="128"/>
      <c r="J186" s="129">
        <f>BK186</f>
        <v>0</v>
      </c>
      <c r="L186" s="125"/>
      <c r="M186" s="130"/>
      <c r="P186" s="131">
        <f>SUM(P187:P222)</f>
        <v>0</v>
      </c>
      <c r="R186" s="131">
        <f>SUM(R187:R222)</f>
        <v>0</v>
      </c>
      <c r="T186" s="132">
        <f>SUM(T187:T222)</f>
        <v>0</v>
      </c>
      <c r="AR186" s="126" t="s">
        <v>84</v>
      </c>
      <c r="AT186" s="133" t="s">
        <v>72</v>
      </c>
      <c r="AU186" s="133" t="s">
        <v>73</v>
      </c>
      <c r="AY186" s="126" t="s">
        <v>187</v>
      </c>
      <c r="BK186" s="134">
        <f>SUM(BK187:BK222)</f>
        <v>0</v>
      </c>
    </row>
    <row r="187" spans="2:65" s="1" customFormat="1" ht="16.5" customHeight="1">
      <c r="B187" s="32"/>
      <c r="C187" s="137" t="s">
        <v>494</v>
      </c>
      <c r="D187" s="137" t="s">
        <v>189</v>
      </c>
      <c r="E187" s="138" t="s">
        <v>2596</v>
      </c>
      <c r="F187" s="139" t="s">
        <v>2597</v>
      </c>
      <c r="G187" s="140" t="s">
        <v>406</v>
      </c>
      <c r="H187" s="141">
        <v>32</v>
      </c>
      <c r="I187" s="142"/>
      <c r="J187" s="143">
        <f t="shared" ref="J187:J222" si="40">ROUND(I187*H187,2)</f>
        <v>0</v>
      </c>
      <c r="K187" s="144"/>
      <c r="L187" s="32"/>
      <c r="M187" s="145" t="s">
        <v>1</v>
      </c>
      <c r="N187" s="146" t="s">
        <v>38</v>
      </c>
      <c r="P187" s="147">
        <f t="shared" ref="P187:P222" si="41">O187*H187</f>
        <v>0</v>
      </c>
      <c r="Q187" s="147">
        <v>0</v>
      </c>
      <c r="R187" s="147">
        <f t="shared" ref="R187:R222" si="42">Q187*H187</f>
        <v>0</v>
      </c>
      <c r="S187" s="147">
        <v>0</v>
      </c>
      <c r="T187" s="148">
        <f t="shared" ref="T187:T222" si="43">S187*H187</f>
        <v>0</v>
      </c>
      <c r="AR187" s="149" t="s">
        <v>287</v>
      </c>
      <c r="AT187" s="149" t="s">
        <v>189</v>
      </c>
      <c r="AU187" s="149" t="s">
        <v>80</v>
      </c>
      <c r="AY187" s="17" t="s">
        <v>187</v>
      </c>
      <c r="BE187" s="150">
        <f t="shared" ref="BE187:BE222" si="44">IF(N187="základní",J187,0)</f>
        <v>0</v>
      </c>
      <c r="BF187" s="150">
        <f t="shared" ref="BF187:BF222" si="45">IF(N187="snížená",J187,0)</f>
        <v>0</v>
      </c>
      <c r="BG187" s="150">
        <f t="shared" ref="BG187:BG222" si="46">IF(N187="zákl. přenesená",J187,0)</f>
        <v>0</v>
      </c>
      <c r="BH187" s="150">
        <f t="shared" ref="BH187:BH222" si="47">IF(N187="sníž. přenesená",J187,0)</f>
        <v>0</v>
      </c>
      <c r="BI187" s="150">
        <f t="shared" ref="BI187:BI222" si="48">IF(N187="nulová",J187,0)</f>
        <v>0</v>
      </c>
      <c r="BJ187" s="17" t="s">
        <v>80</v>
      </c>
      <c r="BK187" s="150">
        <f t="shared" ref="BK187:BK222" si="49">ROUND(I187*H187,2)</f>
        <v>0</v>
      </c>
      <c r="BL187" s="17" t="s">
        <v>287</v>
      </c>
      <c r="BM187" s="149" t="s">
        <v>845</v>
      </c>
    </row>
    <row r="188" spans="2:65" s="1" customFormat="1" ht="24.2" customHeight="1">
      <c r="B188" s="32"/>
      <c r="C188" s="137" t="s">
        <v>501</v>
      </c>
      <c r="D188" s="137" t="s">
        <v>189</v>
      </c>
      <c r="E188" s="138" t="s">
        <v>2598</v>
      </c>
      <c r="F188" s="139" t="s">
        <v>2599</v>
      </c>
      <c r="G188" s="140" t="s">
        <v>406</v>
      </c>
      <c r="H188" s="141">
        <v>44</v>
      </c>
      <c r="I188" s="142"/>
      <c r="J188" s="143">
        <f t="shared" si="40"/>
        <v>0</v>
      </c>
      <c r="K188" s="144"/>
      <c r="L188" s="32"/>
      <c r="M188" s="145" t="s">
        <v>1</v>
      </c>
      <c r="N188" s="146" t="s">
        <v>38</v>
      </c>
      <c r="P188" s="147">
        <f t="shared" si="41"/>
        <v>0</v>
      </c>
      <c r="Q188" s="147">
        <v>0</v>
      </c>
      <c r="R188" s="147">
        <f t="shared" si="42"/>
        <v>0</v>
      </c>
      <c r="S188" s="147">
        <v>0</v>
      </c>
      <c r="T188" s="148">
        <f t="shared" si="43"/>
        <v>0</v>
      </c>
      <c r="AR188" s="149" t="s">
        <v>287</v>
      </c>
      <c r="AT188" s="149" t="s">
        <v>189</v>
      </c>
      <c r="AU188" s="149" t="s">
        <v>80</v>
      </c>
      <c r="AY188" s="17" t="s">
        <v>187</v>
      </c>
      <c r="BE188" s="150">
        <f t="shared" si="44"/>
        <v>0</v>
      </c>
      <c r="BF188" s="150">
        <f t="shared" si="45"/>
        <v>0</v>
      </c>
      <c r="BG188" s="150">
        <f t="shared" si="46"/>
        <v>0</v>
      </c>
      <c r="BH188" s="150">
        <f t="shared" si="47"/>
        <v>0</v>
      </c>
      <c r="BI188" s="150">
        <f t="shared" si="48"/>
        <v>0</v>
      </c>
      <c r="BJ188" s="17" t="s">
        <v>80</v>
      </c>
      <c r="BK188" s="150">
        <f t="shared" si="49"/>
        <v>0</v>
      </c>
      <c r="BL188" s="17" t="s">
        <v>287</v>
      </c>
      <c r="BM188" s="149" t="s">
        <v>862</v>
      </c>
    </row>
    <row r="189" spans="2:65" s="1" customFormat="1" ht="24.2" customHeight="1">
      <c r="B189" s="32"/>
      <c r="C189" s="137" t="s">
        <v>506</v>
      </c>
      <c r="D189" s="137" t="s">
        <v>189</v>
      </c>
      <c r="E189" s="138" t="s">
        <v>2600</v>
      </c>
      <c r="F189" s="139" t="s">
        <v>2601</v>
      </c>
      <c r="G189" s="140" t="s">
        <v>406</v>
      </c>
      <c r="H189" s="141">
        <v>4</v>
      </c>
      <c r="I189" s="142"/>
      <c r="J189" s="143">
        <f t="shared" si="40"/>
        <v>0</v>
      </c>
      <c r="K189" s="144"/>
      <c r="L189" s="32"/>
      <c r="M189" s="145" t="s">
        <v>1</v>
      </c>
      <c r="N189" s="146" t="s">
        <v>38</v>
      </c>
      <c r="P189" s="147">
        <f t="shared" si="41"/>
        <v>0</v>
      </c>
      <c r="Q189" s="147">
        <v>0</v>
      </c>
      <c r="R189" s="147">
        <f t="shared" si="42"/>
        <v>0</v>
      </c>
      <c r="S189" s="147">
        <v>0</v>
      </c>
      <c r="T189" s="148">
        <f t="shared" si="43"/>
        <v>0</v>
      </c>
      <c r="AR189" s="149" t="s">
        <v>287</v>
      </c>
      <c r="AT189" s="149" t="s">
        <v>189</v>
      </c>
      <c r="AU189" s="149" t="s">
        <v>80</v>
      </c>
      <c r="AY189" s="17" t="s">
        <v>187</v>
      </c>
      <c r="BE189" s="150">
        <f t="shared" si="44"/>
        <v>0</v>
      </c>
      <c r="BF189" s="150">
        <f t="shared" si="45"/>
        <v>0</v>
      </c>
      <c r="BG189" s="150">
        <f t="shared" si="46"/>
        <v>0</v>
      </c>
      <c r="BH189" s="150">
        <f t="shared" si="47"/>
        <v>0</v>
      </c>
      <c r="BI189" s="150">
        <f t="shared" si="48"/>
        <v>0</v>
      </c>
      <c r="BJ189" s="17" t="s">
        <v>80</v>
      </c>
      <c r="BK189" s="150">
        <f t="shared" si="49"/>
        <v>0</v>
      </c>
      <c r="BL189" s="17" t="s">
        <v>287</v>
      </c>
      <c r="BM189" s="149" t="s">
        <v>871</v>
      </c>
    </row>
    <row r="190" spans="2:65" s="1" customFormat="1" ht="16.5" customHeight="1">
      <c r="B190" s="32"/>
      <c r="C190" s="137" t="s">
        <v>478</v>
      </c>
      <c r="D190" s="137" t="s">
        <v>189</v>
      </c>
      <c r="E190" s="138" t="s">
        <v>2602</v>
      </c>
      <c r="F190" s="139" t="s">
        <v>2603</v>
      </c>
      <c r="G190" s="140" t="s">
        <v>406</v>
      </c>
      <c r="H190" s="141">
        <v>16</v>
      </c>
      <c r="I190" s="142"/>
      <c r="J190" s="143">
        <f t="shared" si="40"/>
        <v>0</v>
      </c>
      <c r="K190" s="144"/>
      <c r="L190" s="32"/>
      <c r="M190" s="145" t="s">
        <v>1</v>
      </c>
      <c r="N190" s="146" t="s">
        <v>38</v>
      </c>
      <c r="P190" s="147">
        <f t="shared" si="41"/>
        <v>0</v>
      </c>
      <c r="Q190" s="147">
        <v>0</v>
      </c>
      <c r="R190" s="147">
        <f t="shared" si="42"/>
        <v>0</v>
      </c>
      <c r="S190" s="147">
        <v>0</v>
      </c>
      <c r="T190" s="148">
        <f t="shared" si="43"/>
        <v>0</v>
      </c>
      <c r="AR190" s="149" t="s">
        <v>287</v>
      </c>
      <c r="AT190" s="149" t="s">
        <v>189</v>
      </c>
      <c r="AU190" s="149" t="s">
        <v>80</v>
      </c>
      <c r="AY190" s="17" t="s">
        <v>187</v>
      </c>
      <c r="BE190" s="150">
        <f t="shared" si="44"/>
        <v>0</v>
      </c>
      <c r="BF190" s="150">
        <f t="shared" si="45"/>
        <v>0</v>
      </c>
      <c r="BG190" s="150">
        <f t="shared" si="46"/>
        <v>0</v>
      </c>
      <c r="BH190" s="150">
        <f t="shared" si="47"/>
        <v>0</v>
      </c>
      <c r="BI190" s="150">
        <f t="shared" si="48"/>
        <v>0</v>
      </c>
      <c r="BJ190" s="17" t="s">
        <v>80</v>
      </c>
      <c r="BK190" s="150">
        <f t="shared" si="49"/>
        <v>0</v>
      </c>
      <c r="BL190" s="17" t="s">
        <v>287</v>
      </c>
      <c r="BM190" s="149" t="s">
        <v>882</v>
      </c>
    </row>
    <row r="191" spans="2:65" s="1" customFormat="1" ht="16.5" customHeight="1">
      <c r="B191" s="32"/>
      <c r="C191" s="137" t="s">
        <v>515</v>
      </c>
      <c r="D191" s="137" t="s">
        <v>189</v>
      </c>
      <c r="E191" s="138" t="s">
        <v>2604</v>
      </c>
      <c r="F191" s="139" t="s">
        <v>2605</v>
      </c>
      <c r="G191" s="140" t="s">
        <v>406</v>
      </c>
      <c r="H191" s="141">
        <v>27</v>
      </c>
      <c r="I191" s="142"/>
      <c r="J191" s="143">
        <f t="shared" si="40"/>
        <v>0</v>
      </c>
      <c r="K191" s="144"/>
      <c r="L191" s="32"/>
      <c r="M191" s="145" t="s">
        <v>1</v>
      </c>
      <c r="N191" s="146" t="s">
        <v>38</v>
      </c>
      <c r="P191" s="147">
        <f t="shared" si="41"/>
        <v>0</v>
      </c>
      <c r="Q191" s="147">
        <v>0</v>
      </c>
      <c r="R191" s="147">
        <f t="shared" si="42"/>
        <v>0</v>
      </c>
      <c r="S191" s="147">
        <v>0</v>
      </c>
      <c r="T191" s="148">
        <f t="shared" si="43"/>
        <v>0</v>
      </c>
      <c r="AR191" s="149" t="s">
        <v>287</v>
      </c>
      <c r="AT191" s="149" t="s">
        <v>189</v>
      </c>
      <c r="AU191" s="149" t="s">
        <v>80</v>
      </c>
      <c r="AY191" s="17" t="s">
        <v>187</v>
      </c>
      <c r="BE191" s="150">
        <f t="shared" si="44"/>
        <v>0</v>
      </c>
      <c r="BF191" s="150">
        <f t="shared" si="45"/>
        <v>0</v>
      </c>
      <c r="BG191" s="150">
        <f t="shared" si="46"/>
        <v>0</v>
      </c>
      <c r="BH191" s="150">
        <f t="shared" si="47"/>
        <v>0</v>
      </c>
      <c r="BI191" s="150">
        <f t="shared" si="48"/>
        <v>0</v>
      </c>
      <c r="BJ191" s="17" t="s">
        <v>80</v>
      </c>
      <c r="BK191" s="150">
        <f t="shared" si="49"/>
        <v>0</v>
      </c>
      <c r="BL191" s="17" t="s">
        <v>287</v>
      </c>
      <c r="BM191" s="149" t="s">
        <v>891</v>
      </c>
    </row>
    <row r="192" spans="2:65" s="1" customFormat="1" ht="24.2" customHeight="1">
      <c r="B192" s="32"/>
      <c r="C192" s="137" t="s">
        <v>519</v>
      </c>
      <c r="D192" s="137" t="s">
        <v>189</v>
      </c>
      <c r="E192" s="138" t="s">
        <v>2606</v>
      </c>
      <c r="F192" s="139" t="s">
        <v>2607</v>
      </c>
      <c r="G192" s="140" t="s">
        <v>406</v>
      </c>
      <c r="H192" s="141">
        <v>26</v>
      </c>
      <c r="I192" s="142"/>
      <c r="J192" s="143">
        <f t="shared" si="40"/>
        <v>0</v>
      </c>
      <c r="K192" s="144"/>
      <c r="L192" s="32"/>
      <c r="M192" s="145" t="s">
        <v>1</v>
      </c>
      <c r="N192" s="146" t="s">
        <v>38</v>
      </c>
      <c r="P192" s="147">
        <f t="shared" si="41"/>
        <v>0</v>
      </c>
      <c r="Q192" s="147">
        <v>0</v>
      </c>
      <c r="R192" s="147">
        <f t="shared" si="42"/>
        <v>0</v>
      </c>
      <c r="S192" s="147">
        <v>0</v>
      </c>
      <c r="T192" s="148">
        <f t="shared" si="43"/>
        <v>0</v>
      </c>
      <c r="AR192" s="149" t="s">
        <v>287</v>
      </c>
      <c r="AT192" s="149" t="s">
        <v>189</v>
      </c>
      <c r="AU192" s="149" t="s">
        <v>80</v>
      </c>
      <c r="AY192" s="17" t="s">
        <v>187</v>
      </c>
      <c r="BE192" s="150">
        <f t="shared" si="44"/>
        <v>0</v>
      </c>
      <c r="BF192" s="150">
        <f t="shared" si="45"/>
        <v>0</v>
      </c>
      <c r="BG192" s="150">
        <f t="shared" si="46"/>
        <v>0</v>
      </c>
      <c r="BH192" s="150">
        <f t="shared" si="47"/>
        <v>0</v>
      </c>
      <c r="BI192" s="150">
        <f t="shared" si="48"/>
        <v>0</v>
      </c>
      <c r="BJ192" s="17" t="s">
        <v>80</v>
      </c>
      <c r="BK192" s="150">
        <f t="shared" si="49"/>
        <v>0</v>
      </c>
      <c r="BL192" s="17" t="s">
        <v>287</v>
      </c>
      <c r="BM192" s="149" t="s">
        <v>902</v>
      </c>
    </row>
    <row r="193" spans="2:65" s="1" customFormat="1" ht="24.2" customHeight="1">
      <c r="B193" s="32"/>
      <c r="C193" s="137" t="s">
        <v>524</v>
      </c>
      <c r="D193" s="137" t="s">
        <v>189</v>
      </c>
      <c r="E193" s="138" t="s">
        <v>2608</v>
      </c>
      <c r="F193" s="139" t="s">
        <v>2609</v>
      </c>
      <c r="G193" s="140" t="s">
        <v>406</v>
      </c>
      <c r="H193" s="141">
        <v>1</v>
      </c>
      <c r="I193" s="142"/>
      <c r="J193" s="143">
        <f t="shared" si="40"/>
        <v>0</v>
      </c>
      <c r="K193" s="144"/>
      <c r="L193" s="32"/>
      <c r="M193" s="145" t="s">
        <v>1</v>
      </c>
      <c r="N193" s="146" t="s">
        <v>38</v>
      </c>
      <c r="P193" s="147">
        <f t="shared" si="41"/>
        <v>0</v>
      </c>
      <c r="Q193" s="147">
        <v>0</v>
      </c>
      <c r="R193" s="147">
        <f t="shared" si="42"/>
        <v>0</v>
      </c>
      <c r="S193" s="147">
        <v>0</v>
      </c>
      <c r="T193" s="148">
        <f t="shared" si="43"/>
        <v>0</v>
      </c>
      <c r="AR193" s="149" t="s">
        <v>287</v>
      </c>
      <c r="AT193" s="149" t="s">
        <v>189</v>
      </c>
      <c r="AU193" s="149" t="s">
        <v>80</v>
      </c>
      <c r="AY193" s="17" t="s">
        <v>187</v>
      </c>
      <c r="BE193" s="150">
        <f t="shared" si="44"/>
        <v>0</v>
      </c>
      <c r="BF193" s="150">
        <f t="shared" si="45"/>
        <v>0</v>
      </c>
      <c r="BG193" s="150">
        <f t="shared" si="46"/>
        <v>0</v>
      </c>
      <c r="BH193" s="150">
        <f t="shared" si="47"/>
        <v>0</v>
      </c>
      <c r="BI193" s="150">
        <f t="shared" si="48"/>
        <v>0</v>
      </c>
      <c r="BJ193" s="17" t="s">
        <v>80</v>
      </c>
      <c r="BK193" s="150">
        <f t="shared" si="49"/>
        <v>0</v>
      </c>
      <c r="BL193" s="17" t="s">
        <v>287</v>
      </c>
      <c r="BM193" s="149" t="s">
        <v>911</v>
      </c>
    </row>
    <row r="194" spans="2:65" s="1" customFormat="1" ht="16.5" customHeight="1">
      <c r="B194" s="32"/>
      <c r="C194" s="137" t="s">
        <v>529</v>
      </c>
      <c r="D194" s="137" t="s">
        <v>189</v>
      </c>
      <c r="E194" s="138" t="s">
        <v>2610</v>
      </c>
      <c r="F194" s="139" t="s">
        <v>2611</v>
      </c>
      <c r="G194" s="140" t="s">
        <v>406</v>
      </c>
      <c r="H194" s="141">
        <v>2</v>
      </c>
      <c r="I194" s="142"/>
      <c r="J194" s="143">
        <f t="shared" si="40"/>
        <v>0</v>
      </c>
      <c r="K194" s="144"/>
      <c r="L194" s="32"/>
      <c r="M194" s="145" t="s">
        <v>1</v>
      </c>
      <c r="N194" s="146" t="s">
        <v>38</v>
      </c>
      <c r="P194" s="147">
        <f t="shared" si="41"/>
        <v>0</v>
      </c>
      <c r="Q194" s="147">
        <v>0</v>
      </c>
      <c r="R194" s="147">
        <f t="shared" si="42"/>
        <v>0</v>
      </c>
      <c r="S194" s="147">
        <v>0</v>
      </c>
      <c r="T194" s="148">
        <f t="shared" si="43"/>
        <v>0</v>
      </c>
      <c r="AR194" s="149" t="s">
        <v>287</v>
      </c>
      <c r="AT194" s="149" t="s">
        <v>189</v>
      </c>
      <c r="AU194" s="149" t="s">
        <v>80</v>
      </c>
      <c r="AY194" s="17" t="s">
        <v>187</v>
      </c>
      <c r="BE194" s="150">
        <f t="shared" si="44"/>
        <v>0</v>
      </c>
      <c r="BF194" s="150">
        <f t="shared" si="45"/>
        <v>0</v>
      </c>
      <c r="BG194" s="150">
        <f t="shared" si="46"/>
        <v>0</v>
      </c>
      <c r="BH194" s="150">
        <f t="shared" si="47"/>
        <v>0</v>
      </c>
      <c r="BI194" s="150">
        <f t="shared" si="48"/>
        <v>0</v>
      </c>
      <c r="BJ194" s="17" t="s">
        <v>80</v>
      </c>
      <c r="BK194" s="150">
        <f t="shared" si="49"/>
        <v>0</v>
      </c>
      <c r="BL194" s="17" t="s">
        <v>287</v>
      </c>
      <c r="BM194" s="149" t="s">
        <v>927</v>
      </c>
    </row>
    <row r="195" spans="2:65" s="1" customFormat="1" ht="24.2" customHeight="1">
      <c r="B195" s="32"/>
      <c r="C195" s="137" t="s">
        <v>534</v>
      </c>
      <c r="D195" s="137" t="s">
        <v>189</v>
      </c>
      <c r="E195" s="138" t="s">
        <v>2612</v>
      </c>
      <c r="F195" s="139" t="s">
        <v>2613</v>
      </c>
      <c r="G195" s="140" t="s">
        <v>406</v>
      </c>
      <c r="H195" s="141">
        <v>2</v>
      </c>
      <c r="I195" s="142"/>
      <c r="J195" s="143">
        <f t="shared" si="40"/>
        <v>0</v>
      </c>
      <c r="K195" s="144"/>
      <c r="L195" s="32"/>
      <c r="M195" s="145" t="s">
        <v>1</v>
      </c>
      <c r="N195" s="146" t="s">
        <v>38</v>
      </c>
      <c r="P195" s="147">
        <f t="shared" si="41"/>
        <v>0</v>
      </c>
      <c r="Q195" s="147">
        <v>0</v>
      </c>
      <c r="R195" s="147">
        <f t="shared" si="42"/>
        <v>0</v>
      </c>
      <c r="S195" s="147">
        <v>0</v>
      </c>
      <c r="T195" s="148">
        <f t="shared" si="43"/>
        <v>0</v>
      </c>
      <c r="AR195" s="149" t="s">
        <v>287</v>
      </c>
      <c r="AT195" s="149" t="s">
        <v>189</v>
      </c>
      <c r="AU195" s="149" t="s">
        <v>80</v>
      </c>
      <c r="AY195" s="17" t="s">
        <v>187</v>
      </c>
      <c r="BE195" s="150">
        <f t="shared" si="44"/>
        <v>0</v>
      </c>
      <c r="BF195" s="150">
        <f t="shared" si="45"/>
        <v>0</v>
      </c>
      <c r="BG195" s="150">
        <f t="shared" si="46"/>
        <v>0</v>
      </c>
      <c r="BH195" s="150">
        <f t="shared" si="47"/>
        <v>0</v>
      </c>
      <c r="BI195" s="150">
        <f t="shared" si="48"/>
        <v>0</v>
      </c>
      <c r="BJ195" s="17" t="s">
        <v>80</v>
      </c>
      <c r="BK195" s="150">
        <f t="shared" si="49"/>
        <v>0</v>
      </c>
      <c r="BL195" s="17" t="s">
        <v>287</v>
      </c>
      <c r="BM195" s="149" t="s">
        <v>935</v>
      </c>
    </row>
    <row r="196" spans="2:65" s="1" customFormat="1" ht="16.5" customHeight="1">
      <c r="B196" s="32"/>
      <c r="C196" s="137" t="s">
        <v>539</v>
      </c>
      <c r="D196" s="137" t="s">
        <v>189</v>
      </c>
      <c r="E196" s="138" t="s">
        <v>2614</v>
      </c>
      <c r="F196" s="139" t="s">
        <v>2615</v>
      </c>
      <c r="G196" s="140" t="s">
        <v>406</v>
      </c>
      <c r="H196" s="141">
        <v>3</v>
      </c>
      <c r="I196" s="142"/>
      <c r="J196" s="143">
        <f t="shared" si="40"/>
        <v>0</v>
      </c>
      <c r="K196" s="144"/>
      <c r="L196" s="32"/>
      <c r="M196" s="145" t="s">
        <v>1</v>
      </c>
      <c r="N196" s="146" t="s">
        <v>38</v>
      </c>
      <c r="P196" s="147">
        <f t="shared" si="41"/>
        <v>0</v>
      </c>
      <c r="Q196" s="147">
        <v>0</v>
      </c>
      <c r="R196" s="147">
        <f t="shared" si="42"/>
        <v>0</v>
      </c>
      <c r="S196" s="147">
        <v>0</v>
      </c>
      <c r="T196" s="148">
        <f t="shared" si="43"/>
        <v>0</v>
      </c>
      <c r="AR196" s="149" t="s">
        <v>287</v>
      </c>
      <c r="AT196" s="149" t="s">
        <v>189</v>
      </c>
      <c r="AU196" s="149" t="s">
        <v>80</v>
      </c>
      <c r="AY196" s="17" t="s">
        <v>187</v>
      </c>
      <c r="BE196" s="150">
        <f t="shared" si="44"/>
        <v>0</v>
      </c>
      <c r="BF196" s="150">
        <f t="shared" si="45"/>
        <v>0</v>
      </c>
      <c r="BG196" s="150">
        <f t="shared" si="46"/>
        <v>0</v>
      </c>
      <c r="BH196" s="150">
        <f t="shared" si="47"/>
        <v>0</v>
      </c>
      <c r="BI196" s="150">
        <f t="shared" si="48"/>
        <v>0</v>
      </c>
      <c r="BJ196" s="17" t="s">
        <v>80</v>
      </c>
      <c r="BK196" s="150">
        <f t="shared" si="49"/>
        <v>0</v>
      </c>
      <c r="BL196" s="17" t="s">
        <v>287</v>
      </c>
      <c r="BM196" s="149" t="s">
        <v>943</v>
      </c>
    </row>
    <row r="197" spans="2:65" s="1" customFormat="1" ht="24.2" customHeight="1">
      <c r="B197" s="32"/>
      <c r="C197" s="137" t="s">
        <v>543</v>
      </c>
      <c r="D197" s="137" t="s">
        <v>189</v>
      </c>
      <c r="E197" s="138" t="s">
        <v>2616</v>
      </c>
      <c r="F197" s="139" t="s">
        <v>2617</v>
      </c>
      <c r="G197" s="140" t="s">
        <v>406</v>
      </c>
      <c r="H197" s="141">
        <v>1</v>
      </c>
      <c r="I197" s="142"/>
      <c r="J197" s="143">
        <f t="shared" si="40"/>
        <v>0</v>
      </c>
      <c r="K197" s="144"/>
      <c r="L197" s="32"/>
      <c r="M197" s="145" t="s">
        <v>1</v>
      </c>
      <c r="N197" s="146" t="s">
        <v>38</v>
      </c>
      <c r="P197" s="147">
        <f t="shared" si="41"/>
        <v>0</v>
      </c>
      <c r="Q197" s="147">
        <v>0</v>
      </c>
      <c r="R197" s="147">
        <f t="shared" si="42"/>
        <v>0</v>
      </c>
      <c r="S197" s="147">
        <v>0</v>
      </c>
      <c r="T197" s="148">
        <f t="shared" si="43"/>
        <v>0</v>
      </c>
      <c r="AR197" s="149" t="s">
        <v>287</v>
      </c>
      <c r="AT197" s="149" t="s">
        <v>189</v>
      </c>
      <c r="AU197" s="149" t="s">
        <v>80</v>
      </c>
      <c r="AY197" s="17" t="s">
        <v>187</v>
      </c>
      <c r="BE197" s="150">
        <f t="shared" si="44"/>
        <v>0</v>
      </c>
      <c r="BF197" s="150">
        <f t="shared" si="45"/>
        <v>0</v>
      </c>
      <c r="BG197" s="150">
        <f t="shared" si="46"/>
        <v>0</v>
      </c>
      <c r="BH197" s="150">
        <f t="shared" si="47"/>
        <v>0</v>
      </c>
      <c r="BI197" s="150">
        <f t="shared" si="48"/>
        <v>0</v>
      </c>
      <c r="BJ197" s="17" t="s">
        <v>80</v>
      </c>
      <c r="BK197" s="150">
        <f t="shared" si="49"/>
        <v>0</v>
      </c>
      <c r="BL197" s="17" t="s">
        <v>287</v>
      </c>
      <c r="BM197" s="149" t="s">
        <v>958</v>
      </c>
    </row>
    <row r="198" spans="2:65" s="1" customFormat="1" ht="24.2" customHeight="1">
      <c r="B198" s="32"/>
      <c r="C198" s="137" t="s">
        <v>548</v>
      </c>
      <c r="D198" s="137" t="s">
        <v>189</v>
      </c>
      <c r="E198" s="138" t="s">
        <v>2618</v>
      </c>
      <c r="F198" s="139" t="s">
        <v>2619</v>
      </c>
      <c r="G198" s="140" t="s">
        <v>406</v>
      </c>
      <c r="H198" s="141">
        <v>8</v>
      </c>
      <c r="I198" s="142"/>
      <c r="J198" s="143">
        <f t="shared" si="40"/>
        <v>0</v>
      </c>
      <c r="K198" s="144"/>
      <c r="L198" s="32"/>
      <c r="M198" s="145" t="s">
        <v>1</v>
      </c>
      <c r="N198" s="146" t="s">
        <v>38</v>
      </c>
      <c r="P198" s="147">
        <f t="shared" si="41"/>
        <v>0</v>
      </c>
      <c r="Q198" s="147">
        <v>0</v>
      </c>
      <c r="R198" s="147">
        <f t="shared" si="42"/>
        <v>0</v>
      </c>
      <c r="S198" s="147">
        <v>0</v>
      </c>
      <c r="T198" s="148">
        <f t="shared" si="43"/>
        <v>0</v>
      </c>
      <c r="AR198" s="149" t="s">
        <v>287</v>
      </c>
      <c r="AT198" s="149" t="s">
        <v>189</v>
      </c>
      <c r="AU198" s="149" t="s">
        <v>80</v>
      </c>
      <c r="AY198" s="17" t="s">
        <v>187</v>
      </c>
      <c r="BE198" s="150">
        <f t="shared" si="44"/>
        <v>0</v>
      </c>
      <c r="BF198" s="150">
        <f t="shared" si="45"/>
        <v>0</v>
      </c>
      <c r="BG198" s="150">
        <f t="shared" si="46"/>
        <v>0</v>
      </c>
      <c r="BH198" s="150">
        <f t="shared" si="47"/>
        <v>0</v>
      </c>
      <c r="BI198" s="150">
        <f t="shared" si="48"/>
        <v>0</v>
      </c>
      <c r="BJ198" s="17" t="s">
        <v>80</v>
      </c>
      <c r="BK198" s="150">
        <f t="shared" si="49"/>
        <v>0</v>
      </c>
      <c r="BL198" s="17" t="s">
        <v>287</v>
      </c>
      <c r="BM198" s="149" t="s">
        <v>964</v>
      </c>
    </row>
    <row r="199" spans="2:65" s="1" customFormat="1" ht="21.75" customHeight="1">
      <c r="B199" s="32"/>
      <c r="C199" s="137" t="s">
        <v>554</v>
      </c>
      <c r="D199" s="137" t="s">
        <v>189</v>
      </c>
      <c r="E199" s="138" t="s">
        <v>2620</v>
      </c>
      <c r="F199" s="139" t="s">
        <v>2621</v>
      </c>
      <c r="G199" s="140" t="s">
        <v>406</v>
      </c>
      <c r="H199" s="141">
        <v>3</v>
      </c>
      <c r="I199" s="142"/>
      <c r="J199" s="143">
        <f t="shared" si="40"/>
        <v>0</v>
      </c>
      <c r="K199" s="144"/>
      <c r="L199" s="32"/>
      <c r="M199" s="145" t="s">
        <v>1</v>
      </c>
      <c r="N199" s="146" t="s">
        <v>38</v>
      </c>
      <c r="P199" s="147">
        <f t="shared" si="41"/>
        <v>0</v>
      </c>
      <c r="Q199" s="147">
        <v>0</v>
      </c>
      <c r="R199" s="147">
        <f t="shared" si="42"/>
        <v>0</v>
      </c>
      <c r="S199" s="147">
        <v>0</v>
      </c>
      <c r="T199" s="148">
        <f t="shared" si="43"/>
        <v>0</v>
      </c>
      <c r="AR199" s="149" t="s">
        <v>287</v>
      </c>
      <c r="AT199" s="149" t="s">
        <v>189</v>
      </c>
      <c r="AU199" s="149" t="s">
        <v>80</v>
      </c>
      <c r="AY199" s="17" t="s">
        <v>187</v>
      </c>
      <c r="BE199" s="150">
        <f t="shared" si="44"/>
        <v>0</v>
      </c>
      <c r="BF199" s="150">
        <f t="shared" si="45"/>
        <v>0</v>
      </c>
      <c r="BG199" s="150">
        <f t="shared" si="46"/>
        <v>0</v>
      </c>
      <c r="BH199" s="150">
        <f t="shared" si="47"/>
        <v>0</v>
      </c>
      <c r="BI199" s="150">
        <f t="shared" si="48"/>
        <v>0</v>
      </c>
      <c r="BJ199" s="17" t="s">
        <v>80</v>
      </c>
      <c r="BK199" s="150">
        <f t="shared" si="49"/>
        <v>0</v>
      </c>
      <c r="BL199" s="17" t="s">
        <v>287</v>
      </c>
      <c r="BM199" s="149" t="s">
        <v>972</v>
      </c>
    </row>
    <row r="200" spans="2:65" s="1" customFormat="1" ht="24.2" customHeight="1">
      <c r="B200" s="32"/>
      <c r="C200" s="137" t="s">
        <v>559</v>
      </c>
      <c r="D200" s="137" t="s">
        <v>189</v>
      </c>
      <c r="E200" s="138" t="s">
        <v>2622</v>
      </c>
      <c r="F200" s="139" t="s">
        <v>2623</v>
      </c>
      <c r="G200" s="140" t="s">
        <v>406</v>
      </c>
      <c r="H200" s="141">
        <v>3</v>
      </c>
      <c r="I200" s="142"/>
      <c r="J200" s="143">
        <f t="shared" si="40"/>
        <v>0</v>
      </c>
      <c r="K200" s="144"/>
      <c r="L200" s="32"/>
      <c r="M200" s="145" t="s">
        <v>1</v>
      </c>
      <c r="N200" s="146" t="s">
        <v>38</v>
      </c>
      <c r="P200" s="147">
        <f t="shared" si="41"/>
        <v>0</v>
      </c>
      <c r="Q200" s="147">
        <v>0</v>
      </c>
      <c r="R200" s="147">
        <f t="shared" si="42"/>
        <v>0</v>
      </c>
      <c r="S200" s="147">
        <v>0</v>
      </c>
      <c r="T200" s="148">
        <f t="shared" si="43"/>
        <v>0</v>
      </c>
      <c r="AR200" s="149" t="s">
        <v>287</v>
      </c>
      <c r="AT200" s="149" t="s">
        <v>189</v>
      </c>
      <c r="AU200" s="149" t="s">
        <v>80</v>
      </c>
      <c r="AY200" s="17" t="s">
        <v>187</v>
      </c>
      <c r="BE200" s="150">
        <f t="shared" si="44"/>
        <v>0</v>
      </c>
      <c r="BF200" s="150">
        <f t="shared" si="45"/>
        <v>0</v>
      </c>
      <c r="BG200" s="150">
        <f t="shared" si="46"/>
        <v>0</v>
      </c>
      <c r="BH200" s="150">
        <f t="shared" si="47"/>
        <v>0</v>
      </c>
      <c r="BI200" s="150">
        <f t="shared" si="48"/>
        <v>0</v>
      </c>
      <c r="BJ200" s="17" t="s">
        <v>80</v>
      </c>
      <c r="BK200" s="150">
        <f t="shared" si="49"/>
        <v>0</v>
      </c>
      <c r="BL200" s="17" t="s">
        <v>287</v>
      </c>
      <c r="BM200" s="149" t="s">
        <v>984</v>
      </c>
    </row>
    <row r="201" spans="2:65" s="1" customFormat="1" ht="16.5" customHeight="1">
      <c r="B201" s="32"/>
      <c r="C201" s="137" t="s">
        <v>565</v>
      </c>
      <c r="D201" s="137" t="s">
        <v>189</v>
      </c>
      <c r="E201" s="138" t="s">
        <v>2624</v>
      </c>
      <c r="F201" s="139" t="s">
        <v>2625</v>
      </c>
      <c r="G201" s="140" t="s">
        <v>406</v>
      </c>
      <c r="H201" s="141">
        <v>3</v>
      </c>
      <c r="I201" s="142"/>
      <c r="J201" s="143">
        <f t="shared" si="40"/>
        <v>0</v>
      </c>
      <c r="K201" s="144"/>
      <c r="L201" s="32"/>
      <c r="M201" s="145" t="s">
        <v>1</v>
      </c>
      <c r="N201" s="146" t="s">
        <v>38</v>
      </c>
      <c r="P201" s="147">
        <f t="shared" si="41"/>
        <v>0</v>
      </c>
      <c r="Q201" s="147">
        <v>0</v>
      </c>
      <c r="R201" s="147">
        <f t="shared" si="42"/>
        <v>0</v>
      </c>
      <c r="S201" s="147">
        <v>0</v>
      </c>
      <c r="T201" s="148">
        <f t="shared" si="43"/>
        <v>0</v>
      </c>
      <c r="AR201" s="149" t="s">
        <v>287</v>
      </c>
      <c r="AT201" s="149" t="s">
        <v>189</v>
      </c>
      <c r="AU201" s="149" t="s">
        <v>80</v>
      </c>
      <c r="AY201" s="17" t="s">
        <v>187</v>
      </c>
      <c r="BE201" s="150">
        <f t="shared" si="44"/>
        <v>0</v>
      </c>
      <c r="BF201" s="150">
        <f t="shared" si="45"/>
        <v>0</v>
      </c>
      <c r="BG201" s="150">
        <f t="shared" si="46"/>
        <v>0</v>
      </c>
      <c r="BH201" s="150">
        <f t="shared" si="47"/>
        <v>0</v>
      </c>
      <c r="BI201" s="150">
        <f t="shared" si="48"/>
        <v>0</v>
      </c>
      <c r="BJ201" s="17" t="s">
        <v>80</v>
      </c>
      <c r="BK201" s="150">
        <f t="shared" si="49"/>
        <v>0</v>
      </c>
      <c r="BL201" s="17" t="s">
        <v>287</v>
      </c>
      <c r="BM201" s="149" t="s">
        <v>994</v>
      </c>
    </row>
    <row r="202" spans="2:65" s="1" customFormat="1" ht="24.2" customHeight="1">
      <c r="B202" s="32"/>
      <c r="C202" s="137" t="s">
        <v>573</v>
      </c>
      <c r="D202" s="137" t="s">
        <v>189</v>
      </c>
      <c r="E202" s="138" t="s">
        <v>2626</v>
      </c>
      <c r="F202" s="139" t="s">
        <v>2627</v>
      </c>
      <c r="G202" s="140" t="s">
        <v>406</v>
      </c>
      <c r="H202" s="141">
        <v>4</v>
      </c>
      <c r="I202" s="142"/>
      <c r="J202" s="143">
        <f t="shared" si="40"/>
        <v>0</v>
      </c>
      <c r="K202" s="144"/>
      <c r="L202" s="32"/>
      <c r="M202" s="145" t="s">
        <v>1</v>
      </c>
      <c r="N202" s="146" t="s">
        <v>38</v>
      </c>
      <c r="P202" s="147">
        <f t="shared" si="41"/>
        <v>0</v>
      </c>
      <c r="Q202" s="147">
        <v>0</v>
      </c>
      <c r="R202" s="147">
        <f t="shared" si="42"/>
        <v>0</v>
      </c>
      <c r="S202" s="147">
        <v>0</v>
      </c>
      <c r="T202" s="148">
        <f t="shared" si="43"/>
        <v>0</v>
      </c>
      <c r="AR202" s="149" t="s">
        <v>287</v>
      </c>
      <c r="AT202" s="149" t="s">
        <v>189</v>
      </c>
      <c r="AU202" s="149" t="s">
        <v>80</v>
      </c>
      <c r="AY202" s="17" t="s">
        <v>187</v>
      </c>
      <c r="BE202" s="150">
        <f t="shared" si="44"/>
        <v>0</v>
      </c>
      <c r="BF202" s="150">
        <f t="shared" si="45"/>
        <v>0</v>
      </c>
      <c r="BG202" s="150">
        <f t="shared" si="46"/>
        <v>0</v>
      </c>
      <c r="BH202" s="150">
        <f t="shared" si="47"/>
        <v>0</v>
      </c>
      <c r="BI202" s="150">
        <f t="shared" si="48"/>
        <v>0</v>
      </c>
      <c r="BJ202" s="17" t="s">
        <v>80</v>
      </c>
      <c r="BK202" s="150">
        <f t="shared" si="49"/>
        <v>0</v>
      </c>
      <c r="BL202" s="17" t="s">
        <v>287</v>
      </c>
      <c r="BM202" s="149" t="s">
        <v>1003</v>
      </c>
    </row>
    <row r="203" spans="2:65" s="1" customFormat="1" ht="21.75" customHeight="1">
      <c r="B203" s="32"/>
      <c r="C203" s="137" t="s">
        <v>580</v>
      </c>
      <c r="D203" s="137" t="s">
        <v>189</v>
      </c>
      <c r="E203" s="138" t="s">
        <v>2628</v>
      </c>
      <c r="F203" s="139" t="s">
        <v>2629</v>
      </c>
      <c r="G203" s="140" t="s">
        <v>406</v>
      </c>
      <c r="H203" s="141">
        <v>1</v>
      </c>
      <c r="I203" s="142"/>
      <c r="J203" s="143">
        <f t="shared" si="40"/>
        <v>0</v>
      </c>
      <c r="K203" s="144"/>
      <c r="L203" s="32"/>
      <c r="M203" s="145" t="s">
        <v>1</v>
      </c>
      <c r="N203" s="146" t="s">
        <v>38</v>
      </c>
      <c r="P203" s="147">
        <f t="shared" si="41"/>
        <v>0</v>
      </c>
      <c r="Q203" s="147">
        <v>0</v>
      </c>
      <c r="R203" s="147">
        <f t="shared" si="42"/>
        <v>0</v>
      </c>
      <c r="S203" s="147">
        <v>0</v>
      </c>
      <c r="T203" s="148">
        <f t="shared" si="43"/>
        <v>0</v>
      </c>
      <c r="AR203" s="149" t="s">
        <v>287</v>
      </c>
      <c r="AT203" s="149" t="s">
        <v>189</v>
      </c>
      <c r="AU203" s="149" t="s">
        <v>80</v>
      </c>
      <c r="AY203" s="17" t="s">
        <v>187</v>
      </c>
      <c r="BE203" s="150">
        <f t="shared" si="44"/>
        <v>0</v>
      </c>
      <c r="BF203" s="150">
        <f t="shared" si="45"/>
        <v>0</v>
      </c>
      <c r="BG203" s="150">
        <f t="shared" si="46"/>
        <v>0</v>
      </c>
      <c r="BH203" s="150">
        <f t="shared" si="47"/>
        <v>0</v>
      </c>
      <c r="BI203" s="150">
        <f t="shared" si="48"/>
        <v>0</v>
      </c>
      <c r="BJ203" s="17" t="s">
        <v>80</v>
      </c>
      <c r="BK203" s="150">
        <f t="shared" si="49"/>
        <v>0</v>
      </c>
      <c r="BL203" s="17" t="s">
        <v>287</v>
      </c>
      <c r="BM203" s="149" t="s">
        <v>1012</v>
      </c>
    </row>
    <row r="204" spans="2:65" s="1" customFormat="1" ht="24.2" customHeight="1">
      <c r="B204" s="32"/>
      <c r="C204" s="137" t="s">
        <v>585</v>
      </c>
      <c r="D204" s="137" t="s">
        <v>189</v>
      </c>
      <c r="E204" s="138" t="s">
        <v>2630</v>
      </c>
      <c r="F204" s="139" t="s">
        <v>2631</v>
      </c>
      <c r="G204" s="140" t="s">
        <v>406</v>
      </c>
      <c r="H204" s="141">
        <v>1</v>
      </c>
      <c r="I204" s="142"/>
      <c r="J204" s="143">
        <f t="shared" si="40"/>
        <v>0</v>
      </c>
      <c r="K204" s="144"/>
      <c r="L204" s="32"/>
      <c r="M204" s="145" t="s">
        <v>1</v>
      </c>
      <c r="N204" s="146" t="s">
        <v>38</v>
      </c>
      <c r="P204" s="147">
        <f t="shared" si="41"/>
        <v>0</v>
      </c>
      <c r="Q204" s="147">
        <v>0</v>
      </c>
      <c r="R204" s="147">
        <f t="shared" si="42"/>
        <v>0</v>
      </c>
      <c r="S204" s="147">
        <v>0</v>
      </c>
      <c r="T204" s="148">
        <f t="shared" si="43"/>
        <v>0</v>
      </c>
      <c r="AR204" s="149" t="s">
        <v>287</v>
      </c>
      <c r="AT204" s="149" t="s">
        <v>189</v>
      </c>
      <c r="AU204" s="149" t="s">
        <v>80</v>
      </c>
      <c r="AY204" s="17" t="s">
        <v>187</v>
      </c>
      <c r="BE204" s="150">
        <f t="shared" si="44"/>
        <v>0</v>
      </c>
      <c r="BF204" s="150">
        <f t="shared" si="45"/>
        <v>0</v>
      </c>
      <c r="BG204" s="150">
        <f t="shared" si="46"/>
        <v>0</v>
      </c>
      <c r="BH204" s="150">
        <f t="shared" si="47"/>
        <v>0</v>
      </c>
      <c r="BI204" s="150">
        <f t="shared" si="48"/>
        <v>0</v>
      </c>
      <c r="BJ204" s="17" t="s">
        <v>80</v>
      </c>
      <c r="BK204" s="150">
        <f t="shared" si="49"/>
        <v>0</v>
      </c>
      <c r="BL204" s="17" t="s">
        <v>287</v>
      </c>
      <c r="BM204" s="149" t="s">
        <v>1022</v>
      </c>
    </row>
    <row r="205" spans="2:65" s="1" customFormat="1" ht="24.2" customHeight="1">
      <c r="B205" s="32"/>
      <c r="C205" s="137" t="s">
        <v>589</v>
      </c>
      <c r="D205" s="137" t="s">
        <v>189</v>
      </c>
      <c r="E205" s="138" t="s">
        <v>2632</v>
      </c>
      <c r="F205" s="139" t="s">
        <v>2633</v>
      </c>
      <c r="G205" s="140" t="s">
        <v>406</v>
      </c>
      <c r="H205" s="141">
        <v>4</v>
      </c>
      <c r="I205" s="142"/>
      <c r="J205" s="143">
        <f t="shared" si="40"/>
        <v>0</v>
      </c>
      <c r="K205" s="144"/>
      <c r="L205" s="32"/>
      <c r="M205" s="145" t="s">
        <v>1</v>
      </c>
      <c r="N205" s="146" t="s">
        <v>38</v>
      </c>
      <c r="P205" s="147">
        <f t="shared" si="41"/>
        <v>0</v>
      </c>
      <c r="Q205" s="147">
        <v>0</v>
      </c>
      <c r="R205" s="147">
        <f t="shared" si="42"/>
        <v>0</v>
      </c>
      <c r="S205" s="147">
        <v>0</v>
      </c>
      <c r="T205" s="148">
        <f t="shared" si="43"/>
        <v>0</v>
      </c>
      <c r="AR205" s="149" t="s">
        <v>287</v>
      </c>
      <c r="AT205" s="149" t="s">
        <v>189</v>
      </c>
      <c r="AU205" s="149" t="s">
        <v>80</v>
      </c>
      <c r="AY205" s="17" t="s">
        <v>187</v>
      </c>
      <c r="BE205" s="150">
        <f t="shared" si="44"/>
        <v>0</v>
      </c>
      <c r="BF205" s="150">
        <f t="shared" si="45"/>
        <v>0</v>
      </c>
      <c r="BG205" s="150">
        <f t="shared" si="46"/>
        <v>0</v>
      </c>
      <c r="BH205" s="150">
        <f t="shared" si="47"/>
        <v>0</v>
      </c>
      <c r="BI205" s="150">
        <f t="shared" si="48"/>
        <v>0</v>
      </c>
      <c r="BJ205" s="17" t="s">
        <v>80</v>
      </c>
      <c r="BK205" s="150">
        <f t="shared" si="49"/>
        <v>0</v>
      </c>
      <c r="BL205" s="17" t="s">
        <v>287</v>
      </c>
      <c r="BM205" s="149" t="s">
        <v>1032</v>
      </c>
    </row>
    <row r="206" spans="2:65" s="1" customFormat="1" ht="16.5" customHeight="1">
      <c r="B206" s="32"/>
      <c r="C206" s="137" t="s">
        <v>593</v>
      </c>
      <c r="D206" s="137" t="s">
        <v>189</v>
      </c>
      <c r="E206" s="138" t="s">
        <v>2634</v>
      </c>
      <c r="F206" s="139" t="s">
        <v>2635</v>
      </c>
      <c r="G206" s="140" t="s">
        <v>406</v>
      </c>
      <c r="H206" s="141">
        <v>32</v>
      </c>
      <c r="I206" s="142"/>
      <c r="J206" s="143">
        <f t="shared" si="40"/>
        <v>0</v>
      </c>
      <c r="K206" s="144"/>
      <c r="L206" s="32"/>
      <c r="M206" s="145" t="s">
        <v>1</v>
      </c>
      <c r="N206" s="146" t="s">
        <v>38</v>
      </c>
      <c r="P206" s="147">
        <f t="shared" si="41"/>
        <v>0</v>
      </c>
      <c r="Q206" s="147">
        <v>0</v>
      </c>
      <c r="R206" s="147">
        <f t="shared" si="42"/>
        <v>0</v>
      </c>
      <c r="S206" s="147">
        <v>0</v>
      </c>
      <c r="T206" s="148">
        <f t="shared" si="43"/>
        <v>0</v>
      </c>
      <c r="AR206" s="149" t="s">
        <v>287</v>
      </c>
      <c r="AT206" s="149" t="s">
        <v>189</v>
      </c>
      <c r="AU206" s="149" t="s">
        <v>80</v>
      </c>
      <c r="AY206" s="17" t="s">
        <v>187</v>
      </c>
      <c r="BE206" s="150">
        <f t="shared" si="44"/>
        <v>0</v>
      </c>
      <c r="BF206" s="150">
        <f t="shared" si="45"/>
        <v>0</v>
      </c>
      <c r="BG206" s="150">
        <f t="shared" si="46"/>
        <v>0</v>
      </c>
      <c r="BH206" s="150">
        <f t="shared" si="47"/>
        <v>0</v>
      </c>
      <c r="BI206" s="150">
        <f t="shared" si="48"/>
        <v>0</v>
      </c>
      <c r="BJ206" s="17" t="s">
        <v>80</v>
      </c>
      <c r="BK206" s="150">
        <f t="shared" si="49"/>
        <v>0</v>
      </c>
      <c r="BL206" s="17" t="s">
        <v>287</v>
      </c>
      <c r="BM206" s="149" t="s">
        <v>1046</v>
      </c>
    </row>
    <row r="207" spans="2:65" s="1" customFormat="1" ht="16.5" customHeight="1">
      <c r="B207" s="32"/>
      <c r="C207" s="137" t="s">
        <v>599</v>
      </c>
      <c r="D207" s="137" t="s">
        <v>189</v>
      </c>
      <c r="E207" s="138" t="s">
        <v>2636</v>
      </c>
      <c r="F207" s="139" t="s">
        <v>2637</v>
      </c>
      <c r="G207" s="140" t="s">
        <v>406</v>
      </c>
      <c r="H207" s="141">
        <v>1</v>
      </c>
      <c r="I207" s="142"/>
      <c r="J207" s="143">
        <f t="shared" si="40"/>
        <v>0</v>
      </c>
      <c r="K207" s="144"/>
      <c r="L207" s="32"/>
      <c r="M207" s="145" t="s">
        <v>1</v>
      </c>
      <c r="N207" s="146" t="s">
        <v>38</v>
      </c>
      <c r="P207" s="147">
        <f t="shared" si="41"/>
        <v>0</v>
      </c>
      <c r="Q207" s="147">
        <v>0</v>
      </c>
      <c r="R207" s="147">
        <f t="shared" si="42"/>
        <v>0</v>
      </c>
      <c r="S207" s="147">
        <v>0</v>
      </c>
      <c r="T207" s="148">
        <f t="shared" si="43"/>
        <v>0</v>
      </c>
      <c r="AR207" s="149" t="s">
        <v>287</v>
      </c>
      <c r="AT207" s="149" t="s">
        <v>189</v>
      </c>
      <c r="AU207" s="149" t="s">
        <v>80</v>
      </c>
      <c r="AY207" s="17" t="s">
        <v>187</v>
      </c>
      <c r="BE207" s="150">
        <f t="shared" si="44"/>
        <v>0</v>
      </c>
      <c r="BF207" s="150">
        <f t="shared" si="45"/>
        <v>0</v>
      </c>
      <c r="BG207" s="150">
        <f t="shared" si="46"/>
        <v>0</v>
      </c>
      <c r="BH207" s="150">
        <f t="shared" si="47"/>
        <v>0</v>
      </c>
      <c r="BI207" s="150">
        <f t="shared" si="48"/>
        <v>0</v>
      </c>
      <c r="BJ207" s="17" t="s">
        <v>80</v>
      </c>
      <c r="BK207" s="150">
        <f t="shared" si="49"/>
        <v>0</v>
      </c>
      <c r="BL207" s="17" t="s">
        <v>287</v>
      </c>
      <c r="BM207" s="149" t="s">
        <v>1056</v>
      </c>
    </row>
    <row r="208" spans="2:65" s="1" customFormat="1" ht="16.5" customHeight="1">
      <c r="B208" s="32"/>
      <c r="C208" s="137" t="s">
        <v>604</v>
      </c>
      <c r="D208" s="137" t="s">
        <v>189</v>
      </c>
      <c r="E208" s="138" t="s">
        <v>2638</v>
      </c>
      <c r="F208" s="139" t="s">
        <v>2639</v>
      </c>
      <c r="G208" s="140" t="s">
        <v>406</v>
      </c>
      <c r="H208" s="141">
        <v>8</v>
      </c>
      <c r="I208" s="142"/>
      <c r="J208" s="143">
        <f t="shared" si="40"/>
        <v>0</v>
      </c>
      <c r="K208" s="144"/>
      <c r="L208" s="32"/>
      <c r="M208" s="145" t="s">
        <v>1</v>
      </c>
      <c r="N208" s="146" t="s">
        <v>38</v>
      </c>
      <c r="P208" s="147">
        <f t="shared" si="41"/>
        <v>0</v>
      </c>
      <c r="Q208" s="147">
        <v>0</v>
      </c>
      <c r="R208" s="147">
        <f t="shared" si="42"/>
        <v>0</v>
      </c>
      <c r="S208" s="147">
        <v>0</v>
      </c>
      <c r="T208" s="148">
        <f t="shared" si="43"/>
        <v>0</v>
      </c>
      <c r="AR208" s="149" t="s">
        <v>287</v>
      </c>
      <c r="AT208" s="149" t="s">
        <v>189</v>
      </c>
      <c r="AU208" s="149" t="s">
        <v>80</v>
      </c>
      <c r="AY208" s="17" t="s">
        <v>187</v>
      </c>
      <c r="BE208" s="150">
        <f t="shared" si="44"/>
        <v>0</v>
      </c>
      <c r="BF208" s="150">
        <f t="shared" si="45"/>
        <v>0</v>
      </c>
      <c r="BG208" s="150">
        <f t="shared" si="46"/>
        <v>0</v>
      </c>
      <c r="BH208" s="150">
        <f t="shared" si="47"/>
        <v>0</v>
      </c>
      <c r="BI208" s="150">
        <f t="shared" si="48"/>
        <v>0</v>
      </c>
      <c r="BJ208" s="17" t="s">
        <v>80</v>
      </c>
      <c r="BK208" s="150">
        <f t="shared" si="49"/>
        <v>0</v>
      </c>
      <c r="BL208" s="17" t="s">
        <v>287</v>
      </c>
      <c r="BM208" s="149" t="s">
        <v>1069</v>
      </c>
    </row>
    <row r="209" spans="2:65" s="1" customFormat="1" ht="16.5" customHeight="1">
      <c r="B209" s="32"/>
      <c r="C209" s="137" t="s">
        <v>639</v>
      </c>
      <c r="D209" s="137" t="s">
        <v>189</v>
      </c>
      <c r="E209" s="138" t="s">
        <v>2640</v>
      </c>
      <c r="F209" s="139" t="s">
        <v>2641</v>
      </c>
      <c r="G209" s="140" t="s">
        <v>406</v>
      </c>
      <c r="H209" s="141">
        <v>2</v>
      </c>
      <c r="I209" s="142"/>
      <c r="J209" s="143">
        <f t="shared" si="40"/>
        <v>0</v>
      </c>
      <c r="K209" s="144"/>
      <c r="L209" s="32"/>
      <c r="M209" s="145" t="s">
        <v>1</v>
      </c>
      <c r="N209" s="146" t="s">
        <v>38</v>
      </c>
      <c r="P209" s="147">
        <f t="shared" si="41"/>
        <v>0</v>
      </c>
      <c r="Q209" s="147">
        <v>0</v>
      </c>
      <c r="R209" s="147">
        <f t="shared" si="42"/>
        <v>0</v>
      </c>
      <c r="S209" s="147">
        <v>0</v>
      </c>
      <c r="T209" s="148">
        <f t="shared" si="43"/>
        <v>0</v>
      </c>
      <c r="AR209" s="149" t="s">
        <v>287</v>
      </c>
      <c r="AT209" s="149" t="s">
        <v>189</v>
      </c>
      <c r="AU209" s="149" t="s">
        <v>80</v>
      </c>
      <c r="AY209" s="17" t="s">
        <v>187</v>
      </c>
      <c r="BE209" s="150">
        <f t="shared" si="44"/>
        <v>0</v>
      </c>
      <c r="BF209" s="150">
        <f t="shared" si="45"/>
        <v>0</v>
      </c>
      <c r="BG209" s="150">
        <f t="shared" si="46"/>
        <v>0</v>
      </c>
      <c r="BH209" s="150">
        <f t="shared" si="47"/>
        <v>0</v>
      </c>
      <c r="BI209" s="150">
        <f t="shared" si="48"/>
        <v>0</v>
      </c>
      <c r="BJ209" s="17" t="s">
        <v>80</v>
      </c>
      <c r="BK209" s="150">
        <f t="shared" si="49"/>
        <v>0</v>
      </c>
      <c r="BL209" s="17" t="s">
        <v>287</v>
      </c>
      <c r="BM209" s="149" t="s">
        <v>1083</v>
      </c>
    </row>
    <row r="210" spans="2:65" s="1" customFormat="1" ht="16.5" customHeight="1">
      <c r="B210" s="32"/>
      <c r="C210" s="137" t="s">
        <v>647</v>
      </c>
      <c r="D210" s="137" t="s">
        <v>189</v>
      </c>
      <c r="E210" s="138" t="s">
        <v>2642</v>
      </c>
      <c r="F210" s="139" t="s">
        <v>2643</v>
      </c>
      <c r="G210" s="140" t="s">
        <v>2517</v>
      </c>
      <c r="H210" s="141">
        <v>24</v>
      </c>
      <c r="I210" s="142"/>
      <c r="J210" s="143">
        <f t="shared" si="40"/>
        <v>0</v>
      </c>
      <c r="K210" s="144"/>
      <c r="L210" s="32"/>
      <c r="M210" s="145" t="s">
        <v>1</v>
      </c>
      <c r="N210" s="146" t="s">
        <v>38</v>
      </c>
      <c r="P210" s="147">
        <f t="shared" si="41"/>
        <v>0</v>
      </c>
      <c r="Q210" s="147">
        <v>0</v>
      </c>
      <c r="R210" s="147">
        <f t="shared" si="42"/>
        <v>0</v>
      </c>
      <c r="S210" s="147">
        <v>0</v>
      </c>
      <c r="T210" s="148">
        <f t="shared" si="43"/>
        <v>0</v>
      </c>
      <c r="AR210" s="149" t="s">
        <v>287</v>
      </c>
      <c r="AT210" s="149" t="s">
        <v>189</v>
      </c>
      <c r="AU210" s="149" t="s">
        <v>80</v>
      </c>
      <c r="AY210" s="17" t="s">
        <v>187</v>
      </c>
      <c r="BE210" s="150">
        <f t="shared" si="44"/>
        <v>0</v>
      </c>
      <c r="BF210" s="150">
        <f t="shared" si="45"/>
        <v>0</v>
      </c>
      <c r="BG210" s="150">
        <f t="shared" si="46"/>
        <v>0</v>
      </c>
      <c r="BH210" s="150">
        <f t="shared" si="47"/>
        <v>0</v>
      </c>
      <c r="BI210" s="150">
        <f t="shared" si="48"/>
        <v>0</v>
      </c>
      <c r="BJ210" s="17" t="s">
        <v>80</v>
      </c>
      <c r="BK210" s="150">
        <f t="shared" si="49"/>
        <v>0</v>
      </c>
      <c r="BL210" s="17" t="s">
        <v>287</v>
      </c>
      <c r="BM210" s="149" t="s">
        <v>1097</v>
      </c>
    </row>
    <row r="211" spans="2:65" s="1" customFormat="1" ht="16.5" customHeight="1">
      <c r="B211" s="32"/>
      <c r="C211" s="137" t="s">
        <v>652</v>
      </c>
      <c r="D211" s="137" t="s">
        <v>189</v>
      </c>
      <c r="E211" s="138" t="s">
        <v>2644</v>
      </c>
      <c r="F211" s="139" t="s">
        <v>2645</v>
      </c>
      <c r="G211" s="140" t="s">
        <v>2517</v>
      </c>
      <c r="H211" s="141">
        <v>8</v>
      </c>
      <c r="I211" s="142"/>
      <c r="J211" s="143">
        <f t="shared" si="40"/>
        <v>0</v>
      </c>
      <c r="K211" s="144"/>
      <c r="L211" s="32"/>
      <c r="M211" s="145" t="s">
        <v>1</v>
      </c>
      <c r="N211" s="146" t="s">
        <v>38</v>
      </c>
      <c r="P211" s="147">
        <f t="shared" si="41"/>
        <v>0</v>
      </c>
      <c r="Q211" s="147">
        <v>0</v>
      </c>
      <c r="R211" s="147">
        <f t="shared" si="42"/>
        <v>0</v>
      </c>
      <c r="S211" s="147">
        <v>0</v>
      </c>
      <c r="T211" s="148">
        <f t="shared" si="43"/>
        <v>0</v>
      </c>
      <c r="AR211" s="149" t="s">
        <v>287</v>
      </c>
      <c r="AT211" s="149" t="s">
        <v>189</v>
      </c>
      <c r="AU211" s="149" t="s">
        <v>80</v>
      </c>
      <c r="AY211" s="17" t="s">
        <v>187</v>
      </c>
      <c r="BE211" s="150">
        <f t="shared" si="44"/>
        <v>0</v>
      </c>
      <c r="BF211" s="150">
        <f t="shared" si="45"/>
        <v>0</v>
      </c>
      <c r="BG211" s="150">
        <f t="shared" si="46"/>
        <v>0</v>
      </c>
      <c r="BH211" s="150">
        <f t="shared" si="47"/>
        <v>0</v>
      </c>
      <c r="BI211" s="150">
        <f t="shared" si="48"/>
        <v>0</v>
      </c>
      <c r="BJ211" s="17" t="s">
        <v>80</v>
      </c>
      <c r="BK211" s="150">
        <f t="shared" si="49"/>
        <v>0</v>
      </c>
      <c r="BL211" s="17" t="s">
        <v>287</v>
      </c>
      <c r="BM211" s="149" t="s">
        <v>1110</v>
      </c>
    </row>
    <row r="212" spans="2:65" s="1" customFormat="1" ht="16.5" customHeight="1">
      <c r="B212" s="32"/>
      <c r="C212" s="137" t="s">
        <v>656</v>
      </c>
      <c r="D212" s="137" t="s">
        <v>189</v>
      </c>
      <c r="E212" s="138" t="s">
        <v>2646</v>
      </c>
      <c r="F212" s="139" t="s">
        <v>2647</v>
      </c>
      <c r="G212" s="140" t="s">
        <v>2517</v>
      </c>
      <c r="H212" s="141">
        <v>32</v>
      </c>
      <c r="I212" s="142"/>
      <c r="J212" s="143">
        <f t="shared" si="40"/>
        <v>0</v>
      </c>
      <c r="K212" s="144"/>
      <c r="L212" s="32"/>
      <c r="M212" s="145" t="s">
        <v>1</v>
      </c>
      <c r="N212" s="146" t="s">
        <v>38</v>
      </c>
      <c r="P212" s="147">
        <f t="shared" si="41"/>
        <v>0</v>
      </c>
      <c r="Q212" s="147">
        <v>0</v>
      </c>
      <c r="R212" s="147">
        <f t="shared" si="42"/>
        <v>0</v>
      </c>
      <c r="S212" s="147">
        <v>0</v>
      </c>
      <c r="T212" s="148">
        <f t="shared" si="43"/>
        <v>0</v>
      </c>
      <c r="AR212" s="149" t="s">
        <v>287</v>
      </c>
      <c r="AT212" s="149" t="s">
        <v>189</v>
      </c>
      <c r="AU212" s="149" t="s">
        <v>80</v>
      </c>
      <c r="AY212" s="17" t="s">
        <v>187</v>
      </c>
      <c r="BE212" s="150">
        <f t="shared" si="44"/>
        <v>0</v>
      </c>
      <c r="BF212" s="150">
        <f t="shared" si="45"/>
        <v>0</v>
      </c>
      <c r="BG212" s="150">
        <f t="shared" si="46"/>
        <v>0</v>
      </c>
      <c r="BH212" s="150">
        <f t="shared" si="47"/>
        <v>0</v>
      </c>
      <c r="BI212" s="150">
        <f t="shared" si="48"/>
        <v>0</v>
      </c>
      <c r="BJ212" s="17" t="s">
        <v>80</v>
      </c>
      <c r="BK212" s="150">
        <f t="shared" si="49"/>
        <v>0</v>
      </c>
      <c r="BL212" s="17" t="s">
        <v>287</v>
      </c>
      <c r="BM212" s="149" t="s">
        <v>1122</v>
      </c>
    </row>
    <row r="213" spans="2:65" s="1" customFormat="1" ht="16.5" customHeight="1">
      <c r="B213" s="32"/>
      <c r="C213" s="137" t="s">
        <v>660</v>
      </c>
      <c r="D213" s="137" t="s">
        <v>189</v>
      </c>
      <c r="E213" s="138" t="s">
        <v>2648</v>
      </c>
      <c r="F213" s="139" t="s">
        <v>2649</v>
      </c>
      <c r="G213" s="140" t="s">
        <v>2517</v>
      </c>
      <c r="H213" s="141">
        <v>1</v>
      </c>
      <c r="I213" s="142"/>
      <c r="J213" s="143">
        <f t="shared" si="40"/>
        <v>0</v>
      </c>
      <c r="K213" s="144"/>
      <c r="L213" s="32"/>
      <c r="M213" s="145" t="s">
        <v>1</v>
      </c>
      <c r="N213" s="146" t="s">
        <v>38</v>
      </c>
      <c r="P213" s="147">
        <f t="shared" si="41"/>
        <v>0</v>
      </c>
      <c r="Q213" s="147">
        <v>0</v>
      </c>
      <c r="R213" s="147">
        <f t="shared" si="42"/>
        <v>0</v>
      </c>
      <c r="S213" s="147">
        <v>0</v>
      </c>
      <c r="T213" s="148">
        <f t="shared" si="43"/>
        <v>0</v>
      </c>
      <c r="AR213" s="149" t="s">
        <v>287</v>
      </c>
      <c r="AT213" s="149" t="s">
        <v>189</v>
      </c>
      <c r="AU213" s="149" t="s">
        <v>80</v>
      </c>
      <c r="AY213" s="17" t="s">
        <v>187</v>
      </c>
      <c r="BE213" s="150">
        <f t="shared" si="44"/>
        <v>0</v>
      </c>
      <c r="BF213" s="150">
        <f t="shared" si="45"/>
        <v>0</v>
      </c>
      <c r="BG213" s="150">
        <f t="shared" si="46"/>
        <v>0</v>
      </c>
      <c r="BH213" s="150">
        <f t="shared" si="47"/>
        <v>0</v>
      </c>
      <c r="BI213" s="150">
        <f t="shared" si="48"/>
        <v>0</v>
      </c>
      <c r="BJ213" s="17" t="s">
        <v>80</v>
      </c>
      <c r="BK213" s="150">
        <f t="shared" si="49"/>
        <v>0</v>
      </c>
      <c r="BL213" s="17" t="s">
        <v>287</v>
      </c>
      <c r="BM213" s="149" t="s">
        <v>1132</v>
      </c>
    </row>
    <row r="214" spans="2:65" s="1" customFormat="1" ht="16.5" customHeight="1">
      <c r="B214" s="32"/>
      <c r="C214" s="137" t="s">
        <v>664</v>
      </c>
      <c r="D214" s="137" t="s">
        <v>189</v>
      </c>
      <c r="E214" s="138" t="s">
        <v>2650</v>
      </c>
      <c r="F214" s="139" t="s">
        <v>2651</v>
      </c>
      <c r="G214" s="140" t="s">
        <v>2517</v>
      </c>
      <c r="H214" s="141">
        <v>2</v>
      </c>
      <c r="I214" s="142"/>
      <c r="J214" s="143">
        <f t="shared" si="40"/>
        <v>0</v>
      </c>
      <c r="K214" s="144"/>
      <c r="L214" s="32"/>
      <c r="M214" s="145" t="s">
        <v>1</v>
      </c>
      <c r="N214" s="146" t="s">
        <v>38</v>
      </c>
      <c r="P214" s="147">
        <f t="shared" si="41"/>
        <v>0</v>
      </c>
      <c r="Q214" s="147">
        <v>0</v>
      </c>
      <c r="R214" s="147">
        <f t="shared" si="42"/>
        <v>0</v>
      </c>
      <c r="S214" s="147">
        <v>0</v>
      </c>
      <c r="T214" s="148">
        <f t="shared" si="43"/>
        <v>0</v>
      </c>
      <c r="AR214" s="149" t="s">
        <v>287</v>
      </c>
      <c r="AT214" s="149" t="s">
        <v>189</v>
      </c>
      <c r="AU214" s="149" t="s">
        <v>80</v>
      </c>
      <c r="AY214" s="17" t="s">
        <v>187</v>
      </c>
      <c r="BE214" s="150">
        <f t="shared" si="44"/>
        <v>0</v>
      </c>
      <c r="BF214" s="150">
        <f t="shared" si="45"/>
        <v>0</v>
      </c>
      <c r="BG214" s="150">
        <f t="shared" si="46"/>
        <v>0</v>
      </c>
      <c r="BH214" s="150">
        <f t="shared" si="47"/>
        <v>0</v>
      </c>
      <c r="BI214" s="150">
        <f t="shared" si="48"/>
        <v>0</v>
      </c>
      <c r="BJ214" s="17" t="s">
        <v>80</v>
      </c>
      <c r="BK214" s="150">
        <f t="shared" si="49"/>
        <v>0</v>
      </c>
      <c r="BL214" s="17" t="s">
        <v>287</v>
      </c>
      <c r="BM214" s="149" t="s">
        <v>1141</v>
      </c>
    </row>
    <row r="215" spans="2:65" s="1" customFormat="1" ht="16.5" customHeight="1">
      <c r="B215" s="32"/>
      <c r="C215" s="137" t="s">
        <v>670</v>
      </c>
      <c r="D215" s="137" t="s">
        <v>189</v>
      </c>
      <c r="E215" s="138" t="s">
        <v>2652</v>
      </c>
      <c r="F215" s="139" t="s">
        <v>2653</v>
      </c>
      <c r="G215" s="140" t="s">
        <v>2517</v>
      </c>
      <c r="H215" s="141">
        <v>4</v>
      </c>
      <c r="I215" s="142"/>
      <c r="J215" s="143">
        <f t="shared" si="40"/>
        <v>0</v>
      </c>
      <c r="K215" s="144"/>
      <c r="L215" s="32"/>
      <c r="M215" s="145" t="s">
        <v>1</v>
      </c>
      <c r="N215" s="146" t="s">
        <v>38</v>
      </c>
      <c r="P215" s="147">
        <f t="shared" si="41"/>
        <v>0</v>
      </c>
      <c r="Q215" s="147">
        <v>0</v>
      </c>
      <c r="R215" s="147">
        <f t="shared" si="42"/>
        <v>0</v>
      </c>
      <c r="S215" s="147">
        <v>0</v>
      </c>
      <c r="T215" s="148">
        <f t="shared" si="43"/>
        <v>0</v>
      </c>
      <c r="AR215" s="149" t="s">
        <v>287</v>
      </c>
      <c r="AT215" s="149" t="s">
        <v>189</v>
      </c>
      <c r="AU215" s="149" t="s">
        <v>80</v>
      </c>
      <c r="AY215" s="17" t="s">
        <v>187</v>
      </c>
      <c r="BE215" s="150">
        <f t="shared" si="44"/>
        <v>0</v>
      </c>
      <c r="BF215" s="150">
        <f t="shared" si="45"/>
        <v>0</v>
      </c>
      <c r="BG215" s="150">
        <f t="shared" si="46"/>
        <v>0</v>
      </c>
      <c r="BH215" s="150">
        <f t="shared" si="47"/>
        <v>0</v>
      </c>
      <c r="BI215" s="150">
        <f t="shared" si="48"/>
        <v>0</v>
      </c>
      <c r="BJ215" s="17" t="s">
        <v>80</v>
      </c>
      <c r="BK215" s="150">
        <f t="shared" si="49"/>
        <v>0</v>
      </c>
      <c r="BL215" s="17" t="s">
        <v>287</v>
      </c>
      <c r="BM215" s="149" t="s">
        <v>1152</v>
      </c>
    </row>
    <row r="216" spans="2:65" s="1" customFormat="1" ht="16.5" customHeight="1">
      <c r="B216" s="32"/>
      <c r="C216" s="137" t="s">
        <v>679</v>
      </c>
      <c r="D216" s="137" t="s">
        <v>189</v>
      </c>
      <c r="E216" s="138" t="s">
        <v>2654</v>
      </c>
      <c r="F216" s="139" t="s">
        <v>2655</v>
      </c>
      <c r="G216" s="140" t="s">
        <v>2517</v>
      </c>
      <c r="H216" s="141">
        <v>1</v>
      </c>
      <c r="I216" s="142"/>
      <c r="J216" s="143">
        <f t="shared" si="40"/>
        <v>0</v>
      </c>
      <c r="K216" s="144"/>
      <c r="L216" s="32"/>
      <c r="M216" s="145" t="s">
        <v>1</v>
      </c>
      <c r="N216" s="146" t="s">
        <v>38</v>
      </c>
      <c r="P216" s="147">
        <f t="shared" si="41"/>
        <v>0</v>
      </c>
      <c r="Q216" s="147">
        <v>0</v>
      </c>
      <c r="R216" s="147">
        <f t="shared" si="42"/>
        <v>0</v>
      </c>
      <c r="S216" s="147">
        <v>0</v>
      </c>
      <c r="T216" s="148">
        <f t="shared" si="43"/>
        <v>0</v>
      </c>
      <c r="AR216" s="149" t="s">
        <v>287</v>
      </c>
      <c r="AT216" s="149" t="s">
        <v>189</v>
      </c>
      <c r="AU216" s="149" t="s">
        <v>80</v>
      </c>
      <c r="AY216" s="17" t="s">
        <v>187</v>
      </c>
      <c r="BE216" s="150">
        <f t="shared" si="44"/>
        <v>0</v>
      </c>
      <c r="BF216" s="150">
        <f t="shared" si="45"/>
        <v>0</v>
      </c>
      <c r="BG216" s="150">
        <f t="shared" si="46"/>
        <v>0</v>
      </c>
      <c r="BH216" s="150">
        <f t="shared" si="47"/>
        <v>0</v>
      </c>
      <c r="BI216" s="150">
        <f t="shared" si="48"/>
        <v>0</v>
      </c>
      <c r="BJ216" s="17" t="s">
        <v>80</v>
      </c>
      <c r="BK216" s="150">
        <f t="shared" si="49"/>
        <v>0</v>
      </c>
      <c r="BL216" s="17" t="s">
        <v>287</v>
      </c>
      <c r="BM216" s="149" t="s">
        <v>1163</v>
      </c>
    </row>
    <row r="217" spans="2:65" s="1" customFormat="1" ht="16.5" customHeight="1">
      <c r="B217" s="32"/>
      <c r="C217" s="137" t="s">
        <v>685</v>
      </c>
      <c r="D217" s="137" t="s">
        <v>189</v>
      </c>
      <c r="E217" s="138" t="s">
        <v>2656</v>
      </c>
      <c r="F217" s="139" t="s">
        <v>2657</v>
      </c>
      <c r="G217" s="140" t="s">
        <v>2517</v>
      </c>
      <c r="H217" s="141">
        <v>2</v>
      </c>
      <c r="I217" s="142"/>
      <c r="J217" s="143">
        <f t="shared" si="40"/>
        <v>0</v>
      </c>
      <c r="K217" s="144"/>
      <c r="L217" s="32"/>
      <c r="M217" s="145" t="s">
        <v>1</v>
      </c>
      <c r="N217" s="146" t="s">
        <v>38</v>
      </c>
      <c r="P217" s="147">
        <f t="shared" si="41"/>
        <v>0</v>
      </c>
      <c r="Q217" s="147">
        <v>0</v>
      </c>
      <c r="R217" s="147">
        <f t="shared" si="42"/>
        <v>0</v>
      </c>
      <c r="S217" s="147">
        <v>0</v>
      </c>
      <c r="T217" s="148">
        <f t="shared" si="43"/>
        <v>0</v>
      </c>
      <c r="AR217" s="149" t="s">
        <v>287</v>
      </c>
      <c r="AT217" s="149" t="s">
        <v>189</v>
      </c>
      <c r="AU217" s="149" t="s">
        <v>80</v>
      </c>
      <c r="AY217" s="17" t="s">
        <v>187</v>
      </c>
      <c r="BE217" s="150">
        <f t="shared" si="44"/>
        <v>0</v>
      </c>
      <c r="BF217" s="150">
        <f t="shared" si="45"/>
        <v>0</v>
      </c>
      <c r="BG217" s="150">
        <f t="shared" si="46"/>
        <v>0</v>
      </c>
      <c r="BH217" s="150">
        <f t="shared" si="47"/>
        <v>0</v>
      </c>
      <c r="BI217" s="150">
        <f t="shared" si="48"/>
        <v>0</v>
      </c>
      <c r="BJ217" s="17" t="s">
        <v>80</v>
      </c>
      <c r="BK217" s="150">
        <f t="shared" si="49"/>
        <v>0</v>
      </c>
      <c r="BL217" s="17" t="s">
        <v>287</v>
      </c>
      <c r="BM217" s="149" t="s">
        <v>1177</v>
      </c>
    </row>
    <row r="218" spans="2:65" s="1" customFormat="1" ht="16.5" customHeight="1">
      <c r="B218" s="32"/>
      <c r="C218" s="137" t="s">
        <v>692</v>
      </c>
      <c r="D218" s="137" t="s">
        <v>189</v>
      </c>
      <c r="E218" s="138" t="s">
        <v>2658</v>
      </c>
      <c r="F218" s="139" t="s">
        <v>2659</v>
      </c>
      <c r="G218" s="140" t="s">
        <v>2517</v>
      </c>
      <c r="H218" s="141">
        <v>2</v>
      </c>
      <c r="I218" s="142"/>
      <c r="J218" s="143">
        <f t="shared" si="40"/>
        <v>0</v>
      </c>
      <c r="K218" s="144"/>
      <c r="L218" s="32"/>
      <c r="M218" s="145" t="s">
        <v>1</v>
      </c>
      <c r="N218" s="146" t="s">
        <v>38</v>
      </c>
      <c r="P218" s="147">
        <f t="shared" si="41"/>
        <v>0</v>
      </c>
      <c r="Q218" s="147">
        <v>0</v>
      </c>
      <c r="R218" s="147">
        <f t="shared" si="42"/>
        <v>0</v>
      </c>
      <c r="S218" s="147">
        <v>0</v>
      </c>
      <c r="T218" s="148">
        <f t="shared" si="43"/>
        <v>0</v>
      </c>
      <c r="AR218" s="149" t="s">
        <v>287</v>
      </c>
      <c r="AT218" s="149" t="s">
        <v>189</v>
      </c>
      <c r="AU218" s="149" t="s">
        <v>80</v>
      </c>
      <c r="AY218" s="17" t="s">
        <v>187</v>
      </c>
      <c r="BE218" s="150">
        <f t="shared" si="44"/>
        <v>0</v>
      </c>
      <c r="BF218" s="150">
        <f t="shared" si="45"/>
        <v>0</v>
      </c>
      <c r="BG218" s="150">
        <f t="shared" si="46"/>
        <v>0</v>
      </c>
      <c r="BH218" s="150">
        <f t="shared" si="47"/>
        <v>0</v>
      </c>
      <c r="BI218" s="150">
        <f t="shared" si="48"/>
        <v>0</v>
      </c>
      <c r="BJ218" s="17" t="s">
        <v>80</v>
      </c>
      <c r="BK218" s="150">
        <f t="shared" si="49"/>
        <v>0</v>
      </c>
      <c r="BL218" s="17" t="s">
        <v>287</v>
      </c>
      <c r="BM218" s="149" t="s">
        <v>1190</v>
      </c>
    </row>
    <row r="219" spans="2:65" s="1" customFormat="1" ht="16.5" customHeight="1">
      <c r="B219" s="32"/>
      <c r="C219" s="137" t="s">
        <v>697</v>
      </c>
      <c r="D219" s="137" t="s">
        <v>189</v>
      </c>
      <c r="E219" s="138" t="s">
        <v>2660</v>
      </c>
      <c r="F219" s="139" t="s">
        <v>2661</v>
      </c>
      <c r="G219" s="140" t="s">
        <v>2517</v>
      </c>
      <c r="H219" s="141">
        <v>1</v>
      </c>
      <c r="I219" s="142"/>
      <c r="J219" s="143">
        <f t="shared" si="40"/>
        <v>0</v>
      </c>
      <c r="K219" s="144"/>
      <c r="L219" s="32"/>
      <c r="M219" s="145" t="s">
        <v>1</v>
      </c>
      <c r="N219" s="146" t="s">
        <v>38</v>
      </c>
      <c r="P219" s="147">
        <f t="shared" si="41"/>
        <v>0</v>
      </c>
      <c r="Q219" s="147">
        <v>0</v>
      </c>
      <c r="R219" s="147">
        <f t="shared" si="42"/>
        <v>0</v>
      </c>
      <c r="S219" s="147">
        <v>0</v>
      </c>
      <c r="T219" s="148">
        <f t="shared" si="43"/>
        <v>0</v>
      </c>
      <c r="AR219" s="149" t="s">
        <v>287</v>
      </c>
      <c r="AT219" s="149" t="s">
        <v>189</v>
      </c>
      <c r="AU219" s="149" t="s">
        <v>80</v>
      </c>
      <c r="AY219" s="17" t="s">
        <v>187</v>
      </c>
      <c r="BE219" s="150">
        <f t="shared" si="44"/>
        <v>0</v>
      </c>
      <c r="BF219" s="150">
        <f t="shared" si="45"/>
        <v>0</v>
      </c>
      <c r="BG219" s="150">
        <f t="shared" si="46"/>
        <v>0</v>
      </c>
      <c r="BH219" s="150">
        <f t="shared" si="47"/>
        <v>0</v>
      </c>
      <c r="BI219" s="150">
        <f t="shared" si="48"/>
        <v>0</v>
      </c>
      <c r="BJ219" s="17" t="s">
        <v>80</v>
      </c>
      <c r="BK219" s="150">
        <f t="shared" si="49"/>
        <v>0</v>
      </c>
      <c r="BL219" s="17" t="s">
        <v>287</v>
      </c>
      <c r="BM219" s="149" t="s">
        <v>1200</v>
      </c>
    </row>
    <row r="220" spans="2:65" s="1" customFormat="1" ht="16.5" customHeight="1">
      <c r="B220" s="32"/>
      <c r="C220" s="137" t="s">
        <v>702</v>
      </c>
      <c r="D220" s="137" t="s">
        <v>189</v>
      </c>
      <c r="E220" s="138" t="s">
        <v>2662</v>
      </c>
      <c r="F220" s="139" t="s">
        <v>2663</v>
      </c>
      <c r="G220" s="140" t="s">
        <v>2517</v>
      </c>
      <c r="H220" s="141">
        <v>1</v>
      </c>
      <c r="I220" s="142"/>
      <c r="J220" s="143">
        <f t="shared" si="40"/>
        <v>0</v>
      </c>
      <c r="K220" s="144"/>
      <c r="L220" s="32"/>
      <c r="M220" s="145" t="s">
        <v>1</v>
      </c>
      <c r="N220" s="146" t="s">
        <v>38</v>
      </c>
      <c r="P220" s="147">
        <f t="shared" si="41"/>
        <v>0</v>
      </c>
      <c r="Q220" s="147">
        <v>0</v>
      </c>
      <c r="R220" s="147">
        <f t="shared" si="42"/>
        <v>0</v>
      </c>
      <c r="S220" s="147">
        <v>0</v>
      </c>
      <c r="T220" s="148">
        <f t="shared" si="43"/>
        <v>0</v>
      </c>
      <c r="AR220" s="149" t="s">
        <v>287</v>
      </c>
      <c r="AT220" s="149" t="s">
        <v>189</v>
      </c>
      <c r="AU220" s="149" t="s">
        <v>80</v>
      </c>
      <c r="AY220" s="17" t="s">
        <v>187</v>
      </c>
      <c r="BE220" s="150">
        <f t="shared" si="44"/>
        <v>0</v>
      </c>
      <c r="BF220" s="150">
        <f t="shared" si="45"/>
        <v>0</v>
      </c>
      <c r="BG220" s="150">
        <f t="shared" si="46"/>
        <v>0</v>
      </c>
      <c r="BH220" s="150">
        <f t="shared" si="47"/>
        <v>0</v>
      </c>
      <c r="BI220" s="150">
        <f t="shared" si="48"/>
        <v>0</v>
      </c>
      <c r="BJ220" s="17" t="s">
        <v>80</v>
      </c>
      <c r="BK220" s="150">
        <f t="shared" si="49"/>
        <v>0</v>
      </c>
      <c r="BL220" s="17" t="s">
        <v>287</v>
      </c>
      <c r="BM220" s="149" t="s">
        <v>1212</v>
      </c>
    </row>
    <row r="221" spans="2:65" s="1" customFormat="1" ht="16.5" customHeight="1">
      <c r="B221" s="32"/>
      <c r="C221" s="137" t="s">
        <v>728</v>
      </c>
      <c r="D221" s="137" t="s">
        <v>189</v>
      </c>
      <c r="E221" s="138" t="s">
        <v>2664</v>
      </c>
      <c r="F221" s="139" t="s">
        <v>2665</v>
      </c>
      <c r="G221" s="140" t="s">
        <v>2517</v>
      </c>
      <c r="H221" s="141">
        <v>1</v>
      </c>
      <c r="I221" s="142"/>
      <c r="J221" s="143">
        <f t="shared" si="40"/>
        <v>0</v>
      </c>
      <c r="K221" s="144"/>
      <c r="L221" s="32"/>
      <c r="M221" s="145" t="s">
        <v>1</v>
      </c>
      <c r="N221" s="146" t="s">
        <v>38</v>
      </c>
      <c r="P221" s="147">
        <f t="shared" si="41"/>
        <v>0</v>
      </c>
      <c r="Q221" s="147">
        <v>0</v>
      </c>
      <c r="R221" s="147">
        <f t="shared" si="42"/>
        <v>0</v>
      </c>
      <c r="S221" s="147">
        <v>0</v>
      </c>
      <c r="T221" s="148">
        <f t="shared" si="43"/>
        <v>0</v>
      </c>
      <c r="AR221" s="149" t="s">
        <v>287</v>
      </c>
      <c r="AT221" s="149" t="s">
        <v>189</v>
      </c>
      <c r="AU221" s="149" t="s">
        <v>80</v>
      </c>
      <c r="AY221" s="17" t="s">
        <v>187</v>
      </c>
      <c r="BE221" s="150">
        <f t="shared" si="44"/>
        <v>0</v>
      </c>
      <c r="BF221" s="150">
        <f t="shared" si="45"/>
        <v>0</v>
      </c>
      <c r="BG221" s="150">
        <f t="shared" si="46"/>
        <v>0</v>
      </c>
      <c r="BH221" s="150">
        <f t="shared" si="47"/>
        <v>0</v>
      </c>
      <c r="BI221" s="150">
        <f t="shared" si="48"/>
        <v>0</v>
      </c>
      <c r="BJ221" s="17" t="s">
        <v>80</v>
      </c>
      <c r="BK221" s="150">
        <f t="shared" si="49"/>
        <v>0</v>
      </c>
      <c r="BL221" s="17" t="s">
        <v>287</v>
      </c>
      <c r="BM221" s="149" t="s">
        <v>1222</v>
      </c>
    </row>
    <row r="222" spans="2:65" s="1" customFormat="1" ht="16.5" customHeight="1">
      <c r="B222" s="32"/>
      <c r="C222" s="137" t="s">
        <v>733</v>
      </c>
      <c r="D222" s="137" t="s">
        <v>189</v>
      </c>
      <c r="E222" s="138" t="s">
        <v>2666</v>
      </c>
      <c r="F222" s="139" t="s">
        <v>2667</v>
      </c>
      <c r="G222" s="140" t="s">
        <v>2509</v>
      </c>
      <c r="H222" s="198"/>
      <c r="I222" s="142"/>
      <c r="J222" s="143">
        <f t="shared" si="40"/>
        <v>0</v>
      </c>
      <c r="K222" s="144"/>
      <c r="L222" s="32"/>
      <c r="M222" s="145" t="s">
        <v>1</v>
      </c>
      <c r="N222" s="146" t="s">
        <v>38</v>
      </c>
      <c r="P222" s="147">
        <f t="shared" si="41"/>
        <v>0</v>
      </c>
      <c r="Q222" s="147">
        <v>0</v>
      </c>
      <c r="R222" s="147">
        <f t="shared" si="42"/>
        <v>0</v>
      </c>
      <c r="S222" s="147">
        <v>0</v>
      </c>
      <c r="T222" s="148">
        <f t="shared" si="43"/>
        <v>0</v>
      </c>
      <c r="AR222" s="149" t="s">
        <v>287</v>
      </c>
      <c r="AT222" s="149" t="s">
        <v>189</v>
      </c>
      <c r="AU222" s="149" t="s">
        <v>80</v>
      </c>
      <c r="AY222" s="17" t="s">
        <v>187</v>
      </c>
      <c r="BE222" s="150">
        <f t="shared" si="44"/>
        <v>0</v>
      </c>
      <c r="BF222" s="150">
        <f t="shared" si="45"/>
        <v>0</v>
      </c>
      <c r="BG222" s="150">
        <f t="shared" si="46"/>
        <v>0</v>
      </c>
      <c r="BH222" s="150">
        <f t="shared" si="47"/>
        <v>0</v>
      </c>
      <c r="BI222" s="150">
        <f t="shared" si="48"/>
        <v>0</v>
      </c>
      <c r="BJ222" s="17" t="s">
        <v>80</v>
      </c>
      <c r="BK222" s="150">
        <f t="shared" si="49"/>
        <v>0</v>
      </c>
      <c r="BL222" s="17" t="s">
        <v>287</v>
      </c>
      <c r="BM222" s="149" t="s">
        <v>1238</v>
      </c>
    </row>
    <row r="223" spans="2:65" s="11" customFormat="1" ht="25.9" customHeight="1">
      <c r="B223" s="125"/>
      <c r="D223" s="126" t="s">
        <v>72</v>
      </c>
      <c r="E223" s="127" t="s">
        <v>2668</v>
      </c>
      <c r="F223" s="127" t="s">
        <v>2669</v>
      </c>
      <c r="I223" s="128"/>
      <c r="J223" s="129">
        <f>BK223</f>
        <v>0</v>
      </c>
      <c r="L223" s="125"/>
      <c r="M223" s="130"/>
      <c r="P223" s="131">
        <f>SUM(P224:P237)</f>
        <v>0</v>
      </c>
      <c r="R223" s="131">
        <f>SUM(R224:R237)</f>
        <v>0</v>
      </c>
      <c r="T223" s="132">
        <f>SUM(T224:T237)</f>
        <v>0</v>
      </c>
      <c r="AR223" s="126" t="s">
        <v>84</v>
      </c>
      <c r="AT223" s="133" t="s">
        <v>72</v>
      </c>
      <c r="AU223" s="133" t="s">
        <v>73</v>
      </c>
      <c r="AY223" s="126" t="s">
        <v>187</v>
      </c>
      <c r="BK223" s="134">
        <f>SUM(BK224:BK237)</f>
        <v>0</v>
      </c>
    </row>
    <row r="224" spans="2:65" s="1" customFormat="1" ht="16.5" customHeight="1">
      <c r="B224" s="32"/>
      <c r="C224" s="137" t="s">
        <v>738</v>
      </c>
      <c r="D224" s="137" t="s">
        <v>189</v>
      </c>
      <c r="E224" s="138" t="s">
        <v>2670</v>
      </c>
      <c r="F224" s="139" t="s">
        <v>2671</v>
      </c>
      <c r="G224" s="140" t="s">
        <v>406</v>
      </c>
      <c r="H224" s="141">
        <v>32</v>
      </c>
      <c r="I224" s="142"/>
      <c r="J224" s="143">
        <f t="shared" ref="J224:J237" si="50">ROUND(I224*H224,2)</f>
        <v>0</v>
      </c>
      <c r="K224" s="144"/>
      <c r="L224" s="32"/>
      <c r="M224" s="145" t="s">
        <v>1</v>
      </c>
      <c r="N224" s="146" t="s">
        <v>38</v>
      </c>
      <c r="P224" s="147">
        <f t="shared" ref="P224:P237" si="51">O224*H224</f>
        <v>0</v>
      </c>
      <c r="Q224" s="147">
        <v>0</v>
      </c>
      <c r="R224" s="147">
        <f t="shared" ref="R224:R237" si="52">Q224*H224</f>
        <v>0</v>
      </c>
      <c r="S224" s="147">
        <v>0</v>
      </c>
      <c r="T224" s="148">
        <f t="shared" ref="T224:T237" si="53">S224*H224</f>
        <v>0</v>
      </c>
      <c r="AR224" s="149" t="s">
        <v>287</v>
      </c>
      <c r="AT224" s="149" t="s">
        <v>189</v>
      </c>
      <c r="AU224" s="149" t="s">
        <v>80</v>
      </c>
      <c r="AY224" s="17" t="s">
        <v>187</v>
      </c>
      <c r="BE224" s="150">
        <f t="shared" ref="BE224:BE237" si="54">IF(N224="základní",J224,0)</f>
        <v>0</v>
      </c>
      <c r="BF224" s="150">
        <f t="shared" ref="BF224:BF237" si="55">IF(N224="snížená",J224,0)</f>
        <v>0</v>
      </c>
      <c r="BG224" s="150">
        <f t="shared" ref="BG224:BG237" si="56">IF(N224="zákl. přenesená",J224,0)</f>
        <v>0</v>
      </c>
      <c r="BH224" s="150">
        <f t="shared" ref="BH224:BH237" si="57">IF(N224="sníž. přenesená",J224,0)</f>
        <v>0</v>
      </c>
      <c r="BI224" s="150">
        <f t="shared" ref="BI224:BI237" si="58">IF(N224="nulová",J224,0)</f>
        <v>0</v>
      </c>
      <c r="BJ224" s="17" t="s">
        <v>80</v>
      </c>
      <c r="BK224" s="150">
        <f t="shared" ref="BK224:BK237" si="59">ROUND(I224*H224,2)</f>
        <v>0</v>
      </c>
      <c r="BL224" s="17" t="s">
        <v>287</v>
      </c>
      <c r="BM224" s="149" t="s">
        <v>1271</v>
      </c>
    </row>
    <row r="225" spans="2:65" s="1" customFormat="1" ht="16.5" customHeight="1">
      <c r="B225" s="32"/>
      <c r="C225" s="137" t="s">
        <v>747</v>
      </c>
      <c r="D225" s="137" t="s">
        <v>189</v>
      </c>
      <c r="E225" s="138" t="s">
        <v>2672</v>
      </c>
      <c r="F225" s="139" t="s">
        <v>2673</v>
      </c>
      <c r="G225" s="140" t="s">
        <v>406</v>
      </c>
      <c r="H225" s="141">
        <v>8</v>
      </c>
      <c r="I225" s="142"/>
      <c r="J225" s="143">
        <f t="shared" si="50"/>
        <v>0</v>
      </c>
      <c r="K225" s="144"/>
      <c r="L225" s="32"/>
      <c r="M225" s="145" t="s">
        <v>1</v>
      </c>
      <c r="N225" s="146" t="s">
        <v>38</v>
      </c>
      <c r="P225" s="147">
        <f t="shared" si="51"/>
        <v>0</v>
      </c>
      <c r="Q225" s="147">
        <v>0</v>
      </c>
      <c r="R225" s="147">
        <f t="shared" si="52"/>
        <v>0</v>
      </c>
      <c r="S225" s="147">
        <v>0</v>
      </c>
      <c r="T225" s="148">
        <f t="shared" si="53"/>
        <v>0</v>
      </c>
      <c r="AR225" s="149" t="s">
        <v>287</v>
      </c>
      <c r="AT225" s="149" t="s">
        <v>189</v>
      </c>
      <c r="AU225" s="149" t="s">
        <v>80</v>
      </c>
      <c r="AY225" s="17" t="s">
        <v>187</v>
      </c>
      <c r="BE225" s="150">
        <f t="shared" si="54"/>
        <v>0</v>
      </c>
      <c r="BF225" s="150">
        <f t="shared" si="55"/>
        <v>0</v>
      </c>
      <c r="BG225" s="150">
        <f t="shared" si="56"/>
        <v>0</v>
      </c>
      <c r="BH225" s="150">
        <f t="shared" si="57"/>
        <v>0</v>
      </c>
      <c r="BI225" s="150">
        <f t="shared" si="58"/>
        <v>0</v>
      </c>
      <c r="BJ225" s="17" t="s">
        <v>80</v>
      </c>
      <c r="BK225" s="150">
        <f t="shared" si="59"/>
        <v>0</v>
      </c>
      <c r="BL225" s="17" t="s">
        <v>287</v>
      </c>
      <c r="BM225" s="149" t="s">
        <v>1281</v>
      </c>
    </row>
    <row r="226" spans="2:65" s="1" customFormat="1" ht="16.5" customHeight="1">
      <c r="B226" s="32"/>
      <c r="C226" s="137" t="s">
        <v>752</v>
      </c>
      <c r="D226" s="137" t="s">
        <v>189</v>
      </c>
      <c r="E226" s="138" t="s">
        <v>2674</v>
      </c>
      <c r="F226" s="139" t="s">
        <v>2675</v>
      </c>
      <c r="G226" s="140" t="s">
        <v>406</v>
      </c>
      <c r="H226" s="141">
        <v>24</v>
      </c>
      <c r="I226" s="142"/>
      <c r="J226" s="143">
        <f t="shared" si="50"/>
        <v>0</v>
      </c>
      <c r="K226" s="144"/>
      <c r="L226" s="32"/>
      <c r="M226" s="145" t="s">
        <v>1</v>
      </c>
      <c r="N226" s="146" t="s">
        <v>38</v>
      </c>
      <c r="P226" s="147">
        <f t="shared" si="51"/>
        <v>0</v>
      </c>
      <c r="Q226" s="147">
        <v>0</v>
      </c>
      <c r="R226" s="147">
        <f t="shared" si="52"/>
        <v>0</v>
      </c>
      <c r="S226" s="147">
        <v>0</v>
      </c>
      <c r="T226" s="148">
        <f t="shared" si="53"/>
        <v>0</v>
      </c>
      <c r="AR226" s="149" t="s">
        <v>287</v>
      </c>
      <c r="AT226" s="149" t="s">
        <v>189</v>
      </c>
      <c r="AU226" s="149" t="s">
        <v>80</v>
      </c>
      <c r="AY226" s="17" t="s">
        <v>187</v>
      </c>
      <c r="BE226" s="150">
        <f t="shared" si="54"/>
        <v>0</v>
      </c>
      <c r="BF226" s="150">
        <f t="shared" si="55"/>
        <v>0</v>
      </c>
      <c r="BG226" s="150">
        <f t="shared" si="56"/>
        <v>0</v>
      </c>
      <c r="BH226" s="150">
        <f t="shared" si="57"/>
        <v>0</v>
      </c>
      <c r="BI226" s="150">
        <f t="shared" si="58"/>
        <v>0</v>
      </c>
      <c r="BJ226" s="17" t="s">
        <v>80</v>
      </c>
      <c r="BK226" s="150">
        <f t="shared" si="59"/>
        <v>0</v>
      </c>
      <c r="BL226" s="17" t="s">
        <v>287</v>
      </c>
      <c r="BM226" s="149" t="s">
        <v>1293</v>
      </c>
    </row>
    <row r="227" spans="2:65" s="1" customFormat="1" ht="16.5" customHeight="1">
      <c r="B227" s="32"/>
      <c r="C227" s="137" t="s">
        <v>757</v>
      </c>
      <c r="D227" s="137" t="s">
        <v>189</v>
      </c>
      <c r="E227" s="138" t="s">
        <v>2676</v>
      </c>
      <c r="F227" s="139" t="s">
        <v>2677</v>
      </c>
      <c r="G227" s="140" t="s">
        <v>406</v>
      </c>
      <c r="H227" s="141">
        <v>32</v>
      </c>
      <c r="I227" s="142"/>
      <c r="J227" s="143">
        <f t="shared" si="50"/>
        <v>0</v>
      </c>
      <c r="K227" s="144"/>
      <c r="L227" s="32"/>
      <c r="M227" s="145" t="s">
        <v>1</v>
      </c>
      <c r="N227" s="146" t="s">
        <v>38</v>
      </c>
      <c r="P227" s="147">
        <f t="shared" si="51"/>
        <v>0</v>
      </c>
      <c r="Q227" s="147">
        <v>0</v>
      </c>
      <c r="R227" s="147">
        <f t="shared" si="52"/>
        <v>0</v>
      </c>
      <c r="S227" s="147">
        <v>0</v>
      </c>
      <c r="T227" s="148">
        <f t="shared" si="53"/>
        <v>0</v>
      </c>
      <c r="AR227" s="149" t="s">
        <v>287</v>
      </c>
      <c r="AT227" s="149" t="s">
        <v>189</v>
      </c>
      <c r="AU227" s="149" t="s">
        <v>80</v>
      </c>
      <c r="AY227" s="17" t="s">
        <v>187</v>
      </c>
      <c r="BE227" s="150">
        <f t="shared" si="54"/>
        <v>0</v>
      </c>
      <c r="BF227" s="150">
        <f t="shared" si="55"/>
        <v>0</v>
      </c>
      <c r="BG227" s="150">
        <f t="shared" si="56"/>
        <v>0</v>
      </c>
      <c r="BH227" s="150">
        <f t="shared" si="57"/>
        <v>0</v>
      </c>
      <c r="BI227" s="150">
        <f t="shared" si="58"/>
        <v>0</v>
      </c>
      <c r="BJ227" s="17" t="s">
        <v>80</v>
      </c>
      <c r="BK227" s="150">
        <f t="shared" si="59"/>
        <v>0</v>
      </c>
      <c r="BL227" s="17" t="s">
        <v>287</v>
      </c>
      <c r="BM227" s="149" t="s">
        <v>1306</v>
      </c>
    </row>
    <row r="228" spans="2:65" s="1" customFormat="1" ht="16.5" customHeight="1">
      <c r="B228" s="32"/>
      <c r="C228" s="137" t="s">
        <v>763</v>
      </c>
      <c r="D228" s="137" t="s">
        <v>189</v>
      </c>
      <c r="E228" s="138" t="s">
        <v>2678</v>
      </c>
      <c r="F228" s="139" t="s">
        <v>2679</v>
      </c>
      <c r="G228" s="140" t="s">
        <v>2517</v>
      </c>
      <c r="H228" s="141">
        <v>4</v>
      </c>
      <c r="I228" s="142"/>
      <c r="J228" s="143">
        <f t="shared" si="50"/>
        <v>0</v>
      </c>
      <c r="K228" s="144"/>
      <c r="L228" s="32"/>
      <c r="M228" s="145" t="s">
        <v>1</v>
      </c>
      <c r="N228" s="146" t="s">
        <v>38</v>
      </c>
      <c r="P228" s="147">
        <f t="shared" si="51"/>
        <v>0</v>
      </c>
      <c r="Q228" s="147">
        <v>0</v>
      </c>
      <c r="R228" s="147">
        <f t="shared" si="52"/>
        <v>0</v>
      </c>
      <c r="S228" s="147">
        <v>0</v>
      </c>
      <c r="T228" s="148">
        <f t="shared" si="53"/>
        <v>0</v>
      </c>
      <c r="AR228" s="149" t="s">
        <v>287</v>
      </c>
      <c r="AT228" s="149" t="s">
        <v>189</v>
      </c>
      <c r="AU228" s="149" t="s">
        <v>80</v>
      </c>
      <c r="AY228" s="17" t="s">
        <v>187</v>
      </c>
      <c r="BE228" s="150">
        <f t="shared" si="54"/>
        <v>0</v>
      </c>
      <c r="BF228" s="150">
        <f t="shared" si="55"/>
        <v>0</v>
      </c>
      <c r="BG228" s="150">
        <f t="shared" si="56"/>
        <v>0</v>
      </c>
      <c r="BH228" s="150">
        <f t="shared" si="57"/>
        <v>0</v>
      </c>
      <c r="BI228" s="150">
        <f t="shared" si="58"/>
        <v>0</v>
      </c>
      <c r="BJ228" s="17" t="s">
        <v>80</v>
      </c>
      <c r="BK228" s="150">
        <f t="shared" si="59"/>
        <v>0</v>
      </c>
      <c r="BL228" s="17" t="s">
        <v>287</v>
      </c>
      <c r="BM228" s="149" t="s">
        <v>1317</v>
      </c>
    </row>
    <row r="229" spans="2:65" s="1" customFormat="1" ht="16.5" customHeight="1">
      <c r="B229" s="32"/>
      <c r="C229" s="137" t="s">
        <v>768</v>
      </c>
      <c r="D229" s="137" t="s">
        <v>189</v>
      </c>
      <c r="E229" s="138" t="s">
        <v>2680</v>
      </c>
      <c r="F229" s="139" t="s">
        <v>2681</v>
      </c>
      <c r="G229" s="140" t="s">
        <v>2517</v>
      </c>
      <c r="H229" s="141">
        <v>4</v>
      </c>
      <c r="I229" s="142"/>
      <c r="J229" s="143">
        <f t="shared" si="50"/>
        <v>0</v>
      </c>
      <c r="K229" s="144"/>
      <c r="L229" s="32"/>
      <c r="M229" s="145" t="s">
        <v>1</v>
      </c>
      <c r="N229" s="146" t="s">
        <v>38</v>
      </c>
      <c r="P229" s="147">
        <f t="shared" si="51"/>
        <v>0</v>
      </c>
      <c r="Q229" s="147">
        <v>0</v>
      </c>
      <c r="R229" s="147">
        <f t="shared" si="52"/>
        <v>0</v>
      </c>
      <c r="S229" s="147">
        <v>0</v>
      </c>
      <c r="T229" s="148">
        <f t="shared" si="53"/>
        <v>0</v>
      </c>
      <c r="AR229" s="149" t="s">
        <v>287</v>
      </c>
      <c r="AT229" s="149" t="s">
        <v>189</v>
      </c>
      <c r="AU229" s="149" t="s">
        <v>80</v>
      </c>
      <c r="AY229" s="17" t="s">
        <v>187</v>
      </c>
      <c r="BE229" s="150">
        <f t="shared" si="54"/>
        <v>0</v>
      </c>
      <c r="BF229" s="150">
        <f t="shared" si="55"/>
        <v>0</v>
      </c>
      <c r="BG229" s="150">
        <f t="shared" si="56"/>
        <v>0</v>
      </c>
      <c r="BH229" s="150">
        <f t="shared" si="57"/>
        <v>0</v>
      </c>
      <c r="BI229" s="150">
        <f t="shared" si="58"/>
        <v>0</v>
      </c>
      <c r="BJ229" s="17" t="s">
        <v>80</v>
      </c>
      <c r="BK229" s="150">
        <f t="shared" si="59"/>
        <v>0</v>
      </c>
      <c r="BL229" s="17" t="s">
        <v>287</v>
      </c>
      <c r="BM229" s="149" t="s">
        <v>1328</v>
      </c>
    </row>
    <row r="230" spans="2:65" s="1" customFormat="1" ht="16.5" customHeight="1">
      <c r="B230" s="32"/>
      <c r="C230" s="137" t="s">
        <v>775</v>
      </c>
      <c r="D230" s="137" t="s">
        <v>189</v>
      </c>
      <c r="E230" s="138" t="s">
        <v>2682</v>
      </c>
      <c r="F230" s="139" t="s">
        <v>2683</v>
      </c>
      <c r="G230" s="140" t="s">
        <v>2517</v>
      </c>
      <c r="H230" s="141">
        <v>4</v>
      </c>
      <c r="I230" s="142"/>
      <c r="J230" s="143">
        <f t="shared" si="50"/>
        <v>0</v>
      </c>
      <c r="K230" s="144"/>
      <c r="L230" s="32"/>
      <c r="M230" s="145" t="s">
        <v>1</v>
      </c>
      <c r="N230" s="146" t="s">
        <v>38</v>
      </c>
      <c r="P230" s="147">
        <f t="shared" si="51"/>
        <v>0</v>
      </c>
      <c r="Q230" s="147">
        <v>0</v>
      </c>
      <c r="R230" s="147">
        <f t="shared" si="52"/>
        <v>0</v>
      </c>
      <c r="S230" s="147">
        <v>0</v>
      </c>
      <c r="T230" s="148">
        <f t="shared" si="53"/>
        <v>0</v>
      </c>
      <c r="AR230" s="149" t="s">
        <v>287</v>
      </c>
      <c r="AT230" s="149" t="s">
        <v>189</v>
      </c>
      <c r="AU230" s="149" t="s">
        <v>80</v>
      </c>
      <c r="AY230" s="17" t="s">
        <v>187</v>
      </c>
      <c r="BE230" s="150">
        <f t="shared" si="54"/>
        <v>0</v>
      </c>
      <c r="BF230" s="150">
        <f t="shared" si="55"/>
        <v>0</v>
      </c>
      <c r="BG230" s="150">
        <f t="shared" si="56"/>
        <v>0</v>
      </c>
      <c r="BH230" s="150">
        <f t="shared" si="57"/>
        <v>0</v>
      </c>
      <c r="BI230" s="150">
        <f t="shared" si="58"/>
        <v>0</v>
      </c>
      <c r="BJ230" s="17" t="s">
        <v>80</v>
      </c>
      <c r="BK230" s="150">
        <f t="shared" si="59"/>
        <v>0</v>
      </c>
      <c r="BL230" s="17" t="s">
        <v>287</v>
      </c>
      <c r="BM230" s="149" t="s">
        <v>1338</v>
      </c>
    </row>
    <row r="231" spans="2:65" s="1" customFormat="1" ht="16.5" customHeight="1">
      <c r="B231" s="32"/>
      <c r="C231" s="137" t="s">
        <v>780</v>
      </c>
      <c r="D231" s="137" t="s">
        <v>189</v>
      </c>
      <c r="E231" s="138" t="s">
        <v>2684</v>
      </c>
      <c r="F231" s="139" t="s">
        <v>2685</v>
      </c>
      <c r="G231" s="140" t="s">
        <v>2517</v>
      </c>
      <c r="H231" s="141">
        <v>4</v>
      </c>
      <c r="I231" s="142"/>
      <c r="J231" s="143">
        <f t="shared" si="50"/>
        <v>0</v>
      </c>
      <c r="K231" s="144"/>
      <c r="L231" s="32"/>
      <c r="M231" s="145" t="s">
        <v>1</v>
      </c>
      <c r="N231" s="146" t="s">
        <v>38</v>
      </c>
      <c r="P231" s="147">
        <f t="shared" si="51"/>
        <v>0</v>
      </c>
      <c r="Q231" s="147">
        <v>0</v>
      </c>
      <c r="R231" s="147">
        <f t="shared" si="52"/>
        <v>0</v>
      </c>
      <c r="S231" s="147">
        <v>0</v>
      </c>
      <c r="T231" s="148">
        <f t="shared" si="53"/>
        <v>0</v>
      </c>
      <c r="AR231" s="149" t="s">
        <v>287</v>
      </c>
      <c r="AT231" s="149" t="s">
        <v>189</v>
      </c>
      <c r="AU231" s="149" t="s">
        <v>80</v>
      </c>
      <c r="AY231" s="17" t="s">
        <v>187</v>
      </c>
      <c r="BE231" s="150">
        <f t="shared" si="54"/>
        <v>0</v>
      </c>
      <c r="BF231" s="150">
        <f t="shared" si="55"/>
        <v>0</v>
      </c>
      <c r="BG231" s="150">
        <f t="shared" si="56"/>
        <v>0</v>
      </c>
      <c r="BH231" s="150">
        <f t="shared" si="57"/>
        <v>0</v>
      </c>
      <c r="BI231" s="150">
        <f t="shared" si="58"/>
        <v>0</v>
      </c>
      <c r="BJ231" s="17" t="s">
        <v>80</v>
      </c>
      <c r="BK231" s="150">
        <f t="shared" si="59"/>
        <v>0</v>
      </c>
      <c r="BL231" s="17" t="s">
        <v>287</v>
      </c>
      <c r="BM231" s="149" t="s">
        <v>1350</v>
      </c>
    </row>
    <row r="232" spans="2:65" s="1" customFormat="1" ht="16.5" customHeight="1">
      <c r="B232" s="32"/>
      <c r="C232" s="137" t="s">
        <v>785</v>
      </c>
      <c r="D232" s="137" t="s">
        <v>189</v>
      </c>
      <c r="E232" s="138" t="s">
        <v>2686</v>
      </c>
      <c r="F232" s="139" t="s">
        <v>2687</v>
      </c>
      <c r="G232" s="140" t="s">
        <v>2517</v>
      </c>
      <c r="H232" s="141">
        <v>4</v>
      </c>
      <c r="I232" s="142"/>
      <c r="J232" s="143">
        <f t="shared" si="50"/>
        <v>0</v>
      </c>
      <c r="K232" s="144"/>
      <c r="L232" s="32"/>
      <c r="M232" s="145" t="s">
        <v>1</v>
      </c>
      <c r="N232" s="146" t="s">
        <v>38</v>
      </c>
      <c r="P232" s="147">
        <f t="shared" si="51"/>
        <v>0</v>
      </c>
      <c r="Q232" s="147">
        <v>0</v>
      </c>
      <c r="R232" s="147">
        <f t="shared" si="52"/>
        <v>0</v>
      </c>
      <c r="S232" s="147">
        <v>0</v>
      </c>
      <c r="T232" s="148">
        <f t="shared" si="53"/>
        <v>0</v>
      </c>
      <c r="AR232" s="149" t="s">
        <v>287</v>
      </c>
      <c r="AT232" s="149" t="s">
        <v>189</v>
      </c>
      <c r="AU232" s="149" t="s">
        <v>80</v>
      </c>
      <c r="AY232" s="17" t="s">
        <v>187</v>
      </c>
      <c r="BE232" s="150">
        <f t="shared" si="54"/>
        <v>0</v>
      </c>
      <c r="BF232" s="150">
        <f t="shared" si="55"/>
        <v>0</v>
      </c>
      <c r="BG232" s="150">
        <f t="shared" si="56"/>
        <v>0</v>
      </c>
      <c r="BH232" s="150">
        <f t="shared" si="57"/>
        <v>0</v>
      </c>
      <c r="BI232" s="150">
        <f t="shared" si="58"/>
        <v>0</v>
      </c>
      <c r="BJ232" s="17" t="s">
        <v>80</v>
      </c>
      <c r="BK232" s="150">
        <f t="shared" si="59"/>
        <v>0</v>
      </c>
      <c r="BL232" s="17" t="s">
        <v>287</v>
      </c>
      <c r="BM232" s="149" t="s">
        <v>1366</v>
      </c>
    </row>
    <row r="233" spans="2:65" s="1" customFormat="1" ht="16.5" customHeight="1">
      <c r="B233" s="32"/>
      <c r="C233" s="137" t="s">
        <v>789</v>
      </c>
      <c r="D233" s="137" t="s">
        <v>189</v>
      </c>
      <c r="E233" s="138" t="s">
        <v>2688</v>
      </c>
      <c r="F233" s="139" t="s">
        <v>2689</v>
      </c>
      <c r="G233" s="140" t="s">
        <v>2517</v>
      </c>
      <c r="H233" s="141">
        <v>4</v>
      </c>
      <c r="I233" s="142"/>
      <c r="J233" s="143">
        <f t="shared" si="50"/>
        <v>0</v>
      </c>
      <c r="K233" s="144"/>
      <c r="L233" s="32"/>
      <c r="M233" s="145" t="s">
        <v>1</v>
      </c>
      <c r="N233" s="146" t="s">
        <v>38</v>
      </c>
      <c r="P233" s="147">
        <f t="shared" si="51"/>
        <v>0</v>
      </c>
      <c r="Q233" s="147">
        <v>0</v>
      </c>
      <c r="R233" s="147">
        <f t="shared" si="52"/>
        <v>0</v>
      </c>
      <c r="S233" s="147">
        <v>0</v>
      </c>
      <c r="T233" s="148">
        <f t="shared" si="53"/>
        <v>0</v>
      </c>
      <c r="AR233" s="149" t="s">
        <v>287</v>
      </c>
      <c r="AT233" s="149" t="s">
        <v>189</v>
      </c>
      <c r="AU233" s="149" t="s">
        <v>80</v>
      </c>
      <c r="AY233" s="17" t="s">
        <v>187</v>
      </c>
      <c r="BE233" s="150">
        <f t="shared" si="54"/>
        <v>0</v>
      </c>
      <c r="BF233" s="150">
        <f t="shared" si="55"/>
        <v>0</v>
      </c>
      <c r="BG233" s="150">
        <f t="shared" si="56"/>
        <v>0</v>
      </c>
      <c r="BH233" s="150">
        <f t="shared" si="57"/>
        <v>0</v>
      </c>
      <c r="BI233" s="150">
        <f t="shared" si="58"/>
        <v>0</v>
      </c>
      <c r="BJ233" s="17" t="s">
        <v>80</v>
      </c>
      <c r="BK233" s="150">
        <f t="shared" si="59"/>
        <v>0</v>
      </c>
      <c r="BL233" s="17" t="s">
        <v>287</v>
      </c>
      <c r="BM233" s="149" t="s">
        <v>1376</v>
      </c>
    </row>
    <row r="234" spans="2:65" s="1" customFormat="1" ht="16.5" customHeight="1">
      <c r="B234" s="32"/>
      <c r="C234" s="137" t="s">
        <v>795</v>
      </c>
      <c r="D234" s="137" t="s">
        <v>189</v>
      </c>
      <c r="E234" s="138" t="s">
        <v>2690</v>
      </c>
      <c r="F234" s="139" t="s">
        <v>2691</v>
      </c>
      <c r="G234" s="140" t="s">
        <v>2517</v>
      </c>
      <c r="H234" s="141">
        <v>4</v>
      </c>
      <c r="I234" s="142"/>
      <c r="J234" s="143">
        <f t="shared" si="50"/>
        <v>0</v>
      </c>
      <c r="K234" s="144"/>
      <c r="L234" s="32"/>
      <c r="M234" s="145" t="s">
        <v>1</v>
      </c>
      <c r="N234" s="146" t="s">
        <v>38</v>
      </c>
      <c r="P234" s="147">
        <f t="shared" si="51"/>
        <v>0</v>
      </c>
      <c r="Q234" s="147">
        <v>0</v>
      </c>
      <c r="R234" s="147">
        <f t="shared" si="52"/>
        <v>0</v>
      </c>
      <c r="S234" s="147">
        <v>0</v>
      </c>
      <c r="T234" s="148">
        <f t="shared" si="53"/>
        <v>0</v>
      </c>
      <c r="AR234" s="149" t="s">
        <v>287</v>
      </c>
      <c r="AT234" s="149" t="s">
        <v>189</v>
      </c>
      <c r="AU234" s="149" t="s">
        <v>80</v>
      </c>
      <c r="AY234" s="17" t="s">
        <v>187</v>
      </c>
      <c r="BE234" s="150">
        <f t="shared" si="54"/>
        <v>0</v>
      </c>
      <c r="BF234" s="150">
        <f t="shared" si="55"/>
        <v>0</v>
      </c>
      <c r="BG234" s="150">
        <f t="shared" si="56"/>
        <v>0</v>
      </c>
      <c r="BH234" s="150">
        <f t="shared" si="57"/>
        <v>0</v>
      </c>
      <c r="BI234" s="150">
        <f t="shared" si="58"/>
        <v>0</v>
      </c>
      <c r="BJ234" s="17" t="s">
        <v>80</v>
      </c>
      <c r="BK234" s="150">
        <f t="shared" si="59"/>
        <v>0</v>
      </c>
      <c r="BL234" s="17" t="s">
        <v>287</v>
      </c>
      <c r="BM234" s="149" t="s">
        <v>1387</v>
      </c>
    </row>
    <row r="235" spans="2:65" s="1" customFormat="1" ht="16.5" customHeight="1">
      <c r="B235" s="32"/>
      <c r="C235" s="137" t="s">
        <v>801</v>
      </c>
      <c r="D235" s="137" t="s">
        <v>189</v>
      </c>
      <c r="E235" s="138" t="s">
        <v>2692</v>
      </c>
      <c r="F235" s="139" t="s">
        <v>2693</v>
      </c>
      <c r="G235" s="140" t="s">
        <v>2517</v>
      </c>
      <c r="H235" s="141">
        <v>4</v>
      </c>
      <c r="I235" s="142"/>
      <c r="J235" s="143">
        <f t="shared" si="50"/>
        <v>0</v>
      </c>
      <c r="K235" s="144"/>
      <c r="L235" s="32"/>
      <c r="M235" s="145" t="s">
        <v>1</v>
      </c>
      <c r="N235" s="146" t="s">
        <v>38</v>
      </c>
      <c r="P235" s="147">
        <f t="shared" si="51"/>
        <v>0</v>
      </c>
      <c r="Q235" s="147">
        <v>0</v>
      </c>
      <c r="R235" s="147">
        <f t="shared" si="52"/>
        <v>0</v>
      </c>
      <c r="S235" s="147">
        <v>0</v>
      </c>
      <c r="T235" s="148">
        <f t="shared" si="53"/>
        <v>0</v>
      </c>
      <c r="AR235" s="149" t="s">
        <v>287</v>
      </c>
      <c r="AT235" s="149" t="s">
        <v>189</v>
      </c>
      <c r="AU235" s="149" t="s">
        <v>80</v>
      </c>
      <c r="AY235" s="17" t="s">
        <v>187</v>
      </c>
      <c r="BE235" s="150">
        <f t="shared" si="54"/>
        <v>0</v>
      </c>
      <c r="BF235" s="150">
        <f t="shared" si="55"/>
        <v>0</v>
      </c>
      <c r="BG235" s="150">
        <f t="shared" si="56"/>
        <v>0</v>
      </c>
      <c r="BH235" s="150">
        <f t="shared" si="57"/>
        <v>0</v>
      </c>
      <c r="BI235" s="150">
        <f t="shared" si="58"/>
        <v>0</v>
      </c>
      <c r="BJ235" s="17" t="s">
        <v>80</v>
      </c>
      <c r="BK235" s="150">
        <f t="shared" si="59"/>
        <v>0</v>
      </c>
      <c r="BL235" s="17" t="s">
        <v>287</v>
      </c>
      <c r="BM235" s="149" t="s">
        <v>1397</v>
      </c>
    </row>
    <row r="236" spans="2:65" s="1" customFormat="1" ht="24.2" customHeight="1">
      <c r="B236" s="32"/>
      <c r="C236" s="137" t="s">
        <v>807</v>
      </c>
      <c r="D236" s="137" t="s">
        <v>189</v>
      </c>
      <c r="E236" s="138" t="s">
        <v>2694</v>
      </c>
      <c r="F236" s="139" t="s">
        <v>2695</v>
      </c>
      <c r="G236" s="140" t="s">
        <v>2696</v>
      </c>
      <c r="H236" s="141">
        <v>24</v>
      </c>
      <c r="I236" s="142"/>
      <c r="J236" s="143">
        <f t="shared" si="50"/>
        <v>0</v>
      </c>
      <c r="K236" s="144"/>
      <c r="L236" s="32"/>
      <c r="M236" s="145" t="s">
        <v>1</v>
      </c>
      <c r="N236" s="146" t="s">
        <v>38</v>
      </c>
      <c r="P236" s="147">
        <f t="shared" si="51"/>
        <v>0</v>
      </c>
      <c r="Q236" s="147">
        <v>0</v>
      </c>
      <c r="R236" s="147">
        <f t="shared" si="52"/>
        <v>0</v>
      </c>
      <c r="S236" s="147">
        <v>0</v>
      </c>
      <c r="T236" s="148">
        <f t="shared" si="53"/>
        <v>0</v>
      </c>
      <c r="AR236" s="149" t="s">
        <v>287</v>
      </c>
      <c r="AT236" s="149" t="s">
        <v>189</v>
      </c>
      <c r="AU236" s="149" t="s">
        <v>80</v>
      </c>
      <c r="AY236" s="17" t="s">
        <v>187</v>
      </c>
      <c r="BE236" s="150">
        <f t="shared" si="54"/>
        <v>0</v>
      </c>
      <c r="BF236" s="150">
        <f t="shared" si="55"/>
        <v>0</v>
      </c>
      <c r="BG236" s="150">
        <f t="shared" si="56"/>
        <v>0</v>
      </c>
      <c r="BH236" s="150">
        <f t="shared" si="57"/>
        <v>0</v>
      </c>
      <c r="BI236" s="150">
        <f t="shared" si="58"/>
        <v>0</v>
      </c>
      <c r="BJ236" s="17" t="s">
        <v>80</v>
      </c>
      <c r="BK236" s="150">
        <f t="shared" si="59"/>
        <v>0</v>
      </c>
      <c r="BL236" s="17" t="s">
        <v>287</v>
      </c>
      <c r="BM236" s="149" t="s">
        <v>1408</v>
      </c>
    </row>
    <row r="237" spans="2:65" s="1" customFormat="1" ht="16.5" customHeight="1">
      <c r="B237" s="32"/>
      <c r="C237" s="137" t="s">
        <v>813</v>
      </c>
      <c r="D237" s="137" t="s">
        <v>189</v>
      </c>
      <c r="E237" s="138" t="s">
        <v>2697</v>
      </c>
      <c r="F237" s="139" t="s">
        <v>2698</v>
      </c>
      <c r="G237" s="140" t="s">
        <v>2509</v>
      </c>
      <c r="H237" s="198"/>
      <c r="I237" s="142"/>
      <c r="J237" s="143">
        <f t="shared" si="50"/>
        <v>0</v>
      </c>
      <c r="K237" s="144"/>
      <c r="L237" s="32"/>
      <c r="M237" s="145" t="s">
        <v>1</v>
      </c>
      <c r="N237" s="146" t="s">
        <v>38</v>
      </c>
      <c r="P237" s="147">
        <f t="shared" si="51"/>
        <v>0</v>
      </c>
      <c r="Q237" s="147">
        <v>0</v>
      </c>
      <c r="R237" s="147">
        <f t="shared" si="52"/>
        <v>0</v>
      </c>
      <c r="S237" s="147">
        <v>0</v>
      </c>
      <c r="T237" s="148">
        <f t="shared" si="53"/>
        <v>0</v>
      </c>
      <c r="AR237" s="149" t="s">
        <v>287</v>
      </c>
      <c r="AT237" s="149" t="s">
        <v>189</v>
      </c>
      <c r="AU237" s="149" t="s">
        <v>80</v>
      </c>
      <c r="AY237" s="17" t="s">
        <v>187</v>
      </c>
      <c r="BE237" s="150">
        <f t="shared" si="54"/>
        <v>0</v>
      </c>
      <c r="BF237" s="150">
        <f t="shared" si="55"/>
        <v>0</v>
      </c>
      <c r="BG237" s="150">
        <f t="shared" si="56"/>
        <v>0</v>
      </c>
      <c r="BH237" s="150">
        <f t="shared" si="57"/>
        <v>0</v>
      </c>
      <c r="BI237" s="150">
        <f t="shared" si="58"/>
        <v>0</v>
      </c>
      <c r="BJ237" s="17" t="s">
        <v>80</v>
      </c>
      <c r="BK237" s="150">
        <f t="shared" si="59"/>
        <v>0</v>
      </c>
      <c r="BL237" s="17" t="s">
        <v>287</v>
      </c>
      <c r="BM237" s="149" t="s">
        <v>1418</v>
      </c>
    </row>
    <row r="238" spans="2:65" s="11" customFormat="1" ht="25.9" customHeight="1">
      <c r="B238" s="125"/>
      <c r="D238" s="126" t="s">
        <v>72</v>
      </c>
      <c r="E238" s="127" t="s">
        <v>1952</v>
      </c>
      <c r="F238" s="127" t="s">
        <v>1953</v>
      </c>
      <c r="I238" s="128"/>
      <c r="J238" s="129">
        <f>BK238</f>
        <v>0</v>
      </c>
      <c r="L238" s="125"/>
      <c r="M238" s="130"/>
      <c r="P238" s="131">
        <f>SUM(P239:P240)</f>
        <v>0</v>
      </c>
      <c r="R238" s="131">
        <f>SUM(R239:R240)</f>
        <v>0</v>
      </c>
      <c r="T238" s="132">
        <f>SUM(T239:T240)</f>
        <v>0</v>
      </c>
      <c r="AR238" s="126" t="s">
        <v>84</v>
      </c>
      <c r="AT238" s="133" t="s">
        <v>72</v>
      </c>
      <c r="AU238" s="133" t="s">
        <v>73</v>
      </c>
      <c r="AY238" s="126" t="s">
        <v>187</v>
      </c>
      <c r="BK238" s="134">
        <f>SUM(BK239:BK240)</f>
        <v>0</v>
      </c>
    </row>
    <row r="239" spans="2:65" s="1" customFormat="1" ht="24.2" customHeight="1">
      <c r="B239" s="32"/>
      <c r="C239" s="137" t="s">
        <v>819</v>
      </c>
      <c r="D239" s="137" t="s">
        <v>189</v>
      </c>
      <c r="E239" s="138" t="s">
        <v>1952</v>
      </c>
      <c r="F239" s="139" t="s">
        <v>2699</v>
      </c>
      <c r="G239" s="140" t="s">
        <v>1369</v>
      </c>
      <c r="H239" s="141">
        <v>90</v>
      </c>
      <c r="I239" s="142"/>
      <c r="J239" s="143">
        <f>ROUND(I239*H239,2)</f>
        <v>0</v>
      </c>
      <c r="K239" s="144"/>
      <c r="L239" s="32"/>
      <c r="M239" s="145" t="s">
        <v>1</v>
      </c>
      <c r="N239" s="146" t="s">
        <v>38</v>
      </c>
      <c r="P239" s="147">
        <f>O239*H239</f>
        <v>0</v>
      </c>
      <c r="Q239" s="147">
        <v>0</v>
      </c>
      <c r="R239" s="147">
        <f>Q239*H239</f>
        <v>0</v>
      </c>
      <c r="S239" s="147">
        <v>0</v>
      </c>
      <c r="T239" s="148">
        <f>S239*H239</f>
        <v>0</v>
      </c>
      <c r="AR239" s="149" t="s">
        <v>287</v>
      </c>
      <c r="AT239" s="149" t="s">
        <v>189</v>
      </c>
      <c r="AU239" s="149" t="s">
        <v>80</v>
      </c>
      <c r="AY239" s="17" t="s">
        <v>187</v>
      </c>
      <c r="BE239" s="150">
        <f>IF(N239="základní",J239,0)</f>
        <v>0</v>
      </c>
      <c r="BF239" s="150">
        <f>IF(N239="snížená",J239,0)</f>
        <v>0</v>
      </c>
      <c r="BG239" s="150">
        <f>IF(N239="zákl. přenesená",J239,0)</f>
        <v>0</v>
      </c>
      <c r="BH239" s="150">
        <f>IF(N239="sníž. přenesená",J239,0)</f>
        <v>0</v>
      </c>
      <c r="BI239" s="150">
        <f>IF(N239="nulová",J239,0)</f>
        <v>0</v>
      </c>
      <c r="BJ239" s="17" t="s">
        <v>80</v>
      </c>
      <c r="BK239" s="150">
        <f>ROUND(I239*H239,2)</f>
        <v>0</v>
      </c>
      <c r="BL239" s="17" t="s">
        <v>287</v>
      </c>
      <c r="BM239" s="149" t="s">
        <v>1428</v>
      </c>
    </row>
    <row r="240" spans="2:65" s="1" customFormat="1" ht="21.75" customHeight="1">
      <c r="B240" s="32"/>
      <c r="C240" s="137" t="s">
        <v>823</v>
      </c>
      <c r="D240" s="137" t="s">
        <v>189</v>
      </c>
      <c r="E240" s="138" t="s">
        <v>2700</v>
      </c>
      <c r="F240" s="139" t="s">
        <v>2701</v>
      </c>
      <c r="G240" s="140" t="s">
        <v>2509</v>
      </c>
      <c r="H240" s="198"/>
      <c r="I240" s="142"/>
      <c r="J240" s="143">
        <f>ROUND(I240*H240,2)</f>
        <v>0</v>
      </c>
      <c r="K240" s="144"/>
      <c r="L240" s="32"/>
      <c r="M240" s="193" t="s">
        <v>1</v>
      </c>
      <c r="N240" s="194" t="s">
        <v>38</v>
      </c>
      <c r="O240" s="195"/>
      <c r="P240" s="196">
        <f>O240*H240</f>
        <v>0</v>
      </c>
      <c r="Q240" s="196">
        <v>0</v>
      </c>
      <c r="R240" s="196">
        <f>Q240*H240</f>
        <v>0</v>
      </c>
      <c r="S240" s="196">
        <v>0</v>
      </c>
      <c r="T240" s="197">
        <f>S240*H240</f>
        <v>0</v>
      </c>
      <c r="AR240" s="149" t="s">
        <v>287</v>
      </c>
      <c r="AT240" s="149" t="s">
        <v>189</v>
      </c>
      <c r="AU240" s="149" t="s">
        <v>80</v>
      </c>
      <c r="AY240" s="17" t="s">
        <v>187</v>
      </c>
      <c r="BE240" s="150">
        <f>IF(N240="základní",J240,0)</f>
        <v>0</v>
      </c>
      <c r="BF240" s="150">
        <f>IF(N240="snížená",J240,0)</f>
        <v>0</v>
      </c>
      <c r="BG240" s="150">
        <f>IF(N240="zákl. přenesená",J240,0)</f>
        <v>0</v>
      </c>
      <c r="BH240" s="150">
        <f>IF(N240="sníž. přenesená",J240,0)</f>
        <v>0</v>
      </c>
      <c r="BI240" s="150">
        <f>IF(N240="nulová",J240,0)</f>
        <v>0</v>
      </c>
      <c r="BJ240" s="17" t="s">
        <v>80</v>
      </c>
      <c r="BK240" s="150">
        <f>ROUND(I240*H240,2)</f>
        <v>0</v>
      </c>
      <c r="BL240" s="17" t="s">
        <v>287</v>
      </c>
      <c r="BM240" s="149" t="s">
        <v>1444</v>
      </c>
    </row>
    <row r="241" spans="2:12" s="1" customFormat="1" ht="6.95" customHeight="1">
      <c r="B241" s="44"/>
      <c r="C241" s="45"/>
      <c r="D241" s="45"/>
      <c r="E241" s="45"/>
      <c r="F241" s="45"/>
      <c r="G241" s="45"/>
      <c r="H241" s="45"/>
      <c r="I241" s="45"/>
      <c r="J241" s="45"/>
      <c r="K241" s="45"/>
      <c r="L241" s="32"/>
    </row>
  </sheetData>
  <sheetProtection algorithmName="SHA-512" hashValue="xbgKoRcvpM1SoC27yNUTrOz2G3GgAzUfeM8KK+4X4eqKh5x6OoTenrzzzglsA4jOUosS5v+4S1Igtj6yTyjnnw==" saltValue="oTYOqTYP8Y4/DJzICuzgyZyoHQ0YMoPfe8FkUojNVwVWZyBcCJdfpZFIOGsTmNzWgTimIxYGoj5DH5DVbmR7Wg==" spinCount="100000" sheet="1" objects="1" scenarios="1" formatColumns="0" formatRows="0" autoFilter="0"/>
  <autoFilter ref="C127:K240" xr:uid="{00000000-0009-0000-0000-00000A000000}"/>
  <mergeCells count="12">
    <mergeCell ref="E120:H120"/>
    <mergeCell ref="L2:V2"/>
    <mergeCell ref="E85:H85"/>
    <mergeCell ref="E87:H87"/>
    <mergeCell ref="E89:H89"/>
    <mergeCell ref="E116:H116"/>
    <mergeCell ref="E118:H11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286"/>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112</v>
      </c>
    </row>
    <row r="3" spans="2:46" ht="6.95" customHeight="1">
      <c r="B3" s="18"/>
      <c r="C3" s="19"/>
      <c r="D3" s="19"/>
      <c r="E3" s="19"/>
      <c r="F3" s="19"/>
      <c r="G3" s="19"/>
      <c r="H3" s="19"/>
      <c r="I3" s="19"/>
      <c r="J3" s="19"/>
      <c r="K3" s="19"/>
      <c r="L3" s="20"/>
      <c r="AT3" s="17" t="s">
        <v>84</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ht="12" customHeight="1">
      <c r="B8" s="20"/>
      <c r="D8" s="27" t="s">
        <v>134</v>
      </c>
      <c r="L8" s="20"/>
    </row>
    <row r="9" spans="2:46" s="1" customFormat="1" ht="16.5" customHeight="1">
      <c r="B9" s="32"/>
      <c r="E9" s="243" t="s">
        <v>3543</v>
      </c>
      <c r="F9" s="245"/>
      <c r="G9" s="245"/>
      <c r="H9" s="245"/>
      <c r="L9" s="32"/>
    </row>
    <row r="10" spans="2:46" s="1" customFormat="1" ht="12" customHeight="1">
      <c r="B10" s="32"/>
      <c r="D10" s="27" t="s">
        <v>2470</v>
      </c>
      <c r="L10" s="32"/>
    </row>
    <row r="11" spans="2:46" s="1" customFormat="1" ht="16.5" customHeight="1">
      <c r="B11" s="32"/>
      <c r="E11" s="206" t="s">
        <v>3949</v>
      </c>
      <c r="F11" s="245"/>
      <c r="G11" s="245"/>
      <c r="H11" s="245"/>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2703</v>
      </c>
      <c r="I14" s="27" t="s">
        <v>22</v>
      </c>
      <c r="J14" s="52" t="str">
        <f>'Rekapitulace stavby'!AN8</f>
        <v>11. 8. 2025</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2704</v>
      </c>
      <c r="I17" s="27" t="s">
        <v>26</v>
      </c>
      <c r="J17" s="25" t="s">
        <v>1</v>
      </c>
      <c r="L17" s="32"/>
    </row>
    <row r="18" spans="2:12" s="1" customFormat="1" ht="6.95" customHeight="1">
      <c r="B18" s="32"/>
      <c r="L18" s="32"/>
    </row>
    <row r="19" spans="2:12" s="1" customFormat="1" ht="12" customHeight="1">
      <c r="B19" s="32"/>
      <c r="D19" s="27" t="s">
        <v>27</v>
      </c>
      <c r="I19" s="27" t="s">
        <v>25</v>
      </c>
      <c r="J19" s="28" t="str">
        <f>'Rekapitulace stavby'!AN13</f>
        <v>Vyplň údaj</v>
      </c>
      <c r="L19" s="32"/>
    </row>
    <row r="20" spans="2:12" s="1" customFormat="1" ht="18" customHeight="1">
      <c r="B20" s="32"/>
      <c r="E20" s="246" t="str">
        <f>'Rekapitulace stavby'!E14</f>
        <v>Vyplň údaj</v>
      </c>
      <c r="F20" s="211"/>
      <c r="G20" s="211"/>
      <c r="H20" s="211"/>
      <c r="I20" s="27" t="s">
        <v>26</v>
      </c>
      <c r="J20" s="28" t="str">
        <f>'Rekapitulace stavby'!AN14</f>
        <v>Vyplň údaj</v>
      </c>
      <c r="L20" s="32"/>
    </row>
    <row r="21" spans="2:12" s="1" customFormat="1" ht="6.95" customHeight="1">
      <c r="B21" s="32"/>
      <c r="L21" s="32"/>
    </row>
    <row r="22" spans="2:12" s="1" customFormat="1" ht="12" customHeight="1">
      <c r="B22" s="32"/>
      <c r="D22" s="27" t="s">
        <v>29</v>
      </c>
      <c r="I22" s="27" t="s">
        <v>25</v>
      </c>
      <c r="J22" s="25" t="s">
        <v>1</v>
      </c>
      <c r="L22" s="32"/>
    </row>
    <row r="23" spans="2:12" s="1" customFormat="1" ht="18" customHeight="1">
      <c r="B23" s="32"/>
      <c r="E23" s="25" t="s">
        <v>2705</v>
      </c>
      <c r="I23" s="27" t="s">
        <v>26</v>
      </c>
      <c r="J23" s="25" t="s">
        <v>1</v>
      </c>
      <c r="L23" s="32"/>
    </row>
    <row r="24" spans="2:12" s="1" customFormat="1" ht="6.95" customHeight="1">
      <c r="B24" s="32"/>
      <c r="L24" s="32"/>
    </row>
    <row r="25" spans="2:12" s="1" customFormat="1" ht="12" customHeight="1">
      <c r="B25" s="32"/>
      <c r="D25" s="27" t="s">
        <v>31</v>
      </c>
      <c r="I25" s="27" t="s">
        <v>25</v>
      </c>
      <c r="J25" s="25" t="s">
        <v>1</v>
      </c>
      <c r="L25" s="32"/>
    </row>
    <row r="26" spans="2:12" s="1" customFormat="1" ht="18" customHeight="1">
      <c r="B26" s="32"/>
      <c r="E26" s="25" t="s">
        <v>2706</v>
      </c>
      <c r="I26" s="27" t="s">
        <v>26</v>
      </c>
      <c r="J26" s="25" t="s">
        <v>1</v>
      </c>
      <c r="L26" s="32"/>
    </row>
    <row r="27" spans="2:12" s="1" customFormat="1" ht="6.95" customHeight="1">
      <c r="B27" s="32"/>
      <c r="L27" s="32"/>
    </row>
    <row r="28" spans="2:12" s="1" customFormat="1" ht="12" customHeight="1">
      <c r="B28" s="32"/>
      <c r="D28" s="27" t="s">
        <v>32</v>
      </c>
      <c r="L28" s="32"/>
    </row>
    <row r="29" spans="2:12" s="7" customFormat="1" ht="16.5" customHeight="1">
      <c r="B29" s="94"/>
      <c r="E29" s="216" t="s">
        <v>1</v>
      </c>
      <c r="F29" s="216"/>
      <c r="G29" s="216"/>
      <c r="H29" s="216"/>
      <c r="L29" s="94"/>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5" t="s">
        <v>33</v>
      </c>
      <c r="J32" s="66">
        <f>ROUND(J129, 2)</f>
        <v>0</v>
      </c>
      <c r="L32" s="32"/>
    </row>
    <row r="33" spans="2:12" s="1" customFormat="1" ht="6.95" customHeight="1">
      <c r="B33" s="32"/>
      <c r="D33" s="53"/>
      <c r="E33" s="53"/>
      <c r="F33" s="53"/>
      <c r="G33" s="53"/>
      <c r="H33" s="53"/>
      <c r="I33" s="53"/>
      <c r="J33" s="53"/>
      <c r="K33" s="53"/>
      <c r="L33" s="32"/>
    </row>
    <row r="34" spans="2:12" s="1" customFormat="1" ht="14.45" customHeight="1">
      <c r="B34" s="32"/>
      <c r="F34" s="35" t="s">
        <v>35</v>
      </c>
      <c r="I34" s="35" t="s">
        <v>34</v>
      </c>
      <c r="J34" s="35" t="s">
        <v>36</v>
      </c>
      <c r="L34" s="32"/>
    </row>
    <row r="35" spans="2:12" s="1" customFormat="1" ht="14.45" customHeight="1">
      <c r="B35" s="32"/>
      <c r="D35" s="55" t="s">
        <v>37</v>
      </c>
      <c r="E35" s="27" t="s">
        <v>38</v>
      </c>
      <c r="F35" s="86">
        <f>ROUND((SUM(BE129:BE285)),  2)</f>
        <v>0</v>
      </c>
      <c r="I35" s="96">
        <v>0.21</v>
      </c>
      <c r="J35" s="86">
        <f>ROUND(((SUM(BE129:BE285))*I35),  2)</f>
        <v>0</v>
      </c>
      <c r="L35" s="32"/>
    </row>
    <row r="36" spans="2:12" s="1" customFormat="1" ht="14.45" customHeight="1">
      <c r="B36" s="32"/>
      <c r="E36" s="27" t="s">
        <v>39</v>
      </c>
      <c r="F36" s="86">
        <f>ROUND((SUM(BF129:BF285)),  2)</f>
        <v>0</v>
      </c>
      <c r="I36" s="96">
        <v>0.12</v>
      </c>
      <c r="J36" s="86">
        <f>ROUND(((SUM(BF129:BF285))*I36),  2)</f>
        <v>0</v>
      </c>
      <c r="L36" s="32"/>
    </row>
    <row r="37" spans="2:12" s="1" customFormat="1" ht="14.45" hidden="1" customHeight="1">
      <c r="B37" s="32"/>
      <c r="E37" s="27" t="s">
        <v>40</v>
      </c>
      <c r="F37" s="86">
        <f>ROUND((SUM(BG129:BG285)),  2)</f>
        <v>0</v>
      </c>
      <c r="I37" s="96">
        <v>0.21</v>
      </c>
      <c r="J37" s="86">
        <f>0</f>
        <v>0</v>
      </c>
      <c r="L37" s="32"/>
    </row>
    <row r="38" spans="2:12" s="1" customFormat="1" ht="14.45" hidden="1" customHeight="1">
      <c r="B38" s="32"/>
      <c r="E38" s="27" t="s">
        <v>41</v>
      </c>
      <c r="F38" s="86">
        <f>ROUND((SUM(BH129:BH285)),  2)</f>
        <v>0</v>
      </c>
      <c r="I38" s="96">
        <v>0.12</v>
      </c>
      <c r="J38" s="86">
        <f>0</f>
        <v>0</v>
      </c>
      <c r="L38" s="32"/>
    </row>
    <row r="39" spans="2:12" s="1" customFormat="1" ht="14.45" hidden="1" customHeight="1">
      <c r="B39" s="32"/>
      <c r="E39" s="27" t="s">
        <v>42</v>
      </c>
      <c r="F39" s="86">
        <f>ROUND((SUM(BI129:BI285)),  2)</f>
        <v>0</v>
      </c>
      <c r="I39" s="96">
        <v>0</v>
      </c>
      <c r="J39" s="86">
        <f>0</f>
        <v>0</v>
      </c>
      <c r="L39" s="32"/>
    </row>
    <row r="40" spans="2:12" s="1" customFormat="1" ht="6.95" customHeight="1">
      <c r="B40" s="32"/>
      <c r="L40" s="32"/>
    </row>
    <row r="41" spans="2:12" s="1" customFormat="1" ht="25.35" customHeight="1">
      <c r="B41" s="32"/>
      <c r="C41" s="97"/>
      <c r="D41" s="98" t="s">
        <v>43</v>
      </c>
      <c r="E41" s="57"/>
      <c r="F41" s="57"/>
      <c r="G41" s="99" t="s">
        <v>44</v>
      </c>
      <c r="H41" s="100" t="s">
        <v>45</v>
      </c>
      <c r="I41" s="57"/>
      <c r="J41" s="101">
        <f>SUM(J32:J39)</f>
        <v>0</v>
      </c>
      <c r="K41" s="102"/>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136</v>
      </c>
      <c r="L82" s="32"/>
    </row>
    <row r="83" spans="2:12" s="1" customFormat="1" ht="6.95" customHeight="1">
      <c r="B83" s="32"/>
      <c r="L83" s="32"/>
    </row>
    <row r="84" spans="2:12" s="1" customFormat="1" ht="12" customHeight="1">
      <c r="B84" s="32"/>
      <c r="C84" s="27" t="s">
        <v>16</v>
      </c>
      <c r="L84" s="32"/>
    </row>
    <row r="85" spans="2:12" s="1" customFormat="1" ht="16.5" customHeight="1">
      <c r="B85" s="32"/>
      <c r="E85" s="243" t="str">
        <f>E7</f>
        <v>I-20002 - Modernizace bytových domů ul. Šenovská 65,67 a 69</v>
      </c>
      <c r="F85" s="244"/>
      <c r="G85" s="244"/>
      <c r="H85" s="244"/>
      <c r="L85" s="32"/>
    </row>
    <row r="86" spans="2:12" ht="12" customHeight="1">
      <c r="B86" s="20"/>
      <c r="C86" s="27" t="s">
        <v>134</v>
      </c>
      <c r="L86" s="20"/>
    </row>
    <row r="87" spans="2:12" s="1" customFormat="1" ht="16.5" customHeight="1">
      <c r="B87" s="32"/>
      <c r="E87" s="243" t="s">
        <v>3543</v>
      </c>
      <c r="F87" s="245"/>
      <c r="G87" s="245"/>
      <c r="H87" s="245"/>
      <c r="L87" s="32"/>
    </row>
    <row r="88" spans="2:12" s="1" customFormat="1" ht="12" customHeight="1">
      <c r="B88" s="32"/>
      <c r="C88" s="27" t="s">
        <v>2470</v>
      </c>
      <c r="L88" s="32"/>
    </row>
    <row r="89" spans="2:12" s="1" customFormat="1" ht="16.5" customHeight="1">
      <c r="B89" s="32"/>
      <c r="E89" s="206" t="str">
        <f>E11</f>
        <v>69 - D.1.4.2 - Zdravotechnické instalace</v>
      </c>
      <c r="F89" s="245"/>
      <c r="G89" s="245"/>
      <c r="H89" s="245"/>
      <c r="L89" s="32"/>
    </row>
    <row r="90" spans="2:12" s="1" customFormat="1" ht="6.95" customHeight="1">
      <c r="B90" s="32"/>
      <c r="L90" s="32"/>
    </row>
    <row r="91" spans="2:12" s="1" customFormat="1" ht="12" customHeight="1">
      <c r="B91" s="32"/>
      <c r="C91" s="27" t="s">
        <v>20</v>
      </c>
      <c r="F91" s="25" t="str">
        <f>F14</f>
        <v>Ostrava</v>
      </c>
      <c r="I91" s="27" t="s">
        <v>22</v>
      </c>
      <c r="J91" s="52" t="str">
        <f>IF(J14="","",J14)</f>
        <v>11. 8. 2025</v>
      </c>
      <c r="L91" s="32"/>
    </row>
    <row r="92" spans="2:12" s="1" customFormat="1" ht="6.95" customHeight="1">
      <c r="B92" s="32"/>
      <c r="L92" s="32"/>
    </row>
    <row r="93" spans="2:12" s="1" customFormat="1" ht="40.15" customHeight="1">
      <c r="B93" s="32"/>
      <c r="C93" s="27" t="s">
        <v>24</v>
      </c>
      <c r="F93" s="25" t="str">
        <f>E17</f>
        <v>SMO, MO Slezská Ostrava, Těšínská 35, Ostrava</v>
      </c>
      <c r="I93" s="27" t="s">
        <v>29</v>
      </c>
      <c r="J93" s="30" t="str">
        <f>E23</f>
        <v>Atelier Idea spol.s.r.o.,Stemá 12, Ostrava</v>
      </c>
      <c r="L93" s="32"/>
    </row>
    <row r="94" spans="2:12" s="1" customFormat="1" ht="15.2" customHeight="1">
      <c r="B94" s="32"/>
      <c r="C94" s="27" t="s">
        <v>27</v>
      </c>
      <c r="F94" s="25" t="str">
        <f>IF(E20="","",E20)</f>
        <v>Vyplň údaj</v>
      </c>
      <c r="I94" s="27" t="s">
        <v>31</v>
      </c>
      <c r="J94" s="30" t="str">
        <f>E26</f>
        <v>Jerakasová Lenka</v>
      </c>
      <c r="L94" s="32"/>
    </row>
    <row r="95" spans="2:12" s="1" customFormat="1" ht="10.35" customHeight="1">
      <c r="B95" s="32"/>
      <c r="L95" s="32"/>
    </row>
    <row r="96" spans="2:12" s="1" customFormat="1" ht="29.25" customHeight="1">
      <c r="B96" s="32"/>
      <c r="C96" s="105" t="s">
        <v>137</v>
      </c>
      <c r="D96" s="97"/>
      <c r="E96" s="97"/>
      <c r="F96" s="97"/>
      <c r="G96" s="97"/>
      <c r="H96" s="97"/>
      <c r="I96" s="97"/>
      <c r="J96" s="106" t="s">
        <v>138</v>
      </c>
      <c r="K96" s="97"/>
      <c r="L96" s="32"/>
    </row>
    <row r="97" spans="2:47" s="1" customFormat="1" ht="10.35" customHeight="1">
      <c r="B97" s="32"/>
      <c r="L97" s="32"/>
    </row>
    <row r="98" spans="2:47" s="1" customFormat="1" ht="22.9" customHeight="1">
      <c r="B98" s="32"/>
      <c r="C98" s="107" t="s">
        <v>139</v>
      </c>
      <c r="J98" s="66">
        <f>J129</f>
        <v>0</v>
      </c>
      <c r="L98" s="32"/>
      <c r="AU98" s="17" t="s">
        <v>140</v>
      </c>
    </row>
    <row r="99" spans="2:47" s="8" customFormat="1" ht="24.95" customHeight="1">
      <c r="B99" s="108"/>
      <c r="D99" s="109" t="s">
        <v>2707</v>
      </c>
      <c r="E99" s="110"/>
      <c r="F99" s="110"/>
      <c r="G99" s="110"/>
      <c r="H99" s="110"/>
      <c r="I99" s="110"/>
      <c r="J99" s="111">
        <f>J130</f>
        <v>0</v>
      </c>
      <c r="L99" s="108"/>
    </row>
    <row r="100" spans="2:47" s="8" customFormat="1" ht="24.95" customHeight="1">
      <c r="B100" s="108"/>
      <c r="D100" s="109" t="s">
        <v>153</v>
      </c>
      <c r="E100" s="110"/>
      <c r="F100" s="110"/>
      <c r="G100" s="110"/>
      <c r="H100" s="110"/>
      <c r="I100" s="110"/>
      <c r="J100" s="111">
        <f>J133</f>
        <v>0</v>
      </c>
      <c r="L100" s="108"/>
    </row>
    <row r="101" spans="2:47" s="9" customFormat="1" ht="19.899999999999999" customHeight="1">
      <c r="B101" s="112"/>
      <c r="D101" s="113" t="s">
        <v>2708</v>
      </c>
      <c r="E101" s="114"/>
      <c r="F101" s="114"/>
      <c r="G101" s="114"/>
      <c r="H101" s="114"/>
      <c r="I101" s="114"/>
      <c r="J101" s="115">
        <f>J134</f>
        <v>0</v>
      </c>
      <c r="L101" s="112"/>
    </row>
    <row r="102" spans="2:47" s="9" customFormat="1" ht="19.899999999999999" customHeight="1">
      <c r="B102" s="112"/>
      <c r="D102" s="113" t="s">
        <v>2709</v>
      </c>
      <c r="E102" s="114"/>
      <c r="F102" s="114"/>
      <c r="G102" s="114"/>
      <c r="H102" s="114"/>
      <c r="I102" s="114"/>
      <c r="J102" s="115">
        <f>J163</f>
        <v>0</v>
      </c>
      <c r="L102" s="112"/>
    </row>
    <row r="103" spans="2:47" s="9" customFormat="1" ht="19.899999999999999" customHeight="1">
      <c r="B103" s="112"/>
      <c r="D103" s="113" t="s">
        <v>2710</v>
      </c>
      <c r="E103" s="114"/>
      <c r="F103" s="114"/>
      <c r="G103" s="114"/>
      <c r="H103" s="114"/>
      <c r="I103" s="114"/>
      <c r="J103" s="115">
        <f>J226</f>
        <v>0</v>
      </c>
      <c r="L103" s="112"/>
    </row>
    <row r="104" spans="2:47" s="9" customFormat="1" ht="19.899999999999999" customHeight="1">
      <c r="B104" s="112"/>
      <c r="D104" s="113" t="s">
        <v>2711</v>
      </c>
      <c r="E104" s="114"/>
      <c r="F104" s="114"/>
      <c r="G104" s="114"/>
      <c r="H104" s="114"/>
      <c r="I104" s="114"/>
      <c r="J104" s="115">
        <f>J246</f>
        <v>0</v>
      </c>
      <c r="L104" s="112"/>
    </row>
    <row r="105" spans="2:47" s="9" customFormat="1" ht="19.899999999999999" customHeight="1">
      <c r="B105" s="112"/>
      <c r="D105" s="113" t="s">
        <v>2712</v>
      </c>
      <c r="E105" s="114"/>
      <c r="F105" s="114"/>
      <c r="G105" s="114"/>
      <c r="H105" s="114"/>
      <c r="I105" s="114"/>
      <c r="J105" s="115">
        <f>J275</f>
        <v>0</v>
      </c>
      <c r="L105" s="112"/>
    </row>
    <row r="106" spans="2:47" s="8" customFormat="1" ht="24.95" customHeight="1">
      <c r="B106" s="108"/>
      <c r="D106" s="109" t="s">
        <v>2713</v>
      </c>
      <c r="E106" s="110"/>
      <c r="F106" s="110"/>
      <c r="G106" s="110"/>
      <c r="H106" s="110"/>
      <c r="I106" s="110"/>
      <c r="J106" s="111">
        <f>J282</f>
        <v>0</v>
      </c>
      <c r="L106" s="108"/>
    </row>
    <row r="107" spans="2:47" s="9" customFormat="1" ht="19.899999999999999" customHeight="1">
      <c r="B107" s="112"/>
      <c r="D107" s="113" t="s">
        <v>2714</v>
      </c>
      <c r="E107" s="114"/>
      <c r="F107" s="114"/>
      <c r="G107" s="114"/>
      <c r="H107" s="114"/>
      <c r="I107" s="114"/>
      <c r="J107" s="115">
        <f>J283</f>
        <v>0</v>
      </c>
      <c r="L107" s="112"/>
    </row>
    <row r="108" spans="2:47" s="1" customFormat="1" ht="21.75" customHeight="1">
      <c r="B108" s="32"/>
      <c r="L108" s="32"/>
    </row>
    <row r="109" spans="2:47" s="1" customFormat="1" ht="6.95" customHeight="1">
      <c r="B109" s="44"/>
      <c r="C109" s="45"/>
      <c r="D109" s="45"/>
      <c r="E109" s="45"/>
      <c r="F109" s="45"/>
      <c r="G109" s="45"/>
      <c r="H109" s="45"/>
      <c r="I109" s="45"/>
      <c r="J109" s="45"/>
      <c r="K109" s="45"/>
      <c r="L109" s="32"/>
    </row>
    <row r="113" spans="2:20" s="1" customFormat="1" ht="6.95" customHeight="1">
      <c r="B113" s="46"/>
      <c r="C113" s="47"/>
      <c r="D113" s="47"/>
      <c r="E113" s="47"/>
      <c r="F113" s="47"/>
      <c r="G113" s="47"/>
      <c r="H113" s="47"/>
      <c r="I113" s="47"/>
      <c r="J113" s="47"/>
      <c r="K113" s="47"/>
      <c r="L113" s="32"/>
    </row>
    <row r="114" spans="2:20" s="1" customFormat="1" ht="24.95" customHeight="1">
      <c r="B114" s="32"/>
      <c r="C114" s="21" t="s">
        <v>172</v>
      </c>
      <c r="L114" s="32"/>
    </row>
    <row r="115" spans="2:20" s="1" customFormat="1" ht="6.95" customHeight="1">
      <c r="B115" s="32"/>
      <c r="L115" s="32"/>
    </row>
    <row r="116" spans="2:20" s="1" customFormat="1" ht="12" customHeight="1">
      <c r="B116" s="32"/>
      <c r="C116" s="27" t="s">
        <v>16</v>
      </c>
      <c r="L116" s="32"/>
    </row>
    <row r="117" spans="2:20" s="1" customFormat="1" ht="16.5" customHeight="1">
      <c r="B117" s="32"/>
      <c r="E117" s="243" t="str">
        <f>E7</f>
        <v>I-20002 - Modernizace bytových domů ul. Šenovská 65,67 a 69</v>
      </c>
      <c r="F117" s="244"/>
      <c r="G117" s="244"/>
      <c r="H117" s="244"/>
      <c r="L117" s="32"/>
    </row>
    <row r="118" spans="2:20" ht="12" customHeight="1">
      <c r="B118" s="20"/>
      <c r="C118" s="27" t="s">
        <v>134</v>
      </c>
      <c r="L118" s="20"/>
    </row>
    <row r="119" spans="2:20" s="1" customFormat="1" ht="16.5" customHeight="1">
      <c r="B119" s="32"/>
      <c r="E119" s="243" t="s">
        <v>3543</v>
      </c>
      <c r="F119" s="245"/>
      <c r="G119" s="245"/>
      <c r="H119" s="245"/>
      <c r="L119" s="32"/>
    </row>
    <row r="120" spans="2:20" s="1" customFormat="1" ht="12" customHeight="1">
      <c r="B120" s="32"/>
      <c r="C120" s="27" t="s">
        <v>2470</v>
      </c>
      <c r="L120" s="32"/>
    </row>
    <row r="121" spans="2:20" s="1" customFormat="1" ht="16.5" customHeight="1">
      <c r="B121" s="32"/>
      <c r="E121" s="206" t="str">
        <f>E11</f>
        <v>69 - D.1.4.2 - Zdravotechnické instalace</v>
      </c>
      <c r="F121" s="245"/>
      <c r="G121" s="245"/>
      <c r="H121" s="245"/>
      <c r="L121" s="32"/>
    </row>
    <row r="122" spans="2:20" s="1" customFormat="1" ht="6.95" customHeight="1">
      <c r="B122" s="32"/>
      <c r="L122" s="32"/>
    </row>
    <row r="123" spans="2:20" s="1" customFormat="1" ht="12" customHeight="1">
      <c r="B123" s="32"/>
      <c r="C123" s="27" t="s">
        <v>20</v>
      </c>
      <c r="F123" s="25" t="str">
        <f>F14</f>
        <v>Ostrava</v>
      </c>
      <c r="I123" s="27" t="s">
        <v>22</v>
      </c>
      <c r="J123" s="52" t="str">
        <f>IF(J14="","",J14)</f>
        <v>11. 8. 2025</v>
      </c>
      <c r="L123" s="32"/>
    </row>
    <row r="124" spans="2:20" s="1" customFormat="1" ht="6.95" customHeight="1">
      <c r="B124" s="32"/>
      <c r="L124" s="32"/>
    </row>
    <row r="125" spans="2:20" s="1" customFormat="1" ht="40.15" customHeight="1">
      <c r="B125" s="32"/>
      <c r="C125" s="27" t="s">
        <v>24</v>
      </c>
      <c r="F125" s="25" t="str">
        <f>E17</f>
        <v>SMO, MO Slezská Ostrava, Těšínská 35, Ostrava</v>
      </c>
      <c r="I125" s="27" t="s">
        <v>29</v>
      </c>
      <c r="J125" s="30" t="str">
        <f>E23</f>
        <v>Atelier Idea spol.s.r.o.,Stemá 12, Ostrava</v>
      </c>
      <c r="L125" s="32"/>
    </row>
    <row r="126" spans="2:20" s="1" customFormat="1" ht="15.2" customHeight="1">
      <c r="B126" s="32"/>
      <c r="C126" s="27" t="s">
        <v>27</v>
      </c>
      <c r="F126" s="25" t="str">
        <f>IF(E20="","",E20)</f>
        <v>Vyplň údaj</v>
      </c>
      <c r="I126" s="27" t="s">
        <v>31</v>
      </c>
      <c r="J126" s="30" t="str">
        <f>E26</f>
        <v>Jerakasová Lenka</v>
      </c>
      <c r="L126" s="32"/>
    </row>
    <row r="127" spans="2:20" s="1" customFormat="1" ht="10.35" customHeight="1">
      <c r="B127" s="32"/>
      <c r="L127" s="32"/>
    </row>
    <row r="128" spans="2:20" s="10" customFormat="1" ht="29.25" customHeight="1">
      <c r="B128" s="116"/>
      <c r="C128" s="117" t="s">
        <v>173</v>
      </c>
      <c r="D128" s="118" t="s">
        <v>58</v>
      </c>
      <c r="E128" s="118" t="s">
        <v>54</v>
      </c>
      <c r="F128" s="118" t="s">
        <v>55</v>
      </c>
      <c r="G128" s="118" t="s">
        <v>174</v>
      </c>
      <c r="H128" s="118" t="s">
        <v>175</v>
      </c>
      <c r="I128" s="118" t="s">
        <v>176</v>
      </c>
      <c r="J128" s="119" t="s">
        <v>138</v>
      </c>
      <c r="K128" s="120" t="s">
        <v>177</v>
      </c>
      <c r="L128" s="116"/>
      <c r="M128" s="59" t="s">
        <v>1</v>
      </c>
      <c r="N128" s="60" t="s">
        <v>37</v>
      </c>
      <c r="O128" s="60" t="s">
        <v>178</v>
      </c>
      <c r="P128" s="60" t="s">
        <v>179</v>
      </c>
      <c r="Q128" s="60" t="s">
        <v>180</v>
      </c>
      <c r="R128" s="60" t="s">
        <v>181</v>
      </c>
      <c r="S128" s="60" t="s">
        <v>182</v>
      </c>
      <c r="T128" s="61" t="s">
        <v>183</v>
      </c>
    </row>
    <row r="129" spans="2:65" s="1" customFormat="1" ht="22.9" customHeight="1">
      <c r="B129" s="32"/>
      <c r="C129" s="64" t="s">
        <v>184</v>
      </c>
      <c r="J129" s="121">
        <f>BK129</f>
        <v>0</v>
      </c>
      <c r="L129" s="32"/>
      <c r="M129" s="62"/>
      <c r="N129" s="53"/>
      <c r="O129" s="53"/>
      <c r="P129" s="122">
        <f>P130+P133+P282</f>
        <v>0</v>
      </c>
      <c r="Q129" s="53"/>
      <c r="R129" s="122">
        <f>R130+R133+R282</f>
        <v>1.8196399999999999</v>
      </c>
      <c r="S129" s="53"/>
      <c r="T129" s="123">
        <f>T130+T133+T282</f>
        <v>1.5949999999999998</v>
      </c>
      <c r="AT129" s="17" t="s">
        <v>72</v>
      </c>
      <c r="AU129" s="17" t="s">
        <v>140</v>
      </c>
      <c r="BK129" s="124">
        <f>BK130+BK133+BK282</f>
        <v>0</v>
      </c>
    </row>
    <row r="130" spans="2:65" s="11" customFormat="1" ht="25.9" customHeight="1">
      <c r="B130" s="125"/>
      <c r="D130" s="126" t="s">
        <v>72</v>
      </c>
      <c r="E130" s="127" t="s">
        <v>251</v>
      </c>
      <c r="F130" s="127" t="s">
        <v>976</v>
      </c>
      <c r="I130" s="128"/>
      <c r="J130" s="129">
        <f>BK130</f>
        <v>0</v>
      </c>
      <c r="L130" s="125"/>
      <c r="M130" s="130"/>
      <c r="P130" s="131">
        <f>SUM(P131:P132)</f>
        <v>0</v>
      </c>
      <c r="R130" s="131">
        <f>SUM(R131:R132)</f>
        <v>0</v>
      </c>
      <c r="T130" s="132">
        <f>SUM(T131:T132)</f>
        <v>1.5949999999999998</v>
      </c>
      <c r="AR130" s="126" t="s">
        <v>80</v>
      </c>
      <c r="AT130" s="133" t="s">
        <v>72</v>
      </c>
      <c r="AU130" s="133" t="s">
        <v>73</v>
      </c>
      <c r="AY130" s="126" t="s">
        <v>187</v>
      </c>
      <c r="BK130" s="134">
        <f>SUM(BK131:BK132)</f>
        <v>0</v>
      </c>
    </row>
    <row r="131" spans="2:65" s="1" customFormat="1" ht="37.9" customHeight="1">
      <c r="B131" s="32"/>
      <c r="C131" s="137" t="s">
        <v>80</v>
      </c>
      <c r="D131" s="137" t="s">
        <v>189</v>
      </c>
      <c r="E131" s="138" t="s">
        <v>2715</v>
      </c>
      <c r="F131" s="139" t="s">
        <v>2716</v>
      </c>
      <c r="G131" s="140" t="s">
        <v>397</v>
      </c>
      <c r="H131" s="141">
        <v>40</v>
      </c>
      <c r="I131" s="142"/>
      <c r="J131" s="143">
        <f>ROUND(I131*H131,2)</f>
        <v>0</v>
      </c>
      <c r="K131" s="144"/>
      <c r="L131" s="32"/>
      <c r="M131" s="145" t="s">
        <v>1</v>
      </c>
      <c r="N131" s="146" t="s">
        <v>38</v>
      </c>
      <c r="P131" s="147">
        <f>O131*H131</f>
        <v>0</v>
      </c>
      <c r="Q131" s="147">
        <v>0</v>
      </c>
      <c r="R131" s="147">
        <f>Q131*H131</f>
        <v>0</v>
      </c>
      <c r="S131" s="147">
        <v>8.9999999999999993E-3</v>
      </c>
      <c r="T131" s="148">
        <f>S131*H131</f>
        <v>0.36</v>
      </c>
      <c r="AR131" s="149" t="s">
        <v>193</v>
      </c>
      <c r="AT131" s="149" t="s">
        <v>189</v>
      </c>
      <c r="AU131" s="149" t="s">
        <v>80</v>
      </c>
      <c r="AY131" s="17" t="s">
        <v>187</v>
      </c>
      <c r="BE131" s="150">
        <f>IF(N131="základní",J131,0)</f>
        <v>0</v>
      </c>
      <c r="BF131" s="150">
        <f>IF(N131="snížená",J131,0)</f>
        <v>0</v>
      </c>
      <c r="BG131" s="150">
        <f>IF(N131="zákl. přenesená",J131,0)</f>
        <v>0</v>
      </c>
      <c r="BH131" s="150">
        <f>IF(N131="sníž. přenesená",J131,0)</f>
        <v>0</v>
      </c>
      <c r="BI131" s="150">
        <f>IF(N131="nulová",J131,0)</f>
        <v>0</v>
      </c>
      <c r="BJ131" s="17" t="s">
        <v>80</v>
      </c>
      <c r="BK131" s="150">
        <f>ROUND(I131*H131,2)</f>
        <v>0</v>
      </c>
      <c r="BL131" s="17" t="s">
        <v>193</v>
      </c>
      <c r="BM131" s="149" t="s">
        <v>3950</v>
      </c>
    </row>
    <row r="132" spans="2:65" s="1" customFormat="1" ht="37.9" customHeight="1">
      <c r="B132" s="32"/>
      <c r="C132" s="137" t="s">
        <v>84</v>
      </c>
      <c r="D132" s="137" t="s">
        <v>189</v>
      </c>
      <c r="E132" s="138" t="s">
        <v>2718</v>
      </c>
      <c r="F132" s="139" t="s">
        <v>2719</v>
      </c>
      <c r="G132" s="140" t="s">
        <v>397</v>
      </c>
      <c r="H132" s="141">
        <v>65</v>
      </c>
      <c r="I132" s="142"/>
      <c r="J132" s="143">
        <f>ROUND(I132*H132,2)</f>
        <v>0</v>
      </c>
      <c r="K132" s="144"/>
      <c r="L132" s="32"/>
      <c r="M132" s="145" t="s">
        <v>1</v>
      </c>
      <c r="N132" s="146" t="s">
        <v>38</v>
      </c>
      <c r="P132" s="147">
        <f>O132*H132</f>
        <v>0</v>
      </c>
      <c r="Q132" s="147">
        <v>0</v>
      </c>
      <c r="R132" s="147">
        <f>Q132*H132</f>
        <v>0</v>
      </c>
      <c r="S132" s="147">
        <v>1.9E-2</v>
      </c>
      <c r="T132" s="148">
        <f>S132*H132</f>
        <v>1.2349999999999999</v>
      </c>
      <c r="AR132" s="149" t="s">
        <v>193</v>
      </c>
      <c r="AT132" s="149" t="s">
        <v>189</v>
      </c>
      <c r="AU132" s="149" t="s">
        <v>80</v>
      </c>
      <c r="AY132" s="17" t="s">
        <v>187</v>
      </c>
      <c r="BE132" s="150">
        <f>IF(N132="základní",J132,0)</f>
        <v>0</v>
      </c>
      <c r="BF132" s="150">
        <f>IF(N132="snížená",J132,0)</f>
        <v>0</v>
      </c>
      <c r="BG132" s="150">
        <f>IF(N132="zákl. přenesená",J132,0)</f>
        <v>0</v>
      </c>
      <c r="BH132" s="150">
        <f>IF(N132="sníž. přenesená",J132,0)</f>
        <v>0</v>
      </c>
      <c r="BI132" s="150">
        <f>IF(N132="nulová",J132,0)</f>
        <v>0</v>
      </c>
      <c r="BJ132" s="17" t="s">
        <v>80</v>
      </c>
      <c r="BK132" s="150">
        <f>ROUND(I132*H132,2)</f>
        <v>0</v>
      </c>
      <c r="BL132" s="17" t="s">
        <v>193</v>
      </c>
      <c r="BM132" s="149" t="s">
        <v>3951</v>
      </c>
    </row>
    <row r="133" spans="2:65" s="11" customFormat="1" ht="25.9" customHeight="1">
      <c r="B133" s="125"/>
      <c r="D133" s="126" t="s">
        <v>72</v>
      </c>
      <c r="E133" s="127" t="s">
        <v>1298</v>
      </c>
      <c r="F133" s="127" t="s">
        <v>1299</v>
      </c>
      <c r="I133" s="128"/>
      <c r="J133" s="129">
        <f>BK133</f>
        <v>0</v>
      </c>
      <c r="L133" s="125"/>
      <c r="M133" s="130"/>
      <c r="P133" s="131">
        <f>P134+P163+P226+P246+P275</f>
        <v>0</v>
      </c>
      <c r="R133" s="131">
        <f>R134+R163+R226+R246+R275</f>
        <v>1.8196399999999999</v>
      </c>
      <c r="T133" s="132">
        <f>T134+T163+T226+T246+T275</f>
        <v>0</v>
      </c>
      <c r="AR133" s="126" t="s">
        <v>84</v>
      </c>
      <c r="AT133" s="133" t="s">
        <v>72</v>
      </c>
      <c r="AU133" s="133" t="s">
        <v>73</v>
      </c>
      <c r="AY133" s="126" t="s">
        <v>187</v>
      </c>
      <c r="BK133" s="134">
        <f>BK134+BK163+BK226+BK246+BK275</f>
        <v>0</v>
      </c>
    </row>
    <row r="134" spans="2:65" s="11" customFormat="1" ht="22.9" customHeight="1">
      <c r="B134" s="125"/>
      <c r="D134" s="126" t="s">
        <v>72</v>
      </c>
      <c r="E134" s="135" t="s">
        <v>2721</v>
      </c>
      <c r="F134" s="135" t="s">
        <v>2722</v>
      </c>
      <c r="I134" s="128"/>
      <c r="J134" s="136">
        <f>BK134</f>
        <v>0</v>
      </c>
      <c r="L134" s="125"/>
      <c r="M134" s="130"/>
      <c r="P134" s="131">
        <f>SUM(P135:P162)</f>
        <v>0</v>
      </c>
      <c r="R134" s="131">
        <f>SUM(R135:R162)</f>
        <v>0.35849000000000009</v>
      </c>
      <c r="T134" s="132">
        <f>SUM(T135:T162)</f>
        <v>0</v>
      </c>
      <c r="AR134" s="126" t="s">
        <v>84</v>
      </c>
      <c r="AT134" s="133" t="s">
        <v>72</v>
      </c>
      <c r="AU134" s="133" t="s">
        <v>80</v>
      </c>
      <c r="AY134" s="126" t="s">
        <v>187</v>
      </c>
      <c r="BK134" s="134">
        <f>SUM(BK135:BK162)</f>
        <v>0</v>
      </c>
    </row>
    <row r="135" spans="2:65" s="1" customFormat="1" ht="21.75" customHeight="1">
      <c r="B135" s="32"/>
      <c r="C135" s="137" t="s">
        <v>210</v>
      </c>
      <c r="D135" s="137" t="s">
        <v>189</v>
      </c>
      <c r="E135" s="138" t="s">
        <v>2723</v>
      </c>
      <c r="F135" s="139" t="s">
        <v>2724</v>
      </c>
      <c r="G135" s="140" t="s">
        <v>397</v>
      </c>
      <c r="H135" s="141">
        <v>20</v>
      </c>
      <c r="I135" s="142"/>
      <c r="J135" s="143">
        <f>ROUND(I135*H135,2)</f>
        <v>0</v>
      </c>
      <c r="K135" s="144"/>
      <c r="L135" s="32"/>
      <c r="M135" s="145" t="s">
        <v>1</v>
      </c>
      <c r="N135" s="146" t="s">
        <v>38</v>
      </c>
      <c r="P135" s="147">
        <f>O135*H135</f>
        <v>0</v>
      </c>
      <c r="Q135" s="147">
        <v>7.4400000000000004E-3</v>
      </c>
      <c r="R135" s="147">
        <f>Q135*H135</f>
        <v>0.14880000000000002</v>
      </c>
      <c r="S135" s="147">
        <v>0</v>
      </c>
      <c r="T135" s="148">
        <f>S135*H135</f>
        <v>0</v>
      </c>
      <c r="AR135" s="149" t="s">
        <v>287</v>
      </c>
      <c r="AT135" s="149" t="s">
        <v>189</v>
      </c>
      <c r="AU135" s="149" t="s">
        <v>84</v>
      </c>
      <c r="AY135" s="17" t="s">
        <v>187</v>
      </c>
      <c r="BE135" s="150">
        <f>IF(N135="základní",J135,0)</f>
        <v>0</v>
      </c>
      <c r="BF135" s="150">
        <f>IF(N135="snížená",J135,0)</f>
        <v>0</v>
      </c>
      <c r="BG135" s="150">
        <f>IF(N135="zákl. přenesená",J135,0)</f>
        <v>0</v>
      </c>
      <c r="BH135" s="150">
        <f>IF(N135="sníž. přenesená",J135,0)</f>
        <v>0</v>
      </c>
      <c r="BI135" s="150">
        <f>IF(N135="nulová",J135,0)</f>
        <v>0</v>
      </c>
      <c r="BJ135" s="17" t="s">
        <v>80</v>
      </c>
      <c r="BK135" s="150">
        <f>ROUND(I135*H135,2)</f>
        <v>0</v>
      </c>
      <c r="BL135" s="17" t="s">
        <v>287</v>
      </c>
      <c r="BM135" s="149" t="s">
        <v>3952</v>
      </c>
    </row>
    <row r="136" spans="2:65" s="1" customFormat="1" ht="29.25">
      <c r="B136" s="32"/>
      <c r="D136" s="151" t="s">
        <v>195</v>
      </c>
      <c r="F136" s="152" t="s">
        <v>2726</v>
      </c>
      <c r="I136" s="153"/>
      <c r="L136" s="32"/>
      <c r="M136" s="154"/>
      <c r="T136" s="56"/>
      <c r="AT136" s="17" t="s">
        <v>195</v>
      </c>
      <c r="AU136" s="17" t="s">
        <v>84</v>
      </c>
    </row>
    <row r="137" spans="2:65" s="1" customFormat="1" ht="21.75" customHeight="1">
      <c r="B137" s="32"/>
      <c r="C137" s="137" t="s">
        <v>193</v>
      </c>
      <c r="D137" s="137" t="s">
        <v>189</v>
      </c>
      <c r="E137" s="138" t="s">
        <v>2727</v>
      </c>
      <c r="F137" s="139" t="s">
        <v>2728</v>
      </c>
      <c r="G137" s="140" t="s">
        <v>397</v>
      </c>
      <c r="H137" s="141">
        <v>7</v>
      </c>
      <c r="I137" s="142"/>
      <c r="J137" s="143">
        <f>ROUND(I137*H137,2)</f>
        <v>0</v>
      </c>
      <c r="K137" s="144"/>
      <c r="L137" s="32"/>
      <c r="M137" s="145" t="s">
        <v>1</v>
      </c>
      <c r="N137" s="146" t="s">
        <v>38</v>
      </c>
      <c r="P137" s="147">
        <f>O137*H137</f>
        <v>0</v>
      </c>
      <c r="Q137" s="147">
        <v>1.2319999999999999E-2</v>
      </c>
      <c r="R137" s="147">
        <f>Q137*H137</f>
        <v>8.6239999999999997E-2</v>
      </c>
      <c r="S137" s="147">
        <v>0</v>
      </c>
      <c r="T137" s="148">
        <f>S137*H137</f>
        <v>0</v>
      </c>
      <c r="AR137" s="149" t="s">
        <v>287</v>
      </c>
      <c r="AT137" s="149" t="s">
        <v>189</v>
      </c>
      <c r="AU137" s="149" t="s">
        <v>84</v>
      </c>
      <c r="AY137" s="17" t="s">
        <v>187</v>
      </c>
      <c r="BE137" s="150">
        <f>IF(N137="základní",J137,0)</f>
        <v>0</v>
      </c>
      <c r="BF137" s="150">
        <f>IF(N137="snížená",J137,0)</f>
        <v>0</v>
      </c>
      <c r="BG137" s="150">
        <f>IF(N137="zákl. přenesená",J137,0)</f>
        <v>0</v>
      </c>
      <c r="BH137" s="150">
        <f>IF(N137="sníž. přenesená",J137,0)</f>
        <v>0</v>
      </c>
      <c r="BI137" s="150">
        <f>IF(N137="nulová",J137,0)</f>
        <v>0</v>
      </c>
      <c r="BJ137" s="17" t="s">
        <v>80</v>
      </c>
      <c r="BK137" s="150">
        <f>ROUND(I137*H137,2)</f>
        <v>0</v>
      </c>
      <c r="BL137" s="17" t="s">
        <v>287</v>
      </c>
      <c r="BM137" s="149" t="s">
        <v>3953</v>
      </c>
    </row>
    <row r="138" spans="2:65" s="1" customFormat="1" ht="29.25">
      <c r="B138" s="32"/>
      <c r="D138" s="151" t="s">
        <v>195</v>
      </c>
      <c r="F138" s="152" t="s">
        <v>2726</v>
      </c>
      <c r="I138" s="153"/>
      <c r="L138" s="32"/>
      <c r="M138" s="154"/>
      <c r="T138" s="56"/>
      <c r="AT138" s="17" t="s">
        <v>195</v>
      </c>
      <c r="AU138" s="17" t="s">
        <v>84</v>
      </c>
    </row>
    <row r="139" spans="2:65" s="1" customFormat="1" ht="24.2" customHeight="1">
      <c r="B139" s="32"/>
      <c r="C139" s="137" t="s">
        <v>221</v>
      </c>
      <c r="D139" s="137" t="s">
        <v>189</v>
      </c>
      <c r="E139" s="138" t="s">
        <v>2730</v>
      </c>
      <c r="F139" s="139" t="s">
        <v>2731</v>
      </c>
      <c r="G139" s="140" t="s">
        <v>397</v>
      </c>
      <c r="H139" s="141">
        <v>2</v>
      </c>
      <c r="I139" s="142"/>
      <c r="J139" s="143">
        <f>ROUND(I139*H139,2)</f>
        <v>0</v>
      </c>
      <c r="K139" s="144"/>
      <c r="L139" s="32"/>
      <c r="M139" s="145" t="s">
        <v>1</v>
      </c>
      <c r="N139" s="146" t="s">
        <v>38</v>
      </c>
      <c r="P139" s="147">
        <f>O139*H139</f>
        <v>0</v>
      </c>
      <c r="Q139" s="147">
        <v>5.9000000000000003E-4</v>
      </c>
      <c r="R139" s="147">
        <f>Q139*H139</f>
        <v>1.1800000000000001E-3</v>
      </c>
      <c r="S139" s="147">
        <v>0</v>
      </c>
      <c r="T139" s="148">
        <f>S139*H139</f>
        <v>0</v>
      </c>
      <c r="AR139" s="149" t="s">
        <v>287</v>
      </c>
      <c r="AT139" s="149" t="s">
        <v>189</v>
      </c>
      <c r="AU139" s="149" t="s">
        <v>84</v>
      </c>
      <c r="AY139" s="17" t="s">
        <v>187</v>
      </c>
      <c r="BE139" s="150">
        <f>IF(N139="základní",J139,0)</f>
        <v>0</v>
      </c>
      <c r="BF139" s="150">
        <f>IF(N139="snížená",J139,0)</f>
        <v>0</v>
      </c>
      <c r="BG139" s="150">
        <f>IF(N139="zákl. přenesená",J139,0)</f>
        <v>0</v>
      </c>
      <c r="BH139" s="150">
        <f>IF(N139="sníž. přenesená",J139,0)</f>
        <v>0</v>
      </c>
      <c r="BI139" s="150">
        <f>IF(N139="nulová",J139,0)</f>
        <v>0</v>
      </c>
      <c r="BJ139" s="17" t="s">
        <v>80</v>
      </c>
      <c r="BK139" s="150">
        <f>ROUND(I139*H139,2)</f>
        <v>0</v>
      </c>
      <c r="BL139" s="17" t="s">
        <v>287</v>
      </c>
      <c r="BM139" s="149" t="s">
        <v>3954</v>
      </c>
    </row>
    <row r="140" spans="2:65" s="1" customFormat="1" ht="48.75">
      <c r="B140" s="32"/>
      <c r="D140" s="151" t="s">
        <v>195</v>
      </c>
      <c r="F140" s="152" t="s">
        <v>2733</v>
      </c>
      <c r="I140" s="153"/>
      <c r="L140" s="32"/>
      <c r="M140" s="154"/>
      <c r="T140" s="56"/>
      <c r="AT140" s="17" t="s">
        <v>195</v>
      </c>
      <c r="AU140" s="17" t="s">
        <v>84</v>
      </c>
    </row>
    <row r="141" spans="2:65" s="1" customFormat="1" ht="24.2" customHeight="1">
      <c r="B141" s="32"/>
      <c r="C141" s="137" t="s">
        <v>226</v>
      </c>
      <c r="D141" s="137" t="s">
        <v>189</v>
      </c>
      <c r="E141" s="138" t="s">
        <v>2734</v>
      </c>
      <c r="F141" s="139" t="s">
        <v>2735</v>
      </c>
      <c r="G141" s="140" t="s">
        <v>397</v>
      </c>
      <c r="H141" s="141">
        <v>40</v>
      </c>
      <c r="I141" s="142"/>
      <c r="J141" s="143">
        <f>ROUND(I141*H141,2)</f>
        <v>0</v>
      </c>
      <c r="K141" s="144"/>
      <c r="L141" s="32"/>
      <c r="M141" s="145" t="s">
        <v>1</v>
      </c>
      <c r="N141" s="146" t="s">
        <v>38</v>
      </c>
      <c r="P141" s="147">
        <f>O141*H141</f>
        <v>0</v>
      </c>
      <c r="Q141" s="147">
        <v>2.0100000000000001E-3</v>
      </c>
      <c r="R141" s="147">
        <f>Q141*H141</f>
        <v>8.0399999999999999E-2</v>
      </c>
      <c r="S141" s="147">
        <v>0</v>
      </c>
      <c r="T141" s="148">
        <f>S141*H141</f>
        <v>0</v>
      </c>
      <c r="AR141" s="149" t="s">
        <v>287</v>
      </c>
      <c r="AT141" s="149" t="s">
        <v>189</v>
      </c>
      <c r="AU141" s="149" t="s">
        <v>84</v>
      </c>
      <c r="AY141" s="17" t="s">
        <v>187</v>
      </c>
      <c r="BE141" s="150">
        <f>IF(N141="základní",J141,0)</f>
        <v>0</v>
      </c>
      <c r="BF141" s="150">
        <f>IF(N141="snížená",J141,0)</f>
        <v>0</v>
      </c>
      <c r="BG141" s="150">
        <f>IF(N141="zákl. přenesená",J141,0)</f>
        <v>0</v>
      </c>
      <c r="BH141" s="150">
        <f>IF(N141="sníž. přenesená",J141,0)</f>
        <v>0</v>
      </c>
      <c r="BI141" s="150">
        <f>IF(N141="nulová",J141,0)</f>
        <v>0</v>
      </c>
      <c r="BJ141" s="17" t="s">
        <v>80</v>
      </c>
      <c r="BK141" s="150">
        <f>ROUND(I141*H141,2)</f>
        <v>0</v>
      </c>
      <c r="BL141" s="17" t="s">
        <v>287</v>
      </c>
      <c r="BM141" s="149" t="s">
        <v>3955</v>
      </c>
    </row>
    <row r="142" spans="2:65" s="1" customFormat="1" ht="48.75">
      <c r="B142" s="32"/>
      <c r="D142" s="151" t="s">
        <v>195</v>
      </c>
      <c r="F142" s="152" t="s">
        <v>2733</v>
      </c>
      <c r="I142" s="153"/>
      <c r="L142" s="32"/>
      <c r="M142" s="154"/>
      <c r="T142" s="56"/>
      <c r="AT142" s="17" t="s">
        <v>195</v>
      </c>
      <c r="AU142" s="17" t="s">
        <v>84</v>
      </c>
    </row>
    <row r="143" spans="2:65" s="1" customFormat="1" ht="21.75" customHeight="1">
      <c r="B143" s="32"/>
      <c r="C143" s="137" t="s">
        <v>233</v>
      </c>
      <c r="D143" s="137" t="s">
        <v>189</v>
      </c>
      <c r="E143" s="138" t="s">
        <v>2737</v>
      </c>
      <c r="F143" s="139" t="s">
        <v>2738</v>
      </c>
      <c r="G143" s="140" t="s">
        <v>397</v>
      </c>
      <c r="H143" s="141">
        <v>8</v>
      </c>
      <c r="I143" s="142"/>
      <c r="J143" s="143">
        <f>ROUND(I143*H143,2)</f>
        <v>0</v>
      </c>
      <c r="K143" s="144"/>
      <c r="L143" s="32"/>
      <c r="M143" s="145" t="s">
        <v>1</v>
      </c>
      <c r="N143" s="146" t="s">
        <v>38</v>
      </c>
      <c r="P143" s="147">
        <f>O143*H143</f>
        <v>0</v>
      </c>
      <c r="Q143" s="147">
        <v>4.0999999999999999E-4</v>
      </c>
      <c r="R143" s="147">
        <f>Q143*H143</f>
        <v>3.2799999999999999E-3</v>
      </c>
      <c r="S143" s="147">
        <v>0</v>
      </c>
      <c r="T143" s="148">
        <f>S143*H143</f>
        <v>0</v>
      </c>
      <c r="AR143" s="149" t="s">
        <v>287</v>
      </c>
      <c r="AT143" s="149" t="s">
        <v>189</v>
      </c>
      <c r="AU143" s="149" t="s">
        <v>84</v>
      </c>
      <c r="AY143" s="17" t="s">
        <v>187</v>
      </c>
      <c r="BE143" s="150">
        <f>IF(N143="základní",J143,0)</f>
        <v>0</v>
      </c>
      <c r="BF143" s="150">
        <f>IF(N143="snížená",J143,0)</f>
        <v>0</v>
      </c>
      <c r="BG143" s="150">
        <f>IF(N143="zákl. přenesená",J143,0)</f>
        <v>0</v>
      </c>
      <c r="BH143" s="150">
        <f>IF(N143="sníž. přenesená",J143,0)</f>
        <v>0</v>
      </c>
      <c r="BI143" s="150">
        <f>IF(N143="nulová",J143,0)</f>
        <v>0</v>
      </c>
      <c r="BJ143" s="17" t="s">
        <v>80</v>
      </c>
      <c r="BK143" s="150">
        <f>ROUND(I143*H143,2)</f>
        <v>0</v>
      </c>
      <c r="BL143" s="17" t="s">
        <v>287</v>
      </c>
      <c r="BM143" s="149" t="s">
        <v>3956</v>
      </c>
    </row>
    <row r="144" spans="2:65" s="1" customFormat="1" ht="48.75">
      <c r="B144" s="32"/>
      <c r="D144" s="151" t="s">
        <v>195</v>
      </c>
      <c r="F144" s="152" t="s">
        <v>2733</v>
      </c>
      <c r="I144" s="153"/>
      <c r="L144" s="32"/>
      <c r="M144" s="154"/>
      <c r="T144" s="56"/>
      <c r="AT144" s="17" t="s">
        <v>195</v>
      </c>
      <c r="AU144" s="17" t="s">
        <v>84</v>
      </c>
    </row>
    <row r="145" spans="2:65" s="1" customFormat="1" ht="21.75" customHeight="1">
      <c r="B145" s="32"/>
      <c r="C145" s="137" t="s">
        <v>242</v>
      </c>
      <c r="D145" s="137" t="s">
        <v>189</v>
      </c>
      <c r="E145" s="138" t="s">
        <v>2740</v>
      </c>
      <c r="F145" s="139" t="s">
        <v>2741</v>
      </c>
      <c r="G145" s="140" t="s">
        <v>397</v>
      </c>
      <c r="H145" s="141">
        <v>30</v>
      </c>
      <c r="I145" s="142"/>
      <c r="J145" s="143">
        <f>ROUND(I145*H145,2)</f>
        <v>0</v>
      </c>
      <c r="K145" s="144"/>
      <c r="L145" s="32"/>
      <c r="M145" s="145" t="s">
        <v>1</v>
      </c>
      <c r="N145" s="146" t="s">
        <v>38</v>
      </c>
      <c r="P145" s="147">
        <f>O145*H145</f>
        <v>0</v>
      </c>
      <c r="Q145" s="147">
        <v>4.8000000000000001E-4</v>
      </c>
      <c r="R145" s="147">
        <f>Q145*H145</f>
        <v>1.44E-2</v>
      </c>
      <c r="S145" s="147">
        <v>0</v>
      </c>
      <c r="T145" s="148">
        <f>S145*H145</f>
        <v>0</v>
      </c>
      <c r="AR145" s="149" t="s">
        <v>287</v>
      </c>
      <c r="AT145" s="149" t="s">
        <v>189</v>
      </c>
      <c r="AU145" s="149" t="s">
        <v>84</v>
      </c>
      <c r="AY145" s="17" t="s">
        <v>187</v>
      </c>
      <c r="BE145" s="150">
        <f>IF(N145="základní",J145,0)</f>
        <v>0</v>
      </c>
      <c r="BF145" s="150">
        <f>IF(N145="snížená",J145,0)</f>
        <v>0</v>
      </c>
      <c r="BG145" s="150">
        <f>IF(N145="zákl. přenesená",J145,0)</f>
        <v>0</v>
      </c>
      <c r="BH145" s="150">
        <f>IF(N145="sníž. přenesená",J145,0)</f>
        <v>0</v>
      </c>
      <c r="BI145" s="150">
        <f>IF(N145="nulová",J145,0)</f>
        <v>0</v>
      </c>
      <c r="BJ145" s="17" t="s">
        <v>80</v>
      </c>
      <c r="BK145" s="150">
        <f>ROUND(I145*H145,2)</f>
        <v>0</v>
      </c>
      <c r="BL145" s="17" t="s">
        <v>287</v>
      </c>
      <c r="BM145" s="149" t="s">
        <v>3957</v>
      </c>
    </row>
    <row r="146" spans="2:65" s="1" customFormat="1" ht="48.75">
      <c r="B146" s="32"/>
      <c r="D146" s="151" t="s">
        <v>195</v>
      </c>
      <c r="F146" s="152" t="s">
        <v>2733</v>
      </c>
      <c r="I146" s="153"/>
      <c r="L146" s="32"/>
      <c r="M146" s="154"/>
      <c r="T146" s="56"/>
      <c r="AT146" s="17" t="s">
        <v>195</v>
      </c>
      <c r="AU146" s="17" t="s">
        <v>84</v>
      </c>
    </row>
    <row r="147" spans="2:65" s="1" customFormat="1" ht="21.75" customHeight="1">
      <c r="B147" s="32"/>
      <c r="C147" s="137" t="s">
        <v>251</v>
      </c>
      <c r="D147" s="137" t="s">
        <v>189</v>
      </c>
      <c r="E147" s="138" t="s">
        <v>2743</v>
      </c>
      <c r="F147" s="139" t="s">
        <v>2744</v>
      </c>
      <c r="G147" s="140" t="s">
        <v>397</v>
      </c>
      <c r="H147" s="141">
        <v>4</v>
      </c>
      <c r="I147" s="142"/>
      <c r="J147" s="143">
        <f>ROUND(I147*H147,2)</f>
        <v>0</v>
      </c>
      <c r="K147" s="144"/>
      <c r="L147" s="32"/>
      <c r="M147" s="145" t="s">
        <v>1</v>
      </c>
      <c r="N147" s="146" t="s">
        <v>38</v>
      </c>
      <c r="P147" s="147">
        <f>O147*H147</f>
        <v>0</v>
      </c>
      <c r="Q147" s="147">
        <v>2.2399999999999998E-3</v>
      </c>
      <c r="R147" s="147">
        <f>Q147*H147</f>
        <v>8.9599999999999992E-3</v>
      </c>
      <c r="S147" s="147">
        <v>0</v>
      </c>
      <c r="T147" s="148">
        <f>S147*H147</f>
        <v>0</v>
      </c>
      <c r="AR147" s="149" t="s">
        <v>287</v>
      </c>
      <c r="AT147" s="149" t="s">
        <v>189</v>
      </c>
      <c r="AU147" s="149" t="s">
        <v>84</v>
      </c>
      <c r="AY147" s="17" t="s">
        <v>187</v>
      </c>
      <c r="BE147" s="150">
        <f>IF(N147="základní",J147,0)</f>
        <v>0</v>
      </c>
      <c r="BF147" s="150">
        <f>IF(N147="snížená",J147,0)</f>
        <v>0</v>
      </c>
      <c r="BG147" s="150">
        <f>IF(N147="zákl. přenesená",J147,0)</f>
        <v>0</v>
      </c>
      <c r="BH147" s="150">
        <f>IF(N147="sníž. přenesená",J147,0)</f>
        <v>0</v>
      </c>
      <c r="BI147" s="150">
        <f>IF(N147="nulová",J147,0)</f>
        <v>0</v>
      </c>
      <c r="BJ147" s="17" t="s">
        <v>80</v>
      </c>
      <c r="BK147" s="150">
        <f>ROUND(I147*H147,2)</f>
        <v>0</v>
      </c>
      <c r="BL147" s="17" t="s">
        <v>287</v>
      </c>
      <c r="BM147" s="149" t="s">
        <v>3958</v>
      </c>
    </row>
    <row r="148" spans="2:65" s="1" customFormat="1" ht="48.75">
      <c r="B148" s="32"/>
      <c r="D148" s="151" t="s">
        <v>195</v>
      </c>
      <c r="F148" s="152" t="s">
        <v>2733</v>
      </c>
      <c r="I148" s="153"/>
      <c r="L148" s="32"/>
      <c r="M148" s="154"/>
      <c r="T148" s="56"/>
      <c r="AT148" s="17" t="s">
        <v>195</v>
      </c>
      <c r="AU148" s="17" t="s">
        <v>84</v>
      </c>
    </row>
    <row r="149" spans="2:65" s="1" customFormat="1" ht="24.2" customHeight="1">
      <c r="B149" s="32"/>
      <c r="C149" s="137" t="s">
        <v>255</v>
      </c>
      <c r="D149" s="137" t="s">
        <v>189</v>
      </c>
      <c r="E149" s="138" t="s">
        <v>2746</v>
      </c>
      <c r="F149" s="139" t="s">
        <v>2747</v>
      </c>
      <c r="G149" s="140" t="s">
        <v>406</v>
      </c>
      <c r="H149" s="141">
        <v>8</v>
      </c>
      <c r="I149" s="142"/>
      <c r="J149" s="143">
        <f>ROUND(I149*H149,2)</f>
        <v>0</v>
      </c>
      <c r="K149" s="144"/>
      <c r="L149" s="32"/>
      <c r="M149" s="145" t="s">
        <v>1</v>
      </c>
      <c r="N149" s="146" t="s">
        <v>38</v>
      </c>
      <c r="P149" s="147">
        <f>O149*H149</f>
        <v>0</v>
      </c>
      <c r="Q149" s="147">
        <v>0</v>
      </c>
      <c r="R149" s="147">
        <f>Q149*H149</f>
        <v>0</v>
      </c>
      <c r="S149" s="147">
        <v>0</v>
      </c>
      <c r="T149" s="148">
        <f>S149*H149</f>
        <v>0</v>
      </c>
      <c r="AR149" s="149" t="s">
        <v>287</v>
      </c>
      <c r="AT149" s="149" t="s">
        <v>189</v>
      </c>
      <c r="AU149" s="149" t="s">
        <v>84</v>
      </c>
      <c r="AY149" s="17" t="s">
        <v>187</v>
      </c>
      <c r="BE149" s="150">
        <f>IF(N149="základní",J149,0)</f>
        <v>0</v>
      </c>
      <c r="BF149" s="150">
        <f>IF(N149="snížená",J149,0)</f>
        <v>0</v>
      </c>
      <c r="BG149" s="150">
        <f>IF(N149="zákl. přenesená",J149,0)</f>
        <v>0</v>
      </c>
      <c r="BH149" s="150">
        <f>IF(N149="sníž. přenesená",J149,0)</f>
        <v>0</v>
      </c>
      <c r="BI149" s="150">
        <f>IF(N149="nulová",J149,0)</f>
        <v>0</v>
      </c>
      <c r="BJ149" s="17" t="s">
        <v>80</v>
      </c>
      <c r="BK149" s="150">
        <f>ROUND(I149*H149,2)</f>
        <v>0</v>
      </c>
      <c r="BL149" s="17" t="s">
        <v>287</v>
      </c>
      <c r="BM149" s="149" t="s">
        <v>3959</v>
      </c>
    </row>
    <row r="150" spans="2:65" s="1" customFormat="1" ht="39">
      <c r="B150" s="32"/>
      <c r="D150" s="151" t="s">
        <v>195</v>
      </c>
      <c r="F150" s="152" t="s">
        <v>2749</v>
      </c>
      <c r="I150" s="153"/>
      <c r="L150" s="32"/>
      <c r="M150" s="154"/>
      <c r="T150" s="56"/>
      <c r="AT150" s="17" t="s">
        <v>195</v>
      </c>
      <c r="AU150" s="17" t="s">
        <v>84</v>
      </c>
    </row>
    <row r="151" spans="2:65" s="1" customFormat="1" ht="24.2" customHeight="1">
      <c r="B151" s="32"/>
      <c r="C151" s="137" t="s">
        <v>261</v>
      </c>
      <c r="D151" s="137" t="s">
        <v>189</v>
      </c>
      <c r="E151" s="138" t="s">
        <v>2750</v>
      </c>
      <c r="F151" s="139" t="s">
        <v>2751</v>
      </c>
      <c r="G151" s="140" t="s">
        <v>406</v>
      </c>
      <c r="H151" s="141">
        <v>16</v>
      </c>
      <c r="I151" s="142"/>
      <c r="J151" s="143">
        <f>ROUND(I151*H151,2)</f>
        <v>0</v>
      </c>
      <c r="K151" s="144"/>
      <c r="L151" s="32"/>
      <c r="M151" s="145" t="s">
        <v>1</v>
      </c>
      <c r="N151" s="146" t="s">
        <v>38</v>
      </c>
      <c r="P151" s="147">
        <f>O151*H151</f>
        <v>0</v>
      </c>
      <c r="Q151" s="147">
        <v>0</v>
      </c>
      <c r="R151" s="147">
        <f>Q151*H151</f>
        <v>0</v>
      </c>
      <c r="S151" s="147">
        <v>0</v>
      </c>
      <c r="T151" s="148">
        <f>S151*H151</f>
        <v>0</v>
      </c>
      <c r="AR151" s="149" t="s">
        <v>287</v>
      </c>
      <c r="AT151" s="149" t="s">
        <v>189</v>
      </c>
      <c r="AU151" s="149" t="s">
        <v>84</v>
      </c>
      <c r="AY151" s="17" t="s">
        <v>187</v>
      </c>
      <c r="BE151" s="150">
        <f>IF(N151="základní",J151,0)</f>
        <v>0</v>
      </c>
      <c r="BF151" s="150">
        <f>IF(N151="snížená",J151,0)</f>
        <v>0</v>
      </c>
      <c r="BG151" s="150">
        <f>IF(N151="zákl. přenesená",J151,0)</f>
        <v>0</v>
      </c>
      <c r="BH151" s="150">
        <f>IF(N151="sníž. přenesená",J151,0)</f>
        <v>0</v>
      </c>
      <c r="BI151" s="150">
        <f>IF(N151="nulová",J151,0)</f>
        <v>0</v>
      </c>
      <c r="BJ151" s="17" t="s">
        <v>80</v>
      </c>
      <c r="BK151" s="150">
        <f>ROUND(I151*H151,2)</f>
        <v>0</v>
      </c>
      <c r="BL151" s="17" t="s">
        <v>287</v>
      </c>
      <c r="BM151" s="149" t="s">
        <v>3960</v>
      </c>
    </row>
    <row r="152" spans="2:65" s="1" customFormat="1" ht="39">
      <c r="B152" s="32"/>
      <c r="D152" s="151" t="s">
        <v>195</v>
      </c>
      <c r="F152" s="152" t="s">
        <v>2749</v>
      </c>
      <c r="I152" s="153"/>
      <c r="L152" s="32"/>
      <c r="M152" s="154"/>
      <c r="T152" s="56"/>
      <c r="AT152" s="17" t="s">
        <v>195</v>
      </c>
      <c r="AU152" s="17" t="s">
        <v>84</v>
      </c>
    </row>
    <row r="153" spans="2:65" s="1" customFormat="1" ht="24.2" customHeight="1">
      <c r="B153" s="32"/>
      <c r="C153" s="137" t="s">
        <v>8</v>
      </c>
      <c r="D153" s="137" t="s">
        <v>189</v>
      </c>
      <c r="E153" s="138" t="s">
        <v>2753</v>
      </c>
      <c r="F153" s="139" t="s">
        <v>2754</v>
      </c>
      <c r="G153" s="140" t="s">
        <v>406</v>
      </c>
      <c r="H153" s="141">
        <v>8</v>
      </c>
      <c r="I153" s="142"/>
      <c r="J153" s="143">
        <f>ROUND(I153*H153,2)</f>
        <v>0</v>
      </c>
      <c r="K153" s="144"/>
      <c r="L153" s="32"/>
      <c r="M153" s="145" t="s">
        <v>1</v>
      </c>
      <c r="N153" s="146" t="s">
        <v>38</v>
      </c>
      <c r="P153" s="147">
        <f>O153*H153</f>
        <v>0</v>
      </c>
      <c r="Q153" s="147">
        <v>0</v>
      </c>
      <c r="R153" s="147">
        <f>Q153*H153</f>
        <v>0</v>
      </c>
      <c r="S153" s="147">
        <v>0</v>
      </c>
      <c r="T153" s="148">
        <f>S153*H153</f>
        <v>0</v>
      </c>
      <c r="AR153" s="149" t="s">
        <v>287</v>
      </c>
      <c r="AT153" s="149" t="s">
        <v>189</v>
      </c>
      <c r="AU153" s="149" t="s">
        <v>84</v>
      </c>
      <c r="AY153" s="17" t="s">
        <v>187</v>
      </c>
      <c r="BE153" s="150">
        <f>IF(N153="základní",J153,0)</f>
        <v>0</v>
      </c>
      <c r="BF153" s="150">
        <f>IF(N153="snížená",J153,0)</f>
        <v>0</v>
      </c>
      <c r="BG153" s="150">
        <f>IF(N153="zákl. přenesená",J153,0)</f>
        <v>0</v>
      </c>
      <c r="BH153" s="150">
        <f>IF(N153="sníž. přenesená",J153,0)</f>
        <v>0</v>
      </c>
      <c r="BI153" s="150">
        <f>IF(N153="nulová",J153,0)</f>
        <v>0</v>
      </c>
      <c r="BJ153" s="17" t="s">
        <v>80</v>
      </c>
      <c r="BK153" s="150">
        <f>ROUND(I153*H153,2)</f>
        <v>0</v>
      </c>
      <c r="BL153" s="17" t="s">
        <v>287</v>
      </c>
      <c r="BM153" s="149" t="s">
        <v>3961</v>
      </c>
    </row>
    <row r="154" spans="2:65" s="1" customFormat="1" ht="39">
      <c r="B154" s="32"/>
      <c r="D154" s="151" t="s">
        <v>195</v>
      </c>
      <c r="F154" s="152" t="s">
        <v>2749</v>
      </c>
      <c r="I154" s="153"/>
      <c r="L154" s="32"/>
      <c r="M154" s="154"/>
      <c r="T154" s="56"/>
      <c r="AT154" s="17" t="s">
        <v>195</v>
      </c>
      <c r="AU154" s="17" t="s">
        <v>84</v>
      </c>
    </row>
    <row r="155" spans="2:65" s="1" customFormat="1" ht="24.2" customHeight="1">
      <c r="B155" s="32"/>
      <c r="C155" s="137" t="s">
        <v>270</v>
      </c>
      <c r="D155" s="137" t="s">
        <v>189</v>
      </c>
      <c r="E155" s="138" t="s">
        <v>2756</v>
      </c>
      <c r="F155" s="139" t="s">
        <v>2757</v>
      </c>
      <c r="G155" s="140" t="s">
        <v>406</v>
      </c>
      <c r="H155" s="141">
        <v>1</v>
      </c>
      <c r="I155" s="142"/>
      <c r="J155" s="143">
        <f>ROUND(I155*H155,2)</f>
        <v>0</v>
      </c>
      <c r="K155" s="144"/>
      <c r="L155" s="32"/>
      <c r="M155" s="145" t="s">
        <v>1</v>
      </c>
      <c r="N155" s="146" t="s">
        <v>38</v>
      </c>
      <c r="P155" s="147">
        <f>O155*H155</f>
        <v>0</v>
      </c>
      <c r="Q155" s="147">
        <v>5.3499999999999997E-3</v>
      </c>
      <c r="R155" s="147">
        <f>Q155*H155</f>
        <v>5.3499999999999997E-3</v>
      </c>
      <c r="S155" s="147">
        <v>0</v>
      </c>
      <c r="T155" s="148">
        <f>S155*H155</f>
        <v>0</v>
      </c>
      <c r="AR155" s="149" t="s">
        <v>287</v>
      </c>
      <c r="AT155" s="149" t="s">
        <v>189</v>
      </c>
      <c r="AU155" s="149" t="s">
        <v>84</v>
      </c>
      <c r="AY155" s="17" t="s">
        <v>187</v>
      </c>
      <c r="BE155" s="150">
        <f>IF(N155="základní",J155,0)</f>
        <v>0</v>
      </c>
      <c r="BF155" s="150">
        <f>IF(N155="snížená",J155,0)</f>
        <v>0</v>
      </c>
      <c r="BG155" s="150">
        <f>IF(N155="zákl. přenesená",J155,0)</f>
        <v>0</v>
      </c>
      <c r="BH155" s="150">
        <f>IF(N155="sníž. přenesená",J155,0)</f>
        <v>0</v>
      </c>
      <c r="BI155" s="150">
        <f>IF(N155="nulová",J155,0)</f>
        <v>0</v>
      </c>
      <c r="BJ155" s="17" t="s">
        <v>80</v>
      </c>
      <c r="BK155" s="150">
        <f>ROUND(I155*H155,2)</f>
        <v>0</v>
      </c>
      <c r="BL155" s="17" t="s">
        <v>287</v>
      </c>
      <c r="BM155" s="149" t="s">
        <v>3962</v>
      </c>
    </row>
    <row r="156" spans="2:65" s="1" customFormat="1" ht="24.2" customHeight="1">
      <c r="B156" s="32"/>
      <c r="C156" s="137" t="s">
        <v>274</v>
      </c>
      <c r="D156" s="137" t="s">
        <v>189</v>
      </c>
      <c r="E156" s="138" t="s">
        <v>2759</v>
      </c>
      <c r="F156" s="139" t="s">
        <v>2760</v>
      </c>
      <c r="G156" s="140" t="s">
        <v>406</v>
      </c>
      <c r="H156" s="141">
        <v>8</v>
      </c>
      <c r="I156" s="142"/>
      <c r="J156" s="143">
        <f>ROUND(I156*H156,2)</f>
        <v>0</v>
      </c>
      <c r="K156" s="144"/>
      <c r="L156" s="32"/>
      <c r="M156" s="145" t="s">
        <v>1</v>
      </c>
      <c r="N156" s="146" t="s">
        <v>38</v>
      </c>
      <c r="P156" s="147">
        <f>O156*H156</f>
        <v>0</v>
      </c>
      <c r="Q156" s="147">
        <v>3.4000000000000002E-4</v>
      </c>
      <c r="R156" s="147">
        <f>Q156*H156</f>
        <v>2.7200000000000002E-3</v>
      </c>
      <c r="S156" s="147">
        <v>0</v>
      </c>
      <c r="T156" s="148">
        <f>S156*H156</f>
        <v>0</v>
      </c>
      <c r="AR156" s="149" t="s">
        <v>287</v>
      </c>
      <c r="AT156" s="149" t="s">
        <v>189</v>
      </c>
      <c r="AU156" s="149" t="s">
        <v>84</v>
      </c>
      <c r="AY156" s="17" t="s">
        <v>187</v>
      </c>
      <c r="BE156" s="150">
        <f>IF(N156="základní",J156,0)</f>
        <v>0</v>
      </c>
      <c r="BF156" s="150">
        <f>IF(N156="snížená",J156,0)</f>
        <v>0</v>
      </c>
      <c r="BG156" s="150">
        <f>IF(N156="zákl. přenesená",J156,0)</f>
        <v>0</v>
      </c>
      <c r="BH156" s="150">
        <f>IF(N156="sníž. přenesená",J156,0)</f>
        <v>0</v>
      </c>
      <c r="BI156" s="150">
        <f>IF(N156="nulová",J156,0)</f>
        <v>0</v>
      </c>
      <c r="BJ156" s="17" t="s">
        <v>80</v>
      </c>
      <c r="BK156" s="150">
        <f>ROUND(I156*H156,2)</f>
        <v>0</v>
      </c>
      <c r="BL156" s="17" t="s">
        <v>287</v>
      </c>
      <c r="BM156" s="149" t="s">
        <v>3963</v>
      </c>
    </row>
    <row r="157" spans="2:65" s="1" customFormat="1" ht="24.2" customHeight="1">
      <c r="B157" s="32"/>
      <c r="C157" s="137" t="s">
        <v>279</v>
      </c>
      <c r="D157" s="137" t="s">
        <v>189</v>
      </c>
      <c r="E157" s="138" t="s">
        <v>2762</v>
      </c>
      <c r="F157" s="139" t="s">
        <v>2763</v>
      </c>
      <c r="G157" s="140" t="s">
        <v>406</v>
      </c>
      <c r="H157" s="141">
        <v>4</v>
      </c>
      <c r="I157" s="142"/>
      <c r="J157" s="143">
        <f>ROUND(I157*H157,2)</f>
        <v>0</v>
      </c>
      <c r="K157" s="144"/>
      <c r="L157" s="32"/>
      <c r="M157" s="145" t="s">
        <v>1</v>
      </c>
      <c r="N157" s="146" t="s">
        <v>38</v>
      </c>
      <c r="P157" s="147">
        <f>O157*H157</f>
        <v>0</v>
      </c>
      <c r="Q157" s="147">
        <v>1.5E-3</v>
      </c>
      <c r="R157" s="147">
        <f>Q157*H157</f>
        <v>6.0000000000000001E-3</v>
      </c>
      <c r="S157" s="147">
        <v>0</v>
      </c>
      <c r="T157" s="148">
        <f>S157*H157</f>
        <v>0</v>
      </c>
      <c r="AR157" s="149" t="s">
        <v>287</v>
      </c>
      <c r="AT157" s="149" t="s">
        <v>189</v>
      </c>
      <c r="AU157" s="149" t="s">
        <v>84</v>
      </c>
      <c r="AY157" s="17" t="s">
        <v>187</v>
      </c>
      <c r="BE157" s="150">
        <f>IF(N157="základní",J157,0)</f>
        <v>0</v>
      </c>
      <c r="BF157" s="150">
        <f>IF(N157="snížená",J157,0)</f>
        <v>0</v>
      </c>
      <c r="BG157" s="150">
        <f>IF(N157="zákl. přenesená",J157,0)</f>
        <v>0</v>
      </c>
      <c r="BH157" s="150">
        <f>IF(N157="sníž. přenesená",J157,0)</f>
        <v>0</v>
      </c>
      <c r="BI157" s="150">
        <f>IF(N157="nulová",J157,0)</f>
        <v>0</v>
      </c>
      <c r="BJ157" s="17" t="s">
        <v>80</v>
      </c>
      <c r="BK157" s="150">
        <f>ROUND(I157*H157,2)</f>
        <v>0</v>
      </c>
      <c r="BL157" s="17" t="s">
        <v>287</v>
      </c>
      <c r="BM157" s="149" t="s">
        <v>3964</v>
      </c>
    </row>
    <row r="158" spans="2:65" s="1" customFormat="1" ht="16.5" customHeight="1">
      <c r="B158" s="32"/>
      <c r="C158" s="137" t="s">
        <v>287</v>
      </c>
      <c r="D158" s="137" t="s">
        <v>189</v>
      </c>
      <c r="E158" s="138" t="s">
        <v>2765</v>
      </c>
      <c r="F158" s="139" t="s">
        <v>2766</v>
      </c>
      <c r="G158" s="140" t="s">
        <v>406</v>
      </c>
      <c r="H158" s="141">
        <v>4</v>
      </c>
      <c r="I158" s="142"/>
      <c r="J158" s="143">
        <f>ROUND(I158*H158,2)</f>
        <v>0</v>
      </c>
      <c r="K158" s="144"/>
      <c r="L158" s="32"/>
      <c r="M158" s="145" t="s">
        <v>1</v>
      </c>
      <c r="N158" s="146" t="s">
        <v>38</v>
      </c>
      <c r="P158" s="147">
        <f>O158*H158</f>
        <v>0</v>
      </c>
      <c r="Q158" s="147">
        <v>2.9E-4</v>
      </c>
      <c r="R158" s="147">
        <f>Q158*H158</f>
        <v>1.16E-3</v>
      </c>
      <c r="S158" s="147">
        <v>0</v>
      </c>
      <c r="T158" s="148">
        <f>S158*H158</f>
        <v>0</v>
      </c>
      <c r="AR158" s="149" t="s">
        <v>287</v>
      </c>
      <c r="AT158" s="149" t="s">
        <v>189</v>
      </c>
      <c r="AU158" s="149" t="s">
        <v>84</v>
      </c>
      <c r="AY158" s="17" t="s">
        <v>187</v>
      </c>
      <c r="BE158" s="150">
        <f>IF(N158="základní",J158,0)</f>
        <v>0</v>
      </c>
      <c r="BF158" s="150">
        <f>IF(N158="snížená",J158,0)</f>
        <v>0</v>
      </c>
      <c r="BG158" s="150">
        <f>IF(N158="zákl. přenesená",J158,0)</f>
        <v>0</v>
      </c>
      <c r="BH158" s="150">
        <f>IF(N158="sníž. přenesená",J158,0)</f>
        <v>0</v>
      </c>
      <c r="BI158" s="150">
        <f>IF(N158="nulová",J158,0)</f>
        <v>0</v>
      </c>
      <c r="BJ158" s="17" t="s">
        <v>80</v>
      </c>
      <c r="BK158" s="150">
        <f>ROUND(I158*H158,2)</f>
        <v>0</v>
      </c>
      <c r="BL158" s="17" t="s">
        <v>287</v>
      </c>
      <c r="BM158" s="149" t="s">
        <v>3965</v>
      </c>
    </row>
    <row r="159" spans="2:65" s="1" customFormat="1" ht="24.2" customHeight="1">
      <c r="B159" s="32"/>
      <c r="C159" s="137" t="s">
        <v>293</v>
      </c>
      <c r="D159" s="137" t="s">
        <v>189</v>
      </c>
      <c r="E159" s="138" t="s">
        <v>2768</v>
      </c>
      <c r="F159" s="139" t="s">
        <v>2769</v>
      </c>
      <c r="G159" s="140" t="s">
        <v>397</v>
      </c>
      <c r="H159" s="141">
        <v>111</v>
      </c>
      <c r="I159" s="142"/>
      <c r="J159" s="143">
        <f>ROUND(I159*H159,2)</f>
        <v>0</v>
      </c>
      <c r="K159" s="144"/>
      <c r="L159" s="32"/>
      <c r="M159" s="145" t="s">
        <v>1</v>
      </c>
      <c r="N159" s="146" t="s">
        <v>38</v>
      </c>
      <c r="P159" s="147">
        <f>O159*H159</f>
        <v>0</v>
      </c>
      <c r="Q159" s="147">
        <v>0</v>
      </c>
      <c r="R159" s="147">
        <f>Q159*H159</f>
        <v>0</v>
      </c>
      <c r="S159" s="147">
        <v>0</v>
      </c>
      <c r="T159" s="148">
        <f>S159*H159</f>
        <v>0</v>
      </c>
      <c r="AR159" s="149" t="s">
        <v>287</v>
      </c>
      <c r="AT159" s="149" t="s">
        <v>189</v>
      </c>
      <c r="AU159" s="149" t="s">
        <v>84</v>
      </c>
      <c r="AY159" s="17" t="s">
        <v>187</v>
      </c>
      <c r="BE159" s="150">
        <f>IF(N159="základní",J159,0)</f>
        <v>0</v>
      </c>
      <c r="BF159" s="150">
        <f>IF(N159="snížená",J159,0)</f>
        <v>0</v>
      </c>
      <c r="BG159" s="150">
        <f>IF(N159="zákl. přenesená",J159,0)</f>
        <v>0</v>
      </c>
      <c r="BH159" s="150">
        <f>IF(N159="sníž. přenesená",J159,0)</f>
        <v>0</v>
      </c>
      <c r="BI159" s="150">
        <f>IF(N159="nulová",J159,0)</f>
        <v>0</v>
      </c>
      <c r="BJ159" s="17" t="s">
        <v>80</v>
      </c>
      <c r="BK159" s="150">
        <f>ROUND(I159*H159,2)</f>
        <v>0</v>
      </c>
      <c r="BL159" s="17" t="s">
        <v>287</v>
      </c>
      <c r="BM159" s="149" t="s">
        <v>3966</v>
      </c>
    </row>
    <row r="160" spans="2:65" s="1" customFormat="1" ht="29.25">
      <c r="B160" s="32"/>
      <c r="D160" s="151" t="s">
        <v>195</v>
      </c>
      <c r="F160" s="152" t="s">
        <v>2771</v>
      </c>
      <c r="I160" s="153"/>
      <c r="L160" s="32"/>
      <c r="M160" s="154"/>
      <c r="T160" s="56"/>
      <c r="AT160" s="17" t="s">
        <v>195</v>
      </c>
      <c r="AU160" s="17" t="s">
        <v>84</v>
      </c>
    </row>
    <row r="161" spans="2:65" s="1" customFormat="1" ht="49.15" customHeight="1">
      <c r="B161" s="32"/>
      <c r="C161" s="137" t="s">
        <v>297</v>
      </c>
      <c r="D161" s="137" t="s">
        <v>189</v>
      </c>
      <c r="E161" s="138" t="s">
        <v>2772</v>
      </c>
      <c r="F161" s="139" t="s">
        <v>2773</v>
      </c>
      <c r="G161" s="140" t="s">
        <v>217</v>
      </c>
      <c r="H161" s="141">
        <v>0.35799999999999998</v>
      </c>
      <c r="I161" s="142"/>
      <c r="J161" s="143">
        <f>ROUND(I161*H161,2)</f>
        <v>0</v>
      </c>
      <c r="K161" s="144"/>
      <c r="L161" s="32"/>
      <c r="M161" s="145" t="s">
        <v>1</v>
      </c>
      <c r="N161" s="146" t="s">
        <v>38</v>
      </c>
      <c r="P161" s="147">
        <f>O161*H161</f>
        <v>0</v>
      </c>
      <c r="Q161" s="147">
        <v>0</v>
      </c>
      <c r="R161" s="147">
        <f>Q161*H161</f>
        <v>0</v>
      </c>
      <c r="S161" s="147">
        <v>0</v>
      </c>
      <c r="T161" s="148">
        <f>S161*H161</f>
        <v>0</v>
      </c>
      <c r="AR161" s="149" t="s">
        <v>287</v>
      </c>
      <c r="AT161" s="149" t="s">
        <v>189</v>
      </c>
      <c r="AU161" s="149" t="s">
        <v>84</v>
      </c>
      <c r="AY161" s="17" t="s">
        <v>187</v>
      </c>
      <c r="BE161" s="150">
        <f>IF(N161="základní",J161,0)</f>
        <v>0</v>
      </c>
      <c r="BF161" s="150">
        <f>IF(N161="snížená",J161,0)</f>
        <v>0</v>
      </c>
      <c r="BG161" s="150">
        <f>IF(N161="zákl. přenesená",J161,0)</f>
        <v>0</v>
      </c>
      <c r="BH161" s="150">
        <f>IF(N161="sníž. přenesená",J161,0)</f>
        <v>0</v>
      </c>
      <c r="BI161" s="150">
        <f>IF(N161="nulová",J161,0)</f>
        <v>0</v>
      </c>
      <c r="BJ161" s="17" t="s">
        <v>80</v>
      </c>
      <c r="BK161" s="150">
        <f>ROUND(I161*H161,2)</f>
        <v>0</v>
      </c>
      <c r="BL161" s="17" t="s">
        <v>287</v>
      </c>
      <c r="BM161" s="149" t="s">
        <v>3967</v>
      </c>
    </row>
    <row r="162" spans="2:65" s="1" customFormat="1" ht="107.25">
      <c r="B162" s="32"/>
      <c r="D162" s="151" t="s">
        <v>195</v>
      </c>
      <c r="F162" s="152" t="s">
        <v>2775</v>
      </c>
      <c r="I162" s="153"/>
      <c r="L162" s="32"/>
      <c r="M162" s="154"/>
      <c r="T162" s="56"/>
      <c r="AT162" s="17" t="s">
        <v>195</v>
      </c>
      <c r="AU162" s="17" t="s">
        <v>84</v>
      </c>
    </row>
    <row r="163" spans="2:65" s="11" customFormat="1" ht="22.9" customHeight="1">
      <c r="B163" s="125"/>
      <c r="D163" s="126" t="s">
        <v>72</v>
      </c>
      <c r="E163" s="135" t="s">
        <v>2776</v>
      </c>
      <c r="F163" s="135" t="s">
        <v>2777</v>
      </c>
      <c r="I163" s="128"/>
      <c r="J163" s="136">
        <f>BK163</f>
        <v>0</v>
      </c>
      <c r="L163" s="125"/>
      <c r="M163" s="130"/>
      <c r="P163" s="131">
        <f>SUM(P164:P225)</f>
        <v>0</v>
      </c>
      <c r="R163" s="131">
        <f>SUM(R164:R225)</f>
        <v>0.72062999999999988</v>
      </c>
      <c r="T163" s="132">
        <f>SUM(T164:T225)</f>
        <v>0</v>
      </c>
      <c r="AR163" s="126" t="s">
        <v>84</v>
      </c>
      <c r="AT163" s="133" t="s">
        <v>72</v>
      </c>
      <c r="AU163" s="133" t="s">
        <v>80</v>
      </c>
      <c r="AY163" s="126" t="s">
        <v>187</v>
      </c>
      <c r="BK163" s="134">
        <f>SUM(BK164:BK225)</f>
        <v>0</v>
      </c>
    </row>
    <row r="164" spans="2:65" s="1" customFormat="1" ht="33" customHeight="1">
      <c r="B164" s="32"/>
      <c r="C164" s="137" t="s">
        <v>303</v>
      </c>
      <c r="D164" s="137" t="s">
        <v>189</v>
      </c>
      <c r="E164" s="138" t="s">
        <v>2778</v>
      </c>
      <c r="F164" s="139" t="s">
        <v>2779</v>
      </c>
      <c r="G164" s="140" t="s">
        <v>397</v>
      </c>
      <c r="H164" s="141">
        <v>152</v>
      </c>
      <c r="I164" s="142"/>
      <c r="J164" s="143">
        <f>ROUND(I164*H164,2)</f>
        <v>0</v>
      </c>
      <c r="K164" s="144"/>
      <c r="L164" s="32"/>
      <c r="M164" s="145" t="s">
        <v>1</v>
      </c>
      <c r="N164" s="146" t="s">
        <v>38</v>
      </c>
      <c r="P164" s="147">
        <f>O164*H164</f>
        <v>0</v>
      </c>
      <c r="Q164" s="147">
        <v>8.4999999999999995E-4</v>
      </c>
      <c r="R164" s="147">
        <f>Q164*H164</f>
        <v>0.12919999999999998</v>
      </c>
      <c r="S164" s="147">
        <v>0</v>
      </c>
      <c r="T164" s="148">
        <f>S164*H164</f>
        <v>0</v>
      </c>
      <c r="AR164" s="149" t="s">
        <v>287</v>
      </c>
      <c r="AT164" s="149" t="s">
        <v>189</v>
      </c>
      <c r="AU164" s="149" t="s">
        <v>84</v>
      </c>
      <c r="AY164" s="17" t="s">
        <v>187</v>
      </c>
      <c r="BE164" s="150">
        <f>IF(N164="základní",J164,0)</f>
        <v>0</v>
      </c>
      <c r="BF164" s="150">
        <f>IF(N164="snížená",J164,0)</f>
        <v>0</v>
      </c>
      <c r="BG164" s="150">
        <f>IF(N164="zákl. přenesená",J164,0)</f>
        <v>0</v>
      </c>
      <c r="BH164" s="150">
        <f>IF(N164="sníž. přenesená",J164,0)</f>
        <v>0</v>
      </c>
      <c r="BI164" s="150">
        <f>IF(N164="nulová",J164,0)</f>
        <v>0</v>
      </c>
      <c r="BJ164" s="17" t="s">
        <v>80</v>
      </c>
      <c r="BK164" s="150">
        <f>ROUND(I164*H164,2)</f>
        <v>0</v>
      </c>
      <c r="BL164" s="17" t="s">
        <v>287</v>
      </c>
      <c r="BM164" s="149" t="s">
        <v>3968</v>
      </c>
    </row>
    <row r="165" spans="2:65" s="1" customFormat="1" ht="29.25">
      <c r="B165" s="32"/>
      <c r="D165" s="151" t="s">
        <v>195</v>
      </c>
      <c r="F165" s="152" t="s">
        <v>2781</v>
      </c>
      <c r="I165" s="153"/>
      <c r="L165" s="32"/>
      <c r="M165" s="154"/>
      <c r="T165" s="56"/>
      <c r="AT165" s="17" t="s">
        <v>195</v>
      </c>
      <c r="AU165" s="17" t="s">
        <v>84</v>
      </c>
    </row>
    <row r="166" spans="2:65" s="1" customFormat="1" ht="33" customHeight="1">
      <c r="B166" s="32"/>
      <c r="C166" s="137" t="s">
        <v>312</v>
      </c>
      <c r="D166" s="137" t="s">
        <v>189</v>
      </c>
      <c r="E166" s="138" t="s">
        <v>2782</v>
      </c>
      <c r="F166" s="139" t="s">
        <v>2783</v>
      </c>
      <c r="G166" s="140" t="s">
        <v>397</v>
      </c>
      <c r="H166" s="141">
        <v>16</v>
      </c>
      <c r="I166" s="142"/>
      <c r="J166" s="143">
        <f>ROUND(I166*H166,2)</f>
        <v>0</v>
      </c>
      <c r="K166" s="144"/>
      <c r="L166" s="32"/>
      <c r="M166" s="145" t="s">
        <v>1</v>
      </c>
      <c r="N166" s="146" t="s">
        <v>38</v>
      </c>
      <c r="P166" s="147">
        <f>O166*H166</f>
        <v>0</v>
      </c>
      <c r="Q166" s="147">
        <v>1.16E-3</v>
      </c>
      <c r="R166" s="147">
        <f>Q166*H166</f>
        <v>1.856E-2</v>
      </c>
      <c r="S166" s="147">
        <v>0</v>
      </c>
      <c r="T166" s="148">
        <f>S166*H166</f>
        <v>0</v>
      </c>
      <c r="AR166" s="149" t="s">
        <v>287</v>
      </c>
      <c r="AT166" s="149" t="s">
        <v>189</v>
      </c>
      <c r="AU166" s="149" t="s">
        <v>84</v>
      </c>
      <c r="AY166" s="17" t="s">
        <v>187</v>
      </c>
      <c r="BE166" s="150">
        <f>IF(N166="základní",J166,0)</f>
        <v>0</v>
      </c>
      <c r="BF166" s="150">
        <f>IF(N166="snížená",J166,0)</f>
        <v>0</v>
      </c>
      <c r="BG166" s="150">
        <f>IF(N166="zákl. přenesená",J166,0)</f>
        <v>0</v>
      </c>
      <c r="BH166" s="150">
        <f>IF(N166="sníž. přenesená",J166,0)</f>
        <v>0</v>
      </c>
      <c r="BI166" s="150">
        <f>IF(N166="nulová",J166,0)</f>
        <v>0</v>
      </c>
      <c r="BJ166" s="17" t="s">
        <v>80</v>
      </c>
      <c r="BK166" s="150">
        <f>ROUND(I166*H166,2)</f>
        <v>0</v>
      </c>
      <c r="BL166" s="17" t="s">
        <v>287</v>
      </c>
      <c r="BM166" s="149" t="s">
        <v>3969</v>
      </c>
    </row>
    <row r="167" spans="2:65" s="1" customFormat="1" ht="29.25">
      <c r="B167" s="32"/>
      <c r="D167" s="151" t="s">
        <v>195</v>
      </c>
      <c r="F167" s="152" t="s">
        <v>2781</v>
      </c>
      <c r="I167" s="153"/>
      <c r="L167" s="32"/>
      <c r="M167" s="154"/>
      <c r="T167" s="56"/>
      <c r="AT167" s="17" t="s">
        <v>195</v>
      </c>
      <c r="AU167" s="17" t="s">
        <v>84</v>
      </c>
    </row>
    <row r="168" spans="2:65" s="1" customFormat="1" ht="33" customHeight="1">
      <c r="B168" s="32"/>
      <c r="C168" s="137" t="s">
        <v>7</v>
      </c>
      <c r="D168" s="137" t="s">
        <v>189</v>
      </c>
      <c r="E168" s="138" t="s">
        <v>2785</v>
      </c>
      <c r="F168" s="139" t="s">
        <v>2786</v>
      </c>
      <c r="G168" s="140" t="s">
        <v>397</v>
      </c>
      <c r="H168" s="141">
        <v>28</v>
      </c>
      <c r="I168" s="142"/>
      <c r="J168" s="143">
        <f>ROUND(I168*H168,2)</f>
        <v>0</v>
      </c>
      <c r="K168" s="144"/>
      <c r="L168" s="32"/>
      <c r="M168" s="145" t="s">
        <v>1</v>
      </c>
      <c r="N168" s="146" t="s">
        <v>38</v>
      </c>
      <c r="P168" s="147">
        <f>O168*H168</f>
        <v>0</v>
      </c>
      <c r="Q168" s="147">
        <v>9.7999999999999997E-4</v>
      </c>
      <c r="R168" s="147">
        <f>Q168*H168</f>
        <v>2.7439999999999999E-2</v>
      </c>
      <c r="S168" s="147">
        <v>0</v>
      </c>
      <c r="T168" s="148">
        <f>S168*H168</f>
        <v>0</v>
      </c>
      <c r="AR168" s="149" t="s">
        <v>287</v>
      </c>
      <c r="AT168" s="149" t="s">
        <v>189</v>
      </c>
      <c r="AU168" s="149" t="s">
        <v>84</v>
      </c>
      <c r="AY168" s="17" t="s">
        <v>187</v>
      </c>
      <c r="BE168" s="150">
        <f>IF(N168="základní",J168,0)</f>
        <v>0</v>
      </c>
      <c r="BF168" s="150">
        <f>IF(N168="snížená",J168,0)</f>
        <v>0</v>
      </c>
      <c r="BG168" s="150">
        <f>IF(N168="zákl. přenesená",J168,0)</f>
        <v>0</v>
      </c>
      <c r="BH168" s="150">
        <f>IF(N168="sníž. přenesená",J168,0)</f>
        <v>0</v>
      </c>
      <c r="BI168" s="150">
        <f>IF(N168="nulová",J168,0)</f>
        <v>0</v>
      </c>
      <c r="BJ168" s="17" t="s">
        <v>80</v>
      </c>
      <c r="BK168" s="150">
        <f>ROUND(I168*H168,2)</f>
        <v>0</v>
      </c>
      <c r="BL168" s="17" t="s">
        <v>287</v>
      </c>
      <c r="BM168" s="149" t="s">
        <v>3970</v>
      </c>
    </row>
    <row r="169" spans="2:65" s="1" customFormat="1" ht="29.25">
      <c r="B169" s="32"/>
      <c r="D169" s="151" t="s">
        <v>195</v>
      </c>
      <c r="F169" s="152" t="s">
        <v>2781</v>
      </c>
      <c r="I169" s="153"/>
      <c r="L169" s="32"/>
      <c r="M169" s="154"/>
      <c r="T169" s="56"/>
      <c r="AT169" s="17" t="s">
        <v>195</v>
      </c>
      <c r="AU169" s="17" t="s">
        <v>84</v>
      </c>
    </row>
    <row r="170" spans="2:65" s="1" customFormat="1" ht="33" customHeight="1">
      <c r="B170" s="32"/>
      <c r="C170" s="137" t="s">
        <v>325</v>
      </c>
      <c r="D170" s="137" t="s">
        <v>189</v>
      </c>
      <c r="E170" s="138" t="s">
        <v>2788</v>
      </c>
      <c r="F170" s="139" t="s">
        <v>2789</v>
      </c>
      <c r="G170" s="140" t="s">
        <v>397</v>
      </c>
      <c r="H170" s="141">
        <v>61</v>
      </c>
      <c r="I170" s="142"/>
      <c r="J170" s="143">
        <f>ROUND(I170*H170,2)</f>
        <v>0</v>
      </c>
      <c r="K170" s="144"/>
      <c r="L170" s="32"/>
      <c r="M170" s="145" t="s">
        <v>1</v>
      </c>
      <c r="N170" s="146" t="s">
        <v>38</v>
      </c>
      <c r="P170" s="147">
        <f>O170*H170</f>
        <v>0</v>
      </c>
      <c r="Q170" s="147">
        <v>1.2600000000000001E-3</v>
      </c>
      <c r="R170" s="147">
        <f>Q170*H170</f>
        <v>7.6859999999999998E-2</v>
      </c>
      <c r="S170" s="147">
        <v>0</v>
      </c>
      <c r="T170" s="148">
        <f>S170*H170</f>
        <v>0</v>
      </c>
      <c r="AR170" s="149" t="s">
        <v>287</v>
      </c>
      <c r="AT170" s="149" t="s">
        <v>189</v>
      </c>
      <c r="AU170" s="149" t="s">
        <v>84</v>
      </c>
      <c r="AY170" s="17" t="s">
        <v>187</v>
      </c>
      <c r="BE170" s="150">
        <f>IF(N170="základní",J170,0)</f>
        <v>0</v>
      </c>
      <c r="BF170" s="150">
        <f>IF(N170="snížená",J170,0)</f>
        <v>0</v>
      </c>
      <c r="BG170" s="150">
        <f>IF(N170="zákl. přenesená",J170,0)</f>
        <v>0</v>
      </c>
      <c r="BH170" s="150">
        <f>IF(N170="sníž. přenesená",J170,0)</f>
        <v>0</v>
      </c>
      <c r="BI170" s="150">
        <f>IF(N170="nulová",J170,0)</f>
        <v>0</v>
      </c>
      <c r="BJ170" s="17" t="s">
        <v>80</v>
      </c>
      <c r="BK170" s="150">
        <f>ROUND(I170*H170,2)</f>
        <v>0</v>
      </c>
      <c r="BL170" s="17" t="s">
        <v>287</v>
      </c>
      <c r="BM170" s="149" t="s">
        <v>3971</v>
      </c>
    </row>
    <row r="171" spans="2:65" s="1" customFormat="1" ht="29.25">
      <c r="B171" s="32"/>
      <c r="D171" s="151" t="s">
        <v>195</v>
      </c>
      <c r="F171" s="152" t="s">
        <v>2781</v>
      </c>
      <c r="I171" s="153"/>
      <c r="L171" s="32"/>
      <c r="M171" s="154"/>
      <c r="T171" s="56"/>
      <c r="AT171" s="17" t="s">
        <v>195</v>
      </c>
      <c r="AU171" s="17" t="s">
        <v>84</v>
      </c>
    </row>
    <row r="172" spans="2:65" s="1" customFormat="1" ht="33" customHeight="1">
      <c r="B172" s="32"/>
      <c r="C172" s="137" t="s">
        <v>337</v>
      </c>
      <c r="D172" s="137" t="s">
        <v>189</v>
      </c>
      <c r="E172" s="138" t="s">
        <v>2791</v>
      </c>
      <c r="F172" s="139" t="s">
        <v>2792</v>
      </c>
      <c r="G172" s="140" t="s">
        <v>397</v>
      </c>
      <c r="H172" s="141">
        <v>16</v>
      </c>
      <c r="I172" s="142"/>
      <c r="J172" s="143">
        <f>ROUND(I172*H172,2)</f>
        <v>0</v>
      </c>
      <c r="K172" s="144"/>
      <c r="L172" s="32"/>
      <c r="M172" s="145" t="s">
        <v>1</v>
      </c>
      <c r="N172" s="146" t="s">
        <v>38</v>
      </c>
      <c r="P172" s="147">
        <f>O172*H172</f>
        <v>0</v>
      </c>
      <c r="Q172" s="147">
        <v>1.5299999999999999E-3</v>
      </c>
      <c r="R172" s="147">
        <f>Q172*H172</f>
        <v>2.4479999999999998E-2</v>
      </c>
      <c r="S172" s="147">
        <v>0</v>
      </c>
      <c r="T172" s="148">
        <f>S172*H172</f>
        <v>0</v>
      </c>
      <c r="AR172" s="149" t="s">
        <v>287</v>
      </c>
      <c r="AT172" s="149" t="s">
        <v>189</v>
      </c>
      <c r="AU172" s="149" t="s">
        <v>84</v>
      </c>
      <c r="AY172" s="17" t="s">
        <v>187</v>
      </c>
      <c r="BE172" s="150">
        <f>IF(N172="základní",J172,0)</f>
        <v>0</v>
      </c>
      <c r="BF172" s="150">
        <f>IF(N172="snížená",J172,0)</f>
        <v>0</v>
      </c>
      <c r="BG172" s="150">
        <f>IF(N172="zákl. přenesená",J172,0)</f>
        <v>0</v>
      </c>
      <c r="BH172" s="150">
        <f>IF(N172="sníž. přenesená",J172,0)</f>
        <v>0</v>
      </c>
      <c r="BI172" s="150">
        <f>IF(N172="nulová",J172,0)</f>
        <v>0</v>
      </c>
      <c r="BJ172" s="17" t="s">
        <v>80</v>
      </c>
      <c r="BK172" s="150">
        <f>ROUND(I172*H172,2)</f>
        <v>0</v>
      </c>
      <c r="BL172" s="17" t="s">
        <v>287</v>
      </c>
      <c r="BM172" s="149" t="s">
        <v>3972</v>
      </c>
    </row>
    <row r="173" spans="2:65" s="1" customFormat="1" ht="29.25">
      <c r="B173" s="32"/>
      <c r="D173" s="151" t="s">
        <v>195</v>
      </c>
      <c r="F173" s="152" t="s">
        <v>2781</v>
      </c>
      <c r="I173" s="153"/>
      <c r="L173" s="32"/>
      <c r="M173" s="154"/>
      <c r="T173" s="56"/>
      <c r="AT173" s="17" t="s">
        <v>195</v>
      </c>
      <c r="AU173" s="17" t="s">
        <v>84</v>
      </c>
    </row>
    <row r="174" spans="2:65" s="1" customFormat="1" ht="33" customHeight="1">
      <c r="B174" s="32"/>
      <c r="C174" s="137" t="s">
        <v>343</v>
      </c>
      <c r="D174" s="137" t="s">
        <v>189</v>
      </c>
      <c r="E174" s="138" t="s">
        <v>2794</v>
      </c>
      <c r="F174" s="139" t="s">
        <v>2795</v>
      </c>
      <c r="G174" s="140" t="s">
        <v>397</v>
      </c>
      <c r="H174" s="141">
        <v>21</v>
      </c>
      <c r="I174" s="142"/>
      <c r="J174" s="143">
        <f>ROUND(I174*H174,2)</f>
        <v>0</v>
      </c>
      <c r="K174" s="144"/>
      <c r="L174" s="32"/>
      <c r="M174" s="145" t="s">
        <v>1</v>
      </c>
      <c r="N174" s="146" t="s">
        <v>38</v>
      </c>
      <c r="P174" s="147">
        <f>O174*H174</f>
        <v>0</v>
      </c>
      <c r="Q174" s="147">
        <v>2.8400000000000001E-3</v>
      </c>
      <c r="R174" s="147">
        <f>Q174*H174</f>
        <v>5.9639999999999999E-2</v>
      </c>
      <c r="S174" s="147">
        <v>0</v>
      </c>
      <c r="T174" s="148">
        <f>S174*H174</f>
        <v>0</v>
      </c>
      <c r="AR174" s="149" t="s">
        <v>287</v>
      </c>
      <c r="AT174" s="149" t="s">
        <v>189</v>
      </c>
      <c r="AU174" s="149" t="s">
        <v>84</v>
      </c>
      <c r="AY174" s="17" t="s">
        <v>187</v>
      </c>
      <c r="BE174" s="150">
        <f>IF(N174="základní",J174,0)</f>
        <v>0</v>
      </c>
      <c r="BF174" s="150">
        <f>IF(N174="snížená",J174,0)</f>
        <v>0</v>
      </c>
      <c r="BG174" s="150">
        <f>IF(N174="zákl. přenesená",J174,0)</f>
        <v>0</v>
      </c>
      <c r="BH174" s="150">
        <f>IF(N174="sníž. přenesená",J174,0)</f>
        <v>0</v>
      </c>
      <c r="BI174" s="150">
        <f>IF(N174="nulová",J174,0)</f>
        <v>0</v>
      </c>
      <c r="BJ174" s="17" t="s">
        <v>80</v>
      </c>
      <c r="BK174" s="150">
        <f>ROUND(I174*H174,2)</f>
        <v>0</v>
      </c>
      <c r="BL174" s="17" t="s">
        <v>287</v>
      </c>
      <c r="BM174" s="149" t="s">
        <v>3973</v>
      </c>
    </row>
    <row r="175" spans="2:65" s="1" customFormat="1" ht="29.25">
      <c r="B175" s="32"/>
      <c r="D175" s="151" t="s">
        <v>195</v>
      </c>
      <c r="F175" s="152" t="s">
        <v>2781</v>
      </c>
      <c r="I175" s="153"/>
      <c r="L175" s="32"/>
      <c r="M175" s="154"/>
      <c r="T175" s="56"/>
      <c r="AT175" s="17" t="s">
        <v>195</v>
      </c>
      <c r="AU175" s="17" t="s">
        <v>84</v>
      </c>
    </row>
    <row r="176" spans="2:65" s="1" customFormat="1" ht="49.15" customHeight="1">
      <c r="B176" s="32"/>
      <c r="C176" s="137" t="s">
        <v>349</v>
      </c>
      <c r="D176" s="137" t="s">
        <v>189</v>
      </c>
      <c r="E176" s="138" t="s">
        <v>2797</v>
      </c>
      <c r="F176" s="139" t="s">
        <v>2798</v>
      </c>
      <c r="G176" s="140" t="s">
        <v>397</v>
      </c>
      <c r="H176" s="141">
        <v>48</v>
      </c>
      <c r="I176" s="142"/>
      <c r="J176" s="143">
        <f>ROUND(I176*H176,2)</f>
        <v>0</v>
      </c>
      <c r="K176" s="144"/>
      <c r="L176" s="32"/>
      <c r="M176" s="145" t="s">
        <v>1</v>
      </c>
      <c r="N176" s="146" t="s">
        <v>38</v>
      </c>
      <c r="P176" s="147">
        <f>O176*H176</f>
        <v>0</v>
      </c>
      <c r="Q176" s="147">
        <v>4.0000000000000003E-5</v>
      </c>
      <c r="R176" s="147">
        <f>Q176*H176</f>
        <v>1.9200000000000003E-3</v>
      </c>
      <c r="S176" s="147">
        <v>0</v>
      </c>
      <c r="T176" s="148">
        <f>S176*H176</f>
        <v>0</v>
      </c>
      <c r="AR176" s="149" t="s">
        <v>287</v>
      </c>
      <c r="AT176" s="149" t="s">
        <v>189</v>
      </c>
      <c r="AU176" s="149" t="s">
        <v>84</v>
      </c>
      <c r="AY176" s="17" t="s">
        <v>187</v>
      </c>
      <c r="BE176" s="150">
        <f>IF(N176="základní",J176,0)</f>
        <v>0</v>
      </c>
      <c r="BF176" s="150">
        <f>IF(N176="snížená",J176,0)</f>
        <v>0</v>
      </c>
      <c r="BG176" s="150">
        <f>IF(N176="zákl. přenesená",J176,0)</f>
        <v>0</v>
      </c>
      <c r="BH176" s="150">
        <f>IF(N176="sníž. přenesená",J176,0)</f>
        <v>0</v>
      </c>
      <c r="BI176" s="150">
        <f>IF(N176="nulová",J176,0)</f>
        <v>0</v>
      </c>
      <c r="BJ176" s="17" t="s">
        <v>80</v>
      </c>
      <c r="BK176" s="150">
        <f>ROUND(I176*H176,2)</f>
        <v>0</v>
      </c>
      <c r="BL176" s="17" t="s">
        <v>287</v>
      </c>
      <c r="BM176" s="149" t="s">
        <v>3974</v>
      </c>
    </row>
    <row r="177" spans="2:65" s="1" customFormat="1" ht="29.25">
      <c r="B177" s="32"/>
      <c r="D177" s="151" t="s">
        <v>195</v>
      </c>
      <c r="F177" s="152" t="s">
        <v>2800</v>
      </c>
      <c r="I177" s="153"/>
      <c r="L177" s="32"/>
      <c r="M177" s="154"/>
      <c r="T177" s="56"/>
      <c r="AT177" s="17" t="s">
        <v>195</v>
      </c>
      <c r="AU177" s="17" t="s">
        <v>84</v>
      </c>
    </row>
    <row r="178" spans="2:65" s="1" customFormat="1" ht="55.5" customHeight="1">
      <c r="B178" s="32"/>
      <c r="C178" s="137" t="s">
        <v>354</v>
      </c>
      <c r="D178" s="137" t="s">
        <v>189</v>
      </c>
      <c r="E178" s="138" t="s">
        <v>2801</v>
      </c>
      <c r="F178" s="139" t="s">
        <v>2802</v>
      </c>
      <c r="G178" s="140" t="s">
        <v>397</v>
      </c>
      <c r="H178" s="141">
        <v>16</v>
      </c>
      <c r="I178" s="142"/>
      <c r="J178" s="143">
        <f>ROUND(I178*H178,2)</f>
        <v>0</v>
      </c>
      <c r="K178" s="144"/>
      <c r="L178" s="32"/>
      <c r="M178" s="145" t="s">
        <v>1</v>
      </c>
      <c r="N178" s="146" t="s">
        <v>38</v>
      </c>
      <c r="P178" s="147">
        <f>O178*H178</f>
        <v>0</v>
      </c>
      <c r="Q178" s="147">
        <v>5.0000000000000002E-5</v>
      </c>
      <c r="R178" s="147">
        <f>Q178*H178</f>
        <v>8.0000000000000004E-4</v>
      </c>
      <c r="S178" s="147">
        <v>0</v>
      </c>
      <c r="T178" s="148">
        <f>S178*H178</f>
        <v>0</v>
      </c>
      <c r="AR178" s="149" t="s">
        <v>287</v>
      </c>
      <c r="AT178" s="149" t="s">
        <v>189</v>
      </c>
      <c r="AU178" s="149" t="s">
        <v>84</v>
      </c>
      <c r="AY178" s="17" t="s">
        <v>187</v>
      </c>
      <c r="BE178" s="150">
        <f>IF(N178="základní",J178,0)</f>
        <v>0</v>
      </c>
      <c r="BF178" s="150">
        <f>IF(N178="snížená",J178,0)</f>
        <v>0</v>
      </c>
      <c r="BG178" s="150">
        <f>IF(N178="zákl. přenesená",J178,0)</f>
        <v>0</v>
      </c>
      <c r="BH178" s="150">
        <f>IF(N178="sníž. přenesená",J178,0)</f>
        <v>0</v>
      </c>
      <c r="BI178" s="150">
        <f>IF(N178="nulová",J178,0)</f>
        <v>0</v>
      </c>
      <c r="BJ178" s="17" t="s">
        <v>80</v>
      </c>
      <c r="BK178" s="150">
        <f>ROUND(I178*H178,2)</f>
        <v>0</v>
      </c>
      <c r="BL178" s="17" t="s">
        <v>287</v>
      </c>
      <c r="BM178" s="149" t="s">
        <v>3975</v>
      </c>
    </row>
    <row r="179" spans="2:65" s="1" customFormat="1" ht="29.25">
      <c r="B179" s="32"/>
      <c r="D179" s="151" t="s">
        <v>195</v>
      </c>
      <c r="F179" s="152" t="s">
        <v>2800</v>
      </c>
      <c r="I179" s="153"/>
      <c r="L179" s="32"/>
      <c r="M179" s="154"/>
      <c r="T179" s="56"/>
      <c r="AT179" s="17" t="s">
        <v>195</v>
      </c>
      <c r="AU179" s="17" t="s">
        <v>84</v>
      </c>
    </row>
    <row r="180" spans="2:65" s="1" customFormat="1" ht="55.5" customHeight="1">
      <c r="B180" s="32"/>
      <c r="C180" s="137" t="s">
        <v>360</v>
      </c>
      <c r="D180" s="137" t="s">
        <v>189</v>
      </c>
      <c r="E180" s="138" t="s">
        <v>2804</v>
      </c>
      <c r="F180" s="139" t="s">
        <v>2805</v>
      </c>
      <c r="G180" s="140" t="s">
        <v>397</v>
      </c>
      <c r="H180" s="141">
        <v>8</v>
      </c>
      <c r="I180" s="142"/>
      <c r="J180" s="143">
        <f>ROUND(I180*H180,2)</f>
        <v>0</v>
      </c>
      <c r="K180" s="144"/>
      <c r="L180" s="32"/>
      <c r="M180" s="145" t="s">
        <v>1</v>
      </c>
      <c r="N180" s="146" t="s">
        <v>38</v>
      </c>
      <c r="P180" s="147">
        <f>O180*H180</f>
        <v>0</v>
      </c>
      <c r="Q180" s="147">
        <v>6.9999999999999994E-5</v>
      </c>
      <c r="R180" s="147">
        <f>Q180*H180</f>
        <v>5.5999999999999995E-4</v>
      </c>
      <c r="S180" s="147">
        <v>0</v>
      </c>
      <c r="T180" s="148">
        <f>S180*H180</f>
        <v>0</v>
      </c>
      <c r="AR180" s="149" t="s">
        <v>287</v>
      </c>
      <c r="AT180" s="149" t="s">
        <v>189</v>
      </c>
      <c r="AU180" s="149" t="s">
        <v>84</v>
      </c>
      <c r="AY180" s="17" t="s">
        <v>187</v>
      </c>
      <c r="BE180" s="150">
        <f>IF(N180="základní",J180,0)</f>
        <v>0</v>
      </c>
      <c r="BF180" s="150">
        <f>IF(N180="snížená",J180,0)</f>
        <v>0</v>
      </c>
      <c r="BG180" s="150">
        <f>IF(N180="zákl. přenesená",J180,0)</f>
        <v>0</v>
      </c>
      <c r="BH180" s="150">
        <f>IF(N180="sníž. přenesená",J180,0)</f>
        <v>0</v>
      </c>
      <c r="BI180" s="150">
        <f>IF(N180="nulová",J180,0)</f>
        <v>0</v>
      </c>
      <c r="BJ180" s="17" t="s">
        <v>80</v>
      </c>
      <c r="BK180" s="150">
        <f>ROUND(I180*H180,2)</f>
        <v>0</v>
      </c>
      <c r="BL180" s="17" t="s">
        <v>287</v>
      </c>
      <c r="BM180" s="149" t="s">
        <v>3976</v>
      </c>
    </row>
    <row r="181" spans="2:65" s="1" customFormat="1" ht="29.25">
      <c r="B181" s="32"/>
      <c r="D181" s="151" t="s">
        <v>195</v>
      </c>
      <c r="F181" s="152" t="s">
        <v>2800</v>
      </c>
      <c r="I181" s="153"/>
      <c r="L181" s="32"/>
      <c r="M181" s="154"/>
      <c r="T181" s="56"/>
      <c r="AT181" s="17" t="s">
        <v>195</v>
      </c>
      <c r="AU181" s="17" t="s">
        <v>84</v>
      </c>
    </row>
    <row r="182" spans="2:65" s="1" customFormat="1" ht="55.5" customHeight="1">
      <c r="B182" s="32"/>
      <c r="C182" s="137" t="s">
        <v>366</v>
      </c>
      <c r="D182" s="137" t="s">
        <v>189</v>
      </c>
      <c r="E182" s="138" t="s">
        <v>2807</v>
      </c>
      <c r="F182" s="139" t="s">
        <v>2808</v>
      </c>
      <c r="G182" s="140" t="s">
        <v>397</v>
      </c>
      <c r="H182" s="141">
        <v>2</v>
      </c>
      <c r="I182" s="142"/>
      <c r="J182" s="143">
        <f>ROUND(I182*H182,2)</f>
        <v>0</v>
      </c>
      <c r="K182" s="144"/>
      <c r="L182" s="32"/>
      <c r="M182" s="145" t="s">
        <v>1</v>
      </c>
      <c r="N182" s="146" t="s">
        <v>38</v>
      </c>
      <c r="P182" s="147">
        <f>O182*H182</f>
        <v>0</v>
      </c>
      <c r="Q182" s="147">
        <v>6.9999999999999994E-5</v>
      </c>
      <c r="R182" s="147">
        <f>Q182*H182</f>
        <v>1.3999999999999999E-4</v>
      </c>
      <c r="S182" s="147">
        <v>0</v>
      </c>
      <c r="T182" s="148">
        <f>S182*H182</f>
        <v>0</v>
      </c>
      <c r="AR182" s="149" t="s">
        <v>287</v>
      </c>
      <c r="AT182" s="149" t="s">
        <v>189</v>
      </c>
      <c r="AU182" s="149" t="s">
        <v>84</v>
      </c>
      <c r="AY182" s="17" t="s">
        <v>187</v>
      </c>
      <c r="BE182" s="150">
        <f>IF(N182="základní",J182,0)</f>
        <v>0</v>
      </c>
      <c r="BF182" s="150">
        <f>IF(N182="snížená",J182,0)</f>
        <v>0</v>
      </c>
      <c r="BG182" s="150">
        <f>IF(N182="zákl. přenesená",J182,0)</f>
        <v>0</v>
      </c>
      <c r="BH182" s="150">
        <f>IF(N182="sníž. přenesená",J182,0)</f>
        <v>0</v>
      </c>
      <c r="BI182" s="150">
        <f>IF(N182="nulová",J182,0)</f>
        <v>0</v>
      </c>
      <c r="BJ182" s="17" t="s">
        <v>80</v>
      </c>
      <c r="BK182" s="150">
        <f>ROUND(I182*H182,2)</f>
        <v>0</v>
      </c>
      <c r="BL182" s="17" t="s">
        <v>287</v>
      </c>
      <c r="BM182" s="149" t="s">
        <v>3977</v>
      </c>
    </row>
    <row r="183" spans="2:65" s="1" customFormat="1" ht="29.25">
      <c r="B183" s="32"/>
      <c r="D183" s="151" t="s">
        <v>195</v>
      </c>
      <c r="F183" s="152" t="s">
        <v>2800</v>
      </c>
      <c r="I183" s="153"/>
      <c r="L183" s="32"/>
      <c r="M183" s="154"/>
      <c r="T183" s="56"/>
      <c r="AT183" s="17" t="s">
        <v>195</v>
      </c>
      <c r="AU183" s="17" t="s">
        <v>84</v>
      </c>
    </row>
    <row r="184" spans="2:65" s="1" customFormat="1" ht="55.5" customHeight="1">
      <c r="B184" s="32"/>
      <c r="C184" s="137" t="s">
        <v>370</v>
      </c>
      <c r="D184" s="137" t="s">
        <v>189</v>
      </c>
      <c r="E184" s="138" t="s">
        <v>2810</v>
      </c>
      <c r="F184" s="139" t="s">
        <v>2811</v>
      </c>
      <c r="G184" s="140" t="s">
        <v>397</v>
      </c>
      <c r="H184" s="141">
        <v>42</v>
      </c>
      <c r="I184" s="142"/>
      <c r="J184" s="143">
        <f>ROUND(I184*H184,2)</f>
        <v>0</v>
      </c>
      <c r="K184" s="144"/>
      <c r="L184" s="32"/>
      <c r="M184" s="145" t="s">
        <v>1</v>
      </c>
      <c r="N184" s="146" t="s">
        <v>38</v>
      </c>
      <c r="P184" s="147">
        <f>O184*H184</f>
        <v>0</v>
      </c>
      <c r="Q184" s="147">
        <v>9.0000000000000006E-5</v>
      </c>
      <c r="R184" s="147">
        <f>Q184*H184</f>
        <v>3.7800000000000004E-3</v>
      </c>
      <c r="S184" s="147">
        <v>0</v>
      </c>
      <c r="T184" s="148">
        <f>S184*H184</f>
        <v>0</v>
      </c>
      <c r="AR184" s="149" t="s">
        <v>287</v>
      </c>
      <c r="AT184" s="149" t="s">
        <v>189</v>
      </c>
      <c r="AU184" s="149" t="s">
        <v>84</v>
      </c>
      <c r="AY184" s="17" t="s">
        <v>187</v>
      </c>
      <c r="BE184" s="150">
        <f>IF(N184="základní",J184,0)</f>
        <v>0</v>
      </c>
      <c r="BF184" s="150">
        <f>IF(N184="snížená",J184,0)</f>
        <v>0</v>
      </c>
      <c r="BG184" s="150">
        <f>IF(N184="zákl. přenesená",J184,0)</f>
        <v>0</v>
      </c>
      <c r="BH184" s="150">
        <f>IF(N184="sníž. přenesená",J184,0)</f>
        <v>0</v>
      </c>
      <c r="BI184" s="150">
        <f>IF(N184="nulová",J184,0)</f>
        <v>0</v>
      </c>
      <c r="BJ184" s="17" t="s">
        <v>80</v>
      </c>
      <c r="BK184" s="150">
        <f>ROUND(I184*H184,2)</f>
        <v>0</v>
      </c>
      <c r="BL184" s="17" t="s">
        <v>287</v>
      </c>
      <c r="BM184" s="149" t="s">
        <v>3978</v>
      </c>
    </row>
    <row r="185" spans="2:65" s="1" customFormat="1" ht="29.25">
      <c r="B185" s="32"/>
      <c r="D185" s="151" t="s">
        <v>195</v>
      </c>
      <c r="F185" s="152" t="s">
        <v>2800</v>
      </c>
      <c r="I185" s="153"/>
      <c r="L185" s="32"/>
      <c r="M185" s="154"/>
      <c r="T185" s="56"/>
      <c r="AT185" s="17" t="s">
        <v>195</v>
      </c>
      <c r="AU185" s="17" t="s">
        <v>84</v>
      </c>
    </row>
    <row r="186" spans="2:65" s="1" customFormat="1" ht="55.5" customHeight="1">
      <c r="B186" s="32"/>
      <c r="C186" s="137" t="s">
        <v>375</v>
      </c>
      <c r="D186" s="137" t="s">
        <v>189</v>
      </c>
      <c r="E186" s="138" t="s">
        <v>2813</v>
      </c>
      <c r="F186" s="139" t="s">
        <v>2814</v>
      </c>
      <c r="G186" s="140" t="s">
        <v>397</v>
      </c>
      <c r="H186" s="141">
        <v>26</v>
      </c>
      <c r="I186" s="142"/>
      <c r="J186" s="143">
        <f>ROUND(I186*H186,2)</f>
        <v>0</v>
      </c>
      <c r="K186" s="144"/>
      <c r="L186" s="32"/>
      <c r="M186" s="145" t="s">
        <v>1</v>
      </c>
      <c r="N186" s="146" t="s">
        <v>38</v>
      </c>
      <c r="P186" s="147">
        <f>O186*H186</f>
        <v>0</v>
      </c>
      <c r="Q186" s="147">
        <v>2.0000000000000001E-4</v>
      </c>
      <c r="R186" s="147">
        <f>Q186*H186</f>
        <v>5.2000000000000006E-3</v>
      </c>
      <c r="S186" s="147">
        <v>0</v>
      </c>
      <c r="T186" s="148">
        <f>S186*H186</f>
        <v>0</v>
      </c>
      <c r="AR186" s="149" t="s">
        <v>287</v>
      </c>
      <c r="AT186" s="149" t="s">
        <v>189</v>
      </c>
      <c r="AU186" s="149" t="s">
        <v>84</v>
      </c>
      <c r="AY186" s="17" t="s">
        <v>187</v>
      </c>
      <c r="BE186" s="150">
        <f>IF(N186="základní",J186,0)</f>
        <v>0</v>
      </c>
      <c r="BF186" s="150">
        <f>IF(N186="snížená",J186,0)</f>
        <v>0</v>
      </c>
      <c r="BG186" s="150">
        <f>IF(N186="zákl. přenesená",J186,0)</f>
        <v>0</v>
      </c>
      <c r="BH186" s="150">
        <f>IF(N186="sníž. přenesená",J186,0)</f>
        <v>0</v>
      </c>
      <c r="BI186" s="150">
        <f>IF(N186="nulová",J186,0)</f>
        <v>0</v>
      </c>
      <c r="BJ186" s="17" t="s">
        <v>80</v>
      </c>
      <c r="BK186" s="150">
        <f>ROUND(I186*H186,2)</f>
        <v>0</v>
      </c>
      <c r="BL186" s="17" t="s">
        <v>287</v>
      </c>
      <c r="BM186" s="149" t="s">
        <v>3979</v>
      </c>
    </row>
    <row r="187" spans="2:65" s="1" customFormat="1" ht="29.25">
      <c r="B187" s="32"/>
      <c r="D187" s="151" t="s">
        <v>195</v>
      </c>
      <c r="F187" s="152" t="s">
        <v>2800</v>
      </c>
      <c r="I187" s="153"/>
      <c r="L187" s="32"/>
      <c r="M187" s="154"/>
      <c r="T187" s="56"/>
      <c r="AT187" s="17" t="s">
        <v>195</v>
      </c>
      <c r="AU187" s="17" t="s">
        <v>84</v>
      </c>
    </row>
    <row r="188" spans="2:65" s="1" customFormat="1" ht="55.5" customHeight="1">
      <c r="B188" s="32"/>
      <c r="C188" s="137" t="s">
        <v>381</v>
      </c>
      <c r="D188" s="137" t="s">
        <v>189</v>
      </c>
      <c r="E188" s="138" t="s">
        <v>2816</v>
      </c>
      <c r="F188" s="139" t="s">
        <v>2817</v>
      </c>
      <c r="G188" s="140" t="s">
        <v>397</v>
      </c>
      <c r="H188" s="141">
        <v>56</v>
      </c>
      <c r="I188" s="142"/>
      <c r="J188" s="143">
        <f>ROUND(I188*H188,2)</f>
        <v>0</v>
      </c>
      <c r="K188" s="144"/>
      <c r="L188" s="32"/>
      <c r="M188" s="145" t="s">
        <v>1</v>
      </c>
      <c r="N188" s="146" t="s">
        <v>38</v>
      </c>
      <c r="P188" s="147">
        <f>O188*H188</f>
        <v>0</v>
      </c>
      <c r="Q188" s="147">
        <v>2.4000000000000001E-4</v>
      </c>
      <c r="R188" s="147">
        <f>Q188*H188</f>
        <v>1.3440000000000001E-2</v>
      </c>
      <c r="S188" s="147">
        <v>0</v>
      </c>
      <c r="T188" s="148">
        <f>S188*H188</f>
        <v>0</v>
      </c>
      <c r="AR188" s="149" t="s">
        <v>287</v>
      </c>
      <c r="AT188" s="149" t="s">
        <v>189</v>
      </c>
      <c r="AU188" s="149" t="s">
        <v>84</v>
      </c>
      <c r="AY188" s="17" t="s">
        <v>187</v>
      </c>
      <c r="BE188" s="150">
        <f>IF(N188="základní",J188,0)</f>
        <v>0</v>
      </c>
      <c r="BF188" s="150">
        <f>IF(N188="snížená",J188,0)</f>
        <v>0</v>
      </c>
      <c r="BG188" s="150">
        <f>IF(N188="zákl. přenesená",J188,0)</f>
        <v>0</v>
      </c>
      <c r="BH188" s="150">
        <f>IF(N188="sníž. přenesená",J188,0)</f>
        <v>0</v>
      </c>
      <c r="BI188" s="150">
        <f>IF(N188="nulová",J188,0)</f>
        <v>0</v>
      </c>
      <c r="BJ188" s="17" t="s">
        <v>80</v>
      </c>
      <c r="BK188" s="150">
        <f>ROUND(I188*H188,2)</f>
        <v>0</v>
      </c>
      <c r="BL188" s="17" t="s">
        <v>287</v>
      </c>
      <c r="BM188" s="149" t="s">
        <v>3980</v>
      </c>
    </row>
    <row r="189" spans="2:65" s="1" customFormat="1" ht="29.25">
      <c r="B189" s="32"/>
      <c r="D189" s="151" t="s">
        <v>195</v>
      </c>
      <c r="F189" s="152" t="s">
        <v>2800</v>
      </c>
      <c r="I189" s="153"/>
      <c r="L189" s="32"/>
      <c r="M189" s="154"/>
      <c r="T189" s="56"/>
      <c r="AT189" s="17" t="s">
        <v>195</v>
      </c>
      <c r="AU189" s="17" t="s">
        <v>84</v>
      </c>
    </row>
    <row r="190" spans="2:65" s="1" customFormat="1" ht="16.5" customHeight="1">
      <c r="B190" s="32"/>
      <c r="C190" s="137" t="s">
        <v>388</v>
      </c>
      <c r="D190" s="137" t="s">
        <v>189</v>
      </c>
      <c r="E190" s="138" t="s">
        <v>2819</v>
      </c>
      <c r="F190" s="139" t="s">
        <v>2820</v>
      </c>
      <c r="G190" s="140" t="s">
        <v>397</v>
      </c>
      <c r="H190" s="141">
        <v>28</v>
      </c>
      <c r="I190" s="142"/>
      <c r="J190" s="143">
        <f>ROUND(I190*H190,2)</f>
        <v>0</v>
      </c>
      <c r="K190" s="144"/>
      <c r="L190" s="32"/>
      <c r="M190" s="145" t="s">
        <v>1</v>
      </c>
      <c r="N190" s="146" t="s">
        <v>38</v>
      </c>
      <c r="P190" s="147">
        <f>O190*H190</f>
        <v>0</v>
      </c>
      <c r="Q190" s="147">
        <v>1.6199999999999999E-3</v>
      </c>
      <c r="R190" s="147">
        <f>Q190*H190</f>
        <v>4.5359999999999998E-2</v>
      </c>
      <c r="S190" s="147">
        <v>0</v>
      </c>
      <c r="T190" s="148">
        <f>S190*H190</f>
        <v>0</v>
      </c>
      <c r="AR190" s="149" t="s">
        <v>287</v>
      </c>
      <c r="AT190" s="149" t="s">
        <v>189</v>
      </c>
      <c r="AU190" s="149" t="s">
        <v>84</v>
      </c>
      <c r="AY190" s="17" t="s">
        <v>187</v>
      </c>
      <c r="BE190" s="150">
        <f>IF(N190="základní",J190,0)</f>
        <v>0</v>
      </c>
      <c r="BF190" s="150">
        <f>IF(N190="snížená",J190,0)</f>
        <v>0</v>
      </c>
      <c r="BG190" s="150">
        <f>IF(N190="zákl. přenesená",J190,0)</f>
        <v>0</v>
      </c>
      <c r="BH190" s="150">
        <f>IF(N190="sníž. přenesená",J190,0)</f>
        <v>0</v>
      </c>
      <c r="BI190" s="150">
        <f>IF(N190="nulová",J190,0)</f>
        <v>0</v>
      </c>
      <c r="BJ190" s="17" t="s">
        <v>80</v>
      </c>
      <c r="BK190" s="150">
        <f>ROUND(I190*H190,2)</f>
        <v>0</v>
      </c>
      <c r="BL190" s="17" t="s">
        <v>287</v>
      </c>
      <c r="BM190" s="149" t="s">
        <v>3981</v>
      </c>
    </row>
    <row r="191" spans="2:65" s="1" customFormat="1" ht="39">
      <c r="B191" s="32"/>
      <c r="D191" s="151" t="s">
        <v>195</v>
      </c>
      <c r="F191" s="152" t="s">
        <v>2822</v>
      </c>
      <c r="I191" s="153"/>
      <c r="L191" s="32"/>
      <c r="M191" s="154"/>
      <c r="T191" s="56"/>
      <c r="AT191" s="17" t="s">
        <v>195</v>
      </c>
      <c r="AU191" s="17" t="s">
        <v>84</v>
      </c>
    </row>
    <row r="192" spans="2:65" s="1" customFormat="1" ht="16.5" customHeight="1">
      <c r="B192" s="32"/>
      <c r="C192" s="137" t="s">
        <v>394</v>
      </c>
      <c r="D192" s="137" t="s">
        <v>189</v>
      </c>
      <c r="E192" s="138" t="s">
        <v>2823</v>
      </c>
      <c r="F192" s="139" t="s">
        <v>2824</v>
      </c>
      <c r="G192" s="140" t="s">
        <v>397</v>
      </c>
      <c r="H192" s="141">
        <v>61</v>
      </c>
      <c r="I192" s="142"/>
      <c r="J192" s="143">
        <f>ROUND(I192*H192,2)</f>
        <v>0</v>
      </c>
      <c r="K192" s="144"/>
      <c r="L192" s="32"/>
      <c r="M192" s="145" t="s">
        <v>1</v>
      </c>
      <c r="N192" s="146" t="s">
        <v>38</v>
      </c>
      <c r="P192" s="147">
        <f>O192*H192</f>
        <v>0</v>
      </c>
      <c r="Q192" s="147">
        <v>1.92E-3</v>
      </c>
      <c r="R192" s="147">
        <f>Q192*H192</f>
        <v>0.11712</v>
      </c>
      <c r="S192" s="147">
        <v>0</v>
      </c>
      <c r="T192" s="148">
        <f>S192*H192</f>
        <v>0</v>
      </c>
      <c r="AR192" s="149" t="s">
        <v>287</v>
      </c>
      <c r="AT192" s="149" t="s">
        <v>189</v>
      </c>
      <c r="AU192" s="149" t="s">
        <v>84</v>
      </c>
      <c r="AY192" s="17" t="s">
        <v>187</v>
      </c>
      <c r="BE192" s="150">
        <f>IF(N192="základní",J192,0)</f>
        <v>0</v>
      </c>
      <c r="BF192" s="150">
        <f>IF(N192="snížená",J192,0)</f>
        <v>0</v>
      </c>
      <c r="BG192" s="150">
        <f>IF(N192="zákl. přenesená",J192,0)</f>
        <v>0</v>
      </c>
      <c r="BH192" s="150">
        <f>IF(N192="sníž. přenesená",J192,0)</f>
        <v>0</v>
      </c>
      <c r="BI192" s="150">
        <f>IF(N192="nulová",J192,0)</f>
        <v>0</v>
      </c>
      <c r="BJ192" s="17" t="s">
        <v>80</v>
      </c>
      <c r="BK192" s="150">
        <f>ROUND(I192*H192,2)</f>
        <v>0</v>
      </c>
      <c r="BL192" s="17" t="s">
        <v>287</v>
      </c>
      <c r="BM192" s="149" t="s">
        <v>3982</v>
      </c>
    </row>
    <row r="193" spans="2:65" s="1" customFormat="1" ht="39">
      <c r="B193" s="32"/>
      <c r="D193" s="151" t="s">
        <v>195</v>
      </c>
      <c r="F193" s="152" t="s">
        <v>2822</v>
      </c>
      <c r="I193" s="153"/>
      <c r="L193" s="32"/>
      <c r="M193" s="154"/>
      <c r="T193" s="56"/>
      <c r="AT193" s="17" t="s">
        <v>195</v>
      </c>
      <c r="AU193" s="17" t="s">
        <v>84</v>
      </c>
    </row>
    <row r="194" spans="2:65" s="1" customFormat="1" ht="16.5" customHeight="1">
      <c r="B194" s="32"/>
      <c r="C194" s="137" t="s">
        <v>403</v>
      </c>
      <c r="D194" s="137" t="s">
        <v>189</v>
      </c>
      <c r="E194" s="138" t="s">
        <v>2826</v>
      </c>
      <c r="F194" s="139" t="s">
        <v>2827</v>
      </c>
      <c r="G194" s="140" t="s">
        <v>397</v>
      </c>
      <c r="H194" s="141">
        <v>16</v>
      </c>
      <c r="I194" s="142"/>
      <c r="J194" s="143">
        <f>ROUND(I194*H194,2)</f>
        <v>0</v>
      </c>
      <c r="K194" s="144"/>
      <c r="L194" s="32"/>
      <c r="M194" s="145" t="s">
        <v>1</v>
      </c>
      <c r="N194" s="146" t="s">
        <v>38</v>
      </c>
      <c r="P194" s="147">
        <f>O194*H194</f>
        <v>0</v>
      </c>
      <c r="Q194" s="147">
        <v>2.4199999999999998E-3</v>
      </c>
      <c r="R194" s="147">
        <f>Q194*H194</f>
        <v>3.8719999999999997E-2</v>
      </c>
      <c r="S194" s="147">
        <v>0</v>
      </c>
      <c r="T194" s="148">
        <f>S194*H194</f>
        <v>0</v>
      </c>
      <c r="AR194" s="149" t="s">
        <v>287</v>
      </c>
      <c r="AT194" s="149" t="s">
        <v>189</v>
      </c>
      <c r="AU194" s="149" t="s">
        <v>84</v>
      </c>
      <c r="AY194" s="17" t="s">
        <v>187</v>
      </c>
      <c r="BE194" s="150">
        <f>IF(N194="základní",J194,0)</f>
        <v>0</v>
      </c>
      <c r="BF194" s="150">
        <f>IF(N194="snížená",J194,0)</f>
        <v>0</v>
      </c>
      <c r="BG194" s="150">
        <f>IF(N194="zákl. přenesená",J194,0)</f>
        <v>0</v>
      </c>
      <c r="BH194" s="150">
        <f>IF(N194="sníž. přenesená",J194,0)</f>
        <v>0</v>
      </c>
      <c r="BI194" s="150">
        <f>IF(N194="nulová",J194,0)</f>
        <v>0</v>
      </c>
      <c r="BJ194" s="17" t="s">
        <v>80</v>
      </c>
      <c r="BK194" s="150">
        <f>ROUND(I194*H194,2)</f>
        <v>0</v>
      </c>
      <c r="BL194" s="17" t="s">
        <v>287</v>
      </c>
      <c r="BM194" s="149" t="s">
        <v>3983</v>
      </c>
    </row>
    <row r="195" spans="2:65" s="1" customFormat="1" ht="39">
      <c r="B195" s="32"/>
      <c r="D195" s="151" t="s">
        <v>195</v>
      </c>
      <c r="F195" s="152" t="s">
        <v>2822</v>
      </c>
      <c r="I195" s="153"/>
      <c r="L195" s="32"/>
      <c r="M195" s="154"/>
      <c r="T195" s="56"/>
      <c r="AT195" s="17" t="s">
        <v>195</v>
      </c>
      <c r="AU195" s="17" t="s">
        <v>84</v>
      </c>
    </row>
    <row r="196" spans="2:65" s="1" customFormat="1" ht="16.5" customHeight="1">
      <c r="B196" s="32"/>
      <c r="C196" s="137" t="s">
        <v>411</v>
      </c>
      <c r="D196" s="137" t="s">
        <v>189</v>
      </c>
      <c r="E196" s="138" t="s">
        <v>2829</v>
      </c>
      <c r="F196" s="139" t="s">
        <v>2830</v>
      </c>
      <c r="G196" s="140" t="s">
        <v>397</v>
      </c>
      <c r="H196" s="141">
        <v>21</v>
      </c>
      <c r="I196" s="142"/>
      <c r="J196" s="143">
        <f>ROUND(I196*H196,2)</f>
        <v>0</v>
      </c>
      <c r="K196" s="144"/>
      <c r="L196" s="32"/>
      <c r="M196" s="145" t="s">
        <v>1</v>
      </c>
      <c r="N196" s="146" t="s">
        <v>38</v>
      </c>
      <c r="P196" s="147">
        <f>O196*H196</f>
        <v>0</v>
      </c>
      <c r="Q196" s="147">
        <v>2.6800000000000001E-3</v>
      </c>
      <c r="R196" s="147">
        <f>Q196*H196</f>
        <v>5.6280000000000004E-2</v>
      </c>
      <c r="S196" s="147">
        <v>0</v>
      </c>
      <c r="T196" s="148">
        <f>S196*H196</f>
        <v>0</v>
      </c>
      <c r="AR196" s="149" t="s">
        <v>287</v>
      </c>
      <c r="AT196" s="149" t="s">
        <v>189</v>
      </c>
      <c r="AU196" s="149" t="s">
        <v>84</v>
      </c>
      <c r="AY196" s="17" t="s">
        <v>187</v>
      </c>
      <c r="BE196" s="150">
        <f>IF(N196="základní",J196,0)</f>
        <v>0</v>
      </c>
      <c r="BF196" s="150">
        <f>IF(N196="snížená",J196,0)</f>
        <v>0</v>
      </c>
      <c r="BG196" s="150">
        <f>IF(N196="zákl. přenesená",J196,0)</f>
        <v>0</v>
      </c>
      <c r="BH196" s="150">
        <f>IF(N196="sníž. přenesená",J196,0)</f>
        <v>0</v>
      </c>
      <c r="BI196" s="150">
        <f>IF(N196="nulová",J196,0)</f>
        <v>0</v>
      </c>
      <c r="BJ196" s="17" t="s">
        <v>80</v>
      </c>
      <c r="BK196" s="150">
        <f>ROUND(I196*H196,2)</f>
        <v>0</v>
      </c>
      <c r="BL196" s="17" t="s">
        <v>287</v>
      </c>
      <c r="BM196" s="149" t="s">
        <v>3984</v>
      </c>
    </row>
    <row r="197" spans="2:65" s="1" customFormat="1" ht="39">
      <c r="B197" s="32"/>
      <c r="D197" s="151" t="s">
        <v>195</v>
      </c>
      <c r="F197" s="152" t="s">
        <v>2822</v>
      </c>
      <c r="I197" s="153"/>
      <c r="L197" s="32"/>
      <c r="M197" s="154"/>
      <c r="T197" s="56"/>
      <c r="AT197" s="17" t="s">
        <v>195</v>
      </c>
      <c r="AU197" s="17" t="s">
        <v>84</v>
      </c>
    </row>
    <row r="198" spans="2:65" s="1" customFormat="1" ht="24.2" customHeight="1">
      <c r="B198" s="32"/>
      <c r="C198" s="137" t="s">
        <v>415</v>
      </c>
      <c r="D198" s="137" t="s">
        <v>189</v>
      </c>
      <c r="E198" s="138" t="s">
        <v>2832</v>
      </c>
      <c r="F198" s="139" t="s">
        <v>2833</v>
      </c>
      <c r="G198" s="140" t="s">
        <v>406</v>
      </c>
      <c r="H198" s="141">
        <v>64</v>
      </c>
      <c r="I198" s="142"/>
      <c r="J198" s="143">
        <f>ROUND(I198*H198,2)</f>
        <v>0</v>
      </c>
      <c r="K198" s="144"/>
      <c r="L198" s="32"/>
      <c r="M198" s="145" t="s">
        <v>1</v>
      </c>
      <c r="N198" s="146" t="s">
        <v>38</v>
      </c>
      <c r="P198" s="147">
        <f>O198*H198</f>
        <v>0</v>
      </c>
      <c r="Q198" s="147">
        <v>0</v>
      </c>
      <c r="R198" s="147">
        <f>Q198*H198</f>
        <v>0</v>
      </c>
      <c r="S198" s="147">
        <v>0</v>
      </c>
      <c r="T198" s="148">
        <f>S198*H198</f>
        <v>0</v>
      </c>
      <c r="AR198" s="149" t="s">
        <v>287</v>
      </c>
      <c r="AT198" s="149" t="s">
        <v>189</v>
      </c>
      <c r="AU198" s="149" t="s">
        <v>84</v>
      </c>
      <c r="AY198" s="17" t="s">
        <v>187</v>
      </c>
      <c r="BE198" s="150">
        <f>IF(N198="základní",J198,0)</f>
        <v>0</v>
      </c>
      <c r="BF198" s="150">
        <f>IF(N198="snížená",J198,0)</f>
        <v>0</v>
      </c>
      <c r="BG198" s="150">
        <f>IF(N198="zákl. přenesená",J198,0)</f>
        <v>0</v>
      </c>
      <c r="BH198" s="150">
        <f>IF(N198="sníž. přenesená",J198,0)</f>
        <v>0</v>
      </c>
      <c r="BI198" s="150">
        <f>IF(N198="nulová",J198,0)</f>
        <v>0</v>
      </c>
      <c r="BJ198" s="17" t="s">
        <v>80</v>
      </c>
      <c r="BK198" s="150">
        <f>ROUND(I198*H198,2)</f>
        <v>0</v>
      </c>
      <c r="BL198" s="17" t="s">
        <v>287</v>
      </c>
      <c r="BM198" s="149" t="s">
        <v>3985</v>
      </c>
    </row>
    <row r="199" spans="2:65" s="1" customFormat="1" ht="58.5">
      <c r="B199" s="32"/>
      <c r="D199" s="151" t="s">
        <v>195</v>
      </c>
      <c r="F199" s="152" t="s">
        <v>2835</v>
      </c>
      <c r="I199" s="153"/>
      <c r="L199" s="32"/>
      <c r="M199" s="154"/>
      <c r="T199" s="56"/>
      <c r="AT199" s="17" t="s">
        <v>195</v>
      </c>
      <c r="AU199" s="17" t="s">
        <v>84</v>
      </c>
    </row>
    <row r="200" spans="2:65" s="1" customFormat="1" ht="21.75" customHeight="1">
      <c r="B200" s="32"/>
      <c r="C200" s="137" t="s">
        <v>419</v>
      </c>
      <c r="D200" s="137" t="s">
        <v>189</v>
      </c>
      <c r="E200" s="138" t="s">
        <v>2836</v>
      </c>
      <c r="F200" s="139" t="s">
        <v>2837</v>
      </c>
      <c r="G200" s="140" t="s">
        <v>2514</v>
      </c>
      <c r="H200" s="141">
        <v>2</v>
      </c>
      <c r="I200" s="142"/>
      <c r="J200" s="143">
        <f>ROUND(I200*H200,2)</f>
        <v>0</v>
      </c>
      <c r="K200" s="144"/>
      <c r="L200" s="32"/>
      <c r="M200" s="145" t="s">
        <v>1</v>
      </c>
      <c r="N200" s="146" t="s">
        <v>38</v>
      </c>
      <c r="P200" s="147">
        <f>O200*H200</f>
        <v>0</v>
      </c>
      <c r="Q200" s="147">
        <v>1.1E-4</v>
      </c>
      <c r="R200" s="147">
        <f>Q200*H200</f>
        <v>2.2000000000000001E-4</v>
      </c>
      <c r="S200" s="147">
        <v>0</v>
      </c>
      <c r="T200" s="148">
        <f>S200*H200</f>
        <v>0</v>
      </c>
      <c r="AR200" s="149" t="s">
        <v>287</v>
      </c>
      <c r="AT200" s="149" t="s">
        <v>189</v>
      </c>
      <c r="AU200" s="149" t="s">
        <v>84</v>
      </c>
      <c r="AY200" s="17" t="s">
        <v>187</v>
      </c>
      <c r="BE200" s="150">
        <f>IF(N200="základní",J200,0)</f>
        <v>0</v>
      </c>
      <c r="BF200" s="150">
        <f>IF(N200="snížená",J200,0)</f>
        <v>0</v>
      </c>
      <c r="BG200" s="150">
        <f>IF(N200="zákl. přenesená",J200,0)</f>
        <v>0</v>
      </c>
      <c r="BH200" s="150">
        <f>IF(N200="sníž. přenesená",J200,0)</f>
        <v>0</v>
      </c>
      <c r="BI200" s="150">
        <f>IF(N200="nulová",J200,0)</f>
        <v>0</v>
      </c>
      <c r="BJ200" s="17" t="s">
        <v>80</v>
      </c>
      <c r="BK200" s="150">
        <f>ROUND(I200*H200,2)</f>
        <v>0</v>
      </c>
      <c r="BL200" s="17" t="s">
        <v>287</v>
      </c>
      <c r="BM200" s="149" t="s">
        <v>3986</v>
      </c>
    </row>
    <row r="201" spans="2:65" s="1" customFormat="1" ht="24.2" customHeight="1">
      <c r="B201" s="32"/>
      <c r="C201" s="137" t="s">
        <v>423</v>
      </c>
      <c r="D201" s="137" t="s">
        <v>189</v>
      </c>
      <c r="E201" s="138" t="s">
        <v>2839</v>
      </c>
      <c r="F201" s="139" t="s">
        <v>2840</v>
      </c>
      <c r="G201" s="140" t="s">
        <v>406</v>
      </c>
      <c r="H201" s="141">
        <v>24</v>
      </c>
      <c r="I201" s="142"/>
      <c r="J201" s="143">
        <f>ROUND(I201*H201,2)</f>
        <v>0</v>
      </c>
      <c r="K201" s="144"/>
      <c r="L201" s="32"/>
      <c r="M201" s="145" t="s">
        <v>1</v>
      </c>
      <c r="N201" s="146" t="s">
        <v>38</v>
      </c>
      <c r="P201" s="147">
        <f>O201*H201</f>
        <v>0</v>
      </c>
      <c r="Q201" s="147">
        <v>1.2999999999999999E-4</v>
      </c>
      <c r="R201" s="147">
        <f>Q201*H201</f>
        <v>3.1199999999999995E-3</v>
      </c>
      <c r="S201" s="147">
        <v>0</v>
      </c>
      <c r="T201" s="148">
        <f>S201*H201</f>
        <v>0</v>
      </c>
      <c r="AR201" s="149" t="s">
        <v>287</v>
      </c>
      <c r="AT201" s="149" t="s">
        <v>189</v>
      </c>
      <c r="AU201" s="149" t="s">
        <v>84</v>
      </c>
      <c r="AY201" s="17" t="s">
        <v>187</v>
      </c>
      <c r="BE201" s="150">
        <f>IF(N201="základní",J201,0)</f>
        <v>0</v>
      </c>
      <c r="BF201" s="150">
        <f>IF(N201="snížená",J201,0)</f>
        <v>0</v>
      </c>
      <c r="BG201" s="150">
        <f>IF(N201="zákl. přenesená",J201,0)</f>
        <v>0</v>
      </c>
      <c r="BH201" s="150">
        <f>IF(N201="sníž. přenesená",J201,0)</f>
        <v>0</v>
      </c>
      <c r="BI201" s="150">
        <f>IF(N201="nulová",J201,0)</f>
        <v>0</v>
      </c>
      <c r="BJ201" s="17" t="s">
        <v>80</v>
      </c>
      <c r="BK201" s="150">
        <f>ROUND(I201*H201,2)</f>
        <v>0</v>
      </c>
      <c r="BL201" s="17" t="s">
        <v>287</v>
      </c>
      <c r="BM201" s="149" t="s">
        <v>3987</v>
      </c>
    </row>
    <row r="202" spans="2:65" s="1" customFormat="1" ht="39">
      <c r="B202" s="32"/>
      <c r="D202" s="151" t="s">
        <v>195</v>
      </c>
      <c r="F202" s="152" t="s">
        <v>2842</v>
      </c>
      <c r="I202" s="153"/>
      <c r="L202" s="32"/>
      <c r="M202" s="154"/>
      <c r="T202" s="56"/>
      <c r="AT202" s="17" t="s">
        <v>195</v>
      </c>
      <c r="AU202" s="17" t="s">
        <v>84</v>
      </c>
    </row>
    <row r="203" spans="2:65" s="1" customFormat="1" ht="21.75" customHeight="1">
      <c r="B203" s="32"/>
      <c r="C203" s="137" t="s">
        <v>427</v>
      </c>
      <c r="D203" s="137" t="s">
        <v>189</v>
      </c>
      <c r="E203" s="138" t="s">
        <v>2843</v>
      </c>
      <c r="F203" s="139" t="s">
        <v>2844</v>
      </c>
      <c r="G203" s="140" t="s">
        <v>2845</v>
      </c>
      <c r="H203" s="141">
        <v>8</v>
      </c>
      <c r="I203" s="142"/>
      <c r="J203" s="143">
        <f>ROUND(I203*H203,2)</f>
        <v>0</v>
      </c>
      <c r="K203" s="144"/>
      <c r="L203" s="32"/>
      <c r="M203" s="145" t="s">
        <v>1</v>
      </c>
      <c r="N203" s="146" t="s">
        <v>38</v>
      </c>
      <c r="P203" s="147">
        <f>O203*H203</f>
        <v>0</v>
      </c>
      <c r="Q203" s="147">
        <v>2.5000000000000001E-4</v>
      </c>
      <c r="R203" s="147">
        <f>Q203*H203</f>
        <v>2E-3</v>
      </c>
      <c r="S203" s="147">
        <v>0</v>
      </c>
      <c r="T203" s="148">
        <f>S203*H203</f>
        <v>0</v>
      </c>
      <c r="AR203" s="149" t="s">
        <v>287</v>
      </c>
      <c r="AT203" s="149" t="s">
        <v>189</v>
      </c>
      <c r="AU203" s="149" t="s">
        <v>84</v>
      </c>
      <c r="AY203" s="17" t="s">
        <v>187</v>
      </c>
      <c r="BE203" s="150">
        <f>IF(N203="základní",J203,0)</f>
        <v>0</v>
      </c>
      <c r="BF203" s="150">
        <f>IF(N203="snížená",J203,0)</f>
        <v>0</v>
      </c>
      <c r="BG203" s="150">
        <f>IF(N203="zákl. přenesená",J203,0)</f>
        <v>0</v>
      </c>
      <c r="BH203" s="150">
        <f>IF(N203="sníž. přenesená",J203,0)</f>
        <v>0</v>
      </c>
      <c r="BI203" s="150">
        <f>IF(N203="nulová",J203,0)</f>
        <v>0</v>
      </c>
      <c r="BJ203" s="17" t="s">
        <v>80</v>
      </c>
      <c r="BK203" s="150">
        <f>ROUND(I203*H203,2)</f>
        <v>0</v>
      </c>
      <c r="BL203" s="17" t="s">
        <v>287</v>
      </c>
      <c r="BM203" s="149" t="s">
        <v>3988</v>
      </c>
    </row>
    <row r="204" spans="2:65" s="1" customFormat="1" ht="39">
      <c r="B204" s="32"/>
      <c r="D204" s="151" t="s">
        <v>195</v>
      </c>
      <c r="F204" s="152" t="s">
        <v>2842</v>
      </c>
      <c r="I204" s="153"/>
      <c r="L204" s="32"/>
      <c r="M204" s="154"/>
      <c r="T204" s="56"/>
      <c r="AT204" s="17" t="s">
        <v>195</v>
      </c>
      <c r="AU204" s="17" t="s">
        <v>84</v>
      </c>
    </row>
    <row r="205" spans="2:65" s="1" customFormat="1" ht="24.2" customHeight="1">
      <c r="B205" s="32"/>
      <c r="C205" s="137" t="s">
        <v>431</v>
      </c>
      <c r="D205" s="137" t="s">
        <v>189</v>
      </c>
      <c r="E205" s="138" t="s">
        <v>2847</v>
      </c>
      <c r="F205" s="139" t="s">
        <v>2848</v>
      </c>
      <c r="G205" s="140" t="s">
        <v>406</v>
      </c>
      <c r="H205" s="141">
        <v>1</v>
      </c>
      <c r="I205" s="142"/>
      <c r="J205" s="143">
        <f>ROUND(I205*H205,2)</f>
        <v>0</v>
      </c>
      <c r="K205" s="144"/>
      <c r="L205" s="32"/>
      <c r="M205" s="145" t="s">
        <v>1</v>
      </c>
      <c r="N205" s="146" t="s">
        <v>38</v>
      </c>
      <c r="P205" s="147">
        <f>O205*H205</f>
        <v>0</v>
      </c>
      <c r="Q205" s="147">
        <v>2.7E-4</v>
      </c>
      <c r="R205" s="147">
        <f>Q205*H205</f>
        <v>2.7E-4</v>
      </c>
      <c r="S205" s="147">
        <v>0</v>
      </c>
      <c r="T205" s="148">
        <f>S205*H205</f>
        <v>0</v>
      </c>
      <c r="AR205" s="149" t="s">
        <v>287</v>
      </c>
      <c r="AT205" s="149" t="s">
        <v>189</v>
      </c>
      <c r="AU205" s="149" t="s">
        <v>84</v>
      </c>
      <c r="AY205" s="17" t="s">
        <v>187</v>
      </c>
      <c r="BE205" s="150">
        <f>IF(N205="základní",J205,0)</f>
        <v>0</v>
      </c>
      <c r="BF205" s="150">
        <f>IF(N205="snížená",J205,0)</f>
        <v>0</v>
      </c>
      <c r="BG205" s="150">
        <f>IF(N205="zákl. přenesená",J205,0)</f>
        <v>0</v>
      </c>
      <c r="BH205" s="150">
        <f>IF(N205="sníž. přenesená",J205,0)</f>
        <v>0</v>
      </c>
      <c r="BI205" s="150">
        <f>IF(N205="nulová",J205,0)</f>
        <v>0</v>
      </c>
      <c r="BJ205" s="17" t="s">
        <v>80</v>
      </c>
      <c r="BK205" s="150">
        <f>ROUND(I205*H205,2)</f>
        <v>0</v>
      </c>
      <c r="BL205" s="17" t="s">
        <v>287</v>
      </c>
      <c r="BM205" s="149" t="s">
        <v>3989</v>
      </c>
    </row>
    <row r="206" spans="2:65" s="1" customFormat="1" ht="39">
      <c r="B206" s="32"/>
      <c r="D206" s="151" t="s">
        <v>195</v>
      </c>
      <c r="F206" s="152" t="s">
        <v>2842</v>
      </c>
      <c r="I206" s="153"/>
      <c r="L206" s="32"/>
      <c r="M206" s="154"/>
      <c r="T206" s="56"/>
      <c r="AT206" s="17" t="s">
        <v>195</v>
      </c>
      <c r="AU206" s="17" t="s">
        <v>84</v>
      </c>
    </row>
    <row r="207" spans="2:65" s="1" customFormat="1" ht="24.2" customHeight="1">
      <c r="B207" s="32"/>
      <c r="C207" s="137" t="s">
        <v>435</v>
      </c>
      <c r="D207" s="137" t="s">
        <v>189</v>
      </c>
      <c r="E207" s="138" t="s">
        <v>2850</v>
      </c>
      <c r="F207" s="139" t="s">
        <v>2851</v>
      </c>
      <c r="G207" s="140" t="s">
        <v>406</v>
      </c>
      <c r="H207" s="141">
        <v>8</v>
      </c>
      <c r="I207" s="142"/>
      <c r="J207" s="143">
        <f t="shared" ref="J207:J214" si="0">ROUND(I207*H207,2)</f>
        <v>0</v>
      </c>
      <c r="K207" s="144"/>
      <c r="L207" s="32"/>
      <c r="M207" s="145" t="s">
        <v>1</v>
      </c>
      <c r="N207" s="146" t="s">
        <v>38</v>
      </c>
      <c r="P207" s="147">
        <f t="shared" ref="P207:P214" si="1">O207*H207</f>
        <v>0</v>
      </c>
      <c r="Q207" s="147">
        <v>3.6000000000000002E-4</v>
      </c>
      <c r="R207" s="147">
        <f t="shared" ref="R207:R214" si="2">Q207*H207</f>
        <v>2.8800000000000002E-3</v>
      </c>
      <c r="S207" s="147">
        <v>0</v>
      </c>
      <c r="T207" s="148">
        <f t="shared" ref="T207:T214" si="3">S207*H207</f>
        <v>0</v>
      </c>
      <c r="AR207" s="149" t="s">
        <v>287</v>
      </c>
      <c r="AT207" s="149" t="s">
        <v>189</v>
      </c>
      <c r="AU207" s="149" t="s">
        <v>84</v>
      </c>
      <c r="AY207" s="17" t="s">
        <v>187</v>
      </c>
      <c r="BE207" s="150">
        <f t="shared" ref="BE207:BE214" si="4">IF(N207="základní",J207,0)</f>
        <v>0</v>
      </c>
      <c r="BF207" s="150">
        <f t="shared" ref="BF207:BF214" si="5">IF(N207="snížená",J207,0)</f>
        <v>0</v>
      </c>
      <c r="BG207" s="150">
        <f t="shared" ref="BG207:BG214" si="6">IF(N207="zákl. přenesená",J207,0)</f>
        <v>0</v>
      </c>
      <c r="BH207" s="150">
        <f t="shared" ref="BH207:BH214" si="7">IF(N207="sníž. přenesená",J207,0)</f>
        <v>0</v>
      </c>
      <c r="BI207" s="150">
        <f t="shared" ref="BI207:BI214" si="8">IF(N207="nulová",J207,0)</f>
        <v>0</v>
      </c>
      <c r="BJ207" s="17" t="s">
        <v>80</v>
      </c>
      <c r="BK207" s="150">
        <f t="shared" ref="BK207:BK214" si="9">ROUND(I207*H207,2)</f>
        <v>0</v>
      </c>
      <c r="BL207" s="17" t="s">
        <v>287</v>
      </c>
      <c r="BM207" s="149" t="s">
        <v>3990</v>
      </c>
    </row>
    <row r="208" spans="2:65" s="1" customFormat="1" ht="21.75" customHeight="1">
      <c r="B208" s="32"/>
      <c r="C208" s="137" t="s">
        <v>439</v>
      </c>
      <c r="D208" s="137" t="s">
        <v>189</v>
      </c>
      <c r="E208" s="138" t="s">
        <v>2853</v>
      </c>
      <c r="F208" s="139" t="s">
        <v>2854</v>
      </c>
      <c r="G208" s="140" t="s">
        <v>406</v>
      </c>
      <c r="H208" s="141">
        <v>1</v>
      </c>
      <c r="I208" s="142"/>
      <c r="J208" s="143">
        <f t="shared" si="0"/>
        <v>0</v>
      </c>
      <c r="K208" s="144"/>
      <c r="L208" s="32"/>
      <c r="M208" s="145" t="s">
        <v>1</v>
      </c>
      <c r="N208" s="146" t="s">
        <v>38</v>
      </c>
      <c r="P208" s="147">
        <f t="shared" si="1"/>
        <v>0</v>
      </c>
      <c r="Q208" s="147">
        <v>1.0399999999999999E-3</v>
      </c>
      <c r="R208" s="147">
        <f t="shared" si="2"/>
        <v>1.0399999999999999E-3</v>
      </c>
      <c r="S208" s="147">
        <v>0</v>
      </c>
      <c r="T208" s="148">
        <f t="shared" si="3"/>
        <v>0</v>
      </c>
      <c r="AR208" s="149" t="s">
        <v>287</v>
      </c>
      <c r="AT208" s="149" t="s">
        <v>189</v>
      </c>
      <c r="AU208" s="149" t="s">
        <v>84</v>
      </c>
      <c r="AY208" s="17" t="s">
        <v>187</v>
      </c>
      <c r="BE208" s="150">
        <f t="shared" si="4"/>
        <v>0</v>
      </c>
      <c r="BF208" s="150">
        <f t="shared" si="5"/>
        <v>0</v>
      </c>
      <c r="BG208" s="150">
        <f t="shared" si="6"/>
        <v>0</v>
      </c>
      <c r="BH208" s="150">
        <f t="shared" si="7"/>
        <v>0</v>
      </c>
      <c r="BI208" s="150">
        <f t="shared" si="8"/>
        <v>0</v>
      </c>
      <c r="BJ208" s="17" t="s">
        <v>80</v>
      </c>
      <c r="BK208" s="150">
        <f t="shared" si="9"/>
        <v>0</v>
      </c>
      <c r="BL208" s="17" t="s">
        <v>287</v>
      </c>
      <c r="BM208" s="149" t="s">
        <v>3991</v>
      </c>
    </row>
    <row r="209" spans="2:65" s="1" customFormat="1" ht="24.2" customHeight="1">
      <c r="B209" s="32"/>
      <c r="C209" s="137" t="s">
        <v>443</v>
      </c>
      <c r="D209" s="137" t="s">
        <v>189</v>
      </c>
      <c r="E209" s="138" t="s">
        <v>2856</v>
      </c>
      <c r="F209" s="139" t="s">
        <v>2857</v>
      </c>
      <c r="G209" s="140" t="s">
        <v>406</v>
      </c>
      <c r="H209" s="141">
        <v>16</v>
      </c>
      <c r="I209" s="142"/>
      <c r="J209" s="143">
        <f t="shared" si="0"/>
        <v>0</v>
      </c>
      <c r="K209" s="144"/>
      <c r="L209" s="32"/>
      <c r="M209" s="145" t="s">
        <v>1</v>
      </c>
      <c r="N209" s="146" t="s">
        <v>38</v>
      </c>
      <c r="P209" s="147">
        <f t="shared" si="1"/>
        <v>0</v>
      </c>
      <c r="Q209" s="147">
        <v>2.1000000000000001E-4</v>
      </c>
      <c r="R209" s="147">
        <f t="shared" si="2"/>
        <v>3.3600000000000001E-3</v>
      </c>
      <c r="S209" s="147">
        <v>0</v>
      </c>
      <c r="T209" s="148">
        <f t="shared" si="3"/>
        <v>0</v>
      </c>
      <c r="AR209" s="149" t="s">
        <v>287</v>
      </c>
      <c r="AT209" s="149" t="s">
        <v>189</v>
      </c>
      <c r="AU209" s="149" t="s">
        <v>84</v>
      </c>
      <c r="AY209" s="17" t="s">
        <v>187</v>
      </c>
      <c r="BE209" s="150">
        <f t="shared" si="4"/>
        <v>0</v>
      </c>
      <c r="BF209" s="150">
        <f t="shared" si="5"/>
        <v>0</v>
      </c>
      <c r="BG209" s="150">
        <f t="shared" si="6"/>
        <v>0</v>
      </c>
      <c r="BH209" s="150">
        <f t="shared" si="7"/>
        <v>0</v>
      </c>
      <c r="BI209" s="150">
        <f t="shared" si="8"/>
        <v>0</v>
      </c>
      <c r="BJ209" s="17" t="s">
        <v>80</v>
      </c>
      <c r="BK209" s="150">
        <f t="shared" si="9"/>
        <v>0</v>
      </c>
      <c r="BL209" s="17" t="s">
        <v>287</v>
      </c>
      <c r="BM209" s="149" t="s">
        <v>3992</v>
      </c>
    </row>
    <row r="210" spans="2:65" s="1" customFormat="1" ht="24.2" customHeight="1">
      <c r="B210" s="32"/>
      <c r="C210" s="137" t="s">
        <v>447</v>
      </c>
      <c r="D210" s="137" t="s">
        <v>189</v>
      </c>
      <c r="E210" s="138" t="s">
        <v>2859</v>
      </c>
      <c r="F210" s="139" t="s">
        <v>2860</v>
      </c>
      <c r="G210" s="140" t="s">
        <v>406</v>
      </c>
      <c r="H210" s="141">
        <v>1</v>
      </c>
      <c r="I210" s="142"/>
      <c r="J210" s="143">
        <f t="shared" si="0"/>
        <v>0</v>
      </c>
      <c r="K210" s="144"/>
      <c r="L210" s="32"/>
      <c r="M210" s="145" t="s">
        <v>1</v>
      </c>
      <c r="N210" s="146" t="s">
        <v>38</v>
      </c>
      <c r="P210" s="147">
        <f t="shared" si="1"/>
        <v>0</v>
      </c>
      <c r="Q210" s="147">
        <v>3.4000000000000002E-4</v>
      </c>
      <c r="R210" s="147">
        <f t="shared" si="2"/>
        <v>3.4000000000000002E-4</v>
      </c>
      <c r="S210" s="147">
        <v>0</v>
      </c>
      <c r="T210" s="148">
        <f t="shared" si="3"/>
        <v>0</v>
      </c>
      <c r="AR210" s="149" t="s">
        <v>287</v>
      </c>
      <c r="AT210" s="149" t="s">
        <v>189</v>
      </c>
      <c r="AU210" s="149" t="s">
        <v>84</v>
      </c>
      <c r="AY210" s="17" t="s">
        <v>187</v>
      </c>
      <c r="BE210" s="150">
        <f t="shared" si="4"/>
        <v>0</v>
      </c>
      <c r="BF210" s="150">
        <f t="shared" si="5"/>
        <v>0</v>
      </c>
      <c r="BG210" s="150">
        <f t="shared" si="6"/>
        <v>0</v>
      </c>
      <c r="BH210" s="150">
        <f t="shared" si="7"/>
        <v>0</v>
      </c>
      <c r="BI210" s="150">
        <f t="shared" si="8"/>
        <v>0</v>
      </c>
      <c r="BJ210" s="17" t="s">
        <v>80</v>
      </c>
      <c r="BK210" s="150">
        <f t="shared" si="9"/>
        <v>0</v>
      </c>
      <c r="BL210" s="17" t="s">
        <v>287</v>
      </c>
      <c r="BM210" s="149" t="s">
        <v>3993</v>
      </c>
    </row>
    <row r="211" spans="2:65" s="1" customFormat="1" ht="24.2" customHeight="1">
      <c r="B211" s="32"/>
      <c r="C211" s="137" t="s">
        <v>451</v>
      </c>
      <c r="D211" s="137" t="s">
        <v>189</v>
      </c>
      <c r="E211" s="138" t="s">
        <v>2862</v>
      </c>
      <c r="F211" s="139" t="s">
        <v>2863</v>
      </c>
      <c r="G211" s="140" t="s">
        <v>406</v>
      </c>
      <c r="H211" s="141">
        <v>3</v>
      </c>
      <c r="I211" s="142"/>
      <c r="J211" s="143">
        <f t="shared" si="0"/>
        <v>0</v>
      </c>
      <c r="K211" s="144"/>
      <c r="L211" s="32"/>
      <c r="M211" s="145" t="s">
        <v>1</v>
      </c>
      <c r="N211" s="146" t="s">
        <v>38</v>
      </c>
      <c r="P211" s="147">
        <f t="shared" si="1"/>
        <v>0</v>
      </c>
      <c r="Q211" s="147">
        <v>6.9999999999999999E-4</v>
      </c>
      <c r="R211" s="147">
        <f t="shared" si="2"/>
        <v>2.0999999999999999E-3</v>
      </c>
      <c r="S211" s="147">
        <v>0</v>
      </c>
      <c r="T211" s="148">
        <f t="shared" si="3"/>
        <v>0</v>
      </c>
      <c r="AR211" s="149" t="s">
        <v>287</v>
      </c>
      <c r="AT211" s="149" t="s">
        <v>189</v>
      </c>
      <c r="AU211" s="149" t="s">
        <v>84</v>
      </c>
      <c r="AY211" s="17" t="s">
        <v>187</v>
      </c>
      <c r="BE211" s="150">
        <f t="shared" si="4"/>
        <v>0</v>
      </c>
      <c r="BF211" s="150">
        <f t="shared" si="5"/>
        <v>0</v>
      </c>
      <c r="BG211" s="150">
        <f t="shared" si="6"/>
        <v>0</v>
      </c>
      <c r="BH211" s="150">
        <f t="shared" si="7"/>
        <v>0</v>
      </c>
      <c r="BI211" s="150">
        <f t="shared" si="8"/>
        <v>0</v>
      </c>
      <c r="BJ211" s="17" t="s">
        <v>80</v>
      </c>
      <c r="BK211" s="150">
        <f t="shared" si="9"/>
        <v>0</v>
      </c>
      <c r="BL211" s="17" t="s">
        <v>287</v>
      </c>
      <c r="BM211" s="149" t="s">
        <v>3994</v>
      </c>
    </row>
    <row r="212" spans="2:65" s="1" customFormat="1" ht="33" customHeight="1">
      <c r="B212" s="32"/>
      <c r="C212" s="137" t="s">
        <v>455</v>
      </c>
      <c r="D212" s="137" t="s">
        <v>189</v>
      </c>
      <c r="E212" s="138" t="s">
        <v>2865</v>
      </c>
      <c r="F212" s="139" t="s">
        <v>2866</v>
      </c>
      <c r="G212" s="140" t="s">
        <v>406</v>
      </c>
      <c r="H212" s="141">
        <v>4</v>
      </c>
      <c r="I212" s="142"/>
      <c r="J212" s="143">
        <f t="shared" si="0"/>
        <v>0</v>
      </c>
      <c r="K212" s="144"/>
      <c r="L212" s="32"/>
      <c r="M212" s="145" t="s">
        <v>1</v>
      </c>
      <c r="N212" s="146" t="s">
        <v>38</v>
      </c>
      <c r="P212" s="147">
        <f t="shared" si="1"/>
        <v>0</v>
      </c>
      <c r="Q212" s="147">
        <v>2.7E-4</v>
      </c>
      <c r="R212" s="147">
        <f t="shared" si="2"/>
        <v>1.08E-3</v>
      </c>
      <c r="S212" s="147">
        <v>0</v>
      </c>
      <c r="T212" s="148">
        <f t="shared" si="3"/>
        <v>0</v>
      </c>
      <c r="AR212" s="149" t="s">
        <v>287</v>
      </c>
      <c r="AT212" s="149" t="s">
        <v>189</v>
      </c>
      <c r="AU212" s="149" t="s">
        <v>84</v>
      </c>
      <c r="AY212" s="17" t="s">
        <v>187</v>
      </c>
      <c r="BE212" s="150">
        <f t="shared" si="4"/>
        <v>0</v>
      </c>
      <c r="BF212" s="150">
        <f t="shared" si="5"/>
        <v>0</v>
      </c>
      <c r="BG212" s="150">
        <f t="shared" si="6"/>
        <v>0</v>
      </c>
      <c r="BH212" s="150">
        <f t="shared" si="7"/>
        <v>0</v>
      </c>
      <c r="BI212" s="150">
        <f t="shared" si="8"/>
        <v>0</v>
      </c>
      <c r="BJ212" s="17" t="s">
        <v>80</v>
      </c>
      <c r="BK212" s="150">
        <f t="shared" si="9"/>
        <v>0</v>
      </c>
      <c r="BL212" s="17" t="s">
        <v>287</v>
      </c>
      <c r="BM212" s="149" t="s">
        <v>3995</v>
      </c>
    </row>
    <row r="213" spans="2:65" s="1" customFormat="1" ht="33" customHeight="1">
      <c r="B213" s="32"/>
      <c r="C213" s="137" t="s">
        <v>459</v>
      </c>
      <c r="D213" s="137" t="s">
        <v>189</v>
      </c>
      <c r="E213" s="138" t="s">
        <v>2868</v>
      </c>
      <c r="F213" s="139" t="s">
        <v>2869</v>
      </c>
      <c r="G213" s="140" t="s">
        <v>406</v>
      </c>
      <c r="H213" s="141">
        <v>8</v>
      </c>
      <c r="I213" s="142"/>
      <c r="J213" s="143">
        <f t="shared" si="0"/>
        <v>0</v>
      </c>
      <c r="K213" s="144"/>
      <c r="L213" s="32"/>
      <c r="M213" s="145" t="s">
        <v>1</v>
      </c>
      <c r="N213" s="146" t="s">
        <v>38</v>
      </c>
      <c r="P213" s="147">
        <f t="shared" si="1"/>
        <v>0</v>
      </c>
      <c r="Q213" s="147">
        <v>4.0000000000000002E-4</v>
      </c>
      <c r="R213" s="147">
        <f t="shared" si="2"/>
        <v>3.2000000000000002E-3</v>
      </c>
      <c r="S213" s="147">
        <v>0</v>
      </c>
      <c r="T213" s="148">
        <f t="shared" si="3"/>
        <v>0</v>
      </c>
      <c r="AR213" s="149" t="s">
        <v>287</v>
      </c>
      <c r="AT213" s="149" t="s">
        <v>189</v>
      </c>
      <c r="AU213" s="149" t="s">
        <v>84</v>
      </c>
      <c r="AY213" s="17" t="s">
        <v>187</v>
      </c>
      <c r="BE213" s="150">
        <f t="shared" si="4"/>
        <v>0</v>
      </c>
      <c r="BF213" s="150">
        <f t="shared" si="5"/>
        <v>0</v>
      </c>
      <c r="BG213" s="150">
        <f t="shared" si="6"/>
        <v>0</v>
      </c>
      <c r="BH213" s="150">
        <f t="shared" si="7"/>
        <v>0</v>
      </c>
      <c r="BI213" s="150">
        <f t="shared" si="8"/>
        <v>0</v>
      </c>
      <c r="BJ213" s="17" t="s">
        <v>80</v>
      </c>
      <c r="BK213" s="150">
        <f t="shared" si="9"/>
        <v>0</v>
      </c>
      <c r="BL213" s="17" t="s">
        <v>287</v>
      </c>
      <c r="BM213" s="149" t="s">
        <v>3996</v>
      </c>
    </row>
    <row r="214" spans="2:65" s="1" customFormat="1" ht="24.2" customHeight="1">
      <c r="B214" s="32"/>
      <c r="C214" s="137" t="s">
        <v>463</v>
      </c>
      <c r="D214" s="137" t="s">
        <v>189</v>
      </c>
      <c r="E214" s="138" t="s">
        <v>2871</v>
      </c>
      <c r="F214" s="139" t="s">
        <v>2872</v>
      </c>
      <c r="G214" s="140" t="s">
        <v>406</v>
      </c>
      <c r="H214" s="141">
        <v>1</v>
      </c>
      <c r="I214" s="142"/>
      <c r="J214" s="143">
        <f t="shared" si="0"/>
        <v>0</v>
      </c>
      <c r="K214" s="144"/>
      <c r="L214" s="32"/>
      <c r="M214" s="145" t="s">
        <v>1</v>
      </c>
      <c r="N214" s="146" t="s">
        <v>38</v>
      </c>
      <c r="P214" s="147">
        <f t="shared" si="1"/>
        <v>0</v>
      </c>
      <c r="Q214" s="147">
        <v>3.2799999999999999E-3</v>
      </c>
      <c r="R214" s="147">
        <f t="shared" si="2"/>
        <v>3.2799999999999999E-3</v>
      </c>
      <c r="S214" s="147">
        <v>0</v>
      </c>
      <c r="T214" s="148">
        <f t="shared" si="3"/>
        <v>0</v>
      </c>
      <c r="AR214" s="149" t="s">
        <v>287</v>
      </c>
      <c r="AT214" s="149" t="s">
        <v>189</v>
      </c>
      <c r="AU214" s="149" t="s">
        <v>84</v>
      </c>
      <c r="AY214" s="17" t="s">
        <v>187</v>
      </c>
      <c r="BE214" s="150">
        <f t="shared" si="4"/>
        <v>0</v>
      </c>
      <c r="BF214" s="150">
        <f t="shared" si="5"/>
        <v>0</v>
      </c>
      <c r="BG214" s="150">
        <f t="shared" si="6"/>
        <v>0</v>
      </c>
      <c r="BH214" s="150">
        <f t="shared" si="7"/>
        <v>0</v>
      </c>
      <c r="BI214" s="150">
        <f t="shared" si="8"/>
        <v>0</v>
      </c>
      <c r="BJ214" s="17" t="s">
        <v>80</v>
      </c>
      <c r="BK214" s="150">
        <f t="shared" si="9"/>
        <v>0</v>
      </c>
      <c r="BL214" s="17" t="s">
        <v>287</v>
      </c>
      <c r="BM214" s="149" t="s">
        <v>3997</v>
      </c>
    </row>
    <row r="215" spans="2:65" s="1" customFormat="1" ht="39">
      <c r="B215" s="32"/>
      <c r="D215" s="151" t="s">
        <v>195</v>
      </c>
      <c r="F215" s="152" t="s">
        <v>2874</v>
      </c>
      <c r="I215" s="153"/>
      <c r="L215" s="32"/>
      <c r="M215" s="154"/>
      <c r="T215" s="56"/>
      <c r="AT215" s="17" t="s">
        <v>195</v>
      </c>
      <c r="AU215" s="17" t="s">
        <v>84</v>
      </c>
    </row>
    <row r="216" spans="2:65" s="1" customFormat="1" ht="33" customHeight="1">
      <c r="B216" s="32"/>
      <c r="C216" s="137" t="s">
        <v>467</v>
      </c>
      <c r="D216" s="137" t="s">
        <v>189</v>
      </c>
      <c r="E216" s="138" t="s">
        <v>2884</v>
      </c>
      <c r="F216" s="139" t="s">
        <v>2885</v>
      </c>
      <c r="G216" s="140" t="s">
        <v>406</v>
      </c>
      <c r="H216" s="141">
        <v>8</v>
      </c>
      <c r="I216" s="142"/>
      <c r="J216" s="143">
        <f>ROUND(I216*H216,2)</f>
        <v>0</v>
      </c>
      <c r="K216" s="144"/>
      <c r="L216" s="32"/>
      <c r="M216" s="145" t="s">
        <v>1</v>
      </c>
      <c r="N216" s="146" t="s">
        <v>38</v>
      </c>
      <c r="P216" s="147">
        <f>O216*H216</f>
        <v>0</v>
      </c>
      <c r="Q216" s="147">
        <v>1.16E-3</v>
      </c>
      <c r="R216" s="147">
        <f>Q216*H216</f>
        <v>9.2800000000000001E-3</v>
      </c>
      <c r="S216" s="147">
        <v>0</v>
      </c>
      <c r="T216" s="148">
        <f>S216*H216</f>
        <v>0</v>
      </c>
      <c r="AR216" s="149" t="s">
        <v>287</v>
      </c>
      <c r="AT216" s="149" t="s">
        <v>189</v>
      </c>
      <c r="AU216" s="149" t="s">
        <v>84</v>
      </c>
      <c r="AY216" s="17" t="s">
        <v>187</v>
      </c>
      <c r="BE216" s="150">
        <f>IF(N216="základní",J216,0)</f>
        <v>0</v>
      </c>
      <c r="BF216" s="150">
        <f>IF(N216="snížená",J216,0)</f>
        <v>0</v>
      </c>
      <c r="BG216" s="150">
        <f>IF(N216="zákl. přenesená",J216,0)</f>
        <v>0</v>
      </c>
      <c r="BH216" s="150">
        <f>IF(N216="sníž. přenesená",J216,0)</f>
        <v>0</v>
      </c>
      <c r="BI216" s="150">
        <f>IF(N216="nulová",J216,0)</f>
        <v>0</v>
      </c>
      <c r="BJ216" s="17" t="s">
        <v>80</v>
      </c>
      <c r="BK216" s="150">
        <f>ROUND(I216*H216,2)</f>
        <v>0</v>
      </c>
      <c r="BL216" s="17" t="s">
        <v>287</v>
      </c>
      <c r="BM216" s="149" t="s">
        <v>3998</v>
      </c>
    </row>
    <row r="217" spans="2:65" s="1" customFormat="1" ht="39">
      <c r="B217" s="32"/>
      <c r="D217" s="151" t="s">
        <v>195</v>
      </c>
      <c r="F217" s="152" t="s">
        <v>2874</v>
      </c>
      <c r="I217" s="153"/>
      <c r="L217" s="32"/>
      <c r="M217" s="154"/>
      <c r="T217" s="56"/>
      <c r="AT217" s="17" t="s">
        <v>195</v>
      </c>
      <c r="AU217" s="17" t="s">
        <v>84</v>
      </c>
    </row>
    <row r="218" spans="2:65" s="1" customFormat="1" ht="37.9" customHeight="1">
      <c r="B218" s="32"/>
      <c r="C218" s="137" t="s">
        <v>472</v>
      </c>
      <c r="D218" s="137" t="s">
        <v>189</v>
      </c>
      <c r="E218" s="138" t="s">
        <v>2875</v>
      </c>
      <c r="F218" s="139" t="s">
        <v>2876</v>
      </c>
      <c r="G218" s="140" t="s">
        <v>397</v>
      </c>
      <c r="H218" s="141">
        <v>294</v>
      </c>
      <c r="I218" s="142"/>
      <c r="J218" s="143">
        <f>ROUND(I218*H218,2)</f>
        <v>0</v>
      </c>
      <c r="K218" s="144"/>
      <c r="L218" s="32"/>
      <c r="M218" s="145" t="s">
        <v>1</v>
      </c>
      <c r="N218" s="146" t="s">
        <v>38</v>
      </c>
      <c r="P218" s="147">
        <f>O218*H218</f>
        <v>0</v>
      </c>
      <c r="Q218" s="147">
        <v>1.9000000000000001E-4</v>
      </c>
      <c r="R218" s="147">
        <f>Q218*H218</f>
        <v>5.586E-2</v>
      </c>
      <c r="S218" s="147">
        <v>0</v>
      </c>
      <c r="T218" s="148">
        <f>S218*H218</f>
        <v>0</v>
      </c>
      <c r="AR218" s="149" t="s">
        <v>287</v>
      </c>
      <c r="AT218" s="149" t="s">
        <v>189</v>
      </c>
      <c r="AU218" s="149" t="s">
        <v>84</v>
      </c>
      <c r="AY218" s="17" t="s">
        <v>187</v>
      </c>
      <c r="BE218" s="150">
        <f>IF(N218="základní",J218,0)</f>
        <v>0</v>
      </c>
      <c r="BF218" s="150">
        <f>IF(N218="snížená",J218,0)</f>
        <v>0</v>
      </c>
      <c r="BG218" s="150">
        <f>IF(N218="zákl. přenesená",J218,0)</f>
        <v>0</v>
      </c>
      <c r="BH218" s="150">
        <f>IF(N218="sníž. přenesená",J218,0)</f>
        <v>0</v>
      </c>
      <c r="BI218" s="150">
        <f>IF(N218="nulová",J218,0)</f>
        <v>0</v>
      </c>
      <c r="BJ218" s="17" t="s">
        <v>80</v>
      </c>
      <c r="BK218" s="150">
        <f>ROUND(I218*H218,2)</f>
        <v>0</v>
      </c>
      <c r="BL218" s="17" t="s">
        <v>287</v>
      </c>
      <c r="BM218" s="149" t="s">
        <v>3999</v>
      </c>
    </row>
    <row r="219" spans="2:65" s="1" customFormat="1" ht="68.25">
      <c r="B219" s="32"/>
      <c r="D219" s="151" t="s">
        <v>195</v>
      </c>
      <c r="F219" s="152" t="s">
        <v>2878</v>
      </c>
      <c r="I219" s="153"/>
      <c r="L219" s="32"/>
      <c r="M219" s="154"/>
      <c r="T219" s="56"/>
      <c r="AT219" s="17" t="s">
        <v>195</v>
      </c>
      <c r="AU219" s="17" t="s">
        <v>84</v>
      </c>
    </row>
    <row r="220" spans="2:65" s="1" customFormat="1" ht="33" customHeight="1">
      <c r="B220" s="32"/>
      <c r="C220" s="137" t="s">
        <v>479</v>
      </c>
      <c r="D220" s="137" t="s">
        <v>189</v>
      </c>
      <c r="E220" s="138" t="s">
        <v>2879</v>
      </c>
      <c r="F220" s="139" t="s">
        <v>2880</v>
      </c>
      <c r="G220" s="140" t="s">
        <v>397</v>
      </c>
      <c r="H220" s="141">
        <v>294</v>
      </c>
      <c r="I220" s="142"/>
      <c r="J220" s="143">
        <f>ROUND(I220*H220,2)</f>
        <v>0</v>
      </c>
      <c r="K220" s="144"/>
      <c r="L220" s="32"/>
      <c r="M220" s="145" t="s">
        <v>1</v>
      </c>
      <c r="N220" s="146" t="s">
        <v>38</v>
      </c>
      <c r="P220" s="147">
        <f>O220*H220</f>
        <v>0</v>
      </c>
      <c r="Q220" s="147">
        <v>1.0000000000000001E-5</v>
      </c>
      <c r="R220" s="147">
        <f>Q220*H220</f>
        <v>2.9400000000000003E-3</v>
      </c>
      <c r="S220" s="147">
        <v>0</v>
      </c>
      <c r="T220" s="148">
        <f>S220*H220</f>
        <v>0</v>
      </c>
      <c r="AR220" s="149" t="s">
        <v>287</v>
      </c>
      <c r="AT220" s="149" t="s">
        <v>189</v>
      </c>
      <c r="AU220" s="149" t="s">
        <v>84</v>
      </c>
      <c r="AY220" s="17" t="s">
        <v>187</v>
      </c>
      <c r="BE220" s="150">
        <f>IF(N220="základní",J220,0)</f>
        <v>0</v>
      </c>
      <c r="BF220" s="150">
        <f>IF(N220="snížená",J220,0)</f>
        <v>0</v>
      </c>
      <c r="BG220" s="150">
        <f>IF(N220="zákl. přenesená",J220,0)</f>
        <v>0</v>
      </c>
      <c r="BH220" s="150">
        <f>IF(N220="sníž. přenesená",J220,0)</f>
        <v>0</v>
      </c>
      <c r="BI220" s="150">
        <f>IF(N220="nulová",J220,0)</f>
        <v>0</v>
      </c>
      <c r="BJ220" s="17" t="s">
        <v>80</v>
      </c>
      <c r="BK220" s="150">
        <f>ROUND(I220*H220,2)</f>
        <v>0</v>
      </c>
      <c r="BL220" s="17" t="s">
        <v>287</v>
      </c>
      <c r="BM220" s="149" t="s">
        <v>4000</v>
      </c>
    </row>
    <row r="221" spans="2:65" s="1" customFormat="1" ht="68.25">
      <c r="B221" s="32"/>
      <c r="D221" s="151" t="s">
        <v>195</v>
      </c>
      <c r="F221" s="152" t="s">
        <v>2878</v>
      </c>
      <c r="I221" s="153"/>
      <c r="L221" s="32"/>
      <c r="M221" s="154"/>
      <c r="T221" s="56"/>
      <c r="AT221" s="17" t="s">
        <v>195</v>
      </c>
      <c r="AU221" s="17" t="s">
        <v>84</v>
      </c>
    </row>
    <row r="222" spans="2:65" s="1" customFormat="1" ht="33" customHeight="1">
      <c r="B222" s="32"/>
      <c r="C222" s="137" t="s">
        <v>484</v>
      </c>
      <c r="D222" s="137" t="s">
        <v>189</v>
      </c>
      <c r="E222" s="138" t="s">
        <v>242</v>
      </c>
      <c r="F222" s="139" t="s">
        <v>2882</v>
      </c>
      <c r="G222" s="140" t="s">
        <v>406</v>
      </c>
      <c r="H222" s="141">
        <v>8</v>
      </c>
      <c r="I222" s="142"/>
      <c r="J222" s="143">
        <f>ROUND(I222*H222,2)</f>
        <v>0</v>
      </c>
      <c r="K222" s="144"/>
      <c r="L222" s="32"/>
      <c r="M222" s="145" t="s">
        <v>1</v>
      </c>
      <c r="N222" s="146" t="s">
        <v>38</v>
      </c>
      <c r="P222" s="147">
        <f>O222*H222</f>
        <v>0</v>
      </c>
      <c r="Q222" s="147">
        <v>1.2700000000000001E-3</v>
      </c>
      <c r="R222" s="147">
        <f>Q222*H222</f>
        <v>1.0160000000000001E-2</v>
      </c>
      <c r="S222" s="147">
        <v>0</v>
      </c>
      <c r="T222" s="148">
        <f>S222*H222</f>
        <v>0</v>
      </c>
      <c r="AR222" s="149" t="s">
        <v>287</v>
      </c>
      <c r="AT222" s="149" t="s">
        <v>189</v>
      </c>
      <c r="AU222" s="149" t="s">
        <v>84</v>
      </c>
      <c r="AY222" s="17" t="s">
        <v>187</v>
      </c>
      <c r="BE222" s="150">
        <f>IF(N222="základní",J222,0)</f>
        <v>0</v>
      </c>
      <c r="BF222" s="150">
        <f>IF(N222="snížená",J222,0)</f>
        <v>0</v>
      </c>
      <c r="BG222" s="150">
        <f>IF(N222="zákl. přenesená",J222,0)</f>
        <v>0</v>
      </c>
      <c r="BH222" s="150">
        <f>IF(N222="sníž. přenesená",J222,0)</f>
        <v>0</v>
      </c>
      <c r="BI222" s="150">
        <f>IF(N222="nulová",J222,0)</f>
        <v>0</v>
      </c>
      <c r="BJ222" s="17" t="s">
        <v>80</v>
      </c>
      <c r="BK222" s="150">
        <f>ROUND(I222*H222,2)</f>
        <v>0</v>
      </c>
      <c r="BL222" s="17" t="s">
        <v>287</v>
      </c>
      <c r="BM222" s="149" t="s">
        <v>4001</v>
      </c>
    </row>
    <row r="223" spans="2:65" s="1" customFormat="1" ht="39">
      <c r="B223" s="32"/>
      <c r="D223" s="151" t="s">
        <v>195</v>
      </c>
      <c r="F223" s="152" t="s">
        <v>2874</v>
      </c>
      <c r="I223" s="153"/>
      <c r="L223" s="32"/>
      <c r="M223" s="154"/>
      <c r="T223" s="56"/>
      <c r="AT223" s="17" t="s">
        <v>195</v>
      </c>
      <c r="AU223" s="17" t="s">
        <v>84</v>
      </c>
    </row>
    <row r="224" spans="2:65" s="1" customFormat="1" ht="44.25" customHeight="1">
      <c r="B224" s="32"/>
      <c r="C224" s="137" t="s">
        <v>494</v>
      </c>
      <c r="D224" s="137" t="s">
        <v>189</v>
      </c>
      <c r="E224" s="138" t="s">
        <v>2887</v>
      </c>
      <c r="F224" s="139" t="s">
        <v>2888</v>
      </c>
      <c r="G224" s="140" t="s">
        <v>217</v>
      </c>
      <c r="H224" s="141">
        <v>0.72099999999999997</v>
      </c>
      <c r="I224" s="142"/>
      <c r="J224" s="143">
        <f>ROUND(I224*H224,2)</f>
        <v>0</v>
      </c>
      <c r="K224" s="144"/>
      <c r="L224" s="32"/>
      <c r="M224" s="145" t="s">
        <v>1</v>
      </c>
      <c r="N224" s="146" t="s">
        <v>38</v>
      </c>
      <c r="P224" s="147">
        <f>O224*H224</f>
        <v>0</v>
      </c>
      <c r="Q224" s="147">
        <v>0</v>
      </c>
      <c r="R224" s="147">
        <f>Q224*H224</f>
        <v>0</v>
      </c>
      <c r="S224" s="147">
        <v>0</v>
      </c>
      <c r="T224" s="148">
        <f>S224*H224</f>
        <v>0</v>
      </c>
      <c r="AR224" s="149" t="s">
        <v>287</v>
      </c>
      <c r="AT224" s="149" t="s">
        <v>189</v>
      </c>
      <c r="AU224" s="149" t="s">
        <v>84</v>
      </c>
      <c r="AY224" s="17" t="s">
        <v>187</v>
      </c>
      <c r="BE224" s="150">
        <f>IF(N224="základní",J224,0)</f>
        <v>0</v>
      </c>
      <c r="BF224" s="150">
        <f>IF(N224="snížená",J224,0)</f>
        <v>0</v>
      </c>
      <c r="BG224" s="150">
        <f>IF(N224="zákl. přenesená",J224,0)</f>
        <v>0</v>
      </c>
      <c r="BH224" s="150">
        <f>IF(N224="sníž. přenesená",J224,0)</f>
        <v>0</v>
      </c>
      <c r="BI224" s="150">
        <f>IF(N224="nulová",J224,0)</f>
        <v>0</v>
      </c>
      <c r="BJ224" s="17" t="s">
        <v>80</v>
      </c>
      <c r="BK224" s="150">
        <f>ROUND(I224*H224,2)</f>
        <v>0</v>
      </c>
      <c r="BL224" s="17" t="s">
        <v>287</v>
      </c>
      <c r="BM224" s="149" t="s">
        <v>4002</v>
      </c>
    </row>
    <row r="225" spans="2:65" s="1" customFormat="1" ht="107.25">
      <c r="B225" s="32"/>
      <c r="D225" s="151" t="s">
        <v>195</v>
      </c>
      <c r="F225" s="152" t="s">
        <v>2890</v>
      </c>
      <c r="I225" s="153"/>
      <c r="L225" s="32"/>
      <c r="M225" s="154"/>
      <c r="T225" s="56"/>
      <c r="AT225" s="17" t="s">
        <v>195</v>
      </c>
      <c r="AU225" s="17" t="s">
        <v>84</v>
      </c>
    </row>
    <row r="226" spans="2:65" s="11" customFormat="1" ht="22.9" customHeight="1">
      <c r="B226" s="125"/>
      <c r="D226" s="126" t="s">
        <v>72</v>
      </c>
      <c r="E226" s="135" t="s">
        <v>2891</v>
      </c>
      <c r="F226" s="135" t="s">
        <v>2892</v>
      </c>
      <c r="I226" s="128"/>
      <c r="J226" s="136">
        <f>BK226</f>
        <v>0</v>
      </c>
      <c r="L226" s="125"/>
      <c r="M226" s="130"/>
      <c r="P226" s="131">
        <f>SUM(P227:P245)</f>
        <v>0</v>
      </c>
      <c r="R226" s="131">
        <f>SUM(R227:R245)</f>
        <v>9.3879999999999991E-2</v>
      </c>
      <c r="T226" s="132">
        <f>SUM(T227:T245)</f>
        <v>0</v>
      </c>
      <c r="AR226" s="126" t="s">
        <v>84</v>
      </c>
      <c r="AT226" s="133" t="s">
        <v>72</v>
      </c>
      <c r="AU226" s="133" t="s">
        <v>80</v>
      </c>
      <c r="AY226" s="126" t="s">
        <v>187</v>
      </c>
      <c r="BK226" s="134">
        <f>SUM(BK227:BK245)</f>
        <v>0</v>
      </c>
    </row>
    <row r="227" spans="2:65" s="1" customFormat="1" ht="33" customHeight="1">
      <c r="B227" s="32"/>
      <c r="C227" s="137" t="s">
        <v>501</v>
      </c>
      <c r="D227" s="137" t="s">
        <v>189</v>
      </c>
      <c r="E227" s="138" t="s">
        <v>2893</v>
      </c>
      <c r="F227" s="139" t="s">
        <v>2894</v>
      </c>
      <c r="G227" s="140" t="s">
        <v>397</v>
      </c>
      <c r="H227" s="141">
        <v>2</v>
      </c>
      <c r="I227" s="142"/>
      <c r="J227" s="143">
        <f>ROUND(I227*H227,2)</f>
        <v>0</v>
      </c>
      <c r="K227" s="144"/>
      <c r="L227" s="32"/>
      <c r="M227" s="145" t="s">
        <v>1</v>
      </c>
      <c r="N227" s="146" t="s">
        <v>38</v>
      </c>
      <c r="P227" s="147">
        <f>O227*H227</f>
        <v>0</v>
      </c>
      <c r="Q227" s="147">
        <v>2.7000000000000001E-3</v>
      </c>
      <c r="R227" s="147">
        <f>Q227*H227</f>
        <v>5.4000000000000003E-3</v>
      </c>
      <c r="S227" s="147">
        <v>0</v>
      </c>
      <c r="T227" s="148">
        <f>S227*H227</f>
        <v>0</v>
      </c>
      <c r="AR227" s="149" t="s">
        <v>287</v>
      </c>
      <c r="AT227" s="149" t="s">
        <v>189</v>
      </c>
      <c r="AU227" s="149" t="s">
        <v>84</v>
      </c>
      <c r="AY227" s="17" t="s">
        <v>187</v>
      </c>
      <c r="BE227" s="150">
        <f>IF(N227="základní",J227,0)</f>
        <v>0</v>
      </c>
      <c r="BF227" s="150">
        <f>IF(N227="snížená",J227,0)</f>
        <v>0</v>
      </c>
      <c r="BG227" s="150">
        <f>IF(N227="zákl. přenesená",J227,0)</f>
        <v>0</v>
      </c>
      <c r="BH227" s="150">
        <f>IF(N227="sníž. přenesená",J227,0)</f>
        <v>0</v>
      </c>
      <c r="BI227" s="150">
        <f>IF(N227="nulová",J227,0)</f>
        <v>0</v>
      </c>
      <c r="BJ227" s="17" t="s">
        <v>80</v>
      </c>
      <c r="BK227" s="150">
        <f>ROUND(I227*H227,2)</f>
        <v>0</v>
      </c>
      <c r="BL227" s="17" t="s">
        <v>287</v>
      </c>
      <c r="BM227" s="149" t="s">
        <v>4003</v>
      </c>
    </row>
    <row r="228" spans="2:65" s="1" customFormat="1" ht="33" customHeight="1">
      <c r="B228" s="32"/>
      <c r="C228" s="137" t="s">
        <v>506</v>
      </c>
      <c r="D228" s="137" t="s">
        <v>189</v>
      </c>
      <c r="E228" s="138" t="s">
        <v>2896</v>
      </c>
      <c r="F228" s="139" t="s">
        <v>2897</v>
      </c>
      <c r="G228" s="140" t="s">
        <v>397</v>
      </c>
      <c r="H228" s="141">
        <v>16</v>
      </c>
      <c r="I228" s="142"/>
      <c r="J228" s="143">
        <f>ROUND(I228*H228,2)</f>
        <v>0</v>
      </c>
      <c r="K228" s="144"/>
      <c r="L228" s="32"/>
      <c r="M228" s="145" t="s">
        <v>1</v>
      </c>
      <c r="N228" s="146" t="s">
        <v>38</v>
      </c>
      <c r="P228" s="147">
        <f>O228*H228</f>
        <v>0</v>
      </c>
      <c r="Q228" s="147">
        <v>3.48E-3</v>
      </c>
      <c r="R228" s="147">
        <f>Q228*H228</f>
        <v>5.568E-2</v>
      </c>
      <c r="S228" s="147">
        <v>0</v>
      </c>
      <c r="T228" s="148">
        <f>S228*H228</f>
        <v>0</v>
      </c>
      <c r="AR228" s="149" t="s">
        <v>287</v>
      </c>
      <c r="AT228" s="149" t="s">
        <v>189</v>
      </c>
      <c r="AU228" s="149" t="s">
        <v>84</v>
      </c>
      <c r="AY228" s="17" t="s">
        <v>187</v>
      </c>
      <c r="BE228" s="150">
        <f>IF(N228="základní",J228,0)</f>
        <v>0</v>
      </c>
      <c r="BF228" s="150">
        <f>IF(N228="snížená",J228,0)</f>
        <v>0</v>
      </c>
      <c r="BG228" s="150">
        <f>IF(N228="zákl. přenesená",J228,0)</f>
        <v>0</v>
      </c>
      <c r="BH228" s="150">
        <f>IF(N228="sníž. přenesená",J228,0)</f>
        <v>0</v>
      </c>
      <c r="BI228" s="150">
        <f>IF(N228="nulová",J228,0)</f>
        <v>0</v>
      </c>
      <c r="BJ228" s="17" t="s">
        <v>80</v>
      </c>
      <c r="BK228" s="150">
        <f>ROUND(I228*H228,2)</f>
        <v>0</v>
      </c>
      <c r="BL228" s="17" t="s">
        <v>287</v>
      </c>
      <c r="BM228" s="149" t="s">
        <v>4004</v>
      </c>
    </row>
    <row r="229" spans="2:65" s="1" customFormat="1" ht="21.75" customHeight="1">
      <c r="B229" s="32"/>
      <c r="C229" s="137" t="s">
        <v>478</v>
      </c>
      <c r="D229" s="137" t="s">
        <v>189</v>
      </c>
      <c r="E229" s="138" t="s">
        <v>2899</v>
      </c>
      <c r="F229" s="139" t="s">
        <v>2900</v>
      </c>
      <c r="G229" s="140" t="s">
        <v>397</v>
      </c>
      <c r="H229" s="141">
        <v>2</v>
      </c>
      <c r="I229" s="142"/>
      <c r="J229" s="143">
        <f>ROUND(I229*H229,2)</f>
        <v>0</v>
      </c>
      <c r="K229" s="144"/>
      <c r="L229" s="32"/>
      <c r="M229" s="145" t="s">
        <v>1</v>
      </c>
      <c r="N229" s="146" t="s">
        <v>38</v>
      </c>
      <c r="P229" s="147">
        <f>O229*H229</f>
        <v>0</v>
      </c>
      <c r="Q229" s="147">
        <v>4.6800000000000001E-3</v>
      </c>
      <c r="R229" s="147">
        <f>Q229*H229</f>
        <v>9.3600000000000003E-3</v>
      </c>
      <c r="S229" s="147">
        <v>0</v>
      </c>
      <c r="T229" s="148">
        <f>S229*H229</f>
        <v>0</v>
      </c>
      <c r="AR229" s="149" t="s">
        <v>287</v>
      </c>
      <c r="AT229" s="149" t="s">
        <v>189</v>
      </c>
      <c r="AU229" s="149" t="s">
        <v>84</v>
      </c>
      <c r="AY229" s="17" t="s">
        <v>187</v>
      </c>
      <c r="BE229" s="150">
        <f>IF(N229="základní",J229,0)</f>
        <v>0</v>
      </c>
      <c r="BF229" s="150">
        <f>IF(N229="snížená",J229,0)</f>
        <v>0</v>
      </c>
      <c r="BG229" s="150">
        <f>IF(N229="zákl. přenesená",J229,0)</f>
        <v>0</v>
      </c>
      <c r="BH229" s="150">
        <f>IF(N229="sníž. přenesená",J229,0)</f>
        <v>0</v>
      </c>
      <c r="BI229" s="150">
        <f>IF(N229="nulová",J229,0)</f>
        <v>0</v>
      </c>
      <c r="BJ229" s="17" t="s">
        <v>80</v>
      </c>
      <c r="BK229" s="150">
        <f>ROUND(I229*H229,2)</f>
        <v>0</v>
      </c>
      <c r="BL229" s="17" t="s">
        <v>287</v>
      </c>
      <c r="BM229" s="149" t="s">
        <v>4005</v>
      </c>
    </row>
    <row r="230" spans="2:65" s="1" customFormat="1" ht="24.2" customHeight="1">
      <c r="B230" s="32"/>
      <c r="C230" s="137" t="s">
        <v>515</v>
      </c>
      <c r="D230" s="137" t="s">
        <v>189</v>
      </c>
      <c r="E230" s="138" t="s">
        <v>2902</v>
      </c>
      <c r="F230" s="139" t="s">
        <v>2903</v>
      </c>
      <c r="G230" s="140" t="s">
        <v>2514</v>
      </c>
      <c r="H230" s="141">
        <v>1</v>
      </c>
      <c r="I230" s="142"/>
      <c r="J230" s="143">
        <f>ROUND(I230*H230,2)</f>
        <v>0</v>
      </c>
      <c r="K230" s="144"/>
      <c r="L230" s="32"/>
      <c r="M230" s="145" t="s">
        <v>1</v>
      </c>
      <c r="N230" s="146" t="s">
        <v>38</v>
      </c>
      <c r="P230" s="147">
        <f>O230*H230</f>
        <v>0</v>
      </c>
      <c r="Q230" s="147">
        <v>3.3800000000000002E-3</v>
      </c>
      <c r="R230" s="147">
        <f>Q230*H230</f>
        <v>3.3800000000000002E-3</v>
      </c>
      <c r="S230" s="147">
        <v>0</v>
      </c>
      <c r="T230" s="148">
        <f>S230*H230</f>
        <v>0</v>
      </c>
      <c r="AR230" s="149" t="s">
        <v>287</v>
      </c>
      <c r="AT230" s="149" t="s">
        <v>189</v>
      </c>
      <c r="AU230" s="149" t="s">
        <v>84</v>
      </c>
      <c r="AY230" s="17" t="s">
        <v>187</v>
      </c>
      <c r="BE230" s="150">
        <f>IF(N230="základní",J230,0)</f>
        <v>0</v>
      </c>
      <c r="BF230" s="150">
        <f>IF(N230="snížená",J230,0)</f>
        <v>0</v>
      </c>
      <c r="BG230" s="150">
        <f>IF(N230="zákl. přenesená",J230,0)</f>
        <v>0</v>
      </c>
      <c r="BH230" s="150">
        <f>IF(N230="sníž. přenesená",J230,0)</f>
        <v>0</v>
      </c>
      <c r="BI230" s="150">
        <f>IF(N230="nulová",J230,0)</f>
        <v>0</v>
      </c>
      <c r="BJ230" s="17" t="s">
        <v>80</v>
      </c>
      <c r="BK230" s="150">
        <f>ROUND(I230*H230,2)</f>
        <v>0</v>
      </c>
      <c r="BL230" s="17" t="s">
        <v>287</v>
      </c>
      <c r="BM230" s="149" t="s">
        <v>4006</v>
      </c>
    </row>
    <row r="231" spans="2:65" s="1" customFormat="1" ht="29.25">
      <c r="B231" s="32"/>
      <c r="D231" s="151" t="s">
        <v>195</v>
      </c>
      <c r="F231" s="152" t="s">
        <v>2905</v>
      </c>
      <c r="I231" s="153"/>
      <c r="L231" s="32"/>
      <c r="M231" s="154"/>
      <c r="T231" s="56"/>
      <c r="AT231" s="17" t="s">
        <v>195</v>
      </c>
      <c r="AU231" s="17" t="s">
        <v>84</v>
      </c>
    </row>
    <row r="232" spans="2:65" s="1" customFormat="1" ht="16.5" customHeight="1">
      <c r="B232" s="32"/>
      <c r="C232" s="137" t="s">
        <v>519</v>
      </c>
      <c r="D232" s="137" t="s">
        <v>189</v>
      </c>
      <c r="E232" s="138" t="s">
        <v>2906</v>
      </c>
      <c r="F232" s="139" t="s">
        <v>2907</v>
      </c>
      <c r="G232" s="140" t="s">
        <v>2514</v>
      </c>
      <c r="H232" s="141">
        <v>1</v>
      </c>
      <c r="I232" s="142"/>
      <c r="J232" s="143">
        <f>ROUND(I232*H232,2)</f>
        <v>0</v>
      </c>
      <c r="K232" s="144"/>
      <c r="L232" s="32"/>
      <c r="M232" s="145" t="s">
        <v>1</v>
      </c>
      <c r="N232" s="146" t="s">
        <v>38</v>
      </c>
      <c r="P232" s="147">
        <f>O232*H232</f>
        <v>0</v>
      </c>
      <c r="Q232" s="147">
        <v>2.2000000000000001E-4</v>
      </c>
      <c r="R232" s="147">
        <f>Q232*H232</f>
        <v>2.2000000000000001E-4</v>
      </c>
      <c r="S232" s="147">
        <v>0</v>
      </c>
      <c r="T232" s="148">
        <f>S232*H232</f>
        <v>0</v>
      </c>
      <c r="AR232" s="149" t="s">
        <v>287</v>
      </c>
      <c r="AT232" s="149" t="s">
        <v>189</v>
      </c>
      <c r="AU232" s="149" t="s">
        <v>84</v>
      </c>
      <c r="AY232" s="17" t="s">
        <v>187</v>
      </c>
      <c r="BE232" s="150">
        <f>IF(N232="základní",J232,0)</f>
        <v>0</v>
      </c>
      <c r="BF232" s="150">
        <f>IF(N232="snížená",J232,0)</f>
        <v>0</v>
      </c>
      <c r="BG232" s="150">
        <f>IF(N232="zákl. přenesená",J232,0)</f>
        <v>0</v>
      </c>
      <c r="BH232" s="150">
        <f>IF(N232="sníž. přenesená",J232,0)</f>
        <v>0</v>
      </c>
      <c r="BI232" s="150">
        <f>IF(N232="nulová",J232,0)</f>
        <v>0</v>
      </c>
      <c r="BJ232" s="17" t="s">
        <v>80</v>
      </c>
      <c r="BK232" s="150">
        <f>ROUND(I232*H232,2)</f>
        <v>0</v>
      </c>
      <c r="BL232" s="17" t="s">
        <v>287</v>
      </c>
      <c r="BM232" s="149" t="s">
        <v>4007</v>
      </c>
    </row>
    <row r="233" spans="2:65" s="1" customFormat="1" ht="29.25">
      <c r="B233" s="32"/>
      <c r="D233" s="151" t="s">
        <v>195</v>
      </c>
      <c r="F233" s="152" t="s">
        <v>2905</v>
      </c>
      <c r="I233" s="153"/>
      <c r="L233" s="32"/>
      <c r="M233" s="154"/>
      <c r="T233" s="56"/>
      <c r="AT233" s="17" t="s">
        <v>195</v>
      </c>
      <c r="AU233" s="17" t="s">
        <v>84</v>
      </c>
    </row>
    <row r="234" spans="2:65" s="1" customFormat="1" ht="37.9" customHeight="1">
      <c r="B234" s="32"/>
      <c r="C234" s="137" t="s">
        <v>524</v>
      </c>
      <c r="D234" s="137" t="s">
        <v>189</v>
      </c>
      <c r="E234" s="138" t="s">
        <v>2909</v>
      </c>
      <c r="F234" s="139" t="s">
        <v>2910</v>
      </c>
      <c r="G234" s="140" t="s">
        <v>2514</v>
      </c>
      <c r="H234" s="141">
        <v>2</v>
      </c>
      <c r="I234" s="142"/>
      <c r="J234" s="143">
        <f>ROUND(I234*H234,2)</f>
        <v>0</v>
      </c>
      <c r="K234" s="144"/>
      <c r="L234" s="32"/>
      <c r="M234" s="145" t="s">
        <v>1</v>
      </c>
      <c r="N234" s="146" t="s">
        <v>38</v>
      </c>
      <c r="P234" s="147">
        <f>O234*H234</f>
        <v>0</v>
      </c>
      <c r="Q234" s="147">
        <v>6.79E-3</v>
      </c>
      <c r="R234" s="147">
        <f>Q234*H234</f>
        <v>1.358E-2</v>
      </c>
      <c r="S234" s="147">
        <v>0</v>
      </c>
      <c r="T234" s="148">
        <f>S234*H234</f>
        <v>0</v>
      </c>
      <c r="AR234" s="149" t="s">
        <v>287</v>
      </c>
      <c r="AT234" s="149" t="s">
        <v>189</v>
      </c>
      <c r="AU234" s="149" t="s">
        <v>84</v>
      </c>
      <c r="AY234" s="17" t="s">
        <v>187</v>
      </c>
      <c r="BE234" s="150">
        <f>IF(N234="základní",J234,0)</f>
        <v>0</v>
      </c>
      <c r="BF234" s="150">
        <f>IF(N234="snížená",J234,0)</f>
        <v>0</v>
      </c>
      <c r="BG234" s="150">
        <f>IF(N234="zákl. přenesená",J234,0)</f>
        <v>0</v>
      </c>
      <c r="BH234" s="150">
        <f>IF(N234="sníž. přenesená",J234,0)</f>
        <v>0</v>
      </c>
      <c r="BI234" s="150">
        <f>IF(N234="nulová",J234,0)</f>
        <v>0</v>
      </c>
      <c r="BJ234" s="17" t="s">
        <v>80</v>
      </c>
      <c r="BK234" s="150">
        <f>ROUND(I234*H234,2)</f>
        <v>0</v>
      </c>
      <c r="BL234" s="17" t="s">
        <v>287</v>
      </c>
      <c r="BM234" s="149" t="s">
        <v>4008</v>
      </c>
    </row>
    <row r="235" spans="2:65" s="1" customFormat="1" ht="87.75">
      <c r="B235" s="32"/>
      <c r="D235" s="151" t="s">
        <v>195</v>
      </c>
      <c r="F235" s="152" t="s">
        <v>2912</v>
      </c>
      <c r="I235" s="153"/>
      <c r="L235" s="32"/>
      <c r="M235" s="154"/>
      <c r="T235" s="56"/>
      <c r="AT235" s="17" t="s">
        <v>195</v>
      </c>
      <c r="AU235" s="17" t="s">
        <v>84</v>
      </c>
    </row>
    <row r="236" spans="2:65" s="1" customFormat="1" ht="37.9" customHeight="1">
      <c r="B236" s="32"/>
      <c r="C236" s="137" t="s">
        <v>529</v>
      </c>
      <c r="D236" s="137" t="s">
        <v>189</v>
      </c>
      <c r="E236" s="138" t="s">
        <v>2913</v>
      </c>
      <c r="F236" s="139" t="s">
        <v>2914</v>
      </c>
      <c r="G236" s="140" t="s">
        <v>406</v>
      </c>
      <c r="H236" s="141">
        <v>2</v>
      </c>
      <c r="I236" s="142"/>
      <c r="J236" s="143">
        <f>ROUND(I236*H236,2)</f>
        <v>0</v>
      </c>
      <c r="K236" s="144"/>
      <c r="L236" s="32"/>
      <c r="M236" s="145" t="s">
        <v>1</v>
      </c>
      <c r="N236" s="146" t="s">
        <v>38</v>
      </c>
      <c r="P236" s="147">
        <f>O236*H236</f>
        <v>0</v>
      </c>
      <c r="Q236" s="147">
        <v>0</v>
      </c>
      <c r="R236" s="147">
        <f>Q236*H236</f>
        <v>0</v>
      </c>
      <c r="S236" s="147">
        <v>0</v>
      </c>
      <c r="T236" s="148">
        <f>S236*H236</f>
        <v>0</v>
      </c>
      <c r="AR236" s="149" t="s">
        <v>287</v>
      </c>
      <c r="AT236" s="149" t="s">
        <v>189</v>
      </c>
      <c r="AU236" s="149" t="s">
        <v>84</v>
      </c>
      <c r="AY236" s="17" t="s">
        <v>187</v>
      </c>
      <c r="BE236" s="150">
        <f>IF(N236="základní",J236,0)</f>
        <v>0</v>
      </c>
      <c r="BF236" s="150">
        <f>IF(N236="snížená",J236,0)</f>
        <v>0</v>
      </c>
      <c r="BG236" s="150">
        <f>IF(N236="zákl. přenesená",J236,0)</f>
        <v>0</v>
      </c>
      <c r="BH236" s="150">
        <f>IF(N236="sníž. přenesená",J236,0)</f>
        <v>0</v>
      </c>
      <c r="BI236" s="150">
        <f>IF(N236="nulová",J236,0)</f>
        <v>0</v>
      </c>
      <c r="BJ236" s="17" t="s">
        <v>80</v>
      </c>
      <c r="BK236" s="150">
        <f>ROUND(I236*H236,2)</f>
        <v>0</v>
      </c>
      <c r="BL236" s="17" t="s">
        <v>287</v>
      </c>
      <c r="BM236" s="149" t="s">
        <v>4009</v>
      </c>
    </row>
    <row r="237" spans="2:65" s="1" customFormat="1" ht="87.75">
      <c r="B237" s="32"/>
      <c r="D237" s="151" t="s">
        <v>195</v>
      </c>
      <c r="F237" s="152" t="s">
        <v>2912</v>
      </c>
      <c r="I237" s="153"/>
      <c r="L237" s="32"/>
      <c r="M237" s="154"/>
      <c r="T237" s="56"/>
      <c r="AT237" s="17" t="s">
        <v>195</v>
      </c>
      <c r="AU237" s="17" t="s">
        <v>84</v>
      </c>
    </row>
    <row r="238" spans="2:65" s="1" customFormat="1" ht="33" customHeight="1">
      <c r="B238" s="32"/>
      <c r="C238" s="137" t="s">
        <v>534</v>
      </c>
      <c r="D238" s="137" t="s">
        <v>189</v>
      </c>
      <c r="E238" s="138" t="s">
        <v>2916</v>
      </c>
      <c r="F238" s="139" t="s">
        <v>2917</v>
      </c>
      <c r="G238" s="140" t="s">
        <v>406</v>
      </c>
      <c r="H238" s="141">
        <v>2</v>
      </c>
      <c r="I238" s="142"/>
      <c r="J238" s="143">
        <f>ROUND(I238*H238,2)</f>
        <v>0</v>
      </c>
      <c r="K238" s="144"/>
      <c r="L238" s="32"/>
      <c r="M238" s="145" t="s">
        <v>1</v>
      </c>
      <c r="N238" s="146" t="s">
        <v>38</v>
      </c>
      <c r="P238" s="147">
        <f>O238*H238</f>
        <v>0</v>
      </c>
      <c r="Q238" s="147">
        <v>6.0999999999999997E-4</v>
      </c>
      <c r="R238" s="147">
        <f>Q238*H238</f>
        <v>1.2199999999999999E-3</v>
      </c>
      <c r="S238" s="147">
        <v>0</v>
      </c>
      <c r="T238" s="148">
        <f>S238*H238</f>
        <v>0</v>
      </c>
      <c r="AR238" s="149" t="s">
        <v>287</v>
      </c>
      <c r="AT238" s="149" t="s">
        <v>189</v>
      </c>
      <c r="AU238" s="149" t="s">
        <v>84</v>
      </c>
      <c r="AY238" s="17" t="s">
        <v>187</v>
      </c>
      <c r="BE238" s="150">
        <f>IF(N238="základní",J238,0)</f>
        <v>0</v>
      </c>
      <c r="BF238" s="150">
        <f>IF(N238="snížená",J238,0)</f>
        <v>0</v>
      </c>
      <c r="BG238" s="150">
        <f>IF(N238="zákl. přenesená",J238,0)</f>
        <v>0</v>
      </c>
      <c r="BH238" s="150">
        <f>IF(N238="sníž. přenesená",J238,0)</f>
        <v>0</v>
      </c>
      <c r="BI238" s="150">
        <f>IF(N238="nulová",J238,0)</f>
        <v>0</v>
      </c>
      <c r="BJ238" s="17" t="s">
        <v>80</v>
      </c>
      <c r="BK238" s="150">
        <f>ROUND(I238*H238,2)</f>
        <v>0</v>
      </c>
      <c r="BL238" s="17" t="s">
        <v>287</v>
      </c>
      <c r="BM238" s="149" t="s">
        <v>4010</v>
      </c>
    </row>
    <row r="239" spans="2:65" s="1" customFormat="1" ht="39">
      <c r="B239" s="32"/>
      <c r="D239" s="151" t="s">
        <v>195</v>
      </c>
      <c r="F239" s="152" t="s">
        <v>2919</v>
      </c>
      <c r="I239" s="153"/>
      <c r="L239" s="32"/>
      <c r="M239" s="154"/>
      <c r="T239" s="56"/>
      <c r="AT239" s="17" t="s">
        <v>195</v>
      </c>
      <c r="AU239" s="17" t="s">
        <v>84</v>
      </c>
    </row>
    <row r="240" spans="2:65" s="1" customFormat="1" ht="33" customHeight="1">
      <c r="B240" s="32"/>
      <c r="C240" s="137" t="s">
        <v>539</v>
      </c>
      <c r="D240" s="137" t="s">
        <v>189</v>
      </c>
      <c r="E240" s="138" t="s">
        <v>2920</v>
      </c>
      <c r="F240" s="139" t="s">
        <v>2921</v>
      </c>
      <c r="G240" s="140" t="s">
        <v>406</v>
      </c>
      <c r="H240" s="141">
        <v>2</v>
      </c>
      <c r="I240" s="142"/>
      <c r="J240" s="143">
        <f>ROUND(I240*H240,2)</f>
        <v>0</v>
      </c>
      <c r="K240" s="144"/>
      <c r="L240" s="32"/>
      <c r="M240" s="145" t="s">
        <v>1</v>
      </c>
      <c r="N240" s="146" t="s">
        <v>38</v>
      </c>
      <c r="P240" s="147">
        <f>O240*H240</f>
        <v>0</v>
      </c>
      <c r="Q240" s="147">
        <v>8.8000000000000003E-4</v>
      </c>
      <c r="R240" s="147">
        <f>Q240*H240</f>
        <v>1.7600000000000001E-3</v>
      </c>
      <c r="S240" s="147">
        <v>0</v>
      </c>
      <c r="T240" s="148">
        <f>S240*H240</f>
        <v>0</v>
      </c>
      <c r="AR240" s="149" t="s">
        <v>287</v>
      </c>
      <c r="AT240" s="149" t="s">
        <v>189</v>
      </c>
      <c r="AU240" s="149" t="s">
        <v>84</v>
      </c>
      <c r="AY240" s="17" t="s">
        <v>187</v>
      </c>
      <c r="BE240" s="150">
        <f>IF(N240="základní",J240,0)</f>
        <v>0</v>
      </c>
      <c r="BF240" s="150">
        <f>IF(N240="snížená",J240,0)</f>
        <v>0</v>
      </c>
      <c r="BG240" s="150">
        <f>IF(N240="zákl. přenesená",J240,0)</f>
        <v>0</v>
      </c>
      <c r="BH240" s="150">
        <f>IF(N240="sníž. přenesená",J240,0)</f>
        <v>0</v>
      </c>
      <c r="BI240" s="150">
        <f>IF(N240="nulová",J240,0)</f>
        <v>0</v>
      </c>
      <c r="BJ240" s="17" t="s">
        <v>80</v>
      </c>
      <c r="BK240" s="150">
        <f>ROUND(I240*H240,2)</f>
        <v>0</v>
      </c>
      <c r="BL240" s="17" t="s">
        <v>287</v>
      </c>
      <c r="BM240" s="149" t="s">
        <v>4011</v>
      </c>
    </row>
    <row r="241" spans="2:65" s="1" customFormat="1" ht="39">
      <c r="B241" s="32"/>
      <c r="D241" s="151" t="s">
        <v>195</v>
      </c>
      <c r="F241" s="152" t="s">
        <v>2919</v>
      </c>
      <c r="I241" s="153"/>
      <c r="L241" s="32"/>
      <c r="M241" s="154"/>
      <c r="T241" s="56"/>
      <c r="AT241" s="17" t="s">
        <v>195</v>
      </c>
      <c r="AU241" s="17" t="s">
        <v>84</v>
      </c>
    </row>
    <row r="242" spans="2:65" s="1" customFormat="1" ht="37.9" customHeight="1">
      <c r="B242" s="32"/>
      <c r="C242" s="137" t="s">
        <v>543</v>
      </c>
      <c r="D242" s="137" t="s">
        <v>189</v>
      </c>
      <c r="E242" s="138" t="s">
        <v>2923</v>
      </c>
      <c r="F242" s="139" t="s">
        <v>2924</v>
      </c>
      <c r="G242" s="140" t="s">
        <v>2514</v>
      </c>
      <c r="H242" s="141">
        <v>1</v>
      </c>
      <c r="I242" s="142"/>
      <c r="J242" s="143">
        <f>ROUND(I242*H242,2)</f>
        <v>0</v>
      </c>
      <c r="K242" s="144"/>
      <c r="L242" s="32"/>
      <c r="M242" s="145" t="s">
        <v>1</v>
      </c>
      <c r="N242" s="146" t="s">
        <v>38</v>
      </c>
      <c r="P242" s="147">
        <f>O242*H242</f>
        <v>0</v>
      </c>
      <c r="Q242" s="147">
        <v>3.2799999999999999E-3</v>
      </c>
      <c r="R242" s="147">
        <f>Q242*H242</f>
        <v>3.2799999999999999E-3</v>
      </c>
      <c r="S242" s="147">
        <v>0</v>
      </c>
      <c r="T242" s="148">
        <f>S242*H242</f>
        <v>0</v>
      </c>
      <c r="AR242" s="149" t="s">
        <v>287</v>
      </c>
      <c r="AT242" s="149" t="s">
        <v>189</v>
      </c>
      <c r="AU242" s="149" t="s">
        <v>84</v>
      </c>
      <c r="AY242" s="17" t="s">
        <v>187</v>
      </c>
      <c r="BE242" s="150">
        <f>IF(N242="základní",J242,0)</f>
        <v>0</v>
      </c>
      <c r="BF242" s="150">
        <f>IF(N242="snížená",J242,0)</f>
        <v>0</v>
      </c>
      <c r="BG242" s="150">
        <f>IF(N242="zákl. přenesená",J242,0)</f>
        <v>0</v>
      </c>
      <c r="BH242" s="150">
        <f>IF(N242="sníž. přenesená",J242,0)</f>
        <v>0</v>
      </c>
      <c r="BI242" s="150">
        <f>IF(N242="nulová",J242,0)</f>
        <v>0</v>
      </c>
      <c r="BJ242" s="17" t="s">
        <v>80</v>
      </c>
      <c r="BK242" s="150">
        <f>ROUND(I242*H242,2)</f>
        <v>0</v>
      </c>
      <c r="BL242" s="17" t="s">
        <v>287</v>
      </c>
      <c r="BM242" s="149" t="s">
        <v>4012</v>
      </c>
    </row>
    <row r="243" spans="2:65" s="1" customFormat="1" ht="39">
      <c r="B243" s="32"/>
      <c r="D243" s="151" t="s">
        <v>195</v>
      </c>
      <c r="F243" s="152" t="s">
        <v>2919</v>
      </c>
      <c r="I243" s="153"/>
      <c r="L243" s="32"/>
      <c r="M243" s="154"/>
      <c r="T243" s="56"/>
      <c r="AT243" s="17" t="s">
        <v>195</v>
      </c>
      <c r="AU243" s="17" t="s">
        <v>84</v>
      </c>
    </row>
    <row r="244" spans="2:65" s="1" customFormat="1" ht="44.25" customHeight="1">
      <c r="B244" s="32"/>
      <c r="C244" s="137" t="s">
        <v>548</v>
      </c>
      <c r="D244" s="137" t="s">
        <v>189</v>
      </c>
      <c r="E244" s="138" t="s">
        <v>2926</v>
      </c>
      <c r="F244" s="139" t="s">
        <v>2927</v>
      </c>
      <c r="G244" s="140" t="s">
        <v>217</v>
      </c>
      <c r="H244" s="141">
        <v>9.4E-2</v>
      </c>
      <c r="I244" s="142"/>
      <c r="J244" s="143">
        <f>ROUND(I244*H244,2)</f>
        <v>0</v>
      </c>
      <c r="K244" s="144"/>
      <c r="L244" s="32"/>
      <c r="M244" s="145" t="s">
        <v>1</v>
      </c>
      <c r="N244" s="146" t="s">
        <v>38</v>
      </c>
      <c r="P244" s="147">
        <f>O244*H244</f>
        <v>0</v>
      </c>
      <c r="Q244" s="147">
        <v>0</v>
      </c>
      <c r="R244" s="147">
        <f>Q244*H244</f>
        <v>0</v>
      </c>
      <c r="S244" s="147">
        <v>0</v>
      </c>
      <c r="T244" s="148">
        <f>S244*H244</f>
        <v>0</v>
      </c>
      <c r="AR244" s="149" t="s">
        <v>287</v>
      </c>
      <c r="AT244" s="149" t="s">
        <v>189</v>
      </c>
      <c r="AU244" s="149" t="s">
        <v>84</v>
      </c>
      <c r="AY244" s="17" t="s">
        <v>187</v>
      </c>
      <c r="BE244" s="150">
        <f>IF(N244="základní",J244,0)</f>
        <v>0</v>
      </c>
      <c r="BF244" s="150">
        <f>IF(N244="snížená",J244,0)</f>
        <v>0</v>
      </c>
      <c r="BG244" s="150">
        <f>IF(N244="zákl. přenesená",J244,0)</f>
        <v>0</v>
      </c>
      <c r="BH244" s="150">
        <f>IF(N244="sníž. přenesená",J244,0)</f>
        <v>0</v>
      </c>
      <c r="BI244" s="150">
        <f>IF(N244="nulová",J244,0)</f>
        <v>0</v>
      </c>
      <c r="BJ244" s="17" t="s">
        <v>80</v>
      </c>
      <c r="BK244" s="150">
        <f>ROUND(I244*H244,2)</f>
        <v>0</v>
      </c>
      <c r="BL244" s="17" t="s">
        <v>287</v>
      </c>
      <c r="BM244" s="149" t="s">
        <v>4013</v>
      </c>
    </row>
    <row r="245" spans="2:65" s="1" customFormat="1" ht="107.25">
      <c r="B245" s="32"/>
      <c r="D245" s="151" t="s">
        <v>195</v>
      </c>
      <c r="F245" s="152" t="s">
        <v>2929</v>
      </c>
      <c r="I245" s="153"/>
      <c r="L245" s="32"/>
      <c r="M245" s="154"/>
      <c r="T245" s="56"/>
      <c r="AT245" s="17" t="s">
        <v>195</v>
      </c>
      <c r="AU245" s="17" t="s">
        <v>84</v>
      </c>
    </row>
    <row r="246" spans="2:65" s="11" customFormat="1" ht="22.9" customHeight="1">
      <c r="B246" s="125"/>
      <c r="D246" s="126" t="s">
        <v>72</v>
      </c>
      <c r="E246" s="135" t="s">
        <v>2930</v>
      </c>
      <c r="F246" s="135" t="s">
        <v>2931</v>
      </c>
      <c r="I246" s="128"/>
      <c r="J246" s="136">
        <f>BK246</f>
        <v>0</v>
      </c>
      <c r="L246" s="125"/>
      <c r="M246" s="130"/>
      <c r="P246" s="131">
        <f>SUM(P247:P274)</f>
        <v>0</v>
      </c>
      <c r="R246" s="131">
        <f>SUM(R247:R274)</f>
        <v>0.61183999999999994</v>
      </c>
      <c r="T246" s="132">
        <f>SUM(T247:T274)</f>
        <v>0</v>
      </c>
      <c r="AR246" s="126" t="s">
        <v>84</v>
      </c>
      <c r="AT246" s="133" t="s">
        <v>72</v>
      </c>
      <c r="AU246" s="133" t="s">
        <v>80</v>
      </c>
      <c r="AY246" s="126" t="s">
        <v>187</v>
      </c>
      <c r="BK246" s="134">
        <f>SUM(BK247:BK274)</f>
        <v>0</v>
      </c>
    </row>
    <row r="247" spans="2:65" s="1" customFormat="1" ht="24.2" customHeight="1">
      <c r="B247" s="32"/>
      <c r="C247" s="137" t="s">
        <v>554</v>
      </c>
      <c r="D247" s="137" t="s">
        <v>189</v>
      </c>
      <c r="E247" s="138" t="s">
        <v>2932</v>
      </c>
      <c r="F247" s="139" t="s">
        <v>2933</v>
      </c>
      <c r="G247" s="140" t="s">
        <v>2514</v>
      </c>
      <c r="H247" s="141">
        <v>8</v>
      </c>
      <c r="I247" s="142"/>
      <c r="J247" s="143">
        <f>ROUND(I247*H247,2)</f>
        <v>0</v>
      </c>
      <c r="K247" s="144"/>
      <c r="L247" s="32"/>
      <c r="M247" s="145" t="s">
        <v>1</v>
      </c>
      <c r="N247" s="146" t="s">
        <v>38</v>
      </c>
      <c r="P247" s="147">
        <f>O247*H247</f>
        <v>0</v>
      </c>
      <c r="Q247" s="147">
        <v>2.3199999999999998E-2</v>
      </c>
      <c r="R247" s="147">
        <f>Q247*H247</f>
        <v>0.18559999999999999</v>
      </c>
      <c r="S247" s="147">
        <v>0</v>
      </c>
      <c r="T247" s="148">
        <f>S247*H247</f>
        <v>0</v>
      </c>
      <c r="AR247" s="149" t="s">
        <v>287</v>
      </c>
      <c r="AT247" s="149" t="s">
        <v>189</v>
      </c>
      <c r="AU247" s="149" t="s">
        <v>84</v>
      </c>
      <c r="AY247" s="17" t="s">
        <v>187</v>
      </c>
      <c r="BE247" s="150">
        <f>IF(N247="základní",J247,0)</f>
        <v>0</v>
      </c>
      <c r="BF247" s="150">
        <f>IF(N247="snížená",J247,0)</f>
        <v>0</v>
      </c>
      <c r="BG247" s="150">
        <f>IF(N247="zákl. přenesená",J247,0)</f>
        <v>0</v>
      </c>
      <c r="BH247" s="150">
        <f>IF(N247="sníž. přenesená",J247,0)</f>
        <v>0</v>
      </c>
      <c r="BI247" s="150">
        <f>IF(N247="nulová",J247,0)</f>
        <v>0</v>
      </c>
      <c r="BJ247" s="17" t="s">
        <v>80</v>
      </c>
      <c r="BK247" s="150">
        <f>ROUND(I247*H247,2)</f>
        <v>0</v>
      </c>
      <c r="BL247" s="17" t="s">
        <v>287</v>
      </c>
      <c r="BM247" s="149" t="s">
        <v>4014</v>
      </c>
    </row>
    <row r="248" spans="2:65" s="1" customFormat="1" ht="29.25">
      <c r="B248" s="32"/>
      <c r="D248" s="151" t="s">
        <v>195</v>
      </c>
      <c r="F248" s="152" t="s">
        <v>2935</v>
      </c>
      <c r="I248" s="153"/>
      <c r="L248" s="32"/>
      <c r="M248" s="154"/>
      <c r="T248" s="56"/>
      <c r="AT248" s="17" t="s">
        <v>195</v>
      </c>
      <c r="AU248" s="17" t="s">
        <v>84</v>
      </c>
    </row>
    <row r="249" spans="2:65" s="1" customFormat="1" ht="37.9" customHeight="1">
      <c r="B249" s="32"/>
      <c r="C249" s="137" t="s">
        <v>559</v>
      </c>
      <c r="D249" s="137" t="s">
        <v>189</v>
      </c>
      <c r="E249" s="138" t="s">
        <v>2936</v>
      </c>
      <c r="F249" s="139" t="s">
        <v>2937</v>
      </c>
      <c r="G249" s="140" t="s">
        <v>2514</v>
      </c>
      <c r="H249" s="141">
        <v>8</v>
      </c>
      <c r="I249" s="142"/>
      <c r="J249" s="143">
        <f>ROUND(I249*H249,2)</f>
        <v>0</v>
      </c>
      <c r="K249" s="144"/>
      <c r="L249" s="32"/>
      <c r="M249" s="145" t="s">
        <v>1</v>
      </c>
      <c r="N249" s="146" t="s">
        <v>38</v>
      </c>
      <c r="P249" s="147">
        <f>O249*H249</f>
        <v>0</v>
      </c>
      <c r="Q249" s="147">
        <v>1.4970000000000001E-2</v>
      </c>
      <c r="R249" s="147">
        <f>Q249*H249</f>
        <v>0.11976000000000001</v>
      </c>
      <c r="S249" s="147">
        <v>0</v>
      </c>
      <c r="T249" s="148">
        <f>S249*H249</f>
        <v>0</v>
      </c>
      <c r="AR249" s="149" t="s">
        <v>287</v>
      </c>
      <c r="AT249" s="149" t="s">
        <v>189</v>
      </c>
      <c r="AU249" s="149" t="s">
        <v>84</v>
      </c>
      <c r="AY249" s="17" t="s">
        <v>187</v>
      </c>
      <c r="BE249" s="150">
        <f>IF(N249="základní",J249,0)</f>
        <v>0</v>
      </c>
      <c r="BF249" s="150">
        <f>IF(N249="snížená",J249,0)</f>
        <v>0</v>
      </c>
      <c r="BG249" s="150">
        <f>IF(N249="zákl. přenesená",J249,0)</f>
        <v>0</v>
      </c>
      <c r="BH249" s="150">
        <f>IF(N249="sníž. přenesená",J249,0)</f>
        <v>0</v>
      </c>
      <c r="BI249" s="150">
        <f>IF(N249="nulová",J249,0)</f>
        <v>0</v>
      </c>
      <c r="BJ249" s="17" t="s">
        <v>80</v>
      </c>
      <c r="BK249" s="150">
        <f>ROUND(I249*H249,2)</f>
        <v>0</v>
      </c>
      <c r="BL249" s="17" t="s">
        <v>287</v>
      </c>
      <c r="BM249" s="149" t="s">
        <v>4015</v>
      </c>
    </row>
    <row r="250" spans="2:65" s="1" customFormat="1" ht="78">
      <c r="B250" s="32"/>
      <c r="D250" s="151" t="s">
        <v>195</v>
      </c>
      <c r="F250" s="152" t="s">
        <v>2939</v>
      </c>
      <c r="I250" s="153"/>
      <c r="L250" s="32"/>
      <c r="M250" s="154"/>
      <c r="T250" s="56"/>
      <c r="AT250" s="17" t="s">
        <v>195</v>
      </c>
      <c r="AU250" s="17" t="s">
        <v>84</v>
      </c>
    </row>
    <row r="251" spans="2:65" s="1" customFormat="1" ht="24.2" customHeight="1">
      <c r="B251" s="32"/>
      <c r="C251" s="137" t="s">
        <v>565</v>
      </c>
      <c r="D251" s="137" t="s">
        <v>189</v>
      </c>
      <c r="E251" s="138" t="s">
        <v>2940</v>
      </c>
      <c r="F251" s="139" t="s">
        <v>2941</v>
      </c>
      <c r="G251" s="140" t="s">
        <v>2514</v>
      </c>
      <c r="H251" s="141">
        <v>4</v>
      </c>
      <c r="I251" s="142"/>
      <c r="J251" s="143">
        <f>ROUND(I251*H251,2)</f>
        <v>0</v>
      </c>
      <c r="K251" s="144"/>
      <c r="L251" s="32"/>
      <c r="M251" s="145" t="s">
        <v>1</v>
      </c>
      <c r="N251" s="146" t="s">
        <v>38</v>
      </c>
      <c r="P251" s="147">
        <f>O251*H251</f>
        <v>0</v>
      </c>
      <c r="Q251" s="147">
        <v>5.2990000000000002E-2</v>
      </c>
      <c r="R251" s="147">
        <f>Q251*H251</f>
        <v>0.21196000000000001</v>
      </c>
      <c r="S251" s="147">
        <v>0</v>
      </c>
      <c r="T251" s="148">
        <f>S251*H251</f>
        <v>0</v>
      </c>
      <c r="AR251" s="149" t="s">
        <v>287</v>
      </c>
      <c r="AT251" s="149" t="s">
        <v>189</v>
      </c>
      <c r="AU251" s="149" t="s">
        <v>84</v>
      </c>
      <c r="AY251" s="17" t="s">
        <v>187</v>
      </c>
      <c r="BE251" s="150">
        <f>IF(N251="základní",J251,0)</f>
        <v>0</v>
      </c>
      <c r="BF251" s="150">
        <f>IF(N251="snížená",J251,0)</f>
        <v>0</v>
      </c>
      <c r="BG251" s="150">
        <f>IF(N251="zákl. přenesená",J251,0)</f>
        <v>0</v>
      </c>
      <c r="BH251" s="150">
        <f>IF(N251="sníž. přenesená",J251,0)</f>
        <v>0</v>
      </c>
      <c r="BI251" s="150">
        <f>IF(N251="nulová",J251,0)</f>
        <v>0</v>
      </c>
      <c r="BJ251" s="17" t="s">
        <v>80</v>
      </c>
      <c r="BK251" s="150">
        <f>ROUND(I251*H251,2)</f>
        <v>0</v>
      </c>
      <c r="BL251" s="17" t="s">
        <v>287</v>
      </c>
      <c r="BM251" s="149" t="s">
        <v>4016</v>
      </c>
    </row>
    <row r="252" spans="2:65" s="1" customFormat="1" ht="29.25">
      <c r="B252" s="32"/>
      <c r="D252" s="151" t="s">
        <v>195</v>
      </c>
      <c r="F252" s="152" t="s">
        <v>2943</v>
      </c>
      <c r="I252" s="153"/>
      <c r="L252" s="32"/>
      <c r="M252" s="154"/>
      <c r="T252" s="56"/>
      <c r="AT252" s="17" t="s">
        <v>195</v>
      </c>
      <c r="AU252" s="17" t="s">
        <v>84</v>
      </c>
    </row>
    <row r="253" spans="2:65" s="1" customFormat="1" ht="24.2" customHeight="1">
      <c r="B253" s="32"/>
      <c r="C253" s="137" t="s">
        <v>573</v>
      </c>
      <c r="D253" s="137" t="s">
        <v>189</v>
      </c>
      <c r="E253" s="138" t="s">
        <v>2944</v>
      </c>
      <c r="F253" s="139" t="s">
        <v>2945</v>
      </c>
      <c r="G253" s="140" t="s">
        <v>2514</v>
      </c>
      <c r="H253" s="141">
        <v>40</v>
      </c>
      <c r="I253" s="142"/>
      <c r="J253" s="143">
        <f>ROUND(I253*H253,2)</f>
        <v>0</v>
      </c>
      <c r="K253" s="144"/>
      <c r="L253" s="32"/>
      <c r="M253" s="145" t="s">
        <v>1</v>
      </c>
      <c r="N253" s="146" t="s">
        <v>38</v>
      </c>
      <c r="P253" s="147">
        <f>O253*H253</f>
        <v>0</v>
      </c>
      <c r="Q253" s="147">
        <v>2.9999999999999997E-4</v>
      </c>
      <c r="R253" s="147">
        <f>Q253*H253</f>
        <v>1.1999999999999999E-2</v>
      </c>
      <c r="S253" s="147">
        <v>0</v>
      </c>
      <c r="T253" s="148">
        <f>S253*H253</f>
        <v>0</v>
      </c>
      <c r="AR253" s="149" t="s">
        <v>287</v>
      </c>
      <c r="AT253" s="149" t="s">
        <v>189</v>
      </c>
      <c r="AU253" s="149" t="s">
        <v>84</v>
      </c>
      <c r="AY253" s="17" t="s">
        <v>187</v>
      </c>
      <c r="BE253" s="150">
        <f>IF(N253="základní",J253,0)</f>
        <v>0</v>
      </c>
      <c r="BF253" s="150">
        <f>IF(N253="snížená",J253,0)</f>
        <v>0</v>
      </c>
      <c r="BG253" s="150">
        <f>IF(N253="zákl. přenesená",J253,0)</f>
        <v>0</v>
      </c>
      <c r="BH253" s="150">
        <f>IF(N253="sníž. přenesená",J253,0)</f>
        <v>0</v>
      </c>
      <c r="BI253" s="150">
        <f>IF(N253="nulová",J253,0)</f>
        <v>0</v>
      </c>
      <c r="BJ253" s="17" t="s">
        <v>80</v>
      </c>
      <c r="BK253" s="150">
        <f>ROUND(I253*H253,2)</f>
        <v>0</v>
      </c>
      <c r="BL253" s="17" t="s">
        <v>287</v>
      </c>
      <c r="BM253" s="149" t="s">
        <v>4017</v>
      </c>
    </row>
    <row r="254" spans="2:65" s="1" customFormat="1" ht="24.2" customHeight="1">
      <c r="B254" s="32"/>
      <c r="C254" s="137" t="s">
        <v>580</v>
      </c>
      <c r="D254" s="137" t="s">
        <v>189</v>
      </c>
      <c r="E254" s="138" t="s">
        <v>2947</v>
      </c>
      <c r="F254" s="139" t="s">
        <v>2948</v>
      </c>
      <c r="G254" s="140" t="s">
        <v>406</v>
      </c>
      <c r="H254" s="141">
        <v>8</v>
      </c>
      <c r="I254" s="142"/>
      <c r="J254" s="143">
        <f>ROUND(I254*H254,2)</f>
        <v>0</v>
      </c>
      <c r="K254" s="144"/>
      <c r="L254" s="32"/>
      <c r="M254" s="145" t="s">
        <v>1</v>
      </c>
      <c r="N254" s="146" t="s">
        <v>38</v>
      </c>
      <c r="P254" s="147">
        <f>O254*H254</f>
        <v>0</v>
      </c>
      <c r="Q254" s="147">
        <v>1.09E-3</v>
      </c>
      <c r="R254" s="147">
        <f>Q254*H254</f>
        <v>8.7200000000000003E-3</v>
      </c>
      <c r="S254" s="147">
        <v>0</v>
      </c>
      <c r="T254" s="148">
        <f>S254*H254</f>
        <v>0</v>
      </c>
      <c r="AR254" s="149" t="s">
        <v>287</v>
      </c>
      <c r="AT254" s="149" t="s">
        <v>189</v>
      </c>
      <c r="AU254" s="149" t="s">
        <v>84</v>
      </c>
      <c r="AY254" s="17" t="s">
        <v>187</v>
      </c>
      <c r="BE254" s="150">
        <f>IF(N254="základní",J254,0)</f>
        <v>0</v>
      </c>
      <c r="BF254" s="150">
        <f>IF(N254="snížená",J254,0)</f>
        <v>0</v>
      </c>
      <c r="BG254" s="150">
        <f>IF(N254="zákl. přenesená",J254,0)</f>
        <v>0</v>
      </c>
      <c r="BH254" s="150">
        <f>IF(N254="sníž. přenesená",J254,0)</f>
        <v>0</v>
      </c>
      <c r="BI254" s="150">
        <f>IF(N254="nulová",J254,0)</f>
        <v>0</v>
      </c>
      <c r="BJ254" s="17" t="s">
        <v>80</v>
      </c>
      <c r="BK254" s="150">
        <f>ROUND(I254*H254,2)</f>
        <v>0</v>
      </c>
      <c r="BL254" s="17" t="s">
        <v>287</v>
      </c>
      <c r="BM254" s="149" t="s">
        <v>4018</v>
      </c>
    </row>
    <row r="255" spans="2:65" s="1" customFormat="1" ht="24.2" customHeight="1">
      <c r="B255" s="32"/>
      <c r="C255" s="137" t="s">
        <v>585</v>
      </c>
      <c r="D255" s="137" t="s">
        <v>189</v>
      </c>
      <c r="E255" s="138" t="s">
        <v>2950</v>
      </c>
      <c r="F255" s="139" t="s">
        <v>2951</v>
      </c>
      <c r="G255" s="140" t="s">
        <v>2514</v>
      </c>
      <c r="H255" s="141">
        <v>8</v>
      </c>
      <c r="I255" s="142"/>
      <c r="J255" s="143">
        <f>ROUND(I255*H255,2)</f>
        <v>0</v>
      </c>
      <c r="K255" s="144"/>
      <c r="L255" s="32"/>
      <c r="M255" s="145" t="s">
        <v>1</v>
      </c>
      <c r="N255" s="146" t="s">
        <v>38</v>
      </c>
      <c r="P255" s="147">
        <f>O255*H255</f>
        <v>0</v>
      </c>
      <c r="Q255" s="147">
        <v>1.8E-3</v>
      </c>
      <c r="R255" s="147">
        <f>Q255*H255</f>
        <v>1.44E-2</v>
      </c>
      <c r="S255" s="147">
        <v>0</v>
      </c>
      <c r="T255" s="148">
        <f>S255*H255</f>
        <v>0</v>
      </c>
      <c r="AR255" s="149" t="s">
        <v>287</v>
      </c>
      <c r="AT255" s="149" t="s">
        <v>189</v>
      </c>
      <c r="AU255" s="149" t="s">
        <v>84</v>
      </c>
      <c r="AY255" s="17" t="s">
        <v>187</v>
      </c>
      <c r="BE255" s="150">
        <f>IF(N255="základní",J255,0)</f>
        <v>0</v>
      </c>
      <c r="BF255" s="150">
        <f>IF(N255="snížená",J255,0)</f>
        <v>0</v>
      </c>
      <c r="BG255" s="150">
        <f>IF(N255="zákl. přenesená",J255,0)</f>
        <v>0</v>
      </c>
      <c r="BH255" s="150">
        <f>IF(N255="sníž. přenesená",J255,0)</f>
        <v>0</v>
      </c>
      <c r="BI255" s="150">
        <f>IF(N255="nulová",J255,0)</f>
        <v>0</v>
      </c>
      <c r="BJ255" s="17" t="s">
        <v>80</v>
      </c>
      <c r="BK255" s="150">
        <f>ROUND(I255*H255,2)</f>
        <v>0</v>
      </c>
      <c r="BL255" s="17" t="s">
        <v>287</v>
      </c>
      <c r="BM255" s="149" t="s">
        <v>4019</v>
      </c>
    </row>
    <row r="256" spans="2:65" s="1" customFormat="1" ht="19.5">
      <c r="B256" s="32"/>
      <c r="D256" s="151" t="s">
        <v>195</v>
      </c>
      <c r="F256" s="152" t="s">
        <v>2953</v>
      </c>
      <c r="I256" s="153"/>
      <c r="L256" s="32"/>
      <c r="M256" s="154"/>
      <c r="T256" s="56"/>
      <c r="AT256" s="17" t="s">
        <v>195</v>
      </c>
      <c r="AU256" s="17" t="s">
        <v>84</v>
      </c>
    </row>
    <row r="257" spans="2:65" s="1" customFormat="1" ht="21.75" customHeight="1">
      <c r="B257" s="32"/>
      <c r="C257" s="137" t="s">
        <v>589</v>
      </c>
      <c r="D257" s="137" t="s">
        <v>189</v>
      </c>
      <c r="E257" s="138" t="s">
        <v>2954</v>
      </c>
      <c r="F257" s="139" t="s">
        <v>2955</v>
      </c>
      <c r="G257" s="140" t="s">
        <v>2514</v>
      </c>
      <c r="H257" s="141">
        <v>8</v>
      </c>
      <c r="I257" s="142"/>
      <c r="J257" s="143">
        <f>ROUND(I257*H257,2)</f>
        <v>0</v>
      </c>
      <c r="K257" s="144"/>
      <c r="L257" s="32"/>
      <c r="M257" s="145" t="s">
        <v>1</v>
      </c>
      <c r="N257" s="146" t="s">
        <v>38</v>
      </c>
      <c r="P257" s="147">
        <f>O257*H257</f>
        <v>0</v>
      </c>
      <c r="Q257" s="147">
        <v>1.8E-3</v>
      </c>
      <c r="R257" s="147">
        <f>Q257*H257</f>
        <v>1.44E-2</v>
      </c>
      <c r="S257" s="147">
        <v>0</v>
      </c>
      <c r="T257" s="148">
        <f>S257*H257</f>
        <v>0</v>
      </c>
      <c r="AR257" s="149" t="s">
        <v>287</v>
      </c>
      <c r="AT257" s="149" t="s">
        <v>189</v>
      </c>
      <c r="AU257" s="149" t="s">
        <v>84</v>
      </c>
      <c r="AY257" s="17" t="s">
        <v>187</v>
      </c>
      <c r="BE257" s="150">
        <f>IF(N257="základní",J257,0)</f>
        <v>0</v>
      </c>
      <c r="BF257" s="150">
        <f>IF(N257="snížená",J257,0)</f>
        <v>0</v>
      </c>
      <c r="BG257" s="150">
        <f>IF(N257="zákl. přenesená",J257,0)</f>
        <v>0</v>
      </c>
      <c r="BH257" s="150">
        <f>IF(N257="sníž. přenesená",J257,0)</f>
        <v>0</v>
      </c>
      <c r="BI257" s="150">
        <f>IF(N257="nulová",J257,0)</f>
        <v>0</v>
      </c>
      <c r="BJ257" s="17" t="s">
        <v>80</v>
      </c>
      <c r="BK257" s="150">
        <f>ROUND(I257*H257,2)</f>
        <v>0</v>
      </c>
      <c r="BL257" s="17" t="s">
        <v>287</v>
      </c>
      <c r="BM257" s="149" t="s">
        <v>4020</v>
      </c>
    </row>
    <row r="258" spans="2:65" s="1" customFormat="1" ht="19.5">
      <c r="B258" s="32"/>
      <c r="D258" s="151" t="s">
        <v>195</v>
      </c>
      <c r="F258" s="152" t="s">
        <v>2957</v>
      </c>
      <c r="I258" s="153"/>
      <c r="L258" s="32"/>
      <c r="M258" s="154"/>
      <c r="T258" s="56"/>
      <c r="AT258" s="17" t="s">
        <v>195</v>
      </c>
      <c r="AU258" s="17" t="s">
        <v>84</v>
      </c>
    </row>
    <row r="259" spans="2:65" s="1" customFormat="1" ht="24.2" customHeight="1">
      <c r="B259" s="32"/>
      <c r="C259" s="137" t="s">
        <v>593</v>
      </c>
      <c r="D259" s="137" t="s">
        <v>189</v>
      </c>
      <c r="E259" s="138" t="s">
        <v>2958</v>
      </c>
      <c r="F259" s="139" t="s">
        <v>2959</v>
      </c>
      <c r="G259" s="140" t="s">
        <v>2514</v>
      </c>
      <c r="H259" s="141">
        <v>4</v>
      </c>
      <c r="I259" s="142"/>
      <c r="J259" s="143">
        <f>ROUND(I259*H259,2)</f>
        <v>0</v>
      </c>
      <c r="K259" s="144"/>
      <c r="L259" s="32"/>
      <c r="M259" s="145" t="s">
        <v>1</v>
      </c>
      <c r="N259" s="146" t="s">
        <v>38</v>
      </c>
      <c r="P259" s="147">
        <f>O259*H259</f>
        <v>0</v>
      </c>
      <c r="Q259" s="147">
        <v>1.9599999999999999E-3</v>
      </c>
      <c r="R259" s="147">
        <f>Q259*H259</f>
        <v>7.8399999999999997E-3</v>
      </c>
      <c r="S259" s="147">
        <v>0</v>
      </c>
      <c r="T259" s="148">
        <f>S259*H259</f>
        <v>0</v>
      </c>
      <c r="AR259" s="149" t="s">
        <v>287</v>
      </c>
      <c r="AT259" s="149" t="s">
        <v>189</v>
      </c>
      <c r="AU259" s="149" t="s">
        <v>84</v>
      </c>
      <c r="AY259" s="17" t="s">
        <v>187</v>
      </c>
      <c r="BE259" s="150">
        <f>IF(N259="základní",J259,0)</f>
        <v>0</v>
      </c>
      <c r="BF259" s="150">
        <f>IF(N259="snížená",J259,0)</f>
        <v>0</v>
      </c>
      <c r="BG259" s="150">
        <f>IF(N259="zákl. přenesená",J259,0)</f>
        <v>0</v>
      </c>
      <c r="BH259" s="150">
        <f>IF(N259="sníž. přenesená",J259,0)</f>
        <v>0</v>
      </c>
      <c r="BI259" s="150">
        <f>IF(N259="nulová",J259,0)</f>
        <v>0</v>
      </c>
      <c r="BJ259" s="17" t="s">
        <v>80</v>
      </c>
      <c r="BK259" s="150">
        <f>ROUND(I259*H259,2)</f>
        <v>0</v>
      </c>
      <c r="BL259" s="17" t="s">
        <v>287</v>
      </c>
      <c r="BM259" s="149" t="s">
        <v>4021</v>
      </c>
    </row>
    <row r="260" spans="2:65" s="1" customFormat="1" ht="24.2" customHeight="1">
      <c r="B260" s="32"/>
      <c r="C260" s="137" t="s">
        <v>599</v>
      </c>
      <c r="D260" s="137" t="s">
        <v>189</v>
      </c>
      <c r="E260" s="138" t="s">
        <v>2961</v>
      </c>
      <c r="F260" s="139" t="s">
        <v>2962</v>
      </c>
      <c r="G260" s="140" t="s">
        <v>2514</v>
      </c>
      <c r="H260" s="141">
        <v>4</v>
      </c>
      <c r="I260" s="142"/>
      <c r="J260" s="143">
        <f>ROUND(I260*H260,2)</f>
        <v>0</v>
      </c>
      <c r="K260" s="144"/>
      <c r="L260" s="32"/>
      <c r="M260" s="145" t="s">
        <v>1</v>
      </c>
      <c r="N260" s="146" t="s">
        <v>38</v>
      </c>
      <c r="P260" s="147">
        <f>O260*H260</f>
        <v>0</v>
      </c>
      <c r="Q260" s="147">
        <v>1.8500000000000001E-3</v>
      </c>
      <c r="R260" s="147">
        <f>Q260*H260</f>
        <v>7.4000000000000003E-3</v>
      </c>
      <c r="S260" s="147">
        <v>0</v>
      </c>
      <c r="T260" s="148">
        <f>S260*H260</f>
        <v>0</v>
      </c>
      <c r="AR260" s="149" t="s">
        <v>287</v>
      </c>
      <c r="AT260" s="149" t="s">
        <v>189</v>
      </c>
      <c r="AU260" s="149" t="s">
        <v>84</v>
      </c>
      <c r="AY260" s="17" t="s">
        <v>187</v>
      </c>
      <c r="BE260" s="150">
        <f>IF(N260="základní",J260,0)</f>
        <v>0</v>
      </c>
      <c r="BF260" s="150">
        <f>IF(N260="snížená",J260,0)</f>
        <v>0</v>
      </c>
      <c r="BG260" s="150">
        <f>IF(N260="zákl. přenesená",J260,0)</f>
        <v>0</v>
      </c>
      <c r="BH260" s="150">
        <f>IF(N260="sníž. přenesená",J260,0)</f>
        <v>0</v>
      </c>
      <c r="BI260" s="150">
        <f>IF(N260="nulová",J260,0)</f>
        <v>0</v>
      </c>
      <c r="BJ260" s="17" t="s">
        <v>80</v>
      </c>
      <c r="BK260" s="150">
        <f>ROUND(I260*H260,2)</f>
        <v>0</v>
      </c>
      <c r="BL260" s="17" t="s">
        <v>287</v>
      </c>
      <c r="BM260" s="149" t="s">
        <v>4022</v>
      </c>
    </row>
    <row r="261" spans="2:65" s="1" customFormat="1" ht="19.5">
      <c r="B261" s="32"/>
      <c r="D261" s="151" t="s">
        <v>195</v>
      </c>
      <c r="F261" s="152" t="s">
        <v>2964</v>
      </c>
      <c r="I261" s="153"/>
      <c r="L261" s="32"/>
      <c r="M261" s="154"/>
      <c r="T261" s="56"/>
      <c r="AT261" s="17" t="s">
        <v>195</v>
      </c>
      <c r="AU261" s="17" t="s">
        <v>84</v>
      </c>
    </row>
    <row r="262" spans="2:65" s="1" customFormat="1" ht="24.2" customHeight="1">
      <c r="B262" s="32"/>
      <c r="C262" s="137" t="s">
        <v>604</v>
      </c>
      <c r="D262" s="137" t="s">
        <v>189</v>
      </c>
      <c r="E262" s="138" t="s">
        <v>2965</v>
      </c>
      <c r="F262" s="139" t="s">
        <v>2966</v>
      </c>
      <c r="G262" s="140" t="s">
        <v>406</v>
      </c>
      <c r="H262" s="141">
        <v>8</v>
      </c>
      <c r="I262" s="142"/>
      <c r="J262" s="143">
        <f>ROUND(I262*H262,2)</f>
        <v>0</v>
      </c>
      <c r="K262" s="144"/>
      <c r="L262" s="32"/>
      <c r="M262" s="145" t="s">
        <v>1</v>
      </c>
      <c r="N262" s="146" t="s">
        <v>38</v>
      </c>
      <c r="P262" s="147">
        <f>O262*H262</f>
        <v>0</v>
      </c>
      <c r="Q262" s="147">
        <v>2.3000000000000001E-4</v>
      </c>
      <c r="R262" s="147">
        <f>Q262*H262</f>
        <v>1.8400000000000001E-3</v>
      </c>
      <c r="S262" s="147">
        <v>0</v>
      </c>
      <c r="T262" s="148">
        <f>S262*H262</f>
        <v>0</v>
      </c>
      <c r="AR262" s="149" t="s">
        <v>287</v>
      </c>
      <c r="AT262" s="149" t="s">
        <v>189</v>
      </c>
      <c r="AU262" s="149" t="s">
        <v>84</v>
      </c>
      <c r="AY262" s="17" t="s">
        <v>187</v>
      </c>
      <c r="BE262" s="150">
        <f>IF(N262="základní",J262,0)</f>
        <v>0</v>
      </c>
      <c r="BF262" s="150">
        <f>IF(N262="snížená",J262,0)</f>
        <v>0</v>
      </c>
      <c r="BG262" s="150">
        <f>IF(N262="zákl. přenesená",J262,0)</f>
        <v>0</v>
      </c>
      <c r="BH262" s="150">
        <f>IF(N262="sníž. přenesená",J262,0)</f>
        <v>0</v>
      </c>
      <c r="BI262" s="150">
        <f>IF(N262="nulová",J262,0)</f>
        <v>0</v>
      </c>
      <c r="BJ262" s="17" t="s">
        <v>80</v>
      </c>
      <c r="BK262" s="150">
        <f>ROUND(I262*H262,2)</f>
        <v>0</v>
      </c>
      <c r="BL262" s="17" t="s">
        <v>287</v>
      </c>
      <c r="BM262" s="149" t="s">
        <v>4023</v>
      </c>
    </row>
    <row r="263" spans="2:65" s="1" customFormat="1" ht="68.25">
      <c r="B263" s="32"/>
      <c r="D263" s="151" t="s">
        <v>195</v>
      </c>
      <c r="F263" s="152" t="s">
        <v>2968</v>
      </c>
      <c r="I263" s="153"/>
      <c r="L263" s="32"/>
      <c r="M263" s="154"/>
      <c r="T263" s="56"/>
      <c r="AT263" s="17" t="s">
        <v>195</v>
      </c>
      <c r="AU263" s="17" t="s">
        <v>84</v>
      </c>
    </row>
    <row r="264" spans="2:65" s="1" customFormat="1" ht="24.2" customHeight="1">
      <c r="B264" s="32"/>
      <c r="C264" s="137" t="s">
        <v>639</v>
      </c>
      <c r="D264" s="137" t="s">
        <v>189</v>
      </c>
      <c r="E264" s="138" t="s">
        <v>2969</v>
      </c>
      <c r="F264" s="139" t="s">
        <v>2970</v>
      </c>
      <c r="G264" s="140" t="s">
        <v>406</v>
      </c>
      <c r="H264" s="141">
        <v>8</v>
      </c>
      <c r="I264" s="142"/>
      <c r="J264" s="143">
        <f>ROUND(I264*H264,2)</f>
        <v>0</v>
      </c>
      <c r="K264" s="144"/>
      <c r="L264" s="32"/>
      <c r="M264" s="145" t="s">
        <v>1</v>
      </c>
      <c r="N264" s="146" t="s">
        <v>38</v>
      </c>
      <c r="P264" s="147">
        <f>O264*H264</f>
        <v>0</v>
      </c>
      <c r="Q264" s="147">
        <v>2.7999999999999998E-4</v>
      </c>
      <c r="R264" s="147">
        <f>Q264*H264</f>
        <v>2.2399999999999998E-3</v>
      </c>
      <c r="S264" s="147">
        <v>0</v>
      </c>
      <c r="T264" s="148">
        <f>S264*H264</f>
        <v>0</v>
      </c>
      <c r="AR264" s="149" t="s">
        <v>287</v>
      </c>
      <c r="AT264" s="149" t="s">
        <v>189</v>
      </c>
      <c r="AU264" s="149" t="s">
        <v>84</v>
      </c>
      <c r="AY264" s="17" t="s">
        <v>187</v>
      </c>
      <c r="BE264" s="150">
        <f>IF(N264="základní",J264,0)</f>
        <v>0</v>
      </c>
      <c r="BF264" s="150">
        <f>IF(N264="snížená",J264,0)</f>
        <v>0</v>
      </c>
      <c r="BG264" s="150">
        <f>IF(N264="zákl. přenesená",J264,0)</f>
        <v>0</v>
      </c>
      <c r="BH264" s="150">
        <f>IF(N264="sníž. přenesená",J264,0)</f>
        <v>0</v>
      </c>
      <c r="BI264" s="150">
        <f>IF(N264="nulová",J264,0)</f>
        <v>0</v>
      </c>
      <c r="BJ264" s="17" t="s">
        <v>80</v>
      </c>
      <c r="BK264" s="150">
        <f>ROUND(I264*H264,2)</f>
        <v>0</v>
      </c>
      <c r="BL264" s="17" t="s">
        <v>287</v>
      </c>
      <c r="BM264" s="149" t="s">
        <v>4024</v>
      </c>
    </row>
    <row r="265" spans="2:65" s="1" customFormat="1" ht="68.25">
      <c r="B265" s="32"/>
      <c r="D265" s="151" t="s">
        <v>195</v>
      </c>
      <c r="F265" s="152" t="s">
        <v>2968</v>
      </c>
      <c r="I265" s="153"/>
      <c r="L265" s="32"/>
      <c r="M265" s="154"/>
      <c r="T265" s="56"/>
      <c r="AT265" s="17" t="s">
        <v>195</v>
      </c>
      <c r="AU265" s="17" t="s">
        <v>84</v>
      </c>
    </row>
    <row r="266" spans="2:65" s="1" customFormat="1" ht="33" customHeight="1">
      <c r="B266" s="32"/>
      <c r="C266" s="137" t="s">
        <v>647</v>
      </c>
      <c r="D266" s="137" t="s">
        <v>189</v>
      </c>
      <c r="E266" s="138" t="s">
        <v>2972</v>
      </c>
      <c r="F266" s="139" t="s">
        <v>2973</v>
      </c>
      <c r="G266" s="140" t="s">
        <v>406</v>
      </c>
      <c r="H266" s="141">
        <v>4</v>
      </c>
      <c r="I266" s="142"/>
      <c r="J266" s="143">
        <f>ROUND(I266*H266,2)</f>
        <v>0</v>
      </c>
      <c r="K266" s="144"/>
      <c r="L266" s="32"/>
      <c r="M266" s="145" t="s">
        <v>1</v>
      </c>
      <c r="N266" s="146" t="s">
        <v>38</v>
      </c>
      <c r="P266" s="147">
        <f>O266*H266</f>
        <v>0</v>
      </c>
      <c r="Q266" s="147">
        <v>1.01E-3</v>
      </c>
      <c r="R266" s="147">
        <f>Q266*H266</f>
        <v>4.0400000000000002E-3</v>
      </c>
      <c r="S266" s="147">
        <v>0</v>
      </c>
      <c r="T266" s="148">
        <f>S266*H266</f>
        <v>0</v>
      </c>
      <c r="AR266" s="149" t="s">
        <v>287</v>
      </c>
      <c r="AT266" s="149" t="s">
        <v>189</v>
      </c>
      <c r="AU266" s="149" t="s">
        <v>84</v>
      </c>
      <c r="AY266" s="17" t="s">
        <v>187</v>
      </c>
      <c r="BE266" s="150">
        <f>IF(N266="základní",J266,0)</f>
        <v>0</v>
      </c>
      <c r="BF266" s="150">
        <f>IF(N266="snížená",J266,0)</f>
        <v>0</v>
      </c>
      <c r="BG266" s="150">
        <f>IF(N266="zákl. přenesená",J266,0)</f>
        <v>0</v>
      </c>
      <c r="BH266" s="150">
        <f>IF(N266="sníž. přenesená",J266,0)</f>
        <v>0</v>
      </c>
      <c r="BI266" s="150">
        <f>IF(N266="nulová",J266,0)</f>
        <v>0</v>
      </c>
      <c r="BJ266" s="17" t="s">
        <v>80</v>
      </c>
      <c r="BK266" s="150">
        <f>ROUND(I266*H266,2)</f>
        <v>0</v>
      </c>
      <c r="BL266" s="17" t="s">
        <v>287</v>
      </c>
      <c r="BM266" s="149" t="s">
        <v>4025</v>
      </c>
    </row>
    <row r="267" spans="2:65" s="1" customFormat="1" ht="68.25">
      <c r="B267" s="32"/>
      <c r="D267" s="151" t="s">
        <v>195</v>
      </c>
      <c r="F267" s="152" t="s">
        <v>2968</v>
      </c>
      <c r="I267" s="153"/>
      <c r="L267" s="32"/>
      <c r="M267" s="154"/>
      <c r="T267" s="56"/>
      <c r="AT267" s="17" t="s">
        <v>195</v>
      </c>
      <c r="AU267" s="17" t="s">
        <v>84</v>
      </c>
    </row>
    <row r="268" spans="2:65" s="1" customFormat="1" ht="33" customHeight="1">
      <c r="B268" s="32"/>
      <c r="C268" s="137" t="s">
        <v>652</v>
      </c>
      <c r="D268" s="137" t="s">
        <v>189</v>
      </c>
      <c r="E268" s="138" t="s">
        <v>2975</v>
      </c>
      <c r="F268" s="139" t="s">
        <v>2976</v>
      </c>
      <c r="G268" s="140" t="s">
        <v>406</v>
      </c>
      <c r="H268" s="141">
        <v>16</v>
      </c>
      <c r="I268" s="142"/>
      <c r="J268" s="143">
        <f>ROUND(I268*H268,2)</f>
        <v>0</v>
      </c>
      <c r="K268" s="144"/>
      <c r="L268" s="32"/>
      <c r="M268" s="145" t="s">
        <v>1</v>
      </c>
      <c r="N268" s="146" t="s">
        <v>38</v>
      </c>
      <c r="P268" s="147">
        <f>O268*H268</f>
        <v>0</v>
      </c>
      <c r="Q268" s="147">
        <v>1.2800000000000001E-3</v>
      </c>
      <c r="R268" s="147">
        <f>Q268*H268</f>
        <v>2.0480000000000002E-2</v>
      </c>
      <c r="S268" s="147">
        <v>0</v>
      </c>
      <c r="T268" s="148">
        <f>S268*H268</f>
        <v>0</v>
      </c>
      <c r="AR268" s="149" t="s">
        <v>287</v>
      </c>
      <c r="AT268" s="149" t="s">
        <v>189</v>
      </c>
      <c r="AU268" s="149" t="s">
        <v>84</v>
      </c>
      <c r="AY268" s="17" t="s">
        <v>187</v>
      </c>
      <c r="BE268" s="150">
        <f>IF(N268="základní",J268,0)</f>
        <v>0</v>
      </c>
      <c r="BF268" s="150">
        <f>IF(N268="snížená",J268,0)</f>
        <v>0</v>
      </c>
      <c r="BG268" s="150">
        <f>IF(N268="zákl. přenesená",J268,0)</f>
        <v>0</v>
      </c>
      <c r="BH268" s="150">
        <f>IF(N268="sníž. přenesená",J268,0)</f>
        <v>0</v>
      </c>
      <c r="BI268" s="150">
        <f>IF(N268="nulová",J268,0)</f>
        <v>0</v>
      </c>
      <c r="BJ268" s="17" t="s">
        <v>80</v>
      </c>
      <c r="BK268" s="150">
        <f>ROUND(I268*H268,2)</f>
        <v>0</v>
      </c>
      <c r="BL268" s="17" t="s">
        <v>287</v>
      </c>
      <c r="BM268" s="149" t="s">
        <v>4026</v>
      </c>
    </row>
    <row r="269" spans="2:65" s="1" customFormat="1" ht="68.25">
      <c r="B269" s="32"/>
      <c r="D269" s="151" t="s">
        <v>195</v>
      </c>
      <c r="F269" s="152" t="s">
        <v>2968</v>
      </c>
      <c r="I269" s="153"/>
      <c r="L269" s="32"/>
      <c r="M269" s="154"/>
      <c r="T269" s="56"/>
      <c r="AT269" s="17" t="s">
        <v>195</v>
      </c>
      <c r="AU269" s="17" t="s">
        <v>84</v>
      </c>
    </row>
    <row r="270" spans="2:65" s="1" customFormat="1" ht="33" customHeight="1">
      <c r="B270" s="32"/>
      <c r="C270" s="137" t="s">
        <v>656</v>
      </c>
      <c r="D270" s="137" t="s">
        <v>189</v>
      </c>
      <c r="E270" s="138" t="s">
        <v>2978</v>
      </c>
      <c r="F270" s="139" t="s">
        <v>2979</v>
      </c>
      <c r="G270" s="140" t="s">
        <v>406</v>
      </c>
      <c r="H270" s="141">
        <v>2</v>
      </c>
      <c r="I270" s="142"/>
      <c r="J270" s="143">
        <f>ROUND(I270*H270,2)</f>
        <v>0</v>
      </c>
      <c r="K270" s="144"/>
      <c r="L270" s="32"/>
      <c r="M270" s="145" t="s">
        <v>1</v>
      </c>
      <c r="N270" s="146" t="s">
        <v>38</v>
      </c>
      <c r="P270" s="147">
        <f>O270*H270</f>
        <v>0</v>
      </c>
      <c r="Q270" s="147">
        <v>1.8000000000000001E-4</v>
      </c>
      <c r="R270" s="147">
        <f>Q270*H270</f>
        <v>3.6000000000000002E-4</v>
      </c>
      <c r="S270" s="147">
        <v>0</v>
      </c>
      <c r="T270" s="148">
        <f>S270*H270</f>
        <v>0</v>
      </c>
      <c r="AR270" s="149" t="s">
        <v>287</v>
      </c>
      <c r="AT270" s="149" t="s">
        <v>189</v>
      </c>
      <c r="AU270" s="149" t="s">
        <v>84</v>
      </c>
      <c r="AY270" s="17" t="s">
        <v>187</v>
      </c>
      <c r="BE270" s="150">
        <f>IF(N270="základní",J270,0)</f>
        <v>0</v>
      </c>
      <c r="BF270" s="150">
        <f>IF(N270="snížená",J270,0)</f>
        <v>0</v>
      </c>
      <c r="BG270" s="150">
        <f>IF(N270="zákl. přenesená",J270,0)</f>
        <v>0</v>
      </c>
      <c r="BH270" s="150">
        <f>IF(N270="sníž. přenesená",J270,0)</f>
        <v>0</v>
      </c>
      <c r="BI270" s="150">
        <f>IF(N270="nulová",J270,0)</f>
        <v>0</v>
      </c>
      <c r="BJ270" s="17" t="s">
        <v>80</v>
      </c>
      <c r="BK270" s="150">
        <f>ROUND(I270*H270,2)</f>
        <v>0</v>
      </c>
      <c r="BL270" s="17" t="s">
        <v>287</v>
      </c>
      <c r="BM270" s="149" t="s">
        <v>4027</v>
      </c>
    </row>
    <row r="271" spans="2:65" s="1" customFormat="1" ht="68.25">
      <c r="B271" s="32"/>
      <c r="D271" s="151" t="s">
        <v>195</v>
      </c>
      <c r="F271" s="152" t="s">
        <v>2968</v>
      </c>
      <c r="I271" s="153"/>
      <c r="L271" s="32"/>
      <c r="M271" s="154"/>
      <c r="T271" s="56"/>
      <c r="AT271" s="17" t="s">
        <v>195</v>
      </c>
      <c r="AU271" s="17" t="s">
        <v>84</v>
      </c>
    </row>
    <row r="272" spans="2:65" s="1" customFormat="1" ht="24.2" customHeight="1">
      <c r="B272" s="32"/>
      <c r="C272" s="175" t="s">
        <v>660</v>
      </c>
      <c r="D272" s="175" t="s">
        <v>338</v>
      </c>
      <c r="E272" s="176" t="s">
        <v>2981</v>
      </c>
      <c r="F272" s="177" t="s">
        <v>2982</v>
      </c>
      <c r="G272" s="178" t="s">
        <v>406</v>
      </c>
      <c r="H272" s="179">
        <v>2</v>
      </c>
      <c r="I272" s="180"/>
      <c r="J272" s="181">
        <f>ROUND(I272*H272,2)</f>
        <v>0</v>
      </c>
      <c r="K272" s="182"/>
      <c r="L272" s="183"/>
      <c r="M272" s="184" t="s">
        <v>1</v>
      </c>
      <c r="N272" s="185" t="s">
        <v>38</v>
      </c>
      <c r="P272" s="147">
        <f>O272*H272</f>
        <v>0</v>
      </c>
      <c r="Q272" s="147">
        <v>4.0000000000000002E-4</v>
      </c>
      <c r="R272" s="147">
        <f>Q272*H272</f>
        <v>8.0000000000000004E-4</v>
      </c>
      <c r="S272" s="147">
        <v>0</v>
      </c>
      <c r="T272" s="148">
        <f>S272*H272</f>
        <v>0</v>
      </c>
      <c r="AR272" s="149" t="s">
        <v>388</v>
      </c>
      <c r="AT272" s="149" t="s">
        <v>338</v>
      </c>
      <c r="AU272" s="149" t="s">
        <v>84</v>
      </c>
      <c r="AY272" s="17" t="s">
        <v>187</v>
      </c>
      <c r="BE272" s="150">
        <f>IF(N272="základní",J272,0)</f>
        <v>0</v>
      </c>
      <c r="BF272" s="150">
        <f>IF(N272="snížená",J272,0)</f>
        <v>0</v>
      </c>
      <c r="BG272" s="150">
        <f>IF(N272="zákl. přenesená",J272,0)</f>
        <v>0</v>
      </c>
      <c r="BH272" s="150">
        <f>IF(N272="sníž. přenesená",J272,0)</f>
        <v>0</v>
      </c>
      <c r="BI272" s="150">
        <f>IF(N272="nulová",J272,0)</f>
        <v>0</v>
      </c>
      <c r="BJ272" s="17" t="s">
        <v>80</v>
      </c>
      <c r="BK272" s="150">
        <f>ROUND(I272*H272,2)</f>
        <v>0</v>
      </c>
      <c r="BL272" s="17" t="s">
        <v>287</v>
      </c>
      <c r="BM272" s="149" t="s">
        <v>4028</v>
      </c>
    </row>
    <row r="273" spans="2:65" s="1" customFormat="1" ht="49.15" customHeight="1">
      <c r="B273" s="32"/>
      <c r="C273" s="137" t="s">
        <v>664</v>
      </c>
      <c r="D273" s="137" t="s">
        <v>189</v>
      </c>
      <c r="E273" s="138" t="s">
        <v>2984</v>
      </c>
      <c r="F273" s="139" t="s">
        <v>2985</v>
      </c>
      <c r="G273" s="140" t="s">
        <v>217</v>
      </c>
      <c r="H273" s="141">
        <v>0.61199999999999999</v>
      </c>
      <c r="I273" s="142"/>
      <c r="J273" s="143">
        <f>ROUND(I273*H273,2)</f>
        <v>0</v>
      </c>
      <c r="K273" s="144"/>
      <c r="L273" s="32"/>
      <c r="M273" s="145" t="s">
        <v>1</v>
      </c>
      <c r="N273" s="146" t="s">
        <v>38</v>
      </c>
      <c r="P273" s="147">
        <f>O273*H273</f>
        <v>0</v>
      </c>
      <c r="Q273" s="147">
        <v>0</v>
      </c>
      <c r="R273" s="147">
        <f>Q273*H273</f>
        <v>0</v>
      </c>
      <c r="S273" s="147">
        <v>0</v>
      </c>
      <c r="T273" s="148">
        <f>S273*H273</f>
        <v>0</v>
      </c>
      <c r="AR273" s="149" t="s">
        <v>287</v>
      </c>
      <c r="AT273" s="149" t="s">
        <v>189</v>
      </c>
      <c r="AU273" s="149" t="s">
        <v>84</v>
      </c>
      <c r="AY273" s="17" t="s">
        <v>187</v>
      </c>
      <c r="BE273" s="150">
        <f>IF(N273="základní",J273,0)</f>
        <v>0</v>
      </c>
      <c r="BF273" s="150">
        <f>IF(N273="snížená",J273,0)</f>
        <v>0</v>
      </c>
      <c r="BG273" s="150">
        <f>IF(N273="zákl. přenesená",J273,0)</f>
        <v>0</v>
      </c>
      <c r="BH273" s="150">
        <f>IF(N273="sníž. přenesená",J273,0)</f>
        <v>0</v>
      </c>
      <c r="BI273" s="150">
        <f>IF(N273="nulová",J273,0)</f>
        <v>0</v>
      </c>
      <c r="BJ273" s="17" t="s">
        <v>80</v>
      </c>
      <c r="BK273" s="150">
        <f>ROUND(I273*H273,2)</f>
        <v>0</v>
      </c>
      <c r="BL273" s="17" t="s">
        <v>287</v>
      </c>
      <c r="BM273" s="149" t="s">
        <v>4029</v>
      </c>
    </row>
    <row r="274" spans="2:65" s="1" customFormat="1" ht="107.25">
      <c r="B274" s="32"/>
      <c r="D274" s="151" t="s">
        <v>195</v>
      </c>
      <c r="F274" s="152" t="s">
        <v>2987</v>
      </c>
      <c r="I274" s="153"/>
      <c r="L274" s="32"/>
      <c r="M274" s="154"/>
      <c r="T274" s="56"/>
      <c r="AT274" s="17" t="s">
        <v>195</v>
      </c>
      <c r="AU274" s="17" t="s">
        <v>84</v>
      </c>
    </row>
    <row r="275" spans="2:65" s="11" customFormat="1" ht="22.9" customHeight="1">
      <c r="B275" s="125"/>
      <c r="D275" s="126" t="s">
        <v>72</v>
      </c>
      <c r="E275" s="135" t="s">
        <v>2544</v>
      </c>
      <c r="F275" s="135" t="s">
        <v>2988</v>
      </c>
      <c r="I275" s="128"/>
      <c r="J275" s="136">
        <f>BK275</f>
        <v>0</v>
      </c>
      <c r="L275" s="125"/>
      <c r="M275" s="130"/>
      <c r="P275" s="131">
        <f>SUM(P276:P281)</f>
        <v>0</v>
      </c>
      <c r="R275" s="131">
        <f>SUM(R276:R281)</f>
        <v>3.4799999999999998E-2</v>
      </c>
      <c r="T275" s="132">
        <f>SUM(T276:T281)</f>
        <v>0</v>
      </c>
      <c r="AR275" s="126" t="s">
        <v>84</v>
      </c>
      <c r="AT275" s="133" t="s">
        <v>72</v>
      </c>
      <c r="AU275" s="133" t="s">
        <v>80</v>
      </c>
      <c r="AY275" s="126" t="s">
        <v>187</v>
      </c>
      <c r="BK275" s="134">
        <f>SUM(BK276:BK281)</f>
        <v>0</v>
      </c>
    </row>
    <row r="276" spans="2:65" s="1" customFormat="1" ht="33" customHeight="1">
      <c r="B276" s="32"/>
      <c r="C276" s="137" t="s">
        <v>670</v>
      </c>
      <c r="D276" s="137" t="s">
        <v>189</v>
      </c>
      <c r="E276" s="138" t="s">
        <v>2989</v>
      </c>
      <c r="F276" s="139" t="s">
        <v>2990</v>
      </c>
      <c r="G276" s="140" t="s">
        <v>2514</v>
      </c>
      <c r="H276" s="141">
        <v>1</v>
      </c>
      <c r="I276" s="142"/>
      <c r="J276" s="143">
        <f>ROUND(I276*H276,2)</f>
        <v>0</v>
      </c>
      <c r="K276" s="144"/>
      <c r="L276" s="32"/>
      <c r="M276" s="145" t="s">
        <v>1</v>
      </c>
      <c r="N276" s="146" t="s">
        <v>38</v>
      </c>
      <c r="P276" s="147">
        <f>O276*H276</f>
        <v>0</v>
      </c>
      <c r="Q276" s="147">
        <v>3.9199999999999999E-3</v>
      </c>
      <c r="R276" s="147">
        <f>Q276*H276</f>
        <v>3.9199999999999999E-3</v>
      </c>
      <c r="S276" s="147">
        <v>0</v>
      </c>
      <c r="T276" s="148">
        <f>S276*H276</f>
        <v>0</v>
      </c>
      <c r="AR276" s="149" t="s">
        <v>287</v>
      </c>
      <c r="AT276" s="149" t="s">
        <v>189</v>
      </c>
      <c r="AU276" s="149" t="s">
        <v>84</v>
      </c>
      <c r="AY276" s="17" t="s">
        <v>187</v>
      </c>
      <c r="BE276" s="150">
        <f>IF(N276="základní",J276,0)</f>
        <v>0</v>
      </c>
      <c r="BF276" s="150">
        <f>IF(N276="snížená",J276,0)</f>
        <v>0</v>
      </c>
      <c r="BG276" s="150">
        <f>IF(N276="zákl. přenesená",J276,0)</f>
        <v>0</v>
      </c>
      <c r="BH276" s="150">
        <f>IF(N276="sníž. přenesená",J276,0)</f>
        <v>0</v>
      </c>
      <c r="BI276" s="150">
        <f>IF(N276="nulová",J276,0)</f>
        <v>0</v>
      </c>
      <c r="BJ276" s="17" t="s">
        <v>80</v>
      </c>
      <c r="BK276" s="150">
        <f>ROUND(I276*H276,2)</f>
        <v>0</v>
      </c>
      <c r="BL276" s="17" t="s">
        <v>287</v>
      </c>
      <c r="BM276" s="149" t="s">
        <v>4030</v>
      </c>
    </row>
    <row r="277" spans="2:65" s="1" customFormat="1" ht="37.9" customHeight="1">
      <c r="B277" s="32"/>
      <c r="C277" s="175" t="s">
        <v>679</v>
      </c>
      <c r="D277" s="175" t="s">
        <v>338</v>
      </c>
      <c r="E277" s="176" t="s">
        <v>2992</v>
      </c>
      <c r="F277" s="177" t="s">
        <v>2993</v>
      </c>
      <c r="G277" s="178" t="s">
        <v>406</v>
      </c>
      <c r="H277" s="179">
        <v>1</v>
      </c>
      <c r="I277" s="180"/>
      <c r="J277" s="181">
        <f>ROUND(I277*H277,2)</f>
        <v>0</v>
      </c>
      <c r="K277" s="182"/>
      <c r="L277" s="183"/>
      <c r="M277" s="184" t="s">
        <v>1</v>
      </c>
      <c r="N277" s="185" t="s">
        <v>38</v>
      </c>
      <c r="P277" s="147">
        <f>O277*H277</f>
        <v>0</v>
      </c>
      <c r="Q277" s="147">
        <v>1.1999999999999999E-3</v>
      </c>
      <c r="R277" s="147">
        <f>Q277*H277</f>
        <v>1.1999999999999999E-3</v>
      </c>
      <c r="S277" s="147">
        <v>0</v>
      </c>
      <c r="T277" s="148">
        <f>S277*H277</f>
        <v>0</v>
      </c>
      <c r="AR277" s="149" t="s">
        <v>388</v>
      </c>
      <c r="AT277" s="149" t="s">
        <v>338</v>
      </c>
      <c r="AU277" s="149" t="s">
        <v>84</v>
      </c>
      <c r="AY277" s="17" t="s">
        <v>187</v>
      </c>
      <c r="BE277" s="150">
        <f>IF(N277="základní",J277,0)</f>
        <v>0</v>
      </c>
      <c r="BF277" s="150">
        <f>IF(N277="snížená",J277,0)</f>
        <v>0</v>
      </c>
      <c r="BG277" s="150">
        <f>IF(N277="zákl. přenesená",J277,0)</f>
        <v>0</v>
      </c>
      <c r="BH277" s="150">
        <f>IF(N277="sníž. přenesená",J277,0)</f>
        <v>0</v>
      </c>
      <c r="BI277" s="150">
        <f>IF(N277="nulová",J277,0)</f>
        <v>0</v>
      </c>
      <c r="BJ277" s="17" t="s">
        <v>80</v>
      </c>
      <c r="BK277" s="150">
        <f>ROUND(I277*H277,2)</f>
        <v>0</v>
      </c>
      <c r="BL277" s="17" t="s">
        <v>287</v>
      </c>
      <c r="BM277" s="149" t="s">
        <v>4031</v>
      </c>
    </row>
    <row r="278" spans="2:65" s="1" customFormat="1" ht="21.75" customHeight="1">
      <c r="B278" s="32"/>
      <c r="C278" s="175" t="s">
        <v>685</v>
      </c>
      <c r="D278" s="175" t="s">
        <v>338</v>
      </c>
      <c r="E278" s="176" t="s">
        <v>2995</v>
      </c>
      <c r="F278" s="177" t="s">
        <v>2996</v>
      </c>
      <c r="G278" s="178" t="s">
        <v>406</v>
      </c>
      <c r="H278" s="179">
        <v>1</v>
      </c>
      <c r="I278" s="180"/>
      <c r="J278" s="181">
        <f>ROUND(I278*H278,2)</f>
        <v>0</v>
      </c>
      <c r="K278" s="182"/>
      <c r="L278" s="183"/>
      <c r="M278" s="184" t="s">
        <v>1</v>
      </c>
      <c r="N278" s="185" t="s">
        <v>38</v>
      </c>
      <c r="P278" s="147">
        <f>O278*H278</f>
        <v>0</v>
      </c>
      <c r="Q278" s="147">
        <v>2.9000000000000001E-2</v>
      </c>
      <c r="R278" s="147">
        <f>Q278*H278</f>
        <v>2.9000000000000001E-2</v>
      </c>
      <c r="S278" s="147">
        <v>0</v>
      </c>
      <c r="T278" s="148">
        <f>S278*H278</f>
        <v>0</v>
      </c>
      <c r="AR278" s="149" t="s">
        <v>388</v>
      </c>
      <c r="AT278" s="149" t="s">
        <v>338</v>
      </c>
      <c r="AU278" s="149" t="s">
        <v>84</v>
      </c>
      <c r="AY278" s="17" t="s">
        <v>187</v>
      </c>
      <c r="BE278" s="150">
        <f>IF(N278="základní",J278,0)</f>
        <v>0</v>
      </c>
      <c r="BF278" s="150">
        <f>IF(N278="snížená",J278,0)</f>
        <v>0</v>
      </c>
      <c r="BG278" s="150">
        <f>IF(N278="zákl. přenesená",J278,0)</f>
        <v>0</v>
      </c>
      <c r="BH278" s="150">
        <f>IF(N278="sníž. přenesená",J278,0)</f>
        <v>0</v>
      </c>
      <c r="BI278" s="150">
        <f>IF(N278="nulová",J278,0)</f>
        <v>0</v>
      </c>
      <c r="BJ278" s="17" t="s">
        <v>80</v>
      </c>
      <c r="BK278" s="150">
        <f>ROUND(I278*H278,2)</f>
        <v>0</v>
      </c>
      <c r="BL278" s="17" t="s">
        <v>287</v>
      </c>
      <c r="BM278" s="149" t="s">
        <v>4032</v>
      </c>
    </row>
    <row r="279" spans="2:65" s="1" customFormat="1" ht="33" customHeight="1">
      <c r="B279" s="32"/>
      <c r="C279" s="137" t="s">
        <v>692</v>
      </c>
      <c r="D279" s="137" t="s">
        <v>189</v>
      </c>
      <c r="E279" s="138" t="s">
        <v>2998</v>
      </c>
      <c r="F279" s="139" t="s">
        <v>2999</v>
      </c>
      <c r="G279" s="140" t="s">
        <v>2514</v>
      </c>
      <c r="H279" s="141">
        <v>1</v>
      </c>
      <c r="I279" s="142"/>
      <c r="J279" s="143">
        <f>ROUND(I279*H279,2)</f>
        <v>0</v>
      </c>
      <c r="K279" s="144"/>
      <c r="L279" s="32"/>
      <c r="M279" s="145" t="s">
        <v>1</v>
      </c>
      <c r="N279" s="146" t="s">
        <v>38</v>
      </c>
      <c r="P279" s="147">
        <f>O279*H279</f>
        <v>0</v>
      </c>
      <c r="Q279" s="147">
        <v>6.8000000000000005E-4</v>
      </c>
      <c r="R279" s="147">
        <f>Q279*H279</f>
        <v>6.8000000000000005E-4</v>
      </c>
      <c r="S279" s="147">
        <v>0</v>
      </c>
      <c r="T279" s="148">
        <f>S279*H279</f>
        <v>0</v>
      </c>
      <c r="AR279" s="149" t="s">
        <v>287</v>
      </c>
      <c r="AT279" s="149" t="s">
        <v>189</v>
      </c>
      <c r="AU279" s="149" t="s">
        <v>84</v>
      </c>
      <c r="AY279" s="17" t="s">
        <v>187</v>
      </c>
      <c r="BE279" s="150">
        <f>IF(N279="základní",J279,0)</f>
        <v>0</v>
      </c>
      <c r="BF279" s="150">
        <f>IF(N279="snížená",J279,0)</f>
        <v>0</v>
      </c>
      <c r="BG279" s="150">
        <f>IF(N279="zákl. přenesená",J279,0)</f>
        <v>0</v>
      </c>
      <c r="BH279" s="150">
        <f>IF(N279="sníž. přenesená",J279,0)</f>
        <v>0</v>
      </c>
      <c r="BI279" s="150">
        <f>IF(N279="nulová",J279,0)</f>
        <v>0</v>
      </c>
      <c r="BJ279" s="17" t="s">
        <v>80</v>
      </c>
      <c r="BK279" s="150">
        <f>ROUND(I279*H279,2)</f>
        <v>0</v>
      </c>
      <c r="BL279" s="17" t="s">
        <v>287</v>
      </c>
      <c r="BM279" s="149" t="s">
        <v>4033</v>
      </c>
    </row>
    <row r="280" spans="2:65" s="1" customFormat="1" ht="37.9" customHeight="1">
      <c r="B280" s="32"/>
      <c r="C280" s="137" t="s">
        <v>697</v>
      </c>
      <c r="D280" s="137" t="s">
        <v>189</v>
      </c>
      <c r="E280" s="138" t="s">
        <v>3001</v>
      </c>
      <c r="F280" s="139" t="s">
        <v>3002</v>
      </c>
      <c r="G280" s="140" t="s">
        <v>217</v>
      </c>
      <c r="H280" s="141">
        <v>3.5000000000000003E-2</v>
      </c>
      <c r="I280" s="142"/>
      <c r="J280" s="143">
        <f>ROUND(I280*H280,2)</f>
        <v>0</v>
      </c>
      <c r="K280" s="144"/>
      <c r="L280" s="32"/>
      <c r="M280" s="145" t="s">
        <v>1</v>
      </c>
      <c r="N280" s="146" t="s">
        <v>38</v>
      </c>
      <c r="P280" s="147">
        <f>O280*H280</f>
        <v>0</v>
      </c>
      <c r="Q280" s="147">
        <v>0</v>
      </c>
      <c r="R280" s="147">
        <f>Q280*H280</f>
        <v>0</v>
      </c>
      <c r="S280" s="147">
        <v>0</v>
      </c>
      <c r="T280" s="148">
        <f>S280*H280</f>
        <v>0</v>
      </c>
      <c r="AR280" s="149" t="s">
        <v>287</v>
      </c>
      <c r="AT280" s="149" t="s">
        <v>189</v>
      </c>
      <c r="AU280" s="149" t="s">
        <v>84</v>
      </c>
      <c r="AY280" s="17" t="s">
        <v>187</v>
      </c>
      <c r="BE280" s="150">
        <f>IF(N280="základní",J280,0)</f>
        <v>0</v>
      </c>
      <c r="BF280" s="150">
        <f>IF(N280="snížená",J280,0)</f>
        <v>0</v>
      </c>
      <c r="BG280" s="150">
        <f>IF(N280="zákl. přenesená",J280,0)</f>
        <v>0</v>
      </c>
      <c r="BH280" s="150">
        <f>IF(N280="sníž. přenesená",J280,0)</f>
        <v>0</v>
      </c>
      <c r="BI280" s="150">
        <f>IF(N280="nulová",J280,0)</f>
        <v>0</v>
      </c>
      <c r="BJ280" s="17" t="s">
        <v>80</v>
      </c>
      <c r="BK280" s="150">
        <f>ROUND(I280*H280,2)</f>
        <v>0</v>
      </c>
      <c r="BL280" s="17" t="s">
        <v>287</v>
      </c>
      <c r="BM280" s="149" t="s">
        <v>4034</v>
      </c>
    </row>
    <row r="281" spans="2:65" s="1" customFormat="1" ht="107.25">
      <c r="B281" s="32"/>
      <c r="D281" s="151" t="s">
        <v>195</v>
      </c>
      <c r="F281" s="152" t="s">
        <v>2890</v>
      </c>
      <c r="I281" s="153"/>
      <c r="L281" s="32"/>
      <c r="M281" s="154"/>
      <c r="T281" s="56"/>
      <c r="AT281" s="17" t="s">
        <v>195</v>
      </c>
      <c r="AU281" s="17" t="s">
        <v>84</v>
      </c>
    </row>
    <row r="282" spans="2:65" s="11" customFormat="1" ht="25.9" customHeight="1">
      <c r="B282" s="125"/>
      <c r="D282" s="126" t="s">
        <v>72</v>
      </c>
      <c r="E282" s="127" t="s">
        <v>338</v>
      </c>
      <c r="F282" s="127" t="s">
        <v>3004</v>
      </c>
      <c r="I282" s="128"/>
      <c r="J282" s="129">
        <f>BK282</f>
        <v>0</v>
      </c>
      <c r="L282" s="125"/>
      <c r="M282" s="130"/>
      <c r="P282" s="131">
        <f>P283</f>
        <v>0</v>
      </c>
      <c r="R282" s="131">
        <f>R283</f>
        <v>0</v>
      </c>
      <c r="T282" s="132">
        <f>T283</f>
        <v>0</v>
      </c>
      <c r="AR282" s="126" t="s">
        <v>210</v>
      </c>
      <c r="AT282" s="133" t="s">
        <v>72</v>
      </c>
      <c r="AU282" s="133" t="s">
        <v>73</v>
      </c>
      <c r="AY282" s="126" t="s">
        <v>187</v>
      </c>
      <c r="BK282" s="134">
        <f>BK283</f>
        <v>0</v>
      </c>
    </row>
    <row r="283" spans="2:65" s="11" customFormat="1" ht="22.9" customHeight="1">
      <c r="B283" s="125"/>
      <c r="D283" s="126" t="s">
        <v>72</v>
      </c>
      <c r="E283" s="135" t="s">
        <v>3005</v>
      </c>
      <c r="F283" s="135" t="s">
        <v>3006</v>
      </c>
      <c r="I283" s="128"/>
      <c r="J283" s="136">
        <f>BK283</f>
        <v>0</v>
      </c>
      <c r="L283" s="125"/>
      <c r="M283" s="130"/>
      <c r="P283" s="131">
        <f>SUM(P284:P285)</f>
        <v>0</v>
      </c>
      <c r="R283" s="131">
        <f>SUM(R284:R285)</f>
        <v>0</v>
      </c>
      <c r="T283" s="132">
        <f>SUM(T284:T285)</f>
        <v>0</v>
      </c>
      <c r="AR283" s="126" t="s">
        <v>210</v>
      </c>
      <c r="AT283" s="133" t="s">
        <v>72</v>
      </c>
      <c r="AU283" s="133" t="s">
        <v>80</v>
      </c>
      <c r="AY283" s="126" t="s">
        <v>187</v>
      </c>
      <c r="BK283" s="134">
        <f>SUM(BK284:BK285)</f>
        <v>0</v>
      </c>
    </row>
    <row r="284" spans="2:65" s="1" customFormat="1" ht="21.75" customHeight="1">
      <c r="B284" s="32"/>
      <c r="C284" s="137" t="s">
        <v>702</v>
      </c>
      <c r="D284" s="137" t="s">
        <v>189</v>
      </c>
      <c r="E284" s="138" t="s">
        <v>3007</v>
      </c>
      <c r="F284" s="139" t="s">
        <v>3008</v>
      </c>
      <c r="G284" s="140" t="s">
        <v>397</v>
      </c>
      <c r="H284" s="141">
        <v>18</v>
      </c>
      <c r="I284" s="142"/>
      <c r="J284" s="143">
        <f>ROUND(I284*H284,2)</f>
        <v>0</v>
      </c>
      <c r="K284" s="144"/>
      <c r="L284" s="32"/>
      <c r="M284" s="145" t="s">
        <v>1</v>
      </c>
      <c r="N284" s="146" t="s">
        <v>38</v>
      </c>
      <c r="P284" s="147">
        <f>O284*H284</f>
        <v>0</v>
      </c>
      <c r="Q284" s="147">
        <v>0</v>
      </c>
      <c r="R284" s="147">
        <f>Q284*H284</f>
        <v>0</v>
      </c>
      <c r="S284" s="147">
        <v>0</v>
      </c>
      <c r="T284" s="148">
        <f>S284*H284</f>
        <v>0</v>
      </c>
      <c r="AR284" s="149" t="s">
        <v>548</v>
      </c>
      <c r="AT284" s="149" t="s">
        <v>189</v>
      </c>
      <c r="AU284" s="149" t="s">
        <v>84</v>
      </c>
      <c r="AY284" s="17" t="s">
        <v>187</v>
      </c>
      <c r="BE284" s="150">
        <f>IF(N284="základní",J284,0)</f>
        <v>0</v>
      </c>
      <c r="BF284" s="150">
        <f>IF(N284="snížená",J284,0)</f>
        <v>0</v>
      </c>
      <c r="BG284" s="150">
        <f>IF(N284="zákl. přenesená",J284,0)</f>
        <v>0</v>
      </c>
      <c r="BH284" s="150">
        <f>IF(N284="sníž. přenesená",J284,0)</f>
        <v>0</v>
      </c>
      <c r="BI284" s="150">
        <f>IF(N284="nulová",J284,0)</f>
        <v>0</v>
      </c>
      <c r="BJ284" s="17" t="s">
        <v>80</v>
      </c>
      <c r="BK284" s="150">
        <f>ROUND(I284*H284,2)</f>
        <v>0</v>
      </c>
      <c r="BL284" s="17" t="s">
        <v>548</v>
      </c>
      <c r="BM284" s="149" t="s">
        <v>4035</v>
      </c>
    </row>
    <row r="285" spans="2:65" s="1" customFormat="1" ht="97.5">
      <c r="B285" s="32"/>
      <c r="D285" s="151" t="s">
        <v>195</v>
      </c>
      <c r="F285" s="152" t="s">
        <v>3010</v>
      </c>
      <c r="I285" s="153"/>
      <c r="L285" s="32"/>
      <c r="M285" s="199"/>
      <c r="N285" s="195"/>
      <c r="O285" s="195"/>
      <c r="P285" s="195"/>
      <c r="Q285" s="195"/>
      <c r="R285" s="195"/>
      <c r="S285" s="195"/>
      <c r="T285" s="200"/>
      <c r="AT285" s="17" t="s">
        <v>195</v>
      </c>
      <c r="AU285" s="17" t="s">
        <v>84</v>
      </c>
    </row>
    <row r="286" spans="2:65" s="1" customFormat="1" ht="6.95" customHeight="1">
      <c r="B286" s="44"/>
      <c r="C286" s="45"/>
      <c r="D286" s="45"/>
      <c r="E286" s="45"/>
      <c r="F286" s="45"/>
      <c r="G286" s="45"/>
      <c r="H286" s="45"/>
      <c r="I286" s="45"/>
      <c r="J286" s="45"/>
      <c r="K286" s="45"/>
      <c r="L286" s="32"/>
    </row>
  </sheetData>
  <sheetProtection algorithmName="SHA-512" hashValue="TBpkEAdgUFXLp6O8L4zQDs63XDOXmPzbghyWm8sDrjDEn8WIN7ItGEUsffUHhAkZsvZO79TWUE+nfZpvmJRbjQ==" saltValue="RyDs2z44ZNMgvWIeU1LXwBUjs/q0tqcvbz3jfV1YK978nptISonSjRuSaR6tXA6Oj1nnFmxhG4g4qvv4J97A5w==" spinCount="100000" sheet="1" objects="1" scenarios="1" formatColumns="0" formatRows="0" autoFilter="0"/>
  <autoFilter ref="C128:K285" xr:uid="{00000000-0009-0000-0000-00000B000000}"/>
  <mergeCells count="12">
    <mergeCell ref="E121:H121"/>
    <mergeCell ref="L2:V2"/>
    <mergeCell ref="E85:H85"/>
    <mergeCell ref="E87:H87"/>
    <mergeCell ref="E89:H89"/>
    <mergeCell ref="E117:H117"/>
    <mergeCell ref="E119:H11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144"/>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114</v>
      </c>
    </row>
    <row r="3" spans="2:46" ht="6.95" customHeight="1">
      <c r="B3" s="18"/>
      <c r="C3" s="19"/>
      <c r="D3" s="19"/>
      <c r="E3" s="19"/>
      <c r="F3" s="19"/>
      <c r="G3" s="19"/>
      <c r="H3" s="19"/>
      <c r="I3" s="19"/>
      <c r="J3" s="19"/>
      <c r="K3" s="19"/>
      <c r="L3" s="20"/>
      <c r="AT3" s="17" t="s">
        <v>84</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ht="12" customHeight="1">
      <c r="B8" s="20"/>
      <c r="D8" s="27" t="s">
        <v>134</v>
      </c>
      <c r="L8" s="20"/>
    </row>
    <row r="9" spans="2:46" s="1" customFormat="1" ht="16.5" customHeight="1">
      <c r="B9" s="32"/>
      <c r="E9" s="243" t="s">
        <v>3543</v>
      </c>
      <c r="F9" s="245"/>
      <c r="G9" s="245"/>
      <c r="H9" s="245"/>
      <c r="L9" s="32"/>
    </row>
    <row r="10" spans="2:46" s="1" customFormat="1" ht="12" customHeight="1">
      <c r="B10" s="32"/>
      <c r="D10" s="27" t="s">
        <v>2470</v>
      </c>
      <c r="L10" s="32"/>
    </row>
    <row r="11" spans="2:46" s="1" customFormat="1" ht="16.5" customHeight="1">
      <c r="B11" s="32"/>
      <c r="E11" s="206" t="s">
        <v>4036</v>
      </c>
      <c r="F11" s="245"/>
      <c r="G11" s="245"/>
      <c r="H11" s="245"/>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11. 8. 2025</v>
      </c>
      <c r="L14" s="32"/>
    </row>
    <row r="15" spans="2:46" s="1" customFormat="1" ht="10.9" customHeight="1">
      <c r="B15" s="32"/>
      <c r="L15" s="32"/>
    </row>
    <row r="16" spans="2:46" s="1" customFormat="1" ht="12" customHeight="1">
      <c r="B16" s="32"/>
      <c r="D16" s="27" t="s">
        <v>24</v>
      </c>
      <c r="I16" s="27" t="s">
        <v>25</v>
      </c>
      <c r="J16" s="25" t="str">
        <f>IF('Rekapitulace stavby'!AN10="","",'Rekapitulace stavby'!AN10)</f>
        <v/>
      </c>
      <c r="L16" s="32"/>
    </row>
    <row r="17" spans="2:12" s="1" customFormat="1" ht="18" customHeight="1">
      <c r="B17" s="32"/>
      <c r="E17" s="25" t="str">
        <f>IF('Rekapitulace stavby'!E11="","",'Rekapitulace stavby'!E11)</f>
        <v xml:space="preserve"> </v>
      </c>
      <c r="I17" s="27" t="s">
        <v>26</v>
      </c>
      <c r="J17" s="25" t="str">
        <f>IF('Rekapitulace stavby'!AN11="","",'Rekapitulace stavby'!AN11)</f>
        <v/>
      </c>
      <c r="L17" s="32"/>
    </row>
    <row r="18" spans="2:12" s="1" customFormat="1" ht="6.95" customHeight="1">
      <c r="B18" s="32"/>
      <c r="L18" s="32"/>
    </row>
    <row r="19" spans="2:12" s="1" customFormat="1" ht="12" customHeight="1">
      <c r="B19" s="32"/>
      <c r="D19" s="27" t="s">
        <v>27</v>
      </c>
      <c r="I19" s="27" t="s">
        <v>25</v>
      </c>
      <c r="J19" s="28" t="str">
        <f>'Rekapitulace stavby'!AN13</f>
        <v>Vyplň údaj</v>
      </c>
      <c r="L19" s="32"/>
    </row>
    <row r="20" spans="2:12" s="1" customFormat="1" ht="18" customHeight="1">
      <c r="B20" s="32"/>
      <c r="E20" s="246" t="str">
        <f>'Rekapitulace stavby'!E14</f>
        <v>Vyplň údaj</v>
      </c>
      <c r="F20" s="211"/>
      <c r="G20" s="211"/>
      <c r="H20" s="211"/>
      <c r="I20" s="27" t="s">
        <v>26</v>
      </c>
      <c r="J20" s="28" t="str">
        <f>'Rekapitulace stavby'!AN14</f>
        <v>Vyplň údaj</v>
      </c>
      <c r="L20" s="32"/>
    </row>
    <row r="21" spans="2:12" s="1" customFormat="1" ht="6.95" customHeight="1">
      <c r="B21" s="32"/>
      <c r="L21" s="32"/>
    </row>
    <row r="22" spans="2:12" s="1" customFormat="1" ht="12" customHeight="1">
      <c r="B22" s="32"/>
      <c r="D22" s="27" t="s">
        <v>29</v>
      </c>
      <c r="I22" s="27" t="s">
        <v>25</v>
      </c>
      <c r="J22" s="25" t="str">
        <f>IF('Rekapitulace stavby'!AN16="","",'Rekapitulace stavby'!AN16)</f>
        <v/>
      </c>
      <c r="L22" s="32"/>
    </row>
    <row r="23" spans="2:12" s="1" customFormat="1" ht="18" customHeight="1">
      <c r="B23" s="32"/>
      <c r="E23" s="25" t="str">
        <f>IF('Rekapitulace stavby'!E17="","",'Rekapitulace stavby'!E17)</f>
        <v xml:space="preserve"> </v>
      </c>
      <c r="I23" s="27" t="s">
        <v>26</v>
      </c>
      <c r="J23" s="25" t="str">
        <f>IF('Rekapitulace stavby'!AN17="","",'Rekapitulace stavby'!AN17)</f>
        <v/>
      </c>
      <c r="L23" s="32"/>
    </row>
    <row r="24" spans="2:12" s="1" customFormat="1" ht="6.95" customHeight="1">
      <c r="B24" s="32"/>
      <c r="L24" s="32"/>
    </row>
    <row r="25" spans="2:12" s="1" customFormat="1" ht="12" customHeight="1">
      <c r="B25" s="32"/>
      <c r="D25" s="27" t="s">
        <v>31</v>
      </c>
      <c r="I25" s="27" t="s">
        <v>25</v>
      </c>
      <c r="J25" s="25" t="str">
        <f>IF('Rekapitulace stavby'!AN19="","",'Rekapitulace stavby'!AN19)</f>
        <v/>
      </c>
      <c r="L25" s="32"/>
    </row>
    <row r="26" spans="2:12" s="1" customFormat="1" ht="18" customHeight="1">
      <c r="B26" s="32"/>
      <c r="E26" s="25" t="str">
        <f>IF('Rekapitulace stavby'!E20="","",'Rekapitulace stavby'!E20)</f>
        <v xml:space="preserve"> </v>
      </c>
      <c r="I26" s="27" t="s">
        <v>26</v>
      </c>
      <c r="J26" s="25" t="str">
        <f>IF('Rekapitulace stavby'!AN20="","",'Rekapitulace stavby'!AN20)</f>
        <v/>
      </c>
      <c r="L26" s="32"/>
    </row>
    <row r="27" spans="2:12" s="1" customFormat="1" ht="6.95" customHeight="1">
      <c r="B27" s="32"/>
      <c r="L27" s="32"/>
    </row>
    <row r="28" spans="2:12" s="1" customFormat="1" ht="12" customHeight="1">
      <c r="B28" s="32"/>
      <c r="D28" s="27" t="s">
        <v>32</v>
      </c>
      <c r="L28" s="32"/>
    </row>
    <row r="29" spans="2:12" s="7" customFormat="1" ht="16.5" customHeight="1">
      <c r="B29" s="94"/>
      <c r="E29" s="216" t="s">
        <v>1</v>
      </c>
      <c r="F29" s="216"/>
      <c r="G29" s="216"/>
      <c r="H29" s="216"/>
      <c r="L29" s="94"/>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5" t="s">
        <v>33</v>
      </c>
      <c r="J32" s="66">
        <f>ROUND(J122, 2)</f>
        <v>0</v>
      </c>
      <c r="L32" s="32"/>
    </row>
    <row r="33" spans="2:12" s="1" customFormat="1" ht="6.95" customHeight="1">
      <c r="B33" s="32"/>
      <c r="D33" s="53"/>
      <c r="E33" s="53"/>
      <c r="F33" s="53"/>
      <c r="G33" s="53"/>
      <c r="H33" s="53"/>
      <c r="I33" s="53"/>
      <c r="J33" s="53"/>
      <c r="K33" s="53"/>
      <c r="L33" s="32"/>
    </row>
    <row r="34" spans="2:12" s="1" customFormat="1" ht="14.45" customHeight="1">
      <c r="B34" s="32"/>
      <c r="F34" s="35" t="s">
        <v>35</v>
      </c>
      <c r="I34" s="35" t="s">
        <v>34</v>
      </c>
      <c r="J34" s="35" t="s">
        <v>36</v>
      </c>
      <c r="L34" s="32"/>
    </row>
    <row r="35" spans="2:12" s="1" customFormat="1" ht="14.45" customHeight="1">
      <c r="B35" s="32"/>
      <c r="D35" s="55" t="s">
        <v>37</v>
      </c>
      <c r="E35" s="27" t="s">
        <v>38</v>
      </c>
      <c r="F35" s="86">
        <f>ROUND((SUM(BE122:BE143)),  2)</f>
        <v>0</v>
      </c>
      <c r="I35" s="96">
        <v>0.21</v>
      </c>
      <c r="J35" s="86">
        <f>ROUND(((SUM(BE122:BE143))*I35),  2)</f>
        <v>0</v>
      </c>
      <c r="L35" s="32"/>
    </row>
    <row r="36" spans="2:12" s="1" customFormat="1" ht="14.45" customHeight="1">
      <c r="B36" s="32"/>
      <c r="E36" s="27" t="s">
        <v>39</v>
      </c>
      <c r="F36" s="86">
        <f>ROUND((SUM(BF122:BF143)),  2)</f>
        <v>0</v>
      </c>
      <c r="I36" s="96">
        <v>0.12</v>
      </c>
      <c r="J36" s="86">
        <f>ROUND(((SUM(BF122:BF143))*I36),  2)</f>
        <v>0</v>
      </c>
      <c r="L36" s="32"/>
    </row>
    <row r="37" spans="2:12" s="1" customFormat="1" ht="14.45" hidden="1" customHeight="1">
      <c r="B37" s="32"/>
      <c r="E37" s="27" t="s">
        <v>40</v>
      </c>
      <c r="F37" s="86">
        <f>ROUND((SUM(BG122:BG143)),  2)</f>
        <v>0</v>
      </c>
      <c r="I37" s="96">
        <v>0.21</v>
      </c>
      <c r="J37" s="86">
        <f>0</f>
        <v>0</v>
      </c>
      <c r="L37" s="32"/>
    </row>
    <row r="38" spans="2:12" s="1" customFormat="1" ht="14.45" hidden="1" customHeight="1">
      <c r="B38" s="32"/>
      <c r="E38" s="27" t="s">
        <v>41</v>
      </c>
      <c r="F38" s="86">
        <f>ROUND((SUM(BH122:BH143)),  2)</f>
        <v>0</v>
      </c>
      <c r="I38" s="96">
        <v>0.12</v>
      </c>
      <c r="J38" s="86">
        <f>0</f>
        <v>0</v>
      </c>
      <c r="L38" s="32"/>
    </row>
    <row r="39" spans="2:12" s="1" customFormat="1" ht="14.45" hidden="1" customHeight="1">
      <c r="B39" s="32"/>
      <c r="E39" s="27" t="s">
        <v>42</v>
      </c>
      <c r="F39" s="86">
        <f>ROUND((SUM(BI122:BI143)),  2)</f>
        <v>0</v>
      </c>
      <c r="I39" s="96">
        <v>0</v>
      </c>
      <c r="J39" s="86">
        <f>0</f>
        <v>0</v>
      </c>
      <c r="L39" s="32"/>
    </row>
    <row r="40" spans="2:12" s="1" customFormat="1" ht="6.95" customHeight="1">
      <c r="B40" s="32"/>
      <c r="L40" s="32"/>
    </row>
    <row r="41" spans="2:12" s="1" customFormat="1" ht="25.35" customHeight="1">
      <c r="B41" s="32"/>
      <c r="C41" s="97"/>
      <c r="D41" s="98" t="s">
        <v>43</v>
      </c>
      <c r="E41" s="57"/>
      <c r="F41" s="57"/>
      <c r="G41" s="99" t="s">
        <v>44</v>
      </c>
      <c r="H41" s="100" t="s">
        <v>45</v>
      </c>
      <c r="I41" s="57"/>
      <c r="J41" s="101">
        <f>SUM(J32:J39)</f>
        <v>0</v>
      </c>
      <c r="K41" s="102"/>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136</v>
      </c>
      <c r="L82" s="32"/>
    </row>
    <row r="83" spans="2:12" s="1" customFormat="1" ht="6.95" customHeight="1">
      <c r="B83" s="32"/>
      <c r="L83" s="32"/>
    </row>
    <row r="84" spans="2:12" s="1" customFormat="1" ht="12" customHeight="1">
      <c r="B84" s="32"/>
      <c r="C84" s="27" t="s">
        <v>16</v>
      </c>
      <c r="L84" s="32"/>
    </row>
    <row r="85" spans="2:12" s="1" customFormat="1" ht="16.5" customHeight="1">
      <c r="B85" s="32"/>
      <c r="E85" s="243" t="str">
        <f>E7</f>
        <v>I-20002 - Modernizace bytových domů ul. Šenovská 65,67 a 69</v>
      </c>
      <c r="F85" s="244"/>
      <c r="G85" s="244"/>
      <c r="H85" s="244"/>
      <c r="L85" s="32"/>
    </row>
    <row r="86" spans="2:12" ht="12" customHeight="1">
      <c r="B86" s="20"/>
      <c r="C86" s="27" t="s">
        <v>134</v>
      </c>
      <c r="L86" s="20"/>
    </row>
    <row r="87" spans="2:12" s="1" customFormat="1" ht="16.5" customHeight="1">
      <c r="B87" s="32"/>
      <c r="E87" s="243" t="s">
        <v>3543</v>
      </c>
      <c r="F87" s="245"/>
      <c r="G87" s="245"/>
      <c r="H87" s="245"/>
      <c r="L87" s="32"/>
    </row>
    <row r="88" spans="2:12" s="1" customFormat="1" ht="12" customHeight="1">
      <c r="B88" s="32"/>
      <c r="C88" s="27" t="s">
        <v>2470</v>
      </c>
      <c r="L88" s="32"/>
    </row>
    <row r="89" spans="2:12" s="1" customFormat="1" ht="16.5" customHeight="1">
      <c r="B89" s="32"/>
      <c r="E89" s="206" t="str">
        <f>E11</f>
        <v>69 - D.1.4.3 - Vzduchotechnika</v>
      </c>
      <c r="F89" s="245"/>
      <c r="G89" s="245"/>
      <c r="H89" s="245"/>
      <c r="L89" s="32"/>
    </row>
    <row r="90" spans="2:12" s="1" customFormat="1" ht="6.95" customHeight="1">
      <c r="B90" s="32"/>
      <c r="L90" s="32"/>
    </row>
    <row r="91" spans="2:12" s="1" customFormat="1" ht="12" customHeight="1">
      <c r="B91" s="32"/>
      <c r="C91" s="27" t="s">
        <v>20</v>
      </c>
      <c r="F91" s="25" t="str">
        <f>F14</f>
        <v xml:space="preserve"> </v>
      </c>
      <c r="I91" s="27" t="s">
        <v>22</v>
      </c>
      <c r="J91" s="52" t="str">
        <f>IF(J14="","",J14)</f>
        <v>11. 8. 2025</v>
      </c>
      <c r="L91" s="32"/>
    </row>
    <row r="92" spans="2:12" s="1" customFormat="1" ht="6.95" customHeight="1">
      <c r="B92" s="32"/>
      <c r="L92" s="32"/>
    </row>
    <row r="93" spans="2:12" s="1" customFormat="1" ht="15.2" customHeight="1">
      <c r="B93" s="32"/>
      <c r="C93" s="27" t="s">
        <v>24</v>
      </c>
      <c r="F93" s="25" t="str">
        <f>E17</f>
        <v xml:space="preserve"> </v>
      </c>
      <c r="I93" s="27" t="s">
        <v>29</v>
      </c>
      <c r="J93" s="30" t="str">
        <f>E23</f>
        <v xml:space="preserve"> </v>
      </c>
      <c r="L93" s="32"/>
    </row>
    <row r="94" spans="2:12" s="1" customFormat="1" ht="15.2" customHeight="1">
      <c r="B94" s="32"/>
      <c r="C94" s="27" t="s">
        <v>27</v>
      </c>
      <c r="F94" s="25" t="str">
        <f>IF(E20="","",E20)</f>
        <v>Vyplň údaj</v>
      </c>
      <c r="I94" s="27" t="s">
        <v>31</v>
      </c>
      <c r="J94" s="30" t="str">
        <f>E26</f>
        <v xml:space="preserve"> </v>
      </c>
      <c r="L94" s="32"/>
    </row>
    <row r="95" spans="2:12" s="1" customFormat="1" ht="10.35" customHeight="1">
      <c r="B95" s="32"/>
      <c r="L95" s="32"/>
    </row>
    <row r="96" spans="2:12" s="1" customFormat="1" ht="29.25" customHeight="1">
      <c r="B96" s="32"/>
      <c r="C96" s="105" t="s">
        <v>137</v>
      </c>
      <c r="D96" s="97"/>
      <c r="E96" s="97"/>
      <c r="F96" s="97"/>
      <c r="G96" s="97"/>
      <c r="H96" s="97"/>
      <c r="I96" s="97"/>
      <c r="J96" s="106" t="s">
        <v>138</v>
      </c>
      <c r="K96" s="97"/>
      <c r="L96" s="32"/>
    </row>
    <row r="97" spans="2:47" s="1" customFormat="1" ht="10.35" customHeight="1">
      <c r="B97" s="32"/>
      <c r="L97" s="32"/>
    </row>
    <row r="98" spans="2:47" s="1" customFormat="1" ht="22.9" customHeight="1">
      <c r="B98" s="32"/>
      <c r="C98" s="107" t="s">
        <v>139</v>
      </c>
      <c r="J98" s="66">
        <f>J122</f>
        <v>0</v>
      </c>
      <c r="L98" s="32"/>
      <c r="AU98" s="17" t="s">
        <v>140</v>
      </c>
    </row>
    <row r="99" spans="2:47" s="8" customFormat="1" ht="24.95" customHeight="1">
      <c r="B99" s="108"/>
      <c r="D99" s="109" t="s">
        <v>2472</v>
      </c>
      <c r="E99" s="110"/>
      <c r="F99" s="110"/>
      <c r="G99" s="110"/>
      <c r="H99" s="110"/>
      <c r="I99" s="110"/>
      <c r="J99" s="111">
        <f>J123</f>
        <v>0</v>
      </c>
      <c r="L99" s="108"/>
    </row>
    <row r="100" spans="2:47" s="8" customFormat="1" ht="24.95" customHeight="1">
      <c r="B100" s="108"/>
      <c r="D100" s="109" t="s">
        <v>3012</v>
      </c>
      <c r="E100" s="110"/>
      <c r="F100" s="110"/>
      <c r="G100" s="110"/>
      <c r="H100" s="110"/>
      <c r="I100" s="110"/>
      <c r="J100" s="111">
        <f>J128</f>
        <v>0</v>
      </c>
      <c r="L100" s="108"/>
    </row>
    <row r="101" spans="2:47" s="1" customFormat="1" ht="21.75" customHeight="1">
      <c r="B101" s="32"/>
      <c r="L101" s="32"/>
    </row>
    <row r="102" spans="2:47" s="1" customFormat="1" ht="6.95" customHeight="1">
      <c r="B102" s="44"/>
      <c r="C102" s="45"/>
      <c r="D102" s="45"/>
      <c r="E102" s="45"/>
      <c r="F102" s="45"/>
      <c r="G102" s="45"/>
      <c r="H102" s="45"/>
      <c r="I102" s="45"/>
      <c r="J102" s="45"/>
      <c r="K102" s="45"/>
      <c r="L102" s="32"/>
    </row>
    <row r="106" spans="2:47" s="1" customFormat="1" ht="6.95" customHeight="1">
      <c r="B106" s="46"/>
      <c r="C106" s="47"/>
      <c r="D106" s="47"/>
      <c r="E106" s="47"/>
      <c r="F106" s="47"/>
      <c r="G106" s="47"/>
      <c r="H106" s="47"/>
      <c r="I106" s="47"/>
      <c r="J106" s="47"/>
      <c r="K106" s="47"/>
      <c r="L106" s="32"/>
    </row>
    <row r="107" spans="2:47" s="1" customFormat="1" ht="24.95" customHeight="1">
      <c r="B107" s="32"/>
      <c r="C107" s="21" t="s">
        <v>172</v>
      </c>
      <c r="L107" s="32"/>
    </row>
    <row r="108" spans="2:47" s="1" customFormat="1" ht="6.95" customHeight="1">
      <c r="B108" s="32"/>
      <c r="L108" s="32"/>
    </row>
    <row r="109" spans="2:47" s="1" customFormat="1" ht="12" customHeight="1">
      <c r="B109" s="32"/>
      <c r="C109" s="27" t="s">
        <v>16</v>
      </c>
      <c r="L109" s="32"/>
    </row>
    <row r="110" spans="2:47" s="1" customFormat="1" ht="16.5" customHeight="1">
      <c r="B110" s="32"/>
      <c r="E110" s="243" t="str">
        <f>E7</f>
        <v>I-20002 - Modernizace bytových domů ul. Šenovská 65,67 a 69</v>
      </c>
      <c r="F110" s="244"/>
      <c r="G110" s="244"/>
      <c r="H110" s="244"/>
      <c r="L110" s="32"/>
    </row>
    <row r="111" spans="2:47" ht="12" customHeight="1">
      <c r="B111" s="20"/>
      <c r="C111" s="27" t="s">
        <v>134</v>
      </c>
      <c r="L111" s="20"/>
    </row>
    <row r="112" spans="2:47" s="1" customFormat="1" ht="16.5" customHeight="1">
      <c r="B112" s="32"/>
      <c r="E112" s="243" t="s">
        <v>3543</v>
      </c>
      <c r="F112" s="245"/>
      <c r="G112" s="245"/>
      <c r="H112" s="245"/>
      <c r="L112" s="32"/>
    </row>
    <row r="113" spans="2:65" s="1" customFormat="1" ht="12" customHeight="1">
      <c r="B113" s="32"/>
      <c r="C113" s="27" t="s">
        <v>2470</v>
      </c>
      <c r="L113" s="32"/>
    </row>
    <row r="114" spans="2:65" s="1" customFormat="1" ht="16.5" customHeight="1">
      <c r="B114" s="32"/>
      <c r="E114" s="206" t="str">
        <f>E11</f>
        <v>69 - D.1.4.3 - Vzduchotechnika</v>
      </c>
      <c r="F114" s="245"/>
      <c r="G114" s="245"/>
      <c r="H114" s="245"/>
      <c r="L114" s="32"/>
    </row>
    <row r="115" spans="2:65" s="1" customFormat="1" ht="6.95" customHeight="1">
      <c r="B115" s="32"/>
      <c r="L115" s="32"/>
    </row>
    <row r="116" spans="2:65" s="1" customFormat="1" ht="12" customHeight="1">
      <c r="B116" s="32"/>
      <c r="C116" s="27" t="s">
        <v>20</v>
      </c>
      <c r="F116" s="25" t="str">
        <f>F14</f>
        <v xml:space="preserve"> </v>
      </c>
      <c r="I116" s="27" t="s">
        <v>22</v>
      </c>
      <c r="J116" s="52" t="str">
        <f>IF(J14="","",J14)</f>
        <v>11. 8. 2025</v>
      </c>
      <c r="L116" s="32"/>
    </row>
    <row r="117" spans="2:65" s="1" customFormat="1" ht="6.95" customHeight="1">
      <c r="B117" s="32"/>
      <c r="L117" s="32"/>
    </row>
    <row r="118" spans="2:65" s="1" customFormat="1" ht="15.2" customHeight="1">
      <c r="B118" s="32"/>
      <c r="C118" s="27" t="s">
        <v>24</v>
      </c>
      <c r="F118" s="25" t="str">
        <f>E17</f>
        <v xml:space="preserve"> </v>
      </c>
      <c r="I118" s="27" t="s">
        <v>29</v>
      </c>
      <c r="J118" s="30" t="str">
        <f>E23</f>
        <v xml:space="preserve"> </v>
      </c>
      <c r="L118" s="32"/>
    </row>
    <row r="119" spans="2:65" s="1" customFormat="1" ht="15.2" customHeight="1">
      <c r="B119" s="32"/>
      <c r="C119" s="27" t="s">
        <v>27</v>
      </c>
      <c r="F119" s="25" t="str">
        <f>IF(E20="","",E20)</f>
        <v>Vyplň údaj</v>
      </c>
      <c r="I119" s="27" t="s">
        <v>31</v>
      </c>
      <c r="J119" s="30" t="str">
        <f>E26</f>
        <v xml:space="preserve"> </v>
      </c>
      <c r="L119" s="32"/>
    </row>
    <row r="120" spans="2:65" s="1" customFormat="1" ht="10.35" customHeight="1">
      <c r="B120" s="32"/>
      <c r="L120" s="32"/>
    </row>
    <row r="121" spans="2:65" s="10" customFormat="1" ht="29.25" customHeight="1">
      <c r="B121" s="116"/>
      <c r="C121" s="117" t="s">
        <v>173</v>
      </c>
      <c r="D121" s="118" t="s">
        <v>58</v>
      </c>
      <c r="E121" s="118" t="s">
        <v>54</v>
      </c>
      <c r="F121" s="118" t="s">
        <v>55</v>
      </c>
      <c r="G121" s="118" t="s">
        <v>174</v>
      </c>
      <c r="H121" s="118" t="s">
        <v>175</v>
      </c>
      <c r="I121" s="118" t="s">
        <v>176</v>
      </c>
      <c r="J121" s="119" t="s">
        <v>138</v>
      </c>
      <c r="K121" s="120" t="s">
        <v>177</v>
      </c>
      <c r="L121" s="116"/>
      <c r="M121" s="59" t="s">
        <v>1</v>
      </c>
      <c r="N121" s="60" t="s">
        <v>37</v>
      </c>
      <c r="O121" s="60" t="s">
        <v>178</v>
      </c>
      <c r="P121" s="60" t="s">
        <v>179</v>
      </c>
      <c r="Q121" s="60" t="s">
        <v>180</v>
      </c>
      <c r="R121" s="60" t="s">
        <v>181</v>
      </c>
      <c r="S121" s="60" t="s">
        <v>182</v>
      </c>
      <c r="T121" s="61" t="s">
        <v>183</v>
      </c>
    </row>
    <row r="122" spans="2:65" s="1" customFormat="1" ht="22.9" customHeight="1">
      <c r="B122" s="32"/>
      <c r="C122" s="64" t="s">
        <v>184</v>
      </c>
      <c r="J122" s="121">
        <f>BK122</f>
        <v>0</v>
      </c>
      <c r="L122" s="32"/>
      <c r="M122" s="62"/>
      <c r="N122" s="53"/>
      <c r="O122" s="53"/>
      <c r="P122" s="122">
        <f>P123+P128</f>
        <v>0</v>
      </c>
      <c r="Q122" s="53"/>
      <c r="R122" s="122">
        <f>R123+R128</f>
        <v>0</v>
      </c>
      <c r="S122" s="53"/>
      <c r="T122" s="123">
        <f>T123+T128</f>
        <v>0</v>
      </c>
      <c r="AT122" s="17" t="s">
        <v>72</v>
      </c>
      <c r="AU122" s="17" t="s">
        <v>140</v>
      </c>
      <c r="BK122" s="124">
        <f>BK123+BK128</f>
        <v>0</v>
      </c>
    </row>
    <row r="123" spans="2:65" s="11" customFormat="1" ht="25.9" customHeight="1">
      <c r="B123" s="125"/>
      <c r="D123" s="126" t="s">
        <v>72</v>
      </c>
      <c r="E123" s="127" t="s">
        <v>2480</v>
      </c>
      <c r="F123" s="127" t="s">
        <v>2459</v>
      </c>
      <c r="I123" s="128"/>
      <c r="J123" s="129">
        <f>BK123</f>
        <v>0</v>
      </c>
      <c r="L123" s="125"/>
      <c r="M123" s="130"/>
      <c r="P123" s="131">
        <f>SUM(P124:P127)</f>
        <v>0</v>
      </c>
      <c r="R123" s="131">
        <f>SUM(R124:R127)</f>
        <v>0</v>
      </c>
      <c r="T123" s="132">
        <f>SUM(T124:T127)</f>
        <v>0</v>
      </c>
      <c r="AR123" s="126" t="s">
        <v>80</v>
      </c>
      <c r="AT123" s="133" t="s">
        <v>72</v>
      </c>
      <c r="AU123" s="133" t="s">
        <v>73</v>
      </c>
      <c r="AY123" s="126" t="s">
        <v>187</v>
      </c>
      <c r="BK123" s="134">
        <f>SUM(BK124:BK127)</f>
        <v>0</v>
      </c>
    </row>
    <row r="124" spans="2:65" s="1" customFormat="1" ht="24.2" customHeight="1">
      <c r="B124" s="32"/>
      <c r="C124" s="137" t="s">
        <v>80</v>
      </c>
      <c r="D124" s="137" t="s">
        <v>189</v>
      </c>
      <c r="E124" s="138" t="s">
        <v>2481</v>
      </c>
      <c r="F124" s="139" t="s">
        <v>3013</v>
      </c>
      <c r="G124" s="140" t="s">
        <v>2463</v>
      </c>
      <c r="H124" s="141">
        <v>16</v>
      </c>
      <c r="I124" s="142"/>
      <c r="J124" s="143">
        <f>ROUND(I124*H124,2)</f>
        <v>0</v>
      </c>
      <c r="K124" s="144"/>
      <c r="L124" s="32"/>
      <c r="M124" s="145" t="s">
        <v>1</v>
      </c>
      <c r="N124" s="146" t="s">
        <v>38</v>
      </c>
      <c r="P124" s="147">
        <f>O124*H124</f>
        <v>0</v>
      </c>
      <c r="Q124" s="147">
        <v>0</v>
      </c>
      <c r="R124" s="147">
        <f>Q124*H124</f>
        <v>0</v>
      </c>
      <c r="S124" s="147">
        <v>0</v>
      </c>
      <c r="T124" s="148">
        <f>S124*H124</f>
        <v>0</v>
      </c>
      <c r="AR124" s="149" t="s">
        <v>193</v>
      </c>
      <c r="AT124" s="149" t="s">
        <v>189</v>
      </c>
      <c r="AU124" s="149" t="s">
        <v>80</v>
      </c>
      <c r="AY124" s="17" t="s">
        <v>187</v>
      </c>
      <c r="BE124" s="150">
        <f>IF(N124="základní",J124,0)</f>
        <v>0</v>
      </c>
      <c r="BF124" s="150">
        <f>IF(N124="snížená",J124,0)</f>
        <v>0</v>
      </c>
      <c r="BG124" s="150">
        <f>IF(N124="zákl. přenesená",J124,0)</f>
        <v>0</v>
      </c>
      <c r="BH124" s="150">
        <f>IF(N124="sníž. přenesená",J124,0)</f>
        <v>0</v>
      </c>
      <c r="BI124" s="150">
        <f>IF(N124="nulová",J124,0)</f>
        <v>0</v>
      </c>
      <c r="BJ124" s="17" t="s">
        <v>80</v>
      </c>
      <c r="BK124" s="150">
        <f>ROUND(I124*H124,2)</f>
        <v>0</v>
      </c>
      <c r="BL124" s="17" t="s">
        <v>193</v>
      </c>
      <c r="BM124" s="149" t="s">
        <v>84</v>
      </c>
    </row>
    <row r="125" spans="2:65" s="1" customFormat="1" ht="24.2" customHeight="1">
      <c r="B125" s="32"/>
      <c r="C125" s="137" t="s">
        <v>84</v>
      </c>
      <c r="D125" s="137" t="s">
        <v>189</v>
      </c>
      <c r="E125" s="138" t="s">
        <v>2483</v>
      </c>
      <c r="F125" s="139" t="s">
        <v>3014</v>
      </c>
      <c r="G125" s="140" t="s">
        <v>2463</v>
      </c>
      <c r="H125" s="141">
        <v>8</v>
      </c>
      <c r="I125" s="142"/>
      <c r="J125" s="143">
        <f>ROUND(I125*H125,2)</f>
        <v>0</v>
      </c>
      <c r="K125" s="144"/>
      <c r="L125" s="32"/>
      <c r="M125" s="145" t="s">
        <v>1</v>
      </c>
      <c r="N125" s="146" t="s">
        <v>38</v>
      </c>
      <c r="P125" s="147">
        <f>O125*H125</f>
        <v>0</v>
      </c>
      <c r="Q125" s="147">
        <v>0</v>
      </c>
      <c r="R125" s="147">
        <f>Q125*H125</f>
        <v>0</v>
      </c>
      <c r="S125" s="147">
        <v>0</v>
      </c>
      <c r="T125" s="148">
        <f>S125*H125</f>
        <v>0</v>
      </c>
      <c r="AR125" s="149" t="s">
        <v>193</v>
      </c>
      <c r="AT125" s="149" t="s">
        <v>189</v>
      </c>
      <c r="AU125" s="149" t="s">
        <v>80</v>
      </c>
      <c r="AY125" s="17" t="s">
        <v>187</v>
      </c>
      <c r="BE125" s="150">
        <f>IF(N125="základní",J125,0)</f>
        <v>0</v>
      </c>
      <c r="BF125" s="150">
        <f>IF(N125="snížená",J125,0)</f>
        <v>0</v>
      </c>
      <c r="BG125" s="150">
        <f>IF(N125="zákl. přenesená",J125,0)</f>
        <v>0</v>
      </c>
      <c r="BH125" s="150">
        <f>IF(N125="sníž. přenesená",J125,0)</f>
        <v>0</v>
      </c>
      <c r="BI125" s="150">
        <f>IF(N125="nulová",J125,0)</f>
        <v>0</v>
      </c>
      <c r="BJ125" s="17" t="s">
        <v>80</v>
      </c>
      <c r="BK125" s="150">
        <f>ROUND(I125*H125,2)</f>
        <v>0</v>
      </c>
      <c r="BL125" s="17" t="s">
        <v>193</v>
      </c>
      <c r="BM125" s="149" t="s">
        <v>193</v>
      </c>
    </row>
    <row r="126" spans="2:65" s="1" customFormat="1" ht="24.2" customHeight="1">
      <c r="B126" s="32"/>
      <c r="C126" s="137" t="s">
        <v>210</v>
      </c>
      <c r="D126" s="137" t="s">
        <v>189</v>
      </c>
      <c r="E126" s="138" t="s">
        <v>2485</v>
      </c>
      <c r="F126" s="139" t="s">
        <v>3015</v>
      </c>
      <c r="G126" s="140" t="s">
        <v>2463</v>
      </c>
      <c r="H126" s="141">
        <v>4</v>
      </c>
      <c r="I126" s="142"/>
      <c r="J126" s="143">
        <f>ROUND(I126*H126,2)</f>
        <v>0</v>
      </c>
      <c r="K126" s="144"/>
      <c r="L126" s="32"/>
      <c r="M126" s="145" t="s">
        <v>1</v>
      </c>
      <c r="N126" s="146" t="s">
        <v>38</v>
      </c>
      <c r="P126" s="147">
        <f>O126*H126</f>
        <v>0</v>
      </c>
      <c r="Q126" s="147">
        <v>0</v>
      </c>
      <c r="R126" s="147">
        <f>Q126*H126</f>
        <v>0</v>
      </c>
      <c r="S126" s="147">
        <v>0</v>
      </c>
      <c r="T126" s="148">
        <f>S126*H126</f>
        <v>0</v>
      </c>
      <c r="AR126" s="149" t="s">
        <v>193</v>
      </c>
      <c r="AT126" s="149" t="s">
        <v>189</v>
      </c>
      <c r="AU126" s="149" t="s">
        <v>80</v>
      </c>
      <c r="AY126" s="17" t="s">
        <v>187</v>
      </c>
      <c r="BE126" s="150">
        <f>IF(N126="základní",J126,0)</f>
        <v>0</v>
      </c>
      <c r="BF126" s="150">
        <f>IF(N126="snížená",J126,0)</f>
        <v>0</v>
      </c>
      <c r="BG126" s="150">
        <f>IF(N126="zákl. přenesená",J126,0)</f>
        <v>0</v>
      </c>
      <c r="BH126" s="150">
        <f>IF(N126="sníž. přenesená",J126,0)</f>
        <v>0</v>
      </c>
      <c r="BI126" s="150">
        <f>IF(N126="nulová",J126,0)</f>
        <v>0</v>
      </c>
      <c r="BJ126" s="17" t="s">
        <v>80</v>
      </c>
      <c r="BK126" s="150">
        <f>ROUND(I126*H126,2)</f>
        <v>0</v>
      </c>
      <c r="BL126" s="17" t="s">
        <v>193</v>
      </c>
      <c r="BM126" s="149" t="s">
        <v>226</v>
      </c>
    </row>
    <row r="127" spans="2:65" s="1" customFormat="1" ht="24.2" customHeight="1">
      <c r="B127" s="32"/>
      <c r="C127" s="137" t="s">
        <v>193</v>
      </c>
      <c r="D127" s="137" t="s">
        <v>189</v>
      </c>
      <c r="E127" s="138" t="s">
        <v>3016</v>
      </c>
      <c r="F127" s="139" t="s">
        <v>3017</v>
      </c>
      <c r="G127" s="140" t="s">
        <v>2463</v>
      </c>
      <c r="H127" s="141">
        <v>16</v>
      </c>
      <c r="I127" s="142"/>
      <c r="J127" s="143">
        <f>ROUND(I127*H127,2)</f>
        <v>0</v>
      </c>
      <c r="K127" s="144"/>
      <c r="L127" s="32"/>
      <c r="M127" s="145" t="s">
        <v>1</v>
      </c>
      <c r="N127" s="146" t="s">
        <v>38</v>
      </c>
      <c r="P127" s="147">
        <f>O127*H127</f>
        <v>0</v>
      </c>
      <c r="Q127" s="147">
        <v>0</v>
      </c>
      <c r="R127" s="147">
        <f>Q127*H127</f>
        <v>0</v>
      </c>
      <c r="S127" s="147">
        <v>0</v>
      </c>
      <c r="T127" s="148">
        <f>S127*H127</f>
        <v>0</v>
      </c>
      <c r="AR127" s="149" t="s">
        <v>193</v>
      </c>
      <c r="AT127" s="149" t="s">
        <v>189</v>
      </c>
      <c r="AU127" s="149" t="s">
        <v>80</v>
      </c>
      <c r="AY127" s="17" t="s">
        <v>187</v>
      </c>
      <c r="BE127" s="150">
        <f>IF(N127="základní",J127,0)</f>
        <v>0</v>
      </c>
      <c r="BF127" s="150">
        <f>IF(N127="snížená",J127,0)</f>
        <v>0</v>
      </c>
      <c r="BG127" s="150">
        <f>IF(N127="zákl. přenesená",J127,0)</f>
        <v>0</v>
      </c>
      <c r="BH127" s="150">
        <f>IF(N127="sníž. přenesená",J127,0)</f>
        <v>0</v>
      </c>
      <c r="BI127" s="150">
        <f>IF(N127="nulová",J127,0)</f>
        <v>0</v>
      </c>
      <c r="BJ127" s="17" t="s">
        <v>80</v>
      </c>
      <c r="BK127" s="150">
        <f>ROUND(I127*H127,2)</f>
        <v>0</v>
      </c>
      <c r="BL127" s="17" t="s">
        <v>193</v>
      </c>
      <c r="BM127" s="149" t="s">
        <v>242</v>
      </c>
    </row>
    <row r="128" spans="2:65" s="11" customFormat="1" ht="25.9" customHeight="1">
      <c r="B128" s="125"/>
      <c r="D128" s="126" t="s">
        <v>72</v>
      </c>
      <c r="E128" s="127" t="s">
        <v>3018</v>
      </c>
      <c r="F128" s="127" t="s">
        <v>93</v>
      </c>
      <c r="I128" s="128"/>
      <c r="J128" s="129">
        <f>BK128</f>
        <v>0</v>
      </c>
      <c r="L128" s="125"/>
      <c r="M128" s="130"/>
      <c r="P128" s="131">
        <f>SUM(P129:P143)</f>
        <v>0</v>
      </c>
      <c r="R128" s="131">
        <f>SUM(R129:R143)</f>
        <v>0</v>
      </c>
      <c r="T128" s="132">
        <f>SUM(T129:T143)</f>
        <v>0</v>
      </c>
      <c r="AR128" s="126" t="s">
        <v>84</v>
      </c>
      <c r="AT128" s="133" t="s">
        <v>72</v>
      </c>
      <c r="AU128" s="133" t="s">
        <v>73</v>
      </c>
      <c r="AY128" s="126" t="s">
        <v>187</v>
      </c>
      <c r="BK128" s="134">
        <f>SUM(BK129:BK143)</f>
        <v>0</v>
      </c>
    </row>
    <row r="129" spans="2:65" s="1" customFormat="1" ht="16.5" customHeight="1">
      <c r="B129" s="32"/>
      <c r="C129" s="137" t="s">
        <v>221</v>
      </c>
      <c r="D129" s="137" t="s">
        <v>189</v>
      </c>
      <c r="E129" s="138" t="s">
        <v>3019</v>
      </c>
      <c r="F129" s="139" t="s">
        <v>3020</v>
      </c>
      <c r="G129" s="140" t="s">
        <v>2514</v>
      </c>
      <c r="H129" s="141">
        <v>1</v>
      </c>
      <c r="I129" s="142"/>
      <c r="J129" s="143">
        <f t="shared" ref="J129:J143" si="0">ROUND(I129*H129,2)</f>
        <v>0</v>
      </c>
      <c r="K129" s="144"/>
      <c r="L129" s="32"/>
      <c r="M129" s="145" t="s">
        <v>1</v>
      </c>
      <c r="N129" s="146" t="s">
        <v>38</v>
      </c>
      <c r="P129" s="147">
        <f t="shared" ref="P129:P143" si="1">O129*H129</f>
        <v>0</v>
      </c>
      <c r="Q129" s="147">
        <v>0</v>
      </c>
      <c r="R129" s="147">
        <f t="shared" ref="R129:R143" si="2">Q129*H129</f>
        <v>0</v>
      </c>
      <c r="S129" s="147">
        <v>0</v>
      </c>
      <c r="T129" s="148">
        <f t="shared" ref="T129:T143" si="3">S129*H129</f>
        <v>0</v>
      </c>
      <c r="AR129" s="149" t="s">
        <v>287</v>
      </c>
      <c r="AT129" s="149" t="s">
        <v>189</v>
      </c>
      <c r="AU129" s="149" t="s">
        <v>80</v>
      </c>
      <c r="AY129" s="17" t="s">
        <v>187</v>
      </c>
      <c r="BE129" s="150">
        <f t="shared" ref="BE129:BE143" si="4">IF(N129="základní",J129,0)</f>
        <v>0</v>
      </c>
      <c r="BF129" s="150">
        <f t="shared" ref="BF129:BF143" si="5">IF(N129="snížená",J129,0)</f>
        <v>0</v>
      </c>
      <c r="BG129" s="150">
        <f t="shared" ref="BG129:BG143" si="6">IF(N129="zákl. přenesená",J129,0)</f>
        <v>0</v>
      </c>
      <c r="BH129" s="150">
        <f t="shared" ref="BH129:BH143" si="7">IF(N129="sníž. přenesená",J129,0)</f>
        <v>0</v>
      </c>
      <c r="BI129" s="150">
        <f t="shared" ref="BI129:BI143" si="8">IF(N129="nulová",J129,0)</f>
        <v>0</v>
      </c>
      <c r="BJ129" s="17" t="s">
        <v>80</v>
      </c>
      <c r="BK129" s="150">
        <f t="shared" ref="BK129:BK143" si="9">ROUND(I129*H129,2)</f>
        <v>0</v>
      </c>
      <c r="BL129" s="17" t="s">
        <v>287</v>
      </c>
      <c r="BM129" s="149" t="s">
        <v>255</v>
      </c>
    </row>
    <row r="130" spans="2:65" s="1" customFormat="1" ht="16.5" customHeight="1">
      <c r="B130" s="32"/>
      <c r="C130" s="137" t="s">
        <v>226</v>
      </c>
      <c r="D130" s="137" t="s">
        <v>189</v>
      </c>
      <c r="E130" s="138" t="s">
        <v>3021</v>
      </c>
      <c r="F130" s="139" t="s">
        <v>3022</v>
      </c>
      <c r="G130" s="140" t="s">
        <v>2514</v>
      </c>
      <c r="H130" s="141">
        <v>1</v>
      </c>
      <c r="I130" s="142"/>
      <c r="J130" s="143">
        <f t="shared" si="0"/>
        <v>0</v>
      </c>
      <c r="K130" s="144"/>
      <c r="L130" s="32"/>
      <c r="M130" s="145" t="s">
        <v>1</v>
      </c>
      <c r="N130" s="146" t="s">
        <v>38</v>
      </c>
      <c r="P130" s="147">
        <f t="shared" si="1"/>
        <v>0</v>
      </c>
      <c r="Q130" s="147">
        <v>0</v>
      </c>
      <c r="R130" s="147">
        <f t="shared" si="2"/>
        <v>0</v>
      </c>
      <c r="S130" s="147">
        <v>0</v>
      </c>
      <c r="T130" s="148">
        <f t="shared" si="3"/>
        <v>0</v>
      </c>
      <c r="AR130" s="149" t="s">
        <v>287</v>
      </c>
      <c r="AT130" s="149" t="s">
        <v>189</v>
      </c>
      <c r="AU130" s="149" t="s">
        <v>80</v>
      </c>
      <c r="AY130" s="17" t="s">
        <v>187</v>
      </c>
      <c r="BE130" s="150">
        <f t="shared" si="4"/>
        <v>0</v>
      </c>
      <c r="BF130" s="150">
        <f t="shared" si="5"/>
        <v>0</v>
      </c>
      <c r="BG130" s="150">
        <f t="shared" si="6"/>
        <v>0</v>
      </c>
      <c r="BH130" s="150">
        <f t="shared" si="7"/>
        <v>0</v>
      </c>
      <c r="BI130" s="150">
        <f t="shared" si="8"/>
        <v>0</v>
      </c>
      <c r="BJ130" s="17" t="s">
        <v>80</v>
      </c>
      <c r="BK130" s="150">
        <f t="shared" si="9"/>
        <v>0</v>
      </c>
      <c r="BL130" s="17" t="s">
        <v>287</v>
      </c>
      <c r="BM130" s="149" t="s">
        <v>8</v>
      </c>
    </row>
    <row r="131" spans="2:65" s="1" customFormat="1" ht="24.2" customHeight="1">
      <c r="B131" s="32"/>
      <c r="C131" s="137" t="s">
        <v>233</v>
      </c>
      <c r="D131" s="137" t="s">
        <v>189</v>
      </c>
      <c r="E131" s="138" t="s">
        <v>3023</v>
      </c>
      <c r="F131" s="139" t="s">
        <v>3024</v>
      </c>
      <c r="G131" s="140" t="s">
        <v>2517</v>
      </c>
      <c r="H131" s="141">
        <v>5</v>
      </c>
      <c r="I131" s="142"/>
      <c r="J131" s="143">
        <f t="shared" si="0"/>
        <v>0</v>
      </c>
      <c r="K131" s="144"/>
      <c r="L131" s="32"/>
      <c r="M131" s="145" t="s">
        <v>1</v>
      </c>
      <c r="N131" s="146" t="s">
        <v>38</v>
      </c>
      <c r="P131" s="147">
        <f t="shared" si="1"/>
        <v>0</v>
      </c>
      <c r="Q131" s="147">
        <v>0</v>
      </c>
      <c r="R131" s="147">
        <f t="shared" si="2"/>
        <v>0</v>
      </c>
      <c r="S131" s="147">
        <v>0</v>
      </c>
      <c r="T131" s="148">
        <f t="shared" si="3"/>
        <v>0</v>
      </c>
      <c r="AR131" s="149" t="s">
        <v>287</v>
      </c>
      <c r="AT131" s="149" t="s">
        <v>189</v>
      </c>
      <c r="AU131" s="149" t="s">
        <v>80</v>
      </c>
      <c r="AY131" s="17" t="s">
        <v>187</v>
      </c>
      <c r="BE131" s="150">
        <f t="shared" si="4"/>
        <v>0</v>
      </c>
      <c r="BF131" s="150">
        <f t="shared" si="5"/>
        <v>0</v>
      </c>
      <c r="BG131" s="150">
        <f t="shared" si="6"/>
        <v>0</v>
      </c>
      <c r="BH131" s="150">
        <f t="shared" si="7"/>
        <v>0</v>
      </c>
      <c r="BI131" s="150">
        <f t="shared" si="8"/>
        <v>0</v>
      </c>
      <c r="BJ131" s="17" t="s">
        <v>80</v>
      </c>
      <c r="BK131" s="150">
        <f t="shared" si="9"/>
        <v>0</v>
      </c>
      <c r="BL131" s="17" t="s">
        <v>287</v>
      </c>
      <c r="BM131" s="149" t="s">
        <v>274</v>
      </c>
    </row>
    <row r="132" spans="2:65" s="1" customFormat="1" ht="16.5" customHeight="1">
      <c r="B132" s="32"/>
      <c r="C132" s="137" t="s">
        <v>242</v>
      </c>
      <c r="D132" s="137" t="s">
        <v>189</v>
      </c>
      <c r="E132" s="138" t="s">
        <v>3025</v>
      </c>
      <c r="F132" s="139" t="s">
        <v>3026</v>
      </c>
      <c r="G132" s="140" t="s">
        <v>2517</v>
      </c>
      <c r="H132" s="141">
        <v>10</v>
      </c>
      <c r="I132" s="142"/>
      <c r="J132" s="143">
        <f t="shared" si="0"/>
        <v>0</v>
      </c>
      <c r="K132" s="144"/>
      <c r="L132" s="32"/>
      <c r="M132" s="145" t="s">
        <v>1</v>
      </c>
      <c r="N132" s="146" t="s">
        <v>38</v>
      </c>
      <c r="P132" s="147">
        <f t="shared" si="1"/>
        <v>0</v>
      </c>
      <c r="Q132" s="147">
        <v>0</v>
      </c>
      <c r="R132" s="147">
        <f t="shared" si="2"/>
        <v>0</v>
      </c>
      <c r="S132" s="147">
        <v>0</v>
      </c>
      <c r="T132" s="148">
        <f t="shared" si="3"/>
        <v>0</v>
      </c>
      <c r="AR132" s="149" t="s">
        <v>287</v>
      </c>
      <c r="AT132" s="149" t="s">
        <v>189</v>
      </c>
      <c r="AU132" s="149" t="s">
        <v>80</v>
      </c>
      <c r="AY132" s="17" t="s">
        <v>187</v>
      </c>
      <c r="BE132" s="150">
        <f t="shared" si="4"/>
        <v>0</v>
      </c>
      <c r="BF132" s="150">
        <f t="shared" si="5"/>
        <v>0</v>
      </c>
      <c r="BG132" s="150">
        <f t="shared" si="6"/>
        <v>0</v>
      </c>
      <c r="BH132" s="150">
        <f t="shared" si="7"/>
        <v>0</v>
      </c>
      <c r="BI132" s="150">
        <f t="shared" si="8"/>
        <v>0</v>
      </c>
      <c r="BJ132" s="17" t="s">
        <v>80</v>
      </c>
      <c r="BK132" s="150">
        <f t="shared" si="9"/>
        <v>0</v>
      </c>
      <c r="BL132" s="17" t="s">
        <v>287</v>
      </c>
      <c r="BM132" s="149" t="s">
        <v>287</v>
      </c>
    </row>
    <row r="133" spans="2:65" s="1" customFormat="1" ht="24.2" customHeight="1">
      <c r="B133" s="32"/>
      <c r="C133" s="137" t="s">
        <v>251</v>
      </c>
      <c r="D133" s="137" t="s">
        <v>189</v>
      </c>
      <c r="E133" s="138" t="s">
        <v>3027</v>
      </c>
      <c r="F133" s="139" t="s">
        <v>3028</v>
      </c>
      <c r="G133" s="140" t="s">
        <v>245</v>
      </c>
      <c r="H133" s="141">
        <v>4.5</v>
      </c>
      <c r="I133" s="142"/>
      <c r="J133" s="143">
        <f t="shared" si="0"/>
        <v>0</v>
      </c>
      <c r="K133" s="144"/>
      <c r="L133" s="32"/>
      <c r="M133" s="145" t="s">
        <v>1</v>
      </c>
      <c r="N133" s="146" t="s">
        <v>38</v>
      </c>
      <c r="P133" s="147">
        <f t="shared" si="1"/>
        <v>0</v>
      </c>
      <c r="Q133" s="147">
        <v>0</v>
      </c>
      <c r="R133" s="147">
        <f t="shared" si="2"/>
        <v>0</v>
      </c>
      <c r="S133" s="147">
        <v>0</v>
      </c>
      <c r="T133" s="148">
        <f t="shared" si="3"/>
        <v>0</v>
      </c>
      <c r="AR133" s="149" t="s">
        <v>287</v>
      </c>
      <c r="AT133" s="149" t="s">
        <v>189</v>
      </c>
      <c r="AU133" s="149" t="s">
        <v>80</v>
      </c>
      <c r="AY133" s="17" t="s">
        <v>187</v>
      </c>
      <c r="BE133" s="150">
        <f t="shared" si="4"/>
        <v>0</v>
      </c>
      <c r="BF133" s="150">
        <f t="shared" si="5"/>
        <v>0</v>
      </c>
      <c r="BG133" s="150">
        <f t="shared" si="6"/>
        <v>0</v>
      </c>
      <c r="BH133" s="150">
        <f t="shared" si="7"/>
        <v>0</v>
      </c>
      <c r="BI133" s="150">
        <f t="shared" si="8"/>
        <v>0</v>
      </c>
      <c r="BJ133" s="17" t="s">
        <v>80</v>
      </c>
      <c r="BK133" s="150">
        <f t="shared" si="9"/>
        <v>0</v>
      </c>
      <c r="BL133" s="17" t="s">
        <v>287</v>
      </c>
      <c r="BM133" s="149" t="s">
        <v>297</v>
      </c>
    </row>
    <row r="134" spans="2:65" s="1" customFormat="1" ht="16.5" customHeight="1">
      <c r="B134" s="32"/>
      <c r="C134" s="137" t="s">
        <v>255</v>
      </c>
      <c r="D134" s="137" t="s">
        <v>189</v>
      </c>
      <c r="E134" s="138" t="s">
        <v>3029</v>
      </c>
      <c r="F134" s="139" t="s">
        <v>3030</v>
      </c>
      <c r="G134" s="140" t="s">
        <v>2517</v>
      </c>
      <c r="H134" s="141">
        <v>16</v>
      </c>
      <c r="I134" s="142"/>
      <c r="J134" s="143">
        <f t="shared" si="0"/>
        <v>0</v>
      </c>
      <c r="K134" s="144"/>
      <c r="L134" s="32"/>
      <c r="M134" s="145" t="s">
        <v>1</v>
      </c>
      <c r="N134" s="146" t="s">
        <v>38</v>
      </c>
      <c r="P134" s="147">
        <f t="shared" si="1"/>
        <v>0</v>
      </c>
      <c r="Q134" s="147">
        <v>0</v>
      </c>
      <c r="R134" s="147">
        <f t="shared" si="2"/>
        <v>0</v>
      </c>
      <c r="S134" s="147">
        <v>0</v>
      </c>
      <c r="T134" s="148">
        <f t="shared" si="3"/>
        <v>0</v>
      </c>
      <c r="AR134" s="149" t="s">
        <v>287</v>
      </c>
      <c r="AT134" s="149" t="s">
        <v>189</v>
      </c>
      <c r="AU134" s="149" t="s">
        <v>80</v>
      </c>
      <c r="AY134" s="17" t="s">
        <v>187</v>
      </c>
      <c r="BE134" s="150">
        <f t="shared" si="4"/>
        <v>0</v>
      </c>
      <c r="BF134" s="150">
        <f t="shared" si="5"/>
        <v>0</v>
      </c>
      <c r="BG134" s="150">
        <f t="shared" si="6"/>
        <v>0</v>
      </c>
      <c r="BH134" s="150">
        <f t="shared" si="7"/>
        <v>0</v>
      </c>
      <c r="BI134" s="150">
        <f t="shared" si="8"/>
        <v>0</v>
      </c>
      <c r="BJ134" s="17" t="s">
        <v>80</v>
      </c>
      <c r="BK134" s="150">
        <f t="shared" si="9"/>
        <v>0</v>
      </c>
      <c r="BL134" s="17" t="s">
        <v>287</v>
      </c>
      <c r="BM134" s="149" t="s">
        <v>312</v>
      </c>
    </row>
    <row r="135" spans="2:65" s="1" customFormat="1" ht="21.75" customHeight="1">
      <c r="B135" s="32"/>
      <c r="C135" s="137" t="s">
        <v>261</v>
      </c>
      <c r="D135" s="137" t="s">
        <v>189</v>
      </c>
      <c r="E135" s="138" t="s">
        <v>3031</v>
      </c>
      <c r="F135" s="139" t="s">
        <v>3032</v>
      </c>
      <c r="G135" s="140" t="s">
        <v>397</v>
      </c>
      <c r="H135" s="141">
        <v>5</v>
      </c>
      <c r="I135" s="142"/>
      <c r="J135" s="143">
        <f t="shared" si="0"/>
        <v>0</v>
      </c>
      <c r="K135" s="144"/>
      <c r="L135" s="32"/>
      <c r="M135" s="145" t="s">
        <v>1</v>
      </c>
      <c r="N135" s="146" t="s">
        <v>38</v>
      </c>
      <c r="P135" s="147">
        <f t="shared" si="1"/>
        <v>0</v>
      </c>
      <c r="Q135" s="147">
        <v>0</v>
      </c>
      <c r="R135" s="147">
        <f t="shared" si="2"/>
        <v>0</v>
      </c>
      <c r="S135" s="147">
        <v>0</v>
      </c>
      <c r="T135" s="148">
        <f t="shared" si="3"/>
        <v>0</v>
      </c>
      <c r="AR135" s="149" t="s">
        <v>287</v>
      </c>
      <c r="AT135" s="149" t="s">
        <v>189</v>
      </c>
      <c r="AU135" s="149" t="s">
        <v>80</v>
      </c>
      <c r="AY135" s="17" t="s">
        <v>187</v>
      </c>
      <c r="BE135" s="150">
        <f t="shared" si="4"/>
        <v>0</v>
      </c>
      <c r="BF135" s="150">
        <f t="shared" si="5"/>
        <v>0</v>
      </c>
      <c r="BG135" s="150">
        <f t="shared" si="6"/>
        <v>0</v>
      </c>
      <c r="BH135" s="150">
        <f t="shared" si="7"/>
        <v>0</v>
      </c>
      <c r="BI135" s="150">
        <f t="shared" si="8"/>
        <v>0</v>
      </c>
      <c r="BJ135" s="17" t="s">
        <v>80</v>
      </c>
      <c r="BK135" s="150">
        <f t="shared" si="9"/>
        <v>0</v>
      </c>
      <c r="BL135" s="17" t="s">
        <v>287</v>
      </c>
      <c r="BM135" s="149" t="s">
        <v>325</v>
      </c>
    </row>
    <row r="136" spans="2:65" s="1" customFormat="1" ht="16.5" customHeight="1">
      <c r="B136" s="32"/>
      <c r="C136" s="137" t="s">
        <v>8</v>
      </c>
      <c r="D136" s="137" t="s">
        <v>189</v>
      </c>
      <c r="E136" s="138" t="s">
        <v>3033</v>
      </c>
      <c r="F136" s="139" t="s">
        <v>3034</v>
      </c>
      <c r="G136" s="140" t="s">
        <v>2517</v>
      </c>
      <c r="H136" s="141">
        <v>8</v>
      </c>
      <c r="I136" s="142"/>
      <c r="J136" s="143">
        <f t="shared" si="0"/>
        <v>0</v>
      </c>
      <c r="K136" s="144"/>
      <c r="L136" s="32"/>
      <c r="M136" s="145" t="s">
        <v>1</v>
      </c>
      <c r="N136" s="146" t="s">
        <v>38</v>
      </c>
      <c r="P136" s="147">
        <f t="shared" si="1"/>
        <v>0</v>
      </c>
      <c r="Q136" s="147">
        <v>0</v>
      </c>
      <c r="R136" s="147">
        <f t="shared" si="2"/>
        <v>0</v>
      </c>
      <c r="S136" s="147">
        <v>0</v>
      </c>
      <c r="T136" s="148">
        <f t="shared" si="3"/>
        <v>0</v>
      </c>
      <c r="AR136" s="149" t="s">
        <v>287</v>
      </c>
      <c r="AT136" s="149" t="s">
        <v>189</v>
      </c>
      <c r="AU136" s="149" t="s">
        <v>80</v>
      </c>
      <c r="AY136" s="17" t="s">
        <v>187</v>
      </c>
      <c r="BE136" s="150">
        <f t="shared" si="4"/>
        <v>0</v>
      </c>
      <c r="BF136" s="150">
        <f t="shared" si="5"/>
        <v>0</v>
      </c>
      <c r="BG136" s="150">
        <f t="shared" si="6"/>
        <v>0</v>
      </c>
      <c r="BH136" s="150">
        <f t="shared" si="7"/>
        <v>0</v>
      </c>
      <c r="BI136" s="150">
        <f t="shared" si="8"/>
        <v>0</v>
      </c>
      <c r="BJ136" s="17" t="s">
        <v>80</v>
      </c>
      <c r="BK136" s="150">
        <f t="shared" si="9"/>
        <v>0</v>
      </c>
      <c r="BL136" s="17" t="s">
        <v>287</v>
      </c>
      <c r="BM136" s="149" t="s">
        <v>343</v>
      </c>
    </row>
    <row r="137" spans="2:65" s="1" customFormat="1" ht="21.75" customHeight="1">
      <c r="B137" s="32"/>
      <c r="C137" s="137" t="s">
        <v>270</v>
      </c>
      <c r="D137" s="137" t="s">
        <v>189</v>
      </c>
      <c r="E137" s="138" t="s">
        <v>3035</v>
      </c>
      <c r="F137" s="139" t="s">
        <v>3036</v>
      </c>
      <c r="G137" s="140" t="s">
        <v>397</v>
      </c>
      <c r="H137" s="141">
        <v>30</v>
      </c>
      <c r="I137" s="142"/>
      <c r="J137" s="143">
        <f t="shared" si="0"/>
        <v>0</v>
      </c>
      <c r="K137" s="144"/>
      <c r="L137" s="32"/>
      <c r="M137" s="145" t="s">
        <v>1</v>
      </c>
      <c r="N137" s="146" t="s">
        <v>38</v>
      </c>
      <c r="P137" s="147">
        <f t="shared" si="1"/>
        <v>0</v>
      </c>
      <c r="Q137" s="147">
        <v>0</v>
      </c>
      <c r="R137" s="147">
        <f t="shared" si="2"/>
        <v>0</v>
      </c>
      <c r="S137" s="147">
        <v>0</v>
      </c>
      <c r="T137" s="148">
        <f t="shared" si="3"/>
        <v>0</v>
      </c>
      <c r="AR137" s="149" t="s">
        <v>287</v>
      </c>
      <c r="AT137" s="149" t="s">
        <v>189</v>
      </c>
      <c r="AU137" s="149" t="s">
        <v>80</v>
      </c>
      <c r="AY137" s="17" t="s">
        <v>187</v>
      </c>
      <c r="BE137" s="150">
        <f t="shared" si="4"/>
        <v>0</v>
      </c>
      <c r="BF137" s="150">
        <f t="shared" si="5"/>
        <v>0</v>
      </c>
      <c r="BG137" s="150">
        <f t="shared" si="6"/>
        <v>0</v>
      </c>
      <c r="BH137" s="150">
        <f t="shared" si="7"/>
        <v>0</v>
      </c>
      <c r="BI137" s="150">
        <f t="shared" si="8"/>
        <v>0</v>
      </c>
      <c r="BJ137" s="17" t="s">
        <v>80</v>
      </c>
      <c r="BK137" s="150">
        <f t="shared" si="9"/>
        <v>0</v>
      </c>
      <c r="BL137" s="17" t="s">
        <v>287</v>
      </c>
      <c r="BM137" s="149" t="s">
        <v>354</v>
      </c>
    </row>
    <row r="138" spans="2:65" s="1" customFormat="1" ht="16.5" customHeight="1">
      <c r="B138" s="32"/>
      <c r="C138" s="137" t="s">
        <v>274</v>
      </c>
      <c r="D138" s="137" t="s">
        <v>189</v>
      </c>
      <c r="E138" s="138" t="s">
        <v>3037</v>
      </c>
      <c r="F138" s="139" t="s">
        <v>3038</v>
      </c>
      <c r="G138" s="140" t="s">
        <v>2517</v>
      </c>
      <c r="H138" s="141">
        <v>4</v>
      </c>
      <c r="I138" s="142"/>
      <c r="J138" s="143">
        <f t="shared" si="0"/>
        <v>0</v>
      </c>
      <c r="K138" s="144"/>
      <c r="L138" s="32"/>
      <c r="M138" s="145" t="s">
        <v>1</v>
      </c>
      <c r="N138" s="146" t="s">
        <v>38</v>
      </c>
      <c r="P138" s="147">
        <f t="shared" si="1"/>
        <v>0</v>
      </c>
      <c r="Q138" s="147">
        <v>0</v>
      </c>
      <c r="R138" s="147">
        <f t="shared" si="2"/>
        <v>0</v>
      </c>
      <c r="S138" s="147">
        <v>0</v>
      </c>
      <c r="T138" s="148">
        <f t="shared" si="3"/>
        <v>0</v>
      </c>
      <c r="AR138" s="149" t="s">
        <v>287</v>
      </c>
      <c r="AT138" s="149" t="s">
        <v>189</v>
      </c>
      <c r="AU138" s="149" t="s">
        <v>80</v>
      </c>
      <c r="AY138" s="17" t="s">
        <v>187</v>
      </c>
      <c r="BE138" s="150">
        <f t="shared" si="4"/>
        <v>0</v>
      </c>
      <c r="BF138" s="150">
        <f t="shared" si="5"/>
        <v>0</v>
      </c>
      <c r="BG138" s="150">
        <f t="shared" si="6"/>
        <v>0</v>
      </c>
      <c r="BH138" s="150">
        <f t="shared" si="7"/>
        <v>0</v>
      </c>
      <c r="BI138" s="150">
        <f t="shared" si="8"/>
        <v>0</v>
      </c>
      <c r="BJ138" s="17" t="s">
        <v>80</v>
      </c>
      <c r="BK138" s="150">
        <f t="shared" si="9"/>
        <v>0</v>
      </c>
      <c r="BL138" s="17" t="s">
        <v>287</v>
      </c>
      <c r="BM138" s="149" t="s">
        <v>366</v>
      </c>
    </row>
    <row r="139" spans="2:65" s="1" customFormat="1" ht="16.5" customHeight="1">
      <c r="B139" s="32"/>
      <c r="C139" s="137" t="s">
        <v>279</v>
      </c>
      <c r="D139" s="137" t="s">
        <v>189</v>
      </c>
      <c r="E139" s="138" t="s">
        <v>3039</v>
      </c>
      <c r="F139" s="139" t="s">
        <v>3040</v>
      </c>
      <c r="G139" s="140" t="s">
        <v>2517</v>
      </c>
      <c r="H139" s="141">
        <v>8</v>
      </c>
      <c r="I139" s="142"/>
      <c r="J139" s="143">
        <f t="shared" si="0"/>
        <v>0</v>
      </c>
      <c r="K139" s="144"/>
      <c r="L139" s="32"/>
      <c r="M139" s="145" t="s">
        <v>1</v>
      </c>
      <c r="N139" s="146" t="s">
        <v>38</v>
      </c>
      <c r="P139" s="147">
        <f t="shared" si="1"/>
        <v>0</v>
      </c>
      <c r="Q139" s="147">
        <v>0</v>
      </c>
      <c r="R139" s="147">
        <f t="shared" si="2"/>
        <v>0</v>
      </c>
      <c r="S139" s="147">
        <v>0</v>
      </c>
      <c r="T139" s="148">
        <f t="shared" si="3"/>
        <v>0</v>
      </c>
      <c r="AR139" s="149" t="s">
        <v>287</v>
      </c>
      <c r="AT139" s="149" t="s">
        <v>189</v>
      </c>
      <c r="AU139" s="149" t="s">
        <v>80</v>
      </c>
      <c r="AY139" s="17" t="s">
        <v>187</v>
      </c>
      <c r="BE139" s="150">
        <f t="shared" si="4"/>
        <v>0</v>
      </c>
      <c r="BF139" s="150">
        <f t="shared" si="5"/>
        <v>0</v>
      </c>
      <c r="BG139" s="150">
        <f t="shared" si="6"/>
        <v>0</v>
      </c>
      <c r="BH139" s="150">
        <f t="shared" si="7"/>
        <v>0</v>
      </c>
      <c r="BI139" s="150">
        <f t="shared" si="8"/>
        <v>0</v>
      </c>
      <c r="BJ139" s="17" t="s">
        <v>80</v>
      </c>
      <c r="BK139" s="150">
        <f t="shared" si="9"/>
        <v>0</v>
      </c>
      <c r="BL139" s="17" t="s">
        <v>287</v>
      </c>
      <c r="BM139" s="149" t="s">
        <v>375</v>
      </c>
    </row>
    <row r="140" spans="2:65" s="1" customFormat="1" ht="16.5" customHeight="1">
      <c r="B140" s="32"/>
      <c r="C140" s="137" t="s">
        <v>287</v>
      </c>
      <c r="D140" s="137" t="s">
        <v>189</v>
      </c>
      <c r="E140" s="138" t="s">
        <v>3041</v>
      </c>
      <c r="F140" s="139" t="s">
        <v>3042</v>
      </c>
      <c r="G140" s="140" t="s">
        <v>2517</v>
      </c>
      <c r="H140" s="141">
        <v>4</v>
      </c>
      <c r="I140" s="142"/>
      <c r="J140" s="143">
        <f t="shared" si="0"/>
        <v>0</v>
      </c>
      <c r="K140" s="144"/>
      <c r="L140" s="32"/>
      <c r="M140" s="145" t="s">
        <v>1</v>
      </c>
      <c r="N140" s="146" t="s">
        <v>38</v>
      </c>
      <c r="P140" s="147">
        <f t="shared" si="1"/>
        <v>0</v>
      </c>
      <c r="Q140" s="147">
        <v>0</v>
      </c>
      <c r="R140" s="147">
        <f t="shared" si="2"/>
        <v>0</v>
      </c>
      <c r="S140" s="147">
        <v>0</v>
      </c>
      <c r="T140" s="148">
        <f t="shared" si="3"/>
        <v>0</v>
      </c>
      <c r="AR140" s="149" t="s">
        <v>287</v>
      </c>
      <c r="AT140" s="149" t="s">
        <v>189</v>
      </c>
      <c r="AU140" s="149" t="s">
        <v>80</v>
      </c>
      <c r="AY140" s="17" t="s">
        <v>187</v>
      </c>
      <c r="BE140" s="150">
        <f t="shared" si="4"/>
        <v>0</v>
      </c>
      <c r="BF140" s="150">
        <f t="shared" si="5"/>
        <v>0</v>
      </c>
      <c r="BG140" s="150">
        <f t="shared" si="6"/>
        <v>0</v>
      </c>
      <c r="BH140" s="150">
        <f t="shared" si="7"/>
        <v>0</v>
      </c>
      <c r="BI140" s="150">
        <f t="shared" si="8"/>
        <v>0</v>
      </c>
      <c r="BJ140" s="17" t="s">
        <v>80</v>
      </c>
      <c r="BK140" s="150">
        <f t="shared" si="9"/>
        <v>0</v>
      </c>
      <c r="BL140" s="17" t="s">
        <v>287</v>
      </c>
      <c r="BM140" s="149" t="s">
        <v>388</v>
      </c>
    </row>
    <row r="141" spans="2:65" s="1" customFormat="1" ht="24.2" customHeight="1">
      <c r="B141" s="32"/>
      <c r="C141" s="137" t="s">
        <v>293</v>
      </c>
      <c r="D141" s="137" t="s">
        <v>189</v>
      </c>
      <c r="E141" s="138" t="s">
        <v>3043</v>
      </c>
      <c r="F141" s="139" t="s">
        <v>3044</v>
      </c>
      <c r="G141" s="140" t="s">
        <v>2517</v>
      </c>
      <c r="H141" s="141">
        <v>4</v>
      </c>
      <c r="I141" s="142"/>
      <c r="J141" s="143">
        <f t="shared" si="0"/>
        <v>0</v>
      </c>
      <c r="K141" s="144"/>
      <c r="L141" s="32"/>
      <c r="M141" s="145" t="s">
        <v>1</v>
      </c>
      <c r="N141" s="146" t="s">
        <v>38</v>
      </c>
      <c r="P141" s="147">
        <f t="shared" si="1"/>
        <v>0</v>
      </c>
      <c r="Q141" s="147">
        <v>0</v>
      </c>
      <c r="R141" s="147">
        <f t="shared" si="2"/>
        <v>0</v>
      </c>
      <c r="S141" s="147">
        <v>0</v>
      </c>
      <c r="T141" s="148">
        <f t="shared" si="3"/>
        <v>0</v>
      </c>
      <c r="AR141" s="149" t="s">
        <v>287</v>
      </c>
      <c r="AT141" s="149" t="s">
        <v>189</v>
      </c>
      <c r="AU141" s="149" t="s">
        <v>80</v>
      </c>
      <c r="AY141" s="17" t="s">
        <v>187</v>
      </c>
      <c r="BE141" s="150">
        <f t="shared" si="4"/>
        <v>0</v>
      </c>
      <c r="BF141" s="150">
        <f t="shared" si="5"/>
        <v>0</v>
      </c>
      <c r="BG141" s="150">
        <f t="shared" si="6"/>
        <v>0</v>
      </c>
      <c r="BH141" s="150">
        <f t="shared" si="7"/>
        <v>0</v>
      </c>
      <c r="BI141" s="150">
        <f t="shared" si="8"/>
        <v>0</v>
      </c>
      <c r="BJ141" s="17" t="s">
        <v>80</v>
      </c>
      <c r="BK141" s="150">
        <f t="shared" si="9"/>
        <v>0</v>
      </c>
      <c r="BL141" s="17" t="s">
        <v>287</v>
      </c>
      <c r="BM141" s="149" t="s">
        <v>403</v>
      </c>
    </row>
    <row r="142" spans="2:65" s="1" customFormat="1" ht="24.2" customHeight="1">
      <c r="B142" s="32"/>
      <c r="C142" s="137" t="s">
        <v>297</v>
      </c>
      <c r="D142" s="137" t="s">
        <v>189</v>
      </c>
      <c r="E142" s="138" t="s">
        <v>3045</v>
      </c>
      <c r="F142" s="139" t="s">
        <v>3046</v>
      </c>
      <c r="G142" s="140" t="s">
        <v>397</v>
      </c>
      <c r="H142" s="141">
        <v>5</v>
      </c>
      <c r="I142" s="142"/>
      <c r="J142" s="143">
        <f t="shared" si="0"/>
        <v>0</v>
      </c>
      <c r="K142" s="144"/>
      <c r="L142" s="32"/>
      <c r="M142" s="145" t="s">
        <v>1</v>
      </c>
      <c r="N142" s="146" t="s">
        <v>38</v>
      </c>
      <c r="P142" s="147">
        <f t="shared" si="1"/>
        <v>0</v>
      </c>
      <c r="Q142" s="147">
        <v>0</v>
      </c>
      <c r="R142" s="147">
        <f t="shared" si="2"/>
        <v>0</v>
      </c>
      <c r="S142" s="147">
        <v>0</v>
      </c>
      <c r="T142" s="148">
        <f t="shared" si="3"/>
        <v>0</v>
      </c>
      <c r="AR142" s="149" t="s">
        <v>287</v>
      </c>
      <c r="AT142" s="149" t="s">
        <v>189</v>
      </c>
      <c r="AU142" s="149" t="s">
        <v>80</v>
      </c>
      <c r="AY142" s="17" t="s">
        <v>187</v>
      </c>
      <c r="BE142" s="150">
        <f t="shared" si="4"/>
        <v>0</v>
      </c>
      <c r="BF142" s="150">
        <f t="shared" si="5"/>
        <v>0</v>
      </c>
      <c r="BG142" s="150">
        <f t="shared" si="6"/>
        <v>0</v>
      </c>
      <c r="BH142" s="150">
        <f t="shared" si="7"/>
        <v>0</v>
      </c>
      <c r="BI142" s="150">
        <f t="shared" si="8"/>
        <v>0</v>
      </c>
      <c r="BJ142" s="17" t="s">
        <v>80</v>
      </c>
      <c r="BK142" s="150">
        <f t="shared" si="9"/>
        <v>0</v>
      </c>
      <c r="BL142" s="17" t="s">
        <v>287</v>
      </c>
      <c r="BM142" s="149" t="s">
        <v>415</v>
      </c>
    </row>
    <row r="143" spans="2:65" s="1" customFormat="1" ht="16.5" customHeight="1">
      <c r="B143" s="32"/>
      <c r="C143" s="137" t="s">
        <v>303</v>
      </c>
      <c r="D143" s="137" t="s">
        <v>189</v>
      </c>
      <c r="E143" s="138" t="s">
        <v>3047</v>
      </c>
      <c r="F143" s="139" t="s">
        <v>3048</v>
      </c>
      <c r="G143" s="140" t="s">
        <v>2509</v>
      </c>
      <c r="H143" s="198"/>
      <c r="I143" s="142"/>
      <c r="J143" s="143">
        <f t="shared" si="0"/>
        <v>0</v>
      </c>
      <c r="K143" s="144"/>
      <c r="L143" s="32"/>
      <c r="M143" s="193" t="s">
        <v>1</v>
      </c>
      <c r="N143" s="194" t="s">
        <v>38</v>
      </c>
      <c r="O143" s="195"/>
      <c r="P143" s="196">
        <f t="shared" si="1"/>
        <v>0</v>
      </c>
      <c r="Q143" s="196">
        <v>0</v>
      </c>
      <c r="R143" s="196">
        <f t="shared" si="2"/>
        <v>0</v>
      </c>
      <c r="S143" s="196">
        <v>0</v>
      </c>
      <c r="T143" s="197">
        <f t="shared" si="3"/>
        <v>0</v>
      </c>
      <c r="AR143" s="149" t="s">
        <v>287</v>
      </c>
      <c r="AT143" s="149" t="s">
        <v>189</v>
      </c>
      <c r="AU143" s="149" t="s">
        <v>80</v>
      </c>
      <c r="AY143" s="17" t="s">
        <v>187</v>
      </c>
      <c r="BE143" s="150">
        <f t="shared" si="4"/>
        <v>0</v>
      </c>
      <c r="BF143" s="150">
        <f t="shared" si="5"/>
        <v>0</v>
      </c>
      <c r="BG143" s="150">
        <f t="shared" si="6"/>
        <v>0</v>
      </c>
      <c r="BH143" s="150">
        <f t="shared" si="7"/>
        <v>0</v>
      </c>
      <c r="BI143" s="150">
        <f t="shared" si="8"/>
        <v>0</v>
      </c>
      <c r="BJ143" s="17" t="s">
        <v>80</v>
      </c>
      <c r="BK143" s="150">
        <f t="shared" si="9"/>
        <v>0</v>
      </c>
      <c r="BL143" s="17" t="s">
        <v>287</v>
      </c>
      <c r="BM143" s="149" t="s">
        <v>423</v>
      </c>
    </row>
    <row r="144" spans="2:65" s="1" customFormat="1" ht="6.95" customHeight="1">
      <c r="B144" s="44"/>
      <c r="C144" s="45"/>
      <c r="D144" s="45"/>
      <c r="E144" s="45"/>
      <c r="F144" s="45"/>
      <c r="G144" s="45"/>
      <c r="H144" s="45"/>
      <c r="I144" s="45"/>
      <c r="J144" s="45"/>
      <c r="K144" s="45"/>
      <c r="L144" s="32"/>
    </row>
  </sheetData>
  <sheetProtection algorithmName="SHA-512" hashValue="xrkYxPRxWGJG0tOswNlAyvRwX4z4DGnZfVUpCYk+aSSqFcLBaYnN5Eia2UfkI/9Kb11EmGXKkFQmTy3XYnu+Jw==" saltValue="trO74yZj2s9Yv/drcMmsDY+83wFekGLgxOzNmpcspRREjPSOwwJRfZJzfvJPY6Knq4TKY+jRE/aHaquhWnaLDg==" spinCount="100000" sheet="1" objects="1" scenarios="1" formatColumns="0" formatRows="0" autoFilter="0"/>
  <autoFilter ref="C121:K143" xr:uid="{00000000-0009-0000-0000-00000C000000}"/>
  <mergeCells count="12">
    <mergeCell ref="E114:H114"/>
    <mergeCell ref="L2:V2"/>
    <mergeCell ref="E85:H85"/>
    <mergeCell ref="E87:H87"/>
    <mergeCell ref="E89:H89"/>
    <mergeCell ref="E110:H110"/>
    <mergeCell ref="E112:H11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350"/>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117</v>
      </c>
    </row>
    <row r="3" spans="2:46" ht="6.95" customHeight="1">
      <c r="B3" s="18"/>
      <c r="C3" s="19"/>
      <c r="D3" s="19"/>
      <c r="E3" s="19"/>
      <c r="F3" s="19"/>
      <c r="G3" s="19"/>
      <c r="H3" s="19"/>
      <c r="I3" s="19"/>
      <c r="J3" s="19"/>
      <c r="K3" s="19"/>
      <c r="L3" s="20"/>
      <c r="AT3" s="17" t="s">
        <v>80</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s="1" customFormat="1" ht="12" customHeight="1">
      <c r="B8" s="32"/>
      <c r="D8" s="27" t="s">
        <v>134</v>
      </c>
      <c r="L8" s="32"/>
    </row>
    <row r="9" spans="2:46" s="1" customFormat="1" ht="16.5" customHeight="1">
      <c r="B9" s="32"/>
      <c r="E9" s="206" t="s">
        <v>4037</v>
      </c>
      <c r="F9" s="245"/>
      <c r="G9" s="245"/>
      <c r="H9" s="245"/>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4038</v>
      </c>
      <c r="I12" s="27" t="s">
        <v>22</v>
      </c>
      <c r="J12" s="52" t="str">
        <f>'Rekapitulace stavby'!AN8</f>
        <v>11. 8. 2025</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4039</v>
      </c>
      <c r="I15" s="27" t="s">
        <v>26</v>
      </c>
      <c r="J15" s="25" t="s">
        <v>1</v>
      </c>
      <c r="L15" s="32"/>
    </row>
    <row r="16" spans="2:46" s="1" customFormat="1" ht="6.95" customHeight="1">
      <c r="B16" s="32"/>
      <c r="L16" s="32"/>
    </row>
    <row r="17" spans="2:12" s="1" customFormat="1" ht="12" customHeight="1">
      <c r="B17" s="32"/>
      <c r="D17" s="27" t="s">
        <v>27</v>
      </c>
      <c r="I17" s="27" t="s">
        <v>25</v>
      </c>
      <c r="J17" s="28" t="str">
        <f>'Rekapitulace stavby'!AN13</f>
        <v>Vyplň údaj</v>
      </c>
      <c r="L17" s="32"/>
    </row>
    <row r="18" spans="2:12" s="1" customFormat="1" ht="18" customHeight="1">
      <c r="B18" s="32"/>
      <c r="E18" s="246" t="str">
        <f>'Rekapitulace stavby'!E14</f>
        <v>Vyplň údaj</v>
      </c>
      <c r="F18" s="211"/>
      <c r="G18" s="211"/>
      <c r="H18" s="211"/>
      <c r="I18" s="27" t="s">
        <v>26</v>
      </c>
      <c r="J18" s="28" t="str">
        <f>'Rekapitulace stavby'!AN14</f>
        <v>Vyplň údaj</v>
      </c>
      <c r="L18" s="32"/>
    </row>
    <row r="19" spans="2:12" s="1" customFormat="1" ht="6.95" customHeight="1">
      <c r="B19" s="32"/>
      <c r="L19" s="32"/>
    </row>
    <row r="20" spans="2:12" s="1" customFormat="1" ht="12" customHeight="1">
      <c r="B20" s="32"/>
      <c r="D20" s="27" t="s">
        <v>29</v>
      </c>
      <c r="I20" s="27" t="s">
        <v>25</v>
      </c>
      <c r="J20" s="25" t="s">
        <v>1</v>
      </c>
      <c r="L20" s="32"/>
    </row>
    <row r="21" spans="2:12" s="1" customFormat="1" ht="18" customHeight="1">
      <c r="B21" s="32"/>
      <c r="E21" s="25" t="s">
        <v>21</v>
      </c>
      <c r="I21" s="27" t="s">
        <v>26</v>
      </c>
      <c r="J21" s="25" t="s">
        <v>1</v>
      </c>
      <c r="L21" s="32"/>
    </row>
    <row r="22" spans="2:12" s="1" customFormat="1" ht="6.95" customHeight="1">
      <c r="B22" s="32"/>
      <c r="L22" s="32"/>
    </row>
    <row r="23" spans="2:12" s="1" customFormat="1" ht="12" customHeight="1">
      <c r="B23" s="32"/>
      <c r="D23" s="27" t="s">
        <v>31</v>
      </c>
      <c r="I23" s="27" t="s">
        <v>25</v>
      </c>
      <c r="J23" s="25" t="s">
        <v>1</v>
      </c>
      <c r="L23" s="32"/>
    </row>
    <row r="24" spans="2:12" s="1" customFormat="1" ht="18" customHeight="1">
      <c r="B24" s="32"/>
      <c r="E24" s="25" t="s">
        <v>4040</v>
      </c>
      <c r="I24" s="27" t="s">
        <v>26</v>
      </c>
      <c r="J24" s="25" t="s">
        <v>1</v>
      </c>
      <c r="L24" s="32"/>
    </row>
    <row r="25" spans="2:12" s="1" customFormat="1" ht="6.95" customHeight="1">
      <c r="B25" s="32"/>
      <c r="L25" s="32"/>
    </row>
    <row r="26" spans="2:12" s="1" customFormat="1" ht="12" customHeight="1">
      <c r="B26" s="32"/>
      <c r="D26" s="27" t="s">
        <v>32</v>
      </c>
      <c r="L26" s="32"/>
    </row>
    <row r="27" spans="2:12" s="7" customFormat="1" ht="16.5" customHeight="1">
      <c r="B27" s="94"/>
      <c r="E27" s="216" t="s">
        <v>1</v>
      </c>
      <c r="F27" s="216"/>
      <c r="G27" s="216"/>
      <c r="H27" s="216"/>
      <c r="L27" s="94"/>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5" t="s">
        <v>33</v>
      </c>
      <c r="J30" s="66">
        <f>ROUND(J133, 2)</f>
        <v>0</v>
      </c>
      <c r="L30" s="32"/>
    </row>
    <row r="31" spans="2:12" s="1" customFormat="1" ht="6.95" customHeight="1">
      <c r="B31" s="32"/>
      <c r="D31" s="53"/>
      <c r="E31" s="53"/>
      <c r="F31" s="53"/>
      <c r="G31" s="53"/>
      <c r="H31" s="53"/>
      <c r="I31" s="53"/>
      <c r="J31" s="53"/>
      <c r="K31" s="53"/>
      <c r="L31" s="32"/>
    </row>
    <row r="32" spans="2:12" s="1" customFormat="1" ht="14.45" customHeight="1">
      <c r="B32" s="32"/>
      <c r="F32" s="35" t="s">
        <v>35</v>
      </c>
      <c r="I32" s="35" t="s">
        <v>34</v>
      </c>
      <c r="J32" s="35" t="s">
        <v>36</v>
      </c>
      <c r="L32" s="32"/>
    </row>
    <row r="33" spans="2:12" s="1" customFormat="1" ht="14.45" customHeight="1">
      <c r="B33" s="32"/>
      <c r="D33" s="55" t="s">
        <v>37</v>
      </c>
      <c r="E33" s="27" t="s">
        <v>38</v>
      </c>
      <c r="F33" s="86">
        <f>ROUND((SUM(BE133:BE349)),  2)</f>
        <v>0</v>
      </c>
      <c r="I33" s="96">
        <v>0.21</v>
      </c>
      <c r="J33" s="86">
        <f>ROUND(((SUM(BE133:BE349))*I33),  2)</f>
        <v>0</v>
      </c>
      <c r="L33" s="32"/>
    </row>
    <row r="34" spans="2:12" s="1" customFormat="1" ht="14.45" customHeight="1">
      <c r="B34" s="32"/>
      <c r="E34" s="27" t="s">
        <v>39</v>
      </c>
      <c r="F34" s="86">
        <f>ROUND((SUM(BF133:BF349)),  2)</f>
        <v>0</v>
      </c>
      <c r="I34" s="96">
        <v>0.12</v>
      </c>
      <c r="J34" s="86">
        <f>ROUND(((SUM(BF133:BF349))*I34),  2)</f>
        <v>0</v>
      </c>
      <c r="L34" s="32"/>
    </row>
    <row r="35" spans="2:12" s="1" customFormat="1" ht="14.45" hidden="1" customHeight="1">
      <c r="B35" s="32"/>
      <c r="E35" s="27" t="s">
        <v>40</v>
      </c>
      <c r="F35" s="86">
        <f>ROUND((SUM(BG133:BG349)),  2)</f>
        <v>0</v>
      </c>
      <c r="I35" s="96">
        <v>0.21</v>
      </c>
      <c r="J35" s="86">
        <f>0</f>
        <v>0</v>
      </c>
      <c r="L35" s="32"/>
    </row>
    <row r="36" spans="2:12" s="1" customFormat="1" ht="14.45" hidden="1" customHeight="1">
      <c r="B36" s="32"/>
      <c r="E36" s="27" t="s">
        <v>41</v>
      </c>
      <c r="F36" s="86">
        <f>ROUND((SUM(BH133:BH349)),  2)</f>
        <v>0</v>
      </c>
      <c r="I36" s="96">
        <v>0.12</v>
      </c>
      <c r="J36" s="86">
        <f>0</f>
        <v>0</v>
      </c>
      <c r="L36" s="32"/>
    </row>
    <row r="37" spans="2:12" s="1" customFormat="1" ht="14.45" hidden="1" customHeight="1">
      <c r="B37" s="32"/>
      <c r="E37" s="27" t="s">
        <v>42</v>
      </c>
      <c r="F37" s="86">
        <f>ROUND((SUM(BI133:BI349)),  2)</f>
        <v>0</v>
      </c>
      <c r="I37" s="96">
        <v>0</v>
      </c>
      <c r="J37" s="86">
        <f>0</f>
        <v>0</v>
      </c>
      <c r="L37" s="32"/>
    </row>
    <row r="38" spans="2:12" s="1" customFormat="1" ht="6.95" customHeight="1">
      <c r="B38" s="32"/>
      <c r="L38" s="32"/>
    </row>
    <row r="39" spans="2:12" s="1" customFormat="1" ht="25.35" customHeight="1">
      <c r="B39" s="32"/>
      <c r="C39" s="97"/>
      <c r="D39" s="98" t="s">
        <v>43</v>
      </c>
      <c r="E39" s="57"/>
      <c r="F39" s="57"/>
      <c r="G39" s="99" t="s">
        <v>44</v>
      </c>
      <c r="H39" s="100" t="s">
        <v>45</v>
      </c>
      <c r="I39" s="57"/>
      <c r="J39" s="101">
        <f>SUM(J30:J37)</f>
        <v>0</v>
      </c>
      <c r="K39" s="102"/>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136</v>
      </c>
      <c r="L82" s="32"/>
    </row>
    <row r="83" spans="2:47" s="1" customFormat="1" ht="6.95" customHeight="1">
      <c r="B83" s="32"/>
      <c r="L83" s="32"/>
    </row>
    <row r="84" spans="2:47" s="1" customFormat="1" ht="12" customHeight="1">
      <c r="B84" s="32"/>
      <c r="C84" s="27" t="s">
        <v>16</v>
      </c>
      <c r="L84" s="32"/>
    </row>
    <row r="85" spans="2:47" s="1" customFormat="1" ht="16.5" customHeight="1">
      <c r="B85" s="32"/>
      <c r="E85" s="243" t="str">
        <f>E7</f>
        <v>I-20002 - Modernizace bytových domů ul. Šenovská 65,67 a 69</v>
      </c>
      <c r="F85" s="244"/>
      <c r="G85" s="244"/>
      <c r="H85" s="244"/>
      <c r="L85" s="32"/>
    </row>
    <row r="86" spans="2:47" s="1" customFormat="1" ht="12" customHeight="1">
      <c r="B86" s="32"/>
      <c r="C86" s="27" t="s">
        <v>134</v>
      </c>
      <c r="L86" s="32"/>
    </row>
    <row r="87" spans="2:47" s="1" customFormat="1" ht="16.5" customHeight="1">
      <c r="B87" s="32"/>
      <c r="E87" s="206" t="str">
        <f>E9</f>
        <v>004 -  ELEKTROINSTALACE  SO 01 č.p. 65, 67 a 69</v>
      </c>
      <c r="F87" s="245"/>
      <c r="G87" s="245"/>
      <c r="H87" s="245"/>
      <c r="L87" s="32"/>
    </row>
    <row r="88" spans="2:47" s="1" customFormat="1" ht="6.95" customHeight="1">
      <c r="B88" s="32"/>
      <c r="L88" s="32"/>
    </row>
    <row r="89" spans="2:47" s="1" customFormat="1" ht="12" customHeight="1">
      <c r="B89" s="32"/>
      <c r="C89" s="27" t="s">
        <v>20</v>
      </c>
      <c r="F89" s="25" t="str">
        <f>F12</f>
        <v>ul . Šenovská, Ostrava</v>
      </c>
      <c r="I89" s="27" t="s">
        <v>22</v>
      </c>
      <c r="J89" s="52" t="str">
        <f>IF(J12="","",J12)</f>
        <v>11. 8. 2025</v>
      </c>
      <c r="L89" s="32"/>
    </row>
    <row r="90" spans="2:47" s="1" customFormat="1" ht="6.95" customHeight="1">
      <c r="B90" s="32"/>
      <c r="L90" s="32"/>
    </row>
    <row r="91" spans="2:47" s="1" customFormat="1" ht="15.2" customHeight="1">
      <c r="B91" s="32"/>
      <c r="C91" s="27" t="s">
        <v>24</v>
      </c>
      <c r="F91" s="25" t="str">
        <f>E15</f>
        <v>SM Ostrava, MO Slezská Ostrava</v>
      </c>
      <c r="I91" s="27" t="s">
        <v>29</v>
      </c>
      <c r="J91" s="30" t="str">
        <f>E21</f>
        <v xml:space="preserve"> </v>
      </c>
      <c r="L91" s="32"/>
    </row>
    <row r="92" spans="2:47" s="1" customFormat="1" ht="15.2" customHeight="1">
      <c r="B92" s="32"/>
      <c r="C92" s="27" t="s">
        <v>27</v>
      </c>
      <c r="F92" s="25" t="str">
        <f>IF(E18="","",E18)</f>
        <v>Vyplň údaj</v>
      </c>
      <c r="I92" s="27" t="s">
        <v>31</v>
      </c>
      <c r="J92" s="30" t="str">
        <f>E24</f>
        <v>Vlastimil Lacko</v>
      </c>
      <c r="L92" s="32"/>
    </row>
    <row r="93" spans="2:47" s="1" customFormat="1" ht="10.35" customHeight="1">
      <c r="B93" s="32"/>
      <c r="L93" s="32"/>
    </row>
    <row r="94" spans="2:47" s="1" customFormat="1" ht="29.25" customHeight="1">
      <c r="B94" s="32"/>
      <c r="C94" s="105" t="s">
        <v>137</v>
      </c>
      <c r="D94" s="97"/>
      <c r="E94" s="97"/>
      <c r="F94" s="97"/>
      <c r="G94" s="97"/>
      <c r="H94" s="97"/>
      <c r="I94" s="97"/>
      <c r="J94" s="106" t="s">
        <v>138</v>
      </c>
      <c r="K94" s="97"/>
      <c r="L94" s="32"/>
    </row>
    <row r="95" spans="2:47" s="1" customFormat="1" ht="10.35" customHeight="1">
      <c r="B95" s="32"/>
      <c r="L95" s="32"/>
    </row>
    <row r="96" spans="2:47" s="1" customFormat="1" ht="22.9" customHeight="1">
      <c r="B96" s="32"/>
      <c r="C96" s="107" t="s">
        <v>139</v>
      </c>
      <c r="J96" s="66">
        <f>J133</f>
        <v>0</v>
      </c>
      <c r="L96" s="32"/>
      <c r="AU96" s="17" t="s">
        <v>140</v>
      </c>
    </row>
    <row r="97" spans="2:12" s="8" customFormat="1" ht="24.95" customHeight="1">
      <c r="B97" s="108"/>
      <c r="D97" s="109" t="s">
        <v>141</v>
      </c>
      <c r="E97" s="110"/>
      <c r="F97" s="110"/>
      <c r="G97" s="110"/>
      <c r="H97" s="110"/>
      <c r="I97" s="110"/>
      <c r="J97" s="111">
        <f>J134</f>
        <v>0</v>
      </c>
      <c r="L97" s="108"/>
    </row>
    <row r="98" spans="2:12" s="9" customFormat="1" ht="19.899999999999999" customHeight="1">
      <c r="B98" s="112"/>
      <c r="D98" s="113" t="s">
        <v>142</v>
      </c>
      <c r="E98" s="114"/>
      <c r="F98" s="114"/>
      <c r="G98" s="114"/>
      <c r="H98" s="114"/>
      <c r="I98" s="114"/>
      <c r="J98" s="115">
        <f>J135</f>
        <v>0</v>
      </c>
      <c r="L98" s="112"/>
    </row>
    <row r="99" spans="2:12" s="9" customFormat="1" ht="19.899999999999999" customHeight="1">
      <c r="B99" s="112"/>
      <c r="D99" s="113" t="s">
        <v>4041</v>
      </c>
      <c r="E99" s="114"/>
      <c r="F99" s="114"/>
      <c r="G99" s="114"/>
      <c r="H99" s="114"/>
      <c r="I99" s="114"/>
      <c r="J99" s="115">
        <f>J139</f>
        <v>0</v>
      </c>
      <c r="L99" s="112"/>
    </row>
    <row r="100" spans="2:12" s="9" customFormat="1" ht="19.899999999999999" customHeight="1">
      <c r="B100" s="112"/>
      <c r="D100" s="113" t="s">
        <v>148</v>
      </c>
      <c r="E100" s="114"/>
      <c r="F100" s="114"/>
      <c r="G100" s="114"/>
      <c r="H100" s="114"/>
      <c r="I100" s="114"/>
      <c r="J100" s="115">
        <f>J143</f>
        <v>0</v>
      </c>
      <c r="L100" s="112"/>
    </row>
    <row r="101" spans="2:12" s="9" customFormat="1" ht="19.899999999999999" customHeight="1">
      <c r="B101" s="112"/>
      <c r="D101" s="113" t="s">
        <v>4042</v>
      </c>
      <c r="E101" s="114"/>
      <c r="F101" s="114"/>
      <c r="G101" s="114"/>
      <c r="H101" s="114"/>
      <c r="I101" s="114"/>
      <c r="J101" s="115">
        <f>J145</f>
        <v>0</v>
      </c>
      <c r="L101" s="112"/>
    </row>
    <row r="102" spans="2:12" s="9" customFormat="1" ht="19.899999999999999" customHeight="1">
      <c r="B102" s="112"/>
      <c r="D102" s="113" t="s">
        <v>151</v>
      </c>
      <c r="E102" s="114"/>
      <c r="F102" s="114"/>
      <c r="G102" s="114"/>
      <c r="H102" s="114"/>
      <c r="I102" s="114"/>
      <c r="J102" s="115">
        <f>J148</f>
        <v>0</v>
      </c>
      <c r="L102" s="112"/>
    </row>
    <row r="103" spans="2:12" s="8" customFormat="1" ht="24.95" customHeight="1">
      <c r="B103" s="108"/>
      <c r="D103" s="109" t="s">
        <v>153</v>
      </c>
      <c r="E103" s="110"/>
      <c r="F103" s="110"/>
      <c r="G103" s="110"/>
      <c r="H103" s="110"/>
      <c r="I103" s="110"/>
      <c r="J103" s="111">
        <f>J153</f>
        <v>0</v>
      </c>
      <c r="L103" s="108"/>
    </row>
    <row r="104" spans="2:12" s="9" customFormat="1" ht="19.899999999999999" customHeight="1">
      <c r="B104" s="112"/>
      <c r="D104" s="113" t="s">
        <v>157</v>
      </c>
      <c r="E104" s="114"/>
      <c r="F104" s="114"/>
      <c r="G104" s="114"/>
      <c r="H104" s="114"/>
      <c r="I104" s="114"/>
      <c r="J104" s="115">
        <f>J154</f>
        <v>0</v>
      </c>
      <c r="L104" s="112"/>
    </row>
    <row r="105" spans="2:12" s="9" customFormat="1" ht="19.899999999999999" customHeight="1">
      <c r="B105" s="112"/>
      <c r="D105" s="113" t="s">
        <v>4043</v>
      </c>
      <c r="E105" s="114"/>
      <c r="F105" s="114"/>
      <c r="G105" s="114"/>
      <c r="H105" s="114"/>
      <c r="I105" s="114"/>
      <c r="J105" s="115">
        <f>J249</f>
        <v>0</v>
      </c>
      <c r="L105" s="112"/>
    </row>
    <row r="106" spans="2:12" s="9" customFormat="1" ht="19.899999999999999" customHeight="1">
      <c r="B106" s="112"/>
      <c r="D106" s="113" t="s">
        <v>4044</v>
      </c>
      <c r="E106" s="114"/>
      <c r="F106" s="114"/>
      <c r="G106" s="114"/>
      <c r="H106" s="114"/>
      <c r="I106" s="114"/>
      <c r="J106" s="115">
        <f>J264</f>
        <v>0</v>
      </c>
      <c r="L106" s="112"/>
    </row>
    <row r="107" spans="2:12" s="9" customFormat="1" ht="19.899999999999999" customHeight="1">
      <c r="B107" s="112"/>
      <c r="D107" s="113" t="s">
        <v>4045</v>
      </c>
      <c r="E107" s="114"/>
      <c r="F107" s="114"/>
      <c r="G107" s="114"/>
      <c r="H107" s="114"/>
      <c r="I107" s="114"/>
      <c r="J107" s="115">
        <f>J298</f>
        <v>0</v>
      </c>
      <c r="L107" s="112"/>
    </row>
    <row r="108" spans="2:12" s="9" customFormat="1" ht="19.899999999999999" customHeight="1">
      <c r="B108" s="112"/>
      <c r="D108" s="113" t="s">
        <v>4046</v>
      </c>
      <c r="E108" s="114"/>
      <c r="F108" s="114"/>
      <c r="G108" s="114"/>
      <c r="H108" s="114"/>
      <c r="I108" s="114"/>
      <c r="J108" s="115">
        <f>J315</f>
        <v>0</v>
      </c>
      <c r="L108" s="112"/>
    </row>
    <row r="109" spans="2:12" s="8" customFormat="1" ht="24.95" customHeight="1">
      <c r="B109" s="108"/>
      <c r="D109" s="109" t="s">
        <v>2713</v>
      </c>
      <c r="E109" s="110"/>
      <c r="F109" s="110"/>
      <c r="G109" s="110"/>
      <c r="H109" s="110"/>
      <c r="I109" s="110"/>
      <c r="J109" s="111">
        <f>J328</f>
        <v>0</v>
      </c>
      <c r="L109" s="108"/>
    </row>
    <row r="110" spans="2:12" s="9" customFormat="1" ht="19.899999999999999" customHeight="1">
      <c r="B110" s="112"/>
      <c r="D110" s="113" t="s">
        <v>4047</v>
      </c>
      <c r="E110" s="114"/>
      <c r="F110" s="114"/>
      <c r="G110" s="114"/>
      <c r="H110" s="114"/>
      <c r="I110" s="114"/>
      <c r="J110" s="115">
        <f>J329</f>
        <v>0</v>
      </c>
      <c r="L110" s="112"/>
    </row>
    <row r="111" spans="2:12" s="9" customFormat="1" ht="19.899999999999999" customHeight="1">
      <c r="B111" s="112"/>
      <c r="D111" s="113" t="s">
        <v>4048</v>
      </c>
      <c r="E111" s="114"/>
      <c r="F111" s="114"/>
      <c r="G111" s="114"/>
      <c r="H111" s="114"/>
      <c r="I111" s="114"/>
      <c r="J111" s="115">
        <f>J337</f>
        <v>0</v>
      </c>
      <c r="L111" s="112"/>
    </row>
    <row r="112" spans="2:12" s="8" customFormat="1" ht="24.95" customHeight="1">
      <c r="B112" s="108"/>
      <c r="D112" s="109" t="s">
        <v>4049</v>
      </c>
      <c r="E112" s="110"/>
      <c r="F112" s="110"/>
      <c r="G112" s="110"/>
      <c r="H112" s="110"/>
      <c r="I112" s="110"/>
      <c r="J112" s="111">
        <f>J347</f>
        <v>0</v>
      </c>
      <c r="L112" s="108"/>
    </row>
    <row r="113" spans="2:12" s="9" customFormat="1" ht="19.899999999999999" customHeight="1">
      <c r="B113" s="112"/>
      <c r="D113" s="113" t="s">
        <v>4050</v>
      </c>
      <c r="E113" s="114"/>
      <c r="F113" s="114"/>
      <c r="G113" s="114"/>
      <c r="H113" s="114"/>
      <c r="I113" s="114"/>
      <c r="J113" s="115">
        <f>J348</f>
        <v>0</v>
      </c>
      <c r="L113" s="112"/>
    </row>
    <row r="114" spans="2:12" s="1" customFormat="1" ht="21.75" customHeight="1">
      <c r="B114" s="32"/>
      <c r="L114" s="32"/>
    </row>
    <row r="115" spans="2:12" s="1" customFormat="1" ht="6.95" customHeight="1">
      <c r="B115" s="44"/>
      <c r="C115" s="45"/>
      <c r="D115" s="45"/>
      <c r="E115" s="45"/>
      <c r="F115" s="45"/>
      <c r="G115" s="45"/>
      <c r="H115" s="45"/>
      <c r="I115" s="45"/>
      <c r="J115" s="45"/>
      <c r="K115" s="45"/>
      <c r="L115" s="32"/>
    </row>
    <row r="119" spans="2:12" s="1" customFormat="1" ht="6.95" customHeight="1">
      <c r="B119" s="46"/>
      <c r="C119" s="47"/>
      <c r="D119" s="47"/>
      <c r="E119" s="47"/>
      <c r="F119" s="47"/>
      <c r="G119" s="47"/>
      <c r="H119" s="47"/>
      <c r="I119" s="47"/>
      <c r="J119" s="47"/>
      <c r="K119" s="47"/>
      <c r="L119" s="32"/>
    </row>
    <row r="120" spans="2:12" s="1" customFormat="1" ht="24.95" customHeight="1">
      <c r="B120" s="32"/>
      <c r="C120" s="21" t="s">
        <v>172</v>
      </c>
      <c r="L120" s="32"/>
    </row>
    <row r="121" spans="2:12" s="1" customFormat="1" ht="6.95" customHeight="1">
      <c r="B121" s="32"/>
      <c r="L121" s="32"/>
    </row>
    <row r="122" spans="2:12" s="1" customFormat="1" ht="12" customHeight="1">
      <c r="B122" s="32"/>
      <c r="C122" s="27" t="s">
        <v>16</v>
      </c>
      <c r="L122" s="32"/>
    </row>
    <row r="123" spans="2:12" s="1" customFormat="1" ht="16.5" customHeight="1">
      <c r="B123" s="32"/>
      <c r="E123" s="243" t="str">
        <f>E7</f>
        <v>I-20002 - Modernizace bytových domů ul. Šenovská 65,67 a 69</v>
      </c>
      <c r="F123" s="244"/>
      <c r="G123" s="244"/>
      <c r="H123" s="244"/>
      <c r="L123" s="32"/>
    </row>
    <row r="124" spans="2:12" s="1" customFormat="1" ht="12" customHeight="1">
      <c r="B124" s="32"/>
      <c r="C124" s="27" t="s">
        <v>134</v>
      </c>
      <c r="L124" s="32"/>
    </row>
    <row r="125" spans="2:12" s="1" customFormat="1" ht="16.5" customHeight="1">
      <c r="B125" s="32"/>
      <c r="E125" s="206" t="str">
        <f>E9</f>
        <v>004 -  ELEKTROINSTALACE  SO 01 č.p. 65, 67 a 69</v>
      </c>
      <c r="F125" s="245"/>
      <c r="G125" s="245"/>
      <c r="H125" s="245"/>
      <c r="L125" s="32"/>
    </row>
    <row r="126" spans="2:12" s="1" customFormat="1" ht="6.95" customHeight="1">
      <c r="B126" s="32"/>
      <c r="L126" s="32"/>
    </row>
    <row r="127" spans="2:12" s="1" customFormat="1" ht="12" customHeight="1">
      <c r="B127" s="32"/>
      <c r="C127" s="27" t="s">
        <v>20</v>
      </c>
      <c r="F127" s="25" t="str">
        <f>F12</f>
        <v>ul . Šenovská, Ostrava</v>
      </c>
      <c r="I127" s="27" t="s">
        <v>22</v>
      </c>
      <c r="J127" s="52" t="str">
        <f>IF(J12="","",J12)</f>
        <v>11. 8. 2025</v>
      </c>
      <c r="L127" s="32"/>
    </row>
    <row r="128" spans="2:12" s="1" customFormat="1" ht="6.95" customHeight="1">
      <c r="B128" s="32"/>
      <c r="L128" s="32"/>
    </row>
    <row r="129" spans="2:65" s="1" customFormat="1" ht="15.2" customHeight="1">
      <c r="B129" s="32"/>
      <c r="C129" s="27" t="s">
        <v>24</v>
      </c>
      <c r="F129" s="25" t="str">
        <f>E15</f>
        <v>SM Ostrava, MO Slezská Ostrava</v>
      </c>
      <c r="I129" s="27" t="s">
        <v>29</v>
      </c>
      <c r="J129" s="30" t="str">
        <f>E21</f>
        <v xml:space="preserve"> </v>
      </c>
      <c r="L129" s="32"/>
    </row>
    <row r="130" spans="2:65" s="1" customFormat="1" ht="15.2" customHeight="1">
      <c r="B130" s="32"/>
      <c r="C130" s="27" t="s">
        <v>27</v>
      </c>
      <c r="F130" s="25" t="str">
        <f>IF(E18="","",E18)</f>
        <v>Vyplň údaj</v>
      </c>
      <c r="I130" s="27" t="s">
        <v>31</v>
      </c>
      <c r="J130" s="30" t="str">
        <f>E24</f>
        <v>Vlastimil Lacko</v>
      </c>
      <c r="L130" s="32"/>
    </row>
    <row r="131" spans="2:65" s="1" customFormat="1" ht="10.35" customHeight="1">
      <c r="B131" s="32"/>
      <c r="L131" s="32"/>
    </row>
    <row r="132" spans="2:65" s="10" customFormat="1" ht="29.25" customHeight="1">
      <c r="B132" s="116"/>
      <c r="C132" s="117" t="s">
        <v>173</v>
      </c>
      <c r="D132" s="118" t="s">
        <v>58</v>
      </c>
      <c r="E132" s="118" t="s">
        <v>54</v>
      </c>
      <c r="F132" s="118" t="s">
        <v>55</v>
      </c>
      <c r="G132" s="118" t="s">
        <v>174</v>
      </c>
      <c r="H132" s="118" t="s">
        <v>175</v>
      </c>
      <c r="I132" s="118" t="s">
        <v>176</v>
      </c>
      <c r="J132" s="119" t="s">
        <v>138</v>
      </c>
      <c r="K132" s="120" t="s">
        <v>177</v>
      </c>
      <c r="L132" s="116"/>
      <c r="M132" s="59" t="s">
        <v>1</v>
      </c>
      <c r="N132" s="60" t="s">
        <v>37</v>
      </c>
      <c r="O132" s="60" t="s">
        <v>178</v>
      </c>
      <c r="P132" s="60" t="s">
        <v>179</v>
      </c>
      <c r="Q132" s="60" t="s">
        <v>180</v>
      </c>
      <c r="R132" s="60" t="s">
        <v>181</v>
      </c>
      <c r="S132" s="60" t="s">
        <v>182</v>
      </c>
      <c r="T132" s="61" t="s">
        <v>183</v>
      </c>
    </row>
    <row r="133" spans="2:65" s="1" customFormat="1" ht="22.9" customHeight="1">
      <c r="B133" s="32"/>
      <c r="C133" s="64" t="s">
        <v>184</v>
      </c>
      <c r="J133" s="121">
        <f>BK133</f>
        <v>0</v>
      </c>
      <c r="L133" s="32"/>
      <c r="M133" s="62"/>
      <c r="N133" s="53"/>
      <c r="O133" s="53"/>
      <c r="P133" s="122">
        <f>P134+P153+P328+P347</f>
        <v>0</v>
      </c>
      <c r="Q133" s="53"/>
      <c r="R133" s="122">
        <f>R134+R153+R328+R347</f>
        <v>20.725591000000001</v>
      </c>
      <c r="S133" s="53"/>
      <c r="T133" s="123">
        <f>T134+T153+T328+T347</f>
        <v>3.2549999999999999</v>
      </c>
      <c r="AT133" s="17" t="s">
        <v>72</v>
      </c>
      <c r="AU133" s="17" t="s">
        <v>140</v>
      </c>
      <c r="BK133" s="124">
        <f>BK134+BK153+BK328+BK347</f>
        <v>0</v>
      </c>
    </row>
    <row r="134" spans="2:65" s="11" customFormat="1" ht="25.9" customHeight="1">
      <c r="B134" s="125"/>
      <c r="D134" s="126" t="s">
        <v>72</v>
      </c>
      <c r="E134" s="127" t="s">
        <v>185</v>
      </c>
      <c r="F134" s="127" t="s">
        <v>186</v>
      </c>
      <c r="I134" s="128"/>
      <c r="J134" s="129">
        <f>BK134</f>
        <v>0</v>
      </c>
      <c r="L134" s="125"/>
      <c r="M134" s="130"/>
      <c r="P134" s="131">
        <f>P135+P139+P143+P145+P148</f>
        <v>0</v>
      </c>
      <c r="R134" s="131">
        <f>R135+R139+R143+R145+R148</f>
        <v>0.40468000000000004</v>
      </c>
      <c r="T134" s="132">
        <f>T135+T139+T143+T145+T148</f>
        <v>1.0049999999999999</v>
      </c>
      <c r="AR134" s="126" t="s">
        <v>80</v>
      </c>
      <c r="AT134" s="133" t="s">
        <v>72</v>
      </c>
      <c r="AU134" s="133" t="s">
        <v>73</v>
      </c>
      <c r="AY134" s="126" t="s">
        <v>187</v>
      </c>
      <c r="BK134" s="134">
        <f>BK135+BK139+BK143+BK145+BK148</f>
        <v>0</v>
      </c>
    </row>
    <row r="135" spans="2:65" s="11" customFormat="1" ht="22.9" customHeight="1">
      <c r="B135" s="125"/>
      <c r="D135" s="126" t="s">
        <v>72</v>
      </c>
      <c r="E135" s="135" t="s">
        <v>80</v>
      </c>
      <c r="F135" s="135" t="s">
        <v>188</v>
      </c>
      <c r="I135" s="128"/>
      <c r="J135" s="136">
        <f>BK135</f>
        <v>0</v>
      </c>
      <c r="L135" s="125"/>
      <c r="M135" s="130"/>
      <c r="P135" s="131">
        <f>SUM(P136:P138)</f>
        <v>0</v>
      </c>
      <c r="R135" s="131">
        <f>SUM(R136:R138)</f>
        <v>0.35000000000000003</v>
      </c>
      <c r="T135" s="132">
        <f>SUM(T136:T138)</f>
        <v>0</v>
      </c>
      <c r="AR135" s="126" t="s">
        <v>80</v>
      </c>
      <c r="AT135" s="133" t="s">
        <v>72</v>
      </c>
      <c r="AU135" s="133" t="s">
        <v>80</v>
      </c>
      <c r="AY135" s="126" t="s">
        <v>187</v>
      </c>
      <c r="BK135" s="134">
        <f>SUM(BK136:BK138)</f>
        <v>0</v>
      </c>
    </row>
    <row r="136" spans="2:65" s="1" customFormat="1" ht="24.2" customHeight="1">
      <c r="B136" s="32"/>
      <c r="C136" s="137" t="s">
        <v>80</v>
      </c>
      <c r="D136" s="137" t="s">
        <v>189</v>
      </c>
      <c r="E136" s="138" t="s">
        <v>4051</v>
      </c>
      <c r="F136" s="139" t="s">
        <v>4052</v>
      </c>
      <c r="G136" s="140" t="s">
        <v>245</v>
      </c>
      <c r="H136" s="141">
        <v>350</v>
      </c>
      <c r="I136" s="142"/>
      <c r="J136" s="143">
        <f>ROUND(I136*H136,2)</f>
        <v>0</v>
      </c>
      <c r="K136" s="144"/>
      <c r="L136" s="32"/>
      <c r="M136" s="145" t="s">
        <v>1</v>
      </c>
      <c r="N136" s="146" t="s">
        <v>39</v>
      </c>
      <c r="P136" s="147">
        <f>O136*H136</f>
        <v>0</v>
      </c>
      <c r="Q136" s="147">
        <v>0</v>
      </c>
      <c r="R136" s="147">
        <f>Q136*H136</f>
        <v>0</v>
      </c>
      <c r="S136" s="147">
        <v>0</v>
      </c>
      <c r="T136" s="148">
        <f>S136*H136</f>
        <v>0</v>
      </c>
      <c r="AR136" s="149" t="s">
        <v>193</v>
      </c>
      <c r="AT136" s="149" t="s">
        <v>189</v>
      </c>
      <c r="AU136" s="149" t="s">
        <v>84</v>
      </c>
      <c r="AY136" s="17" t="s">
        <v>187</v>
      </c>
      <c r="BE136" s="150">
        <f>IF(N136="základní",J136,0)</f>
        <v>0</v>
      </c>
      <c r="BF136" s="150">
        <f>IF(N136="snížená",J136,0)</f>
        <v>0</v>
      </c>
      <c r="BG136" s="150">
        <f>IF(N136="zákl. přenesená",J136,0)</f>
        <v>0</v>
      </c>
      <c r="BH136" s="150">
        <f>IF(N136="sníž. přenesená",J136,0)</f>
        <v>0</v>
      </c>
      <c r="BI136" s="150">
        <f>IF(N136="nulová",J136,0)</f>
        <v>0</v>
      </c>
      <c r="BJ136" s="17" t="s">
        <v>84</v>
      </c>
      <c r="BK136" s="150">
        <f>ROUND(I136*H136,2)</f>
        <v>0</v>
      </c>
      <c r="BL136" s="17" t="s">
        <v>193</v>
      </c>
      <c r="BM136" s="149" t="s">
        <v>4053</v>
      </c>
    </row>
    <row r="137" spans="2:65" s="1" customFormat="1" ht="16.5" customHeight="1">
      <c r="B137" s="32"/>
      <c r="C137" s="175" t="s">
        <v>84</v>
      </c>
      <c r="D137" s="175" t="s">
        <v>338</v>
      </c>
      <c r="E137" s="176" t="s">
        <v>4054</v>
      </c>
      <c r="F137" s="177" t="s">
        <v>4055</v>
      </c>
      <c r="G137" s="178" t="s">
        <v>1369</v>
      </c>
      <c r="H137" s="179">
        <v>350</v>
      </c>
      <c r="I137" s="180"/>
      <c r="J137" s="181">
        <f>ROUND(I137*H137,2)</f>
        <v>0</v>
      </c>
      <c r="K137" s="182"/>
      <c r="L137" s="183"/>
      <c r="M137" s="184" t="s">
        <v>1</v>
      </c>
      <c r="N137" s="185" t="s">
        <v>39</v>
      </c>
      <c r="P137" s="147">
        <f>O137*H137</f>
        <v>0</v>
      </c>
      <c r="Q137" s="147">
        <v>1E-3</v>
      </c>
      <c r="R137" s="147">
        <f>Q137*H137</f>
        <v>0.35000000000000003</v>
      </c>
      <c r="S137" s="147">
        <v>0</v>
      </c>
      <c r="T137" s="148">
        <f>S137*H137</f>
        <v>0</v>
      </c>
      <c r="AR137" s="149" t="s">
        <v>242</v>
      </c>
      <c r="AT137" s="149" t="s">
        <v>338</v>
      </c>
      <c r="AU137" s="149" t="s">
        <v>84</v>
      </c>
      <c r="AY137" s="17" t="s">
        <v>187</v>
      </c>
      <c r="BE137" s="150">
        <f>IF(N137="základní",J137,0)</f>
        <v>0</v>
      </c>
      <c r="BF137" s="150">
        <f>IF(N137="snížená",J137,0)</f>
        <v>0</v>
      </c>
      <c r="BG137" s="150">
        <f>IF(N137="zákl. přenesená",J137,0)</f>
        <v>0</v>
      </c>
      <c r="BH137" s="150">
        <f>IF(N137="sníž. přenesená",J137,0)</f>
        <v>0</v>
      </c>
      <c r="BI137" s="150">
        <f>IF(N137="nulová",J137,0)</f>
        <v>0</v>
      </c>
      <c r="BJ137" s="17" t="s">
        <v>84</v>
      </c>
      <c r="BK137" s="150">
        <f>ROUND(I137*H137,2)</f>
        <v>0</v>
      </c>
      <c r="BL137" s="17" t="s">
        <v>193</v>
      </c>
      <c r="BM137" s="149" t="s">
        <v>4056</v>
      </c>
    </row>
    <row r="138" spans="2:65" s="1" customFormat="1" ht="16.5" customHeight="1">
      <c r="B138" s="32"/>
      <c r="C138" s="137" t="s">
        <v>210</v>
      </c>
      <c r="D138" s="137" t="s">
        <v>189</v>
      </c>
      <c r="E138" s="138" t="s">
        <v>4057</v>
      </c>
      <c r="F138" s="139" t="s">
        <v>4058</v>
      </c>
      <c r="G138" s="140" t="s">
        <v>245</v>
      </c>
      <c r="H138" s="141">
        <v>350</v>
      </c>
      <c r="I138" s="142"/>
      <c r="J138" s="143">
        <f>ROUND(I138*H138,2)</f>
        <v>0</v>
      </c>
      <c r="K138" s="144"/>
      <c r="L138" s="32"/>
      <c r="M138" s="145" t="s">
        <v>1</v>
      </c>
      <c r="N138" s="146" t="s">
        <v>39</v>
      </c>
      <c r="P138" s="147">
        <f>O138*H138</f>
        <v>0</v>
      </c>
      <c r="Q138" s="147">
        <v>0</v>
      </c>
      <c r="R138" s="147">
        <f>Q138*H138</f>
        <v>0</v>
      </c>
      <c r="S138" s="147">
        <v>0</v>
      </c>
      <c r="T138" s="148">
        <f>S138*H138</f>
        <v>0</v>
      </c>
      <c r="AR138" s="149" t="s">
        <v>193</v>
      </c>
      <c r="AT138" s="149" t="s">
        <v>189</v>
      </c>
      <c r="AU138" s="149" t="s">
        <v>84</v>
      </c>
      <c r="AY138" s="17" t="s">
        <v>187</v>
      </c>
      <c r="BE138" s="150">
        <f>IF(N138="základní",J138,0)</f>
        <v>0</v>
      </c>
      <c r="BF138" s="150">
        <f>IF(N138="snížená",J138,0)</f>
        <v>0</v>
      </c>
      <c r="BG138" s="150">
        <f>IF(N138="zákl. přenesená",J138,0)</f>
        <v>0</v>
      </c>
      <c r="BH138" s="150">
        <f>IF(N138="sníž. přenesená",J138,0)</f>
        <v>0</v>
      </c>
      <c r="BI138" s="150">
        <f>IF(N138="nulová",J138,0)</f>
        <v>0</v>
      </c>
      <c r="BJ138" s="17" t="s">
        <v>84</v>
      </c>
      <c r="BK138" s="150">
        <f>ROUND(I138*H138,2)</f>
        <v>0</v>
      </c>
      <c r="BL138" s="17" t="s">
        <v>193</v>
      </c>
      <c r="BM138" s="149" t="s">
        <v>4059</v>
      </c>
    </row>
    <row r="139" spans="2:65" s="11" customFormat="1" ht="22.9" customHeight="1">
      <c r="B139" s="125"/>
      <c r="D139" s="126" t="s">
        <v>72</v>
      </c>
      <c r="E139" s="135" t="s">
        <v>4060</v>
      </c>
      <c r="F139" s="135" t="s">
        <v>4061</v>
      </c>
      <c r="I139" s="128"/>
      <c r="J139" s="136">
        <f>BK139</f>
        <v>0</v>
      </c>
      <c r="L139" s="125"/>
      <c r="M139" s="130"/>
      <c r="P139" s="131">
        <f>SUM(P140:P142)</f>
        <v>0</v>
      </c>
      <c r="R139" s="131">
        <f>SUM(R140:R142)</f>
        <v>3.0799999999999998E-3</v>
      </c>
      <c r="T139" s="132">
        <f>SUM(T140:T142)</f>
        <v>0</v>
      </c>
      <c r="AR139" s="126" t="s">
        <v>80</v>
      </c>
      <c r="AT139" s="133" t="s">
        <v>72</v>
      </c>
      <c r="AU139" s="133" t="s">
        <v>80</v>
      </c>
      <c r="AY139" s="126" t="s">
        <v>187</v>
      </c>
      <c r="BK139" s="134">
        <f>SUM(BK140:BK142)</f>
        <v>0</v>
      </c>
    </row>
    <row r="140" spans="2:65" s="1" customFormat="1" ht="24.2" customHeight="1">
      <c r="B140" s="32"/>
      <c r="C140" s="137" t="s">
        <v>193</v>
      </c>
      <c r="D140" s="137" t="s">
        <v>189</v>
      </c>
      <c r="E140" s="138" t="s">
        <v>4062</v>
      </c>
      <c r="F140" s="139" t="s">
        <v>4063</v>
      </c>
      <c r="G140" s="140" t="s">
        <v>4064</v>
      </c>
      <c r="H140" s="141">
        <v>0.35</v>
      </c>
      <c r="I140" s="142"/>
      <c r="J140" s="143">
        <f>ROUND(I140*H140,2)</f>
        <v>0</v>
      </c>
      <c r="K140" s="144"/>
      <c r="L140" s="32"/>
      <c r="M140" s="145" t="s">
        <v>1</v>
      </c>
      <c r="N140" s="146" t="s">
        <v>39</v>
      </c>
      <c r="P140" s="147">
        <f>O140*H140</f>
        <v>0</v>
      </c>
      <c r="Q140" s="147">
        <v>8.8000000000000005E-3</v>
      </c>
      <c r="R140" s="147">
        <f>Q140*H140</f>
        <v>3.0799999999999998E-3</v>
      </c>
      <c r="S140" s="147">
        <v>0</v>
      </c>
      <c r="T140" s="148">
        <f>S140*H140</f>
        <v>0</v>
      </c>
      <c r="AR140" s="149" t="s">
        <v>193</v>
      </c>
      <c r="AT140" s="149" t="s">
        <v>189</v>
      </c>
      <c r="AU140" s="149" t="s">
        <v>84</v>
      </c>
      <c r="AY140" s="17" t="s">
        <v>187</v>
      </c>
      <c r="BE140" s="150">
        <f>IF(N140="základní",J140,0)</f>
        <v>0</v>
      </c>
      <c r="BF140" s="150">
        <f>IF(N140="snížená",J140,0)</f>
        <v>0</v>
      </c>
      <c r="BG140" s="150">
        <f>IF(N140="zákl. přenesená",J140,0)</f>
        <v>0</v>
      </c>
      <c r="BH140" s="150">
        <f>IF(N140="sníž. přenesená",J140,0)</f>
        <v>0</v>
      </c>
      <c r="BI140" s="150">
        <f>IF(N140="nulová",J140,0)</f>
        <v>0</v>
      </c>
      <c r="BJ140" s="17" t="s">
        <v>84</v>
      </c>
      <c r="BK140" s="150">
        <f>ROUND(I140*H140,2)</f>
        <v>0</v>
      </c>
      <c r="BL140" s="17" t="s">
        <v>193</v>
      </c>
      <c r="BM140" s="149" t="s">
        <v>4065</v>
      </c>
    </row>
    <row r="141" spans="2:65" s="1" customFormat="1" ht="24.2" customHeight="1">
      <c r="B141" s="32"/>
      <c r="C141" s="137" t="s">
        <v>221</v>
      </c>
      <c r="D141" s="137" t="s">
        <v>189</v>
      </c>
      <c r="E141" s="138" t="s">
        <v>4066</v>
      </c>
      <c r="F141" s="139" t="s">
        <v>4067</v>
      </c>
      <c r="G141" s="140" t="s">
        <v>397</v>
      </c>
      <c r="H141" s="141">
        <v>350</v>
      </c>
      <c r="I141" s="142"/>
      <c r="J141" s="143">
        <f>ROUND(I141*H141,2)</f>
        <v>0</v>
      </c>
      <c r="K141" s="144"/>
      <c r="L141" s="32"/>
      <c r="M141" s="145" t="s">
        <v>1</v>
      </c>
      <c r="N141" s="146" t="s">
        <v>39</v>
      </c>
      <c r="P141" s="147">
        <f>O141*H141</f>
        <v>0</v>
      </c>
      <c r="Q141" s="147">
        <v>0</v>
      </c>
      <c r="R141" s="147">
        <f>Q141*H141</f>
        <v>0</v>
      </c>
      <c r="S141" s="147">
        <v>0</v>
      </c>
      <c r="T141" s="148">
        <f>S141*H141</f>
        <v>0</v>
      </c>
      <c r="AR141" s="149" t="s">
        <v>193</v>
      </c>
      <c r="AT141" s="149" t="s">
        <v>189</v>
      </c>
      <c r="AU141" s="149" t="s">
        <v>84</v>
      </c>
      <c r="AY141" s="17" t="s">
        <v>187</v>
      </c>
      <c r="BE141" s="150">
        <f>IF(N141="základní",J141,0)</f>
        <v>0</v>
      </c>
      <c r="BF141" s="150">
        <f>IF(N141="snížená",J141,0)</f>
        <v>0</v>
      </c>
      <c r="BG141" s="150">
        <f>IF(N141="zákl. přenesená",J141,0)</f>
        <v>0</v>
      </c>
      <c r="BH141" s="150">
        <f>IF(N141="sníž. přenesená",J141,0)</f>
        <v>0</v>
      </c>
      <c r="BI141" s="150">
        <f>IF(N141="nulová",J141,0)</f>
        <v>0</v>
      </c>
      <c r="BJ141" s="17" t="s">
        <v>84</v>
      </c>
      <c r="BK141" s="150">
        <f>ROUND(I141*H141,2)</f>
        <v>0</v>
      </c>
      <c r="BL141" s="17" t="s">
        <v>193</v>
      </c>
      <c r="BM141" s="149" t="s">
        <v>4068</v>
      </c>
    </row>
    <row r="142" spans="2:65" s="1" customFormat="1" ht="24.2" customHeight="1">
      <c r="B142" s="32"/>
      <c r="C142" s="137" t="s">
        <v>226</v>
      </c>
      <c r="D142" s="137" t="s">
        <v>189</v>
      </c>
      <c r="E142" s="138" t="s">
        <v>4069</v>
      </c>
      <c r="F142" s="139" t="s">
        <v>4070</v>
      </c>
      <c r="G142" s="140" t="s">
        <v>397</v>
      </c>
      <c r="H142" s="141">
        <v>350</v>
      </c>
      <c r="I142" s="142"/>
      <c r="J142" s="143">
        <f>ROUND(I142*H142,2)</f>
        <v>0</v>
      </c>
      <c r="K142" s="144"/>
      <c r="L142" s="32"/>
      <c r="M142" s="145" t="s">
        <v>1</v>
      </c>
      <c r="N142" s="146" t="s">
        <v>39</v>
      </c>
      <c r="P142" s="147">
        <f>O142*H142</f>
        <v>0</v>
      </c>
      <c r="Q142" s="147">
        <v>0</v>
      </c>
      <c r="R142" s="147">
        <f>Q142*H142</f>
        <v>0</v>
      </c>
      <c r="S142" s="147">
        <v>0</v>
      </c>
      <c r="T142" s="148">
        <f>S142*H142</f>
        <v>0</v>
      </c>
      <c r="AR142" s="149" t="s">
        <v>193</v>
      </c>
      <c r="AT142" s="149" t="s">
        <v>189</v>
      </c>
      <c r="AU142" s="149" t="s">
        <v>84</v>
      </c>
      <c r="AY142" s="17" t="s">
        <v>187</v>
      </c>
      <c r="BE142" s="150">
        <f>IF(N142="základní",J142,0)</f>
        <v>0</v>
      </c>
      <c r="BF142" s="150">
        <f>IF(N142="snížená",J142,0)</f>
        <v>0</v>
      </c>
      <c r="BG142" s="150">
        <f>IF(N142="zákl. přenesená",J142,0)</f>
        <v>0</v>
      </c>
      <c r="BH142" s="150">
        <f>IF(N142="sníž. přenesená",J142,0)</f>
        <v>0</v>
      </c>
      <c r="BI142" s="150">
        <f>IF(N142="nulová",J142,0)</f>
        <v>0</v>
      </c>
      <c r="BJ142" s="17" t="s">
        <v>84</v>
      </c>
      <c r="BK142" s="150">
        <f>ROUND(I142*H142,2)</f>
        <v>0</v>
      </c>
      <c r="BL142" s="17" t="s">
        <v>193</v>
      </c>
      <c r="BM142" s="149" t="s">
        <v>4071</v>
      </c>
    </row>
    <row r="143" spans="2:65" s="11" customFormat="1" ht="22.9" customHeight="1">
      <c r="B143" s="125"/>
      <c r="D143" s="126" t="s">
        <v>72</v>
      </c>
      <c r="E143" s="135" t="s">
        <v>226</v>
      </c>
      <c r="F143" s="135" t="s">
        <v>564</v>
      </c>
      <c r="I143" s="128"/>
      <c r="J143" s="136">
        <f>BK143</f>
        <v>0</v>
      </c>
      <c r="L143" s="125"/>
      <c r="M143" s="130"/>
      <c r="P143" s="131">
        <f>P144</f>
        <v>0</v>
      </c>
      <c r="R143" s="131">
        <f>R144</f>
        <v>5.0699999999999995E-2</v>
      </c>
      <c r="T143" s="132">
        <f>T144</f>
        <v>0</v>
      </c>
      <c r="AR143" s="126" t="s">
        <v>80</v>
      </c>
      <c r="AT143" s="133" t="s">
        <v>72</v>
      </c>
      <c r="AU143" s="133" t="s">
        <v>80</v>
      </c>
      <c r="AY143" s="126" t="s">
        <v>187</v>
      </c>
      <c r="BK143" s="134">
        <f>BK144</f>
        <v>0</v>
      </c>
    </row>
    <row r="144" spans="2:65" s="1" customFormat="1" ht="16.5" customHeight="1">
      <c r="B144" s="32"/>
      <c r="C144" s="137" t="s">
        <v>233</v>
      </c>
      <c r="D144" s="137" t="s">
        <v>189</v>
      </c>
      <c r="E144" s="138" t="s">
        <v>4072</v>
      </c>
      <c r="F144" s="139" t="s">
        <v>4073</v>
      </c>
      <c r="G144" s="140" t="s">
        <v>2517</v>
      </c>
      <c r="H144" s="141">
        <v>3</v>
      </c>
      <c r="I144" s="142"/>
      <c r="J144" s="143">
        <f>ROUND(I144*H144,2)</f>
        <v>0</v>
      </c>
      <c r="K144" s="144"/>
      <c r="L144" s="32"/>
      <c r="M144" s="145" t="s">
        <v>1</v>
      </c>
      <c r="N144" s="146" t="s">
        <v>39</v>
      </c>
      <c r="P144" s="147">
        <f>O144*H144</f>
        <v>0</v>
      </c>
      <c r="Q144" s="147">
        <v>1.6899999999999998E-2</v>
      </c>
      <c r="R144" s="147">
        <f>Q144*H144</f>
        <v>5.0699999999999995E-2</v>
      </c>
      <c r="S144" s="147">
        <v>0</v>
      </c>
      <c r="T144" s="148">
        <f>S144*H144</f>
        <v>0</v>
      </c>
      <c r="AR144" s="149" t="s">
        <v>193</v>
      </c>
      <c r="AT144" s="149" t="s">
        <v>189</v>
      </c>
      <c r="AU144" s="149" t="s">
        <v>84</v>
      </c>
      <c r="AY144" s="17" t="s">
        <v>187</v>
      </c>
      <c r="BE144" s="150">
        <f>IF(N144="základní",J144,0)</f>
        <v>0</v>
      </c>
      <c r="BF144" s="150">
        <f>IF(N144="snížená",J144,0)</f>
        <v>0</v>
      </c>
      <c r="BG144" s="150">
        <f>IF(N144="zákl. přenesená",J144,0)</f>
        <v>0</v>
      </c>
      <c r="BH144" s="150">
        <f>IF(N144="sníž. přenesená",J144,0)</f>
        <v>0</v>
      </c>
      <c r="BI144" s="150">
        <f>IF(N144="nulová",J144,0)</f>
        <v>0</v>
      </c>
      <c r="BJ144" s="17" t="s">
        <v>84</v>
      </c>
      <c r="BK144" s="150">
        <f>ROUND(I144*H144,2)</f>
        <v>0</v>
      </c>
      <c r="BL144" s="17" t="s">
        <v>193</v>
      </c>
      <c r="BM144" s="149" t="s">
        <v>4074</v>
      </c>
    </row>
    <row r="145" spans="2:65" s="11" customFormat="1" ht="22.9" customHeight="1">
      <c r="B145" s="125"/>
      <c r="D145" s="126" t="s">
        <v>72</v>
      </c>
      <c r="E145" s="135" t="s">
        <v>251</v>
      </c>
      <c r="F145" s="135" t="s">
        <v>4075</v>
      </c>
      <c r="I145" s="128"/>
      <c r="J145" s="136">
        <f>BK145</f>
        <v>0</v>
      </c>
      <c r="L145" s="125"/>
      <c r="M145" s="130"/>
      <c r="P145" s="131">
        <f>SUM(P146:P147)</f>
        <v>0</v>
      </c>
      <c r="R145" s="131">
        <f>SUM(R146:R147)</f>
        <v>9.0000000000000008E-4</v>
      </c>
      <c r="T145" s="132">
        <f>SUM(T146:T147)</f>
        <v>1.0049999999999999</v>
      </c>
      <c r="AR145" s="126" t="s">
        <v>80</v>
      </c>
      <c r="AT145" s="133" t="s">
        <v>72</v>
      </c>
      <c r="AU145" s="133" t="s">
        <v>80</v>
      </c>
      <c r="AY145" s="126" t="s">
        <v>187</v>
      </c>
      <c r="BK145" s="134">
        <f>SUM(BK146:BK147)</f>
        <v>0</v>
      </c>
    </row>
    <row r="146" spans="2:65" s="1" customFormat="1" ht="24.2" customHeight="1">
      <c r="B146" s="32"/>
      <c r="C146" s="137" t="s">
        <v>242</v>
      </c>
      <c r="D146" s="137" t="s">
        <v>189</v>
      </c>
      <c r="E146" s="138" t="s">
        <v>4076</v>
      </c>
      <c r="F146" s="139" t="s">
        <v>4077</v>
      </c>
      <c r="G146" s="140" t="s">
        <v>406</v>
      </c>
      <c r="H146" s="141">
        <v>30</v>
      </c>
      <c r="I146" s="142"/>
      <c r="J146" s="143">
        <f>ROUND(I146*H146,2)</f>
        <v>0</v>
      </c>
      <c r="K146" s="144"/>
      <c r="L146" s="32"/>
      <c r="M146" s="145" t="s">
        <v>1</v>
      </c>
      <c r="N146" s="146" t="s">
        <v>39</v>
      </c>
      <c r="P146" s="147">
        <f>O146*H146</f>
        <v>0</v>
      </c>
      <c r="Q146" s="147">
        <v>0</v>
      </c>
      <c r="R146" s="147">
        <f>Q146*H146</f>
        <v>0</v>
      </c>
      <c r="S146" s="147">
        <v>3.2000000000000001E-2</v>
      </c>
      <c r="T146" s="148">
        <f>S146*H146</f>
        <v>0.96</v>
      </c>
      <c r="AR146" s="149" t="s">
        <v>193</v>
      </c>
      <c r="AT146" s="149" t="s">
        <v>189</v>
      </c>
      <c r="AU146" s="149" t="s">
        <v>84</v>
      </c>
      <c r="AY146" s="17" t="s">
        <v>187</v>
      </c>
      <c r="BE146" s="150">
        <f>IF(N146="základní",J146,0)</f>
        <v>0</v>
      </c>
      <c r="BF146" s="150">
        <f>IF(N146="snížená",J146,0)</f>
        <v>0</v>
      </c>
      <c r="BG146" s="150">
        <f>IF(N146="zákl. přenesená",J146,0)</f>
        <v>0</v>
      </c>
      <c r="BH146" s="150">
        <f>IF(N146="sníž. přenesená",J146,0)</f>
        <v>0</v>
      </c>
      <c r="BI146" s="150">
        <f>IF(N146="nulová",J146,0)</f>
        <v>0</v>
      </c>
      <c r="BJ146" s="17" t="s">
        <v>84</v>
      </c>
      <c r="BK146" s="150">
        <f>ROUND(I146*H146,2)</f>
        <v>0</v>
      </c>
      <c r="BL146" s="17" t="s">
        <v>193</v>
      </c>
      <c r="BM146" s="149" t="s">
        <v>4078</v>
      </c>
    </row>
    <row r="147" spans="2:65" s="1" customFormat="1" ht="24.2" customHeight="1">
      <c r="B147" s="32"/>
      <c r="C147" s="137" t="s">
        <v>251</v>
      </c>
      <c r="D147" s="137" t="s">
        <v>189</v>
      </c>
      <c r="E147" s="138" t="s">
        <v>4079</v>
      </c>
      <c r="F147" s="139" t="s">
        <v>4080</v>
      </c>
      <c r="G147" s="140" t="s">
        <v>397</v>
      </c>
      <c r="H147" s="141">
        <v>45</v>
      </c>
      <c r="I147" s="142"/>
      <c r="J147" s="143">
        <f>ROUND(I147*H147,2)</f>
        <v>0</v>
      </c>
      <c r="K147" s="144"/>
      <c r="L147" s="32"/>
      <c r="M147" s="145" t="s">
        <v>1</v>
      </c>
      <c r="N147" s="146" t="s">
        <v>39</v>
      </c>
      <c r="P147" s="147">
        <f>O147*H147</f>
        <v>0</v>
      </c>
      <c r="Q147" s="147">
        <v>2.0000000000000002E-5</v>
      </c>
      <c r="R147" s="147">
        <f>Q147*H147</f>
        <v>9.0000000000000008E-4</v>
      </c>
      <c r="S147" s="147">
        <v>1E-3</v>
      </c>
      <c r="T147" s="148">
        <f>S147*H147</f>
        <v>4.4999999999999998E-2</v>
      </c>
      <c r="AR147" s="149" t="s">
        <v>193</v>
      </c>
      <c r="AT147" s="149" t="s">
        <v>189</v>
      </c>
      <c r="AU147" s="149" t="s">
        <v>84</v>
      </c>
      <c r="AY147" s="17" t="s">
        <v>187</v>
      </c>
      <c r="BE147" s="150">
        <f>IF(N147="základní",J147,0)</f>
        <v>0</v>
      </c>
      <c r="BF147" s="150">
        <f>IF(N147="snížená",J147,0)</f>
        <v>0</v>
      </c>
      <c r="BG147" s="150">
        <f>IF(N147="zákl. přenesená",J147,0)</f>
        <v>0</v>
      </c>
      <c r="BH147" s="150">
        <f>IF(N147="sníž. přenesená",J147,0)</f>
        <v>0</v>
      </c>
      <c r="BI147" s="150">
        <f>IF(N147="nulová",J147,0)</f>
        <v>0</v>
      </c>
      <c r="BJ147" s="17" t="s">
        <v>84</v>
      </c>
      <c r="BK147" s="150">
        <f>ROUND(I147*H147,2)</f>
        <v>0</v>
      </c>
      <c r="BL147" s="17" t="s">
        <v>193</v>
      </c>
      <c r="BM147" s="149" t="s">
        <v>4081</v>
      </c>
    </row>
    <row r="148" spans="2:65" s="11" customFormat="1" ht="22.9" customHeight="1">
      <c r="B148" s="125"/>
      <c r="D148" s="126" t="s">
        <v>72</v>
      </c>
      <c r="E148" s="135" t="s">
        <v>1269</v>
      </c>
      <c r="F148" s="135" t="s">
        <v>1270</v>
      </c>
      <c r="I148" s="128"/>
      <c r="J148" s="136">
        <f>BK148</f>
        <v>0</v>
      </c>
      <c r="L148" s="125"/>
      <c r="M148" s="130"/>
      <c r="P148" s="131">
        <f>SUM(P149:P152)</f>
        <v>0</v>
      </c>
      <c r="R148" s="131">
        <f>SUM(R149:R152)</f>
        <v>0</v>
      </c>
      <c r="T148" s="132">
        <f>SUM(T149:T152)</f>
        <v>0</v>
      </c>
      <c r="AR148" s="126" t="s">
        <v>80</v>
      </c>
      <c r="AT148" s="133" t="s">
        <v>72</v>
      </c>
      <c r="AU148" s="133" t="s">
        <v>80</v>
      </c>
      <c r="AY148" s="126" t="s">
        <v>187</v>
      </c>
      <c r="BK148" s="134">
        <f>SUM(BK149:BK152)</f>
        <v>0</v>
      </c>
    </row>
    <row r="149" spans="2:65" s="1" customFormat="1" ht="24.2" customHeight="1">
      <c r="B149" s="32"/>
      <c r="C149" s="137" t="s">
        <v>255</v>
      </c>
      <c r="D149" s="137" t="s">
        <v>189</v>
      </c>
      <c r="E149" s="138" t="s">
        <v>4082</v>
      </c>
      <c r="F149" s="139" t="s">
        <v>4083</v>
      </c>
      <c r="G149" s="140" t="s">
        <v>217</v>
      </c>
      <c r="H149" s="141">
        <v>12</v>
      </c>
      <c r="I149" s="142"/>
      <c r="J149" s="143">
        <f>ROUND(I149*H149,2)</f>
        <v>0</v>
      </c>
      <c r="K149" s="144"/>
      <c r="L149" s="32"/>
      <c r="M149" s="145" t="s">
        <v>1</v>
      </c>
      <c r="N149" s="146" t="s">
        <v>39</v>
      </c>
      <c r="P149" s="147">
        <f>O149*H149</f>
        <v>0</v>
      </c>
      <c r="Q149" s="147">
        <v>0</v>
      </c>
      <c r="R149" s="147">
        <f>Q149*H149</f>
        <v>0</v>
      </c>
      <c r="S149" s="147">
        <v>0</v>
      </c>
      <c r="T149" s="148">
        <f>S149*H149</f>
        <v>0</v>
      </c>
      <c r="AR149" s="149" t="s">
        <v>193</v>
      </c>
      <c r="AT149" s="149" t="s">
        <v>189</v>
      </c>
      <c r="AU149" s="149" t="s">
        <v>84</v>
      </c>
      <c r="AY149" s="17" t="s">
        <v>187</v>
      </c>
      <c r="BE149" s="150">
        <f>IF(N149="základní",J149,0)</f>
        <v>0</v>
      </c>
      <c r="BF149" s="150">
        <f>IF(N149="snížená",J149,0)</f>
        <v>0</v>
      </c>
      <c r="BG149" s="150">
        <f>IF(N149="zákl. přenesená",J149,0)</f>
        <v>0</v>
      </c>
      <c r="BH149" s="150">
        <f>IF(N149="sníž. přenesená",J149,0)</f>
        <v>0</v>
      </c>
      <c r="BI149" s="150">
        <f>IF(N149="nulová",J149,0)</f>
        <v>0</v>
      </c>
      <c r="BJ149" s="17" t="s">
        <v>84</v>
      </c>
      <c r="BK149" s="150">
        <f>ROUND(I149*H149,2)</f>
        <v>0</v>
      </c>
      <c r="BL149" s="17" t="s">
        <v>193</v>
      </c>
      <c r="BM149" s="149" t="s">
        <v>4084</v>
      </c>
    </row>
    <row r="150" spans="2:65" s="1" customFormat="1" ht="24.2" customHeight="1">
      <c r="B150" s="32"/>
      <c r="C150" s="137" t="s">
        <v>261</v>
      </c>
      <c r="D150" s="137" t="s">
        <v>189</v>
      </c>
      <c r="E150" s="138" t="s">
        <v>1282</v>
      </c>
      <c r="F150" s="139" t="s">
        <v>4085</v>
      </c>
      <c r="G150" s="140" t="s">
        <v>217</v>
      </c>
      <c r="H150" s="141">
        <v>12</v>
      </c>
      <c r="I150" s="142"/>
      <c r="J150" s="143">
        <f>ROUND(I150*H150,2)</f>
        <v>0</v>
      </c>
      <c r="K150" s="144"/>
      <c r="L150" s="32"/>
      <c r="M150" s="145" t="s">
        <v>1</v>
      </c>
      <c r="N150" s="146" t="s">
        <v>39</v>
      </c>
      <c r="P150" s="147">
        <f>O150*H150</f>
        <v>0</v>
      </c>
      <c r="Q150" s="147">
        <v>0</v>
      </c>
      <c r="R150" s="147">
        <f>Q150*H150</f>
        <v>0</v>
      </c>
      <c r="S150" s="147">
        <v>0</v>
      </c>
      <c r="T150" s="148">
        <f>S150*H150</f>
        <v>0</v>
      </c>
      <c r="AR150" s="149" t="s">
        <v>193</v>
      </c>
      <c r="AT150" s="149" t="s">
        <v>189</v>
      </c>
      <c r="AU150" s="149" t="s">
        <v>84</v>
      </c>
      <c r="AY150" s="17" t="s">
        <v>187</v>
      </c>
      <c r="BE150" s="150">
        <f>IF(N150="základní",J150,0)</f>
        <v>0</v>
      </c>
      <c r="BF150" s="150">
        <f>IF(N150="snížená",J150,0)</f>
        <v>0</v>
      </c>
      <c r="BG150" s="150">
        <f>IF(N150="zákl. přenesená",J150,0)</f>
        <v>0</v>
      </c>
      <c r="BH150" s="150">
        <f>IF(N150="sníž. přenesená",J150,0)</f>
        <v>0</v>
      </c>
      <c r="BI150" s="150">
        <f>IF(N150="nulová",J150,0)</f>
        <v>0</v>
      </c>
      <c r="BJ150" s="17" t="s">
        <v>84</v>
      </c>
      <c r="BK150" s="150">
        <f>ROUND(I150*H150,2)</f>
        <v>0</v>
      </c>
      <c r="BL150" s="17" t="s">
        <v>193</v>
      </c>
      <c r="BM150" s="149" t="s">
        <v>4086</v>
      </c>
    </row>
    <row r="151" spans="2:65" s="1" customFormat="1" ht="33" customHeight="1">
      <c r="B151" s="32"/>
      <c r="C151" s="137" t="s">
        <v>8</v>
      </c>
      <c r="D151" s="137" t="s">
        <v>189</v>
      </c>
      <c r="E151" s="138" t="s">
        <v>4087</v>
      </c>
      <c r="F151" s="139" t="s">
        <v>4088</v>
      </c>
      <c r="G151" s="140" t="s">
        <v>217</v>
      </c>
      <c r="H151" s="141">
        <v>12</v>
      </c>
      <c r="I151" s="142"/>
      <c r="J151" s="143">
        <f>ROUND(I151*H151,2)</f>
        <v>0</v>
      </c>
      <c r="K151" s="144"/>
      <c r="L151" s="32"/>
      <c r="M151" s="145" t="s">
        <v>1</v>
      </c>
      <c r="N151" s="146" t="s">
        <v>39</v>
      </c>
      <c r="P151" s="147">
        <f>O151*H151</f>
        <v>0</v>
      </c>
      <c r="Q151" s="147">
        <v>0</v>
      </c>
      <c r="R151" s="147">
        <f>Q151*H151</f>
        <v>0</v>
      </c>
      <c r="S151" s="147">
        <v>0</v>
      </c>
      <c r="T151" s="148">
        <f>S151*H151</f>
        <v>0</v>
      </c>
      <c r="AR151" s="149" t="s">
        <v>193</v>
      </c>
      <c r="AT151" s="149" t="s">
        <v>189</v>
      </c>
      <c r="AU151" s="149" t="s">
        <v>84</v>
      </c>
      <c r="AY151" s="17" t="s">
        <v>187</v>
      </c>
      <c r="BE151" s="150">
        <f>IF(N151="základní",J151,0)</f>
        <v>0</v>
      </c>
      <c r="BF151" s="150">
        <f>IF(N151="snížená",J151,0)</f>
        <v>0</v>
      </c>
      <c r="BG151" s="150">
        <f>IF(N151="zákl. přenesená",J151,0)</f>
        <v>0</v>
      </c>
      <c r="BH151" s="150">
        <f>IF(N151="sníž. přenesená",J151,0)</f>
        <v>0</v>
      </c>
      <c r="BI151" s="150">
        <f>IF(N151="nulová",J151,0)</f>
        <v>0</v>
      </c>
      <c r="BJ151" s="17" t="s">
        <v>84</v>
      </c>
      <c r="BK151" s="150">
        <f>ROUND(I151*H151,2)</f>
        <v>0</v>
      </c>
      <c r="BL151" s="17" t="s">
        <v>193</v>
      </c>
      <c r="BM151" s="149" t="s">
        <v>4089</v>
      </c>
    </row>
    <row r="152" spans="2:65" s="1" customFormat="1" ht="24.2" customHeight="1">
      <c r="B152" s="32"/>
      <c r="C152" s="137" t="s">
        <v>270</v>
      </c>
      <c r="D152" s="137" t="s">
        <v>189</v>
      </c>
      <c r="E152" s="138" t="s">
        <v>4090</v>
      </c>
      <c r="F152" s="139" t="s">
        <v>4091</v>
      </c>
      <c r="G152" s="140" t="s">
        <v>217</v>
      </c>
      <c r="H152" s="141">
        <v>12</v>
      </c>
      <c r="I152" s="142"/>
      <c r="J152" s="143">
        <f>ROUND(I152*H152,2)</f>
        <v>0</v>
      </c>
      <c r="K152" s="144"/>
      <c r="L152" s="32"/>
      <c r="M152" s="145" t="s">
        <v>1</v>
      </c>
      <c r="N152" s="146" t="s">
        <v>39</v>
      </c>
      <c r="P152" s="147">
        <f>O152*H152</f>
        <v>0</v>
      </c>
      <c r="Q152" s="147">
        <v>0</v>
      </c>
      <c r="R152" s="147">
        <f>Q152*H152</f>
        <v>0</v>
      </c>
      <c r="S152" s="147">
        <v>0</v>
      </c>
      <c r="T152" s="148">
        <f>S152*H152</f>
        <v>0</v>
      </c>
      <c r="AR152" s="149" t="s">
        <v>193</v>
      </c>
      <c r="AT152" s="149" t="s">
        <v>189</v>
      </c>
      <c r="AU152" s="149" t="s">
        <v>84</v>
      </c>
      <c r="AY152" s="17" t="s">
        <v>187</v>
      </c>
      <c r="BE152" s="150">
        <f>IF(N152="základní",J152,0)</f>
        <v>0</v>
      </c>
      <c r="BF152" s="150">
        <f>IF(N152="snížená",J152,0)</f>
        <v>0</v>
      </c>
      <c r="BG152" s="150">
        <f>IF(N152="zákl. přenesená",J152,0)</f>
        <v>0</v>
      </c>
      <c r="BH152" s="150">
        <f>IF(N152="sníž. přenesená",J152,0)</f>
        <v>0</v>
      </c>
      <c r="BI152" s="150">
        <f>IF(N152="nulová",J152,0)</f>
        <v>0</v>
      </c>
      <c r="BJ152" s="17" t="s">
        <v>84</v>
      </c>
      <c r="BK152" s="150">
        <f>ROUND(I152*H152,2)</f>
        <v>0</v>
      </c>
      <c r="BL152" s="17" t="s">
        <v>193</v>
      </c>
      <c r="BM152" s="149" t="s">
        <v>4092</v>
      </c>
    </row>
    <row r="153" spans="2:65" s="11" customFormat="1" ht="25.9" customHeight="1">
      <c r="B153" s="125"/>
      <c r="D153" s="126" t="s">
        <v>72</v>
      </c>
      <c r="E153" s="127" t="s">
        <v>1298</v>
      </c>
      <c r="F153" s="127" t="s">
        <v>1299</v>
      </c>
      <c r="I153" s="128"/>
      <c r="J153" s="129">
        <f>BK153</f>
        <v>0</v>
      </c>
      <c r="L153" s="125"/>
      <c r="M153" s="130"/>
      <c r="P153" s="131">
        <f>P154+P249+P264+P298+P315</f>
        <v>0</v>
      </c>
      <c r="R153" s="131">
        <f>R154+R249+R264+R298+R315</f>
        <v>8.3425309999999993</v>
      </c>
      <c r="T153" s="132">
        <f>T154+T249+T264+T298+T315</f>
        <v>2.25</v>
      </c>
      <c r="AR153" s="126" t="s">
        <v>84</v>
      </c>
      <c r="AT153" s="133" t="s">
        <v>72</v>
      </c>
      <c r="AU153" s="133" t="s">
        <v>73</v>
      </c>
      <c r="AY153" s="126" t="s">
        <v>187</v>
      </c>
      <c r="BK153" s="134">
        <f>BK154+BK249+BK264+BK298+BK315</f>
        <v>0</v>
      </c>
    </row>
    <row r="154" spans="2:65" s="11" customFormat="1" ht="22.9" customHeight="1">
      <c r="B154" s="125"/>
      <c r="D154" s="126" t="s">
        <v>72</v>
      </c>
      <c r="E154" s="135" t="s">
        <v>1348</v>
      </c>
      <c r="F154" s="135" t="s">
        <v>1349</v>
      </c>
      <c r="I154" s="128"/>
      <c r="J154" s="136">
        <f>BK154</f>
        <v>0</v>
      </c>
      <c r="L154" s="125"/>
      <c r="M154" s="130"/>
      <c r="P154" s="131">
        <f>SUM(P155:P248)</f>
        <v>0</v>
      </c>
      <c r="R154" s="131">
        <f>SUM(R155:R248)</f>
        <v>5.6846459999999981</v>
      </c>
      <c r="T154" s="132">
        <f>SUM(T155:T248)</f>
        <v>2.25</v>
      </c>
      <c r="AR154" s="126" t="s">
        <v>84</v>
      </c>
      <c r="AT154" s="133" t="s">
        <v>72</v>
      </c>
      <c r="AU154" s="133" t="s">
        <v>80</v>
      </c>
      <c r="AY154" s="126" t="s">
        <v>187</v>
      </c>
      <c r="BK154" s="134">
        <f>SUM(BK155:BK248)</f>
        <v>0</v>
      </c>
    </row>
    <row r="155" spans="2:65" s="1" customFormat="1" ht="24.2" customHeight="1">
      <c r="B155" s="32"/>
      <c r="C155" s="137" t="s">
        <v>274</v>
      </c>
      <c r="D155" s="137" t="s">
        <v>189</v>
      </c>
      <c r="E155" s="138" t="s">
        <v>4093</v>
      </c>
      <c r="F155" s="139" t="s">
        <v>4094</v>
      </c>
      <c r="G155" s="140" t="s">
        <v>406</v>
      </c>
      <c r="H155" s="141">
        <v>1</v>
      </c>
      <c r="I155" s="142"/>
      <c r="J155" s="143">
        <f t="shared" ref="J155:J186" si="0">ROUND(I155*H155,2)</f>
        <v>0</v>
      </c>
      <c r="K155" s="144"/>
      <c r="L155" s="32"/>
      <c r="M155" s="145" t="s">
        <v>1</v>
      </c>
      <c r="N155" s="146" t="s">
        <v>39</v>
      </c>
      <c r="P155" s="147">
        <f t="shared" ref="P155:P186" si="1">O155*H155</f>
        <v>0</v>
      </c>
      <c r="Q155" s="147">
        <v>0</v>
      </c>
      <c r="R155" s="147">
        <f t="shared" ref="R155:R186" si="2">Q155*H155</f>
        <v>0</v>
      </c>
      <c r="S155" s="147">
        <v>0</v>
      </c>
      <c r="T155" s="148">
        <f t="shared" ref="T155:T186" si="3">S155*H155</f>
        <v>0</v>
      </c>
      <c r="AR155" s="149" t="s">
        <v>287</v>
      </c>
      <c r="AT155" s="149" t="s">
        <v>189</v>
      </c>
      <c r="AU155" s="149" t="s">
        <v>84</v>
      </c>
      <c r="AY155" s="17" t="s">
        <v>187</v>
      </c>
      <c r="BE155" s="150">
        <f t="shared" ref="BE155:BE186" si="4">IF(N155="základní",J155,0)</f>
        <v>0</v>
      </c>
      <c r="BF155" s="150">
        <f t="shared" ref="BF155:BF186" si="5">IF(N155="snížená",J155,0)</f>
        <v>0</v>
      </c>
      <c r="BG155" s="150">
        <f t="shared" ref="BG155:BG186" si="6">IF(N155="zákl. přenesená",J155,0)</f>
        <v>0</v>
      </c>
      <c r="BH155" s="150">
        <f t="shared" ref="BH155:BH186" si="7">IF(N155="sníž. přenesená",J155,0)</f>
        <v>0</v>
      </c>
      <c r="BI155" s="150">
        <f t="shared" ref="BI155:BI186" si="8">IF(N155="nulová",J155,0)</f>
        <v>0</v>
      </c>
      <c r="BJ155" s="17" t="s">
        <v>84</v>
      </c>
      <c r="BK155" s="150">
        <f t="shared" ref="BK155:BK186" si="9">ROUND(I155*H155,2)</f>
        <v>0</v>
      </c>
      <c r="BL155" s="17" t="s">
        <v>287</v>
      </c>
      <c r="BM155" s="149" t="s">
        <v>4095</v>
      </c>
    </row>
    <row r="156" spans="2:65" s="1" customFormat="1" ht="24.2" customHeight="1">
      <c r="B156" s="32"/>
      <c r="C156" s="137" t="s">
        <v>279</v>
      </c>
      <c r="D156" s="137" t="s">
        <v>189</v>
      </c>
      <c r="E156" s="138" t="s">
        <v>4096</v>
      </c>
      <c r="F156" s="139" t="s">
        <v>4097</v>
      </c>
      <c r="G156" s="140" t="s">
        <v>406</v>
      </c>
      <c r="H156" s="141">
        <v>8</v>
      </c>
      <c r="I156" s="142"/>
      <c r="J156" s="143">
        <f t="shared" si="0"/>
        <v>0</v>
      </c>
      <c r="K156" s="144"/>
      <c r="L156" s="32"/>
      <c r="M156" s="145" t="s">
        <v>1</v>
      </c>
      <c r="N156" s="146" t="s">
        <v>39</v>
      </c>
      <c r="P156" s="147">
        <f t="shared" si="1"/>
        <v>0</v>
      </c>
      <c r="Q156" s="147">
        <v>0</v>
      </c>
      <c r="R156" s="147">
        <f t="shared" si="2"/>
        <v>0</v>
      </c>
      <c r="S156" s="147">
        <v>0</v>
      </c>
      <c r="T156" s="148">
        <f t="shared" si="3"/>
        <v>0</v>
      </c>
      <c r="AR156" s="149" t="s">
        <v>287</v>
      </c>
      <c r="AT156" s="149" t="s">
        <v>189</v>
      </c>
      <c r="AU156" s="149" t="s">
        <v>84</v>
      </c>
      <c r="AY156" s="17" t="s">
        <v>187</v>
      </c>
      <c r="BE156" s="150">
        <f t="shared" si="4"/>
        <v>0</v>
      </c>
      <c r="BF156" s="150">
        <f t="shared" si="5"/>
        <v>0</v>
      </c>
      <c r="BG156" s="150">
        <f t="shared" si="6"/>
        <v>0</v>
      </c>
      <c r="BH156" s="150">
        <f t="shared" si="7"/>
        <v>0</v>
      </c>
      <c r="BI156" s="150">
        <f t="shared" si="8"/>
        <v>0</v>
      </c>
      <c r="BJ156" s="17" t="s">
        <v>84</v>
      </c>
      <c r="BK156" s="150">
        <f t="shared" si="9"/>
        <v>0</v>
      </c>
      <c r="BL156" s="17" t="s">
        <v>287</v>
      </c>
      <c r="BM156" s="149" t="s">
        <v>4098</v>
      </c>
    </row>
    <row r="157" spans="2:65" s="1" customFormat="1" ht="24.2" customHeight="1">
      <c r="B157" s="32"/>
      <c r="C157" s="137" t="s">
        <v>287</v>
      </c>
      <c r="D157" s="137" t="s">
        <v>189</v>
      </c>
      <c r="E157" s="138" t="s">
        <v>4099</v>
      </c>
      <c r="F157" s="139" t="s">
        <v>4100</v>
      </c>
      <c r="G157" s="140" t="s">
        <v>406</v>
      </c>
      <c r="H157" s="141">
        <v>10500</v>
      </c>
      <c r="I157" s="142"/>
      <c r="J157" s="143">
        <f t="shared" si="0"/>
        <v>0</v>
      </c>
      <c r="K157" s="144"/>
      <c r="L157" s="32"/>
      <c r="M157" s="145" t="s">
        <v>1</v>
      </c>
      <c r="N157" s="146" t="s">
        <v>39</v>
      </c>
      <c r="P157" s="147">
        <f t="shared" si="1"/>
        <v>0</v>
      </c>
      <c r="Q157" s="147">
        <v>0</v>
      </c>
      <c r="R157" s="147">
        <f t="shared" si="2"/>
        <v>0</v>
      </c>
      <c r="S157" s="147">
        <v>0</v>
      </c>
      <c r="T157" s="148">
        <f t="shared" si="3"/>
        <v>0</v>
      </c>
      <c r="AR157" s="149" t="s">
        <v>287</v>
      </c>
      <c r="AT157" s="149" t="s">
        <v>189</v>
      </c>
      <c r="AU157" s="149" t="s">
        <v>84</v>
      </c>
      <c r="AY157" s="17" t="s">
        <v>187</v>
      </c>
      <c r="BE157" s="150">
        <f t="shared" si="4"/>
        <v>0</v>
      </c>
      <c r="BF157" s="150">
        <f t="shared" si="5"/>
        <v>0</v>
      </c>
      <c r="BG157" s="150">
        <f t="shared" si="6"/>
        <v>0</v>
      </c>
      <c r="BH157" s="150">
        <f t="shared" si="7"/>
        <v>0</v>
      </c>
      <c r="BI157" s="150">
        <f t="shared" si="8"/>
        <v>0</v>
      </c>
      <c r="BJ157" s="17" t="s">
        <v>84</v>
      </c>
      <c r="BK157" s="150">
        <f t="shared" si="9"/>
        <v>0</v>
      </c>
      <c r="BL157" s="17" t="s">
        <v>287</v>
      </c>
      <c r="BM157" s="149" t="s">
        <v>4101</v>
      </c>
    </row>
    <row r="158" spans="2:65" s="1" customFormat="1" ht="24.2" customHeight="1">
      <c r="B158" s="32"/>
      <c r="C158" s="137" t="s">
        <v>293</v>
      </c>
      <c r="D158" s="137" t="s">
        <v>189</v>
      </c>
      <c r="E158" s="138" t="s">
        <v>4102</v>
      </c>
      <c r="F158" s="139" t="s">
        <v>4103</v>
      </c>
      <c r="G158" s="140" t="s">
        <v>406</v>
      </c>
      <c r="H158" s="141">
        <v>450</v>
      </c>
      <c r="I158" s="142"/>
      <c r="J158" s="143">
        <f t="shared" si="0"/>
        <v>0</v>
      </c>
      <c r="K158" s="144"/>
      <c r="L158" s="32"/>
      <c r="M158" s="145" t="s">
        <v>1</v>
      </c>
      <c r="N158" s="146" t="s">
        <v>39</v>
      </c>
      <c r="P158" s="147">
        <f t="shared" si="1"/>
        <v>0</v>
      </c>
      <c r="Q158" s="147">
        <v>0</v>
      </c>
      <c r="R158" s="147">
        <f t="shared" si="2"/>
        <v>0</v>
      </c>
      <c r="S158" s="147">
        <v>0</v>
      </c>
      <c r="T158" s="148">
        <f t="shared" si="3"/>
        <v>0</v>
      </c>
      <c r="AR158" s="149" t="s">
        <v>287</v>
      </c>
      <c r="AT158" s="149" t="s">
        <v>189</v>
      </c>
      <c r="AU158" s="149" t="s">
        <v>84</v>
      </c>
      <c r="AY158" s="17" t="s">
        <v>187</v>
      </c>
      <c r="BE158" s="150">
        <f t="shared" si="4"/>
        <v>0</v>
      </c>
      <c r="BF158" s="150">
        <f t="shared" si="5"/>
        <v>0</v>
      </c>
      <c r="BG158" s="150">
        <f t="shared" si="6"/>
        <v>0</v>
      </c>
      <c r="BH158" s="150">
        <f t="shared" si="7"/>
        <v>0</v>
      </c>
      <c r="BI158" s="150">
        <f t="shared" si="8"/>
        <v>0</v>
      </c>
      <c r="BJ158" s="17" t="s">
        <v>84</v>
      </c>
      <c r="BK158" s="150">
        <f t="shared" si="9"/>
        <v>0</v>
      </c>
      <c r="BL158" s="17" t="s">
        <v>287</v>
      </c>
      <c r="BM158" s="149" t="s">
        <v>4104</v>
      </c>
    </row>
    <row r="159" spans="2:65" s="1" customFormat="1" ht="24.2" customHeight="1">
      <c r="B159" s="32"/>
      <c r="C159" s="137" t="s">
        <v>297</v>
      </c>
      <c r="D159" s="137" t="s">
        <v>189</v>
      </c>
      <c r="E159" s="138" t="s">
        <v>4105</v>
      </c>
      <c r="F159" s="139" t="s">
        <v>4106</v>
      </c>
      <c r="G159" s="140" t="s">
        <v>406</v>
      </c>
      <c r="H159" s="141">
        <v>100</v>
      </c>
      <c r="I159" s="142"/>
      <c r="J159" s="143">
        <f t="shared" si="0"/>
        <v>0</v>
      </c>
      <c r="K159" s="144"/>
      <c r="L159" s="32"/>
      <c r="M159" s="145" t="s">
        <v>1</v>
      </c>
      <c r="N159" s="146" t="s">
        <v>39</v>
      </c>
      <c r="P159" s="147">
        <f t="shared" si="1"/>
        <v>0</v>
      </c>
      <c r="Q159" s="147">
        <v>0</v>
      </c>
      <c r="R159" s="147">
        <f t="shared" si="2"/>
        <v>0</v>
      </c>
      <c r="S159" s="147">
        <v>0</v>
      </c>
      <c r="T159" s="148">
        <f t="shared" si="3"/>
        <v>0</v>
      </c>
      <c r="AR159" s="149" t="s">
        <v>287</v>
      </c>
      <c r="AT159" s="149" t="s">
        <v>189</v>
      </c>
      <c r="AU159" s="149" t="s">
        <v>84</v>
      </c>
      <c r="AY159" s="17" t="s">
        <v>187</v>
      </c>
      <c r="BE159" s="150">
        <f t="shared" si="4"/>
        <v>0</v>
      </c>
      <c r="BF159" s="150">
        <f t="shared" si="5"/>
        <v>0</v>
      </c>
      <c r="BG159" s="150">
        <f t="shared" si="6"/>
        <v>0</v>
      </c>
      <c r="BH159" s="150">
        <f t="shared" si="7"/>
        <v>0</v>
      </c>
      <c r="BI159" s="150">
        <f t="shared" si="8"/>
        <v>0</v>
      </c>
      <c r="BJ159" s="17" t="s">
        <v>84</v>
      </c>
      <c r="BK159" s="150">
        <f t="shared" si="9"/>
        <v>0</v>
      </c>
      <c r="BL159" s="17" t="s">
        <v>287</v>
      </c>
      <c r="BM159" s="149" t="s">
        <v>4107</v>
      </c>
    </row>
    <row r="160" spans="2:65" s="1" customFormat="1" ht="24.2" customHeight="1">
      <c r="B160" s="32"/>
      <c r="C160" s="137" t="s">
        <v>303</v>
      </c>
      <c r="D160" s="137" t="s">
        <v>189</v>
      </c>
      <c r="E160" s="138" t="s">
        <v>4108</v>
      </c>
      <c r="F160" s="139" t="s">
        <v>4109</v>
      </c>
      <c r="G160" s="140" t="s">
        <v>406</v>
      </c>
      <c r="H160" s="141">
        <v>100</v>
      </c>
      <c r="I160" s="142"/>
      <c r="J160" s="143">
        <f t="shared" si="0"/>
        <v>0</v>
      </c>
      <c r="K160" s="144"/>
      <c r="L160" s="32"/>
      <c r="M160" s="145" t="s">
        <v>1</v>
      </c>
      <c r="N160" s="146" t="s">
        <v>39</v>
      </c>
      <c r="P160" s="147">
        <f t="shared" si="1"/>
        <v>0</v>
      </c>
      <c r="Q160" s="147">
        <v>0</v>
      </c>
      <c r="R160" s="147">
        <f t="shared" si="2"/>
        <v>0</v>
      </c>
      <c r="S160" s="147">
        <v>0</v>
      </c>
      <c r="T160" s="148">
        <f t="shared" si="3"/>
        <v>0</v>
      </c>
      <c r="AR160" s="149" t="s">
        <v>287</v>
      </c>
      <c r="AT160" s="149" t="s">
        <v>189</v>
      </c>
      <c r="AU160" s="149" t="s">
        <v>84</v>
      </c>
      <c r="AY160" s="17" t="s">
        <v>187</v>
      </c>
      <c r="BE160" s="150">
        <f t="shared" si="4"/>
        <v>0</v>
      </c>
      <c r="BF160" s="150">
        <f t="shared" si="5"/>
        <v>0</v>
      </c>
      <c r="BG160" s="150">
        <f t="shared" si="6"/>
        <v>0</v>
      </c>
      <c r="BH160" s="150">
        <f t="shared" si="7"/>
        <v>0</v>
      </c>
      <c r="BI160" s="150">
        <f t="shared" si="8"/>
        <v>0</v>
      </c>
      <c r="BJ160" s="17" t="s">
        <v>84</v>
      </c>
      <c r="BK160" s="150">
        <f t="shared" si="9"/>
        <v>0</v>
      </c>
      <c r="BL160" s="17" t="s">
        <v>287</v>
      </c>
      <c r="BM160" s="149" t="s">
        <v>4110</v>
      </c>
    </row>
    <row r="161" spans="2:65" s="1" customFormat="1" ht="16.5" customHeight="1">
      <c r="B161" s="32"/>
      <c r="C161" s="137" t="s">
        <v>312</v>
      </c>
      <c r="D161" s="137" t="s">
        <v>189</v>
      </c>
      <c r="E161" s="138" t="s">
        <v>4111</v>
      </c>
      <c r="F161" s="139" t="s">
        <v>4112</v>
      </c>
      <c r="G161" s="140" t="s">
        <v>2463</v>
      </c>
      <c r="H161" s="141">
        <v>75</v>
      </c>
      <c r="I161" s="142"/>
      <c r="J161" s="143">
        <f t="shared" si="0"/>
        <v>0</v>
      </c>
      <c r="K161" s="144"/>
      <c r="L161" s="32"/>
      <c r="M161" s="145" t="s">
        <v>1</v>
      </c>
      <c r="N161" s="146" t="s">
        <v>39</v>
      </c>
      <c r="P161" s="147">
        <f t="shared" si="1"/>
        <v>0</v>
      </c>
      <c r="Q161" s="147">
        <v>0</v>
      </c>
      <c r="R161" s="147">
        <f t="shared" si="2"/>
        <v>0</v>
      </c>
      <c r="S161" s="147">
        <v>0.03</v>
      </c>
      <c r="T161" s="148">
        <f t="shared" si="3"/>
        <v>2.25</v>
      </c>
      <c r="AR161" s="149" t="s">
        <v>287</v>
      </c>
      <c r="AT161" s="149" t="s">
        <v>189</v>
      </c>
      <c r="AU161" s="149" t="s">
        <v>84</v>
      </c>
      <c r="AY161" s="17" t="s">
        <v>187</v>
      </c>
      <c r="BE161" s="150">
        <f t="shared" si="4"/>
        <v>0</v>
      </c>
      <c r="BF161" s="150">
        <f t="shared" si="5"/>
        <v>0</v>
      </c>
      <c r="BG161" s="150">
        <f t="shared" si="6"/>
        <v>0</v>
      </c>
      <c r="BH161" s="150">
        <f t="shared" si="7"/>
        <v>0</v>
      </c>
      <c r="BI161" s="150">
        <f t="shared" si="8"/>
        <v>0</v>
      </c>
      <c r="BJ161" s="17" t="s">
        <v>84</v>
      </c>
      <c r="BK161" s="150">
        <f t="shared" si="9"/>
        <v>0</v>
      </c>
      <c r="BL161" s="17" t="s">
        <v>287</v>
      </c>
      <c r="BM161" s="149" t="s">
        <v>4113</v>
      </c>
    </row>
    <row r="162" spans="2:65" s="1" customFormat="1" ht="24.2" customHeight="1">
      <c r="B162" s="32"/>
      <c r="C162" s="137" t="s">
        <v>7</v>
      </c>
      <c r="D162" s="137" t="s">
        <v>189</v>
      </c>
      <c r="E162" s="138" t="s">
        <v>4114</v>
      </c>
      <c r="F162" s="139" t="s">
        <v>4115</v>
      </c>
      <c r="G162" s="140" t="s">
        <v>397</v>
      </c>
      <c r="H162" s="141">
        <v>225</v>
      </c>
      <c r="I162" s="142"/>
      <c r="J162" s="143">
        <f t="shared" si="0"/>
        <v>0</v>
      </c>
      <c r="K162" s="144"/>
      <c r="L162" s="32"/>
      <c r="M162" s="145" t="s">
        <v>1</v>
      </c>
      <c r="N162" s="146" t="s">
        <v>39</v>
      </c>
      <c r="P162" s="147">
        <f t="shared" si="1"/>
        <v>0</v>
      </c>
      <c r="Q162" s="147">
        <v>0</v>
      </c>
      <c r="R162" s="147">
        <f t="shared" si="2"/>
        <v>0</v>
      </c>
      <c r="S162" s="147">
        <v>0</v>
      </c>
      <c r="T162" s="148">
        <f t="shared" si="3"/>
        <v>0</v>
      </c>
      <c r="AR162" s="149" t="s">
        <v>287</v>
      </c>
      <c r="AT162" s="149" t="s">
        <v>189</v>
      </c>
      <c r="AU162" s="149" t="s">
        <v>84</v>
      </c>
      <c r="AY162" s="17" t="s">
        <v>187</v>
      </c>
      <c r="BE162" s="150">
        <f t="shared" si="4"/>
        <v>0</v>
      </c>
      <c r="BF162" s="150">
        <f t="shared" si="5"/>
        <v>0</v>
      </c>
      <c r="BG162" s="150">
        <f t="shared" si="6"/>
        <v>0</v>
      </c>
      <c r="BH162" s="150">
        <f t="shared" si="7"/>
        <v>0</v>
      </c>
      <c r="BI162" s="150">
        <f t="shared" si="8"/>
        <v>0</v>
      </c>
      <c r="BJ162" s="17" t="s">
        <v>84</v>
      </c>
      <c r="BK162" s="150">
        <f t="shared" si="9"/>
        <v>0</v>
      </c>
      <c r="BL162" s="17" t="s">
        <v>287</v>
      </c>
      <c r="BM162" s="149" t="s">
        <v>4116</v>
      </c>
    </row>
    <row r="163" spans="2:65" s="1" customFormat="1" ht="24.2" customHeight="1">
      <c r="B163" s="32"/>
      <c r="C163" s="175" t="s">
        <v>325</v>
      </c>
      <c r="D163" s="175" t="s">
        <v>338</v>
      </c>
      <c r="E163" s="176" t="s">
        <v>4117</v>
      </c>
      <c r="F163" s="177" t="s">
        <v>4118</v>
      </c>
      <c r="G163" s="178" t="s">
        <v>397</v>
      </c>
      <c r="H163" s="179">
        <v>225</v>
      </c>
      <c r="I163" s="180"/>
      <c r="J163" s="181">
        <f t="shared" si="0"/>
        <v>0</v>
      </c>
      <c r="K163" s="182"/>
      <c r="L163" s="183"/>
      <c r="M163" s="184" t="s">
        <v>1</v>
      </c>
      <c r="N163" s="185" t="s">
        <v>39</v>
      </c>
      <c r="P163" s="147">
        <f t="shared" si="1"/>
        <v>0</v>
      </c>
      <c r="Q163" s="147">
        <v>3.2000000000000003E-4</v>
      </c>
      <c r="R163" s="147">
        <f t="shared" si="2"/>
        <v>7.2000000000000008E-2</v>
      </c>
      <c r="S163" s="147">
        <v>0</v>
      </c>
      <c r="T163" s="148">
        <f t="shared" si="3"/>
        <v>0</v>
      </c>
      <c r="AR163" s="149" t="s">
        <v>388</v>
      </c>
      <c r="AT163" s="149" t="s">
        <v>338</v>
      </c>
      <c r="AU163" s="149" t="s">
        <v>84</v>
      </c>
      <c r="AY163" s="17" t="s">
        <v>187</v>
      </c>
      <c r="BE163" s="150">
        <f t="shared" si="4"/>
        <v>0</v>
      </c>
      <c r="BF163" s="150">
        <f t="shared" si="5"/>
        <v>0</v>
      </c>
      <c r="BG163" s="150">
        <f t="shared" si="6"/>
        <v>0</v>
      </c>
      <c r="BH163" s="150">
        <f t="shared" si="7"/>
        <v>0</v>
      </c>
      <c r="BI163" s="150">
        <f t="shared" si="8"/>
        <v>0</v>
      </c>
      <c r="BJ163" s="17" t="s">
        <v>84</v>
      </c>
      <c r="BK163" s="150">
        <f t="shared" si="9"/>
        <v>0</v>
      </c>
      <c r="BL163" s="17" t="s">
        <v>287</v>
      </c>
      <c r="BM163" s="149" t="s">
        <v>4119</v>
      </c>
    </row>
    <row r="164" spans="2:65" s="1" customFormat="1" ht="24.2" customHeight="1">
      <c r="B164" s="32"/>
      <c r="C164" s="137" t="s">
        <v>337</v>
      </c>
      <c r="D164" s="137" t="s">
        <v>189</v>
      </c>
      <c r="E164" s="138" t="s">
        <v>4120</v>
      </c>
      <c r="F164" s="139" t="s">
        <v>4121</v>
      </c>
      <c r="G164" s="140" t="s">
        <v>397</v>
      </c>
      <c r="H164" s="141">
        <v>275</v>
      </c>
      <c r="I164" s="142"/>
      <c r="J164" s="143">
        <f t="shared" si="0"/>
        <v>0</v>
      </c>
      <c r="K164" s="144"/>
      <c r="L164" s="32"/>
      <c r="M164" s="145" t="s">
        <v>1</v>
      </c>
      <c r="N164" s="146" t="s">
        <v>39</v>
      </c>
      <c r="P164" s="147">
        <f t="shared" si="1"/>
        <v>0</v>
      </c>
      <c r="Q164" s="147">
        <v>0</v>
      </c>
      <c r="R164" s="147">
        <f t="shared" si="2"/>
        <v>0</v>
      </c>
      <c r="S164" s="147">
        <v>0</v>
      </c>
      <c r="T164" s="148">
        <f t="shared" si="3"/>
        <v>0</v>
      </c>
      <c r="AR164" s="149" t="s">
        <v>287</v>
      </c>
      <c r="AT164" s="149" t="s">
        <v>189</v>
      </c>
      <c r="AU164" s="149" t="s">
        <v>84</v>
      </c>
      <c r="AY164" s="17" t="s">
        <v>187</v>
      </c>
      <c r="BE164" s="150">
        <f t="shared" si="4"/>
        <v>0</v>
      </c>
      <c r="BF164" s="150">
        <f t="shared" si="5"/>
        <v>0</v>
      </c>
      <c r="BG164" s="150">
        <f t="shared" si="6"/>
        <v>0</v>
      </c>
      <c r="BH164" s="150">
        <f t="shared" si="7"/>
        <v>0</v>
      </c>
      <c r="BI164" s="150">
        <f t="shared" si="8"/>
        <v>0</v>
      </c>
      <c r="BJ164" s="17" t="s">
        <v>84</v>
      </c>
      <c r="BK164" s="150">
        <f t="shared" si="9"/>
        <v>0</v>
      </c>
      <c r="BL164" s="17" t="s">
        <v>287</v>
      </c>
      <c r="BM164" s="149" t="s">
        <v>4122</v>
      </c>
    </row>
    <row r="165" spans="2:65" s="1" customFormat="1" ht="21.75" customHeight="1">
      <c r="B165" s="32"/>
      <c r="C165" s="175" t="s">
        <v>343</v>
      </c>
      <c r="D165" s="175" t="s">
        <v>338</v>
      </c>
      <c r="E165" s="176" t="s">
        <v>4123</v>
      </c>
      <c r="F165" s="177" t="s">
        <v>4124</v>
      </c>
      <c r="G165" s="178" t="s">
        <v>397</v>
      </c>
      <c r="H165" s="179">
        <v>275</v>
      </c>
      <c r="I165" s="180"/>
      <c r="J165" s="181">
        <f t="shared" si="0"/>
        <v>0</v>
      </c>
      <c r="K165" s="182"/>
      <c r="L165" s="183"/>
      <c r="M165" s="184" t="s">
        <v>1</v>
      </c>
      <c r="N165" s="185" t="s">
        <v>39</v>
      </c>
      <c r="P165" s="147">
        <f t="shared" si="1"/>
        <v>0</v>
      </c>
      <c r="Q165" s="147">
        <v>4.0000000000000003E-5</v>
      </c>
      <c r="R165" s="147">
        <f t="shared" si="2"/>
        <v>1.1000000000000001E-2</v>
      </c>
      <c r="S165" s="147">
        <v>0</v>
      </c>
      <c r="T165" s="148">
        <f t="shared" si="3"/>
        <v>0</v>
      </c>
      <c r="AR165" s="149" t="s">
        <v>388</v>
      </c>
      <c r="AT165" s="149" t="s">
        <v>338</v>
      </c>
      <c r="AU165" s="149" t="s">
        <v>84</v>
      </c>
      <c r="AY165" s="17" t="s">
        <v>187</v>
      </c>
      <c r="BE165" s="150">
        <f t="shared" si="4"/>
        <v>0</v>
      </c>
      <c r="BF165" s="150">
        <f t="shared" si="5"/>
        <v>0</v>
      </c>
      <c r="BG165" s="150">
        <f t="shared" si="6"/>
        <v>0</v>
      </c>
      <c r="BH165" s="150">
        <f t="shared" si="7"/>
        <v>0</v>
      </c>
      <c r="BI165" s="150">
        <f t="shared" si="8"/>
        <v>0</v>
      </c>
      <c r="BJ165" s="17" t="s">
        <v>84</v>
      </c>
      <c r="BK165" s="150">
        <f t="shared" si="9"/>
        <v>0</v>
      </c>
      <c r="BL165" s="17" t="s">
        <v>287</v>
      </c>
      <c r="BM165" s="149" t="s">
        <v>4125</v>
      </c>
    </row>
    <row r="166" spans="2:65" s="1" customFormat="1" ht="24.2" customHeight="1">
      <c r="B166" s="32"/>
      <c r="C166" s="137" t="s">
        <v>349</v>
      </c>
      <c r="D166" s="137" t="s">
        <v>189</v>
      </c>
      <c r="E166" s="138" t="s">
        <v>4126</v>
      </c>
      <c r="F166" s="139" t="s">
        <v>4127</v>
      </c>
      <c r="G166" s="140" t="s">
        <v>397</v>
      </c>
      <c r="H166" s="141">
        <v>500</v>
      </c>
      <c r="I166" s="142"/>
      <c r="J166" s="143">
        <f t="shared" si="0"/>
        <v>0</v>
      </c>
      <c r="K166" s="144"/>
      <c r="L166" s="32"/>
      <c r="M166" s="145" t="s">
        <v>1</v>
      </c>
      <c r="N166" s="146" t="s">
        <v>39</v>
      </c>
      <c r="P166" s="147">
        <f t="shared" si="1"/>
        <v>0</v>
      </c>
      <c r="Q166" s="147">
        <v>0</v>
      </c>
      <c r="R166" s="147">
        <f t="shared" si="2"/>
        <v>0</v>
      </c>
      <c r="S166" s="147">
        <v>0</v>
      </c>
      <c r="T166" s="148">
        <f t="shared" si="3"/>
        <v>0</v>
      </c>
      <c r="AR166" s="149" t="s">
        <v>287</v>
      </c>
      <c r="AT166" s="149" t="s">
        <v>189</v>
      </c>
      <c r="AU166" s="149" t="s">
        <v>84</v>
      </c>
      <c r="AY166" s="17" t="s">
        <v>187</v>
      </c>
      <c r="BE166" s="150">
        <f t="shared" si="4"/>
        <v>0</v>
      </c>
      <c r="BF166" s="150">
        <f t="shared" si="5"/>
        <v>0</v>
      </c>
      <c r="BG166" s="150">
        <f t="shared" si="6"/>
        <v>0</v>
      </c>
      <c r="BH166" s="150">
        <f t="shared" si="7"/>
        <v>0</v>
      </c>
      <c r="BI166" s="150">
        <f t="shared" si="8"/>
        <v>0</v>
      </c>
      <c r="BJ166" s="17" t="s">
        <v>84</v>
      </c>
      <c r="BK166" s="150">
        <f t="shared" si="9"/>
        <v>0</v>
      </c>
      <c r="BL166" s="17" t="s">
        <v>287</v>
      </c>
      <c r="BM166" s="149" t="s">
        <v>4128</v>
      </c>
    </row>
    <row r="167" spans="2:65" s="1" customFormat="1" ht="21.75" customHeight="1">
      <c r="B167" s="32"/>
      <c r="C167" s="175" t="s">
        <v>354</v>
      </c>
      <c r="D167" s="175" t="s">
        <v>338</v>
      </c>
      <c r="E167" s="176" t="s">
        <v>4129</v>
      </c>
      <c r="F167" s="177" t="s">
        <v>4130</v>
      </c>
      <c r="G167" s="178" t="s">
        <v>397</v>
      </c>
      <c r="H167" s="179">
        <v>500</v>
      </c>
      <c r="I167" s="180"/>
      <c r="J167" s="181">
        <f t="shared" si="0"/>
        <v>0</v>
      </c>
      <c r="K167" s="182"/>
      <c r="L167" s="183"/>
      <c r="M167" s="184" t="s">
        <v>1</v>
      </c>
      <c r="N167" s="185" t="s">
        <v>39</v>
      </c>
      <c r="P167" s="147">
        <f t="shared" si="1"/>
        <v>0</v>
      </c>
      <c r="Q167" s="147">
        <v>1E-4</v>
      </c>
      <c r="R167" s="147">
        <f t="shared" si="2"/>
        <v>0.05</v>
      </c>
      <c r="S167" s="147">
        <v>0</v>
      </c>
      <c r="T167" s="148">
        <f t="shared" si="3"/>
        <v>0</v>
      </c>
      <c r="AR167" s="149" t="s">
        <v>388</v>
      </c>
      <c r="AT167" s="149" t="s">
        <v>338</v>
      </c>
      <c r="AU167" s="149" t="s">
        <v>84</v>
      </c>
      <c r="AY167" s="17" t="s">
        <v>187</v>
      </c>
      <c r="BE167" s="150">
        <f t="shared" si="4"/>
        <v>0</v>
      </c>
      <c r="BF167" s="150">
        <f t="shared" si="5"/>
        <v>0</v>
      </c>
      <c r="BG167" s="150">
        <f t="shared" si="6"/>
        <v>0</v>
      </c>
      <c r="BH167" s="150">
        <f t="shared" si="7"/>
        <v>0</v>
      </c>
      <c r="BI167" s="150">
        <f t="shared" si="8"/>
        <v>0</v>
      </c>
      <c r="BJ167" s="17" t="s">
        <v>84</v>
      </c>
      <c r="BK167" s="150">
        <f t="shared" si="9"/>
        <v>0</v>
      </c>
      <c r="BL167" s="17" t="s">
        <v>287</v>
      </c>
      <c r="BM167" s="149" t="s">
        <v>4131</v>
      </c>
    </row>
    <row r="168" spans="2:65" s="1" customFormat="1" ht="16.5" customHeight="1">
      <c r="B168" s="32"/>
      <c r="C168" s="137" t="s">
        <v>360</v>
      </c>
      <c r="D168" s="137" t="s">
        <v>189</v>
      </c>
      <c r="E168" s="138" t="s">
        <v>4132</v>
      </c>
      <c r="F168" s="139" t="s">
        <v>4133</v>
      </c>
      <c r="G168" s="140" t="s">
        <v>406</v>
      </c>
      <c r="H168" s="141">
        <v>950</v>
      </c>
      <c r="I168" s="142"/>
      <c r="J168" s="143">
        <f t="shared" si="0"/>
        <v>0</v>
      </c>
      <c r="K168" s="144"/>
      <c r="L168" s="32"/>
      <c r="M168" s="145" t="s">
        <v>1</v>
      </c>
      <c r="N168" s="146" t="s">
        <v>39</v>
      </c>
      <c r="P168" s="147">
        <f t="shared" si="1"/>
        <v>0</v>
      </c>
      <c r="Q168" s="147">
        <v>0</v>
      </c>
      <c r="R168" s="147">
        <f t="shared" si="2"/>
        <v>0</v>
      </c>
      <c r="S168" s="147">
        <v>0</v>
      </c>
      <c r="T168" s="148">
        <f t="shared" si="3"/>
        <v>0</v>
      </c>
      <c r="AR168" s="149" t="s">
        <v>287</v>
      </c>
      <c r="AT168" s="149" t="s">
        <v>189</v>
      </c>
      <c r="AU168" s="149" t="s">
        <v>84</v>
      </c>
      <c r="AY168" s="17" t="s">
        <v>187</v>
      </c>
      <c r="BE168" s="150">
        <f t="shared" si="4"/>
        <v>0</v>
      </c>
      <c r="BF168" s="150">
        <f t="shared" si="5"/>
        <v>0</v>
      </c>
      <c r="BG168" s="150">
        <f t="shared" si="6"/>
        <v>0</v>
      </c>
      <c r="BH168" s="150">
        <f t="shared" si="7"/>
        <v>0</v>
      </c>
      <c r="BI168" s="150">
        <f t="shared" si="8"/>
        <v>0</v>
      </c>
      <c r="BJ168" s="17" t="s">
        <v>84</v>
      </c>
      <c r="BK168" s="150">
        <f t="shared" si="9"/>
        <v>0</v>
      </c>
      <c r="BL168" s="17" t="s">
        <v>287</v>
      </c>
      <c r="BM168" s="149" t="s">
        <v>4134</v>
      </c>
    </row>
    <row r="169" spans="2:65" s="1" customFormat="1" ht="24.2" customHeight="1">
      <c r="B169" s="32"/>
      <c r="C169" s="175" t="s">
        <v>366</v>
      </c>
      <c r="D169" s="175" t="s">
        <v>338</v>
      </c>
      <c r="E169" s="176" t="s">
        <v>4135</v>
      </c>
      <c r="F169" s="177" t="s">
        <v>4136</v>
      </c>
      <c r="G169" s="178" t="s">
        <v>406</v>
      </c>
      <c r="H169" s="179">
        <v>950</v>
      </c>
      <c r="I169" s="180"/>
      <c r="J169" s="181">
        <f t="shared" si="0"/>
        <v>0</v>
      </c>
      <c r="K169" s="182"/>
      <c r="L169" s="183"/>
      <c r="M169" s="184" t="s">
        <v>1</v>
      </c>
      <c r="N169" s="185" t="s">
        <v>39</v>
      </c>
      <c r="P169" s="147">
        <f t="shared" si="1"/>
        <v>0</v>
      </c>
      <c r="Q169" s="147">
        <v>5.0000000000000002E-5</v>
      </c>
      <c r="R169" s="147">
        <f t="shared" si="2"/>
        <v>4.7500000000000001E-2</v>
      </c>
      <c r="S169" s="147">
        <v>0</v>
      </c>
      <c r="T169" s="148">
        <f t="shared" si="3"/>
        <v>0</v>
      </c>
      <c r="AR169" s="149" t="s">
        <v>388</v>
      </c>
      <c r="AT169" s="149" t="s">
        <v>338</v>
      </c>
      <c r="AU169" s="149" t="s">
        <v>84</v>
      </c>
      <c r="AY169" s="17" t="s">
        <v>187</v>
      </c>
      <c r="BE169" s="150">
        <f t="shared" si="4"/>
        <v>0</v>
      </c>
      <c r="BF169" s="150">
        <f t="shared" si="5"/>
        <v>0</v>
      </c>
      <c r="BG169" s="150">
        <f t="shared" si="6"/>
        <v>0</v>
      </c>
      <c r="BH169" s="150">
        <f t="shared" si="7"/>
        <v>0</v>
      </c>
      <c r="BI169" s="150">
        <f t="shared" si="8"/>
        <v>0</v>
      </c>
      <c r="BJ169" s="17" t="s">
        <v>84</v>
      </c>
      <c r="BK169" s="150">
        <f t="shared" si="9"/>
        <v>0</v>
      </c>
      <c r="BL169" s="17" t="s">
        <v>287</v>
      </c>
      <c r="BM169" s="149" t="s">
        <v>4137</v>
      </c>
    </row>
    <row r="170" spans="2:65" s="1" customFormat="1" ht="16.5" customHeight="1">
      <c r="B170" s="32"/>
      <c r="C170" s="175" t="s">
        <v>370</v>
      </c>
      <c r="D170" s="175" t="s">
        <v>338</v>
      </c>
      <c r="E170" s="176" t="s">
        <v>4138</v>
      </c>
      <c r="F170" s="177" t="s">
        <v>4139</v>
      </c>
      <c r="G170" s="178" t="s">
        <v>406</v>
      </c>
      <c r="H170" s="179">
        <v>3000</v>
      </c>
      <c r="I170" s="180"/>
      <c r="J170" s="181">
        <f t="shared" si="0"/>
        <v>0</v>
      </c>
      <c r="K170" s="182"/>
      <c r="L170" s="183"/>
      <c r="M170" s="184" t="s">
        <v>1</v>
      </c>
      <c r="N170" s="185" t="s">
        <v>39</v>
      </c>
      <c r="P170" s="147">
        <f t="shared" si="1"/>
        <v>0</v>
      </c>
      <c r="Q170" s="147">
        <v>9.0000000000000006E-5</v>
      </c>
      <c r="R170" s="147">
        <f t="shared" si="2"/>
        <v>0.27</v>
      </c>
      <c r="S170" s="147">
        <v>0</v>
      </c>
      <c r="T170" s="148">
        <f t="shared" si="3"/>
        <v>0</v>
      </c>
      <c r="AR170" s="149" t="s">
        <v>388</v>
      </c>
      <c r="AT170" s="149" t="s">
        <v>338</v>
      </c>
      <c r="AU170" s="149" t="s">
        <v>84</v>
      </c>
      <c r="AY170" s="17" t="s">
        <v>187</v>
      </c>
      <c r="BE170" s="150">
        <f t="shared" si="4"/>
        <v>0</v>
      </c>
      <c r="BF170" s="150">
        <f t="shared" si="5"/>
        <v>0</v>
      </c>
      <c r="BG170" s="150">
        <f t="shared" si="6"/>
        <v>0</v>
      </c>
      <c r="BH170" s="150">
        <f t="shared" si="7"/>
        <v>0</v>
      </c>
      <c r="BI170" s="150">
        <f t="shared" si="8"/>
        <v>0</v>
      </c>
      <c r="BJ170" s="17" t="s">
        <v>84</v>
      </c>
      <c r="BK170" s="150">
        <f t="shared" si="9"/>
        <v>0</v>
      </c>
      <c r="BL170" s="17" t="s">
        <v>287</v>
      </c>
      <c r="BM170" s="149" t="s">
        <v>4140</v>
      </c>
    </row>
    <row r="171" spans="2:65" s="1" customFormat="1" ht="16.5" customHeight="1">
      <c r="B171" s="32"/>
      <c r="C171" s="175" t="s">
        <v>375</v>
      </c>
      <c r="D171" s="175" t="s">
        <v>338</v>
      </c>
      <c r="E171" s="176" t="s">
        <v>4141</v>
      </c>
      <c r="F171" s="177" t="s">
        <v>4142</v>
      </c>
      <c r="G171" s="178" t="s">
        <v>406</v>
      </c>
      <c r="H171" s="179">
        <v>2000</v>
      </c>
      <c r="I171" s="180"/>
      <c r="J171" s="181">
        <f t="shared" si="0"/>
        <v>0</v>
      </c>
      <c r="K171" s="182"/>
      <c r="L171" s="183"/>
      <c r="M171" s="184" t="s">
        <v>1</v>
      </c>
      <c r="N171" s="185" t="s">
        <v>39</v>
      </c>
      <c r="P171" s="147">
        <f t="shared" si="1"/>
        <v>0</v>
      </c>
      <c r="Q171" s="147">
        <v>9.0000000000000006E-5</v>
      </c>
      <c r="R171" s="147">
        <f t="shared" si="2"/>
        <v>0.18000000000000002</v>
      </c>
      <c r="S171" s="147">
        <v>0</v>
      </c>
      <c r="T171" s="148">
        <f t="shared" si="3"/>
        <v>0</v>
      </c>
      <c r="AR171" s="149" t="s">
        <v>388</v>
      </c>
      <c r="AT171" s="149" t="s">
        <v>338</v>
      </c>
      <c r="AU171" s="149" t="s">
        <v>84</v>
      </c>
      <c r="AY171" s="17" t="s">
        <v>187</v>
      </c>
      <c r="BE171" s="150">
        <f t="shared" si="4"/>
        <v>0</v>
      </c>
      <c r="BF171" s="150">
        <f t="shared" si="5"/>
        <v>0</v>
      </c>
      <c r="BG171" s="150">
        <f t="shared" si="6"/>
        <v>0</v>
      </c>
      <c r="BH171" s="150">
        <f t="shared" si="7"/>
        <v>0</v>
      </c>
      <c r="BI171" s="150">
        <f t="shared" si="8"/>
        <v>0</v>
      </c>
      <c r="BJ171" s="17" t="s">
        <v>84</v>
      </c>
      <c r="BK171" s="150">
        <f t="shared" si="9"/>
        <v>0</v>
      </c>
      <c r="BL171" s="17" t="s">
        <v>287</v>
      </c>
      <c r="BM171" s="149" t="s">
        <v>4143</v>
      </c>
    </row>
    <row r="172" spans="2:65" s="1" customFormat="1" ht="16.5" customHeight="1">
      <c r="B172" s="32"/>
      <c r="C172" s="137" t="s">
        <v>381</v>
      </c>
      <c r="D172" s="137" t="s">
        <v>189</v>
      </c>
      <c r="E172" s="138" t="s">
        <v>4144</v>
      </c>
      <c r="F172" s="139" t="s">
        <v>4145</v>
      </c>
      <c r="G172" s="140" t="s">
        <v>406</v>
      </c>
      <c r="H172" s="141">
        <v>6</v>
      </c>
      <c r="I172" s="142"/>
      <c r="J172" s="143">
        <f t="shared" si="0"/>
        <v>0</v>
      </c>
      <c r="K172" s="144"/>
      <c r="L172" s="32"/>
      <c r="M172" s="145" t="s">
        <v>1</v>
      </c>
      <c r="N172" s="146" t="s">
        <v>39</v>
      </c>
      <c r="P172" s="147">
        <f t="shared" si="1"/>
        <v>0</v>
      </c>
      <c r="Q172" s="147">
        <v>0</v>
      </c>
      <c r="R172" s="147">
        <f t="shared" si="2"/>
        <v>0</v>
      </c>
      <c r="S172" s="147">
        <v>0</v>
      </c>
      <c r="T172" s="148">
        <f t="shared" si="3"/>
        <v>0</v>
      </c>
      <c r="AR172" s="149" t="s">
        <v>287</v>
      </c>
      <c r="AT172" s="149" t="s">
        <v>189</v>
      </c>
      <c r="AU172" s="149" t="s">
        <v>84</v>
      </c>
      <c r="AY172" s="17" t="s">
        <v>187</v>
      </c>
      <c r="BE172" s="150">
        <f t="shared" si="4"/>
        <v>0</v>
      </c>
      <c r="BF172" s="150">
        <f t="shared" si="5"/>
        <v>0</v>
      </c>
      <c r="BG172" s="150">
        <f t="shared" si="6"/>
        <v>0</v>
      </c>
      <c r="BH172" s="150">
        <f t="shared" si="7"/>
        <v>0</v>
      </c>
      <c r="BI172" s="150">
        <f t="shared" si="8"/>
        <v>0</v>
      </c>
      <c r="BJ172" s="17" t="s">
        <v>84</v>
      </c>
      <c r="BK172" s="150">
        <f t="shared" si="9"/>
        <v>0</v>
      </c>
      <c r="BL172" s="17" t="s">
        <v>287</v>
      </c>
      <c r="BM172" s="149" t="s">
        <v>4146</v>
      </c>
    </row>
    <row r="173" spans="2:65" s="1" customFormat="1" ht="16.5" customHeight="1">
      <c r="B173" s="32"/>
      <c r="C173" s="175" t="s">
        <v>388</v>
      </c>
      <c r="D173" s="175" t="s">
        <v>338</v>
      </c>
      <c r="E173" s="176" t="s">
        <v>4147</v>
      </c>
      <c r="F173" s="177" t="s">
        <v>4148</v>
      </c>
      <c r="G173" s="178" t="s">
        <v>406</v>
      </c>
      <c r="H173" s="179">
        <v>6</v>
      </c>
      <c r="I173" s="180"/>
      <c r="J173" s="181">
        <f t="shared" si="0"/>
        <v>0</v>
      </c>
      <c r="K173" s="182"/>
      <c r="L173" s="183"/>
      <c r="M173" s="184" t="s">
        <v>1</v>
      </c>
      <c r="N173" s="185" t="s">
        <v>39</v>
      </c>
      <c r="P173" s="147">
        <f t="shared" si="1"/>
        <v>0</v>
      </c>
      <c r="Q173" s="147">
        <v>0.44385000000000002</v>
      </c>
      <c r="R173" s="147">
        <f t="shared" si="2"/>
        <v>2.6631</v>
      </c>
      <c r="S173" s="147">
        <v>0</v>
      </c>
      <c r="T173" s="148">
        <f t="shared" si="3"/>
        <v>0</v>
      </c>
      <c r="AR173" s="149" t="s">
        <v>388</v>
      </c>
      <c r="AT173" s="149" t="s">
        <v>338</v>
      </c>
      <c r="AU173" s="149" t="s">
        <v>84</v>
      </c>
      <c r="AY173" s="17" t="s">
        <v>187</v>
      </c>
      <c r="BE173" s="150">
        <f t="shared" si="4"/>
        <v>0</v>
      </c>
      <c r="BF173" s="150">
        <f t="shared" si="5"/>
        <v>0</v>
      </c>
      <c r="BG173" s="150">
        <f t="shared" si="6"/>
        <v>0</v>
      </c>
      <c r="BH173" s="150">
        <f t="shared" si="7"/>
        <v>0</v>
      </c>
      <c r="BI173" s="150">
        <f t="shared" si="8"/>
        <v>0</v>
      </c>
      <c r="BJ173" s="17" t="s">
        <v>84</v>
      </c>
      <c r="BK173" s="150">
        <f t="shared" si="9"/>
        <v>0</v>
      </c>
      <c r="BL173" s="17" t="s">
        <v>287</v>
      </c>
      <c r="BM173" s="149" t="s">
        <v>4149</v>
      </c>
    </row>
    <row r="174" spans="2:65" s="1" customFormat="1" ht="24.2" customHeight="1">
      <c r="B174" s="32"/>
      <c r="C174" s="137" t="s">
        <v>394</v>
      </c>
      <c r="D174" s="137" t="s">
        <v>189</v>
      </c>
      <c r="E174" s="138" t="s">
        <v>4150</v>
      </c>
      <c r="F174" s="139" t="s">
        <v>4151</v>
      </c>
      <c r="G174" s="140" t="s">
        <v>406</v>
      </c>
      <c r="H174" s="141">
        <v>100</v>
      </c>
      <c r="I174" s="142"/>
      <c r="J174" s="143">
        <f t="shared" si="0"/>
        <v>0</v>
      </c>
      <c r="K174" s="144"/>
      <c r="L174" s="32"/>
      <c r="M174" s="145" t="s">
        <v>1</v>
      </c>
      <c r="N174" s="146" t="s">
        <v>39</v>
      </c>
      <c r="P174" s="147">
        <f t="shared" si="1"/>
        <v>0</v>
      </c>
      <c r="Q174" s="147">
        <v>0</v>
      </c>
      <c r="R174" s="147">
        <f t="shared" si="2"/>
        <v>0</v>
      </c>
      <c r="S174" s="147">
        <v>0</v>
      </c>
      <c r="T174" s="148">
        <f t="shared" si="3"/>
        <v>0</v>
      </c>
      <c r="AR174" s="149" t="s">
        <v>287</v>
      </c>
      <c r="AT174" s="149" t="s">
        <v>189</v>
      </c>
      <c r="AU174" s="149" t="s">
        <v>84</v>
      </c>
      <c r="AY174" s="17" t="s">
        <v>187</v>
      </c>
      <c r="BE174" s="150">
        <f t="shared" si="4"/>
        <v>0</v>
      </c>
      <c r="BF174" s="150">
        <f t="shared" si="5"/>
        <v>0</v>
      </c>
      <c r="BG174" s="150">
        <f t="shared" si="6"/>
        <v>0</v>
      </c>
      <c r="BH174" s="150">
        <f t="shared" si="7"/>
        <v>0</v>
      </c>
      <c r="BI174" s="150">
        <f t="shared" si="8"/>
        <v>0</v>
      </c>
      <c r="BJ174" s="17" t="s">
        <v>84</v>
      </c>
      <c r="BK174" s="150">
        <f t="shared" si="9"/>
        <v>0</v>
      </c>
      <c r="BL174" s="17" t="s">
        <v>287</v>
      </c>
      <c r="BM174" s="149" t="s">
        <v>4152</v>
      </c>
    </row>
    <row r="175" spans="2:65" s="1" customFormat="1" ht="24.2" customHeight="1">
      <c r="B175" s="32"/>
      <c r="C175" s="175" t="s">
        <v>403</v>
      </c>
      <c r="D175" s="175" t="s">
        <v>338</v>
      </c>
      <c r="E175" s="176" t="s">
        <v>4153</v>
      </c>
      <c r="F175" s="177" t="s">
        <v>4154</v>
      </c>
      <c r="G175" s="178" t="s">
        <v>406</v>
      </c>
      <c r="H175" s="179">
        <v>100</v>
      </c>
      <c r="I175" s="180"/>
      <c r="J175" s="181">
        <f t="shared" si="0"/>
        <v>0</v>
      </c>
      <c r="K175" s="182"/>
      <c r="L175" s="183"/>
      <c r="M175" s="184" t="s">
        <v>1</v>
      </c>
      <c r="N175" s="185" t="s">
        <v>39</v>
      </c>
      <c r="P175" s="147">
        <f t="shared" si="1"/>
        <v>0</v>
      </c>
      <c r="Q175" s="147">
        <v>1.3999999999999999E-4</v>
      </c>
      <c r="R175" s="147">
        <f t="shared" si="2"/>
        <v>1.3999999999999999E-2</v>
      </c>
      <c r="S175" s="147">
        <v>0</v>
      </c>
      <c r="T175" s="148">
        <f t="shared" si="3"/>
        <v>0</v>
      </c>
      <c r="AR175" s="149" t="s">
        <v>388</v>
      </c>
      <c r="AT175" s="149" t="s">
        <v>338</v>
      </c>
      <c r="AU175" s="149" t="s">
        <v>84</v>
      </c>
      <c r="AY175" s="17" t="s">
        <v>187</v>
      </c>
      <c r="BE175" s="150">
        <f t="shared" si="4"/>
        <v>0</v>
      </c>
      <c r="BF175" s="150">
        <f t="shared" si="5"/>
        <v>0</v>
      </c>
      <c r="BG175" s="150">
        <f t="shared" si="6"/>
        <v>0</v>
      </c>
      <c r="BH175" s="150">
        <f t="shared" si="7"/>
        <v>0</v>
      </c>
      <c r="BI175" s="150">
        <f t="shared" si="8"/>
        <v>0</v>
      </c>
      <c r="BJ175" s="17" t="s">
        <v>84</v>
      </c>
      <c r="BK175" s="150">
        <f t="shared" si="9"/>
        <v>0</v>
      </c>
      <c r="BL175" s="17" t="s">
        <v>287</v>
      </c>
      <c r="BM175" s="149" t="s">
        <v>4155</v>
      </c>
    </row>
    <row r="176" spans="2:65" s="1" customFormat="1" ht="16.5" customHeight="1">
      <c r="B176" s="32"/>
      <c r="C176" s="175" t="s">
        <v>411</v>
      </c>
      <c r="D176" s="175" t="s">
        <v>338</v>
      </c>
      <c r="E176" s="176" t="s">
        <v>4156</v>
      </c>
      <c r="F176" s="177" t="s">
        <v>4139</v>
      </c>
      <c r="G176" s="178" t="s">
        <v>406</v>
      </c>
      <c r="H176" s="179">
        <v>300</v>
      </c>
      <c r="I176" s="180"/>
      <c r="J176" s="181">
        <f t="shared" si="0"/>
        <v>0</v>
      </c>
      <c r="K176" s="182"/>
      <c r="L176" s="183"/>
      <c r="M176" s="184" t="s">
        <v>1</v>
      </c>
      <c r="N176" s="185" t="s">
        <v>39</v>
      </c>
      <c r="P176" s="147">
        <f t="shared" si="1"/>
        <v>0</v>
      </c>
      <c r="Q176" s="147">
        <v>9.0000000000000006E-5</v>
      </c>
      <c r="R176" s="147">
        <f t="shared" si="2"/>
        <v>2.7000000000000003E-2</v>
      </c>
      <c r="S176" s="147">
        <v>0</v>
      </c>
      <c r="T176" s="148">
        <f t="shared" si="3"/>
        <v>0</v>
      </c>
      <c r="AR176" s="149" t="s">
        <v>388</v>
      </c>
      <c r="AT176" s="149" t="s">
        <v>338</v>
      </c>
      <c r="AU176" s="149" t="s">
        <v>84</v>
      </c>
      <c r="AY176" s="17" t="s">
        <v>187</v>
      </c>
      <c r="BE176" s="150">
        <f t="shared" si="4"/>
        <v>0</v>
      </c>
      <c r="BF176" s="150">
        <f t="shared" si="5"/>
        <v>0</v>
      </c>
      <c r="BG176" s="150">
        <f t="shared" si="6"/>
        <v>0</v>
      </c>
      <c r="BH176" s="150">
        <f t="shared" si="7"/>
        <v>0</v>
      </c>
      <c r="BI176" s="150">
        <f t="shared" si="8"/>
        <v>0</v>
      </c>
      <c r="BJ176" s="17" t="s">
        <v>84</v>
      </c>
      <c r="BK176" s="150">
        <f t="shared" si="9"/>
        <v>0</v>
      </c>
      <c r="BL176" s="17" t="s">
        <v>287</v>
      </c>
      <c r="BM176" s="149" t="s">
        <v>4157</v>
      </c>
    </row>
    <row r="177" spans="2:65" s="1" customFormat="1" ht="16.5" customHeight="1">
      <c r="B177" s="32"/>
      <c r="C177" s="175" t="s">
        <v>415</v>
      </c>
      <c r="D177" s="175" t="s">
        <v>338</v>
      </c>
      <c r="E177" s="176" t="s">
        <v>4158</v>
      </c>
      <c r="F177" s="177" t="s">
        <v>4142</v>
      </c>
      <c r="G177" s="178" t="s">
        <v>406</v>
      </c>
      <c r="H177" s="179">
        <v>200</v>
      </c>
      <c r="I177" s="180"/>
      <c r="J177" s="181">
        <f t="shared" si="0"/>
        <v>0</v>
      </c>
      <c r="K177" s="182"/>
      <c r="L177" s="183"/>
      <c r="M177" s="184" t="s">
        <v>1</v>
      </c>
      <c r="N177" s="185" t="s">
        <v>39</v>
      </c>
      <c r="P177" s="147">
        <f t="shared" si="1"/>
        <v>0</v>
      </c>
      <c r="Q177" s="147">
        <v>9.0000000000000006E-5</v>
      </c>
      <c r="R177" s="147">
        <f t="shared" si="2"/>
        <v>1.8000000000000002E-2</v>
      </c>
      <c r="S177" s="147">
        <v>0</v>
      </c>
      <c r="T177" s="148">
        <f t="shared" si="3"/>
        <v>0</v>
      </c>
      <c r="AR177" s="149" t="s">
        <v>388</v>
      </c>
      <c r="AT177" s="149" t="s">
        <v>338</v>
      </c>
      <c r="AU177" s="149" t="s">
        <v>84</v>
      </c>
      <c r="AY177" s="17" t="s">
        <v>187</v>
      </c>
      <c r="BE177" s="150">
        <f t="shared" si="4"/>
        <v>0</v>
      </c>
      <c r="BF177" s="150">
        <f t="shared" si="5"/>
        <v>0</v>
      </c>
      <c r="BG177" s="150">
        <f t="shared" si="6"/>
        <v>0</v>
      </c>
      <c r="BH177" s="150">
        <f t="shared" si="7"/>
        <v>0</v>
      </c>
      <c r="BI177" s="150">
        <f t="shared" si="8"/>
        <v>0</v>
      </c>
      <c r="BJ177" s="17" t="s">
        <v>84</v>
      </c>
      <c r="BK177" s="150">
        <f t="shared" si="9"/>
        <v>0</v>
      </c>
      <c r="BL177" s="17" t="s">
        <v>287</v>
      </c>
      <c r="BM177" s="149" t="s">
        <v>4159</v>
      </c>
    </row>
    <row r="178" spans="2:65" s="1" customFormat="1" ht="21.75" customHeight="1">
      <c r="B178" s="32"/>
      <c r="C178" s="137" t="s">
        <v>419</v>
      </c>
      <c r="D178" s="137" t="s">
        <v>189</v>
      </c>
      <c r="E178" s="138" t="s">
        <v>4160</v>
      </c>
      <c r="F178" s="139" t="s">
        <v>4161</v>
      </c>
      <c r="G178" s="140" t="s">
        <v>406</v>
      </c>
      <c r="H178" s="141">
        <v>650</v>
      </c>
      <c r="I178" s="142"/>
      <c r="J178" s="143">
        <f t="shared" si="0"/>
        <v>0</v>
      </c>
      <c r="K178" s="144"/>
      <c r="L178" s="32"/>
      <c r="M178" s="145" t="s">
        <v>1</v>
      </c>
      <c r="N178" s="146" t="s">
        <v>39</v>
      </c>
      <c r="P178" s="147">
        <f t="shared" si="1"/>
        <v>0</v>
      </c>
      <c r="Q178" s="147">
        <v>0</v>
      </c>
      <c r="R178" s="147">
        <f t="shared" si="2"/>
        <v>0</v>
      </c>
      <c r="S178" s="147">
        <v>0</v>
      </c>
      <c r="T178" s="148">
        <f t="shared" si="3"/>
        <v>0</v>
      </c>
      <c r="AR178" s="149" t="s">
        <v>287</v>
      </c>
      <c r="AT178" s="149" t="s">
        <v>189</v>
      </c>
      <c r="AU178" s="149" t="s">
        <v>84</v>
      </c>
      <c r="AY178" s="17" t="s">
        <v>187</v>
      </c>
      <c r="BE178" s="150">
        <f t="shared" si="4"/>
        <v>0</v>
      </c>
      <c r="BF178" s="150">
        <f t="shared" si="5"/>
        <v>0</v>
      </c>
      <c r="BG178" s="150">
        <f t="shared" si="6"/>
        <v>0</v>
      </c>
      <c r="BH178" s="150">
        <f t="shared" si="7"/>
        <v>0</v>
      </c>
      <c r="BI178" s="150">
        <f t="shared" si="8"/>
        <v>0</v>
      </c>
      <c r="BJ178" s="17" t="s">
        <v>84</v>
      </c>
      <c r="BK178" s="150">
        <f t="shared" si="9"/>
        <v>0</v>
      </c>
      <c r="BL178" s="17" t="s">
        <v>287</v>
      </c>
      <c r="BM178" s="149" t="s">
        <v>4162</v>
      </c>
    </row>
    <row r="179" spans="2:65" s="1" customFormat="1" ht="21.75" customHeight="1">
      <c r="B179" s="32"/>
      <c r="C179" s="175" t="s">
        <v>423</v>
      </c>
      <c r="D179" s="175" t="s">
        <v>338</v>
      </c>
      <c r="E179" s="176" t="s">
        <v>4163</v>
      </c>
      <c r="F179" s="177" t="s">
        <v>4164</v>
      </c>
      <c r="G179" s="178" t="s">
        <v>406</v>
      </c>
      <c r="H179" s="179">
        <v>650</v>
      </c>
      <c r="I179" s="180"/>
      <c r="J179" s="181">
        <f t="shared" si="0"/>
        <v>0</v>
      </c>
      <c r="K179" s="182"/>
      <c r="L179" s="183"/>
      <c r="M179" s="184" t="s">
        <v>1</v>
      </c>
      <c r="N179" s="185" t="s">
        <v>39</v>
      </c>
      <c r="P179" s="147">
        <f t="shared" si="1"/>
        <v>0</v>
      </c>
      <c r="Q179" s="147">
        <v>3.0000000000000001E-5</v>
      </c>
      <c r="R179" s="147">
        <f t="shared" si="2"/>
        <v>1.95E-2</v>
      </c>
      <c r="S179" s="147">
        <v>0</v>
      </c>
      <c r="T179" s="148">
        <f t="shared" si="3"/>
        <v>0</v>
      </c>
      <c r="AR179" s="149" t="s">
        <v>388</v>
      </c>
      <c r="AT179" s="149" t="s">
        <v>338</v>
      </c>
      <c r="AU179" s="149" t="s">
        <v>84</v>
      </c>
      <c r="AY179" s="17" t="s">
        <v>187</v>
      </c>
      <c r="BE179" s="150">
        <f t="shared" si="4"/>
        <v>0</v>
      </c>
      <c r="BF179" s="150">
        <f t="shared" si="5"/>
        <v>0</v>
      </c>
      <c r="BG179" s="150">
        <f t="shared" si="6"/>
        <v>0</v>
      </c>
      <c r="BH179" s="150">
        <f t="shared" si="7"/>
        <v>0</v>
      </c>
      <c r="BI179" s="150">
        <f t="shared" si="8"/>
        <v>0</v>
      </c>
      <c r="BJ179" s="17" t="s">
        <v>84</v>
      </c>
      <c r="BK179" s="150">
        <f t="shared" si="9"/>
        <v>0</v>
      </c>
      <c r="BL179" s="17" t="s">
        <v>287</v>
      </c>
      <c r="BM179" s="149" t="s">
        <v>4165</v>
      </c>
    </row>
    <row r="180" spans="2:65" s="1" customFormat="1" ht="21.75" customHeight="1">
      <c r="B180" s="32"/>
      <c r="C180" s="137" t="s">
        <v>427</v>
      </c>
      <c r="D180" s="137" t="s">
        <v>189</v>
      </c>
      <c r="E180" s="138" t="s">
        <v>4166</v>
      </c>
      <c r="F180" s="139" t="s">
        <v>4167</v>
      </c>
      <c r="G180" s="140" t="s">
        <v>406</v>
      </c>
      <c r="H180" s="141">
        <v>75</v>
      </c>
      <c r="I180" s="142"/>
      <c r="J180" s="143">
        <f t="shared" si="0"/>
        <v>0</v>
      </c>
      <c r="K180" s="144"/>
      <c r="L180" s="32"/>
      <c r="M180" s="145" t="s">
        <v>1</v>
      </c>
      <c r="N180" s="146" t="s">
        <v>39</v>
      </c>
      <c r="P180" s="147">
        <f t="shared" si="1"/>
        <v>0</v>
      </c>
      <c r="Q180" s="147">
        <v>0</v>
      </c>
      <c r="R180" s="147">
        <f t="shared" si="2"/>
        <v>0</v>
      </c>
      <c r="S180" s="147">
        <v>0</v>
      </c>
      <c r="T180" s="148">
        <f t="shared" si="3"/>
        <v>0</v>
      </c>
      <c r="AR180" s="149" t="s">
        <v>287</v>
      </c>
      <c r="AT180" s="149" t="s">
        <v>189</v>
      </c>
      <c r="AU180" s="149" t="s">
        <v>84</v>
      </c>
      <c r="AY180" s="17" t="s">
        <v>187</v>
      </c>
      <c r="BE180" s="150">
        <f t="shared" si="4"/>
        <v>0</v>
      </c>
      <c r="BF180" s="150">
        <f t="shared" si="5"/>
        <v>0</v>
      </c>
      <c r="BG180" s="150">
        <f t="shared" si="6"/>
        <v>0</v>
      </c>
      <c r="BH180" s="150">
        <f t="shared" si="7"/>
        <v>0</v>
      </c>
      <c r="BI180" s="150">
        <f t="shared" si="8"/>
        <v>0</v>
      </c>
      <c r="BJ180" s="17" t="s">
        <v>84</v>
      </c>
      <c r="BK180" s="150">
        <f t="shared" si="9"/>
        <v>0</v>
      </c>
      <c r="BL180" s="17" t="s">
        <v>287</v>
      </c>
      <c r="BM180" s="149" t="s">
        <v>4168</v>
      </c>
    </row>
    <row r="181" spans="2:65" s="1" customFormat="1" ht="16.5" customHeight="1">
      <c r="B181" s="32"/>
      <c r="C181" s="175" t="s">
        <v>431</v>
      </c>
      <c r="D181" s="175" t="s">
        <v>338</v>
      </c>
      <c r="E181" s="176" t="s">
        <v>4169</v>
      </c>
      <c r="F181" s="177" t="s">
        <v>4170</v>
      </c>
      <c r="G181" s="178" t="s">
        <v>406</v>
      </c>
      <c r="H181" s="179">
        <v>75</v>
      </c>
      <c r="I181" s="180"/>
      <c r="J181" s="181">
        <f t="shared" si="0"/>
        <v>0</v>
      </c>
      <c r="K181" s="182"/>
      <c r="L181" s="183"/>
      <c r="M181" s="184" t="s">
        <v>1</v>
      </c>
      <c r="N181" s="185" t="s">
        <v>39</v>
      </c>
      <c r="P181" s="147">
        <f t="shared" si="1"/>
        <v>0</v>
      </c>
      <c r="Q181" s="147">
        <v>3.0000000000000001E-5</v>
      </c>
      <c r="R181" s="147">
        <f t="shared" si="2"/>
        <v>2.2500000000000003E-3</v>
      </c>
      <c r="S181" s="147">
        <v>0</v>
      </c>
      <c r="T181" s="148">
        <f t="shared" si="3"/>
        <v>0</v>
      </c>
      <c r="AR181" s="149" t="s">
        <v>388</v>
      </c>
      <c r="AT181" s="149" t="s">
        <v>338</v>
      </c>
      <c r="AU181" s="149" t="s">
        <v>84</v>
      </c>
      <c r="AY181" s="17" t="s">
        <v>187</v>
      </c>
      <c r="BE181" s="150">
        <f t="shared" si="4"/>
        <v>0</v>
      </c>
      <c r="BF181" s="150">
        <f t="shared" si="5"/>
        <v>0</v>
      </c>
      <c r="BG181" s="150">
        <f t="shared" si="6"/>
        <v>0</v>
      </c>
      <c r="BH181" s="150">
        <f t="shared" si="7"/>
        <v>0</v>
      </c>
      <c r="BI181" s="150">
        <f t="shared" si="8"/>
        <v>0</v>
      </c>
      <c r="BJ181" s="17" t="s">
        <v>84</v>
      </c>
      <c r="BK181" s="150">
        <f t="shared" si="9"/>
        <v>0</v>
      </c>
      <c r="BL181" s="17" t="s">
        <v>287</v>
      </c>
      <c r="BM181" s="149" t="s">
        <v>4171</v>
      </c>
    </row>
    <row r="182" spans="2:65" s="1" customFormat="1" ht="24.2" customHeight="1">
      <c r="B182" s="32"/>
      <c r="C182" s="137" t="s">
        <v>435</v>
      </c>
      <c r="D182" s="137" t="s">
        <v>189</v>
      </c>
      <c r="E182" s="138" t="s">
        <v>4172</v>
      </c>
      <c r="F182" s="139" t="s">
        <v>4173</v>
      </c>
      <c r="G182" s="140" t="s">
        <v>397</v>
      </c>
      <c r="H182" s="141">
        <v>655</v>
      </c>
      <c r="I182" s="142"/>
      <c r="J182" s="143">
        <f t="shared" si="0"/>
        <v>0</v>
      </c>
      <c r="K182" s="144"/>
      <c r="L182" s="32"/>
      <c r="M182" s="145" t="s">
        <v>1</v>
      </c>
      <c r="N182" s="146" t="s">
        <v>39</v>
      </c>
      <c r="P182" s="147">
        <f t="shared" si="1"/>
        <v>0</v>
      </c>
      <c r="Q182" s="147">
        <v>0</v>
      </c>
      <c r="R182" s="147">
        <f t="shared" si="2"/>
        <v>0</v>
      </c>
      <c r="S182" s="147">
        <v>0</v>
      </c>
      <c r="T182" s="148">
        <f t="shared" si="3"/>
        <v>0</v>
      </c>
      <c r="AR182" s="149" t="s">
        <v>287</v>
      </c>
      <c r="AT182" s="149" t="s">
        <v>189</v>
      </c>
      <c r="AU182" s="149" t="s">
        <v>84</v>
      </c>
      <c r="AY182" s="17" t="s">
        <v>187</v>
      </c>
      <c r="BE182" s="150">
        <f t="shared" si="4"/>
        <v>0</v>
      </c>
      <c r="BF182" s="150">
        <f t="shared" si="5"/>
        <v>0</v>
      </c>
      <c r="BG182" s="150">
        <f t="shared" si="6"/>
        <v>0</v>
      </c>
      <c r="BH182" s="150">
        <f t="shared" si="7"/>
        <v>0</v>
      </c>
      <c r="BI182" s="150">
        <f t="shared" si="8"/>
        <v>0</v>
      </c>
      <c r="BJ182" s="17" t="s">
        <v>84</v>
      </c>
      <c r="BK182" s="150">
        <f t="shared" si="9"/>
        <v>0</v>
      </c>
      <c r="BL182" s="17" t="s">
        <v>287</v>
      </c>
      <c r="BM182" s="149" t="s">
        <v>4174</v>
      </c>
    </row>
    <row r="183" spans="2:65" s="1" customFormat="1" ht="16.5" customHeight="1">
      <c r="B183" s="32"/>
      <c r="C183" s="175" t="s">
        <v>439</v>
      </c>
      <c r="D183" s="175" t="s">
        <v>338</v>
      </c>
      <c r="E183" s="176" t="s">
        <v>4175</v>
      </c>
      <c r="F183" s="177" t="s">
        <v>4176</v>
      </c>
      <c r="G183" s="178" t="s">
        <v>397</v>
      </c>
      <c r="H183" s="179">
        <v>655</v>
      </c>
      <c r="I183" s="180"/>
      <c r="J183" s="181">
        <f t="shared" si="0"/>
        <v>0</v>
      </c>
      <c r="K183" s="182"/>
      <c r="L183" s="183"/>
      <c r="M183" s="184" t="s">
        <v>1</v>
      </c>
      <c r="N183" s="185" t="s">
        <v>39</v>
      </c>
      <c r="P183" s="147">
        <f t="shared" si="1"/>
        <v>0</v>
      </c>
      <c r="Q183" s="147">
        <v>1E-4</v>
      </c>
      <c r="R183" s="147">
        <f t="shared" si="2"/>
        <v>6.5500000000000003E-2</v>
      </c>
      <c r="S183" s="147">
        <v>0</v>
      </c>
      <c r="T183" s="148">
        <f t="shared" si="3"/>
        <v>0</v>
      </c>
      <c r="AR183" s="149" t="s">
        <v>388</v>
      </c>
      <c r="AT183" s="149" t="s">
        <v>338</v>
      </c>
      <c r="AU183" s="149" t="s">
        <v>84</v>
      </c>
      <c r="AY183" s="17" t="s">
        <v>187</v>
      </c>
      <c r="BE183" s="150">
        <f t="shared" si="4"/>
        <v>0</v>
      </c>
      <c r="BF183" s="150">
        <f t="shared" si="5"/>
        <v>0</v>
      </c>
      <c r="BG183" s="150">
        <f t="shared" si="6"/>
        <v>0</v>
      </c>
      <c r="BH183" s="150">
        <f t="shared" si="7"/>
        <v>0</v>
      </c>
      <c r="BI183" s="150">
        <f t="shared" si="8"/>
        <v>0</v>
      </c>
      <c r="BJ183" s="17" t="s">
        <v>84</v>
      </c>
      <c r="BK183" s="150">
        <f t="shared" si="9"/>
        <v>0</v>
      </c>
      <c r="BL183" s="17" t="s">
        <v>287</v>
      </c>
      <c r="BM183" s="149" t="s">
        <v>4177</v>
      </c>
    </row>
    <row r="184" spans="2:65" s="1" customFormat="1" ht="24.2" customHeight="1">
      <c r="B184" s="32"/>
      <c r="C184" s="137" t="s">
        <v>443</v>
      </c>
      <c r="D184" s="137" t="s">
        <v>189</v>
      </c>
      <c r="E184" s="138" t="s">
        <v>4178</v>
      </c>
      <c r="F184" s="139" t="s">
        <v>4179</v>
      </c>
      <c r="G184" s="140" t="s">
        <v>397</v>
      </c>
      <c r="H184" s="141">
        <v>2550</v>
      </c>
      <c r="I184" s="142"/>
      <c r="J184" s="143">
        <f t="shared" si="0"/>
        <v>0</v>
      </c>
      <c r="K184" s="144"/>
      <c r="L184" s="32"/>
      <c r="M184" s="145" t="s">
        <v>1</v>
      </c>
      <c r="N184" s="146" t="s">
        <v>39</v>
      </c>
      <c r="P184" s="147">
        <f t="shared" si="1"/>
        <v>0</v>
      </c>
      <c r="Q184" s="147">
        <v>0</v>
      </c>
      <c r="R184" s="147">
        <f t="shared" si="2"/>
        <v>0</v>
      </c>
      <c r="S184" s="147">
        <v>0</v>
      </c>
      <c r="T184" s="148">
        <f t="shared" si="3"/>
        <v>0</v>
      </c>
      <c r="AR184" s="149" t="s">
        <v>287</v>
      </c>
      <c r="AT184" s="149" t="s">
        <v>189</v>
      </c>
      <c r="AU184" s="149" t="s">
        <v>84</v>
      </c>
      <c r="AY184" s="17" t="s">
        <v>187</v>
      </c>
      <c r="BE184" s="150">
        <f t="shared" si="4"/>
        <v>0</v>
      </c>
      <c r="BF184" s="150">
        <f t="shared" si="5"/>
        <v>0</v>
      </c>
      <c r="BG184" s="150">
        <f t="shared" si="6"/>
        <v>0</v>
      </c>
      <c r="BH184" s="150">
        <f t="shared" si="7"/>
        <v>0</v>
      </c>
      <c r="BI184" s="150">
        <f t="shared" si="8"/>
        <v>0</v>
      </c>
      <c r="BJ184" s="17" t="s">
        <v>84</v>
      </c>
      <c r="BK184" s="150">
        <f t="shared" si="9"/>
        <v>0</v>
      </c>
      <c r="BL184" s="17" t="s">
        <v>287</v>
      </c>
      <c r="BM184" s="149" t="s">
        <v>4180</v>
      </c>
    </row>
    <row r="185" spans="2:65" s="1" customFormat="1" ht="16.5" customHeight="1">
      <c r="B185" s="32"/>
      <c r="C185" s="175" t="s">
        <v>447</v>
      </c>
      <c r="D185" s="175" t="s">
        <v>338</v>
      </c>
      <c r="E185" s="176" t="s">
        <v>4181</v>
      </c>
      <c r="F185" s="177" t="s">
        <v>4182</v>
      </c>
      <c r="G185" s="178" t="s">
        <v>397</v>
      </c>
      <c r="H185" s="179">
        <v>2550</v>
      </c>
      <c r="I185" s="180"/>
      <c r="J185" s="181">
        <f t="shared" si="0"/>
        <v>0</v>
      </c>
      <c r="K185" s="182"/>
      <c r="L185" s="183"/>
      <c r="M185" s="184" t="s">
        <v>1</v>
      </c>
      <c r="N185" s="185" t="s">
        <v>39</v>
      </c>
      <c r="P185" s="147">
        <f t="shared" si="1"/>
        <v>0</v>
      </c>
      <c r="Q185" s="147">
        <v>1.2E-4</v>
      </c>
      <c r="R185" s="147">
        <f t="shared" si="2"/>
        <v>0.30599999999999999</v>
      </c>
      <c r="S185" s="147">
        <v>0</v>
      </c>
      <c r="T185" s="148">
        <f t="shared" si="3"/>
        <v>0</v>
      </c>
      <c r="AR185" s="149" t="s">
        <v>388</v>
      </c>
      <c r="AT185" s="149" t="s">
        <v>338</v>
      </c>
      <c r="AU185" s="149" t="s">
        <v>84</v>
      </c>
      <c r="AY185" s="17" t="s">
        <v>187</v>
      </c>
      <c r="BE185" s="150">
        <f t="shared" si="4"/>
        <v>0</v>
      </c>
      <c r="BF185" s="150">
        <f t="shared" si="5"/>
        <v>0</v>
      </c>
      <c r="BG185" s="150">
        <f t="shared" si="6"/>
        <v>0</v>
      </c>
      <c r="BH185" s="150">
        <f t="shared" si="7"/>
        <v>0</v>
      </c>
      <c r="BI185" s="150">
        <f t="shared" si="8"/>
        <v>0</v>
      </c>
      <c r="BJ185" s="17" t="s">
        <v>84</v>
      </c>
      <c r="BK185" s="150">
        <f t="shared" si="9"/>
        <v>0</v>
      </c>
      <c r="BL185" s="17" t="s">
        <v>287</v>
      </c>
      <c r="BM185" s="149" t="s">
        <v>4183</v>
      </c>
    </row>
    <row r="186" spans="2:65" s="1" customFormat="1" ht="24.2" customHeight="1">
      <c r="B186" s="32"/>
      <c r="C186" s="137" t="s">
        <v>451</v>
      </c>
      <c r="D186" s="137" t="s">
        <v>189</v>
      </c>
      <c r="E186" s="138" t="s">
        <v>4184</v>
      </c>
      <c r="F186" s="139" t="s">
        <v>4179</v>
      </c>
      <c r="G186" s="140" t="s">
        <v>397</v>
      </c>
      <c r="H186" s="141">
        <v>400</v>
      </c>
      <c r="I186" s="142"/>
      <c r="J186" s="143">
        <f t="shared" si="0"/>
        <v>0</v>
      </c>
      <c r="K186" s="144"/>
      <c r="L186" s="32"/>
      <c r="M186" s="145" t="s">
        <v>1</v>
      </c>
      <c r="N186" s="146" t="s">
        <v>39</v>
      </c>
      <c r="P186" s="147">
        <f t="shared" si="1"/>
        <v>0</v>
      </c>
      <c r="Q186" s="147">
        <v>0</v>
      </c>
      <c r="R186" s="147">
        <f t="shared" si="2"/>
        <v>0</v>
      </c>
      <c r="S186" s="147">
        <v>0</v>
      </c>
      <c r="T186" s="148">
        <f t="shared" si="3"/>
        <v>0</v>
      </c>
      <c r="AR186" s="149" t="s">
        <v>287</v>
      </c>
      <c r="AT186" s="149" t="s">
        <v>189</v>
      </c>
      <c r="AU186" s="149" t="s">
        <v>84</v>
      </c>
      <c r="AY186" s="17" t="s">
        <v>187</v>
      </c>
      <c r="BE186" s="150">
        <f t="shared" si="4"/>
        <v>0</v>
      </c>
      <c r="BF186" s="150">
        <f t="shared" si="5"/>
        <v>0</v>
      </c>
      <c r="BG186" s="150">
        <f t="shared" si="6"/>
        <v>0</v>
      </c>
      <c r="BH186" s="150">
        <f t="shared" si="7"/>
        <v>0</v>
      </c>
      <c r="BI186" s="150">
        <f t="shared" si="8"/>
        <v>0</v>
      </c>
      <c r="BJ186" s="17" t="s">
        <v>84</v>
      </c>
      <c r="BK186" s="150">
        <f t="shared" si="9"/>
        <v>0</v>
      </c>
      <c r="BL186" s="17" t="s">
        <v>287</v>
      </c>
      <c r="BM186" s="149" t="s">
        <v>4185</v>
      </c>
    </row>
    <row r="187" spans="2:65" s="1" customFormat="1" ht="21.75" customHeight="1">
      <c r="B187" s="32"/>
      <c r="C187" s="175" t="s">
        <v>455</v>
      </c>
      <c r="D187" s="175" t="s">
        <v>338</v>
      </c>
      <c r="E187" s="176" t="s">
        <v>4186</v>
      </c>
      <c r="F187" s="177" t="s">
        <v>4187</v>
      </c>
      <c r="G187" s="178" t="s">
        <v>397</v>
      </c>
      <c r="H187" s="179">
        <v>400</v>
      </c>
      <c r="I187" s="180"/>
      <c r="J187" s="181">
        <f t="shared" ref="J187:J218" si="10">ROUND(I187*H187,2)</f>
        <v>0</v>
      </c>
      <c r="K187" s="182"/>
      <c r="L187" s="183"/>
      <c r="M187" s="184" t="s">
        <v>1</v>
      </c>
      <c r="N187" s="185" t="s">
        <v>39</v>
      </c>
      <c r="P187" s="147">
        <f t="shared" ref="P187:P218" si="11">O187*H187</f>
        <v>0</v>
      </c>
      <c r="Q187" s="147">
        <v>1.2E-4</v>
      </c>
      <c r="R187" s="147">
        <f t="shared" ref="R187:R218" si="12">Q187*H187</f>
        <v>4.8000000000000001E-2</v>
      </c>
      <c r="S187" s="147">
        <v>0</v>
      </c>
      <c r="T187" s="148">
        <f t="shared" ref="T187:T218" si="13">S187*H187</f>
        <v>0</v>
      </c>
      <c r="AR187" s="149" t="s">
        <v>388</v>
      </c>
      <c r="AT187" s="149" t="s">
        <v>338</v>
      </c>
      <c r="AU187" s="149" t="s">
        <v>84</v>
      </c>
      <c r="AY187" s="17" t="s">
        <v>187</v>
      </c>
      <c r="BE187" s="150">
        <f t="shared" ref="BE187:BE218" si="14">IF(N187="základní",J187,0)</f>
        <v>0</v>
      </c>
      <c r="BF187" s="150">
        <f t="shared" ref="BF187:BF218" si="15">IF(N187="snížená",J187,0)</f>
        <v>0</v>
      </c>
      <c r="BG187" s="150">
        <f t="shared" ref="BG187:BG218" si="16">IF(N187="zákl. přenesená",J187,0)</f>
        <v>0</v>
      </c>
      <c r="BH187" s="150">
        <f t="shared" ref="BH187:BH218" si="17">IF(N187="sníž. přenesená",J187,0)</f>
        <v>0</v>
      </c>
      <c r="BI187" s="150">
        <f t="shared" ref="BI187:BI218" si="18">IF(N187="nulová",J187,0)</f>
        <v>0</v>
      </c>
      <c r="BJ187" s="17" t="s">
        <v>84</v>
      </c>
      <c r="BK187" s="150">
        <f t="shared" ref="BK187:BK218" si="19">ROUND(I187*H187,2)</f>
        <v>0</v>
      </c>
      <c r="BL187" s="17" t="s">
        <v>287</v>
      </c>
      <c r="BM187" s="149" t="s">
        <v>4188</v>
      </c>
    </row>
    <row r="188" spans="2:65" s="1" customFormat="1" ht="24.2" customHeight="1">
      <c r="B188" s="32"/>
      <c r="C188" s="137" t="s">
        <v>459</v>
      </c>
      <c r="D188" s="137" t="s">
        <v>189</v>
      </c>
      <c r="E188" s="138" t="s">
        <v>4189</v>
      </c>
      <c r="F188" s="139" t="s">
        <v>4190</v>
      </c>
      <c r="G188" s="140" t="s">
        <v>397</v>
      </c>
      <c r="H188" s="141">
        <v>3900</v>
      </c>
      <c r="I188" s="142"/>
      <c r="J188" s="143">
        <f t="shared" si="10"/>
        <v>0</v>
      </c>
      <c r="K188" s="144"/>
      <c r="L188" s="32"/>
      <c r="M188" s="145" t="s">
        <v>1</v>
      </c>
      <c r="N188" s="146" t="s">
        <v>39</v>
      </c>
      <c r="P188" s="147">
        <f t="shared" si="11"/>
        <v>0</v>
      </c>
      <c r="Q188" s="147">
        <v>0</v>
      </c>
      <c r="R188" s="147">
        <f t="shared" si="12"/>
        <v>0</v>
      </c>
      <c r="S188" s="147">
        <v>0</v>
      </c>
      <c r="T188" s="148">
        <f t="shared" si="13"/>
        <v>0</v>
      </c>
      <c r="AR188" s="149" t="s">
        <v>287</v>
      </c>
      <c r="AT188" s="149" t="s">
        <v>189</v>
      </c>
      <c r="AU188" s="149" t="s">
        <v>84</v>
      </c>
      <c r="AY188" s="17" t="s">
        <v>187</v>
      </c>
      <c r="BE188" s="150">
        <f t="shared" si="14"/>
        <v>0</v>
      </c>
      <c r="BF188" s="150">
        <f t="shared" si="15"/>
        <v>0</v>
      </c>
      <c r="BG188" s="150">
        <f t="shared" si="16"/>
        <v>0</v>
      </c>
      <c r="BH188" s="150">
        <f t="shared" si="17"/>
        <v>0</v>
      </c>
      <c r="BI188" s="150">
        <f t="shared" si="18"/>
        <v>0</v>
      </c>
      <c r="BJ188" s="17" t="s">
        <v>84</v>
      </c>
      <c r="BK188" s="150">
        <f t="shared" si="19"/>
        <v>0</v>
      </c>
      <c r="BL188" s="17" t="s">
        <v>287</v>
      </c>
      <c r="BM188" s="149" t="s">
        <v>4191</v>
      </c>
    </row>
    <row r="189" spans="2:65" s="1" customFormat="1" ht="16.5" customHeight="1">
      <c r="B189" s="32"/>
      <c r="C189" s="175" t="s">
        <v>463</v>
      </c>
      <c r="D189" s="175" t="s">
        <v>338</v>
      </c>
      <c r="E189" s="176" t="s">
        <v>4192</v>
      </c>
      <c r="F189" s="177" t="s">
        <v>4193</v>
      </c>
      <c r="G189" s="178" t="s">
        <v>397</v>
      </c>
      <c r="H189" s="179">
        <v>3900</v>
      </c>
      <c r="I189" s="180"/>
      <c r="J189" s="181">
        <f t="shared" si="10"/>
        <v>0</v>
      </c>
      <c r="K189" s="182"/>
      <c r="L189" s="183"/>
      <c r="M189" s="184" t="s">
        <v>1</v>
      </c>
      <c r="N189" s="185" t="s">
        <v>39</v>
      </c>
      <c r="P189" s="147">
        <f t="shared" si="11"/>
        <v>0</v>
      </c>
      <c r="Q189" s="147">
        <v>1.7000000000000001E-4</v>
      </c>
      <c r="R189" s="147">
        <f t="shared" si="12"/>
        <v>0.66300000000000003</v>
      </c>
      <c r="S189" s="147">
        <v>0</v>
      </c>
      <c r="T189" s="148">
        <f t="shared" si="13"/>
        <v>0</v>
      </c>
      <c r="AR189" s="149" t="s">
        <v>388</v>
      </c>
      <c r="AT189" s="149" t="s">
        <v>338</v>
      </c>
      <c r="AU189" s="149" t="s">
        <v>84</v>
      </c>
      <c r="AY189" s="17" t="s">
        <v>187</v>
      </c>
      <c r="BE189" s="150">
        <f t="shared" si="14"/>
        <v>0</v>
      </c>
      <c r="BF189" s="150">
        <f t="shared" si="15"/>
        <v>0</v>
      </c>
      <c r="BG189" s="150">
        <f t="shared" si="16"/>
        <v>0</v>
      </c>
      <c r="BH189" s="150">
        <f t="shared" si="17"/>
        <v>0</v>
      </c>
      <c r="BI189" s="150">
        <f t="shared" si="18"/>
        <v>0</v>
      </c>
      <c r="BJ189" s="17" t="s">
        <v>84</v>
      </c>
      <c r="BK189" s="150">
        <f t="shared" si="19"/>
        <v>0</v>
      </c>
      <c r="BL189" s="17" t="s">
        <v>287</v>
      </c>
      <c r="BM189" s="149" t="s">
        <v>4194</v>
      </c>
    </row>
    <row r="190" spans="2:65" s="1" customFormat="1" ht="24.2" customHeight="1">
      <c r="B190" s="32"/>
      <c r="C190" s="137" t="s">
        <v>467</v>
      </c>
      <c r="D190" s="137" t="s">
        <v>189</v>
      </c>
      <c r="E190" s="138" t="s">
        <v>4195</v>
      </c>
      <c r="F190" s="139" t="s">
        <v>4190</v>
      </c>
      <c r="G190" s="140" t="s">
        <v>397</v>
      </c>
      <c r="H190" s="141">
        <v>600</v>
      </c>
      <c r="I190" s="142"/>
      <c r="J190" s="143">
        <f t="shared" si="10"/>
        <v>0</v>
      </c>
      <c r="K190" s="144"/>
      <c r="L190" s="32"/>
      <c r="M190" s="145" t="s">
        <v>1</v>
      </c>
      <c r="N190" s="146" t="s">
        <v>39</v>
      </c>
      <c r="P190" s="147">
        <f t="shared" si="11"/>
        <v>0</v>
      </c>
      <c r="Q190" s="147">
        <v>0</v>
      </c>
      <c r="R190" s="147">
        <f t="shared" si="12"/>
        <v>0</v>
      </c>
      <c r="S190" s="147">
        <v>0</v>
      </c>
      <c r="T190" s="148">
        <f t="shared" si="13"/>
        <v>0</v>
      </c>
      <c r="AR190" s="149" t="s">
        <v>287</v>
      </c>
      <c r="AT190" s="149" t="s">
        <v>189</v>
      </c>
      <c r="AU190" s="149" t="s">
        <v>84</v>
      </c>
      <c r="AY190" s="17" t="s">
        <v>187</v>
      </c>
      <c r="BE190" s="150">
        <f t="shared" si="14"/>
        <v>0</v>
      </c>
      <c r="BF190" s="150">
        <f t="shared" si="15"/>
        <v>0</v>
      </c>
      <c r="BG190" s="150">
        <f t="shared" si="16"/>
        <v>0</v>
      </c>
      <c r="BH190" s="150">
        <f t="shared" si="17"/>
        <v>0</v>
      </c>
      <c r="BI190" s="150">
        <f t="shared" si="18"/>
        <v>0</v>
      </c>
      <c r="BJ190" s="17" t="s">
        <v>84</v>
      </c>
      <c r="BK190" s="150">
        <f t="shared" si="19"/>
        <v>0</v>
      </c>
      <c r="BL190" s="17" t="s">
        <v>287</v>
      </c>
      <c r="BM190" s="149" t="s">
        <v>4196</v>
      </c>
    </row>
    <row r="191" spans="2:65" s="1" customFormat="1" ht="16.5" customHeight="1">
      <c r="B191" s="32"/>
      <c r="C191" s="175" t="s">
        <v>472</v>
      </c>
      <c r="D191" s="175" t="s">
        <v>338</v>
      </c>
      <c r="E191" s="176" t="s">
        <v>4197</v>
      </c>
      <c r="F191" s="177" t="s">
        <v>4198</v>
      </c>
      <c r="G191" s="178" t="s">
        <v>397</v>
      </c>
      <c r="H191" s="179">
        <v>600</v>
      </c>
      <c r="I191" s="180"/>
      <c r="J191" s="181">
        <f t="shared" si="10"/>
        <v>0</v>
      </c>
      <c r="K191" s="182"/>
      <c r="L191" s="183"/>
      <c r="M191" s="184" t="s">
        <v>1</v>
      </c>
      <c r="N191" s="185" t="s">
        <v>39</v>
      </c>
      <c r="P191" s="147">
        <f t="shared" si="11"/>
        <v>0</v>
      </c>
      <c r="Q191" s="147">
        <v>2.5000000000000001E-4</v>
      </c>
      <c r="R191" s="147">
        <f t="shared" si="12"/>
        <v>0.15</v>
      </c>
      <c r="S191" s="147">
        <v>0</v>
      </c>
      <c r="T191" s="148">
        <f t="shared" si="13"/>
        <v>0</v>
      </c>
      <c r="AR191" s="149" t="s">
        <v>388</v>
      </c>
      <c r="AT191" s="149" t="s">
        <v>338</v>
      </c>
      <c r="AU191" s="149" t="s">
        <v>84</v>
      </c>
      <c r="AY191" s="17" t="s">
        <v>187</v>
      </c>
      <c r="BE191" s="150">
        <f t="shared" si="14"/>
        <v>0</v>
      </c>
      <c r="BF191" s="150">
        <f t="shared" si="15"/>
        <v>0</v>
      </c>
      <c r="BG191" s="150">
        <f t="shared" si="16"/>
        <v>0</v>
      </c>
      <c r="BH191" s="150">
        <f t="shared" si="17"/>
        <v>0</v>
      </c>
      <c r="BI191" s="150">
        <f t="shared" si="18"/>
        <v>0</v>
      </c>
      <c r="BJ191" s="17" t="s">
        <v>84</v>
      </c>
      <c r="BK191" s="150">
        <f t="shared" si="19"/>
        <v>0</v>
      </c>
      <c r="BL191" s="17" t="s">
        <v>287</v>
      </c>
      <c r="BM191" s="149" t="s">
        <v>4199</v>
      </c>
    </row>
    <row r="192" spans="2:65" s="1" customFormat="1" ht="24.2" customHeight="1">
      <c r="B192" s="32"/>
      <c r="C192" s="137" t="s">
        <v>479</v>
      </c>
      <c r="D192" s="137" t="s">
        <v>189</v>
      </c>
      <c r="E192" s="138" t="s">
        <v>4200</v>
      </c>
      <c r="F192" s="139" t="s">
        <v>4201</v>
      </c>
      <c r="G192" s="140" t="s">
        <v>397</v>
      </c>
      <c r="H192" s="141">
        <v>450</v>
      </c>
      <c r="I192" s="142"/>
      <c r="J192" s="143">
        <f t="shared" si="10"/>
        <v>0</v>
      </c>
      <c r="K192" s="144"/>
      <c r="L192" s="32"/>
      <c r="M192" s="145" t="s">
        <v>1</v>
      </c>
      <c r="N192" s="146" t="s">
        <v>39</v>
      </c>
      <c r="P192" s="147">
        <f t="shared" si="11"/>
        <v>0</v>
      </c>
      <c r="Q192" s="147">
        <v>0</v>
      </c>
      <c r="R192" s="147">
        <f t="shared" si="12"/>
        <v>0</v>
      </c>
      <c r="S192" s="147">
        <v>0</v>
      </c>
      <c r="T192" s="148">
        <f t="shared" si="13"/>
        <v>0</v>
      </c>
      <c r="AR192" s="149" t="s">
        <v>287</v>
      </c>
      <c r="AT192" s="149" t="s">
        <v>189</v>
      </c>
      <c r="AU192" s="149" t="s">
        <v>84</v>
      </c>
      <c r="AY192" s="17" t="s">
        <v>187</v>
      </c>
      <c r="BE192" s="150">
        <f t="shared" si="14"/>
        <v>0</v>
      </c>
      <c r="BF192" s="150">
        <f t="shared" si="15"/>
        <v>0</v>
      </c>
      <c r="BG192" s="150">
        <f t="shared" si="16"/>
        <v>0</v>
      </c>
      <c r="BH192" s="150">
        <f t="shared" si="17"/>
        <v>0</v>
      </c>
      <c r="BI192" s="150">
        <f t="shared" si="18"/>
        <v>0</v>
      </c>
      <c r="BJ192" s="17" t="s">
        <v>84</v>
      </c>
      <c r="BK192" s="150">
        <f t="shared" si="19"/>
        <v>0</v>
      </c>
      <c r="BL192" s="17" t="s">
        <v>287</v>
      </c>
      <c r="BM192" s="149" t="s">
        <v>4202</v>
      </c>
    </row>
    <row r="193" spans="2:65" s="1" customFormat="1" ht="16.5" customHeight="1">
      <c r="B193" s="32"/>
      <c r="C193" s="175" t="s">
        <v>484</v>
      </c>
      <c r="D193" s="175" t="s">
        <v>338</v>
      </c>
      <c r="E193" s="176" t="s">
        <v>4203</v>
      </c>
      <c r="F193" s="177" t="s">
        <v>4204</v>
      </c>
      <c r="G193" s="178" t="s">
        <v>397</v>
      </c>
      <c r="H193" s="179">
        <v>450</v>
      </c>
      <c r="I193" s="180"/>
      <c r="J193" s="181">
        <f t="shared" si="10"/>
        <v>0</v>
      </c>
      <c r="K193" s="182"/>
      <c r="L193" s="183"/>
      <c r="M193" s="184" t="s">
        <v>1</v>
      </c>
      <c r="N193" s="185" t="s">
        <v>39</v>
      </c>
      <c r="P193" s="147">
        <f t="shared" si="11"/>
        <v>0</v>
      </c>
      <c r="Q193" s="147">
        <v>5.2999999999999998E-4</v>
      </c>
      <c r="R193" s="147">
        <f t="shared" si="12"/>
        <v>0.23849999999999999</v>
      </c>
      <c r="S193" s="147">
        <v>0</v>
      </c>
      <c r="T193" s="148">
        <f t="shared" si="13"/>
        <v>0</v>
      </c>
      <c r="AR193" s="149" t="s">
        <v>388</v>
      </c>
      <c r="AT193" s="149" t="s">
        <v>338</v>
      </c>
      <c r="AU193" s="149" t="s">
        <v>84</v>
      </c>
      <c r="AY193" s="17" t="s">
        <v>187</v>
      </c>
      <c r="BE193" s="150">
        <f t="shared" si="14"/>
        <v>0</v>
      </c>
      <c r="BF193" s="150">
        <f t="shared" si="15"/>
        <v>0</v>
      </c>
      <c r="BG193" s="150">
        <f t="shared" si="16"/>
        <v>0</v>
      </c>
      <c r="BH193" s="150">
        <f t="shared" si="17"/>
        <v>0</v>
      </c>
      <c r="BI193" s="150">
        <f t="shared" si="18"/>
        <v>0</v>
      </c>
      <c r="BJ193" s="17" t="s">
        <v>84</v>
      </c>
      <c r="BK193" s="150">
        <f t="shared" si="19"/>
        <v>0</v>
      </c>
      <c r="BL193" s="17" t="s">
        <v>287</v>
      </c>
      <c r="BM193" s="149" t="s">
        <v>4205</v>
      </c>
    </row>
    <row r="194" spans="2:65" s="1" customFormat="1" ht="24.2" customHeight="1">
      <c r="B194" s="32"/>
      <c r="C194" s="137" t="s">
        <v>494</v>
      </c>
      <c r="D194" s="137" t="s">
        <v>189</v>
      </c>
      <c r="E194" s="138" t="s">
        <v>4206</v>
      </c>
      <c r="F194" s="139" t="s">
        <v>4207</v>
      </c>
      <c r="G194" s="140" t="s">
        <v>397</v>
      </c>
      <c r="H194" s="141">
        <v>105</v>
      </c>
      <c r="I194" s="142"/>
      <c r="J194" s="143">
        <f t="shared" si="10"/>
        <v>0</v>
      </c>
      <c r="K194" s="144"/>
      <c r="L194" s="32"/>
      <c r="M194" s="145" t="s">
        <v>1</v>
      </c>
      <c r="N194" s="146" t="s">
        <v>39</v>
      </c>
      <c r="P194" s="147">
        <f t="shared" si="11"/>
        <v>0</v>
      </c>
      <c r="Q194" s="147">
        <v>0</v>
      </c>
      <c r="R194" s="147">
        <f t="shared" si="12"/>
        <v>0</v>
      </c>
      <c r="S194" s="147">
        <v>0</v>
      </c>
      <c r="T194" s="148">
        <f t="shared" si="13"/>
        <v>0</v>
      </c>
      <c r="AR194" s="149" t="s">
        <v>287</v>
      </c>
      <c r="AT194" s="149" t="s">
        <v>189</v>
      </c>
      <c r="AU194" s="149" t="s">
        <v>84</v>
      </c>
      <c r="AY194" s="17" t="s">
        <v>187</v>
      </c>
      <c r="BE194" s="150">
        <f t="shared" si="14"/>
        <v>0</v>
      </c>
      <c r="BF194" s="150">
        <f t="shared" si="15"/>
        <v>0</v>
      </c>
      <c r="BG194" s="150">
        <f t="shared" si="16"/>
        <v>0</v>
      </c>
      <c r="BH194" s="150">
        <f t="shared" si="17"/>
        <v>0</v>
      </c>
      <c r="BI194" s="150">
        <f t="shared" si="18"/>
        <v>0</v>
      </c>
      <c r="BJ194" s="17" t="s">
        <v>84</v>
      </c>
      <c r="BK194" s="150">
        <f t="shared" si="19"/>
        <v>0</v>
      </c>
      <c r="BL194" s="17" t="s">
        <v>287</v>
      </c>
      <c r="BM194" s="149" t="s">
        <v>4208</v>
      </c>
    </row>
    <row r="195" spans="2:65" s="1" customFormat="1" ht="16.5" customHeight="1">
      <c r="B195" s="32"/>
      <c r="C195" s="175" t="s">
        <v>501</v>
      </c>
      <c r="D195" s="175" t="s">
        <v>338</v>
      </c>
      <c r="E195" s="176" t="s">
        <v>4209</v>
      </c>
      <c r="F195" s="177" t="s">
        <v>4210</v>
      </c>
      <c r="G195" s="178" t="s">
        <v>397</v>
      </c>
      <c r="H195" s="179">
        <v>105</v>
      </c>
      <c r="I195" s="180"/>
      <c r="J195" s="181">
        <f t="shared" si="10"/>
        <v>0</v>
      </c>
      <c r="K195" s="182"/>
      <c r="L195" s="183"/>
      <c r="M195" s="184" t="s">
        <v>1</v>
      </c>
      <c r="N195" s="185" t="s">
        <v>39</v>
      </c>
      <c r="P195" s="147">
        <f t="shared" si="11"/>
        <v>0</v>
      </c>
      <c r="Q195" s="147">
        <v>8.9999999999999998E-4</v>
      </c>
      <c r="R195" s="147">
        <f t="shared" si="12"/>
        <v>9.4500000000000001E-2</v>
      </c>
      <c r="S195" s="147">
        <v>0</v>
      </c>
      <c r="T195" s="148">
        <f t="shared" si="13"/>
        <v>0</v>
      </c>
      <c r="AR195" s="149" t="s">
        <v>388</v>
      </c>
      <c r="AT195" s="149" t="s">
        <v>338</v>
      </c>
      <c r="AU195" s="149" t="s">
        <v>84</v>
      </c>
      <c r="AY195" s="17" t="s">
        <v>187</v>
      </c>
      <c r="BE195" s="150">
        <f t="shared" si="14"/>
        <v>0</v>
      </c>
      <c r="BF195" s="150">
        <f t="shared" si="15"/>
        <v>0</v>
      </c>
      <c r="BG195" s="150">
        <f t="shared" si="16"/>
        <v>0</v>
      </c>
      <c r="BH195" s="150">
        <f t="shared" si="17"/>
        <v>0</v>
      </c>
      <c r="BI195" s="150">
        <f t="shared" si="18"/>
        <v>0</v>
      </c>
      <c r="BJ195" s="17" t="s">
        <v>84</v>
      </c>
      <c r="BK195" s="150">
        <f t="shared" si="19"/>
        <v>0</v>
      </c>
      <c r="BL195" s="17" t="s">
        <v>287</v>
      </c>
      <c r="BM195" s="149" t="s">
        <v>4211</v>
      </c>
    </row>
    <row r="196" spans="2:65" s="1" customFormat="1" ht="24.2" customHeight="1">
      <c r="B196" s="32"/>
      <c r="C196" s="137" t="s">
        <v>506</v>
      </c>
      <c r="D196" s="137" t="s">
        <v>189</v>
      </c>
      <c r="E196" s="138" t="s">
        <v>4212</v>
      </c>
      <c r="F196" s="139" t="s">
        <v>4213</v>
      </c>
      <c r="G196" s="140" t="s">
        <v>397</v>
      </c>
      <c r="H196" s="141">
        <v>255</v>
      </c>
      <c r="I196" s="142"/>
      <c r="J196" s="143">
        <f t="shared" si="10"/>
        <v>0</v>
      </c>
      <c r="K196" s="144"/>
      <c r="L196" s="32"/>
      <c r="M196" s="145" t="s">
        <v>1</v>
      </c>
      <c r="N196" s="146" t="s">
        <v>39</v>
      </c>
      <c r="P196" s="147">
        <f t="shared" si="11"/>
        <v>0</v>
      </c>
      <c r="Q196" s="147">
        <v>0</v>
      </c>
      <c r="R196" s="147">
        <f t="shared" si="12"/>
        <v>0</v>
      </c>
      <c r="S196" s="147">
        <v>0</v>
      </c>
      <c r="T196" s="148">
        <f t="shared" si="13"/>
        <v>0</v>
      </c>
      <c r="AR196" s="149" t="s">
        <v>287</v>
      </c>
      <c r="AT196" s="149" t="s">
        <v>189</v>
      </c>
      <c r="AU196" s="149" t="s">
        <v>84</v>
      </c>
      <c r="AY196" s="17" t="s">
        <v>187</v>
      </c>
      <c r="BE196" s="150">
        <f t="shared" si="14"/>
        <v>0</v>
      </c>
      <c r="BF196" s="150">
        <f t="shared" si="15"/>
        <v>0</v>
      </c>
      <c r="BG196" s="150">
        <f t="shared" si="16"/>
        <v>0</v>
      </c>
      <c r="BH196" s="150">
        <f t="shared" si="17"/>
        <v>0</v>
      </c>
      <c r="BI196" s="150">
        <f t="shared" si="18"/>
        <v>0</v>
      </c>
      <c r="BJ196" s="17" t="s">
        <v>84</v>
      </c>
      <c r="BK196" s="150">
        <f t="shared" si="19"/>
        <v>0</v>
      </c>
      <c r="BL196" s="17" t="s">
        <v>287</v>
      </c>
      <c r="BM196" s="149" t="s">
        <v>4214</v>
      </c>
    </row>
    <row r="197" spans="2:65" s="1" customFormat="1" ht="16.5" customHeight="1">
      <c r="B197" s="32"/>
      <c r="C197" s="175" t="s">
        <v>478</v>
      </c>
      <c r="D197" s="175" t="s">
        <v>338</v>
      </c>
      <c r="E197" s="176" t="s">
        <v>4215</v>
      </c>
      <c r="F197" s="177" t="s">
        <v>4176</v>
      </c>
      <c r="G197" s="178" t="s">
        <v>397</v>
      </c>
      <c r="H197" s="179">
        <v>255</v>
      </c>
      <c r="I197" s="180"/>
      <c r="J197" s="181">
        <f t="shared" si="10"/>
        <v>0</v>
      </c>
      <c r="K197" s="182"/>
      <c r="L197" s="183"/>
      <c r="M197" s="184" t="s">
        <v>1</v>
      </c>
      <c r="N197" s="185" t="s">
        <v>39</v>
      </c>
      <c r="P197" s="147">
        <f t="shared" si="11"/>
        <v>0</v>
      </c>
      <c r="Q197" s="147">
        <v>1E-4</v>
      </c>
      <c r="R197" s="147">
        <f t="shared" si="12"/>
        <v>2.5500000000000002E-2</v>
      </c>
      <c r="S197" s="147">
        <v>0</v>
      </c>
      <c r="T197" s="148">
        <f t="shared" si="13"/>
        <v>0</v>
      </c>
      <c r="AR197" s="149" t="s">
        <v>388</v>
      </c>
      <c r="AT197" s="149" t="s">
        <v>338</v>
      </c>
      <c r="AU197" s="149" t="s">
        <v>84</v>
      </c>
      <c r="AY197" s="17" t="s">
        <v>187</v>
      </c>
      <c r="BE197" s="150">
        <f t="shared" si="14"/>
        <v>0</v>
      </c>
      <c r="BF197" s="150">
        <f t="shared" si="15"/>
        <v>0</v>
      </c>
      <c r="BG197" s="150">
        <f t="shared" si="16"/>
        <v>0</v>
      </c>
      <c r="BH197" s="150">
        <f t="shared" si="17"/>
        <v>0</v>
      </c>
      <c r="BI197" s="150">
        <f t="shared" si="18"/>
        <v>0</v>
      </c>
      <c r="BJ197" s="17" t="s">
        <v>84</v>
      </c>
      <c r="BK197" s="150">
        <f t="shared" si="19"/>
        <v>0</v>
      </c>
      <c r="BL197" s="17" t="s">
        <v>287</v>
      </c>
      <c r="BM197" s="149" t="s">
        <v>4216</v>
      </c>
    </row>
    <row r="198" spans="2:65" s="1" customFormat="1" ht="24.2" customHeight="1">
      <c r="B198" s="32"/>
      <c r="C198" s="137" t="s">
        <v>515</v>
      </c>
      <c r="D198" s="137" t="s">
        <v>189</v>
      </c>
      <c r="E198" s="138" t="s">
        <v>4217</v>
      </c>
      <c r="F198" s="139" t="s">
        <v>4218</v>
      </c>
      <c r="G198" s="140" t="s">
        <v>397</v>
      </c>
      <c r="H198" s="141">
        <v>50</v>
      </c>
      <c r="I198" s="142"/>
      <c r="J198" s="143">
        <f t="shared" si="10"/>
        <v>0</v>
      </c>
      <c r="K198" s="144"/>
      <c r="L198" s="32"/>
      <c r="M198" s="145" t="s">
        <v>1</v>
      </c>
      <c r="N198" s="146" t="s">
        <v>39</v>
      </c>
      <c r="P198" s="147">
        <f t="shared" si="11"/>
        <v>0</v>
      </c>
      <c r="Q198" s="147">
        <v>0</v>
      </c>
      <c r="R198" s="147">
        <f t="shared" si="12"/>
        <v>0</v>
      </c>
      <c r="S198" s="147">
        <v>0</v>
      </c>
      <c r="T198" s="148">
        <f t="shared" si="13"/>
        <v>0</v>
      </c>
      <c r="AR198" s="149" t="s">
        <v>287</v>
      </c>
      <c r="AT198" s="149" t="s">
        <v>189</v>
      </c>
      <c r="AU198" s="149" t="s">
        <v>84</v>
      </c>
      <c r="AY198" s="17" t="s">
        <v>187</v>
      </c>
      <c r="BE198" s="150">
        <f t="shared" si="14"/>
        <v>0</v>
      </c>
      <c r="BF198" s="150">
        <f t="shared" si="15"/>
        <v>0</v>
      </c>
      <c r="BG198" s="150">
        <f t="shared" si="16"/>
        <v>0</v>
      </c>
      <c r="BH198" s="150">
        <f t="shared" si="17"/>
        <v>0</v>
      </c>
      <c r="BI198" s="150">
        <f t="shared" si="18"/>
        <v>0</v>
      </c>
      <c r="BJ198" s="17" t="s">
        <v>84</v>
      </c>
      <c r="BK198" s="150">
        <f t="shared" si="19"/>
        <v>0</v>
      </c>
      <c r="BL198" s="17" t="s">
        <v>287</v>
      </c>
      <c r="BM198" s="149" t="s">
        <v>4219</v>
      </c>
    </row>
    <row r="199" spans="2:65" s="1" customFormat="1" ht="16.5" customHeight="1">
      <c r="B199" s="32"/>
      <c r="C199" s="175" t="s">
        <v>519</v>
      </c>
      <c r="D199" s="175" t="s">
        <v>338</v>
      </c>
      <c r="E199" s="176" t="s">
        <v>4220</v>
      </c>
      <c r="F199" s="177" t="s">
        <v>4221</v>
      </c>
      <c r="G199" s="178" t="s">
        <v>397</v>
      </c>
      <c r="H199" s="179">
        <v>50</v>
      </c>
      <c r="I199" s="180"/>
      <c r="J199" s="181">
        <f t="shared" si="10"/>
        <v>0</v>
      </c>
      <c r="K199" s="182"/>
      <c r="L199" s="183"/>
      <c r="M199" s="184" t="s">
        <v>1</v>
      </c>
      <c r="N199" s="185" t="s">
        <v>39</v>
      </c>
      <c r="P199" s="147">
        <f t="shared" si="11"/>
        <v>0</v>
      </c>
      <c r="Q199" s="147">
        <v>3.5E-4</v>
      </c>
      <c r="R199" s="147">
        <f t="shared" si="12"/>
        <v>1.7499999999999998E-2</v>
      </c>
      <c r="S199" s="147">
        <v>0</v>
      </c>
      <c r="T199" s="148">
        <f t="shared" si="13"/>
        <v>0</v>
      </c>
      <c r="AR199" s="149" t="s">
        <v>388</v>
      </c>
      <c r="AT199" s="149" t="s">
        <v>338</v>
      </c>
      <c r="AU199" s="149" t="s">
        <v>84</v>
      </c>
      <c r="AY199" s="17" t="s">
        <v>187</v>
      </c>
      <c r="BE199" s="150">
        <f t="shared" si="14"/>
        <v>0</v>
      </c>
      <c r="BF199" s="150">
        <f t="shared" si="15"/>
        <v>0</v>
      </c>
      <c r="BG199" s="150">
        <f t="shared" si="16"/>
        <v>0</v>
      </c>
      <c r="BH199" s="150">
        <f t="shared" si="17"/>
        <v>0</v>
      </c>
      <c r="BI199" s="150">
        <f t="shared" si="18"/>
        <v>0</v>
      </c>
      <c r="BJ199" s="17" t="s">
        <v>84</v>
      </c>
      <c r="BK199" s="150">
        <f t="shared" si="19"/>
        <v>0</v>
      </c>
      <c r="BL199" s="17" t="s">
        <v>287</v>
      </c>
      <c r="BM199" s="149" t="s">
        <v>4222</v>
      </c>
    </row>
    <row r="200" spans="2:65" s="1" customFormat="1" ht="24.2" customHeight="1">
      <c r="B200" s="32"/>
      <c r="C200" s="137" t="s">
        <v>524</v>
      </c>
      <c r="D200" s="137" t="s">
        <v>189</v>
      </c>
      <c r="E200" s="138" t="s">
        <v>4223</v>
      </c>
      <c r="F200" s="139" t="s">
        <v>4218</v>
      </c>
      <c r="G200" s="140" t="s">
        <v>397</v>
      </c>
      <c r="H200" s="141">
        <v>350</v>
      </c>
      <c r="I200" s="142"/>
      <c r="J200" s="143">
        <f t="shared" si="10"/>
        <v>0</v>
      </c>
      <c r="K200" s="144"/>
      <c r="L200" s="32"/>
      <c r="M200" s="145" t="s">
        <v>1</v>
      </c>
      <c r="N200" s="146" t="s">
        <v>39</v>
      </c>
      <c r="P200" s="147">
        <f t="shared" si="11"/>
        <v>0</v>
      </c>
      <c r="Q200" s="147">
        <v>0</v>
      </c>
      <c r="R200" s="147">
        <f t="shared" si="12"/>
        <v>0</v>
      </c>
      <c r="S200" s="147">
        <v>0</v>
      </c>
      <c r="T200" s="148">
        <f t="shared" si="13"/>
        <v>0</v>
      </c>
      <c r="AR200" s="149" t="s">
        <v>287</v>
      </c>
      <c r="AT200" s="149" t="s">
        <v>189</v>
      </c>
      <c r="AU200" s="149" t="s">
        <v>84</v>
      </c>
      <c r="AY200" s="17" t="s">
        <v>187</v>
      </c>
      <c r="BE200" s="150">
        <f t="shared" si="14"/>
        <v>0</v>
      </c>
      <c r="BF200" s="150">
        <f t="shared" si="15"/>
        <v>0</v>
      </c>
      <c r="BG200" s="150">
        <f t="shared" si="16"/>
        <v>0</v>
      </c>
      <c r="BH200" s="150">
        <f t="shared" si="17"/>
        <v>0</v>
      </c>
      <c r="BI200" s="150">
        <f t="shared" si="18"/>
        <v>0</v>
      </c>
      <c r="BJ200" s="17" t="s">
        <v>84</v>
      </c>
      <c r="BK200" s="150">
        <f t="shared" si="19"/>
        <v>0</v>
      </c>
      <c r="BL200" s="17" t="s">
        <v>287</v>
      </c>
      <c r="BM200" s="149" t="s">
        <v>4224</v>
      </c>
    </row>
    <row r="201" spans="2:65" s="1" customFormat="1" ht="16.5" customHeight="1">
      <c r="B201" s="32"/>
      <c r="C201" s="175" t="s">
        <v>529</v>
      </c>
      <c r="D201" s="175" t="s">
        <v>338</v>
      </c>
      <c r="E201" s="176" t="s">
        <v>4225</v>
      </c>
      <c r="F201" s="177" t="s">
        <v>4193</v>
      </c>
      <c r="G201" s="178" t="s">
        <v>397</v>
      </c>
      <c r="H201" s="179">
        <v>350</v>
      </c>
      <c r="I201" s="180"/>
      <c r="J201" s="181">
        <f t="shared" si="10"/>
        <v>0</v>
      </c>
      <c r="K201" s="182"/>
      <c r="L201" s="183"/>
      <c r="M201" s="184" t="s">
        <v>1</v>
      </c>
      <c r="N201" s="185" t="s">
        <v>39</v>
      </c>
      <c r="P201" s="147">
        <f t="shared" si="11"/>
        <v>0</v>
      </c>
      <c r="Q201" s="147">
        <v>1.7000000000000001E-4</v>
      </c>
      <c r="R201" s="147">
        <f t="shared" si="12"/>
        <v>5.9500000000000004E-2</v>
      </c>
      <c r="S201" s="147">
        <v>0</v>
      </c>
      <c r="T201" s="148">
        <f t="shared" si="13"/>
        <v>0</v>
      </c>
      <c r="AR201" s="149" t="s">
        <v>388</v>
      </c>
      <c r="AT201" s="149" t="s">
        <v>338</v>
      </c>
      <c r="AU201" s="149" t="s">
        <v>84</v>
      </c>
      <c r="AY201" s="17" t="s">
        <v>187</v>
      </c>
      <c r="BE201" s="150">
        <f t="shared" si="14"/>
        <v>0</v>
      </c>
      <c r="BF201" s="150">
        <f t="shared" si="15"/>
        <v>0</v>
      </c>
      <c r="BG201" s="150">
        <f t="shared" si="16"/>
        <v>0</v>
      </c>
      <c r="BH201" s="150">
        <f t="shared" si="17"/>
        <v>0</v>
      </c>
      <c r="BI201" s="150">
        <f t="shared" si="18"/>
        <v>0</v>
      </c>
      <c r="BJ201" s="17" t="s">
        <v>84</v>
      </c>
      <c r="BK201" s="150">
        <f t="shared" si="19"/>
        <v>0</v>
      </c>
      <c r="BL201" s="17" t="s">
        <v>287</v>
      </c>
      <c r="BM201" s="149" t="s">
        <v>4226</v>
      </c>
    </row>
    <row r="202" spans="2:65" s="1" customFormat="1" ht="24.2" customHeight="1">
      <c r="B202" s="32"/>
      <c r="C202" s="137" t="s">
        <v>534</v>
      </c>
      <c r="D202" s="137" t="s">
        <v>189</v>
      </c>
      <c r="E202" s="138" t="s">
        <v>4227</v>
      </c>
      <c r="F202" s="139" t="s">
        <v>4218</v>
      </c>
      <c r="G202" s="140" t="s">
        <v>397</v>
      </c>
      <c r="H202" s="141">
        <v>1300</v>
      </c>
      <c r="I202" s="142"/>
      <c r="J202" s="143">
        <f t="shared" si="10"/>
        <v>0</v>
      </c>
      <c r="K202" s="144"/>
      <c r="L202" s="32"/>
      <c r="M202" s="145" t="s">
        <v>1</v>
      </c>
      <c r="N202" s="146" t="s">
        <v>39</v>
      </c>
      <c r="P202" s="147">
        <f t="shared" si="11"/>
        <v>0</v>
      </c>
      <c r="Q202" s="147">
        <v>0</v>
      </c>
      <c r="R202" s="147">
        <f t="shared" si="12"/>
        <v>0</v>
      </c>
      <c r="S202" s="147">
        <v>0</v>
      </c>
      <c r="T202" s="148">
        <f t="shared" si="13"/>
        <v>0</v>
      </c>
      <c r="AR202" s="149" t="s">
        <v>287</v>
      </c>
      <c r="AT202" s="149" t="s">
        <v>189</v>
      </c>
      <c r="AU202" s="149" t="s">
        <v>84</v>
      </c>
      <c r="AY202" s="17" t="s">
        <v>187</v>
      </c>
      <c r="BE202" s="150">
        <f t="shared" si="14"/>
        <v>0</v>
      </c>
      <c r="BF202" s="150">
        <f t="shared" si="15"/>
        <v>0</v>
      </c>
      <c r="BG202" s="150">
        <f t="shared" si="16"/>
        <v>0</v>
      </c>
      <c r="BH202" s="150">
        <f t="shared" si="17"/>
        <v>0</v>
      </c>
      <c r="BI202" s="150">
        <f t="shared" si="18"/>
        <v>0</v>
      </c>
      <c r="BJ202" s="17" t="s">
        <v>84</v>
      </c>
      <c r="BK202" s="150">
        <f t="shared" si="19"/>
        <v>0</v>
      </c>
      <c r="BL202" s="17" t="s">
        <v>287</v>
      </c>
      <c r="BM202" s="149" t="s">
        <v>4228</v>
      </c>
    </row>
    <row r="203" spans="2:65" s="1" customFormat="1" ht="16.5" customHeight="1">
      <c r="B203" s="32"/>
      <c r="C203" s="175" t="s">
        <v>539</v>
      </c>
      <c r="D203" s="175" t="s">
        <v>338</v>
      </c>
      <c r="E203" s="176" t="s">
        <v>4229</v>
      </c>
      <c r="F203" s="177" t="s">
        <v>4182</v>
      </c>
      <c r="G203" s="178" t="s">
        <v>397</v>
      </c>
      <c r="H203" s="179">
        <v>1300</v>
      </c>
      <c r="I203" s="180"/>
      <c r="J203" s="181">
        <f t="shared" si="10"/>
        <v>0</v>
      </c>
      <c r="K203" s="182"/>
      <c r="L203" s="183"/>
      <c r="M203" s="184" t="s">
        <v>1</v>
      </c>
      <c r="N203" s="185" t="s">
        <v>39</v>
      </c>
      <c r="P203" s="147">
        <f t="shared" si="11"/>
        <v>0</v>
      </c>
      <c r="Q203" s="147">
        <v>1.2E-4</v>
      </c>
      <c r="R203" s="147">
        <f t="shared" si="12"/>
        <v>0.156</v>
      </c>
      <c r="S203" s="147">
        <v>0</v>
      </c>
      <c r="T203" s="148">
        <f t="shared" si="13"/>
        <v>0</v>
      </c>
      <c r="AR203" s="149" t="s">
        <v>388</v>
      </c>
      <c r="AT203" s="149" t="s">
        <v>338</v>
      </c>
      <c r="AU203" s="149" t="s">
        <v>84</v>
      </c>
      <c r="AY203" s="17" t="s">
        <v>187</v>
      </c>
      <c r="BE203" s="150">
        <f t="shared" si="14"/>
        <v>0</v>
      </c>
      <c r="BF203" s="150">
        <f t="shared" si="15"/>
        <v>0</v>
      </c>
      <c r="BG203" s="150">
        <f t="shared" si="16"/>
        <v>0</v>
      </c>
      <c r="BH203" s="150">
        <f t="shared" si="17"/>
        <v>0</v>
      </c>
      <c r="BI203" s="150">
        <f t="shared" si="18"/>
        <v>0</v>
      </c>
      <c r="BJ203" s="17" t="s">
        <v>84</v>
      </c>
      <c r="BK203" s="150">
        <f t="shared" si="19"/>
        <v>0</v>
      </c>
      <c r="BL203" s="17" t="s">
        <v>287</v>
      </c>
      <c r="BM203" s="149" t="s">
        <v>4230</v>
      </c>
    </row>
    <row r="204" spans="2:65" s="1" customFormat="1" ht="37.9" customHeight="1">
      <c r="B204" s="32"/>
      <c r="C204" s="137" t="s">
        <v>543</v>
      </c>
      <c r="D204" s="137" t="s">
        <v>189</v>
      </c>
      <c r="E204" s="138" t="s">
        <v>4231</v>
      </c>
      <c r="F204" s="139" t="s">
        <v>4232</v>
      </c>
      <c r="G204" s="140" t="s">
        <v>397</v>
      </c>
      <c r="H204" s="141">
        <v>600</v>
      </c>
      <c r="I204" s="142"/>
      <c r="J204" s="143">
        <f t="shared" si="10"/>
        <v>0</v>
      </c>
      <c r="K204" s="144"/>
      <c r="L204" s="32"/>
      <c r="M204" s="145" t="s">
        <v>1</v>
      </c>
      <c r="N204" s="146" t="s">
        <v>39</v>
      </c>
      <c r="P204" s="147">
        <f t="shared" si="11"/>
        <v>0</v>
      </c>
      <c r="Q204" s="147">
        <v>0</v>
      </c>
      <c r="R204" s="147">
        <f t="shared" si="12"/>
        <v>0</v>
      </c>
      <c r="S204" s="147">
        <v>0</v>
      </c>
      <c r="T204" s="148">
        <f t="shared" si="13"/>
        <v>0</v>
      </c>
      <c r="AR204" s="149" t="s">
        <v>548</v>
      </c>
      <c r="AT204" s="149" t="s">
        <v>189</v>
      </c>
      <c r="AU204" s="149" t="s">
        <v>84</v>
      </c>
      <c r="AY204" s="17" t="s">
        <v>187</v>
      </c>
      <c r="BE204" s="150">
        <f t="shared" si="14"/>
        <v>0</v>
      </c>
      <c r="BF204" s="150">
        <f t="shared" si="15"/>
        <v>0</v>
      </c>
      <c r="BG204" s="150">
        <f t="shared" si="16"/>
        <v>0</v>
      </c>
      <c r="BH204" s="150">
        <f t="shared" si="17"/>
        <v>0</v>
      </c>
      <c r="BI204" s="150">
        <f t="shared" si="18"/>
        <v>0</v>
      </c>
      <c r="BJ204" s="17" t="s">
        <v>84</v>
      </c>
      <c r="BK204" s="150">
        <f t="shared" si="19"/>
        <v>0</v>
      </c>
      <c r="BL204" s="17" t="s">
        <v>548</v>
      </c>
      <c r="BM204" s="149" t="s">
        <v>4233</v>
      </c>
    </row>
    <row r="205" spans="2:65" s="1" customFormat="1" ht="16.5" customHeight="1">
      <c r="B205" s="32"/>
      <c r="C205" s="175" t="s">
        <v>548</v>
      </c>
      <c r="D205" s="175" t="s">
        <v>338</v>
      </c>
      <c r="E205" s="176" t="s">
        <v>4234</v>
      </c>
      <c r="F205" s="177" t="s">
        <v>4235</v>
      </c>
      <c r="G205" s="178" t="s">
        <v>397</v>
      </c>
      <c r="H205" s="179">
        <v>600</v>
      </c>
      <c r="I205" s="180"/>
      <c r="J205" s="181">
        <f t="shared" si="10"/>
        <v>0</v>
      </c>
      <c r="K205" s="182"/>
      <c r="L205" s="183"/>
      <c r="M205" s="184" t="s">
        <v>1</v>
      </c>
      <c r="N205" s="185" t="s">
        <v>39</v>
      </c>
      <c r="P205" s="147">
        <f t="shared" si="11"/>
        <v>0</v>
      </c>
      <c r="Q205" s="147">
        <v>6.9999999999999994E-5</v>
      </c>
      <c r="R205" s="147">
        <f t="shared" si="12"/>
        <v>4.1999999999999996E-2</v>
      </c>
      <c r="S205" s="147">
        <v>0</v>
      </c>
      <c r="T205" s="148">
        <f t="shared" si="13"/>
        <v>0</v>
      </c>
      <c r="AR205" s="149" t="s">
        <v>964</v>
      </c>
      <c r="AT205" s="149" t="s">
        <v>338</v>
      </c>
      <c r="AU205" s="149" t="s">
        <v>84</v>
      </c>
      <c r="AY205" s="17" t="s">
        <v>187</v>
      </c>
      <c r="BE205" s="150">
        <f t="shared" si="14"/>
        <v>0</v>
      </c>
      <c r="BF205" s="150">
        <f t="shared" si="15"/>
        <v>0</v>
      </c>
      <c r="BG205" s="150">
        <f t="shared" si="16"/>
        <v>0</v>
      </c>
      <c r="BH205" s="150">
        <f t="shared" si="17"/>
        <v>0</v>
      </c>
      <c r="BI205" s="150">
        <f t="shared" si="18"/>
        <v>0</v>
      </c>
      <c r="BJ205" s="17" t="s">
        <v>84</v>
      </c>
      <c r="BK205" s="150">
        <f t="shared" si="19"/>
        <v>0</v>
      </c>
      <c r="BL205" s="17" t="s">
        <v>964</v>
      </c>
      <c r="BM205" s="149" t="s">
        <v>4236</v>
      </c>
    </row>
    <row r="206" spans="2:65" s="1" customFormat="1" ht="37.9" customHeight="1">
      <c r="B206" s="32"/>
      <c r="C206" s="137" t="s">
        <v>554</v>
      </c>
      <c r="D206" s="137" t="s">
        <v>189</v>
      </c>
      <c r="E206" s="138" t="s">
        <v>4237</v>
      </c>
      <c r="F206" s="139" t="s">
        <v>4232</v>
      </c>
      <c r="G206" s="140" t="s">
        <v>397</v>
      </c>
      <c r="H206" s="141">
        <v>225</v>
      </c>
      <c r="I206" s="142"/>
      <c r="J206" s="143">
        <f t="shared" si="10"/>
        <v>0</v>
      </c>
      <c r="K206" s="144"/>
      <c r="L206" s="32"/>
      <c r="M206" s="145" t="s">
        <v>1</v>
      </c>
      <c r="N206" s="146" t="s">
        <v>39</v>
      </c>
      <c r="P206" s="147">
        <f t="shared" si="11"/>
        <v>0</v>
      </c>
      <c r="Q206" s="147">
        <v>0</v>
      </c>
      <c r="R206" s="147">
        <f t="shared" si="12"/>
        <v>0</v>
      </c>
      <c r="S206" s="147">
        <v>0</v>
      </c>
      <c r="T206" s="148">
        <f t="shared" si="13"/>
        <v>0</v>
      </c>
      <c r="AR206" s="149" t="s">
        <v>548</v>
      </c>
      <c r="AT206" s="149" t="s">
        <v>189</v>
      </c>
      <c r="AU206" s="149" t="s">
        <v>84</v>
      </c>
      <c r="AY206" s="17" t="s">
        <v>187</v>
      </c>
      <c r="BE206" s="150">
        <f t="shared" si="14"/>
        <v>0</v>
      </c>
      <c r="BF206" s="150">
        <f t="shared" si="15"/>
        <v>0</v>
      </c>
      <c r="BG206" s="150">
        <f t="shared" si="16"/>
        <v>0</v>
      </c>
      <c r="BH206" s="150">
        <f t="shared" si="17"/>
        <v>0</v>
      </c>
      <c r="BI206" s="150">
        <f t="shared" si="18"/>
        <v>0</v>
      </c>
      <c r="BJ206" s="17" t="s">
        <v>84</v>
      </c>
      <c r="BK206" s="150">
        <f t="shared" si="19"/>
        <v>0</v>
      </c>
      <c r="BL206" s="17" t="s">
        <v>548</v>
      </c>
      <c r="BM206" s="149" t="s">
        <v>4238</v>
      </c>
    </row>
    <row r="207" spans="2:65" s="1" customFormat="1" ht="16.5" customHeight="1">
      <c r="B207" s="32"/>
      <c r="C207" s="175" t="s">
        <v>559</v>
      </c>
      <c r="D207" s="175" t="s">
        <v>338</v>
      </c>
      <c r="E207" s="176" t="s">
        <v>4239</v>
      </c>
      <c r="F207" s="177" t="s">
        <v>4240</v>
      </c>
      <c r="G207" s="178" t="s">
        <v>397</v>
      </c>
      <c r="H207" s="179">
        <v>225</v>
      </c>
      <c r="I207" s="180"/>
      <c r="J207" s="181">
        <f t="shared" si="10"/>
        <v>0</v>
      </c>
      <c r="K207" s="182"/>
      <c r="L207" s="183"/>
      <c r="M207" s="184" t="s">
        <v>1</v>
      </c>
      <c r="N207" s="185" t="s">
        <v>39</v>
      </c>
      <c r="P207" s="147">
        <f t="shared" si="11"/>
        <v>0</v>
      </c>
      <c r="Q207" s="147">
        <v>1.8000000000000001E-4</v>
      </c>
      <c r="R207" s="147">
        <f t="shared" si="12"/>
        <v>4.0500000000000001E-2</v>
      </c>
      <c r="S207" s="147">
        <v>0</v>
      </c>
      <c r="T207" s="148">
        <f t="shared" si="13"/>
        <v>0</v>
      </c>
      <c r="AR207" s="149" t="s">
        <v>964</v>
      </c>
      <c r="AT207" s="149" t="s">
        <v>338</v>
      </c>
      <c r="AU207" s="149" t="s">
        <v>84</v>
      </c>
      <c r="AY207" s="17" t="s">
        <v>187</v>
      </c>
      <c r="BE207" s="150">
        <f t="shared" si="14"/>
        <v>0</v>
      </c>
      <c r="BF207" s="150">
        <f t="shared" si="15"/>
        <v>0</v>
      </c>
      <c r="BG207" s="150">
        <f t="shared" si="16"/>
        <v>0</v>
      </c>
      <c r="BH207" s="150">
        <f t="shared" si="17"/>
        <v>0</v>
      </c>
      <c r="BI207" s="150">
        <f t="shared" si="18"/>
        <v>0</v>
      </c>
      <c r="BJ207" s="17" t="s">
        <v>84</v>
      </c>
      <c r="BK207" s="150">
        <f t="shared" si="19"/>
        <v>0</v>
      </c>
      <c r="BL207" s="17" t="s">
        <v>964</v>
      </c>
      <c r="BM207" s="149" t="s">
        <v>4241</v>
      </c>
    </row>
    <row r="208" spans="2:65" s="1" customFormat="1" ht="37.9" customHeight="1">
      <c r="B208" s="32"/>
      <c r="C208" s="137" t="s">
        <v>565</v>
      </c>
      <c r="D208" s="137" t="s">
        <v>189</v>
      </c>
      <c r="E208" s="138" t="s">
        <v>4242</v>
      </c>
      <c r="F208" s="139" t="s">
        <v>4243</v>
      </c>
      <c r="G208" s="140" t="s">
        <v>397</v>
      </c>
      <c r="H208" s="141">
        <v>150</v>
      </c>
      <c r="I208" s="142"/>
      <c r="J208" s="143">
        <f t="shared" si="10"/>
        <v>0</v>
      </c>
      <c r="K208" s="144"/>
      <c r="L208" s="32"/>
      <c r="M208" s="145" t="s">
        <v>1</v>
      </c>
      <c r="N208" s="146" t="s">
        <v>39</v>
      </c>
      <c r="P208" s="147">
        <f t="shared" si="11"/>
        <v>0</v>
      </c>
      <c r="Q208" s="147">
        <v>0</v>
      </c>
      <c r="R208" s="147">
        <f t="shared" si="12"/>
        <v>0</v>
      </c>
      <c r="S208" s="147">
        <v>0</v>
      </c>
      <c r="T208" s="148">
        <f t="shared" si="13"/>
        <v>0</v>
      </c>
      <c r="AR208" s="149" t="s">
        <v>548</v>
      </c>
      <c r="AT208" s="149" t="s">
        <v>189</v>
      </c>
      <c r="AU208" s="149" t="s">
        <v>84</v>
      </c>
      <c r="AY208" s="17" t="s">
        <v>187</v>
      </c>
      <c r="BE208" s="150">
        <f t="shared" si="14"/>
        <v>0</v>
      </c>
      <c r="BF208" s="150">
        <f t="shared" si="15"/>
        <v>0</v>
      </c>
      <c r="BG208" s="150">
        <f t="shared" si="16"/>
        <v>0</v>
      </c>
      <c r="BH208" s="150">
        <f t="shared" si="17"/>
        <v>0</v>
      </c>
      <c r="BI208" s="150">
        <f t="shared" si="18"/>
        <v>0</v>
      </c>
      <c r="BJ208" s="17" t="s">
        <v>84</v>
      </c>
      <c r="BK208" s="150">
        <f t="shared" si="19"/>
        <v>0</v>
      </c>
      <c r="BL208" s="17" t="s">
        <v>548</v>
      </c>
      <c r="BM208" s="149" t="s">
        <v>4244</v>
      </c>
    </row>
    <row r="209" spans="2:65" s="1" customFormat="1" ht="16.5" customHeight="1">
      <c r="B209" s="32"/>
      <c r="C209" s="175" t="s">
        <v>573</v>
      </c>
      <c r="D209" s="175" t="s">
        <v>338</v>
      </c>
      <c r="E209" s="176" t="s">
        <v>4245</v>
      </c>
      <c r="F209" s="177" t="s">
        <v>4246</v>
      </c>
      <c r="G209" s="178" t="s">
        <v>397</v>
      </c>
      <c r="H209" s="179">
        <v>150</v>
      </c>
      <c r="I209" s="180"/>
      <c r="J209" s="181">
        <f t="shared" si="10"/>
        <v>0</v>
      </c>
      <c r="K209" s="182"/>
      <c r="L209" s="183"/>
      <c r="M209" s="184" t="s">
        <v>1</v>
      </c>
      <c r="N209" s="185" t="s">
        <v>39</v>
      </c>
      <c r="P209" s="147">
        <f t="shared" si="11"/>
        <v>0</v>
      </c>
      <c r="Q209" s="147">
        <v>2.7E-4</v>
      </c>
      <c r="R209" s="147">
        <f t="shared" si="12"/>
        <v>4.0500000000000001E-2</v>
      </c>
      <c r="S209" s="147">
        <v>0</v>
      </c>
      <c r="T209" s="148">
        <f t="shared" si="13"/>
        <v>0</v>
      </c>
      <c r="AR209" s="149" t="s">
        <v>964</v>
      </c>
      <c r="AT209" s="149" t="s">
        <v>338</v>
      </c>
      <c r="AU209" s="149" t="s">
        <v>84</v>
      </c>
      <c r="AY209" s="17" t="s">
        <v>187</v>
      </c>
      <c r="BE209" s="150">
        <f t="shared" si="14"/>
        <v>0</v>
      </c>
      <c r="BF209" s="150">
        <f t="shared" si="15"/>
        <v>0</v>
      </c>
      <c r="BG209" s="150">
        <f t="shared" si="16"/>
        <v>0</v>
      </c>
      <c r="BH209" s="150">
        <f t="shared" si="17"/>
        <v>0</v>
      </c>
      <c r="BI209" s="150">
        <f t="shared" si="18"/>
        <v>0</v>
      </c>
      <c r="BJ209" s="17" t="s">
        <v>84</v>
      </c>
      <c r="BK209" s="150">
        <f t="shared" si="19"/>
        <v>0</v>
      </c>
      <c r="BL209" s="17" t="s">
        <v>964</v>
      </c>
      <c r="BM209" s="149" t="s">
        <v>4247</v>
      </c>
    </row>
    <row r="210" spans="2:65" s="1" customFormat="1" ht="24.2" customHeight="1">
      <c r="B210" s="32"/>
      <c r="C210" s="137" t="s">
        <v>580</v>
      </c>
      <c r="D210" s="137" t="s">
        <v>189</v>
      </c>
      <c r="E210" s="138" t="s">
        <v>4248</v>
      </c>
      <c r="F210" s="139" t="s">
        <v>4249</v>
      </c>
      <c r="G210" s="140" t="s">
        <v>406</v>
      </c>
      <c r="H210" s="141">
        <v>3</v>
      </c>
      <c r="I210" s="142"/>
      <c r="J210" s="143">
        <f t="shared" si="10"/>
        <v>0</v>
      </c>
      <c r="K210" s="144"/>
      <c r="L210" s="32"/>
      <c r="M210" s="145" t="s">
        <v>1</v>
      </c>
      <c r="N210" s="146" t="s">
        <v>39</v>
      </c>
      <c r="P210" s="147">
        <f t="shared" si="11"/>
        <v>0</v>
      </c>
      <c r="Q210" s="147">
        <v>0</v>
      </c>
      <c r="R210" s="147">
        <f t="shared" si="12"/>
        <v>0</v>
      </c>
      <c r="S210" s="147">
        <v>0</v>
      </c>
      <c r="T210" s="148">
        <f t="shared" si="13"/>
        <v>0</v>
      </c>
      <c r="AR210" s="149" t="s">
        <v>287</v>
      </c>
      <c r="AT210" s="149" t="s">
        <v>189</v>
      </c>
      <c r="AU210" s="149" t="s">
        <v>84</v>
      </c>
      <c r="AY210" s="17" t="s">
        <v>187</v>
      </c>
      <c r="BE210" s="150">
        <f t="shared" si="14"/>
        <v>0</v>
      </c>
      <c r="BF210" s="150">
        <f t="shared" si="15"/>
        <v>0</v>
      </c>
      <c r="BG210" s="150">
        <f t="shared" si="16"/>
        <v>0</v>
      </c>
      <c r="BH210" s="150">
        <f t="shared" si="17"/>
        <v>0</v>
      </c>
      <c r="BI210" s="150">
        <f t="shared" si="18"/>
        <v>0</v>
      </c>
      <c r="BJ210" s="17" t="s">
        <v>84</v>
      </c>
      <c r="BK210" s="150">
        <f t="shared" si="19"/>
        <v>0</v>
      </c>
      <c r="BL210" s="17" t="s">
        <v>287</v>
      </c>
      <c r="BM210" s="149" t="s">
        <v>4250</v>
      </c>
    </row>
    <row r="211" spans="2:65" s="1" customFormat="1" ht="33" customHeight="1">
      <c r="B211" s="32"/>
      <c r="C211" s="175" t="s">
        <v>585</v>
      </c>
      <c r="D211" s="175" t="s">
        <v>338</v>
      </c>
      <c r="E211" s="176" t="s">
        <v>4251</v>
      </c>
      <c r="F211" s="177" t="s">
        <v>4252</v>
      </c>
      <c r="G211" s="178" t="s">
        <v>406</v>
      </c>
      <c r="H211" s="179">
        <v>3</v>
      </c>
      <c r="I211" s="180"/>
      <c r="J211" s="181">
        <f t="shared" si="10"/>
        <v>0</v>
      </c>
      <c r="K211" s="182"/>
      <c r="L211" s="183"/>
      <c r="M211" s="184" t="s">
        <v>1</v>
      </c>
      <c r="N211" s="185" t="s">
        <v>39</v>
      </c>
      <c r="P211" s="147">
        <f t="shared" si="11"/>
        <v>0</v>
      </c>
      <c r="Q211" s="147">
        <v>0</v>
      </c>
      <c r="R211" s="147">
        <f t="shared" si="12"/>
        <v>0</v>
      </c>
      <c r="S211" s="147">
        <v>0</v>
      </c>
      <c r="T211" s="148">
        <f t="shared" si="13"/>
        <v>0</v>
      </c>
      <c r="AR211" s="149" t="s">
        <v>388</v>
      </c>
      <c r="AT211" s="149" t="s">
        <v>338</v>
      </c>
      <c r="AU211" s="149" t="s">
        <v>84</v>
      </c>
      <c r="AY211" s="17" t="s">
        <v>187</v>
      </c>
      <c r="BE211" s="150">
        <f t="shared" si="14"/>
        <v>0</v>
      </c>
      <c r="BF211" s="150">
        <f t="shared" si="15"/>
        <v>0</v>
      </c>
      <c r="BG211" s="150">
        <f t="shared" si="16"/>
        <v>0</v>
      </c>
      <c r="BH211" s="150">
        <f t="shared" si="17"/>
        <v>0</v>
      </c>
      <c r="BI211" s="150">
        <f t="shared" si="18"/>
        <v>0</v>
      </c>
      <c r="BJ211" s="17" t="s">
        <v>84</v>
      </c>
      <c r="BK211" s="150">
        <f t="shared" si="19"/>
        <v>0</v>
      </c>
      <c r="BL211" s="17" t="s">
        <v>287</v>
      </c>
      <c r="BM211" s="149" t="s">
        <v>4253</v>
      </c>
    </row>
    <row r="212" spans="2:65" s="1" customFormat="1" ht="24.2" customHeight="1">
      <c r="B212" s="32"/>
      <c r="C212" s="175" t="s">
        <v>589</v>
      </c>
      <c r="D212" s="175" t="s">
        <v>338</v>
      </c>
      <c r="E212" s="176" t="s">
        <v>4254</v>
      </c>
      <c r="F212" s="177" t="s">
        <v>4255</v>
      </c>
      <c r="G212" s="178" t="s">
        <v>406</v>
      </c>
      <c r="H212" s="179">
        <v>9</v>
      </c>
      <c r="I212" s="180"/>
      <c r="J212" s="181">
        <f t="shared" si="10"/>
        <v>0</v>
      </c>
      <c r="K212" s="182"/>
      <c r="L212" s="183"/>
      <c r="M212" s="184" t="s">
        <v>1</v>
      </c>
      <c r="N212" s="185" t="s">
        <v>39</v>
      </c>
      <c r="P212" s="147">
        <f t="shared" si="11"/>
        <v>0</v>
      </c>
      <c r="Q212" s="147">
        <v>2.9999999999999997E-4</v>
      </c>
      <c r="R212" s="147">
        <f t="shared" si="12"/>
        <v>2.6999999999999997E-3</v>
      </c>
      <c r="S212" s="147">
        <v>0</v>
      </c>
      <c r="T212" s="148">
        <f t="shared" si="13"/>
        <v>0</v>
      </c>
      <c r="AR212" s="149" t="s">
        <v>388</v>
      </c>
      <c r="AT212" s="149" t="s">
        <v>338</v>
      </c>
      <c r="AU212" s="149" t="s">
        <v>84</v>
      </c>
      <c r="AY212" s="17" t="s">
        <v>187</v>
      </c>
      <c r="BE212" s="150">
        <f t="shared" si="14"/>
        <v>0</v>
      </c>
      <c r="BF212" s="150">
        <f t="shared" si="15"/>
        <v>0</v>
      </c>
      <c r="BG212" s="150">
        <f t="shared" si="16"/>
        <v>0</v>
      </c>
      <c r="BH212" s="150">
        <f t="shared" si="17"/>
        <v>0</v>
      </c>
      <c r="BI212" s="150">
        <f t="shared" si="18"/>
        <v>0</v>
      </c>
      <c r="BJ212" s="17" t="s">
        <v>84</v>
      </c>
      <c r="BK212" s="150">
        <f t="shared" si="19"/>
        <v>0</v>
      </c>
      <c r="BL212" s="17" t="s">
        <v>287</v>
      </c>
      <c r="BM212" s="149" t="s">
        <v>4256</v>
      </c>
    </row>
    <row r="213" spans="2:65" s="1" customFormat="1" ht="24.2" customHeight="1">
      <c r="B213" s="32"/>
      <c r="C213" s="137" t="s">
        <v>593</v>
      </c>
      <c r="D213" s="137" t="s">
        <v>189</v>
      </c>
      <c r="E213" s="138" t="s">
        <v>4257</v>
      </c>
      <c r="F213" s="139" t="s">
        <v>4258</v>
      </c>
      <c r="G213" s="140" t="s">
        <v>406</v>
      </c>
      <c r="H213" s="141">
        <v>15</v>
      </c>
      <c r="I213" s="142"/>
      <c r="J213" s="143">
        <f t="shared" si="10"/>
        <v>0</v>
      </c>
      <c r="K213" s="144"/>
      <c r="L213" s="32"/>
      <c r="M213" s="145" t="s">
        <v>1</v>
      </c>
      <c r="N213" s="146" t="s">
        <v>39</v>
      </c>
      <c r="P213" s="147">
        <f t="shared" si="11"/>
        <v>0</v>
      </c>
      <c r="Q213" s="147">
        <v>0</v>
      </c>
      <c r="R213" s="147">
        <f t="shared" si="12"/>
        <v>0</v>
      </c>
      <c r="S213" s="147">
        <v>0</v>
      </c>
      <c r="T213" s="148">
        <f t="shared" si="13"/>
        <v>0</v>
      </c>
      <c r="AR213" s="149" t="s">
        <v>287</v>
      </c>
      <c r="AT213" s="149" t="s">
        <v>189</v>
      </c>
      <c r="AU213" s="149" t="s">
        <v>84</v>
      </c>
      <c r="AY213" s="17" t="s">
        <v>187</v>
      </c>
      <c r="BE213" s="150">
        <f t="shared" si="14"/>
        <v>0</v>
      </c>
      <c r="BF213" s="150">
        <f t="shared" si="15"/>
        <v>0</v>
      </c>
      <c r="BG213" s="150">
        <f t="shared" si="16"/>
        <v>0</v>
      </c>
      <c r="BH213" s="150">
        <f t="shared" si="17"/>
        <v>0</v>
      </c>
      <c r="BI213" s="150">
        <f t="shared" si="18"/>
        <v>0</v>
      </c>
      <c r="BJ213" s="17" t="s">
        <v>84</v>
      </c>
      <c r="BK213" s="150">
        <f t="shared" si="19"/>
        <v>0</v>
      </c>
      <c r="BL213" s="17" t="s">
        <v>287</v>
      </c>
      <c r="BM213" s="149" t="s">
        <v>4259</v>
      </c>
    </row>
    <row r="214" spans="2:65" s="1" customFormat="1" ht="24.2" customHeight="1">
      <c r="B214" s="32"/>
      <c r="C214" s="175" t="s">
        <v>599</v>
      </c>
      <c r="D214" s="175" t="s">
        <v>338</v>
      </c>
      <c r="E214" s="176" t="s">
        <v>4260</v>
      </c>
      <c r="F214" s="177" t="s">
        <v>4261</v>
      </c>
      <c r="G214" s="178" t="s">
        <v>406</v>
      </c>
      <c r="H214" s="179">
        <v>15</v>
      </c>
      <c r="I214" s="180"/>
      <c r="J214" s="181">
        <f t="shared" si="10"/>
        <v>0</v>
      </c>
      <c r="K214" s="182"/>
      <c r="L214" s="183"/>
      <c r="M214" s="184" t="s">
        <v>1</v>
      </c>
      <c r="N214" s="185" t="s">
        <v>39</v>
      </c>
      <c r="P214" s="147">
        <f t="shared" si="11"/>
        <v>0</v>
      </c>
      <c r="Q214" s="147">
        <v>5.0000000000000002E-5</v>
      </c>
      <c r="R214" s="147">
        <f t="shared" si="12"/>
        <v>7.5000000000000002E-4</v>
      </c>
      <c r="S214" s="147">
        <v>0</v>
      </c>
      <c r="T214" s="148">
        <f t="shared" si="13"/>
        <v>0</v>
      </c>
      <c r="AR214" s="149" t="s">
        <v>388</v>
      </c>
      <c r="AT214" s="149" t="s">
        <v>338</v>
      </c>
      <c r="AU214" s="149" t="s">
        <v>84</v>
      </c>
      <c r="AY214" s="17" t="s">
        <v>187</v>
      </c>
      <c r="BE214" s="150">
        <f t="shared" si="14"/>
        <v>0</v>
      </c>
      <c r="BF214" s="150">
        <f t="shared" si="15"/>
        <v>0</v>
      </c>
      <c r="BG214" s="150">
        <f t="shared" si="16"/>
        <v>0</v>
      </c>
      <c r="BH214" s="150">
        <f t="shared" si="17"/>
        <v>0</v>
      </c>
      <c r="BI214" s="150">
        <f t="shared" si="18"/>
        <v>0</v>
      </c>
      <c r="BJ214" s="17" t="s">
        <v>84</v>
      </c>
      <c r="BK214" s="150">
        <f t="shared" si="19"/>
        <v>0</v>
      </c>
      <c r="BL214" s="17" t="s">
        <v>287</v>
      </c>
      <c r="BM214" s="149" t="s">
        <v>4262</v>
      </c>
    </row>
    <row r="215" spans="2:65" s="1" customFormat="1" ht="24.2" customHeight="1">
      <c r="B215" s="32"/>
      <c r="C215" s="137" t="s">
        <v>604</v>
      </c>
      <c r="D215" s="137" t="s">
        <v>189</v>
      </c>
      <c r="E215" s="138" t="s">
        <v>4263</v>
      </c>
      <c r="F215" s="139" t="s">
        <v>4264</v>
      </c>
      <c r="G215" s="140" t="s">
        <v>406</v>
      </c>
      <c r="H215" s="141">
        <v>98</v>
      </c>
      <c r="I215" s="142"/>
      <c r="J215" s="143">
        <f t="shared" si="10"/>
        <v>0</v>
      </c>
      <c r="K215" s="144"/>
      <c r="L215" s="32"/>
      <c r="M215" s="145" t="s">
        <v>1</v>
      </c>
      <c r="N215" s="146" t="s">
        <v>39</v>
      </c>
      <c r="P215" s="147">
        <f t="shared" si="11"/>
        <v>0</v>
      </c>
      <c r="Q215" s="147">
        <v>0</v>
      </c>
      <c r="R215" s="147">
        <f t="shared" si="12"/>
        <v>0</v>
      </c>
      <c r="S215" s="147">
        <v>0</v>
      </c>
      <c r="T215" s="148">
        <f t="shared" si="13"/>
        <v>0</v>
      </c>
      <c r="AR215" s="149" t="s">
        <v>287</v>
      </c>
      <c r="AT215" s="149" t="s">
        <v>189</v>
      </c>
      <c r="AU215" s="149" t="s">
        <v>84</v>
      </c>
      <c r="AY215" s="17" t="s">
        <v>187</v>
      </c>
      <c r="BE215" s="150">
        <f t="shared" si="14"/>
        <v>0</v>
      </c>
      <c r="BF215" s="150">
        <f t="shared" si="15"/>
        <v>0</v>
      </c>
      <c r="BG215" s="150">
        <f t="shared" si="16"/>
        <v>0</v>
      </c>
      <c r="BH215" s="150">
        <f t="shared" si="17"/>
        <v>0</v>
      </c>
      <c r="BI215" s="150">
        <f t="shared" si="18"/>
        <v>0</v>
      </c>
      <c r="BJ215" s="17" t="s">
        <v>84</v>
      </c>
      <c r="BK215" s="150">
        <f t="shared" si="19"/>
        <v>0</v>
      </c>
      <c r="BL215" s="17" t="s">
        <v>287</v>
      </c>
      <c r="BM215" s="149" t="s">
        <v>4265</v>
      </c>
    </row>
    <row r="216" spans="2:65" s="1" customFormat="1" ht="16.5" customHeight="1">
      <c r="B216" s="32"/>
      <c r="C216" s="175" t="s">
        <v>639</v>
      </c>
      <c r="D216" s="175" t="s">
        <v>338</v>
      </c>
      <c r="E216" s="176" t="s">
        <v>4266</v>
      </c>
      <c r="F216" s="177" t="s">
        <v>4267</v>
      </c>
      <c r="G216" s="178" t="s">
        <v>406</v>
      </c>
      <c r="H216" s="179">
        <v>98</v>
      </c>
      <c r="I216" s="180"/>
      <c r="J216" s="181">
        <f t="shared" si="10"/>
        <v>0</v>
      </c>
      <c r="K216" s="182"/>
      <c r="L216" s="183"/>
      <c r="M216" s="184" t="s">
        <v>1</v>
      </c>
      <c r="N216" s="185" t="s">
        <v>39</v>
      </c>
      <c r="P216" s="147">
        <f t="shared" si="11"/>
        <v>0</v>
      </c>
      <c r="Q216" s="147">
        <v>5.0000000000000002E-5</v>
      </c>
      <c r="R216" s="147">
        <f t="shared" si="12"/>
        <v>4.8999999999999998E-3</v>
      </c>
      <c r="S216" s="147">
        <v>0</v>
      </c>
      <c r="T216" s="148">
        <f t="shared" si="13"/>
        <v>0</v>
      </c>
      <c r="AR216" s="149" t="s">
        <v>388</v>
      </c>
      <c r="AT216" s="149" t="s">
        <v>338</v>
      </c>
      <c r="AU216" s="149" t="s">
        <v>84</v>
      </c>
      <c r="AY216" s="17" t="s">
        <v>187</v>
      </c>
      <c r="BE216" s="150">
        <f t="shared" si="14"/>
        <v>0</v>
      </c>
      <c r="BF216" s="150">
        <f t="shared" si="15"/>
        <v>0</v>
      </c>
      <c r="BG216" s="150">
        <f t="shared" si="16"/>
        <v>0</v>
      </c>
      <c r="BH216" s="150">
        <f t="shared" si="17"/>
        <v>0</v>
      </c>
      <c r="BI216" s="150">
        <f t="shared" si="18"/>
        <v>0</v>
      </c>
      <c r="BJ216" s="17" t="s">
        <v>84</v>
      </c>
      <c r="BK216" s="150">
        <f t="shared" si="19"/>
        <v>0</v>
      </c>
      <c r="BL216" s="17" t="s">
        <v>287</v>
      </c>
      <c r="BM216" s="149" t="s">
        <v>4268</v>
      </c>
    </row>
    <row r="217" spans="2:65" s="1" customFormat="1" ht="24.2" customHeight="1">
      <c r="B217" s="32"/>
      <c r="C217" s="137" t="s">
        <v>647</v>
      </c>
      <c r="D217" s="137" t="s">
        <v>189</v>
      </c>
      <c r="E217" s="138" t="s">
        <v>4269</v>
      </c>
      <c r="F217" s="139" t="s">
        <v>4270</v>
      </c>
      <c r="G217" s="140" t="s">
        <v>406</v>
      </c>
      <c r="H217" s="141">
        <v>24</v>
      </c>
      <c r="I217" s="142"/>
      <c r="J217" s="143">
        <f t="shared" si="10"/>
        <v>0</v>
      </c>
      <c r="K217" s="144"/>
      <c r="L217" s="32"/>
      <c r="M217" s="145" t="s">
        <v>1</v>
      </c>
      <c r="N217" s="146" t="s">
        <v>39</v>
      </c>
      <c r="P217" s="147">
        <f t="shared" si="11"/>
        <v>0</v>
      </c>
      <c r="Q217" s="147">
        <v>0</v>
      </c>
      <c r="R217" s="147">
        <f t="shared" si="12"/>
        <v>0</v>
      </c>
      <c r="S217" s="147">
        <v>0</v>
      </c>
      <c r="T217" s="148">
        <f t="shared" si="13"/>
        <v>0</v>
      </c>
      <c r="AR217" s="149" t="s">
        <v>287</v>
      </c>
      <c r="AT217" s="149" t="s">
        <v>189</v>
      </c>
      <c r="AU217" s="149" t="s">
        <v>84</v>
      </c>
      <c r="AY217" s="17" t="s">
        <v>187</v>
      </c>
      <c r="BE217" s="150">
        <f t="shared" si="14"/>
        <v>0</v>
      </c>
      <c r="BF217" s="150">
        <f t="shared" si="15"/>
        <v>0</v>
      </c>
      <c r="BG217" s="150">
        <f t="shared" si="16"/>
        <v>0</v>
      </c>
      <c r="BH217" s="150">
        <f t="shared" si="17"/>
        <v>0</v>
      </c>
      <c r="BI217" s="150">
        <f t="shared" si="18"/>
        <v>0</v>
      </c>
      <c r="BJ217" s="17" t="s">
        <v>84</v>
      </c>
      <c r="BK217" s="150">
        <f t="shared" si="19"/>
        <v>0</v>
      </c>
      <c r="BL217" s="17" t="s">
        <v>287</v>
      </c>
      <c r="BM217" s="149" t="s">
        <v>4271</v>
      </c>
    </row>
    <row r="218" spans="2:65" s="1" customFormat="1" ht="16.5" customHeight="1">
      <c r="B218" s="32"/>
      <c r="C218" s="175" t="s">
        <v>652</v>
      </c>
      <c r="D218" s="175" t="s">
        <v>338</v>
      </c>
      <c r="E218" s="176" t="s">
        <v>4272</v>
      </c>
      <c r="F218" s="177" t="s">
        <v>4273</v>
      </c>
      <c r="G218" s="178" t="s">
        <v>406</v>
      </c>
      <c r="H218" s="179">
        <v>24</v>
      </c>
      <c r="I218" s="180"/>
      <c r="J218" s="181">
        <f t="shared" si="10"/>
        <v>0</v>
      </c>
      <c r="K218" s="182"/>
      <c r="L218" s="183"/>
      <c r="M218" s="184" t="s">
        <v>1</v>
      </c>
      <c r="N218" s="185" t="s">
        <v>39</v>
      </c>
      <c r="P218" s="147">
        <f t="shared" si="11"/>
        <v>0</v>
      </c>
      <c r="Q218" s="147">
        <v>5.0000000000000002E-5</v>
      </c>
      <c r="R218" s="147">
        <f t="shared" si="12"/>
        <v>1.2000000000000001E-3</v>
      </c>
      <c r="S218" s="147">
        <v>0</v>
      </c>
      <c r="T218" s="148">
        <f t="shared" si="13"/>
        <v>0</v>
      </c>
      <c r="AR218" s="149" t="s">
        <v>388</v>
      </c>
      <c r="AT218" s="149" t="s">
        <v>338</v>
      </c>
      <c r="AU218" s="149" t="s">
        <v>84</v>
      </c>
      <c r="AY218" s="17" t="s">
        <v>187</v>
      </c>
      <c r="BE218" s="150">
        <f t="shared" si="14"/>
        <v>0</v>
      </c>
      <c r="BF218" s="150">
        <f t="shared" si="15"/>
        <v>0</v>
      </c>
      <c r="BG218" s="150">
        <f t="shared" si="16"/>
        <v>0</v>
      </c>
      <c r="BH218" s="150">
        <f t="shared" si="17"/>
        <v>0</v>
      </c>
      <c r="BI218" s="150">
        <f t="shared" si="18"/>
        <v>0</v>
      </c>
      <c r="BJ218" s="17" t="s">
        <v>84</v>
      </c>
      <c r="BK218" s="150">
        <f t="shared" si="19"/>
        <v>0</v>
      </c>
      <c r="BL218" s="17" t="s">
        <v>287</v>
      </c>
      <c r="BM218" s="149" t="s">
        <v>4274</v>
      </c>
    </row>
    <row r="219" spans="2:65" s="1" customFormat="1" ht="24.2" customHeight="1">
      <c r="B219" s="32"/>
      <c r="C219" s="137" t="s">
        <v>656</v>
      </c>
      <c r="D219" s="137" t="s">
        <v>189</v>
      </c>
      <c r="E219" s="138" t="s">
        <v>4275</v>
      </c>
      <c r="F219" s="139" t="s">
        <v>4276</v>
      </c>
      <c r="G219" s="140" t="s">
        <v>406</v>
      </c>
      <c r="H219" s="141">
        <v>24</v>
      </c>
      <c r="I219" s="142"/>
      <c r="J219" s="143">
        <f t="shared" ref="J219:J250" si="20">ROUND(I219*H219,2)</f>
        <v>0</v>
      </c>
      <c r="K219" s="144"/>
      <c r="L219" s="32"/>
      <c r="M219" s="145" t="s">
        <v>1</v>
      </c>
      <c r="N219" s="146" t="s">
        <v>39</v>
      </c>
      <c r="P219" s="147">
        <f t="shared" ref="P219:P250" si="21">O219*H219</f>
        <v>0</v>
      </c>
      <c r="Q219" s="147">
        <v>0</v>
      </c>
      <c r="R219" s="147">
        <f t="shared" ref="R219:R250" si="22">Q219*H219</f>
        <v>0</v>
      </c>
      <c r="S219" s="147">
        <v>0</v>
      </c>
      <c r="T219" s="148">
        <f t="shared" ref="T219:T250" si="23">S219*H219</f>
        <v>0</v>
      </c>
      <c r="AR219" s="149" t="s">
        <v>287</v>
      </c>
      <c r="AT219" s="149" t="s">
        <v>189</v>
      </c>
      <c r="AU219" s="149" t="s">
        <v>84</v>
      </c>
      <c r="AY219" s="17" t="s">
        <v>187</v>
      </c>
      <c r="BE219" s="150">
        <f t="shared" ref="BE219:BE248" si="24">IF(N219="základní",J219,0)</f>
        <v>0</v>
      </c>
      <c r="BF219" s="150">
        <f t="shared" ref="BF219:BF248" si="25">IF(N219="snížená",J219,0)</f>
        <v>0</v>
      </c>
      <c r="BG219" s="150">
        <f t="shared" ref="BG219:BG248" si="26">IF(N219="zákl. přenesená",J219,0)</f>
        <v>0</v>
      </c>
      <c r="BH219" s="150">
        <f t="shared" ref="BH219:BH248" si="27">IF(N219="sníž. přenesená",J219,0)</f>
        <v>0</v>
      </c>
      <c r="BI219" s="150">
        <f t="shared" ref="BI219:BI248" si="28">IF(N219="nulová",J219,0)</f>
        <v>0</v>
      </c>
      <c r="BJ219" s="17" t="s">
        <v>84</v>
      </c>
      <c r="BK219" s="150">
        <f t="shared" ref="BK219:BK248" si="29">ROUND(I219*H219,2)</f>
        <v>0</v>
      </c>
      <c r="BL219" s="17" t="s">
        <v>287</v>
      </c>
      <c r="BM219" s="149" t="s">
        <v>4277</v>
      </c>
    </row>
    <row r="220" spans="2:65" s="1" customFormat="1" ht="16.5" customHeight="1">
      <c r="B220" s="32"/>
      <c r="C220" s="175" t="s">
        <v>660</v>
      </c>
      <c r="D220" s="175" t="s">
        <v>338</v>
      </c>
      <c r="E220" s="176" t="s">
        <v>4278</v>
      </c>
      <c r="F220" s="177" t="s">
        <v>4279</v>
      </c>
      <c r="G220" s="178" t="s">
        <v>406</v>
      </c>
      <c r="H220" s="179">
        <v>24</v>
      </c>
      <c r="I220" s="180"/>
      <c r="J220" s="181">
        <f t="shared" si="20"/>
        <v>0</v>
      </c>
      <c r="K220" s="182"/>
      <c r="L220" s="183"/>
      <c r="M220" s="184" t="s">
        <v>1</v>
      </c>
      <c r="N220" s="185" t="s">
        <v>39</v>
      </c>
      <c r="P220" s="147">
        <f t="shared" si="21"/>
        <v>0</v>
      </c>
      <c r="Q220" s="147">
        <v>5.0000000000000002E-5</v>
      </c>
      <c r="R220" s="147">
        <f t="shared" si="22"/>
        <v>1.2000000000000001E-3</v>
      </c>
      <c r="S220" s="147">
        <v>0</v>
      </c>
      <c r="T220" s="148">
        <f t="shared" si="23"/>
        <v>0</v>
      </c>
      <c r="AR220" s="149" t="s">
        <v>388</v>
      </c>
      <c r="AT220" s="149" t="s">
        <v>338</v>
      </c>
      <c r="AU220" s="149" t="s">
        <v>84</v>
      </c>
      <c r="AY220" s="17" t="s">
        <v>187</v>
      </c>
      <c r="BE220" s="150">
        <f t="shared" si="24"/>
        <v>0</v>
      </c>
      <c r="BF220" s="150">
        <f t="shared" si="25"/>
        <v>0</v>
      </c>
      <c r="BG220" s="150">
        <f t="shared" si="26"/>
        <v>0</v>
      </c>
      <c r="BH220" s="150">
        <f t="shared" si="27"/>
        <v>0</v>
      </c>
      <c r="BI220" s="150">
        <f t="shared" si="28"/>
        <v>0</v>
      </c>
      <c r="BJ220" s="17" t="s">
        <v>84</v>
      </c>
      <c r="BK220" s="150">
        <f t="shared" si="29"/>
        <v>0</v>
      </c>
      <c r="BL220" s="17" t="s">
        <v>287</v>
      </c>
      <c r="BM220" s="149" t="s">
        <v>4280</v>
      </c>
    </row>
    <row r="221" spans="2:65" s="1" customFormat="1" ht="21.75" customHeight="1">
      <c r="B221" s="32"/>
      <c r="C221" s="137" t="s">
        <v>664</v>
      </c>
      <c r="D221" s="137" t="s">
        <v>189</v>
      </c>
      <c r="E221" s="138" t="s">
        <v>4281</v>
      </c>
      <c r="F221" s="139" t="s">
        <v>4282</v>
      </c>
      <c r="G221" s="140" t="s">
        <v>406</v>
      </c>
      <c r="H221" s="141">
        <v>24</v>
      </c>
      <c r="I221" s="142"/>
      <c r="J221" s="143">
        <f t="shared" si="20"/>
        <v>0</v>
      </c>
      <c r="K221" s="144"/>
      <c r="L221" s="32"/>
      <c r="M221" s="145" t="s">
        <v>1</v>
      </c>
      <c r="N221" s="146" t="s">
        <v>39</v>
      </c>
      <c r="P221" s="147">
        <f t="shared" si="21"/>
        <v>0</v>
      </c>
      <c r="Q221" s="147">
        <v>0</v>
      </c>
      <c r="R221" s="147">
        <f t="shared" si="22"/>
        <v>0</v>
      </c>
      <c r="S221" s="147">
        <v>0</v>
      </c>
      <c r="T221" s="148">
        <f t="shared" si="23"/>
        <v>0</v>
      </c>
      <c r="AR221" s="149" t="s">
        <v>287</v>
      </c>
      <c r="AT221" s="149" t="s">
        <v>189</v>
      </c>
      <c r="AU221" s="149" t="s">
        <v>84</v>
      </c>
      <c r="AY221" s="17" t="s">
        <v>187</v>
      </c>
      <c r="BE221" s="150">
        <f t="shared" si="24"/>
        <v>0</v>
      </c>
      <c r="BF221" s="150">
        <f t="shared" si="25"/>
        <v>0</v>
      </c>
      <c r="BG221" s="150">
        <f t="shared" si="26"/>
        <v>0</v>
      </c>
      <c r="BH221" s="150">
        <f t="shared" si="27"/>
        <v>0</v>
      </c>
      <c r="BI221" s="150">
        <f t="shared" si="28"/>
        <v>0</v>
      </c>
      <c r="BJ221" s="17" t="s">
        <v>84</v>
      </c>
      <c r="BK221" s="150">
        <f t="shared" si="29"/>
        <v>0</v>
      </c>
      <c r="BL221" s="17" t="s">
        <v>287</v>
      </c>
      <c r="BM221" s="149" t="s">
        <v>4283</v>
      </c>
    </row>
    <row r="222" spans="2:65" s="1" customFormat="1" ht="16.5" customHeight="1">
      <c r="B222" s="32"/>
      <c r="C222" s="175" t="s">
        <v>670</v>
      </c>
      <c r="D222" s="175" t="s">
        <v>338</v>
      </c>
      <c r="E222" s="176" t="s">
        <v>4284</v>
      </c>
      <c r="F222" s="177" t="s">
        <v>4285</v>
      </c>
      <c r="G222" s="178" t="s">
        <v>406</v>
      </c>
      <c r="H222" s="179">
        <v>24</v>
      </c>
      <c r="I222" s="180"/>
      <c r="J222" s="181">
        <f t="shared" si="20"/>
        <v>0</v>
      </c>
      <c r="K222" s="182"/>
      <c r="L222" s="183"/>
      <c r="M222" s="184" t="s">
        <v>1</v>
      </c>
      <c r="N222" s="185" t="s">
        <v>39</v>
      </c>
      <c r="P222" s="147">
        <f t="shared" si="21"/>
        <v>0</v>
      </c>
      <c r="Q222" s="147">
        <v>0</v>
      </c>
      <c r="R222" s="147">
        <f t="shared" si="22"/>
        <v>0</v>
      </c>
      <c r="S222" s="147">
        <v>0</v>
      </c>
      <c r="T222" s="148">
        <f t="shared" si="23"/>
        <v>0</v>
      </c>
      <c r="AR222" s="149" t="s">
        <v>388</v>
      </c>
      <c r="AT222" s="149" t="s">
        <v>338</v>
      </c>
      <c r="AU222" s="149" t="s">
        <v>84</v>
      </c>
      <c r="AY222" s="17" t="s">
        <v>187</v>
      </c>
      <c r="BE222" s="150">
        <f t="shared" si="24"/>
        <v>0</v>
      </c>
      <c r="BF222" s="150">
        <f t="shared" si="25"/>
        <v>0</v>
      </c>
      <c r="BG222" s="150">
        <f t="shared" si="26"/>
        <v>0</v>
      </c>
      <c r="BH222" s="150">
        <f t="shared" si="27"/>
        <v>0</v>
      </c>
      <c r="BI222" s="150">
        <f t="shared" si="28"/>
        <v>0</v>
      </c>
      <c r="BJ222" s="17" t="s">
        <v>84</v>
      </c>
      <c r="BK222" s="150">
        <f t="shared" si="29"/>
        <v>0</v>
      </c>
      <c r="BL222" s="17" t="s">
        <v>287</v>
      </c>
      <c r="BM222" s="149" t="s">
        <v>4286</v>
      </c>
    </row>
    <row r="223" spans="2:65" s="1" customFormat="1" ht="24.2" customHeight="1">
      <c r="B223" s="32"/>
      <c r="C223" s="137" t="s">
        <v>679</v>
      </c>
      <c r="D223" s="137" t="s">
        <v>189</v>
      </c>
      <c r="E223" s="138" t="s">
        <v>4287</v>
      </c>
      <c r="F223" s="139" t="s">
        <v>4288</v>
      </c>
      <c r="G223" s="140" t="s">
        <v>406</v>
      </c>
      <c r="H223" s="141">
        <v>440</v>
      </c>
      <c r="I223" s="142"/>
      <c r="J223" s="143">
        <f t="shared" si="20"/>
        <v>0</v>
      </c>
      <c r="K223" s="144"/>
      <c r="L223" s="32"/>
      <c r="M223" s="145" t="s">
        <v>1</v>
      </c>
      <c r="N223" s="146" t="s">
        <v>39</v>
      </c>
      <c r="P223" s="147">
        <f t="shared" si="21"/>
        <v>0</v>
      </c>
      <c r="Q223" s="147">
        <v>0</v>
      </c>
      <c r="R223" s="147">
        <f t="shared" si="22"/>
        <v>0</v>
      </c>
      <c r="S223" s="147">
        <v>0</v>
      </c>
      <c r="T223" s="148">
        <f t="shared" si="23"/>
        <v>0</v>
      </c>
      <c r="AR223" s="149" t="s">
        <v>287</v>
      </c>
      <c r="AT223" s="149" t="s">
        <v>189</v>
      </c>
      <c r="AU223" s="149" t="s">
        <v>84</v>
      </c>
      <c r="AY223" s="17" t="s">
        <v>187</v>
      </c>
      <c r="BE223" s="150">
        <f t="shared" si="24"/>
        <v>0</v>
      </c>
      <c r="BF223" s="150">
        <f t="shared" si="25"/>
        <v>0</v>
      </c>
      <c r="BG223" s="150">
        <f t="shared" si="26"/>
        <v>0</v>
      </c>
      <c r="BH223" s="150">
        <f t="shared" si="27"/>
        <v>0</v>
      </c>
      <c r="BI223" s="150">
        <f t="shared" si="28"/>
        <v>0</v>
      </c>
      <c r="BJ223" s="17" t="s">
        <v>84</v>
      </c>
      <c r="BK223" s="150">
        <f t="shared" si="29"/>
        <v>0</v>
      </c>
      <c r="BL223" s="17" t="s">
        <v>287</v>
      </c>
      <c r="BM223" s="149" t="s">
        <v>4289</v>
      </c>
    </row>
    <row r="224" spans="2:65" s="1" customFormat="1" ht="24.2" customHeight="1">
      <c r="B224" s="32"/>
      <c r="C224" s="175" t="s">
        <v>685</v>
      </c>
      <c r="D224" s="175" t="s">
        <v>338</v>
      </c>
      <c r="E224" s="176" t="s">
        <v>4290</v>
      </c>
      <c r="F224" s="177" t="s">
        <v>4291</v>
      </c>
      <c r="G224" s="178" t="s">
        <v>406</v>
      </c>
      <c r="H224" s="179">
        <v>320</v>
      </c>
      <c r="I224" s="180"/>
      <c r="J224" s="181">
        <f t="shared" si="20"/>
        <v>0</v>
      </c>
      <c r="K224" s="182"/>
      <c r="L224" s="183"/>
      <c r="M224" s="184" t="s">
        <v>1</v>
      </c>
      <c r="N224" s="185" t="s">
        <v>39</v>
      </c>
      <c r="P224" s="147">
        <f t="shared" si="21"/>
        <v>0</v>
      </c>
      <c r="Q224" s="147">
        <v>5.5999999999999995E-4</v>
      </c>
      <c r="R224" s="147">
        <f t="shared" si="22"/>
        <v>0.17919999999999997</v>
      </c>
      <c r="S224" s="147">
        <v>0</v>
      </c>
      <c r="T224" s="148">
        <f t="shared" si="23"/>
        <v>0</v>
      </c>
      <c r="AR224" s="149" t="s">
        <v>388</v>
      </c>
      <c r="AT224" s="149" t="s">
        <v>338</v>
      </c>
      <c r="AU224" s="149" t="s">
        <v>84</v>
      </c>
      <c r="AY224" s="17" t="s">
        <v>187</v>
      </c>
      <c r="BE224" s="150">
        <f t="shared" si="24"/>
        <v>0</v>
      </c>
      <c r="BF224" s="150">
        <f t="shared" si="25"/>
        <v>0</v>
      </c>
      <c r="BG224" s="150">
        <f t="shared" si="26"/>
        <v>0</v>
      </c>
      <c r="BH224" s="150">
        <f t="shared" si="27"/>
        <v>0</v>
      </c>
      <c r="BI224" s="150">
        <f t="shared" si="28"/>
        <v>0</v>
      </c>
      <c r="BJ224" s="17" t="s">
        <v>84</v>
      </c>
      <c r="BK224" s="150">
        <f t="shared" si="29"/>
        <v>0</v>
      </c>
      <c r="BL224" s="17" t="s">
        <v>287</v>
      </c>
      <c r="BM224" s="149" t="s">
        <v>4292</v>
      </c>
    </row>
    <row r="225" spans="2:65" s="1" customFormat="1" ht="24.2" customHeight="1">
      <c r="B225" s="32"/>
      <c r="C225" s="175" t="s">
        <v>692</v>
      </c>
      <c r="D225" s="175" t="s">
        <v>338</v>
      </c>
      <c r="E225" s="176" t="s">
        <v>4293</v>
      </c>
      <c r="F225" s="177" t="s">
        <v>4294</v>
      </c>
      <c r="G225" s="178" t="s">
        <v>406</v>
      </c>
      <c r="H225" s="179">
        <v>120</v>
      </c>
      <c r="I225" s="180"/>
      <c r="J225" s="181">
        <f t="shared" si="20"/>
        <v>0</v>
      </c>
      <c r="K225" s="182"/>
      <c r="L225" s="183"/>
      <c r="M225" s="184" t="s">
        <v>1</v>
      </c>
      <c r="N225" s="185" t="s">
        <v>39</v>
      </c>
      <c r="P225" s="147">
        <f t="shared" si="21"/>
        <v>0</v>
      </c>
      <c r="Q225" s="147">
        <v>5.5999999999999995E-4</v>
      </c>
      <c r="R225" s="147">
        <f t="shared" si="22"/>
        <v>6.7199999999999996E-2</v>
      </c>
      <c r="S225" s="147">
        <v>0</v>
      </c>
      <c r="T225" s="148">
        <f t="shared" si="23"/>
        <v>0</v>
      </c>
      <c r="AR225" s="149" t="s">
        <v>388</v>
      </c>
      <c r="AT225" s="149" t="s">
        <v>338</v>
      </c>
      <c r="AU225" s="149" t="s">
        <v>84</v>
      </c>
      <c r="AY225" s="17" t="s">
        <v>187</v>
      </c>
      <c r="BE225" s="150">
        <f t="shared" si="24"/>
        <v>0</v>
      </c>
      <c r="BF225" s="150">
        <f t="shared" si="25"/>
        <v>0</v>
      </c>
      <c r="BG225" s="150">
        <f t="shared" si="26"/>
        <v>0</v>
      </c>
      <c r="BH225" s="150">
        <f t="shared" si="27"/>
        <v>0</v>
      </c>
      <c r="BI225" s="150">
        <f t="shared" si="28"/>
        <v>0</v>
      </c>
      <c r="BJ225" s="17" t="s">
        <v>84</v>
      </c>
      <c r="BK225" s="150">
        <f t="shared" si="29"/>
        <v>0</v>
      </c>
      <c r="BL225" s="17" t="s">
        <v>287</v>
      </c>
      <c r="BM225" s="149" t="s">
        <v>4295</v>
      </c>
    </row>
    <row r="226" spans="2:65" s="1" customFormat="1" ht="16.5" customHeight="1">
      <c r="B226" s="32"/>
      <c r="C226" s="137" t="s">
        <v>697</v>
      </c>
      <c r="D226" s="137" t="s">
        <v>189</v>
      </c>
      <c r="E226" s="138" t="s">
        <v>4296</v>
      </c>
      <c r="F226" s="139" t="s">
        <v>4297</v>
      </c>
      <c r="G226" s="140" t="s">
        <v>406</v>
      </c>
      <c r="H226" s="141">
        <v>45</v>
      </c>
      <c r="I226" s="142"/>
      <c r="J226" s="143">
        <f t="shared" si="20"/>
        <v>0</v>
      </c>
      <c r="K226" s="144"/>
      <c r="L226" s="32"/>
      <c r="M226" s="145" t="s">
        <v>1</v>
      </c>
      <c r="N226" s="146" t="s">
        <v>39</v>
      </c>
      <c r="P226" s="147">
        <f t="shared" si="21"/>
        <v>0</v>
      </c>
      <c r="Q226" s="147">
        <v>0</v>
      </c>
      <c r="R226" s="147">
        <f t="shared" si="22"/>
        <v>0</v>
      </c>
      <c r="S226" s="147">
        <v>0</v>
      </c>
      <c r="T226" s="148">
        <f t="shared" si="23"/>
        <v>0</v>
      </c>
      <c r="AR226" s="149" t="s">
        <v>287</v>
      </c>
      <c r="AT226" s="149" t="s">
        <v>189</v>
      </c>
      <c r="AU226" s="149" t="s">
        <v>84</v>
      </c>
      <c r="AY226" s="17" t="s">
        <v>187</v>
      </c>
      <c r="BE226" s="150">
        <f t="shared" si="24"/>
        <v>0</v>
      </c>
      <c r="BF226" s="150">
        <f t="shared" si="25"/>
        <v>0</v>
      </c>
      <c r="BG226" s="150">
        <f t="shared" si="26"/>
        <v>0</v>
      </c>
      <c r="BH226" s="150">
        <f t="shared" si="27"/>
        <v>0</v>
      </c>
      <c r="BI226" s="150">
        <f t="shared" si="28"/>
        <v>0</v>
      </c>
      <c r="BJ226" s="17" t="s">
        <v>84</v>
      </c>
      <c r="BK226" s="150">
        <f t="shared" si="29"/>
        <v>0</v>
      </c>
      <c r="BL226" s="17" t="s">
        <v>287</v>
      </c>
      <c r="BM226" s="149" t="s">
        <v>4298</v>
      </c>
    </row>
    <row r="227" spans="2:65" s="1" customFormat="1" ht="16.5" customHeight="1">
      <c r="B227" s="32"/>
      <c r="C227" s="175" t="s">
        <v>702</v>
      </c>
      <c r="D227" s="175" t="s">
        <v>338</v>
      </c>
      <c r="E227" s="176" t="s">
        <v>4299</v>
      </c>
      <c r="F227" s="177" t="s">
        <v>4300</v>
      </c>
      <c r="G227" s="178" t="s">
        <v>406</v>
      </c>
      <c r="H227" s="179">
        <v>3</v>
      </c>
      <c r="I227" s="180"/>
      <c r="J227" s="181">
        <f t="shared" si="20"/>
        <v>0</v>
      </c>
      <c r="K227" s="182"/>
      <c r="L227" s="183"/>
      <c r="M227" s="184" t="s">
        <v>1</v>
      </c>
      <c r="N227" s="185" t="s">
        <v>39</v>
      </c>
      <c r="P227" s="147">
        <f t="shared" si="21"/>
        <v>0</v>
      </c>
      <c r="Q227" s="147">
        <v>4.0000000000000002E-4</v>
      </c>
      <c r="R227" s="147">
        <f t="shared" si="22"/>
        <v>1.2000000000000001E-3</v>
      </c>
      <c r="S227" s="147">
        <v>0</v>
      </c>
      <c r="T227" s="148">
        <f t="shared" si="23"/>
        <v>0</v>
      </c>
      <c r="AR227" s="149" t="s">
        <v>388</v>
      </c>
      <c r="AT227" s="149" t="s">
        <v>338</v>
      </c>
      <c r="AU227" s="149" t="s">
        <v>84</v>
      </c>
      <c r="AY227" s="17" t="s">
        <v>187</v>
      </c>
      <c r="BE227" s="150">
        <f t="shared" si="24"/>
        <v>0</v>
      </c>
      <c r="BF227" s="150">
        <f t="shared" si="25"/>
        <v>0</v>
      </c>
      <c r="BG227" s="150">
        <f t="shared" si="26"/>
        <v>0</v>
      </c>
      <c r="BH227" s="150">
        <f t="shared" si="27"/>
        <v>0</v>
      </c>
      <c r="BI227" s="150">
        <f t="shared" si="28"/>
        <v>0</v>
      </c>
      <c r="BJ227" s="17" t="s">
        <v>84</v>
      </c>
      <c r="BK227" s="150">
        <f t="shared" si="29"/>
        <v>0</v>
      </c>
      <c r="BL227" s="17" t="s">
        <v>287</v>
      </c>
      <c r="BM227" s="149" t="s">
        <v>4301</v>
      </c>
    </row>
    <row r="228" spans="2:65" s="1" customFormat="1" ht="16.5" customHeight="1">
      <c r="B228" s="32"/>
      <c r="C228" s="175" t="s">
        <v>728</v>
      </c>
      <c r="D228" s="175" t="s">
        <v>338</v>
      </c>
      <c r="E228" s="176" t="s">
        <v>4302</v>
      </c>
      <c r="F228" s="177" t="s">
        <v>4303</v>
      </c>
      <c r="G228" s="178" t="s">
        <v>406</v>
      </c>
      <c r="H228" s="179">
        <v>3</v>
      </c>
      <c r="I228" s="180"/>
      <c r="J228" s="181">
        <f t="shared" si="20"/>
        <v>0</v>
      </c>
      <c r="K228" s="182"/>
      <c r="L228" s="183"/>
      <c r="M228" s="184" t="s">
        <v>1</v>
      </c>
      <c r="N228" s="185" t="s">
        <v>39</v>
      </c>
      <c r="P228" s="147">
        <f t="shared" si="21"/>
        <v>0</v>
      </c>
      <c r="Q228" s="147">
        <v>4.0000000000000002E-4</v>
      </c>
      <c r="R228" s="147">
        <f t="shared" si="22"/>
        <v>1.2000000000000001E-3</v>
      </c>
      <c r="S228" s="147">
        <v>0</v>
      </c>
      <c r="T228" s="148">
        <f t="shared" si="23"/>
        <v>0</v>
      </c>
      <c r="AR228" s="149" t="s">
        <v>388</v>
      </c>
      <c r="AT228" s="149" t="s">
        <v>338</v>
      </c>
      <c r="AU228" s="149" t="s">
        <v>84</v>
      </c>
      <c r="AY228" s="17" t="s">
        <v>187</v>
      </c>
      <c r="BE228" s="150">
        <f t="shared" si="24"/>
        <v>0</v>
      </c>
      <c r="BF228" s="150">
        <f t="shared" si="25"/>
        <v>0</v>
      </c>
      <c r="BG228" s="150">
        <f t="shared" si="26"/>
        <v>0</v>
      </c>
      <c r="BH228" s="150">
        <f t="shared" si="27"/>
        <v>0</v>
      </c>
      <c r="BI228" s="150">
        <f t="shared" si="28"/>
        <v>0</v>
      </c>
      <c r="BJ228" s="17" t="s">
        <v>84</v>
      </c>
      <c r="BK228" s="150">
        <f t="shared" si="29"/>
        <v>0</v>
      </c>
      <c r="BL228" s="17" t="s">
        <v>287</v>
      </c>
      <c r="BM228" s="149" t="s">
        <v>4304</v>
      </c>
    </row>
    <row r="229" spans="2:65" s="1" customFormat="1" ht="16.5" customHeight="1">
      <c r="B229" s="32"/>
      <c r="C229" s="175" t="s">
        <v>733</v>
      </c>
      <c r="D229" s="175" t="s">
        <v>338</v>
      </c>
      <c r="E229" s="176" t="s">
        <v>4305</v>
      </c>
      <c r="F229" s="177" t="s">
        <v>4306</v>
      </c>
      <c r="G229" s="178" t="s">
        <v>406</v>
      </c>
      <c r="H229" s="179">
        <v>36</v>
      </c>
      <c r="I229" s="180"/>
      <c r="J229" s="181">
        <f t="shared" si="20"/>
        <v>0</v>
      </c>
      <c r="K229" s="182"/>
      <c r="L229" s="183"/>
      <c r="M229" s="184" t="s">
        <v>1</v>
      </c>
      <c r="N229" s="185" t="s">
        <v>39</v>
      </c>
      <c r="P229" s="147">
        <f t="shared" si="21"/>
        <v>0</v>
      </c>
      <c r="Q229" s="147">
        <v>4.0000000000000002E-4</v>
      </c>
      <c r="R229" s="147">
        <f t="shared" si="22"/>
        <v>1.4400000000000001E-2</v>
      </c>
      <c r="S229" s="147">
        <v>0</v>
      </c>
      <c r="T229" s="148">
        <f t="shared" si="23"/>
        <v>0</v>
      </c>
      <c r="AR229" s="149" t="s">
        <v>388</v>
      </c>
      <c r="AT229" s="149" t="s">
        <v>338</v>
      </c>
      <c r="AU229" s="149" t="s">
        <v>84</v>
      </c>
      <c r="AY229" s="17" t="s">
        <v>187</v>
      </c>
      <c r="BE229" s="150">
        <f t="shared" si="24"/>
        <v>0</v>
      </c>
      <c r="BF229" s="150">
        <f t="shared" si="25"/>
        <v>0</v>
      </c>
      <c r="BG229" s="150">
        <f t="shared" si="26"/>
        <v>0</v>
      </c>
      <c r="BH229" s="150">
        <f t="shared" si="27"/>
        <v>0</v>
      </c>
      <c r="BI229" s="150">
        <f t="shared" si="28"/>
        <v>0</v>
      </c>
      <c r="BJ229" s="17" t="s">
        <v>84</v>
      </c>
      <c r="BK229" s="150">
        <f t="shared" si="29"/>
        <v>0</v>
      </c>
      <c r="BL229" s="17" t="s">
        <v>287</v>
      </c>
      <c r="BM229" s="149" t="s">
        <v>4307</v>
      </c>
    </row>
    <row r="230" spans="2:65" s="1" customFormat="1" ht="16.5" customHeight="1">
      <c r="B230" s="32"/>
      <c r="C230" s="175" t="s">
        <v>738</v>
      </c>
      <c r="D230" s="175" t="s">
        <v>338</v>
      </c>
      <c r="E230" s="176" t="s">
        <v>4308</v>
      </c>
      <c r="F230" s="177" t="s">
        <v>4309</v>
      </c>
      <c r="G230" s="178" t="s">
        <v>406</v>
      </c>
      <c r="H230" s="179">
        <v>3</v>
      </c>
      <c r="I230" s="180"/>
      <c r="J230" s="181">
        <f t="shared" si="20"/>
        <v>0</v>
      </c>
      <c r="K230" s="182"/>
      <c r="L230" s="183"/>
      <c r="M230" s="184" t="s">
        <v>1</v>
      </c>
      <c r="N230" s="185" t="s">
        <v>39</v>
      </c>
      <c r="P230" s="147">
        <f t="shared" si="21"/>
        <v>0</v>
      </c>
      <c r="Q230" s="147">
        <v>4.0000000000000002E-4</v>
      </c>
      <c r="R230" s="147">
        <f t="shared" si="22"/>
        <v>1.2000000000000001E-3</v>
      </c>
      <c r="S230" s="147">
        <v>0</v>
      </c>
      <c r="T230" s="148">
        <f t="shared" si="23"/>
        <v>0</v>
      </c>
      <c r="AR230" s="149" t="s">
        <v>388</v>
      </c>
      <c r="AT230" s="149" t="s">
        <v>338</v>
      </c>
      <c r="AU230" s="149" t="s">
        <v>84</v>
      </c>
      <c r="AY230" s="17" t="s">
        <v>187</v>
      </c>
      <c r="BE230" s="150">
        <f t="shared" si="24"/>
        <v>0</v>
      </c>
      <c r="BF230" s="150">
        <f t="shared" si="25"/>
        <v>0</v>
      </c>
      <c r="BG230" s="150">
        <f t="shared" si="26"/>
        <v>0</v>
      </c>
      <c r="BH230" s="150">
        <f t="shared" si="27"/>
        <v>0</v>
      </c>
      <c r="BI230" s="150">
        <f t="shared" si="28"/>
        <v>0</v>
      </c>
      <c r="BJ230" s="17" t="s">
        <v>84</v>
      </c>
      <c r="BK230" s="150">
        <f t="shared" si="29"/>
        <v>0</v>
      </c>
      <c r="BL230" s="17" t="s">
        <v>287</v>
      </c>
      <c r="BM230" s="149" t="s">
        <v>4310</v>
      </c>
    </row>
    <row r="231" spans="2:65" s="1" customFormat="1" ht="16.5" customHeight="1">
      <c r="B231" s="32"/>
      <c r="C231" s="137" t="s">
        <v>747</v>
      </c>
      <c r="D231" s="137" t="s">
        <v>189</v>
      </c>
      <c r="E231" s="138" t="s">
        <v>4311</v>
      </c>
      <c r="F231" s="139" t="s">
        <v>4312</v>
      </c>
      <c r="G231" s="140" t="s">
        <v>406</v>
      </c>
      <c r="H231" s="141">
        <v>48</v>
      </c>
      <c r="I231" s="142"/>
      <c r="J231" s="143">
        <f t="shared" si="20"/>
        <v>0</v>
      </c>
      <c r="K231" s="144"/>
      <c r="L231" s="32"/>
      <c r="M231" s="145" t="s">
        <v>1</v>
      </c>
      <c r="N231" s="146" t="s">
        <v>39</v>
      </c>
      <c r="P231" s="147">
        <f t="shared" si="21"/>
        <v>0</v>
      </c>
      <c r="Q231" s="147">
        <v>0</v>
      </c>
      <c r="R231" s="147">
        <f t="shared" si="22"/>
        <v>0</v>
      </c>
      <c r="S231" s="147">
        <v>0</v>
      </c>
      <c r="T231" s="148">
        <f t="shared" si="23"/>
        <v>0</v>
      </c>
      <c r="AR231" s="149" t="s">
        <v>287</v>
      </c>
      <c r="AT231" s="149" t="s">
        <v>189</v>
      </c>
      <c r="AU231" s="149" t="s">
        <v>84</v>
      </c>
      <c r="AY231" s="17" t="s">
        <v>187</v>
      </c>
      <c r="BE231" s="150">
        <f t="shared" si="24"/>
        <v>0</v>
      </c>
      <c r="BF231" s="150">
        <f t="shared" si="25"/>
        <v>0</v>
      </c>
      <c r="BG231" s="150">
        <f t="shared" si="26"/>
        <v>0</v>
      </c>
      <c r="BH231" s="150">
        <f t="shared" si="27"/>
        <v>0</v>
      </c>
      <c r="BI231" s="150">
        <f t="shared" si="28"/>
        <v>0</v>
      </c>
      <c r="BJ231" s="17" t="s">
        <v>84</v>
      </c>
      <c r="BK231" s="150">
        <f t="shared" si="29"/>
        <v>0</v>
      </c>
      <c r="BL231" s="17" t="s">
        <v>287</v>
      </c>
      <c r="BM231" s="149" t="s">
        <v>4313</v>
      </c>
    </row>
    <row r="232" spans="2:65" s="1" customFormat="1" ht="16.5" customHeight="1">
      <c r="B232" s="32"/>
      <c r="C232" s="175" t="s">
        <v>752</v>
      </c>
      <c r="D232" s="175" t="s">
        <v>338</v>
      </c>
      <c r="E232" s="176" t="s">
        <v>4314</v>
      </c>
      <c r="F232" s="177" t="s">
        <v>4315</v>
      </c>
      <c r="G232" s="178" t="s">
        <v>406</v>
      </c>
      <c r="H232" s="179">
        <v>24</v>
      </c>
      <c r="I232" s="180"/>
      <c r="J232" s="181">
        <f t="shared" si="20"/>
        <v>0</v>
      </c>
      <c r="K232" s="182"/>
      <c r="L232" s="183"/>
      <c r="M232" s="184" t="s">
        <v>1</v>
      </c>
      <c r="N232" s="185" t="s">
        <v>39</v>
      </c>
      <c r="P232" s="147">
        <f t="shared" si="21"/>
        <v>0</v>
      </c>
      <c r="Q232" s="147">
        <v>4.0000000000000002E-4</v>
      </c>
      <c r="R232" s="147">
        <f t="shared" si="22"/>
        <v>9.6000000000000009E-3</v>
      </c>
      <c r="S232" s="147">
        <v>0</v>
      </c>
      <c r="T232" s="148">
        <f t="shared" si="23"/>
        <v>0</v>
      </c>
      <c r="AR232" s="149" t="s">
        <v>388</v>
      </c>
      <c r="AT232" s="149" t="s">
        <v>338</v>
      </c>
      <c r="AU232" s="149" t="s">
        <v>84</v>
      </c>
      <c r="AY232" s="17" t="s">
        <v>187</v>
      </c>
      <c r="BE232" s="150">
        <f t="shared" si="24"/>
        <v>0</v>
      </c>
      <c r="BF232" s="150">
        <f t="shared" si="25"/>
        <v>0</v>
      </c>
      <c r="BG232" s="150">
        <f t="shared" si="26"/>
        <v>0</v>
      </c>
      <c r="BH232" s="150">
        <f t="shared" si="27"/>
        <v>0</v>
      </c>
      <c r="BI232" s="150">
        <f t="shared" si="28"/>
        <v>0</v>
      </c>
      <c r="BJ232" s="17" t="s">
        <v>84</v>
      </c>
      <c r="BK232" s="150">
        <f t="shared" si="29"/>
        <v>0</v>
      </c>
      <c r="BL232" s="17" t="s">
        <v>287</v>
      </c>
      <c r="BM232" s="149" t="s">
        <v>4316</v>
      </c>
    </row>
    <row r="233" spans="2:65" s="1" customFormat="1" ht="16.5" customHeight="1">
      <c r="B233" s="32"/>
      <c r="C233" s="175" t="s">
        <v>757</v>
      </c>
      <c r="D233" s="175" t="s">
        <v>338</v>
      </c>
      <c r="E233" s="176" t="s">
        <v>4317</v>
      </c>
      <c r="F233" s="177" t="s">
        <v>4318</v>
      </c>
      <c r="G233" s="178" t="s">
        <v>406</v>
      </c>
      <c r="H233" s="179">
        <v>24</v>
      </c>
      <c r="I233" s="180"/>
      <c r="J233" s="181">
        <f t="shared" si="20"/>
        <v>0</v>
      </c>
      <c r="K233" s="182"/>
      <c r="L233" s="183"/>
      <c r="M233" s="184" t="s">
        <v>1</v>
      </c>
      <c r="N233" s="185" t="s">
        <v>39</v>
      </c>
      <c r="P233" s="147">
        <f t="shared" si="21"/>
        <v>0</v>
      </c>
      <c r="Q233" s="147">
        <v>4.0000000000000002E-4</v>
      </c>
      <c r="R233" s="147">
        <f t="shared" si="22"/>
        <v>9.6000000000000009E-3</v>
      </c>
      <c r="S233" s="147">
        <v>0</v>
      </c>
      <c r="T233" s="148">
        <f t="shared" si="23"/>
        <v>0</v>
      </c>
      <c r="AR233" s="149" t="s">
        <v>388</v>
      </c>
      <c r="AT233" s="149" t="s">
        <v>338</v>
      </c>
      <c r="AU233" s="149" t="s">
        <v>84</v>
      </c>
      <c r="AY233" s="17" t="s">
        <v>187</v>
      </c>
      <c r="BE233" s="150">
        <f t="shared" si="24"/>
        <v>0</v>
      </c>
      <c r="BF233" s="150">
        <f t="shared" si="25"/>
        <v>0</v>
      </c>
      <c r="BG233" s="150">
        <f t="shared" si="26"/>
        <v>0</v>
      </c>
      <c r="BH233" s="150">
        <f t="shared" si="27"/>
        <v>0</v>
      </c>
      <c r="BI233" s="150">
        <f t="shared" si="28"/>
        <v>0</v>
      </c>
      <c r="BJ233" s="17" t="s">
        <v>84</v>
      </c>
      <c r="BK233" s="150">
        <f t="shared" si="29"/>
        <v>0</v>
      </c>
      <c r="BL233" s="17" t="s">
        <v>287</v>
      </c>
      <c r="BM233" s="149" t="s">
        <v>4319</v>
      </c>
    </row>
    <row r="234" spans="2:65" s="1" customFormat="1" ht="24.2" customHeight="1">
      <c r="B234" s="32"/>
      <c r="C234" s="137" t="s">
        <v>763</v>
      </c>
      <c r="D234" s="137" t="s">
        <v>189</v>
      </c>
      <c r="E234" s="138" t="s">
        <v>4320</v>
      </c>
      <c r="F234" s="139" t="s">
        <v>4321</v>
      </c>
      <c r="G234" s="140" t="s">
        <v>406</v>
      </c>
      <c r="H234" s="141">
        <v>6</v>
      </c>
      <c r="I234" s="142"/>
      <c r="J234" s="143">
        <f t="shared" si="20"/>
        <v>0</v>
      </c>
      <c r="K234" s="144"/>
      <c r="L234" s="32"/>
      <c r="M234" s="145" t="s">
        <v>1</v>
      </c>
      <c r="N234" s="146" t="s">
        <v>39</v>
      </c>
      <c r="P234" s="147">
        <f t="shared" si="21"/>
        <v>0</v>
      </c>
      <c r="Q234" s="147">
        <v>0</v>
      </c>
      <c r="R234" s="147">
        <f t="shared" si="22"/>
        <v>0</v>
      </c>
      <c r="S234" s="147">
        <v>0</v>
      </c>
      <c r="T234" s="148">
        <f t="shared" si="23"/>
        <v>0</v>
      </c>
      <c r="AR234" s="149" t="s">
        <v>287</v>
      </c>
      <c r="AT234" s="149" t="s">
        <v>189</v>
      </c>
      <c r="AU234" s="149" t="s">
        <v>84</v>
      </c>
      <c r="AY234" s="17" t="s">
        <v>187</v>
      </c>
      <c r="BE234" s="150">
        <f t="shared" si="24"/>
        <v>0</v>
      </c>
      <c r="BF234" s="150">
        <f t="shared" si="25"/>
        <v>0</v>
      </c>
      <c r="BG234" s="150">
        <f t="shared" si="26"/>
        <v>0</v>
      </c>
      <c r="BH234" s="150">
        <f t="shared" si="27"/>
        <v>0</v>
      </c>
      <c r="BI234" s="150">
        <f t="shared" si="28"/>
        <v>0</v>
      </c>
      <c r="BJ234" s="17" t="s">
        <v>84</v>
      </c>
      <c r="BK234" s="150">
        <f t="shared" si="29"/>
        <v>0</v>
      </c>
      <c r="BL234" s="17" t="s">
        <v>287</v>
      </c>
      <c r="BM234" s="149" t="s">
        <v>4322</v>
      </c>
    </row>
    <row r="235" spans="2:65" s="1" customFormat="1" ht="24.2" customHeight="1">
      <c r="B235" s="32"/>
      <c r="C235" s="175" t="s">
        <v>768</v>
      </c>
      <c r="D235" s="175" t="s">
        <v>338</v>
      </c>
      <c r="E235" s="176" t="s">
        <v>4323</v>
      </c>
      <c r="F235" s="177" t="s">
        <v>4324</v>
      </c>
      <c r="G235" s="178" t="s">
        <v>406</v>
      </c>
      <c r="H235" s="179">
        <v>6</v>
      </c>
      <c r="I235" s="180"/>
      <c r="J235" s="181">
        <f t="shared" si="20"/>
        <v>0</v>
      </c>
      <c r="K235" s="182"/>
      <c r="L235" s="183"/>
      <c r="M235" s="184" t="s">
        <v>1</v>
      </c>
      <c r="N235" s="185" t="s">
        <v>39</v>
      </c>
      <c r="P235" s="147">
        <f t="shared" si="21"/>
        <v>0</v>
      </c>
      <c r="Q235" s="147">
        <v>6.6000000000000005E-5</v>
      </c>
      <c r="R235" s="147">
        <f t="shared" si="22"/>
        <v>3.9600000000000003E-4</v>
      </c>
      <c r="S235" s="147">
        <v>0</v>
      </c>
      <c r="T235" s="148">
        <f t="shared" si="23"/>
        <v>0</v>
      </c>
      <c r="AR235" s="149" t="s">
        <v>388</v>
      </c>
      <c r="AT235" s="149" t="s">
        <v>338</v>
      </c>
      <c r="AU235" s="149" t="s">
        <v>84</v>
      </c>
      <c r="AY235" s="17" t="s">
        <v>187</v>
      </c>
      <c r="BE235" s="150">
        <f t="shared" si="24"/>
        <v>0</v>
      </c>
      <c r="BF235" s="150">
        <f t="shared" si="25"/>
        <v>0</v>
      </c>
      <c r="BG235" s="150">
        <f t="shared" si="26"/>
        <v>0</v>
      </c>
      <c r="BH235" s="150">
        <f t="shared" si="27"/>
        <v>0</v>
      </c>
      <c r="BI235" s="150">
        <f t="shared" si="28"/>
        <v>0</v>
      </c>
      <c r="BJ235" s="17" t="s">
        <v>84</v>
      </c>
      <c r="BK235" s="150">
        <f t="shared" si="29"/>
        <v>0</v>
      </c>
      <c r="BL235" s="17" t="s">
        <v>287</v>
      </c>
      <c r="BM235" s="149" t="s">
        <v>4325</v>
      </c>
    </row>
    <row r="236" spans="2:65" s="1" customFormat="1" ht="24.2" customHeight="1">
      <c r="B236" s="32"/>
      <c r="C236" s="137" t="s">
        <v>775</v>
      </c>
      <c r="D236" s="137" t="s">
        <v>189</v>
      </c>
      <c r="E236" s="138" t="s">
        <v>4326</v>
      </c>
      <c r="F236" s="139" t="s">
        <v>4327</v>
      </c>
      <c r="G236" s="140" t="s">
        <v>406</v>
      </c>
      <c r="H236" s="141">
        <v>120</v>
      </c>
      <c r="I236" s="142"/>
      <c r="J236" s="143">
        <f t="shared" si="20"/>
        <v>0</v>
      </c>
      <c r="K236" s="144"/>
      <c r="L236" s="32"/>
      <c r="M236" s="145" t="s">
        <v>1</v>
      </c>
      <c r="N236" s="146" t="s">
        <v>39</v>
      </c>
      <c r="P236" s="147">
        <f t="shared" si="21"/>
        <v>0</v>
      </c>
      <c r="Q236" s="147">
        <v>0</v>
      </c>
      <c r="R236" s="147">
        <f t="shared" si="22"/>
        <v>0</v>
      </c>
      <c r="S236" s="147">
        <v>0</v>
      </c>
      <c r="T236" s="148">
        <f t="shared" si="23"/>
        <v>0</v>
      </c>
      <c r="AR236" s="149" t="s">
        <v>287</v>
      </c>
      <c r="AT236" s="149" t="s">
        <v>189</v>
      </c>
      <c r="AU236" s="149" t="s">
        <v>84</v>
      </c>
      <c r="AY236" s="17" t="s">
        <v>187</v>
      </c>
      <c r="BE236" s="150">
        <f t="shared" si="24"/>
        <v>0</v>
      </c>
      <c r="BF236" s="150">
        <f t="shared" si="25"/>
        <v>0</v>
      </c>
      <c r="BG236" s="150">
        <f t="shared" si="26"/>
        <v>0</v>
      </c>
      <c r="BH236" s="150">
        <f t="shared" si="27"/>
        <v>0</v>
      </c>
      <c r="BI236" s="150">
        <f t="shared" si="28"/>
        <v>0</v>
      </c>
      <c r="BJ236" s="17" t="s">
        <v>84</v>
      </c>
      <c r="BK236" s="150">
        <f t="shared" si="29"/>
        <v>0</v>
      </c>
      <c r="BL236" s="17" t="s">
        <v>287</v>
      </c>
      <c r="BM236" s="149" t="s">
        <v>4328</v>
      </c>
    </row>
    <row r="237" spans="2:65" s="1" customFormat="1" ht="24.2" customHeight="1">
      <c r="B237" s="32"/>
      <c r="C237" s="175" t="s">
        <v>780</v>
      </c>
      <c r="D237" s="175" t="s">
        <v>338</v>
      </c>
      <c r="E237" s="176" t="s">
        <v>4329</v>
      </c>
      <c r="F237" s="177" t="s">
        <v>4330</v>
      </c>
      <c r="G237" s="178" t="s">
        <v>406</v>
      </c>
      <c r="H237" s="179">
        <v>84</v>
      </c>
      <c r="I237" s="180"/>
      <c r="J237" s="181">
        <f t="shared" si="20"/>
        <v>0</v>
      </c>
      <c r="K237" s="182"/>
      <c r="L237" s="183"/>
      <c r="M237" s="184" t="s">
        <v>1</v>
      </c>
      <c r="N237" s="185" t="s">
        <v>39</v>
      </c>
      <c r="P237" s="147">
        <f t="shared" si="21"/>
        <v>0</v>
      </c>
      <c r="Q237" s="147">
        <v>4.0000000000000002E-4</v>
      </c>
      <c r="R237" s="147">
        <f t="shared" si="22"/>
        <v>3.3600000000000005E-2</v>
      </c>
      <c r="S237" s="147">
        <v>0</v>
      </c>
      <c r="T237" s="148">
        <f t="shared" si="23"/>
        <v>0</v>
      </c>
      <c r="AR237" s="149" t="s">
        <v>388</v>
      </c>
      <c r="AT237" s="149" t="s">
        <v>338</v>
      </c>
      <c r="AU237" s="149" t="s">
        <v>84</v>
      </c>
      <c r="AY237" s="17" t="s">
        <v>187</v>
      </c>
      <c r="BE237" s="150">
        <f t="shared" si="24"/>
        <v>0</v>
      </c>
      <c r="BF237" s="150">
        <f t="shared" si="25"/>
        <v>0</v>
      </c>
      <c r="BG237" s="150">
        <f t="shared" si="26"/>
        <v>0</v>
      </c>
      <c r="BH237" s="150">
        <f t="shared" si="27"/>
        <v>0</v>
      </c>
      <c r="BI237" s="150">
        <f t="shared" si="28"/>
        <v>0</v>
      </c>
      <c r="BJ237" s="17" t="s">
        <v>84</v>
      </c>
      <c r="BK237" s="150">
        <f t="shared" si="29"/>
        <v>0</v>
      </c>
      <c r="BL237" s="17" t="s">
        <v>287</v>
      </c>
      <c r="BM237" s="149" t="s">
        <v>4331</v>
      </c>
    </row>
    <row r="238" spans="2:65" s="1" customFormat="1" ht="24.2" customHeight="1">
      <c r="B238" s="32"/>
      <c r="C238" s="175" t="s">
        <v>785</v>
      </c>
      <c r="D238" s="175" t="s">
        <v>338</v>
      </c>
      <c r="E238" s="176" t="s">
        <v>4332</v>
      </c>
      <c r="F238" s="177" t="s">
        <v>4333</v>
      </c>
      <c r="G238" s="178" t="s">
        <v>406</v>
      </c>
      <c r="H238" s="179">
        <v>36</v>
      </c>
      <c r="I238" s="180"/>
      <c r="J238" s="181">
        <f t="shared" si="20"/>
        <v>0</v>
      </c>
      <c r="K238" s="182"/>
      <c r="L238" s="183"/>
      <c r="M238" s="184" t="s">
        <v>1</v>
      </c>
      <c r="N238" s="185" t="s">
        <v>39</v>
      </c>
      <c r="P238" s="147">
        <f t="shared" si="21"/>
        <v>0</v>
      </c>
      <c r="Q238" s="147">
        <v>4.0000000000000002E-4</v>
      </c>
      <c r="R238" s="147">
        <f t="shared" si="22"/>
        <v>1.4400000000000001E-2</v>
      </c>
      <c r="S238" s="147">
        <v>0</v>
      </c>
      <c r="T238" s="148">
        <f t="shared" si="23"/>
        <v>0</v>
      </c>
      <c r="AR238" s="149" t="s">
        <v>388</v>
      </c>
      <c r="AT238" s="149" t="s">
        <v>338</v>
      </c>
      <c r="AU238" s="149" t="s">
        <v>84</v>
      </c>
      <c r="AY238" s="17" t="s">
        <v>187</v>
      </c>
      <c r="BE238" s="150">
        <f t="shared" si="24"/>
        <v>0</v>
      </c>
      <c r="BF238" s="150">
        <f t="shared" si="25"/>
        <v>0</v>
      </c>
      <c r="BG238" s="150">
        <f t="shared" si="26"/>
        <v>0</v>
      </c>
      <c r="BH238" s="150">
        <f t="shared" si="27"/>
        <v>0</v>
      </c>
      <c r="BI238" s="150">
        <f t="shared" si="28"/>
        <v>0</v>
      </c>
      <c r="BJ238" s="17" t="s">
        <v>84</v>
      </c>
      <c r="BK238" s="150">
        <f t="shared" si="29"/>
        <v>0</v>
      </c>
      <c r="BL238" s="17" t="s">
        <v>287</v>
      </c>
      <c r="BM238" s="149" t="s">
        <v>4334</v>
      </c>
    </row>
    <row r="239" spans="2:65" s="1" customFormat="1" ht="21.75" customHeight="1">
      <c r="B239" s="32"/>
      <c r="C239" s="137" t="s">
        <v>789</v>
      </c>
      <c r="D239" s="137" t="s">
        <v>189</v>
      </c>
      <c r="E239" s="138" t="s">
        <v>4335</v>
      </c>
      <c r="F239" s="139" t="s">
        <v>4336</v>
      </c>
      <c r="G239" s="140" t="s">
        <v>406</v>
      </c>
      <c r="H239" s="141">
        <v>6</v>
      </c>
      <c r="I239" s="142"/>
      <c r="J239" s="143">
        <f t="shared" si="20"/>
        <v>0</v>
      </c>
      <c r="K239" s="144"/>
      <c r="L239" s="32"/>
      <c r="M239" s="145" t="s">
        <v>1</v>
      </c>
      <c r="N239" s="146" t="s">
        <v>39</v>
      </c>
      <c r="P239" s="147">
        <f t="shared" si="21"/>
        <v>0</v>
      </c>
      <c r="Q239" s="147">
        <v>0</v>
      </c>
      <c r="R239" s="147">
        <f t="shared" si="22"/>
        <v>0</v>
      </c>
      <c r="S239" s="147">
        <v>0</v>
      </c>
      <c r="T239" s="148">
        <f t="shared" si="23"/>
        <v>0</v>
      </c>
      <c r="AR239" s="149" t="s">
        <v>287</v>
      </c>
      <c r="AT239" s="149" t="s">
        <v>189</v>
      </c>
      <c r="AU239" s="149" t="s">
        <v>84</v>
      </c>
      <c r="AY239" s="17" t="s">
        <v>187</v>
      </c>
      <c r="BE239" s="150">
        <f t="shared" si="24"/>
        <v>0</v>
      </c>
      <c r="BF239" s="150">
        <f t="shared" si="25"/>
        <v>0</v>
      </c>
      <c r="BG239" s="150">
        <f t="shared" si="26"/>
        <v>0</v>
      </c>
      <c r="BH239" s="150">
        <f t="shared" si="27"/>
        <v>0</v>
      </c>
      <c r="BI239" s="150">
        <f t="shared" si="28"/>
        <v>0</v>
      </c>
      <c r="BJ239" s="17" t="s">
        <v>84</v>
      </c>
      <c r="BK239" s="150">
        <f t="shared" si="29"/>
        <v>0</v>
      </c>
      <c r="BL239" s="17" t="s">
        <v>287</v>
      </c>
      <c r="BM239" s="149" t="s">
        <v>4337</v>
      </c>
    </row>
    <row r="240" spans="2:65" s="1" customFormat="1" ht="16.5" customHeight="1">
      <c r="B240" s="32"/>
      <c r="C240" s="175" t="s">
        <v>795</v>
      </c>
      <c r="D240" s="175" t="s">
        <v>338</v>
      </c>
      <c r="E240" s="176" t="s">
        <v>4338</v>
      </c>
      <c r="F240" s="177" t="s">
        <v>4339</v>
      </c>
      <c r="G240" s="178" t="s">
        <v>406</v>
      </c>
      <c r="H240" s="179">
        <v>6</v>
      </c>
      <c r="I240" s="180"/>
      <c r="J240" s="181">
        <f t="shared" si="20"/>
        <v>0</v>
      </c>
      <c r="K240" s="182"/>
      <c r="L240" s="183"/>
      <c r="M240" s="184" t="s">
        <v>1</v>
      </c>
      <c r="N240" s="185" t="s">
        <v>39</v>
      </c>
      <c r="P240" s="147">
        <f t="shared" si="21"/>
        <v>0</v>
      </c>
      <c r="Q240" s="147">
        <v>4.0000000000000002E-4</v>
      </c>
      <c r="R240" s="147">
        <f t="shared" si="22"/>
        <v>2.4000000000000002E-3</v>
      </c>
      <c r="S240" s="147">
        <v>0</v>
      </c>
      <c r="T240" s="148">
        <f t="shared" si="23"/>
        <v>0</v>
      </c>
      <c r="AR240" s="149" t="s">
        <v>388</v>
      </c>
      <c r="AT240" s="149" t="s">
        <v>338</v>
      </c>
      <c r="AU240" s="149" t="s">
        <v>84</v>
      </c>
      <c r="AY240" s="17" t="s">
        <v>187</v>
      </c>
      <c r="BE240" s="150">
        <f t="shared" si="24"/>
        <v>0</v>
      </c>
      <c r="BF240" s="150">
        <f t="shared" si="25"/>
        <v>0</v>
      </c>
      <c r="BG240" s="150">
        <f t="shared" si="26"/>
        <v>0</v>
      </c>
      <c r="BH240" s="150">
        <f t="shared" si="27"/>
        <v>0</v>
      </c>
      <c r="BI240" s="150">
        <f t="shared" si="28"/>
        <v>0</v>
      </c>
      <c r="BJ240" s="17" t="s">
        <v>84</v>
      </c>
      <c r="BK240" s="150">
        <f t="shared" si="29"/>
        <v>0</v>
      </c>
      <c r="BL240" s="17" t="s">
        <v>287</v>
      </c>
      <c r="BM240" s="149" t="s">
        <v>4340</v>
      </c>
    </row>
    <row r="241" spans="2:65" s="1" customFormat="1" ht="24.2" customHeight="1">
      <c r="B241" s="32"/>
      <c r="C241" s="137" t="s">
        <v>801</v>
      </c>
      <c r="D241" s="137" t="s">
        <v>189</v>
      </c>
      <c r="E241" s="138" t="s">
        <v>4341</v>
      </c>
      <c r="F241" s="139" t="s">
        <v>4342</v>
      </c>
      <c r="G241" s="140" t="s">
        <v>406</v>
      </c>
      <c r="H241" s="141">
        <v>24</v>
      </c>
      <c r="I241" s="142"/>
      <c r="J241" s="143">
        <f t="shared" si="20"/>
        <v>0</v>
      </c>
      <c r="K241" s="144"/>
      <c r="L241" s="32"/>
      <c r="M241" s="145" t="s">
        <v>1</v>
      </c>
      <c r="N241" s="146" t="s">
        <v>39</v>
      </c>
      <c r="P241" s="147">
        <f t="shared" si="21"/>
        <v>0</v>
      </c>
      <c r="Q241" s="147">
        <v>0</v>
      </c>
      <c r="R241" s="147">
        <f t="shared" si="22"/>
        <v>0</v>
      </c>
      <c r="S241" s="147">
        <v>0</v>
      </c>
      <c r="T241" s="148">
        <f t="shared" si="23"/>
        <v>0</v>
      </c>
      <c r="AR241" s="149" t="s">
        <v>287</v>
      </c>
      <c r="AT241" s="149" t="s">
        <v>189</v>
      </c>
      <c r="AU241" s="149" t="s">
        <v>84</v>
      </c>
      <c r="AY241" s="17" t="s">
        <v>187</v>
      </c>
      <c r="BE241" s="150">
        <f t="shared" si="24"/>
        <v>0</v>
      </c>
      <c r="BF241" s="150">
        <f t="shared" si="25"/>
        <v>0</v>
      </c>
      <c r="BG241" s="150">
        <f t="shared" si="26"/>
        <v>0</v>
      </c>
      <c r="BH241" s="150">
        <f t="shared" si="27"/>
        <v>0</v>
      </c>
      <c r="BI241" s="150">
        <f t="shared" si="28"/>
        <v>0</v>
      </c>
      <c r="BJ241" s="17" t="s">
        <v>84</v>
      </c>
      <c r="BK241" s="150">
        <f t="shared" si="29"/>
        <v>0</v>
      </c>
      <c r="BL241" s="17" t="s">
        <v>287</v>
      </c>
      <c r="BM241" s="149" t="s">
        <v>4343</v>
      </c>
    </row>
    <row r="242" spans="2:65" s="1" customFormat="1" ht="16.5" customHeight="1">
      <c r="B242" s="32"/>
      <c r="C242" s="175" t="s">
        <v>807</v>
      </c>
      <c r="D242" s="175" t="s">
        <v>338</v>
      </c>
      <c r="E242" s="176" t="s">
        <v>4344</v>
      </c>
      <c r="F242" s="177" t="s">
        <v>4345</v>
      </c>
      <c r="G242" s="178" t="s">
        <v>406</v>
      </c>
      <c r="H242" s="179">
        <v>24</v>
      </c>
      <c r="I242" s="180"/>
      <c r="J242" s="181">
        <f t="shared" si="20"/>
        <v>0</v>
      </c>
      <c r="K242" s="182"/>
      <c r="L242" s="183"/>
      <c r="M242" s="184" t="s">
        <v>1</v>
      </c>
      <c r="N242" s="185" t="s">
        <v>39</v>
      </c>
      <c r="P242" s="147">
        <f t="shared" si="21"/>
        <v>0</v>
      </c>
      <c r="Q242" s="147">
        <v>4.0000000000000002E-4</v>
      </c>
      <c r="R242" s="147">
        <f t="shared" si="22"/>
        <v>9.6000000000000009E-3</v>
      </c>
      <c r="S242" s="147">
        <v>0</v>
      </c>
      <c r="T242" s="148">
        <f t="shared" si="23"/>
        <v>0</v>
      </c>
      <c r="AR242" s="149" t="s">
        <v>388</v>
      </c>
      <c r="AT242" s="149" t="s">
        <v>338</v>
      </c>
      <c r="AU242" s="149" t="s">
        <v>84</v>
      </c>
      <c r="AY242" s="17" t="s">
        <v>187</v>
      </c>
      <c r="BE242" s="150">
        <f t="shared" si="24"/>
        <v>0</v>
      </c>
      <c r="BF242" s="150">
        <f t="shared" si="25"/>
        <v>0</v>
      </c>
      <c r="BG242" s="150">
        <f t="shared" si="26"/>
        <v>0</v>
      </c>
      <c r="BH242" s="150">
        <f t="shared" si="27"/>
        <v>0</v>
      </c>
      <c r="BI242" s="150">
        <f t="shared" si="28"/>
        <v>0</v>
      </c>
      <c r="BJ242" s="17" t="s">
        <v>84</v>
      </c>
      <c r="BK242" s="150">
        <f t="shared" si="29"/>
        <v>0</v>
      </c>
      <c r="BL242" s="17" t="s">
        <v>287</v>
      </c>
      <c r="BM242" s="149" t="s">
        <v>4346</v>
      </c>
    </row>
    <row r="243" spans="2:65" s="1" customFormat="1" ht="21.75" customHeight="1">
      <c r="B243" s="32"/>
      <c r="C243" s="137" t="s">
        <v>813</v>
      </c>
      <c r="D243" s="137" t="s">
        <v>189</v>
      </c>
      <c r="E243" s="138" t="s">
        <v>4347</v>
      </c>
      <c r="F243" s="139" t="s">
        <v>4348</v>
      </c>
      <c r="G243" s="140" t="s">
        <v>406</v>
      </c>
      <c r="H243" s="141">
        <v>3</v>
      </c>
      <c r="I243" s="142"/>
      <c r="J243" s="143">
        <f t="shared" si="20"/>
        <v>0</v>
      </c>
      <c r="K243" s="144"/>
      <c r="L243" s="32"/>
      <c r="M243" s="145" t="s">
        <v>1</v>
      </c>
      <c r="N243" s="146" t="s">
        <v>39</v>
      </c>
      <c r="P243" s="147">
        <f t="shared" si="21"/>
        <v>0</v>
      </c>
      <c r="Q243" s="147">
        <v>0</v>
      </c>
      <c r="R243" s="147">
        <f t="shared" si="22"/>
        <v>0</v>
      </c>
      <c r="S243" s="147">
        <v>0</v>
      </c>
      <c r="T243" s="148">
        <f t="shared" si="23"/>
        <v>0</v>
      </c>
      <c r="AR243" s="149" t="s">
        <v>287</v>
      </c>
      <c r="AT243" s="149" t="s">
        <v>189</v>
      </c>
      <c r="AU243" s="149" t="s">
        <v>84</v>
      </c>
      <c r="AY243" s="17" t="s">
        <v>187</v>
      </c>
      <c r="BE243" s="150">
        <f t="shared" si="24"/>
        <v>0</v>
      </c>
      <c r="BF243" s="150">
        <f t="shared" si="25"/>
        <v>0</v>
      </c>
      <c r="BG243" s="150">
        <f t="shared" si="26"/>
        <v>0</v>
      </c>
      <c r="BH243" s="150">
        <f t="shared" si="27"/>
        <v>0</v>
      </c>
      <c r="BI243" s="150">
        <f t="shared" si="28"/>
        <v>0</v>
      </c>
      <c r="BJ243" s="17" t="s">
        <v>84</v>
      </c>
      <c r="BK243" s="150">
        <f t="shared" si="29"/>
        <v>0</v>
      </c>
      <c r="BL243" s="17" t="s">
        <v>287</v>
      </c>
      <c r="BM243" s="149" t="s">
        <v>4349</v>
      </c>
    </row>
    <row r="244" spans="2:65" s="1" customFormat="1" ht="24.2" customHeight="1">
      <c r="B244" s="32"/>
      <c r="C244" s="175" t="s">
        <v>819</v>
      </c>
      <c r="D244" s="175" t="s">
        <v>338</v>
      </c>
      <c r="E244" s="176" t="s">
        <v>4350</v>
      </c>
      <c r="F244" s="177" t="s">
        <v>4351</v>
      </c>
      <c r="G244" s="178" t="s">
        <v>406</v>
      </c>
      <c r="H244" s="179">
        <v>3</v>
      </c>
      <c r="I244" s="180"/>
      <c r="J244" s="181">
        <f t="shared" si="20"/>
        <v>0</v>
      </c>
      <c r="K244" s="182"/>
      <c r="L244" s="183"/>
      <c r="M244" s="184" t="s">
        <v>1</v>
      </c>
      <c r="N244" s="185" t="s">
        <v>39</v>
      </c>
      <c r="P244" s="147">
        <f t="shared" si="21"/>
        <v>0</v>
      </c>
      <c r="Q244" s="147">
        <v>1.4999999999999999E-4</v>
      </c>
      <c r="R244" s="147">
        <f t="shared" si="22"/>
        <v>4.4999999999999999E-4</v>
      </c>
      <c r="S244" s="147">
        <v>0</v>
      </c>
      <c r="T244" s="148">
        <f t="shared" si="23"/>
        <v>0</v>
      </c>
      <c r="AR244" s="149" t="s">
        <v>388</v>
      </c>
      <c r="AT244" s="149" t="s">
        <v>338</v>
      </c>
      <c r="AU244" s="149" t="s">
        <v>84</v>
      </c>
      <c r="AY244" s="17" t="s">
        <v>187</v>
      </c>
      <c r="BE244" s="150">
        <f t="shared" si="24"/>
        <v>0</v>
      </c>
      <c r="BF244" s="150">
        <f t="shared" si="25"/>
        <v>0</v>
      </c>
      <c r="BG244" s="150">
        <f t="shared" si="26"/>
        <v>0</v>
      </c>
      <c r="BH244" s="150">
        <f t="shared" si="27"/>
        <v>0</v>
      </c>
      <c r="BI244" s="150">
        <f t="shared" si="28"/>
        <v>0</v>
      </c>
      <c r="BJ244" s="17" t="s">
        <v>84</v>
      </c>
      <c r="BK244" s="150">
        <f t="shared" si="29"/>
        <v>0</v>
      </c>
      <c r="BL244" s="17" t="s">
        <v>287</v>
      </c>
      <c r="BM244" s="149" t="s">
        <v>4352</v>
      </c>
    </row>
    <row r="245" spans="2:65" s="1" customFormat="1" ht="37.9" customHeight="1">
      <c r="B245" s="32"/>
      <c r="C245" s="137" t="s">
        <v>823</v>
      </c>
      <c r="D245" s="137" t="s">
        <v>189</v>
      </c>
      <c r="E245" s="138" t="s">
        <v>4353</v>
      </c>
      <c r="F245" s="139" t="s">
        <v>4354</v>
      </c>
      <c r="G245" s="140" t="s">
        <v>406</v>
      </c>
      <c r="H245" s="141">
        <v>24</v>
      </c>
      <c r="I245" s="142"/>
      <c r="J245" s="143">
        <f t="shared" si="20"/>
        <v>0</v>
      </c>
      <c r="K245" s="144"/>
      <c r="L245" s="32"/>
      <c r="M245" s="145" t="s">
        <v>1</v>
      </c>
      <c r="N245" s="146" t="s">
        <v>39</v>
      </c>
      <c r="P245" s="147">
        <f t="shared" si="21"/>
        <v>0</v>
      </c>
      <c r="Q245" s="147">
        <v>0</v>
      </c>
      <c r="R245" s="147">
        <f t="shared" si="22"/>
        <v>0</v>
      </c>
      <c r="S245" s="147">
        <v>0</v>
      </c>
      <c r="T245" s="148">
        <f t="shared" si="23"/>
        <v>0</v>
      </c>
      <c r="AR245" s="149" t="s">
        <v>287</v>
      </c>
      <c r="AT245" s="149" t="s">
        <v>189</v>
      </c>
      <c r="AU245" s="149" t="s">
        <v>84</v>
      </c>
      <c r="AY245" s="17" t="s">
        <v>187</v>
      </c>
      <c r="BE245" s="150">
        <f t="shared" si="24"/>
        <v>0</v>
      </c>
      <c r="BF245" s="150">
        <f t="shared" si="25"/>
        <v>0</v>
      </c>
      <c r="BG245" s="150">
        <f t="shared" si="26"/>
        <v>0</v>
      </c>
      <c r="BH245" s="150">
        <f t="shared" si="27"/>
        <v>0</v>
      </c>
      <c r="BI245" s="150">
        <f t="shared" si="28"/>
        <v>0</v>
      </c>
      <c r="BJ245" s="17" t="s">
        <v>84</v>
      </c>
      <c r="BK245" s="150">
        <f t="shared" si="29"/>
        <v>0</v>
      </c>
      <c r="BL245" s="17" t="s">
        <v>287</v>
      </c>
      <c r="BM245" s="149" t="s">
        <v>4355</v>
      </c>
    </row>
    <row r="246" spans="2:65" s="1" customFormat="1" ht="33" customHeight="1">
      <c r="B246" s="32"/>
      <c r="C246" s="175" t="s">
        <v>828</v>
      </c>
      <c r="D246" s="175" t="s">
        <v>338</v>
      </c>
      <c r="E246" s="176" t="s">
        <v>4356</v>
      </c>
      <c r="F246" s="177" t="s">
        <v>4357</v>
      </c>
      <c r="G246" s="178" t="s">
        <v>406</v>
      </c>
      <c r="H246" s="179">
        <v>24</v>
      </c>
      <c r="I246" s="180"/>
      <c r="J246" s="181">
        <f t="shared" si="20"/>
        <v>0</v>
      </c>
      <c r="K246" s="182"/>
      <c r="L246" s="183"/>
      <c r="M246" s="184" t="s">
        <v>1</v>
      </c>
      <c r="N246" s="185" t="s">
        <v>39</v>
      </c>
      <c r="P246" s="147">
        <f t="shared" si="21"/>
        <v>0</v>
      </c>
      <c r="Q246" s="147">
        <v>2.9999999999999997E-4</v>
      </c>
      <c r="R246" s="147">
        <f t="shared" si="22"/>
        <v>7.1999999999999998E-3</v>
      </c>
      <c r="S246" s="147">
        <v>0</v>
      </c>
      <c r="T246" s="148">
        <f t="shared" si="23"/>
        <v>0</v>
      </c>
      <c r="AR246" s="149" t="s">
        <v>388</v>
      </c>
      <c r="AT246" s="149" t="s">
        <v>338</v>
      </c>
      <c r="AU246" s="149" t="s">
        <v>84</v>
      </c>
      <c r="AY246" s="17" t="s">
        <v>187</v>
      </c>
      <c r="BE246" s="150">
        <f t="shared" si="24"/>
        <v>0</v>
      </c>
      <c r="BF246" s="150">
        <f t="shared" si="25"/>
        <v>0</v>
      </c>
      <c r="BG246" s="150">
        <f t="shared" si="26"/>
        <v>0</v>
      </c>
      <c r="BH246" s="150">
        <f t="shared" si="27"/>
        <v>0</v>
      </c>
      <c r="BI246" s="150">
        <f t="shared" si="28"/>
        <v>0</v>
      </c>
      <c r="BJ246" s="17" t="s">
        <v>84</v>
      </c>
      <c r="BK246" s="150">
        <f t="shared" si="29"/>
        <v>0</v>
      </c>
      <c r="BL246" s="17" t="s">
        <v>287</v>
      </c>
      <c r="BM246" s="149" t="s">
        <v>4358</v>
      </c>
    </row>
    <row r="247" spans="2:65" s="1" customFormat="1" ht="37.9" customHeight="1">
      <c r="B247" s="32"/>
      <c r="C247" s="137" t="s">
        <v>845</v>
      </c>
      <c r="D247" s="137" t="s">
        <v>189</v>
      </c>
      <c r="E247" s="138" t="s">
        <v>4359</v>
      </c>
      <c r="F247" s="139" t="s">
        <v>4360</v>
      </c>
      <c r="G247" s="140" t="s">
        <v>406</v>
      </c>
      <c r="H247" s="141">
        <v>3</v>
      </c>
      <c r="I247" s="142"/>
      <c r="J247" s="143">
        <f t="shared" si="20"/>
        <v>0</v>
      </c>
      <c r="K247" s="144"/>
      <c r="L247" s="32"/>
      <c r="M247" s="145" t="s">
        <v>1</v>
      </c>
      <c r="N247" s="146" t="s">
        <v>39</v>
      </c>
      <c r="P247" s="147">
        <f t="shared" si="21"/>
        <v>0</v>
      </c>
      <c r="Q247" s="147">
        <v>0</v>
      </c>
      <c r="R247" s="147">
        <f t="shared" si="22"/>
        <v>0</v>
      </c>
      <c r="S247" s="147">
        <v>0</v>
      </c>
      <c r="T247" s="148">
        <f t="shared" si="23"/>
        <v>0</v>
      </c>
      <c r="AR247" s="149" t="s">
        <v>287</v>
      </c>
      <c r="AT247" s="149" t="s">
        <v>189</v>
      </c>
      <c r="AU247" s="149" t="s">
        <v>84</v>
      </c>
      <c r="AY247" s="17" t="s">
        <v>187</v>
      </c>
      <c r="BE247" s="150">
        <f t="shared" si="24"/>
        <v>0</v>
      </c>
      <c r="BF247" s="150">
        <f t="shared" si="25"/>
        <v>0</v>
      </c>
      <c r="BG247" s="150">
        <f t="shared" si="26"/>
        <v>0</v>
      </c>
      <c r="BH247" s="150">
        <f t="shared" si="27"/>
        <v>0</v>
      </c>
      <c r="BI247" s="150">
        <f t="shared" si="28"/>
        <v>0</v>
      </c>
      <c r="BJ247" s="17" t="s">
        <v>84</v>
      </c>
      <c r="BK247" s="150">
        <f t="shared" si="29"/>
        <v>0</v>
      </c>
      <c r="BL247" s="17" t="s">
        <v>287</v>
      </c>
      <c r="BM247" s="149" t="s">
        <v>4361</v>
      </c>
    </row>
    <row r="248" spans="2:65" s="1" customFormat="1" ht="33" customHeight="1">
      <c r="B248" s="32"/>
      <c r="C248" s="175" t="s">
        <v>858</v>
      </c>
      <c r="D248" s="175" t="s">
        <v>338</v>
      </c>
      <c r="E248" s="176" t="s">
        <v>4362</v>
      </c>
      <c r="F248" s="177" t="s">
        <v>4363</v>
      </c>
      <c r="G248" s="178" t="s">
        <v>406</v>
      </c>
      <c r="H248" s="179">
        <v>3</v>
      </c>
      <c r="I248" s="180"/>
      <c r="J248" s="181">
        <f t="shared" si="20"/>
        <v>0</v>
      </c>
      <c r="K248" s="182"/>
      <c r="L248" s="183"/>
      <c r="M248" s="184" t="s">
        <v>1</v>
      </c>
      <c r="N248" s="185" t="s">
        <v>39</v>
      </c>
      <c r="P248" s="147">
        <f t="shared" si="21"/>
        <v>0</v>
      </c>
      <c r="Q248" s="147">
        <v>2.9999999999999997E-4</v>
      </c>
      <c r="R248" s="147">
        <f t="shared" si="22"/>
        <v>8.9999999999999998E-4</v>
      </c>
      <c r="S248" s="147">
        <v>0</v>
      </c>
      <c r="T248" s="148">
        <f t="shared" si="23"/>
        <v>0</v>
      </c>
      <c r="AR248" s="149" t="s">
        <v>388</v>
      </c>
      <c r="AT248" s="149" t="s">
        <v>338</v>
      </c>
      <c r="AU248" s="149" t="s">
        <v>84</v>
      </c>
      <c r="AY248" s="17" t="s">
        <v>187</v>
      </c>
      <c r="BE248" s="150">
        <f t="shared" si="24"/>
        <v>0</v>
      </c>
      <c r="BF248" s="150">
        <f t="shared" si="25"/>
        <v>0</v>
      </c>
      <c r="BG248" s="150">
        <f t="shared" si="26"/>
        <v>0</v>
      </c>
      <c r="BH248" s="150">
        <f t="shared" si="27"/>
        <v>0</v>
      </c>
      <c r="BI248" s="150">
        <f t="shared" si="28"/>
        <v>0</v>
      </c>
      <c r="BJ248" s="17" t="s">
        <v>84</v>
      </c>
      <c r="BK248" s="150">
        <f t="shared" si="29"/>
        <v>0</v>
      </c>
      <c r="BL248" s="17" t="s">
        <v>287</v>
      </c>
      <c r="BM248" s="149" t="s">
        <v>4364</v>
      </c>
    </row>
    <row r="249" spans="2:65" s="11" customFormat="1" ht="22.9" customHeight="1">
      <c r="B249" s="125"/>
      <c r="D249" s="126" t="s">
        <v>72</v>
      </c>
      <c r="E249" s="135" t="s">
        <v>4365</v>
      </c>
      <c r="F249" s="135" t="s">
        <v>4366</v>
      </c>
      <c r="I249" s="128"/>
      <c r="J249" s="136">
        <f>BK249</f>
        <v>0</v>
      </c>
      <c r="L249" s="125"/>
      <c r="M249" s="130"/>
      <c r="P249" s="131">
        <f>SUM(P250:P263)</f>
        <v>0</v>
      </c>
      <c r="R249" s="131">
        <f>SUM(R250:R263)</f>
        <v>0.55681000000000014</v>
      </c>
      <c r="T249" s="132">
        <f>SUM(T250:T263)</f>
        <v>0</v>
      </c>
      <c r="AR249" s="126" t="s">
        <v>84</v>
      </c>
      <c r="AT249" s="133" t="s">
        <v>72</v>
      </c>
      <c r="AU249" s="133" t="s">
        <v>80</v>
      </c>
      <c r="AY249" s="126" t="s">
        <v>187</v>
      </c>
      <c r="BK249" s="134">
        <f>SUM(BK250:BK263)</f>
        <v>0</v>
      </c>
    </row>
    <row r="250" spans="2:65" s="1" customFormat="1" ht="16.5" customHeight="1">
      <c r="B250" s="32"/>
      <c r="C250" s="137" t="s">
        <v>862</v>
      </c>
      <c r="D250" s="137" t="s">
        <v>189</v>
      </c>
      <c r="E250" s="138" t="s">
        <v>4367</v>
      </c>
      <c r="F250" s="139" t="s">
        <v>4368</v>
      </c>
      <c r="G250" s="140" t="s">
        <v>397</v>
      </c>
      <c r="H250" s="141">
        <v>1975</v>
      </c>
      <c r="I250" s="142"/>
      <c r="J250" s="143">
        <f t="shared" ref="J250:J263" si="30">ROUND(I250*H250,2)</f>
        <v>0</v>
      </c>
      <c r="K250" s="144"/>
      <c r="L250" s="32"/>
      <c r="M250" s="145" t="s">
        <v>1</v>
      </c>
      <c r="N250" s="146" t="s">
        <v>39</v>
      </c>
      <c r="P250" s="147">
        <f t="shared" ref="P250:P263" si="31">O250*H250</f>
        <v>0</v>
      </c>
      <c r="Q250" s="147">
        <v>0</v>
      </c>
      <c r="R250" s="147">
        <f t="shared" ref="R250:R263" si="32">Q250*H250</f>
        <v>0</v>
      </c>
      <c r="S250" s="147">
        <v>0</v>
      </c>
      <c r="T250" s="148">
        <f t="shared" ref="T250:T263" si="33">S250*H250</f>
        <v>0</v>
      </c>
      <c r="AR250" s="149" t="s">
        <v>287</v>
      </c>
      <c r="AT250" s="149" t="s">
        <v>189</v>
      </c>
      <c r="AU250" s="149" t="s">
        <v>84</v>
      </c>
      <c r="AY250" s="17" t="s">
        <v>187</v>
      </c>
      <c r="BE250" s="150">
        <f t="shared" ref="BE250:BE263" si="34">IF(N250="základní",J250,0)</f>
        <v>0</v>
      </c>
      <c r="BF250" s="150">
        <f t="shared" ref="BF250:BF263" si="35">IF(N250="snížená",J250,0)</f>
        <v>0</v>
      </c>
      <c r="BG250" s="150">
        <f t="shared" ref="BG250:BG263" si="36">IF(N250="zákl. přenesená",J250,0)</f>
        <v>0</v>
      </c>
      <c r="BH250" s="150">
        <f t="shared" ref="BH250:BH263" si="37">IF(N250="sníž. přenesená",J250,0)</f>
        <v>0</v>
      </c>
      <c r="BI250" s="150">
        <f t="shared" ref="BI250:BI263" si="38">IF(N250="nulová",J250,0)</f>
        <v>0</v>
      </c>
      <c r="BJ250" s="17" t="s">
        <v>84</v>
      </c>
      <c r="BK250" s="150">
        <f t="shared" ref="BK250:BK263" si="39">ROUND(I250*H250,2)</f>
        <v>0</v>
      </c>
      <c r="BL250" s="17" t="s">
        <v>287</v>
      </c>
      <c r="BM250" s="149" t="s">
        <v>4369</v>
      </c>
    </row>
    <row r="251" spans="2:65" s="1" customFormat="1" ht="16.5" customHeight="1">
      <c r="B251" s="32"/>
      <c r="C251" s="175" t="s">
        <v>867</v>
      </c>
      <c r="D251" s="175" t="s">
        <v>338</v>
      </c>
      <c r="E251" s="176" t="s">
        <v>4370</v>
      </c>
      <c r="F251" s="177" t="s">
        <v>4371</v>
      </c>
      <c r="G251" s="178" t="s">
        <v>397</v>
      </c>
      <c r="H251" s="179">
        <v>1975</v>
      </c>
      <c r="I251" s="180"/>
      <c r="J251" s="181">
        <f t="shared" si="30"/>
        <v>0</v>
      </c>
      <c r="K251" s="182"/>
      <c r="L251" s="183"/>
      <c r="M251" s="184" t="s">
        <v>1</v>
      </c>
      <c r="N251" s="185" t="s">
        <v>39</v>
      </c>
      <c r="P251" s="147">
        <f t="shared" si="31"/>
        <v>0</v>
      </c>
      <c r="Q251" s="147">
        <v>2.3000000000000001E-4</v>
      </c>
      <c r="R251" s="147">
        <f t="shared" si="32"/>
        <v>0.45424999999999999</v>
      </c>
      <c r="S251" s="147">
        <v>0</v>
      </c>
      <c r="T251" s="148">
        <f t="shared" si="33"/>
        <v>0</v>
      </c>
      <c r="AR251" s="149" t="s">
        <v>388</v>
      </c>
      <c r="AT251" s="149" t="s">
        <v>338</v>
      </c>
      <c r="AU251" s="149" t="s">
        <v>84</v>
      </c>
      <c r="AY251" s="17" t="s">
        <v>187</v>
      </c>
      <c r="BE251" s="150">
        <f t="shared" si="34"/>
        <v>0</v>
      </c>
      <c r="BF251" s="150">
        <f t="shared" si="35"/>
        <v>0</v>
      </c>
      <c r="BG251" s="150">
        <f t="shared" si="36"/>
        <v>0</v>
      </c>
      <c r="BH251" s="150">
        <f t="shared" si="37"/>
        <v>0</v>
      </c>
      <c r="BI251" s="150">
        <f t="shared" si="38"/>
        <v>0</v>
      </c>
      <c r="BJ251" s="17" t="s">
        <v>84</v>
      </c>
      <c r="BK251" s="150">
        <f t="shared" si="39"/>
        <v>0</v>
      </c>
      <c r="BL251" s="17" t="s">
        <v>287</v>
      </c>
      <c r="BM251" s="149" t="s">
        <v>4372</v>
      </c>
    </row>
    <row r="252" spans="2:65" s="1" customFormat="1" ht="16.5" customHeight="1">
      <c r="B252" s="32"/>
      <c r="C252" s="137" t="s">
        <v>871</v>
      </c>
      <c r="D252" s="137" t="s">
        <v>189</v>
      </c>
      <c r="E252" s="138" t="s">
        <v>4373</v>
      </c>
      <c r="F252" s="139" t="s">
        <v>4374</v>
      </c>
      <c r="G252" s="140" t="s">
        <v>406</v>
      </c>
      <c r="H252" s="141">
        <v>30</v>
      </c>
      <c r="I252" s="142"/>
      <c r="J252" s="143">
        <f t="shared" si="30"/>
        <v>0</v>
      </c>
      <c r="K252" s="144"/>
      <c r="L252" s="32"/>
      <c r="M252" s="145" t="s">
        <v>1</v>
      </c>
      <c r="N252" s="146" t="s">
        <v>39</v>
      </c>
      <c r="P252" s="147">
        <f t="shared" si="31"/>
        <v>0</v>
      </c>
      <c r="Q252" s="147">
        <v>0</v>
      </c>
      <c r="R252" s="147">
        <f t="shared" si="32"/>
        <v>0</v>
      </c>
      <c r="S252" s="147">
        <v>0</v>
      </c>
      <c r="T252" s="148">
        <f t="shared" si="33"/>
        <v>0</v>
      </c>
      <c r="AR252" s="149" t="s">
        <v>287</v>
      </c>
      <c r="AT252" s="149" t="s">
        <v>189</v>
      </c>
      <c r="AU252" s="149" t="s">
        <v>84</v>
      </c>
      <c r="AY252" s="17" t="s">
        <v>187</v>
      </c>
      <c r="BE252" s="150">
        <f t="shared" si="34"/>
        <v>0</v>
      </c>
      <c r="BF252" s="150">
        <f t="shared" si="35"/>
        <v>0</v>
      </c>
      <c r="BG252" s="150">
        <f t="shared" si="36"/>
        <v>0</v>
      </c>
      <c r="BH252" s="150">
        <f t="shared" si="37"/>
        <v>0</v>
      </c>
      <c r="BI252" s="150">
        <f t="shared" si="38"/>
        <v>0</v>
      </c>
      <c r="BJ252" s="17" t="s">
        <v>84</v>
      </c>
      <c r="BK252" s="150">
        <f t="shared" si="39"/>
        <v>0</v>
      </c>
      <c r="BL252" s="17" t="s">
        <v>287</v>
      </c>
      <c r="BM252" s="149" t="s">
        <v>4375</v>
      </c>
    </row>
    <row r="253" spans="2:65" s="1" customFormat="1" ht="21.75" customHeight="1">
      <c r="B253" s="32"/>
      <c r="C253" s="175" t="s">
        <v>877</v>
      </c>
      <c r="D253" s="175" t="s">
        <v>338</v>
      </c>
      <c r="E253" s="176" t="s">
        <v>4376</v>
      </c>
      <c r="F253" s="177" t="s">
        <v>4377</v>
      </c>
      <c r="G253" s="178" t="s">
        <v>406</v>
      </c>
      <c r="H253" s="179">
        <v>3</v>
      </c>
      <c r="I253" s="180"/>
      <c r="J253" s="181">
        <f t="shared" si="30"/>
        <v>0</v>
      </c>
      <c r="K253" s="182"/>
      <c r="L253" s="183"/>
      <c r="M253" s="184" t="s">
        <v>1</v>
      </c>
      <c r="N253" s="185" t="s">
        <v>39</v>
      </c>
      <c r="P253" s="147">
        <f t="shared" si="31"/>
        <v>0</v>
      </c>
      <c r="Q253" s="147">
        <v>1.6800000000000001E-3</v>
      </c>
      <c r="R253" s="147">
        <f t="shared" si="32"/>
        <v>5.0400000000000002E-3</v>
      </c>
      <c r="S253" s="147">
        <v>0</v>
      </c>
      <c r="T253" s="148">
        <f t="shared" si="33"/>
        <v>0</v>
      </c>
      <c r="AR253" s="149" t="s">
        <v>388</v>
      </c>
      <c r="AT253" s="149" t="s">
        <v>338</v>
      </c>
      <c r="AU253" s="149" t="s">
        <v>84</v>
      </c>
      <c r="AY253" s="17" t="s">
        <v>187</v>
      </c>
      <c r="BE253" s="150">
        <f t="shared" si="34"/>
        <v>0</v>
      </c>
      <c r="BF253" s="150">
        <f t="shared" si="35"/>
        <v>0</v>
      </c>
      <c r="BG253" s="150">
        <f t="shared" si="36"/>
        <v>0</v>
      </c>
      <c r="BH253" s="150">
        <f t="shared" si="37"/>
        <v>0</v>
      </c>
      <c r="BI253" s="150">
        <f t="shared" si="38"/>
        <v>0</v>
      </c>
      <c r="BJ253" s="17" t="s">
        <v>84</v>
      </c>
      <c r="BK253" s="150">
        <f t="shared" si="39"/>
        <v>0</v>
      </c>
      <c r="BL253" s="17" t="s">
        <v>287</v>
      </c>
      <c r="BM253" s="149" t="s">
        <v>4378</v>
      </c>
    </row>
    <row r="254" spans="2:65" s="1" customFormat="1" ht="37.9" customHeight="1">
      <c r="B254" s="32"/>
      <c r="C254" s="175" t="s">
        <v>882</v>
      </c>
      <c r="D254" s="175" t="s">
        <v>338</v>
      </c>
      <c r="E254" s="176" t="s">
        <v>4379</v>
      </c>
      <c r="F254" s="177" t="s">
        <v>4380</v>
      </c>
      <c r="G254" s="178" t="s">
        <v>406</v>
      </c>
      <c r="H254" s="179">
        <v>24</v>
      </c>
      <c r="I254" s="180"/>
      <c r="J254" s="181">
        <f t="shared" si="30"/>
        <v>0</v>
      </c>
      <c r="K254" s="182"/>
      <c r="L254" s="183"/>
      <c r="M254" s="184" t="s">
        <v>1</v>
      </c>
      <c r="N254" s="185" t="s">
        <v>39</v>
      </c>
      <c r="P254" s="147">
        <f t="shared" si="31"/>
        <v>0</v>
      </c>
      <c r="Q254" s="147">
        <v>2.82E-3</v>
      </c>
      <c r="R254" s="147">
        <f t="shared" si="32"/>
        <v>6.7680000000000004E-2</v>
      </c>
      <c r="S254" s="147">
        <v>0</v>
      </c>
      <c r="T254" s="148">
        <f t="shared" si="33"/>
        <v>0</v>
      </c>
      <c r="AR254" s="149" t="s">
        <v>388</v>
      </c>
      <c r="AT254" s="149" t="s">
        <v>338</v>
      </c>
      <c r="AU254" s="149" t="s">
        <v>84</v>
      </c>
      <c r="AY254" s="17" t="s">
        <v>187</v>
      </c>
      <c r="BE254" s="150">
        <f t="shared" si="34"/>
        <v>0</v>
      </c>
      <c r="BF254" s="150">
        <f t="shared" si="35"/>
        <v>0</v>
      </c>
      <c r="BG254" s="150">
        <f t="shared" si="36"/>
        <v>0</v>
      </c>
      <c r="BH254" s="150">
        <f t="shared" si="37"/>
        <v>0</v>
      </c>
      <c r="BI254" s="150">
        <f t="shared" si="38"/>
        <v>0</v>
      </c>
      <c r="BJ254" s="17" t="s">
        <v>84</v>
      </c>
      <c r="BK254" s="150">
        <f t="shared" si="39"/>
        <v>0</v>
      </c>
      <c r="BL254" s="17" t="s">
        <v>287</v>
      </c>
      <c r="BM254" s="149" t="s">
        <v>4381</v>
      </c>
    </row>
    <row r="255" spans="2:65" s="1" customFormat="1" ht="37.9" customHeight="1">
      <c r="B255" s="32"/>
      <c r="C255" s="175" t="s">
        <v>887</v>
      </c>
      <c r="D255" s="175" t="s">
        <v>338</v>
      </c>
      <c r="E255" s="176" t="s">
        <v>4382</v>
      </c>
      <c r="F255" s="177" t="s">
        <v>4383</v>
      </c>
      <c r="G255" s="178" t="s">
        <v>406</v>
      </c>
      <c r="H255" s="179">
        <v>3</v>
      </c>
      <c r="I255" s="180"/>
      <c r="J255" s="181">
        <f t="shared" si="30"/>
        <v>0</v>
      </c>
      <c r="K255" s="182"/>
      <c r="L255" s="183"/>
      <c r="M255" s="184" t="s">
        <v>1</v>
      </c>
      <c r="N255" s="185" t="s">
        <v>39</v>
      </c>
      <c r="P255" s="147">
        <f t="shared" si="31"/>
        <v>0</v>
      </c>
      <c r="Q255" s="147">
        <v>2.82E-3</v>
      </c>
      <c r="R255" s="147">
        <f t="shared" si="32"/>
        <v>8.4600000000000005E-3</v>
      </c>
      <c r="S255" s="147">
        <v>0</v>
      </c>
      <c r="T255" s="148">
        <f t="shared" si="33"/>
        <v>0</v>
      </c>
      <c r="AR255" s="149" t="s">
        <v>388</v>
      </c>
      <c r="AT255" s="149" t="s">
        <v>338</v>
      </c>
      <c r="AU255" s="149" t="s">
        <v>84</v>
      </c>
      <c r="AY255" s="17" t="s">
        <v>187</v>
      </c>
      <c r="BE255" s="150">
        <f t="shared" si="34"/>
        <v>0</v>
      </c>
      <c r="BF255" s="150">
        <f t="shared" si="35"/>
        <v>0</v>
      </c>
      <c r="BG255" s="150">
        <f t="shared" si="36"/>
        <v>0</v>
      </c>
      <c r="BH255" s="150">
        <f t="shared" si="37"/>
        <v>0</v>
      </c>
      <c r="BI255" s="150">
        <f t="shared" si="38"/>
        <v>0</v>
      </c>
      <c r="BJ255" s="17" t="s">
        <v>84</v>
      </c>
      <c r="BK255" s="150">
        <f t="shared" si="39"/>
        <v>0</v>
      </c>
      <c r="BL255" s="17" t="s">
        <v>287</v>
      </c>
      <c r="BM255" s="149" t="s">
        <v>4384</v>
      </c>
    </row>
    <row r="256" spans="2:65" s="1" customFormat="1" ht="24.2" customHeight="1">
      <c r="B256" s="32"/>
      <c r="C256" s="137" t="s">
        <v>891</v>
      </c>
      <c r="D256" s="137" t="s">
        <v>189</v>
      </c>
      <c r="E256" s="138" t="s">
        <v>4385</v>
      </c>
      <c r="F256" s="139" t="s">
        <v>4386</v>
      </c>
      <c r="G256" s="140" t="s">
        <v>406</v>
      </c>
      <c r="H256" s="141">
        <v>9</v>
      </c>
      <c r="I256" s="142"/>
      <c r="J256" s="143">
        <f t="shared" si="30"/>
        <v>0</v>
      </c>
      <c r="K256" s="144"/>
      <c r="L256" s="32"/>
      <c r="M256" s="145" t="s">
        <v>1</v>
      </c>
      <c r="N256" s="146" t="s">
        <v>39</v>
      </c>
      <c r="P256" s="147">
        <f t="shared" si="31"/>
        <v>0</v>
      </c>
      <c r="Q256" s="147">
        <v>0</v>
      </c>
      <c r="R256" s="147">
        <f t="shared" si="32"/>
        <v>0</v>
      </c>
      <c r="S256" s="147">
        <v>0</v>
      </c>
      <c r="T256" s="148">
        <f t="shared" si="33"/>
        <v>0</v>
      </c>
      <c r="AR256" s="149" t="s">
        <v>287</v>
      </c>
      <c r="AT256" s="149" t="s">
        <v>189</v>
      </c>
      <c r="AU256" s="149" t="s">
        <v>84</v>
      </c>
      <c r="AY256" s="17" t="s">
        <v>187</v>
      </c>
      <c r="BE256" s="150">
        <f t="shared" si="34"/>
        <v>0</v>
      </c>
      <c r="BF256" s="150">
        <f t="shared" si="35"/>
        <v>0</v>
      </c>
      <c r="BG256" s="150">
        <f t="shared" si="36"/>
        <v>0</v>
      </c>
      <c r="BH256" s="150">
        <f t="shared" si="37"/>
        <v>0</v>
      </c>
      <c r="BI256" s="150">
        <f t="shared" si="38"/>
        <v>0</v>
      </c>
      <c r="BJ256" s="17" t="s">
        <v>84</v>
      </c>
      <c r="BK256" s="150">
        <f t="shared" si="39"/>
        <v>0</v>
      </c>
      <c r="BL256" s="17" t="s">
        <v>287</v>
      </c>
      <c r="BM256" s="149" t="s">
        <v>4387</v>
      </c>
    </row>
    <row r="257" spans="2:65" s="1" customFormat="1" ht="44.25" customHeight="1">
      <c r="B257" s="32"/>
      <c r="C257" s="175" t="s">
        <v>897</v>
      </c>
      <c r="D257" s="175" t="s">
        <v>338</v>
      </c>
      <c r="E257" s="176" t="s">
        <v>4388</v>
      </c>
      <c r="F257" s="177" t="s">
        <v>4389</v>
      </c>
      <c r="G257" s="178" t="s">
        <v>406</v>
      </c>
      <c r="H257" s="179">
        <v>3</v>
      </c>
      <c r="I257" s="180"/>
      <c r="J257" s="181">
        <f t="shared" si="30"/>
        <v>0</v>
      </c>
      <c r="K257" s="182"/>
      <c r="L257" s="183"/>
      <c r="M257" s="184" t="s">
        <v>1</v>
      </c>
      <c r="N257" s="185" t="s">
        <v>39</v>
      </c>
      <c r="P257" s="147">
        <f t="shared" si="31"/>
        <v>0</v>
      </c>
      <c r="Q257" s="147">
        <v>1.42E-3</v>
      </c>
      <c r="R257" s="147">
        <f t="shared" si="32"/>
        <v>4.2599999999999999E-3</v>
      </c>
      <c r="S257" s="147">
        <v>0</v>
      </c>
      <c r="T257" s="148">
        <f t="shared" si="33"/>
        <v>0</v>
      </c>
      <c r="AR257" s="149" t="s">
        <v>388</v>
      </c>
      <c r="AT257" s="149" t="s">
        <v>338</v>
      </c>
      <c r="AU257" s="149" t="s">
        <v>84</v>
      </c>
      <c r="AY257" s="17" t="s">
        <v>187</v>
      </c>
      <c r="BE257" s="150">
        <f t="shared" si="34"/>
        <v>0</v>
      </c>
      <c r="BF257" s="150">
        <f t="shared" si="35"/>
        <v>0</v>
      </c>
      <c r="BG257" s="150">
        <f t="shared" si="36"/>
        <v>0</v>
      </c>
      <c r="BH257" s="150">
        <f t="shared" si="37"/>
        <v>0</v>
      </c>
      <c r="BI257" s="150">
        <f t="shared" si="38"/>
        <v>0</v>
      </c>
      <c r="BJ257" s="17" t="s">
        <v>84</v>
      </c>
      <c r="BK257" s="150">
        <f t="shared" si="39"/>
        <v>0</v>
      </c>
      <c r="BL257" s="17" t="s">
        <v>287</v>
      </c>
      <c r="BM257" s="149" t="s">
        <v>4390</v>
      </c>
    </row>
    <row r="258" spans="2:65" s="1" customFormat="1" ht="44.25" customHeight="1">
      <c r="B258" s="32"/>
      <c r="C258" s="175" t="s">
        <v>902</v>
      </c>
      <c r="D258" s="175" t="s">
        <v>338</v>
      </c>
      <c r="E258" s="176" t="s">
        <v>4391</v>
      </c>
      <c r="F258" s="177" t="s">
        <v>4392</v>
      </c>
      <c r="G258" s="178" t="s">
        <v>406</v>
      </c>
      <c r="H258" s="179">
        <v>3</v>
      </c>
      <c r="I258" s="180"/>
      <c r="J258" s="181">
        <f t="shared" si="30"/>
        <v>0</v>
      </c>
      <c r="K258" s="182"/>
      <c r="L258" s="183"/>
      <c r="M258" s="184" t="s">
        <v>1</v>
      </c>
      <c r="N258" s="185" t="s">
        <v>39</v>
      </c>
      <c r="P258" s="147">
        <f t="shared" si="31"/>
        <v>0</v>
      </c>
      <c r="Q258" s="147">
        <v>1.42E-3</v>
      </c>
      <c r="R258" s="147">
        <f t="shared" si="32"/>
        <v>4.2599999999999999E-3</v>
      </c>
      <c r="S258" s="147">
        <v>0</v>
      </c>
      <c r="T258" s="148">
        <f t="shared" si="33"/>
        <v>0</v>
      </c>
      <c r="AR258" s="149" t="s">
        <v>388</v>
      </c>
      <c r="AT258" s="149" t="s">
        <v>338</v>
      </c>
      <c r="AU258" s="149" t="s">
        <v>84</v>
      </c>
      <c r="AY258" s="17" t="s">
        <v>187</v>
      </c>
      <c r="BE258" s="150">
        <f t="shared" si="34"/>
        <v>0</v>
      </c>
      <c r="BF258" s="150">
        <f t="shared" si="35"/>
        <v>0</v>
      </c>
      <c r="BG258" s="150">
        <f t="shared" si="36"/>
        <v>0</v>
      </c>
      <c r="BH258" s="150">
        <f t="shared" si="37"/>
        <v>0</v>
      </c>
      <c r="BI258" s="150">
        <f t="shared" si="38"/>
        <v>0</v>
      </c>
      <c r="BJ258" s="17" t="s">
        <v>84</v>
      </c>
      <c r="BK258" s="150">
        <f t="shared" si="39"/>
        <v>0</v>
      </c>
      <c r="BL258" s="17" t="s">
        <v>287</v>
      </c>
      <c r="BM258" s="149" t="s">
        <v>4393</v>
      </c>
    </row>
    <row r="259" spans="2:65" s="1" customFormat="1" ht="37.9" customHeight="1">
      <c r="B259" s="32"/>
      <c r="C259" s="175" t="s">
        <v>906</v>
      </c>
      <c r="D259" s="175" t="s">
        <v>338</v>
      </c>
      <c r="E259" s="176" t="s">
        <v>4394</v>
      </c>
      <c r="F259" s="177" t="s">
        <v>4395</v>
      </c>
      <c r="G259" s="178" t="s">
        <v>406</v>
      </c>
      <c r="H259" s="179">
        <v>3</v>
      </c>
      <c r="I259" s="180"/>
      <c r="J259" s="181">
        <f t="shared" si="30"/>
        <v>0</v>
      </c>
      <c r="K259" s="182"/>
      <c r="L259" s="183"/>
      <c r="M259" s="184" t="s">
        <v>1</v>
      </c>
      <c r="N259" s="185" t="s">
        <v>39</v>
      </c>
      <c r="P259" s="147">
        <f t="shared" si="31"/>
        <v>0</v>
      </c>
      <c r="Q259" s="147">
        <v>1.42E-3</v>
      </c>
      <c r="R259" s="147">
        <f t="shared" si="32"/>
        <v>4.2599999999999999E-3</v>
      </c>
      <c r="S259" s="147">
        <v>0</v>
      </c>
      <c r="T259" s="148">
        <f t="shared" si="33"/>
        <v>0</v>
      </c>
      <c r="AR259" s="149" t="s">
        <v>388</v>
      </c>
      <c r="AT259" s="149" t="s">
        <v>338</v>
      </c>
      <c r="AU259" s="149" t="s">
        <v>84</v>
      </c>
      <c r="AY259" s="17" t="s">
        <v>187</v>
      </c>
      <c r="BE259" s="150">
        <f t="shared" si="34"/>
        <v>0</v>
      </c>
      <c r="BF259" s="150">
        <f t="shared" si="35"/>
        <v>0</v>
      </c>
      <c r="BG259" s="150">
        <f t="shared" si="36"/>
        <v>0</v>
      </c>
      <c r="BH259" s="150">
        <f t="shared" si="37"/>
        <v>0</v>
      </c>
      <c r="BI259" s="150">
        <f t="shared" si="38"/>
        <v>0</v>
      </c>
      <c r="BJ259" s="17" t="s">
        <v>84</v>
      </c>
      <c r="BK259" s="150">
        <f t="shared" si="39"/>
        <v>0</v>
      </c>
      <c r="BL259" s="17" t="s">
        <v>287</v>
      </c>
      <c r="BM259" s="149" t="s">
        <v>4396</v>
      </c>
    </row>
    <row r="260" spans="2:65" s="1" customFormat="1" ht="21.75" customHeight="1">
      <c r="B260" s="32"/>
      <c r="C260" s="137" t="s">
        <v>911</v>
      </c>
      <c r="D260" s="137" t="s">
        <v>189</v>
      </c>
      <c r="E260" s="138" t="s">
        <v>4397</v>
      </c>
      <c r="F260" s="139" t="s">
        <v>4398</v>
      </c>
      <c r="G260" s="140" t="s">
        <v>397</v>
      </c>
      <c r="H260" s="141">
        <v>250</v>
      </c>
      <c r="I260" s="142"/>
      <c r="J260" s="143">
        <f t="shared" si="30"/>
        <v>0</v>
      </c>
      <c r="K260" s="144"/>
      <c r="L260" s="32"/>
      <c r="M260" s="145" t="s">
        <v>1</v>
      </c>
      <c r="N260" s="146" t="s">
        <v>39</v>
      </c>
      <c r="P260" s="147">
        <f t="shared" si="31"/>
        <v>0</v>
      </c>
      <c r="Q260" s="147">
        <v>0</v>
      </c>
      <c r="R260" s="147">
        <f t="shared" si="32"/>
        <v>0</v>
      </c>
      <c r="S260" s="147">
        <v>0</v>
      </c>
      <c r="T260" s="148">
        <f t="shared" si="33"/>
        <v>0</v>
      </c>
      <c r="AR260" s="149" t="s">
        <v>287</v>
      </c>
      <c r="AT260" s="149" t="s">
        <v>189</v>
      </c>
      <c r="AU260" s="149" t="s">
        <v>84</v>
      </c>
      <c r="AY260" s="17" t="s">
        <v>187</v>
      </c>
      <c r="BE260" s="150">
        <f t="shared" si="34"/>
        <v>0</v>
      </c>
      <c r="BF260" s="150">
        <f t="shared" si="35"/>
        <v>0</v>
      </c>
      <c r="BG260" s="150">
        <f t="shared" si="36"/>
        <v>0</v>
      </c>
      <c r="BH260" s="150">
        <f t="shared" si="37"/>
        <v>0</v>
      </c>
      <c r="BI260" s="150">
        <f t="shared" si="38"/>
        <v>0</v>
      </c>
      <c r="BJ260" s="17" t="s">
        <v>84</v>
      </c>
      <c r="BK260" s="150">
        <f t="shared" si="39"/>
        <v>0</v>
      </c>
      <c r="BL260" s="17" t="s">
        <v>287</v>
      </c>
      <c r="BM260" s="149" t="s">
        <v>4399</v>
      </c>
    </row>
    <row r="261" spans="2:65" s="1" customFormat="1" ht="16.5" customHeight="1">
      <c r="B261" s="32"/>
      <c r="C261" s="175" t="s">
        <v>916</v>
      </c>
      <c r="D261" s="175" t="s">
        <v>338</v>
      </c>
      <c r="E261" s="176" t="s">
        <v>4400</v>
      </c>
      <c r="F261" s="177" t="s">
        <v>4401</v>
      </c>
      <c r="G261" s="178" t="s">
        <v>397</v>
      </c>
      <c r="H261" s="179">
        <v>250</v>
      </c>
      <c r="I261" s="180"/>
      <c r="J261" s="181">
        <f t="shared" si="30"/>
        <v>0</v>
      </c>
      <c r="K261" s="182"/>
      <c r="L261" s="183"/>
      <c r="M261" s="184" t="s">
        <v>1</v>
      </c>
      <c r="N261" s="185" t="s">
        <v>39</v>
      </c>
      <c r="P261" s="147">
        <f t="shared" si="31"/>
        <v>0</v>
      </c>
      <c r="Q261" s="147">
        <v>2.0000000000000002E-5</v>
      </c>
      <c r="R261" s="147">
        <f t="shared" si="32"/>
        <v>5.0000000000000001E-3</v>
      </c>
      <c r="S261" s="147">
        <v>0</v>
      </c>
      <c r="T261" s="148">
        <f t="shared" si="33"/>
        <v>0</v>
      </c>
      <c r="AR261" s="149" t="s">
        <v>388</v>
      </c>
      <c r="AT261" s="149" t="s">
        <v>338</v>
      </c>
      <c r="AU261" s="149" t="s">
        <v>84</v>
      </c>
      <c r="AY261" s="17" t="s">
        <v>187</v>
      </c>
      <c r="BE261" s="150">
        <f t="shared" si="34"/>
        <v>0</v>
      </c>
      <c r="BF261" s="150">
        <f t="shared" si="35"/>
        <v>0</v>
      </c>
      <c r="BG261" s="150">
        <f t="shared" si="36"/>
        <v>0</v>
      </c>
      <c r="BH261" s="150">
        <f t="shared" si="37"/>
        <v>0</v>
      </c>
      <c r="BI261" s="150">
        <f t="shared" si="38"/>
        <v>0</v>
      </c>
      <c r="BJ261" s="17" t="s">
        <v>84</v>
      </c>
      <c r="BK261" s="150">
        <f t="shared" si="39"/>
        <v>0</v>
      </c>
      <c r="BL261" s="17" t="s">
        <v>287</v>
      </c>
      <c r="BM261" s="149" t="s">
        <v>4402</v>
      </c>
    </row>
    <row r="262" spans="2:65" s="1" customFormat="1" ht="16.5" customHeight="1">
      <c r="B262" s="32"/>
      <c r="C262" s="137" t="s">
        <v>927</v>
      </c>
      <c r="D262" s="137" t="s">
        <v>189</v>
      </c>
      <c r="E262" s="138" t="s">
        <v>4403</v>
      </c>
      <c r="F262" s="139" t="s">
        <v>4404</v>
      </c>
      <c r="G262" s="140" t="s">
        <v>406</v>
      </c>
      <c r="H262" s="141">
        <v>24</v>
      </c>
      <c r="I262" s="142"/>
      <c r="J262" s="143">
        <f t="shared" si="30"/>
        <v>0</v>
      </c>
      <c r="K262" s="144"/>
      <c r="L262" s="32"/>
      <c r="M262" s="145" t="s">
        <v>1</v>
      </c>
      <c r="N262" s="146" t="s">
        <v>39</v>
      </c>
      <c r="P262" s="147">
        <f t="shared" si="31"/>
        <v>0</v>
      </c>
      <c r="Q262" s="147">
        <v>0</v>
      </c>
      <c r="R262" s="147">
        <f t="shared" si="32"/>
        <v>0</v>
      </c>
      <c r="S262" s="147">
        <v>0</v>
      </c>
      <c r="T262" s="148">
        <f t="shared" si="33"/>
        <v>0</v>
      </c>
      <c r="AR262" s="149" t="s">
        <v>287</v>
      </c>
      <c r="AT262" s="149" t="s">
        <v>189</v>
      </c>
      <c r="AU262" s="149" t="s">
        <v>84</v>
      </c>
      <c r="AY262" s="17" t="s">
        <v>187</v>
      </c>
      <c r="BE262" s="150">
        <f t="shared" si="34"/>
        <v>0</v>
      </c>
      <c r="BF262" s="150">
        <f t="shared" si="35"/>
        <v>0</v>
      </c>
      <c r="BG262" s="150">
        <f t="shared" si="36"/>
        <v>0</v>
      </c>
      <c r="BH262" s="150">
        <f t="shared" si="37"/>
        <v>0</v>
      </c>
      <c r="BI262" s="150">
        <f t="shared" si="38"/>
        <v>0</v>
      </c>
      <c r="BJ262" s="17" t="s">
        <v>84</v>
      </c>
      <c r="BK262" s="150">
        <f t="shared" si="39"/>
        <v>0</v>
      </c>
      <c r="BL262" s="17" t="s">
        <v>287</v>
      </c>
      <c r="BM262" s="149" t="s">
        <v>4405</v>
      </c>
    </row>
    <row r="263" spans="2:65" s="1" customFormat="1" ht="24.2" customHeight="1">
      <c r="B263" s="32"/>
      <c r="C263" s="175" t="s">
        <v>931</v>
      </c>
      <c r="D263" s="175" t="s">
        <v>338</v>
      </c>
      <c r="E263" s="176" t="s">
        <v>4406</v>
      </c>
      <c r="F263" s="177" t="s">
        <v>4407</v>
      </c>
      <c r="G263" s="178" t="s">
        <v>406</v>
      </c>
      <c r="H263" s="179">
        <v>24</v>
      </c>
      <c r="I263" s="180"/>
      <c r="J263" s="181">
        <f t="shared" si="30"/>
        <v>0</v>
      </c>
      <c r="K263" s="182"/>
      <c r="L263" s="183"/>
      <c r="M263" s="184" t="s">
        <v>1</v>
      </c>
      <c r="N263" s="185" t="s">
        <v>39</v>
      </c>
      <c r="P263" s="147">
        <f t="shared" si="31"/>
        <v>0</v>
      </c>
      <c r="Q263" s="147">
        <v>1.4999999999999999E-4</v>
      </c>
      <c r="R263" s="147">
        <f t="shared" si="32"/>
        <v>3.5999999999999999E-3</v>
      </c>
      <c r="S263" s="147">
        <v>0</v>
      </c>
      <c r="T263" s="148">
        <f t="shared" si="33"/>
        <v>0</v>
      </c>
      <c r="AR263" s="149" t="s">
        <v>388</v>
      </c>
      <c r="AT263" s="149" t="s">
        <v>338</v>
      </c>
      <c r="AU263" s="149" t="s">
        <v>84</v>
      </c>
      <c r="AY263" s="17" t="s">
        <v>187</v>
      </c>
      <c r="BE263" s="150">
        <f t="shared" si="34"/>
        <v>0</v>
      </c>
      <c r="BF263" s="150">
        <f t="shared" si="35"/>
        <v>0</v>
      </c>
      <c r="BG263" s="150">
        <f t="shared" si="36"/>
        <v>0</v>
      </c>
      <c r="BH263" s="150">
        <f t="shared" si="37"/>
        <v>0</v>
      </c>
      <c r="BI263" s="150">
        <f t="shared" si="38"/>
        <v>0</v>
      </c>
      <c r="BJ263" s="17" t="s">
        <v>84</v>
      </c>
      <c r="BK263" s="150">
        <f t="shared" si="39"/>
        <v>0</v>
      </c>
      <c r="BL263" s="17" t="s">
        <v>287</v>
      </c>
      <c r="BM263" s="149" t="s">
        <v>4408</v>
      </c>
    </row>
    <row r="264" spans="2:65" s="11" customFormat="1" ht="22.9" customHeight="1">
      <c r="B264" s="125"/>
      <c r="D264" s="126" t="s">
        <v>72</v>
      </c>
      <c r="E264" s="135" t="s">
        <v>4409</v>
      </c>
      <c r="F264" s="135" t="s">
        <v>4410</v>
      </c>
      <c r="I264" s="128"/>
      <c r="J264" s="136">
        <f>BK264</f>
        <v>0</v>
      </c>
      <c r="L264" s="125"/>
      <c r="M264" s="130"/>
      <c r="P264" s="131">
        <f>SUM(P265:P297)</f>
        <v>0</v>
      </c>
      <c r="R264" s="131">
        <f>SUM(R265:R297)</f>
        <v>0.91639000000000026</v>
      </c>
      <c r="T264" s="132">
        <f>SUM(T265:T297)</f>
        <v>0</v>
      </c>
      <c r="AR264" s="126" t="s">
        <v>84</v>
      </c>
      <c r="AT264" s="133" t="s">
        <v>72</v>
      </c>
      <c r="AU264" s="133" t="s">
        <v>80</v>
      </c>
      <c r="AY264" s="126" t="s">
        <v>187</v>
      </c>
      <c r="BK264" s="134">
        <f>SUM(BK265:BK297)</f>
        <v>0</v>
      </c>
    </row>
    <row r="265" spans="2:65" s="1" customFormat="1" ht="16.5" customHeight="1">
      <c r="B265" s="32"/>
      <c r="C265" s="137" t="s">
        <v>935</v>
      </c>
      <c r="D265" s="137" t="s">
        <v>189</v>
      </c>
      <c r="E265" s="138" t="s">
        <v>4411</v>
      </c>
      <c r="F265" s="139" t="s">
        <v>4412</v>
      </c>
      <c r="G265" s="140" t="s">
        <v>2463</v>
      </c>
      <c r="H265" s="141">
        <v>48</v>
      </c>
      <c r="I265" s="142"/>
      <c r="J265" s="143">
        <f t="shared" ref="J265:J297" si="40">ROUND(I265*H265,2)</f>
        <v>0</v>
      </c>
      <c r="K265" s="144"/>
      <c r="L265" s="32"/>
      <c r="M265" s="145" t="s">
        <v>1</v>
      </c>
      <c r="N265" s="146" t="s">
        <v>39</v>
      </c>
      <c r="P265" s="147">
        <f t="shared" ref="P265:P297" si="41">O265*H265</f>
        <v>0</v>
      </c>
      <c r="Q265" s="147">
        <v>0</v>
      </c>
      <c r="R265" s="147">
        <f t="shared" ref="R265:R297" si="42">Q265*H265</f>
        <v>0</v>
      </c>
      <c r="S265" s="147">
        <v>0</v>
      </c>
      <c r="T265" s="148">
        <f t="shared" ref="T265:T297" si="43">S265*H265</f>
        <v>0</v>
      </c>
      <c r="AR265" s="149" t="s">
        <v>287</v>
      </c>
      <c r="AT265" s="149" t="s">
        <v>189</v>
      </c>
      <c r="AU265" s="149" t="s">
        <v>84</v>
      </c>
      <c r="AY265" s="17" t="s">
        <v>187</v>
      </c>
      <c r="BE265" s="150">
        <f t="shared" ref="BE265:BE297" si="44">IF(N265="základní",J265,0)</f>
        <v>0</v>
      </c>
      <c r="BF265" s="150">
        <f t="shared" ref="BF265:BF297" si="45">IF(N265="snížená",J265,0)</f>
        <v>0</v>
      </c>
      <c r="BG265" s="150">
        <f t="shared" ref="BG265:BG297" si="46">IF(N265="zákl. přenesená",J265,0)</f>
        <v>0</v>
      </c>
      <c r="BH265" s="150">
        <f t="shared" ref="BH265:BH297" si="47">IF(N265="sníž. přenesená",J265,0)</f>
        <v>0</v>
      </c>
      <c r="BI265" s="150">
        <f t="shared" ref="BI265:BI297" si="48">IF(N265="nulová",J265,0)</f>
        <v>0</v>
      </c>
      <c r="BJ265" s="17" t="s">
        <v>84</v>
      </c>
      <c r="BK265" s="150">
        <f t="shared" ref="BK265:BK297" si="49">ROUND(I265*H265,2)</f>
        <v>0</v>
      </c>
      <c r="BL265" s="17" t="s">
        <v>287</v>
      </c>
      <c r="BM265" s="149" t="s">
        <v>4413</v>
      </c>
    </row>
    <row r="266" spans="2:65" s="1" customFormat="1" ht="24.2" customHeight="1">
      <c r="B266" s="32"/>
      <c r="C266" s="137" t="s">
        <v>939</v>
      </c>
      <c r="D266" s="137" t="s">
        <v>189</v>
      </c>
      <c r="E266" s="138" t="s">
        <v>4414</v>
      </c>
      <c r="F266" s="139" t="s">
        <v>4415</v>
      </c>
      <c r="G266" s="140" t="s">
        <v>397</v>
      </c>
      <c r="H266" s="141">
        <v>330</v>
      </c>
      <c r="I266" s="142"/>
      <c r="J266" s="143">
        <f t="shared" si="40"/>
        <v>0</v>
      </c>
      <c r="K266" s="144"/>
      <c r="L266" s="32"/>
      <c r="M266" s="145" t="s">
        <v>1</v>
      </c>
      <c r="N266" s="146" t="s">
        <v>39</v>
      </c>
      <c r="P266" s="147">
        <f t="shared" si="41"/>
        <v>0</v>
      </c>
      <c r="Q266" s="147">
        <v>0</v>
      </c>
      <c r="R266" s="147">
        <f t="shared" si="42"/>
        <v>0</v>
      </c>
      <c r="S266" s="147">
        <v>0</v>
      </c>
      <c r="T266" s="148">
        <f t="shared" si="43"/>
        <v>0</v>
      </c>
      <c r="AR266" s="149" t="s">
        <v>287</v>
      </c>
      <c r="AT266" s="149" t="s">
        <v>189</v>
      </c>
      <c r="AU266" s="149" t="s">
        <v>84</v>
      </c>
      <c r="AY266" s="17" t="s">
        <v>187</v>
      </c>
      <c r="BE266" s="150">
        <f t="shared" si="44"/>
        <v>0</v>
      </c>
      <c r="BF266" s="150">
        <f t="shared" si="45"/>
        <v>0</v>
      </c>
      <c r="BG266" s="150">
        <f t="shared" si="46"/>
        <v>0</v>
      </c>
      <c r="BH266" s="150">
        <f t="shared" si="47"/>
        <v>0</v>
      </c>
      <c r="BI266" s="150">
        <f t="shared" si="48"/>
        <v>0</v>
      </c>
      <c r="BJ266" s="17" t="s">
        <v>84</v>
      </c>
      <c r="BK266" s="150">
        <f t="shared" si="49"/>
        <v>0</v>
      </c>
      <c r="BL266" s="17" t="s">
        <v>287</v>
      </c>
      <c r="BM266" s="149" t="s">
        <v>4416</v>
      </c>
    </row>
    <row r="267" spans="2:65" s="1" customFormat="1" ht="16.5" customHeight="1">
      <c r="B267" s="32"/>
      <c r="C267" s="175" t="s">
        <v>943</v>
      </c>
      <c r="D267" s="175" t="s">
        <v>338</v>
      </c>
      <c r="E267" s="176" t="s">
        <v>4417</v>
      </c>
      <c r="F267" s="177" t="s">
        <v>4418</v>
      </c>
      <c r="G267" s="178" t="s">
        <v>1369</v>
      </c>
      <c r="H267" s="179">
        <v>315</v>
      </c>
      <c r="I267" s="180"/>
      <c r="J267" s="181">
        <f t="shared" si="40"/>
        <v>0</v>
      </c>
      <c r="K267" s="182"/>
      <c r="L267" s="183"/>
      <c r="M267" s="184" t="s">
        <v>1</v>
      </c>
      <c r="N267" s="185" t="s">
        <v>39</v>
      </c>
      <c r="P267" s="147">
        <f t="shared" si="41"/>
        <v>0</v>
      </c>
      <c r="Q267" s="147">
        <v>1E-3</v>
      </c>
      <c r="R267" s="147">
        <f t="shared" si="42"/>
        <v>0.315</v>
      </c>
      <c r="S267" s="147">
        <v>0</v>
      </c>
      <c r="T267" s="148">
        <f t="shared" si="43"/>
        <v>0</v>
      </c>
      <c r="AR267" s="149" t="s">
        <v>388</v>
      </c>
      <c r="AT267" s="149" t="s">
        <v>338</v>
      </c>
      <c r="AU267" s="149" t="s">
        <v>84</v>
      </c>
      <c r="AY267" s="17" t="s">
        <v>187</v>
      </c>
      <c r="BE267" s="150">
        <f t="shared" si="44"/>
        <v>0</v>
      </c>
      <c r="BF267" s="150">
        <f t="shared" si="45"/>
        <v>0</v>
      </c>
      <c r="BG267" s="150">
        <f t="shared" si="46"/>
        <v>0</v>
      </c>
      <c r="BH267" s="150">
        <f t="shared" si="47"/>
        <v>0</v>
      </c>
      <c r="BI267" s="150">
        <f t="shared" si="48"/>
        <v>0</v>
      </c>
      <c r="BJ267" s="17" t="s">
        <v>84</v>
      </c>
      <c r="BK267" s="150">
        <f t="shared" si="49"/>
        <v>0</v>
      </c>
      <c r="BL267" s="17" t="s">
        <v>287</v>
      </c>
      <c r="BM267" s="149" t="s">
        <v>4419</v>
      </c>
    </row>
    <row r="268" spans="2:65" s="1" customFormat="1" ht="24.2" customHeight="1">
      <c r="B268" s="32"/>
      <c r="C268" s="137" t="s">
        <v>947</v>
      </c>
      <c r="D268" s="137" t="s">
        <v>189</v>
      </c>
      <c r="E268" s="138" t="s">
        <v>4420</v>
      </c>
      <c r="F268" s="139" t="s">
        <v>4421</v>
      </c>
      <c r="G268" s="140" t="s">
        <v>397</v>
      </c>
      <c r="H268" s="141">
        <v>570</v>
      </c>
      <c r="I268" s="142"/>
      <c r="J268" s="143">
        <f t="shared" si="40"/>
        <v>0</v>
      </c>
      <c r="K268" s="144"/>
      <c r="L268" s="32"/>
      <c r="M268" s="145" t="s">
        <v>1</v>
      </c>
      <c r="N268" s="146" t="s">
        <v>39</v>
      </c>
      <c r="P268" s="147">
        <f t="shared" si="41"/>
        <v>0</v>
      </c>
      <c r="Q268" s="147">
        <v>0</v>
      </c>
      <c r="R268" s="147">
        <f t="shared" si="42"/>
        <v>0</v>
      </c>
      <c r="S268" s="147">
        <v>0</v>
      </c>
      <c r="T268" s="148">
        <f t="shared" si="43"/>
        <v>0</v>
      </c>
      <c r="AR268" s="149" t="s">
        <v>287</v>
      </c>
      <c r="AT268" s="149" t="s">
        <v>189</v>
      </c>
      <c r="AU268" s="149" t="s">
        <v>84</v>
      </c>
      <c r="AY268" s="17" t="s">
        <v>187</v>
      </c>
      <c r="BE268" s="150">
        <f t="shared" si="44"/>
        <v>0</v>
      </c>
      <c r="BF268" s="150">
        <f t="shared" si="45"/>
        <v>0</v>
      </c>
      <c r="BG268" s="150">
        <f t="shared" si="46"/>
        <v>0</v>
      </c>
      <c r="BH268" s="150">
        <f t="shared" si="47"/>
        <v>0</v>
      </c>
      <c r="BI268" s="150">
        <f t="shared" si="48"/>
        <v>0</v>
      </c>
      <c r="BJ268" s="17" t="s">
        <v>84</v>
      </c>
      <c r="BK268" s="150">
        <f t="shared" si="49"/>
        <v>0</v>
      </c>
      <c r="BL268" s="17" t="s">
        <v>287</v>
      </c>
      <c r="BM268" s="149" t="s">
        <v>4422</v>
      </c>
    </row>
    <row r="269" spans="2:65" s="1" customFormat="1" ht="16.5" customHeight="1">
      <c r="B269" s="32"/>
      <c r="C269" s="175" t="s">
        <v>958</v>
      </c>
      <c r="D269" s="175" t="s">
        <v>338</v>
      </c>
      <c r="E269" s="176" t="s">
        <v>4423</v>
      </c>
      <c r="F269" s="177" t="s">
        <v>4424</v>
      </c>
      <c r="G269" s="178" t="s">
        <v>1369</v>
      </c>
      <c r="H269" s="179">
        <v>77</v>
      </c>
      <c r="I269" s="180"/>
      <c r="J269" s="181">
        <f t="shared" si="40"/>
        <v>0</v>
      </c>
      <c r="K269" s="182"/>
      <c r="L269" s="183"/>
      <c r="M269" s="184" t="s">
        <v>1</v>
      </c>
      <c r="N269" s="185" t="s">
        <v>39</v>
      </c>
      <c r="P269" s="147">
        <f t="shared" si="41"/>
        <v>0</v>
      </c>
      <c r="Q269" s="147">
        <v>1E-3</v>
      </c>
      <c r="R269" s="147">
        <f t="shared" si="42"/>
        <v>7.6999999999999999E-2</v>
      </c>
      <c r="S269" s="147">
        <v>0</v>
      </c>
      <c r="T269" s="148">
        <f t="shared" si="43"/>
        <v>0</v>
      </c>
      <c r="AR269" s="149" t="s">
        <v>388</v>
      </c>
      <c r="AT269" s="149" t="s">
        <v>338</v>
      </c>
      <c r="AU269" s="149" t="s">
        <v>84</v>
      </c>
      <c r="AY269" s="17" t="s">
        <v>187</v>
      </c>
      <c r="BE269" s="150">
        <f t="shared" si="44"/>
        <v>0</v>
      </c>
      <c r="BF269" s="150">
        <f t="shared" si="45"/>
        <v>0</v>
      </c>
      <c r="BG269" s="150">
        <f t="shared" si="46"/>
        <v>0</v>
      </c>
      <c r="BH269" s="150">
        <f t="shared" si="47"/>
        <v>0</v>
      </c>
      <c r="BI269" s="150">
        <f t="shared" si="48"/>
        <v>0</v>
      </c>
      <c r="BJ269" s="17" t="s">
        <v>84</v>
      </c>
      <c r="BK269" s="150">
        <f t="shared" si="49"/>
        <v>0</v>
      </c>
      <c r="BL269" s="17" t="s">
        <v>287</v>
      </c>
      <c r="BM269" s="149" t="s">
        <v>4425</v>
      </c>
    </row>
    <row r="270" spans="2:65" s="1" customFormat="1" ht="24.2" customHeight="1">
      <c r="B270" s="32"/>
      <c r="C270" s="175" t="s">
        <v>960</v>
      </c>
      <c r="D270" s="175" t="s">
        <v>338</v>
      </c>
      <c r="E270" s="176" t="s">
        <v>4426</v>
      </c>
      <c r="F270" s="177" t="s">
        <v>4427</v>
      </c>
      <c r="G270" s="178" t="s">
        <v>406</v>
      </c>
      <c r="H270" s="179">
        <v>270</v>
      </c>
      <c r="I270" s="180"/>
      <c r="J270" s="181">
        <f t="shared" si="40"/>
        <v>0</v>
      </c>
      <c r="K270" s="182"/>
      <c r="L270" s="183"/>
      <c r="M270" s="184" t="s">
        <v>1</v>
      </c>
      <c r="N270" s="185" t="s">
        <v>39</v>
      </c>
      <c r="P270" s="147">
        <f t="shared" si="41"/>
        <v>0</v>
      </c>
      <c r="Q270" s="147">
        <v>2.1000000000000001E-4</v>
      </c>
      <c r="R270" s="147">
        <f t="shared" si="42"/>
        <v>5.67E-2</v>
      </c>
      <c r="S270" s="147">
        <v>0</v>
      </c>
      <c r="T270" s="148">
        <f t="shared" si="43"/>
        <v>0</v>
      </c>
      <c r="AR270" s="149" t="s">
        <v>388</v>
      </c>
      <c r="AT270" s="149" t="s">
        <v>338</v>
      </c>
      <c r="AU270" s="149" t="s">
        <v>84</v>
      </c>
      <c r="AY270" s="17" t="s">
        <v>187</v>
      </c>
      <c r="BE270" s="150">
        <f t="shared" si="44"/>
        <v>0</v>
      </c>
      <c r="BF270" s="150">
        <f t="shared" si="45"/>
        <v>0</v>
      </c>
      <c r="BG270" s="150">
        <f t="shared" si="46"/>
        <v>0</v>
      </c>
      <c r="BH270" s="150">
        <f t="shared" si="47"/>
        <v>0</v>
      </c>
      <c r="BI270" s="150">
        <f t="shared" si="48"/>
        <v>0</v>
      </c>
      <c r="BJ270" s="17" t="s">
        <v>84</v>
      </c>
      <c r="BK270" s="150">
        <f t="shared" si="49"/>
        <v>0</v>
      </c>
      <c r="BL270" s="17" t="s">
        <v>287</v>
      </c>
      <c r="BM270" s="149" t="s">
        <v>4428</v>
      </c>
    </row>
    <row r="271" spans="2:65" s="1" customFormat="1" ht="21.75" customHeight="1">
      <c r="B271" s="32"/>
      <c r="C271" s="175" t="s">
        <v>964</v>
      </c>
      <c r="D271" s="175" t="s">
        <v>338</v>
      </c>
      <c r="E271" s="176" t="s">
        <v>4429</v>
      </c>
      <c r="F271" s="177" t="s">
        <v>4430</v>
      </c>
      <c r="G271" s="178" t="s">
        <v>406</v>
      </c>
      <c r="H271" s="179">
        <v>210</v>
      </c>
      <c r="I271" s="180"/>
      <c r="J271" s="181">
        <f t="shared" si="40"/>
        <v>0</v>
      </c>
      <c r="K271" s="182"/>
      <c r="L271" s="183"/>
      <c r="M271" s="184" t="s">
        <v>1</v>
      </c>
      <c r="N271" s="185" t="s">
        <v>39</v>
      </c>
      <c r="P271" s="147">
        <f t="shared" si="41"/>
        <v>0</v>
      </c>
      <c r="Q271" s="147">
        <v>1.3999999999999999E-4</v>
      </c>
      <c r="R271" s="147">
        <f t="shared" si="42"/>
        <v>2.9399999999999999E-2</v>
      </c>
      <c r="S271" s="147">
        <v>0</v>
      </c>
      <c r="T271" s="148">
        <f t="shared" si="43"/>
        <v>0</v>
      </c>
      <c r="AR271" s="149" t="s">
        <v>388</v>
      </c>
      <c r="AT271" s="149" t="s">
        <v>338</v>
      </c>
      <c r="AU271" s="149" t="s">
        <v>84</v>
      </c>
      <c r="AY271" s="17" t="s">
        <v>187</v>
      </c>
      <c r="BE271" s="150">
        <f t="shared" si="44"/>
        <v>0</v>
      </c>
      <c r="BF271" s="150">
        <f t="shared" si="45"/>
        <v>0</v>
      </c>
      <c r="BG271" s="150">
        <f t="shared" si="46"/>
        <v>0</v>
      </c>
      <c r="BH271" s="150">
        <f t="shared" si="47"/>
        <v>0</v>
      </c>
      <c r="BI271" s="150">
        <f t="shared" si="48"/>
        <v>0</v>
      </c>
      <c r="BJ271" s="17" t="s">
        <v>84</v>
      </c>
      <c r="BK271" s="150">
        <f t="shared" si="49"/>
        <v>0</v>
      </c>
      <c r="BL271" s="17" t="s">
        <v>287</v>
      </c>
      <c r="BM271" s="149" t="s">
        <v>4431</v>
      </c>
    </row>
    <row r="272" spans="2:65" s="1" customFormat="1" ht="16.5" customHeight="1">
      <c r="B272" s="32"/>
      <c r="C272" s="175" t="s">
        <v>967</v>
      </c>
      <c r="D272" s="175" t="s">
        <v>338</v>
      </c>
      <c r="E272" s="176" t="s">
        <v>4432</v>
      </c>
      <c r="F272" s="177" t="s">
        <v>4433</v>
      </c>
      <c r="G272" s="178" t="s">
        <v>406</v>
      </c>
      <c r="H272" s="179">
        <v>210</v>
      </c>
      <c r="I272" s="180"/>
      <c r="J272" s="181">
        <f t="shared" si="40"/>
        <v>0</v>
      </c>
      <c r="K272" s="182"/>
      <c r="L272" s="183"/>
      <c r="M272" s="184" t="s">
        <v>1</v>
      </c>
      <c r="N272" s="185" t="s">
        <v>39</v>
      </c>
      <c r="P272" s="147">
        <f t="shared" si="41"/>
        <v>0</v>
      </c>
      <c r="Q272" s="147">
        <v>3.0000000000000001E-5</v>
      </c>
      <c r="R272" s="147">
        <f t="shared" si="42"/>
        <v>6.3E-3</v>
      </c>
      <c r="S272" s="147">
        <v>0</v>
      </c>
      <c r="T272" s="148">
        <f t="shared" si="43"/>
        <v>0</v>
      </c>
      <c r="AR272" s="149" t="s">
        <v>388</v>
      </c>
      <c r="AT272" s="149" t="s">
        <v>338</v>
      </c>
      <c r="AU272" s="149" t="s">
        <v>84</v>
      </c>
      <c r="AY272" s="17" t="s">
        <v>187</v>
      </c>
      <c r="BE272" s="150">
        <f t="shared" si="44"/>
        <v>0</v>
      </c>
      <c r="BF272" s="150">
        <f t="shared" si="45"/>
        <v>0</v>
      </c>
      <c r="BG272" s="150">
        <f t="shared" si="46"/>
        <v>0</v>
      </c>
      <c r="BH272" s="150">
        <f t="shared" si="47"/>
        <v>0</v>
      </c>
      <c r="BI272" s="150">
        <f t="shared" si="48"/>
        <v>0</v>
      </c>
      <c r="BJ272" s="17" t="s">
        <v>84</v>
      </c>
      <c r="BK272" s="150">
        <f t="shared" si="49"/>
        <v>0</v>
      </c>
      <c r="BL272" s="17" t="s">
        <v>287</v>
      </c>
      <c r="BM272" s="149" t="s">
        <v>4434</v>
      </c>
    </row>
    <row r="273" spans="2:65" s="1" customFormat="1" ht="16.5" customHeight="1">
      <c r="B273" s="32"/>
      <c r="C273" s="175" t="s">
        <v>972</v>
      </c>
      <c r="D273" s="175" t="s">
        <v>338</v>
      </c>
      <c r="E273" s="176" t="s">
        <v>4435</v>
      </c>
      <c r="F273" s="177" t="s">
        <v>4436</v>
      </c>
      <c r="G273" s="178" t="s">
        <v>4437</v>
      </c>
      <c r="H273" s="179">
        <v>0.3</v>
      </c>
      <c r="I273" s="180"/>
      <c r="J273" s="181">
        <f t="shared" si="40"/>
        <v>0</v>
      </c>
      <c r="K273" s="182"/>
      <c r="L273" s="183"/>
      <c r="M273" s="184" t="s">
        <v>1</v>
      </c>
      <c r="N273" s="185" t="s">
        <v>39</v>
      </c>
      <c r="P273" s="147">
        <f t="shared" si="41"/>
        <v>0</v>
      </c>
      <c r="Q273" s="147">
        <v>4.4000000000000003E-3</v>
      </c>
      <c r="R273" s="147">
        <f t="shared" si="42"/>
        <v>1.32E-3</v>
      </c>
      <c r="S273" s="147">
        <v>0</v>
      </c>
      <c r="T273" s="148">
        <f t="shared" si="43"/>
        <v>0</v>
      </c>
      <c r="AR273" s="149" t="s">
        <v>388</v>
      </c>
      <c r="AT273" s="149" t="s">
        <v>338</v>
      </c>
      <c r="AU273" s="149" t="s">
        <v>84</v>
      </c>
      <c r="AY273" s="17" t="s">
        <v>187</v>
      </c>
      <c r="BE273" s="150">
        <f t="shared" si="44"/>
        <v>0</v>
      </c>
      <c r="BF273" s="150">
        <f t="shared" si="45"/>
        <v>0</v>
      </c>
      <c r="BG273" s="150">
        <f t="shared" si="46"/>
        <v>0</v>
      </c>
      <c r="BH273" s="150">
        <f t="shared" si="47"/>
        <v>0</v>
      </c>
      <c r="BI273" s="150">
        <f t="shared" si="48"/>
        <v>0</v>
      </c>
      <c r="BJ273" s="17" t="s">
        <v>84</v>
      </c>
      <c r="BK273" s="150">
        <f t="shared" si="49"/>
        <v>0</v>
      </c>
      <c r="BL273" s="17" t="s">
        <v>287</v>
      </c>
      <c r="BM273" s="149" t="s">
        <v>4438</v>
      </c>
    </row>
    <row r="274" spans="2:65" s="1" customFormat="1" ht="16.5" customHeight="1">
      <c r="B274" s="32"/>
      <c r="C274" s="175" t="s">
        <v>977</v>
      </c>
      <c r="D274" s="175" t="s">
        <v>338</v>
      </c>
      <c r="E274" s="176" t="s">
        <v>4439</v>
      </c>
      <c r="F274" s="177" t="s">
        <v>4440</v>
      </c>
      <c r="G274" s="178" t="s">
        <v>406</v>
      </c>
      <c r="H274" s="179">
        <v>9</v>
      </c>
      <c r="I274" s="180"/>
      <c r="J274" s="181">
        <f t="shared" si="40"/>
        <v>0</v>
      </c>
      <c r="K274" s="182"/>
      <c r="L274" s="183"/>
      <c r="M274" s="184" t="s">
        <v>1</v>
      </c>
      <c r="N274" s="185" t="s">
        <v>39</v>
      </c>
      <c r="P274" s="147">
        <f t="shared" si="41"/>
        <v>0</v>
      </c>
      <c r="Q274" s="147">
        <v>4.1000000000000003E-3</v>
      </c>
      <c r="R274" s="147">
        <f t="shared" si="42"/>
        <v>3.6900000000000002E-2</v>
      </c>
      <c r="S274" s="147">
        <v>0</v>
      </c>
      <c r="T274" s="148">
        <f t="shared" si="43"/>
        <v>0</v>
      </c>
      <c r="AR274" s="149" t="s">
        <v>388</v>
      </c>
      <c r="AT274" s="149" t="s">
        <v>338</v>
      </c>
      <c r="AU274" s="149" t="s">
        <v>84</v>
      </c>
      <c r="AY274" s="17" t="s">
        <v>187</v>
      </c>
      <c r="BE274" s="150">
        <f t="shared" si="44"/>
        <v>0</v>
      </c>
      <c r="BF274" s="150">
        <f t="shared" si="45"/>
        <v>0</v>
      </c>
      <c r="BG274" s="150">
        <f t="shared" si="46"/>
        <v>0</v>
      </c>
      <c r="BH274" s="150">
        <f t="shared" si="47"/>
        <v>0</v>
      </c>
      <c r="BI274" s="150">
        <f t="shared" si="48"/>
        <v>0</v>
      </c>
      <c r="BJ274" s="17" t="s">
        <v>84</v>
      </c>
      <c r="BK274" s="150">
        <f t="shared" si="49"/>
        <v>0</v>
      </c>
      <c r="BL274" s="17" t="s">
        <v>287</v>
      </c>
      <c r="BM274" s="149" t="s">
        <v>4441</v>
      </c>
    </row>
    <row r="275" spans="2:65" s="1" customFormat="1" ht="21.75" customHeight="1">
      <c r="B275" s="32"/>
      <c r="C275" s="137" t="s">
        <v>984</v>
      </c>
      <c r="D275" s="137" t="s">
        <v>189</v>
      </c>
      <c r="E275" s="138" t="s">
        <v>4442</v>
      </c>
      <c r="F275" s="139" t="s">
        <v>4443</v>
      </c>
      <c r="G275" s="140" t="s">
        <v>406</v>
      </c>
      <c r="H275" s="141">
        <v>9</v>
      </c>
      <c r="I275" s="142"/>
      <c r="J275" s="143">
        <f t="shared" si="40"/>
        <v>0</v>
      </c>
      <c r="K275" s="144"/>
      <c r="L275" s="32"/>
      <c r="M275" s="145" t="s">
        <v>1</v>
      </c>
      <c r="N275" s="146" t="s">
        <v>39</v>
      </c>
      <c r="P275" s="147">
        <f t="shared" si="41"/>
        <v>0</v>
      </c>
      <c r="Q275" s="147">
        <v>0</v>
      </c>
      <c r="R275" s="147">
        <f t="shared" si="42"/>
        <v>0</v>
      </c>
      <c r="S275" s="147">
        <v>0</v>
      </c>
      <c r="T275" s="148">
        <f t="shared" si="43"/>
        <v>0</v>
      </c>
      <c r="AR275" s="149" t="s">
        <v>287</v>
      </c>
      <c r="AT275" s="149" t="s">
        <v>189</v>
      </c>
      <c r="AU275" s="149" t="s">
        <v>84</v>
      </c>
      <c r="AY275" s="17" t="s">
        <v>187</v>
      </c>
      <c r="BE275" s="150">
        <f t="shared" si="44"/>
        <v>0</v>
      </c>
      <c r="BF275" s="150">
        <f t="shared" si="45"/>
        <v>0</v>
      </c>
      <c r="BG275" s="150">
        <f t="shared" si="46"/>
        <v>0</v>
      </c>
      <c r="BH275" s="150">
        <f t="shared" si="47"/>
        <v>0</v>
      </c>
      <c r="BI275" s="150">
        <f t="shared" si="48"/>
        <v>0</v>
      </c>
      <c r="BJ275" s="17" t="s">
        <v>84</v>
      </c>
      <c r="BK275" s="150">
        <f t="shared" si="49"/>
        <v>0</v>
      </c>
      <c r="BL275" s="17" t="s">
        <v>287</v>
      </c>
      <c r="BM275" s="149" t="s">
        <v>4444</v>
      </c>
    </row>
    <row r="276" spans="2:65" s="1" customFormat="1" ht="16.5" customHeight="1">
      <c r="B276" s="32"/>
      <c r="C276" s="175" t="s">
        <v>989</v>
      </c>
      <c r="D276" s="175" t="s">
        <v>338</v>
      </c>
      <c r="E276" s="176" t="s">
        <v>4445</v>
      </c>
      <c r="F276" s="177" t="s">
        <v>4446</v>
      </c>
      <c r="G276" s="178" t="s">
        <v>406</v>
      </c>
      <c r="H276" s="179">
        <v>9</v>
      </c>
      <c r="I276" s="180"/>
      <c r="J276" s="181">
        <f t="shared" si="40"/>
        <v>0</v>
      </c>
      <c r="K276" s="182"/>
      <c r="L276" s="183"/>
      <c r="M276" s="184" t="s">
        <v>1</v>
      </c>
      <c r="N276" s="185" t="s">
        <v>39</v>
      </c>
      <c r="P276" s="147">
        <f t="shared" si="41"/>
        <v>0</v>
      </c>
      <c r="Q276" s="147">
        <v>4.5500000000000002E-3</v>
      </c>
      <c r="R276" s="147">
        <f t="shared" si="42"/>
        <v>4.095E-2</v>
      </c>
      <c r="S276" s="147">
        <v>0</v>
      </c>
      <c r="T276" s="148">
        <f t="shared" si="43"/>
        <v>0</v>
      </c>
      <c r="AR276" s="149" t="s">
        <v>388</v>
      </c>
      <c r="AT276" s="149" t="s">
        <v>338</v>
      </c>
      <c r="AU276" s="149" t="s">
        <v>84</v>
      </c>
      <c r="AY276" s="17" t="s">
        <v>187</v>
      </c>
      <c r="BE276" s="150">
        <f t="shared" si="44"/>
        <v>0</v>
      </c>
      <c r="BF276" s="150">
        <f t="shared" si="45"/>
        <v>0</v>
      </c>
      <c r="BG276" s="150">
        <f t="shared" si="46"/>
        <v>0</v>
      </c>
      <c r="BH276" s="150">
        <f t="shared" si="47"/>
        <v>0</v>
      </c>
      <c r="BI276" s="150">
        <f t="shared" si="48"/>
        <v>0</v>
      </c>
      <c r="BJ276" s="17" t="s">
        <v>84</v>
      </c>
      <c r="BK276" s="150">
        <f t="shared" si="49"/>
        <v>0</v>
      </c>
      <c r="BL276" s="17" t="s">
        <v>287</v>
      </c>
      <c r="BM276" s="149" t="s">
        <v>4447</v>
      </c>
    </row>
    <row r="277" spans="2:65" s="1" customFormat="1" ht="16.5" customHeight="1">
      <c r="B277" s="32"/>
      <c r="C277" s="175" t="s">
        <v>994</v>
      </c>
      <c r="D277" s="175" t="s">
        <v>338</v>
      </c>
      <c r="E277" s="176" t="s">
        <v>4448</v>
      </c>
      <c r="F277" s="177" t="s">
        <v>4449</v>
      </c>
      <c r="G277" s="178" t="s">
        <v>406</v>
      </c>
      <c r="H277" s="179">
        <v>9</v>
      </c>
      <c r="I277" s="180"/>
      <c r="J277" s="181">
        <f t="shared" si="40"/>
        <v>0</v>
      </c>
      <c r="K277" s="182"/>
      <c r="L277" s="183"/>
      <c r="M277" s="184" t="s">
        <v>1</v>
      </c>
      <c r="N277" s="185" t="s">
        <v>39</v>
      </c>
      <c r="P277" s="147">
        <f t="shared" si="41"/>
        <v>0</v>
      </c>
      <c r="Q277" s="147">
        <v>2.0000000000000001E-4</v>
      </c>
      <c r="R277" s="147">
        <f t="shared" si="42"/>
        <v>1.8000000000000002E-3</v>
      </c>
      <c r="S277" s="147">
        <v>0</v>
      </c>
      <c r="T277" s="148">
        <f t="shared" si="43"/>
        <v>0</v>
      </c>
      <c r="AR277" s="149" t="s">
        <v>388</v>
      </c>
      <c r="AT277" s="149" t="s">
        <v>338</v>
      </c>
      <c r="AU277" s="149" t="s">
        <v>84</v>
      </c>
      <c r="AY277" s="17" t="s">
        <v>187</v>
      </c>
      <c r="BE277" s="150">
        <f t="shared" si="44"/>
        <v>0</v>
      </c>
      <c r="BF277" s="150">
        <f t="shared" si="45"/>
        <v>0</v>
      </c>
      <c r="BG277" s="150">
        <f t="shared" si="46"/>
        <v>0</v>
      </c>
      <c r="BH277" s="150">
        <f t="shared" si="47"/>
        <v>0</v>
      </c>
      <c r="BI277" s="150">
        <f t="shared" si="48"/>
        <v>0</v>
      </c>
      <c r="BJ277" s="17" t="s">
        <v>84</v>
      </c>
      <c r="BK277" s="150">
        <f t="shared" si="49"/>
        <v>0</v>
      </c>
      <c r="BL277" s="17" t="s">
        <v>287</v>
      </c>
      <c r="BM277" s="149" t="s">
        <v>4450</v>
      </c>
    </row>
    <row r="278" spans="2:65" s="1" customFormat="1" ht="16.5" customHeight="1">
      <c r="B278" s="32"/>
      <c r="C278" s="175" t="s">
        <v>999</v>
      </c>
      <c r="D278" s="175" t="s">
        <v>338</v>
      </c>
      <c r="E278" s="176" t="s">
        <v>4451</v>
      </c>
      <c r="F278" s="177" t="s">
        <v>4452</v>
      </c>
      <c r="G278" s="178" t="s">
        <v>406</v>
      </c>
      <c r="H278" s="179">
        <v>9</v>
      </c>
      <c r="I278" s="180"/>
      <c r="J278" s="181">
        <f t="shared" si="40"/>
        <v>0</v>
      </c>
      <c r="K278" s="182"/>
      <c r="L278" s="183"/>
      <c r="M278" s="184" t="s">
        <v>1</v>
      </c>
      <c r="N278" s="185" t="s">
        <v>39</v>
      </c>
      <c r="P278" s="147">
        <f t="shared" si="41"/>
        <v>0</v>
      </c>
      <c r="Q278" s="147">
        <v>2.5000000000000001E-4</v>
      </c>
      <c r="R278" s="147">
        <f t="shared" si="42"/>
        <v>2.2500000000000003E-3</v>
      </c>
      <c r="S278" s="147">
        <v>0</v>
      </c>
      <c r="T278" s="148">
        <f t="shared" si="43"/>
        <v>0</v>
      </c>
      <c r="AR278" s="149" t="s">
        <v>388</v>
      </c>
      <c r="AT278" s="149" t="s">
        <v>338</v>
      </c>
      <c r="AU278" s="149" t="s">
        <v>84</v>
      </c>
      <c r="AY278" s="17" t="s">
        <v>187</v>
      </c>
      <c r="BE278" s="150">
        <f t="shared" si="44"/>
        <v>0</v>
      </c>
      <c r="BF278" s="150">
        <f t="shared" si="45"/>
        <v>0</v>
      </c>
      <c r="BG278" s="150">
        <f t="shared" si="46"/>
        <v>0</v>
      </c>
      <c r="BH278" s="150">
        <f t="shared" si="47"/>
        <v>0</v>
      </c>
      <c r="BI278" s="150">
        <f t="shared" si="48"/>
        <v>0</v>
      </c>
      <c r="BJ278" s="17" t="s">
        <v>84</v>
      </c>
      <c r="BK278" s="150">
        <f t="shared" si="49"/>
        <v>0</v>
      </c>
      <c r="BL278" s="17" t="s">
        <v>287</v>
      </c>
      <c r="BM278" s="149" t="s">
        <v>4453</v>
      </c>
    </row>
    <row r="279" spans="2:65" s="1" customFormat="1" ht="21.75" customHeight="1">
      <c r="B279" s="32"/>
      <c r="C279" s="175" t="s">
        <v>1003</v>
      </c>
      <c r="D279" s="175" t="s">
        <v>338</v>
      </c>
      <c r="E279" s="176" t="s">
        <v>4454</v>
      </c>
      <c r="F279" s="177" t="s">
        <v>4455</v>
      </c>
      <c r="G279" s="178" t="s">
        <v>406</v>
      </c>
      <c r="H279" s="179">
        <v>18</v>
      </c>
      <c r="I279" s="180"/>
      <c r="J279" s="181">
        <f t="shared" si="40"/>
        <v>0</v>
      </c>
      <c r="K279" s="182"/>
      <c r="L279" s="183"/>
      <c r="M279" s="184" t="s">
        <v>1</v>
      </c>
      <c r="N279" s="185" t="s">
        <v>39</v>
      </c>
      <c r="P279" s="147">
        <f t="shared" si="41"/>
        <v>0</v>
      </c>
      <c r="Q279" s="147">
        <v>2.5999999999999998E-4</v>
      </c>
      <c r="R279" s="147">
        <f t="shared" si="42"/>
        <v>4.6799999999999993E-3</v>
      </c>
      <c r="S279" s="147">
        <v>0</v>
      </c>
      <c r="T279" s="148">
        <f t="shared" si="43"/>
        <v>0</v>
      </c>
      <c r="AR279" s="149" t="s">
        <v>388</v>
      </c>
      <c r="AT279" s="149" t="s">
        <v>338</v>
      </c>
      <c r="AU279" s="149" t="s">
        <v>84</v>
      </c>
      <c r="AY279" s="17" t="s">
        <v>187</v>
      </c>
      <c r="BE279" s="150">
        <f t="shared" si="44"/>
        <v>0</v>
      </c>
      <c r="BF279" s="150">
        <f t="shared" si="45"/>
        <v>0</v>
      </c>
      <c r="BG279" s="150">
        <f t="shared" si="46"/>
        <v>0</v>
      </c>
      <c r="BH279" s="150">
        <f t="shared" si="47"/>
        <v>0</v>
      </c>
      <c r="BI279" s="150">
        <f t="shared" si="48"/>
        <v>0</v>
      </c>
      <c r="BJ279" s="17" t="s">
        <v>84</v>
      </c>
      <c r="BK279" s="150">
        <f t="shared" si="49"/>
        <v>0</v>
      </c>
      <c r="BL279" s="17" t="s">
        <v>287</v>
      </c>
      <c r="BM279" s="149" t="s">
        <v>4456</v>
      </c>
    </row>
    <row r="280" spans="2:65" s="1" customFormat="1" ht="24.2" customHeight="1">
      <c r="B280" s="32"/>
      <c r="C280" s="137" t="s">
        <v>1007</v>
      </c>
      <c r="D280" s="137" t="s">
        <v>189</v>
      </c>
      <c r="E280" s="138" t="s">
        <v>4457</v>
      </c>
      <c r="F280" s="139" t="s">
        <v>4458</v>
      </c>
      <c r="G280" s="140" t="s">
        <v>397</v>
      </c>
      <c r="H280" s="141">
        <v>150</v>
      </c>
      <c r="I280" s="142"/>
      <c r="J280" s="143">
        <f t="shared" si="40"/>
        <v>0</v>
      </c>
      <c r="K280" s="144"/>
      <c r="L280" s="32"/>
      <c r="M280" s="145" t="s">
        <v>1</v>
      </c>
      <c r="N280" s="146" t="s">
        <v>39</v>
      </c>
      <c r="P280" s="147">
        <f t="shared" si="41"/>
        <v>0</v>
      </c>
      <c r="Q280" s="147">
        <v>0</v>
      </c>
      <c r="R280" s="147">
        <f t="shared" si="42"/>
        <v>0</v>
      </c>
      <c r="S280" s="147">
        <v>0</v>
      </c>
      <c r="T280" s="148">
        <f t="shared" si="43"/>
        <v>0</v>
      </c>
      <c r="AR280" s="149" t="s">
        <v>287</v>
      </c>
      <c r="AT280" s="149" t="s">
        <v>189</v>
      </c>
      <c r="AU280" s="149" t="s">
        <v>84</v>
      </c>
      <c r="AY280" s="17" t="s">
        <v>187</v>
      </c>
      <c r="BE280" s="150">
        <f t="shared" si="44"/>
        <v>0</v>
      </c>
      <c r="BF280" s="150">
        <f t="shared" si="45"/>
        <v>0</v>
      </c>
      <c r="BG280" s="150">
        <f t="shared" si="46"/>
        <v>0</v>
      </c>
      <c r="BH280" s="150">
        <f t="shared" si="47"/>
        <v>0</v>
      </c>
      <c r="BI280" s="150">
        <f t="shared" si="48"/>
        <v>0</v>
      </c>
      <c r="BJ280" s="17" t="s">
        <v>84</v>
      </c>
      <c r="BK280" s="150">
        <f t="shared" si="49"/>
        <v>0</v>
      </c>
      <c r="BL280" s="17" t="s">
        <v>287</v>
      </c>
      <c r="BM280" s="149" t="s">
        <v>4459</v>
      </c>
    </row>
    <row r="281" spans="2:65" s="1" customFormat="1" ht="16.5" customHeight="1">
      <c r="B281" s="32"/>
      <c r="C281" s="175" t="s">
        <v>1012</v>
      </c>
      <c r="D281" s="175" t="s">
        <v>338</v>
      </c>
      <c r="E281" s="176" t="s">
        <v>4460</v>
      </c>
      <c r="F281" s="177" t="s">
        <v>4461</v>
      </c>
      <c r="G281" s="178" t="s">
        <v>1369</v>
      </c>
      <c r="H281" s="179">
        <v>32</v>
      </c>
      <c r="I281" s="180"/>
      <c r="J281" s="181">
        <f t="shared" si="40"/>
        <v>0</v>
      </c>
      <c r="K281" s="182"/>
      <c r="L281" s="183"/>
      <c r="M281" s="184" t="s">
        <v>1</v>
      </c>
      <c r="N281" s="185" t="s">
        <v>39</v>
      </c>
      <c r="P281" s="147">
        <f t="shared" si="41"/>
        <v>0</v>
      </c>
      <c r="Q281" s="147">
        <v>1E-3</v>
      </c>
      <c r="R281" s="147">
        <f t="shared" si="42"/>
        <v>3.2000000000000001E-2</v>
      </c>
      <c r="S281" s="147">
        <v>0</v>
      </c>
      <c r="T281" s="148">
        <f t="shared" si="43"/>
        <v>0</v>
      </c>
      <c r="AR281" s="149" t="s">
        <v>388</v>
      </c>
      <c r="AT281" s="149" t="s">
        <v>338</v>
      </c>
      <c r="AU281" s="149" t="s">
        <v>84</v>
      </c>
      <c r="AY281" s="17" t="s">
        <v>187</v>
      </c>
      <c r="BE281" s="150">
        <f t="shared" si="44"/>
        <v>0</v>
      </c>
      <c r="BF281" s="150">
        <f t="shared" si="45"/>
        <v>0</v>
      </c>
      <c r="BG281" s="150">
        <f t="shared" si="46"/>
        <v>0</v>
      </c>
      <c r="BH281" s="150">
        <f t="shared" si="47"/>
        <v>0</v>
      </c>
      <c r="BI281" s="150">
        <f t="shared" si="48"/>
        <v>0</v>
      </c>
      <c r="BJ281" s="17" t="s">
        <v>84</v>
      </c>
      <c r="BK281" s="150">
        <f t="shared" si="49"/>
        <v>0</v>
      </c>
      <c r="BL281" s="17" t="s">
        <v>287</v>
      </c>
      <c r="BM281" s="149" t="s">
        <v>4462</v>
      </c>
    </row>
    <row r="282" spans="2:65" s="1" customFormat="1" ht="16.5" customHeight="1">
      <c r="B282" s="32"/>
      <c r="C282" s="137" t="s">
        <v>1017</v>
      </c>
      <c r="D282" s="137" t="s">
        <v>189</v>
      </c>
      <c r="E282" s="138" t="s">
        <v>4463</v>
      </c>
      <c r="F282" s="139" t="s">
        <v>4464</v>
      </c>
      <c r="G282" s="140" t="s">
        <v>406</v>
      </c>
      <c r="H282" s="141">
        <v>60</v>
      </c>
      <c r="I282" s="142"/>
      <c r="J282" s="143">
        <f t="shared" si="40"/>
        <v>0</v>
      </c>
      <c r="K282" s="144"/>
      <c r="L282" s="32"/>
      <c r="M282" s="145" t="s">
        <v>1</v>
      </c>
      <c r="N282" s="146" t="s">
        <v>39</v>
      </c>
      <c r="P282" s="147">
        <f t="shared" si="41"/>
        <v>0</v>
      </c>
      <c r="Q282" s="147">
        <v>0</v>
      </c>
      <c r="R282" s="147">
        <f t="shared" si="42"/>
        <v>0</v>
      </c>
      <c r="S282" s="147">
        <v>0</v>
      </c>
      <c r="T282" s="148">
        <f t="shared" si="43"/>
        <v>0</v>
      </c>
      <c r="AR282" s="149" t="s">
        <v>287</v>
      </c>
      <c r="AT282" s="149" t="s">
        <v>189</v>
      </c>
      <c r="AU282" s="149" t="s">
        <v>84</v>
      </c>
      <c r="AY282" s="17" t="s">
        <v>187</v>
      </c>
      <c r="BE282" s="150">
        <f t="shared" si="44"/>
        <v>0</v>
      </c>
      <c r="BF282" s="150">
        <f t="shared" si="45"/>
        <v>0</v>
      </c>
      <c r="BG282" s="150">
        <f t="shared" si="46"/>
        <v>0</v>
      </c>
      <c r="BH282" s="150">
        <f t="shared" si="47"/>
        <v>0</v>
      </c>
      <c r="BI282" s="150">
        <f t="shared" si="48"/>
        <v>0</v>
      </c>
      <c r="BJ282" s="17" t="s">
        <v>84</v>
      </c>
      <c r="BK282" s="150">
        <f t="shared" si="49"/>
        <v>0</v>
      </c>
      <c r="BL282" s="17" t="s">
        <v>287</v>
      </c>
      <c r="BM282" s="149" t="s">
        <v>4465</v>
      </c>
    </row>
    <row r="283" spans="2:65" s="1" customFormat="1" ht="16.5" customHeight="1">
      <c r="B283" s="32"/>
      <c r="C283" s="175" t="s">
        <v>1022</v>
      </c>
      <c r="D283" s="175" t="s">
        <v>338</v>
      </c>
      <c r="E283" s="176" t="s">
        <v>4466</v>
      </c>
      <c r="F283" s="177" t="s">
        <v>4467</v>
      </c>
      <c r="G283" s="178" t="s">
        <v>406</v>
      </c>
      <c r="H283" s="179">
        <v>60</v>
      </c>
      <c r="I283" s="180"/>
      <c r="J283" s="181">
        <f t="shared" si="40"/>
        <v>0</v>
      </c>
      <c r="K283" s="182"/>
      <c r="L283" s="183"/>
      <c r="M283" s="184" t="s">
        <v>1</v>
      </c>
      <c r="N283" s="185" t="s">
        <v>39</v>
      </c>
      <c r="P283" s="147">
        <f t="shared" si="41"/>
        <v>0</v>
      </c>
      <c r="Q283" s="147">
        <v>2.3000000000000001E-4</v>
      </c>
      <c r="R283" s="147">
        <f t="shared" si="42"/>
        <v>1.38E-2</v>
      </c>
      <c r="S283" s="147">
        <v>0</v>
      </c>
      <c r="T283" s="148">
        <f t="shared" si="43"/>
        <v>0</v>
      </c>
      <c r="AR283" s="149" t="s">
        <v>388</v>
      </c>
      <c r="AT283" s="149" t="s">
        <v>338</v>
      </c>
      <c r="AU283" s="149" t="s">
        <v>84</v>
      </c>
      <c r="AY283" s="17" t="s">
        <v>187</v>
      </c>
      <c r="BE283" s="150">
        <f t="shared" si="44"/>
        <v>0</v>
      </c>
      <c r="BF283" s="150">
        <f t="shared" si="45"/>
        <v>0</v>
      </c>
      <c r="BG283" s="150">
        <f t="shared" si="46"/>
        <v>0</v>
      </c>
      <c r="BH283" s="150">
        <f t="shared" si="47"/>
        <v>0</v>
      </c>
      <c r="BI283" s="150">
        <f t="shared" si="48"/>
        <v>0</v>
      </c>
      <c r="BJ283" s="17" t="s">
        <v>84</v>
      </c>
      <c r="BK283" s="150">
        <f t="shared" si="49"/>
        <v>0</v>
      </c>
      <c r="BL283" s="17" t="s">
        <v>287</v>
      </c>
      <c r="BM283" s="149" t="s">
        <v>4468</v>
      </c>
    </row>
    <row r="284" spans="2:65" s="1" customFormat="1" ht="16.5" customHeight="1">
      <c r="B284" s="32"/>
      <c r="C284" s="137" t="s">
        <v>1028</v>
      </c>
      <c r="D284" s="137" t="s">
        <v>189</v>
      </c>
      <c r="E284" s="138" t="s">
        <v>4469</v>
      </c>
      <c r="F284" s="139" t="s">
        <v>4470</v>
      </c>
      <c r="G284" s="140" t="s">
        <v>406</v>
      </c>
      <c r="H284" s="141">
        <v>102</v>
      </c>
      <c r="I284" s="142"/>
      <c r="J284" s="143">
        <f t="shared" si="40"/>
        <v>0</v>
      </c>
      <c r="K284" s="144"/>
      <c r="L284" s="32"/>
      <c r="M284" s="145" t="s">
        <v>1</v>
      </c>
      <c r="N284" s="146" t="s">
        <v>39</v>
      </c>
      <c r="P284" s="147">
        <f t="shared" si="41"/>
        <v>0</v>
      </c>
      <c r="Q284" s="147">
        <v>0</v>
      </c>
      <c r="R284" s="147">
        <f t="shared" si="42"/>
        <v>0</v>
      </c>
      <c r="S284" s="147">
        <v>0</v>
      </c>
      <c r="T284" s="148">
        <f t="shared" si="43"/>
        <v>0</v>
      </c>
      <c r="AR284" s="149" t="s">
        <v>287</v>
      </c>
      <c r="AT284" s="149" t="s">
        <v>189</v>
      </c>
      <c r="AU284" s="149" t="s">
        <v>84</v>
      </c>
      <c r="AY284" s="17" t="s">
        <v>187</v>
      </c>
      <c r="BE284" s="150">
        <f t="shared" si="44"/>
        <v>0</v>
      </c>
      <c r="BF284" s="150">
        <f t="shared" si="45"/>
        <v>0</v>
      </c>
      <c r="BG284" s="150">
        <f t="shared" si="46"/>
        <v>0</v>
      </c>
      <c r="BH284" s="150">
        <f t="shared" si="47"/>
        <v>0</v>
      </c>
      <c r="BI284" s="150">
        <f t="shared" si="48"/>
        <v>0</v>
      </c>
      <c r="BJ284" s="17" t="s">
        <v>84</v>
      </c>
      <c r="BK284" s="150">
        <f t="shared" si="49"/>
        <v>0</v>
      </c>
      <c r="BL284" s="17" t="s">
        <v>287</v>
      </c>
      <c r="BM284" s="149" t="s">
        <v>4471</v>
      </c>
    </row>
    <row r="285" spans="2:65" s="1" customFormat="1" ht="16.5" customHeight="1">
      <c r="B285" s="32"/>
      <c r="C285" s="175" t="s">
        <v>1032</v>
      </c>
      <c r="D285" s="175" t="s">
        <v>338</v>
      </c>
      <c r="E285" s="176" t="s">
        <v>4472</v>
      </c>
      <c r="F285" s="177" t="s">
        <v>4473</v>
      </c>
      <c r="G285" s="178" t="s">
        <v>406</v>
      </c>
      <c r="H285" s="179">
        <v>30</v>
      </c>
      <c r="I285" s="180"/>
      <c r="J285" s="181">
        <f t="shared" si="40"/>
        <v>0</v>
      </c>
      <c r="K285" s="182"/>
      <c r="L285" s="183"/>
      <c r="M285" s="184" t="s">
        <v>1</v>
      </c>
      <c r="N285" s="185" t="s">
        <v>39</v>
      </c>
      <c r="P285" s="147">
        <f t="shared" si="41"/>
        <v>0</v>
      </c>
      <c r="Q285" s="147">
        <v>1.2999999999999999E-4</v>
      </c>
      <c r="R285" s="147">
        <f t="shared" si="42"/>
        <v>3.8999999999999998E-3</v>
      </c>
      <c r="S285" s="147">
        <v>0</v>
      </c>
      <c r="T285" s="148">
        <f t="shared" si="43"/>
        <v>0</v>
      </c>
      <c r="AR285" s="149" t="s">
        <v>388</v>
      </c>
      <c r="AT285" s="149" t="s">
        <v>338</v>
      </c>
      <c r="AU285" s="149" t="s">
        <v>84</v>
      </c>
      <c r="AY285" s="17" t="s">
        <v>187</v>
      </c>
      <c r="BE285" s="150">
        <f t="shared" si="44"/>
        <v>0</v>
      </c>
      <c r="BF285" s="150">
        <f t="shared" si="45"/>
        <v>0</v>
      </c>
      <c r="BG285" s="150">
        <f t="shared" si="46"/>
        <v>0</v>
      </c>
      <c r="BH285" s="150">
        <f t="shared" si="47"/>
        <v>0</v>
      </c>
      <c r="BI285" s="150">
        <f t="shared" si="48"/>
        <v>0</v>
      </c>
      <c r="BJ285" s="17" t="s">
        <v>84</v>
      </c>
      <c r="BK285" s="150">
        <f t="shared" si="49"/>
        <v>0</v>
      </c>
      <c r="BL285" s="17" t="s">
        <v>287</v>
      </c>
      <c r="BM285" s="149" t="s">
        <v>4474</v>
      </c>
    </row>
    <row r="286" spans="2:65" s="1" customFormat="1" ht="16.5" customHeight="1">
      <c r="B286" s="32"/>
      <c r="C286" s="175" t="s">
        <v>1040</v>
      </c>
      <c r="D286" s="175" t="s">
        <v>338</v>
      </c>
      <c r="E286" s="176" t="s">
        <v>4475</v>
      </c>
      <c r="F286" s="177" t="s">
        <v>4476</v>
      </c>
      <c r="G286" s="178" t="s">
        <v>406</v>
      </c>
      <c r="H286" s="179">
        <v>21</v>
      </c>
      <c r="I286" s="180"/>
      <c r="J286" s="181">
        <f t="shared" si="40"/>
        <v>0</v>
      </c>
      <c r="K286" s="182"/>
      <c r="L286" s="183"/>
      <c r="M286" s="184" t="s">
        <v>1</v>
      </c>
      <c r="N286" s="185" t="s">
        <v>39</v>
      </c>
      <c r="P286" s="147">
        <f t="shared" si="41"/>
        <v>0</v>
      </c>
      <c r="Q286" s="147">
        <v>2.0000000000000001E-4</v>
      </c>
      <c r="R286" s="147">
        <f t="shared" si="42"/>
        <v>4.2000000000000006E-3</v>
      </c>
      <c r="S286" s="147">
        <v>0</v>
      </c>
      <c r="T286" s="148">
        <f t="shared" si="43"/>
        <v>0</v>
      </c>
      <c r="AR286" s="149" t="s">
        <v>388</v>
      </c>
      <c r="AT286" s="149" t="s">
        <v>338</v>
      </c>
      <c r="AU286" s="149" t="s">
        <v>84</v>
      </c>
      <c r="AY286" s="17" t="s">
        <v>187</v>
      </c>
      <c r="BE286" s="150">
        <f t="shared" si="44"/>
        <v>0</v>
      </c>
      <c r="BF286" s="150">
        <f t="shared" si="45"/>
        <v>0</v>
      </c>
      <c r="BG286" s="150">
        <f t="shared" si="46"/>
        <v>0</v>
      </c>
      <c r="BH286" s="150">
        <f t="shared" si="47"/>
        <v>0</v>
      </c>
      <c r="BI286" s="150">
        <f t="shared" si="48"/>
        <v>0</v>
      </c>
      <c r="BJ286" s="17" t="s">
        <v>84</v>
      </c>
      <c r="BK286" s="150">
        <f t="shared" si="49"/>
        <v>0</v>
      </c>
      <c r="BL286" s="17" t="s">
        <v>287</v>
      </c>
      <c r="BM286" s="149" t="s">
        <v>4477</v>
      </c>
    </row>
    <row r="287" spans="2:65" s="1" customFormat="1" ht="16.5" customHeight="1">
      <c r="B287" s="32"/>
      <c r="C287" s="175" t="s">
        <v>1046</v>
      </c>
      <c r="D287" s="175" t="s">
        <v>338</v>
      </c>
      <c r="E287" s="176" t="s">
        <v>4478</v>
      </c>
      <c r="F287" s="177" t="s">
        <v>4479</v>
      </c>
      <c r="G287" s="178" t="s">
        <v>406</v>
      </c>
      <c r="H287" s="179">
        <v>9</v>
      </c>
      <c r="I287" s="180"/>
      <c r="J287" s="181">
        <f t="shared" si="40"/>
        <v>0</v>
      </c>
      <c r="K287" s="182"/>
      <c r="L287" s="183"/>
      <c r="M287" s="184" t="s">
        <v>1</v>
      </c>
      <c r="N287" s="185" t="s">
        <v>39</v>
      </c>
      <c r="P287" s="147">
        <f t="shared" si="41"/>
        <v>0</v>
      </c>
      <c r="Q287" s="147">
        <v>4.2999999999999999E-4</v>
      </c>
      <c r="R287" s="147">
        <f t="shared" si="42"/>
        <v>3.8699999999999997E-3</v>
      </c>
      <c r="S287" s="147">
        <v>0</v>
      </c>
      <c r="T287" s="148">
        <f t="shared" si="43"/>
        <v>0</v>
      </c>
      <c r="AR287" s="149" t="s">
        <v>388</v>
      </c>
      <c r="AT287" s="149" t="s">
        <v>338</v>
      </c>
      <c r="AU287" s="149" t="s">
        <v>84</v>
      </c>
      <c r="AY287" s="17" t="s">
        <v>187</v>
      </c>
      <c r="BE287" s="150">
        <f t="shared" si="44"/>
        <v>0</v>
      </c>
      <c r="BF287" s="150">
        <f t="shared" si="45"/>
        <v>0</v>
      </c>
      <c r="BG287" s="150">
        <f t="shared" si="46"/>
        <v>0</v>
      </c>
      <c r="BH287" s="150">
        <f t="shared" si="47"/>
        <v>0</v>
      </c>
      <c r="BI287" s="150">
        <f t="shared" si="48"/>
        <v>0</v>
      </c>
      <c r="BJ287" s="17" t="s">
        <v>84</v>
      </c>
      <c r="BK287" s="150">
        <f t="shared" si="49"/>
        <v>0</v>
      </c>
      <c r="BL287" s="17" t="s">
        <v>287</v>
      </c>
      <c r="BM287" s="149" t="s">
        <v>4480</v>
      </c>
    </row>
    <row r="288" spans="2:65" s="1" customFormat="1" ht="24.2" customHeight="1">
      <c r="B288" s="32"/>
      <c r="C288" s="175" t="s">
        <v>1050</v>
      </c>
      <c r="D288" s="175" t="s">
        <v>338</v>
      </c>
      <c r="E288" s="176" t="s">
        <v>4481</v>
      </c>
      <c r="F288" s="177" t="s">
        <v>4482</v>
      </c>
      <c r="G288" s="178" t="s">
        <v>406</v>
      </c>
      <c r="H288" s="179">
        <v>21</v>
      </c>
      <c r="I288" s="180"/>
      <c r="J288" s="181">
        <f t="shared" si="40"/>
        <v>0</v>
      </c>
      <c r="K288" s="182"/>
      <c r="L288" s="183"/>
      <c r="M288" s="184" t="s">
        <v>1</v>
      </c>
      <c r="N288" s="185" t="s">
        <v>39</v>
      </c>
      <c r="P288" s="147">
        <f t="shared" si="41"/>
        <v>0</v>
      </c>
      <c r="Q288" s="147">
        <v>6.9999999999999999E-4</v>
      </c>
      <c r="R288" s="147">
        <f t="shared" si="42"/>
        <v>1.47E-2</v>
      </c>
      <c r="S288" s="147">
        <v>0</v>
      </c>
      <c r="T288" s="148">
        <f t="shared" si="43"/>
        <v>0</v>
      </c>
      <c r="AR288" s="149" t="s">
        <v>388</v>
      </c>
      <c r="AT288" s="149" t="s">
        <v>338</v>
      </c>
      <c r="AU288" s="149" t="s">
        <v>84</v>
      </c>
      <c r="AY288" s="17" t="s">
        <v>187</v>
      </c>
      <c r="BE288" s="150">
        <f t="shared" si="44"/>
        <v>0</v>
      </c>
      <c r="BF288" s="150">
        <f t="shared" si="45"/>
        <v>0</v>
      </c>
      <c r="BG288" s="150">
        <f t="shared" si="46"/>
        <v>0</v>
      </c>
      <c r="BH288" s="150">
        <f t="shared" si="47"/>
        <v>0</v>
      </c>
      <c r="BI288" s="150">
        <f t="shared" si="48"/>
        <v>0</v>
      </c>
      <c r="BJ288" s="17" t="s">
        <v>84</v>
      </c>
      <c r="BK288" s="150">
        <f t="shared" si="49"/>
        <v>0</v>
      </c>
      <c r="BL288" s="17" t="s">
        <v>287</v>
      </c>
      <c r="BM288" s="149" t="s">
        <v>4483</v>
      </c>
    </row>
    <row r="289" spans="2:65" s="1" customFormat="1" ht="24.2" customHeight="1">
      <c r="B289" s="32"/>
      <c r="C289" s="175" t="s">
        <v>1056</v>
      </c>
      <c r="D289" s="175" t="s">
        <v>338</v>
      </c>
      <c r="E289" s="176" t="s">
        <v>4484</v>
      </c>
      <c r="F289" s="177" t="s">
        <v>4485</v>
      </c>
      <c r="G289" s="178" t="s">
        <v>406</v>
      </c>
      <c r="H289" s="179">
        <v>21</v>
      </c>
      <c r="I289" s="180"/>
      <c r="J289" s="181">
        <f t="shared" si="40"/>
        <v>0</v>
      </c>
      <c r="K289" s="182"/>
      <c r="L289" s="183"/>
      <c r="M289" s="184" t="s">
        <v>1</v>
      </c>
      <c r="N289" s="185" t="s">
        <v>39</v>
      </c>
      <c r="P289" s="147">
        <f t="shared" si="41"/>
        <v>0</v>
      </c>
      <c r="Q289" s="147">
        <v>6.9999999999999999E-4</v>
      </c>
      <c r="R289" s="147">
        <f t="shared" si="42"/>
        <v>1.47E-2</v>
      </c>
      <c r="S289" s="147">
        <v>0</v>
      </c>
      <c r="T289" s="148">
        <f t="shared" si="43"/>
        <v>0</v>
      </c>
      <c r="AR289" s="149" t="s">
        <v>388</v>
      </c>
      <c r="AT289" s="149" t="s">
        <v>338</v>
      </c>
      <c r="AU289" s="149" t="s">
        <v>84</v>
      </c>
      <c r="AY289" s="17" t="s">
        <v>187</v>
      </c>
      <c r="BE289" s="150">
        <f t="shared" si="44"/>
        <v>0</v>
      </c>
      <c r="BF289" s="150">
        <f t="shared" si="45"/>
        <v>0</v>
      </c>
      <c r="BG289" s="150">
        <f t="shared" si="46"/>
        <v>0</v>
      </c>
      <c r="BH289" s="150">
        <f t="shared" si="47"/>
        <v>0</v>
      </c>
      <c r="BI289" s="150">
        <f t="shared" si="48"/>
        <v>0</v>
      </c>
      <c r="BJ289" s="17" t="s">
        <v>84</v>
      </c>
      <c r="BK289" s="150">
        <f t="shared" si="49"/>
        <v>0</v>
      </c>
      <c r="BL289" s="17" t="s">
        <v>287</v>
      </c>
      <c r="BM289" s="149" t="s">
        <v>4486</v>
      </c>
    </row>
    <row r="290" spans="2:65" s="1" customFormat="1" ht="24.2" customHeight="1">
      <c r="B290" s="32"/>
      <c r="C290" s="137" t="s">
        <v>1062</v>
      </c>
      <c r="D290" s="137" t="s">
        <v>189</v>
      </c>
      <c r="E290" s="138" t="s">
        <v>4487</v>
      </c>
      <c r="F290" s="139" t="s">
        <v>4488</v>
      </c>
      <c r="G290" s="140" t="s">
        <v>406</v>
      </c>
      <c r="H290" s="141">
        <v>21</v>
      </c>
      <c r="I290" s="142"/>
      <c r="J290" s="143">
        <f t="shared" si="40"/>
        <v>0</v>
      </c>
      <c r="K290" s="144"/>
      <c r="L290" s="32"/>
      <c r="M290" s="145" t="s">
        <v>1</v>
      </c>
      <c r="N290" s="146" t="s">
        <v>39</v>
      </c>
      <c r="P290" s="147">
        <f t="shared" si="41"/>
        <v>0</v>
      </c>
      <c r="Q290" s="147">
        <v>0</v>
      </c>
      <c r="R290" s="147">
        <f t="shared" si="42"/>
        <v>0</v>
      </c>
      <c r="S290" s="147">
        <v>0</v>
      </c>
      <c r="T290" s="148">
        <f t="shared" si="43"/>
        <v>0</v>
      </c>
      <c r="AR290" s="149" t="s">
        <v>287</v>
      </c>
      <c r="AT290" s="149" t="s">
        <v>189</v>
      </c>
      <c r="AU290" s="149" t="s">
        <v>84</v>
      </c>
      <c r="AY290" s="17" t="s">
        <v>187</v>
      </c>
      <c r="BE290" s="150">
        <f t="shared" si="44"/>
        <v>0</v>
      </c>
      <c r="BF290" s="150">
        <f t="shared" si="45"/>
        <v>0</v>
      </c>
      <c r="BG290" s="150">
        <f t="shared" si="46"/>
        <v>0</v>
      </c>
      <c r="BH290" s="150">
        <f t="shared" si="47"/>
        <v>0</v>
      </c>
      <c r="BI290" s="150">
        <f t="shared" si="48"/>
        <v>0</v>
      </c>
      <c r="BJ290" s="17" t="s">
        <v>84</v>
      </c>
      <c r="BK290" s="150">
        <f t="shared" si="49"/>
        <v>0</v>
      </c>
      <c r="BL290" s="17" t="s">
        <v>287</v>
      </c>
      <c r="BM290" s="149" t="s">
        <v>4489</v>
      </c>
    </row>
    <row r="291" spans="2:65" s="1" customFormat="1" ht="21.75" customHeight="1">
      <c r="B291" s="32"/>
      <c r="C291" s="175" t="s">
        <v>1069</v>
      </c>
      <c r="D291" s="175" t="s">
        <v>338</v>
      </c>
      <c r="E291" s="176" t="s">
        <v>4490</v>
      </c>
      <c r="F291" s="177" t="s">
        <v>4491</v>
      </c>
      <c r="G291" s="178" t="s">
        <v>406</v>
      </c>
      <c r="H291" s="179">
        <v>21</v>
      </c>
      <c r="I291" s="180"/>
      <c r="J291" s="181">
        <f t="shared" si="40"/>
        <v>0</v>
      </c>
      <c r="K291" s="182"/>
      <c r="L291" s="183"/>
      <c r="M291" s="184" t="s">
        <v>1</v>
      </c>
      <c r="N291" s="185" t="s">
        <v>39</v>
      </c>
      <c r="P291" s="147">
        <f t="shared" si="41"/>
        <v>0</v>
      </c>
      <c r="Q291" s="147">
        <v>2E-3</v>
      </c>
      <c r="R291" s="147">
        <f t="shared" si="42"/>
        <v>4.2000000000000003E-2</v>
      </c>
      <c r="S291" s="147">
        <v>0</v>
      </c>
      <c r="T291" s="148">
        <f t="shared" si="43"/>
        <v>0</v>
      </c>
      <c r="AR291" s="149" t="s">
        <v>388</v>
      </c>
      <c r="AT291" s="149" t="s">
        <v>338</v>
      </c>
      <c r="AU291" s="149" t="s">
        <v>84</v>
      </c>
      <c r="AY291" s="17" t="s">
        <v>187</v>
      </c>
      <c r="BE291" s="150">
        <f t="shared" si="44"/>
        <v>0</v>
      </c>
      <c r="BF291" s="150">
        <f t="shared" si="45"/>
        <v>0</v>
      </c>
      <c r="BG291" s="150">
        <f t="shared" si="46"/>
        <v>0</v>
      </c>
      <c r="BH291" s="150">
        <f t="shared" si="47"/>
        <v>0</v>
      </c>
      <c r="BI291" s="150">
        <f t="shared" si="48"/>
        <v>0</v>
      </c>
      <c r="BJ291" s="17" t="s">
        <v>84</v>
      </c>
      <c r="BK291" s="150">
        <f t="shared" si="49"/>
        <v>0</v>
      </c>
      <c r="BL291" s="17" t="s">
        <v>287</v>
      </c>
      <c r="BM291" s="149" t="s">
        <v>4492</v>
      </c>
    </row>
    <row r="292" spans="2:65" s="1" customFormat="1" ht="16.5" customHeight="1">
      <c r="B292" s="32"/>
      <c r="C292" s="175" t="s">
        <v>1076</v>
      </c>
      <c r="D292" s="175" t="s">
        <v>338</v>
      </c>
      <c r="E292" s="176" t="s">
        <v>4493</v>
      </c>
      <c r="F292" s="177" t="s">
        <v>4494</v>
      </c>
      <c r="G292" s="178" t="s">
        <v>406</v>
      </c>
      <c r="H292" s="179">
        <v>42</v>
      </c>
      <c r="I292" s="180"/>
      <c r="J292" s="181">
        <f t="shared" si="40"/>
        <v>0</v>
      </c>
      <c r="K292" s="182"/>
      <c r="L292" s="183"/>
      <c r="M292" s="184" t="s">
        <v>1</v>
      </c>
      <c r="N292" s="185" t="s">
        <v>39</v>
      </c>
      <c r="P292" s="147">
        <f t="shared" si="41"/>
        <v>0</v>
      </c>
      <c r="Q292" s="147">
        <v>3.2000000000000003E-4</v>
      </c>
      <c r="R292" s="147">
        <f t="shared" si="42"/>
        <v>1.3440000000000001E-2</v>
      </c>
      <c r="S292" s="147">
        <v>0</v>
      </c>
      <c r="T292" s="148">
        <f t="shared" si="43"/>
        <v>0</v>
      </c>
      <c r="AR292" s="149" t="s">
        <v>388</v>
      </c>
      <c r="AT292" s="149" t="s">
        <v>338</v>
      </c>
      <c r="AU292" s="149" t="s">
        <v>84</v>
      </c>
      <c r="AY292" s="17" t="s">
        <v>187</v>
      </c>
      <c r="BE292" s="150">
        <f t="shared" si="44"/>
        <v>0</v>
      </c>
      <c r="BF292" s="150">
        <f t="shared" si="45"/>
        <v>0</v>
      </c>
      <c r="BG292" s="150">
        <f t="shared" si="46"/>
        <v>0</v>
      </c>
      <c r="BH292" s="150">
        <f t="shared" si="47"/>
        <v>0</v>
      </c>
      <c r="BI292" s="150">
        <f t="shared" si="48"/>
        <v>0</v>
      </c>
      <c r="BJ292" s="17" t="s">
        <v>84</v>
      </c>
      <c r="BK292" s="150">
        <f t="shared" si="49"/>
        <v>0</v>
      </c>
      <c r="BL292" s="17" t="s">
        <v>287</v>
      </c>
      <c r="BM292" s="149" t="s">
        <v>4495</v>
      </c>
    </row>
    <row r="293" spans="2:65" s="1" customFormat="1" ht="21.75" customHeight="1">
      <c r="B293" s="32"/>
      <c r="C293" s="137" t="s">
        <v>1083</v>
      </c>
      <c r="D293" s="137" t="s">
        <v>189</v>
      </c>
      <c r="E293" s="138" t="s">
        <v>4496</v>
      </c>
      <c r="F293" s="139" t="s">
        <v>4497</v>
      </c>
      <c r="G293" s="140" t="s">
        <v>406</v>
      </c>
      <c r="H293" s="141">
        <v>30</v>
      </c>
      <c r="I293" s="142"/>
      <c r="J293" s="143">
        <f t="shared" si="40"/>
        <v>0</v>
      </c>
      <c r="K293" s="144"/>
      <c r="L293" s="32"/>
      <c r="M293" s="145" t="s">
        <v>1</v>
      </c>
      <c r="N293" s="146" t="s">
        <v>39</v>
      </c>
      <c r="P293" s="147">
        <f t="shared" si="41"/>
        <v>0</v>
      </c>
      <c r="Q293" s="147">
        <v>0</v>
      </c>
      <c r="R293" s="147">
        <f t="shared" si="42"/>
        <v>0</v>
      </c>
      <c r="S293" s="147">
        <v>0</v>
      </c>
      <c r="T293" s="148">
        <f t="shared" si="43"/>
        <v>0</v>
      </c>
      <c r="AR293" s="149" t="s">
        <v>287</v>
      </c>
      <c r="AT293" s="149" t="s">
        <v>189</v>
      </c>
      <c r="AU293" s="149" t="s">
        <v>84</v>
      </c>
      <c r="AY293" s="17" t="s">
        <v>187</v>
      </c>
      <c r="BE293" s="150">
        <f t="shared" si="44"/>
        <v>0</v>
      </c>
      <c r="BF293" s="150">
        <f t="shared" si="45"/>
        <v>0</v>
      </c>
      <c r="BG293" s="150">
        <f t="shared" si="46"/>
        <v>0</v>
      </c>
      <c r="BH293" s="150">
        <f t="shared" si="47"/>
        <v>0</v>
      </c>
      <c r="BI293" s="150">
        <f t="shared" si="48"/>
        <v>0</v>
      </c>
      <c r="BJ293" s="17" t="s">
        <v>84</v>
      </c>
      <c r="BK293" s="150">
        <f t="shared" si="49"/>
        <v>0</v>
      </c>
      <c r="BL293" s="17" t="s">
        <v>287</v>
      </c>
      <c r="BM293" s="149" t="s">
        <v>4498</v>
      </c>
    </row>
    <row r="294" spans="2:65" s="1" customFormat="1" ht="16.5" customHeight="1">
      <c r="B294" s="32"/>
      <c r="C294" s="175" t="s">
        <v>1092</v>
      </c>
      <c r="D294" s="175" t="s">
        <v>338</v>
      </c>
      <c r="E294" s="176" t="s">
        <v>4499</v>
      </c>
      <c r="F294" s="177" t="s">
        <v>4500</v>
      </c>
      <c r="G294" s="178" t="s">
        <v>406</v>
      </c>
      <c r="H294" s="179">
        <v>30</v>
      </c>
      <c r="I294" s="180"/>
      <c r="J294" s="181">
        <f t="shared" si="40"/>
        <v>0</v>
      </c>
      <c r="K294" s="182"/>
      <c r="L294" s="183"/>
      <c r="M294" s="184" t="s">
        <v>1</v>
      </c>
      <c r="N294" s="185" t="s">
        <v>39</v>
      </c>
      <c r="P294" s="147">
        <f t="shared" si="41"/>
        <v>0</v>
      </c>
      <c r="Q294" s="147">
        <v>1.0000000000000001E-5</v>
      </c>
      <c r="R294" s="147">
        <f t="shared" si="42"/>
        <v>3.0000000000000003E-4</v>
      </c>
      <c r="S294" s="147">
        <v>0</v>
      </c>
      <c r="T294" s="148">
        <f t="shared" si="43"/>
        <v>0</v>
      </c>
      <c r="AR294" s="149" t="s">
        <v>388</v>
      </c>
      <c r="AT294" s="149" t="s">
        <v>338</v>
      </c>
      <c r="AU294" s="149" t="s">
        <v>84</v>
      </c>
      <c r="AY294" s="17" t="s">
        <v>187</v>
      </c>
      <c r="BE294" s="150">
        <f t="shared" si="44"/>
        <v>0</v>
      </c>
      <c r="BF294" s="150">
        <f t="shared" si="45"/>
        <v>0</v>
      </c>
      <c r="BG294" s="150">
        <f t="shared" si="46"/>
        <v>0</v>
      </c>
      <c r="BH294" s="150">
        <f t="shared" si="47"/>
        <v>0</v>
      </c>
      <c r="BI294" s="150">
        <f t="shared" si="48"/>
        <v>0</v>
      </c>
      <c r="BJ294" s="17" t="s">
        <v>84</v>
      </c>
      <c r="BK294" s="150">
        <f t="shared" si="49"/>
        <v>0</v>
      </c>
      <c r="BL294" s="17" t="s">
        <v>287</v>
      </c>
      <c r="BM294" s="149" t="s">
        <v>4501</v>
      </c>
    </row>
    <row r="295" spans="2:65" s="1" customFormat="1" ht="16.5" customHeight="1">
      <c r="B295" s="32"/>
      <c r="C295" s="137" t="s">
        <v>1097</v>
      </c>
      <c r="D295" s="137" t="s">
        <v>189</v>
      </c>
      <c r="E295" s="138" t="s">
        <v>4502</v>
      </c>
      <c r="F295" s="139" t="s">
        <v>4503</v>
      </c>
      <c r="G295" s="140" t="s">
        <v>406</v>
      </c>
      <c r="H295" s="141">
        <v>3</v>
      </c>
      <c r="I295" s="142"/>
      <c r="J295" s="143">
        <f t="shared" si="40"/>
        <v>0</v>
      </c>
      <c r="K295" s="144"/>
      <c r="L295" s="32"/>
      <c r="M295" s="145" t="s">
        <v>1</v>
      </c>
      <c r="N295" s="146" t="s">
        <v>39</v>
      </c>
      <c r="P295" s="147">
        <f t="shared" si="41"/>
        <v>0</v>
      </c>
      <c r="Q295" s="147">
        <v>0</v>
      </c>
      <c r="R295" s="147">
        <f t="shared" si="42"/>
        <v>0</v>
      </c>
      <c r="S295" s="147">
        <v>0</v>
      </c>
      <c r="T295" s="148">
        <f t="shared" si="43"/>
        <v>0</v>
      </c>
      <c r="AR295" s="149" t="s">
        <v>548</v>
      </c>
      <c r="AT295" s="149" t="s">
        <v>189</v>
      </c>
      <c r="AU295" s="149" t="s">
        <v>84</v>
      </c>
      <c r="AY295" s="17" t="s">
        <v>187</v>
      </c>
      <c r="BE295" s="150">
        <f t="shared" si="44"/>
        <v>0</v>
      </c>
      <c r="BF295" s="150">
        <f t="shared" si="45"/>
        <v>0</v>
      </c>
      <c r="BG295" s="150">
        <f t="shared" si="46"/>
        <v>0</v>
      </c>
      <c r="BH295" s="150">
        <f t="shared" si="47"/>
        <v>0</v>
      </c>
      <c r="BI295" s="150">
        <f t="shared" si="48"/>
        <v>0</v>
      </c>
      <c r="BJ295" s="17" t="s">
        <v>84</v>
      </c>
      <c r="BK295" s="150">
        <f t="shared" si="49"/>
        <v>0</v>
      </c>
      <c r="BL295" s="17" t="s">
        <v>548</v>
      </c>
      <c r="BM295" s="149" t="s">
        <v>4504</v>
      </c>
    </row>
    <row r="296" spans="2:65" s="1" customFormat="1" ht="16.5" customHeight="1">
      <c r="B296" s="32"/>
      <c r="C296" s="137" t="s">
        <v>1105</v>
      </c>
      <c r="D296" s="137" t="s">
        <v>189</v>
      </c>
      <c r="E296" s="138" t="s">
        <v>4505</v>
      </c>
      <c r="F296" s="139" t="s">
        <v>4506</v>
      </c>
      <c r="G296" s="140" t="s">
        <v>406</v>
      </c>
      <c r="H296" s="141">
        <v>21</v>
      </c>
      <c r="I296" s="142"/>
      <c r="J296" s="143">
        <f t="shared" si="40"/>
        <v>0</v>
      </c>
      <c r="K296" s="144"/>
      <c r="L296" s="32"/>
      <c r="M296" s="145" t="s">
        <v>1</v>
      </c>
      <c r="N296" s="146" t="s">
        <v>39</v>
      </c>
      <c r="P296" s="147">
        <f t="shared" si="41"/>
        <v>0</v>
      </c>
      <c r="Q296" s="147">
        <v>0</v>
      </c>
      <c r="R296" s="147">
        <f t="shared" si="42"/>
        <v>0</v>
      </c>
      <c r="S296" s="147">
        <v>0</v>
      </c>
      <c r="T296" s="148">
        <f t="shared" si="43"/>
        <v>0</v>
      </c>
      <c r="AR296" s="149" t="s">
        <v>287</v>
      </c>
      <c r="AT296" s="149" t="s">
        <v>189</v>
      </c>
      <c r="AU296" s="149" t="s">
        <v>84</v>
      </c>
      <c r="AY296" s="17" t="s">
        <v>187</v>
      </c>
      <c r="BE296" s="150">
        <f t="shared" si="44"/>
        <v>0</v>
      </c>
      <c r="BF296" s="150">
        <f t="shared" si="45"/>
        <v>0</v>
      </c>
      <c r="BG296" s="150">
        <f t="shared" si="46"/>
        <v>0</v>
      </c>
      <c r="BH296" s="150">
        <f t="shared" si="47"/>
        <v>0</v>
      </c>
      <c r="BI296" s="150">
        <f t="shared" si="48"/>
        <v>0</v>
      </c>
      <c r="BJ296" s="17" t="s">
        <v>84</v>
      </c>
      <c r="BK296" s="150">
        <f t="shared" si="49"/>
        <v>0</v>
      </c>
      <c r="BL296" s="17" t="s">
        <v>287</v>
      </c>
      <c r="BM296" s="149" t="s">
        <v>4507</v>
      </c>
    </row>
    <row r="297" spans="2:65" s="1" customFormat="1" ht="16.5" customHeight="1">
      <c r="B297" s="32"/>
      <c r="C297" s="175" t="s">
        <v>1110</v>
      </c>
      <c r="D297" s="175" t="s">
        <v>338</v>
      </c>
      <c r="E297" s="176" t="s">
        <v>4508</v>
      </c>
      <c r="F297" s="177" t="s">
        <v>4509</v>
      </c>
      <c r="G297" s="178" t="s">
        <v>406</v>
      </c>
      <c r="H297" s="179">
        <v>21</v>
      </c>
      <c r="I297" s="180"/>
      <c r="J297" s="181">
        <f t="shared" si="40"/>
        <v>0</v>
      </c>
      <c r="K297" s="182"/>
      <c r="L297" s="183"/>
      <c r="M297" s="184" t="s">
        <v>1</v>
      </c>
      <c r="N297" s="185" t="s">
        <v>39</v>
      </c>
      <c r="P297" s="147">
        <f t="shared" si="41"/>
        <v>0</v>
      </c>
      <c r="Q297" s="147">
        <v>9.58E-3</v>
      </c>
      <c r="R297" s="147">
        <f t="shared" si="42"/>
        <v>0.20118</v>
      </c>
      <c r="S297" s="147">
        <v>0</v>
      </c>
      <c r="T297" s="148">
        <f t="shared" si="43"/>
        <v>0</v>
      </c>
      <c r="AR297" s="149" t="s">
        <v>388</v>
      </c>
      <c r="AT297" s="149" t="s">
        <v>338</v>
      </c>
      <c r="AU297" s="149" t="s">
        <v>84</v>
      </c>
      <c r="AY297" s="17" t="s">
        <v>187</v>
      </c>
      <c r="BE297" s="150">
        <f t="shared" si="44"/>
        <v>0</v>
      </c>
      <c r="BF297" s="150">
        <f t="shared" si="45"/>
        <v>0</v>
      </c>
      <c r="BG297" s="150">
        <f t="shared" si="46"/>
        <v>0</v>
      </c>
      <c r="BH297" s="150">
        <f t="shared" si="47"/>
        <v>0</v>
      </c>
      <c r="BI297" s="150">
        <f t="shared" si="48"/>
        <v>0</v>
      </c>
      <c r="BJ297" s="17" t="s">
        <v>84</v>
      </c>
      <c r="BK297" s="150">
        <f t="shared" si="49"/>
        <v>0</v>
      </c>
      <c r="BL297" s="17" t="s">
        <v>287</v>
      </c>
      <c r="BM297" s="149" t="s">
        <v>4510</v>
      </c>
    </row>
    <row r="298" spans="2:65" s="11" customFormat="1" ht="22.9" customHeight="1">
      <c r="B298" s="125"/>
      <c r="D298" s="126" t="s">
        <v>72</v>
      </c>
      <c r="E298" s="135" t="s">
        <v>4511</v>
      </c>
      <c r="F298" s="135" t="s">
        <v>4512</v>
      </c>
      <c r="I298" s="128"/>
      <c r="J298" s="136">
        <f>BK298</f>
        <v>0</v>
      </c>
      <c r="L298" s="125"/>
      <c r="M298" s="130"/>
      <c r="P298" s="131">
        <f>SUM(P299:P314)</f>
        <v>0</v>
      </c>
      <c r="R298" s="131">
        <f>SUM(R299:R314)</f>
        <v>0.37828499999999998</v>
      </c>
      <c r="T298" s="132">
        <f>SUM(T299:T314)</f>
        <v>0</v>
      </c>
      <c r="AR298" s="126" t="s">
        <v>84</v>
      </c>
      <c r="AT298" s="133" t="s">
        <v>72</v>
      </c>
      <c r="AU298" s="133" t="s">
        <v>80</v>
      </c>
      <c r="AY298" s="126" t="s">
        <v>187</v>
      </c>
      <c r="BK298" s="134">
        <f>SUM(BK299:BK314)</f>
        <v>0</v>
      </c>
    </row>
    <row r="299" spans="2:65" s="1" customFormat="1" ht="16.5" customHeight="1">
      <c r="B299" s="32"/>
      <c r="C299" s="137" t="s">
        <v>1115</v>
      </c>
      <c r="D299" s="137" t="s">
        <v>189</v>
      </c>
      <c r="E299" s="138" t="s">
        <v>4513</v>
      </c>
      <c r="F299" s="139" t="s">
        <v>4514</v>
      </c>
      <c r="G299" s="140" t="s">
        <v>1353</v>
      </c>
      <c r="H299" s="141">
        <v>3</v>
      </c>
      <c r="I299" s="142"/>
      <c r="J299" s="143">
        <f t="shared" ref="J299:J314" si="50">ROUND(I299*H299,2)</f>
        <v>0</v>
      </c>
      <c r="K299" s="144"/>
      <c r="L299" s="32"/>
      <c r="M299" s="145" t="s">
        <v>1</v>
      </c>
      <c r="N299" s="146" t="s">
        <v>39</v>
      </c>
      <c r="P299" s="147">
        <f t="shared" ref="P299:P314" si="51">O299*H299</f>
        <v>0</v>
      </c>
      <c r="Q299" s="147">
        <v>0</v>
      </c>
      <c r="R299" s="147">
        <f t="shared" ref="R299:R314" si="52">Q299*H299</f>
        <v>0</v>
      </c>
      <c r="S299" s="147">
        <v>0</v>
      </c>
      <c r="T299" s="148">
        <f t="shared" ref="T299:T314" si="53">S299*H299</f>
        <v>0</v>
      </c>
      <c r="AR299" s="149" t="s">
        <v>287</v>
      </c>
      <c r="AT299" s="149" t="s">
        <v>189</v>
      </c>
      <c r="AU299" s="149" t="s">
        <v>84</v>
      </c>
      <c r="AY299" s="17" t="s">
        <v>187</v>
      </c>
      <c r="BE299" s="150">
        <f t="shared" ref="BE299:BE314" si="54">IF(N299="základní",J299,0)</f>
        <v>0</v>
      </c>
      <c r="BF299" s="150">
        <f t="shared" ref="BF299:BF314" si="55">IF(N299="snížená",J299,0)</f>
        <v>0</v>
      </c>
      <c r="BG299" s="150">
        <f t="shared" ref="BG299:BG314" si="56">IF(N299="zákl. přenesená",J299,0)</f>
        <v>0</v>
      </c>
      <c r="BH299" s="150">
        <f t="shared" ref="BH299:BH314" si="57">IF(N299="sníž. přenesená",J299,0)</f>
        <v>0</v>
      </c>
      <c r="BI299" s="150">
        <f t="shared" ref="BI299:BI314" si="58">IF(N299="nulová",J299,0)</f>
        <v>0</v>
      </c>
      <c r="BJ299" s="17" t="s">
        <v>84</v>
      </c>
      <c r="BK299" s="150">
        <f t="shared" ref="BK299:BK314" si="59">ROUND(I299*H299,2)</f>
        <v>0</v>
      </c>
      <c r="BL299" s="17" t="s">
        <v>287</v>
      </c>
      <c r="BM299" s="149" t="s">
        <v>4515</v>
      </c>
    </row>
    <row r="300" spans="2:65" s="1" customFormat="1" ht="16.5" customHeight="1">
      <c r="B300" s="32"/>
      <c r="C300" s="175" t="s">
        <v>1122</v>
      </c>
      <c r="D300" s="175" t="s">
        <v>338</v>
      </c>
      <c r="E300" s="176" t="s">
        <v>4516</v>
      </c>
      <c r="F300" s="177" t="s">
        <v>4517</v>
      </c>
      <c r="G300" s="178" t="s">
        <v>406</v>
      </c>
      <c r="H300" s="179">
        <v>24</v>
      </c>
      <c r="I300" s="180"/>
      <c r="J300" s="181">
        <f t="shared" si="50"/>
        <v>0</v>
      </c>
      <c r="K300" s="182"/>
      <c r="L300" s="183"/>
      <c r="M300" s="184" t="s">
        <v>1</v>
      </c>
      <c r="N300" s="185" t="s">
        <v>39</v>
      </c>
      <c r="P300" s="147">
        <f t="shared" si="51"/>
        <v>0</v>
      </c>
      <c r="Q300" s="147">
        <v>4.4999999999999999E-4</v>
      </c>
      <c r="R300" s="147">
        <f t="shared" si="52"/>
        <v>1.0800000000000001E-2</v>
      </c>
      <c r="S300" s="147">
        <v>0</v>
      </c>
      <c r="T300" s="148">
        <f t="shared" si="53"/>
        <v>0</v>
      </c>
      <c r="AR300" s="149" t="s">
        <v>388</v>
      </c>
      <c r="AT300" s="149" t="s">
        <v>338</v>
      </c>
      <c r="AU300" s="149" t="s">
        <v>84</v>
      </c>
      <c r="AY300" s="17" t="s">
        <v>187</v>
      </c>
      <c r="BE300" s="150">
        <f t="shared" si="54"/>
        <v>0</v>
      </c>
      <c r="BF300" s="150">
        <f t="shared" si="55"/>
        <v>0</v>
      </c>
      <c r="BG300" s="150">
        <f t="shared" si="56"/>
        <v>0</v>
      </c>
      <c r="BH300" s="150">
        <f t="shared" si="57"/>
        <v>0</v>
      </c>
      <c r="BI300" s="150">
        <f t="shared" si="58"/>
        <v>0</v>
      </c>
      <c r="BJ300" s="17" t="s">
        <v>84</v>
      </c>
      <c r="BK300" s="150">
        <f t="shared" si="59"/>
        <v>0</v>
      </c>
      <c r="BL300" s="17" t="s">
        <v>287</v>
      </c>
      <c r="BM300" s="149" t="s">
        <v>4518</v>
      </c>
    </row>
    <row r="301" spans="2:65" s="1" customFormat="1" ht="16.5" customHeight="1">
      <c r="B301" s="32"/>
      <c r="C301" s="175" t="s">
        <v>1127</v>
      </c>
      <c r="D301" s="175" t="s">
        <v>338</v>
      </c>
      <c r="E301" s="176" t="s">
        <v>4519</v>
      </c>
      <c r="F301" s="177" t="s">
        <v>4520</v>
      </c>
      <c r="G301" s="178" t="s">
        <v>406</v>
      </c>
      <c r="H301" s="179">
        <v>3</v>
      </c>
      <c r="I301" s="180"/>
      <c r="J301" s="181">
        <f t="shared" si="50"/>
        <v>0</v>
      </c>
      <c r="K301" s="182"/>
      <c r="L301" s="183"/>
      <c r="M301" s="184" t="s">
        <v>1</v>
      </c>
      <c r="N301" s="185" t="s">
        <v>39</v>
      </c>
      <c r="P301" s="147">
        <f t="shared" si="51"/>
        <v>0</v>
      </c>
      <c r="Q301" s="147">
        <v>1E-3</v>
      </c>
      <c r="R301" s="147">
        <f t="shared" si="52"/>
        <v>3.0000000000000001E-3</v>
      </c>
      <c r="S301" s="147">
        <v>0</v>
      </c>
      <c r="T301" s="148">
        <f t="shared" si="53"/>
        <v>0</v>
      </c>
      <c r="AR301" s="149" t="s">
        <v>388</v>
      </c>
      <c r="AT301" s="149" t="s">
        <v>338</v>
      </c>
      <c r="AU301" s="149" t="s">
        <v>84</v>
      </c>
      <c r="AY301" s="17" t="s">
        <v>187</v>
      </c>
      <c r="BE301" s="150">
        <f t="shared" si="54"/>
        <v>0</v>
      </c>
      <c r="BF301" s="150">
        <f t="shared" si="55"/>
        <v>0</v>
      </c>
      <c r="BG301" s="150">
        <f t="shared" si="56"/>
        <v>0</v>
      </c>
      <c r="BH301" s="150">
        <f t="shared" si="57"/>
        <v>0</v>
      </c>
      <c r="BI301" s="150">
        <f t="shared" si="58"/>
        <v>0</v>
      </c>
      <c r="BJ301" s="17" t="s">
        <v>84</v>
      </c>
      <c r="BK301" s="150">
        <f t="shared" si="59"/>
        <v>0</v>
      </c>
      <c r="BL301" s="17" t="s">
        <v>287</v>
      </c>
      <c r="BM301" s="149" t="s">
        <v>4521</v>
      </c>
    </row>
    <row r="302" spans="2:65" s="1" customFormat="1" ht="16.5" customHeight="1">
      <c r="B302" s="32"/>
      <c r="C302" s="175" t="s">
        <v>1132</v>
      </c>
      <c r="D302" s="175" t="s">
        <v>338</v>
      </c>
      <c r="E302" s="176" t="s">
        <v>4522</v>
      </c>
      <c r="F302" s="177" t="s">
        <v>4523</v>
      </c>
      <c r="G302" s="178" t="s">
        <v>406</v>
      </c>
      <c r="H302" s="179">
        <v>3</v>
      </c>
      <c r="I302" s="180"/>
      <c r="J302" s="181">
        <f t="shared" si="50"/>
        <v>0</v>
      </c>
      <c r="K302" s="182"/>
      <c r="L302" s="183"/>
      <c r="M302" s="184" t="s">
        <v>1</v>
      </c>
      <c r="N302" s="185" t="s">
        <v>39</v>
      </c>
      <c r="P302" s="147">
        <f t="shared" si="51"/>
        <v>0</v>
      </c>
      <c r="Q302" s="147">
        <v>1.35E-4</v>
      </c>
      <c r="R302" s="147">
        <f t="shared" si="52"/>
        <v>4.0499999999999998E-4</v>
      </c>
      <c r="S302" s="147">
        <v>0</v>
      </c>
      <c r="T302" s="148">
        <f t="shared" si="53"/>
        <v>0</v>
      </c>
      <c r="AR302" s="149" t="s">
        <v>388</v>
      </c>
      <c r="AT302" s="149" t="s">
        <v>338</v>
      </c>
      <c r="AU302" s="149" t="s">
        <v>84</v>
      </c>
      <c r="AY302" s="17" t="s">
        <v>187</v>
      </c>
      <c r="BE302" s="150">
        <f t="shared" si="54"/>
        <v>0</v>
      </c>
      <c r="BF302" s="150">
        <f t="shared" si="55"/>
        <v>0</v>
      </c>
      <c r="BG302" s="150">
        <f t="shared" si="56"/>
        <v>0</v>
      </c>
      <c r="BH302" s="150">
        <f t="shared" si="57"/>
        <v>0</v>
      </c>
      <c r="BI302" s="150">
        <f t="shared" si="58"/>
        <v>0</v>
      </c>
      <c r="BJ302" s="17" t="s">
        <v>84</v>
      </c>
      <c r="BK302" s="150">
        <f t="shared" si="59"/>
        <v>0</v>
      </c>
      <c r="BL302" s="17" t="s">
        <v>287</v>
      </c>
      <c r="BM302" s="149" t="s">
        <v>4524</v>
      </c>
    </row>
    <row r="303" spans="2:65" s="1" customFormat="1" ht="49.15" customHeight="1">
      <c r="B303" s="32"/>
      <c r="C303" s="175" t="s">
        <v>1137</v>
      </c>
      <c r="D303" s="175" t="s">
        <v>338</v>
      </c>
      <c r="E303" s="176" t="s">
        <v>4525</v>
      </c>
      <c r="F303" s="177" t="s">
        <v>4526</v>
      </c>
      <c r="G303" s="178" t="s">
        <v>406</v>
      </c>
      <c r="H303" s="179">
        <v>3</v>
      </c>
      <c r="I303" s="180"/>
      <c r="J303" s="181">
        <f t="shared" si="50"/>
        <v>0</v>
      </c>
      <c r="K303" s="182"/>
      <c r="L303" s="183"/>
      <c r="M303" s="184" t="s">
        <v>1</v>
      </c>
      <c r="N303" s="185" t="s">
        <v>39</v>
      </c>
      <c r="P303" s="147">
        <f t="shared" si="51"/>
        <v>0</v>
      </c>
      <c r="Q303" s="147">
        <v>2.8E-3</v>
      </c>
      <c r="R303" s="147">
        <f t="shared" si="52"/>
        <v>8.3999999999999995E-3</v>
      </c>
      <c r="S303" s="147">
        <v>0</v>
      </c>
      <c r="T303" s="148">
        <f t="shared" si="53"/>
        <v>0</v>
      </c>
      <c r="AR303" s="149" t="s">
        <v>388</v>
      </c>
      <c r="AT303" s="149" t="s">
        <v>338</v>
      </c>
      <c r="AU303" s="149" t="s">
        <v>84</v>
      </c>
      <c r="AY303" s="17" t="s">
        <v>187</v>
      </c>
      <c r="BE303" s="150">
        <f t="shared" si="54"/>
        <v>0</v>
      </c>
      <c r="BF303" s="150">
        <f t="shared" si="55"/>
        <v>0</v>
      </c>
      <c r="BG303" s="150">
        <f t="shared" si="56"/>
        <v>0</v>
      </c>
      <c r="BH303" s="150">
        <f t="shared" si="57"/>
        <v>0</v>
      </c>
      <c r="BI303" s="150">
        <f t="shared" si="58"/>
        <v>0</v>
      </c>
      <c r="BJ303" s="17" t="s">
        <v>84</v>
      </c>
      <c r="BK303" s="150">
        <f t="shared" si="59"/>
        <v>0</v>
      </c>
      <c r="BL303" s="17" t="s">
        <v>287</v>
      </c>
      <c r="BM303" s="149" t="s">
        <v>4527</v>
      </c>
    </row>
    <row r="304" spans="2:65" s="1" customFormat="1" ht="16.5" customHeight="1">
      <c r="B304" s="32"/>
      <c r="C304" s="175" t="s">
        <v>1141</v>
      </c>
      <c r="D304" s="175" t="s">
        <v>338</v>
      </c>
      <c r="E304" s="176" t="s">
        <v>4528</v>
      </c>
      <c r="F304" s="177" t="s">
        <v>4529</v>
      </c>
      <c r="G304" s="178" t="s">
        <v>406</v>
      </c>
      <c r="H304" s="179">
        <v>30</v>
      </c>
      <c r="I304" s="180"/>
      <c r="J304" s="181">
        <f t="shared" si="50"/>
        <v>0</v>
      </c>
      <c r="K304" s="182"/>
      <c r="L304" s="183"/>
      <c r="M304" s="184" t="s">
        <v>1</v>
      </c>
      <c r="N304" s="185" t="s">
        <v>39</v>
      </c>
      <c r="P304" s="147">
        <f t="shared" si="51"/>
        <v>0</v>
      </c>
      <c r="Q304" s="147">
        <v>2.8E-3</v>
      </c>
      <c r="R304" s="147">
        <f t="shared" si="52"/>
        <v>8.4000000000000005E-2</v>
      </c>
      <c r="S304" s="147">
        <v>0</v>
      </c>
      <c r="T304" s="148">
        <f t="shared" si="53"/>
        <v>0</v>
      </c>
      <c r="AR304" s="149" t="s">
        <v>388</v>
      </c>
      <c r="AT304" s="149" t="s">
        <v>338</v>
      </c>
      <c r="AU304" s="149" t="s">
        <v>84</v>
      </c>
      <c r="AY304" s="17" t="s">
        <v>187</v>
      </c>
      <c r="BE304" s="150">
        <f t="shared" si="54"/>
        <v>0</v>
      </c>
      <c r="BF304" s="150">
        <f t="shared" si="55"/>
        <v>0</v>
      </c>
      <c r="BG304" s="150">
        <f t="shared" si="56"/>
        <v>0</v>
      </c>
      <c r="BH304" s="150">
        <f t="shared" si="57"/>
        <v>0</v>
      </c>
      <c r="BI304" s="150">
        <f t="shared" si="58"/>
        <v>0</v>
      </c>
      <c r="BJ304" s="17" t="s">
        <v>84</v>
      </c>
      <c r="BK304" s="150">
        <f t="shared" si="59"/>
        <v>0</v>
      </c>
      <c r="BL304" s="17" t="s">
        <v>287</v>
      </c>
      <c r="BM304" s="149" t="s">
        <v>4530</v>
      </c>
    </row>
    <row r="305" spans="2:65" s="1" customFormat="1" ht="16.5" customHeight="1">
      <c r="B305" s="32"/>
      <c r="C305" s="175" t="s">
        <v>1147</v>
      </c>
      <c r="D305" s="175" t="s">
        <v>338</v>
      </c>
      <c r="E305" s="176" t="s">
        <v>4531</v>
      </c>
      <c r="F305" s="177" t="s">
        <v>4532</v>
      </c>
      <c r="G305" s="178" t="s">
        <v>406</v>
      </c>
      <c r="H305" s="179">
        <v>3</v>
      </c>
      <c r="I305" s="180"/>
      <c r="J305" s="181">
        <f t="shared" si="50"/>
        <v>0</v>
      </c>
      <c r="K305" s="182"/>
      <c r="L305" s="183"/>
      <c r="M305" s="184" t="s">
        <v>1</v>
      </c>
      <c r="N305" s="185" t="s">
        <v>39</v>
      </c>
      <c r="P305" s="147">
        <f t="shared" si="51"/>
        <v>0</v>
      </c>
      <c r="Q305" s="147">
        <v>2.8E-3</v>
      </c>
      <c r="R305" s="147">
        <f t="shared" si="52"/>
        <v>8.3999999999999995E-3</v>
      </c>
      <c r="S305" s="147">
        <v>0</v>
      </c>
      <c r="T305" s="148">
        <f t="shared" si="53"/>
        <v>0</v>
      </c>
      <c r="AR305" s="149" t="s">
        <v>388</v>
      </c>
      <c r="AT305" s="149" t="s">
        <v>338</v>
      </c>
      <c r="AU305" s="149" t="s">
        <v>84</v>
      </c>
      <c r="AY305" s="17" t="s">
        <v>187</v>
      </c>
      <c r="BE305" s="150">
        <f t="shared" si="54"/>
        <v>0</v>
      </c>
      <c r="BF305" s="150">
        <f t="shared" si="55"/>
        <v>0</v>
      </c>
      <c r="BG305" s="150">
        <f t="shared" si="56"/>
        <v>0</v>
      </c>
      <c r="BH305" s="150">
        <f t="shared" si="57"/>
        <v>0</v>
      </c>
      <c r="BI305" s="150">
        <f t="shared" si="58"/>
        <v>0</v>
      </c>
      <c r="BJ305" s="17" t="s">
        <v>84</v>
      </c>
      <c r="BK305" s="150">
        <f t="shared" si="59"/>
        <v>0</v>
      </c>
      <c r="BL305" s="17" t="s">
        <v>287</v>
      </c>
      <c r="BM305" s="149" t="s">
        <v>4533</v>
      </c>
    </row>
    <row r="306" spans="2:65" s="1" customFormat="1" ht="16.5" customHeight="1">
      <c r="B306" s="32"/>
      <c r="C306" s="175" t="s">
        <v>1152</v>
      </c>
      <c r="D306" s="175" t="s">
        <v>338</v>
      </c>
      <c r="E306" s="176" t="s">
        <v>4534</v>
      </c>
      <c r="F306" s="177" t="s">
        <v>4535</v>
      </c>
      <c r="G306" s="178" t="s">
        <v>406</v>
      </c>
      <c r="H306" s="179">
        <v>3</v>
      </c>
      <c r="I306" s="180"/>
      <c r="J306" s="181">
        <f t="shared" si="50"/>
        <v>0</v>
      </c>
      <c r="K306" s="182"/>
      <c r="L306" s="183"/>
      <c r="M306" s="184" t="s">
        <v>1</v>
      </c>
      <c r="N306" s="185" t="s">
        <v>39</v>
      </c>
      <c r="P306" s="147">
        <f t="shared" si="51"/>
        <v>0</v>
      </c>
      <c r="Q306" s="147">
        <v>2.8E-3</v>
      </c>
      <c r="R306" s="147">
        <f t="shared" si="52"/>
        <v>8.3999999999999995E-3</v>
      </c>
      <c r="S306" s="147">
        <v>0</v>
      </c>
      <c r="T306" s="148">
        <f t="shared" si="53"/>
        <v>0</v>
      </c>
      <c r="AR306" s="149" t="s">
        <v>388</v>
      </c>
      <c r="AT306" s="149" t="s">
        <v>338</v>
      </c>
      <c r="AU306" s="149" t="s">
        <v>84</v>
      </c>
      <c r="AY306" s="17" t="s">
        <v>187</v>
      </c>
      <c r="BE306" s="150">
        <f t="shared" si="54"/>
        <v>0</v>
      </c>
      <c r="BF306" s="150">
        <f t="shared" si="55"/>
        <v>0</v>
      </c>
      <c r="BG306" s="150">
        <f t="shared" si="56"/>
        <v>0</v>
      </c>
      <c r="BH306" s="150">
        <f t="shared" si="57"/>
        <v>0</v>
      </c>
      <c r="BI306" s="150">
        <f t="shared" si="58"/>
        <v>0</v>
      </c>
      <c r="BJ306" s="17" t="s">
        <v>84</v>
      </c>
      <c r="BK306" s="150">
        <f t="shared" si="59"/>
        <v>0</v>
      </c>
      <c r="BL306" s="17" t="s">
        <v>287</v>
      </c>
      <c r="BM306" s="149" t="s">
        <v>4536</v>
      </c>
    </row>
    <row r="307" spans="2:65" s="1" customFormat="1" ht="16.5" customHeight="1">
      <c r="B307" s="32"/>
      <c r="C307" s="175" t="s">
        <v>1158</v>
      </c>
      <c r="D307" s="175" t="s">
        <v>338</v>
      </c>
      <c r="E307" s="176" t="s">
        <v>4537</v>
      </c>
      <c r="F307" s="177" t="s">
        <v>4538</v>
      </c>
      <c r="G307" s="178" t="s">
        <v>406</v>
      </c>
      <c r="H307" s="179">
        <v>3</v>
      </c>
      <c r="I307" s="180"/>
      <c r="J307" s="181">
        <f t="shared" si="50"/>
        <v>0</v>
      </c>
      <c r="K307" s="182"/>
      <c r="L307" s="183"/>
      <c r="M307" s="184" t="s">
        <v>1</v>
      </c>
      <c r="N307" s="185" t="s">
        <v>39</v>
      </c>
      <c r="P307" s="147">
        <f t="shared" si="51"/>
        <v>0</v>
      </c>
      <c r="Q307" s="147">
        <v>2.8E-3</v>
      </c>
      <c r="R307" s="147">
        <f t="shared" si="52"/>
        <v>8.3999999999999995E-3</v>
      </c>
      <c r="S307" s="147">
        <v>0</v>
      </c>
      <c r="T307" s="148">
        <f t="shared" si="53"/>
        <v>0</v>
      </c>
      <c r="AR307" s="149" t="s">
        <v>388</v>
      </c>
      <c r="AT307" s="149" t="s">
        <v>338</v>
      </c>
      <c r="AU307" s="149" t="s">
        <v>84</v>
      </c>
      <c r="AY307" s="17" t="s">
        <v>187</v>
      </c>
      <c r="BE307" s="150">
        <f t="shared" si="54"/>
        <v>0</v>
      </c>
      <c r="BF307" s="150">
        <f t="shared" si="55"/>
        <v>0</v>
      </c>
      <c r="BG307" s="150">
        <f t="shared" si="56"/>
        <v>0</v>
      </c>
      <c r="BH307" s="150">
        <f t="shared" si="57"/>
        <v>0</v>
      </c>
      <c r="BI307" s="150">
        <f t="shared" si="58"/>
        <v>0</v>
      </c>
      <c r="BJ307" s="17" t="s">
        <v>84</v>
      </c>
      <c r="BK307" s="150">
        <f t="shared" si="59"/>
        <v>0</v>
      </c>
      <c r="BL307" s="17" t="s">
        <v>287</v>
      </c>
      <c r="BM307" s="149" t="s">
        <v>4539</v>
      </c>
    </row>
    <row r="308" spans="2:65" s="1" customFormat="1" ht="21.75" customHeight="1">
      <c r="B308" s="32"/>
      <c r="C308" s="175" t="s">
        <v>1163</v>
      </c>
      <c r="D308" s="175" t="s">
        <v>338</v>
      </c>
      <c r="E308" s="176" t="s">
        <v>4540</v>
      </c>
      <c r="F308" s="177" t="s">
        <v>4541</v>
      </c>
      <c r="G308" s="178" t="s">
        <v>406</v>
      </c>
      <c r="H308" s="179">
        <v>3</v>
      </c>
      <c r="I308" s="180"/>
      <c r="J308" s="181">
        <f t="shared" si="50"/>
        <v>0</v>
      </c>
      <c r="K308" s="182"/>
      <c r="L308" s="183"/>
      <c r="M308" s="184" t="s">
        <v>1</v>
      </c>
      <c r="N308" s="185" t="s">
        <v>39</v>
      </c>
      <c r="P308" s="147">
        <f t="shared" si="51"/>
        <v>0</v>
      </c>
      <c r="Q308" s="147">
        <v>2.8E-3</v>
      </c>
      <c r="R308" s="147">
        <f t="shared" si="52"/>
        <v>8.3999999999999995E-3</v>
      </c>
      <c r="S308" s="147">
        <v>0</v>
      </c>
      <c r="T308" s="148">
        <f t="shared" si="53"/>
        <v>0</v>
      </c>
      <c r="AR308" s="149" t="s">
        <v>388</v>
      </c>
      <c r="AT308" s="149" t="s">
        <v>338</v>
      </c>
      <c r="AU308" s="149" t="s">
        <v>84</v>
      </c>
      <c r="AY308" s="17" t="s">
        <v>187</v>
      </c>
      <c r="BE308" s="150">
        <f t="shared" si="54"/>
        <v>0</v>
      </c>
      <c r="BF308" s="150">
        <f t="shared" si="55"/>
        <v>0</v>
      </c>
      <c r="BG308" s="150">
        <f t="shared" si="56"/>
        <v>0</v>
      </c>
      <c r="BH308" s="150">
        <f t="shared" si="57"/>
        <v>0</v>
      </c>
      <c r="BI308" s="150">
        <f t="shared" si="58"/>
        <v>0</v>
      </c>
      <c r="BJ308" s="17" t="s">
        <v>84</v>
      </c>
      <c r="BK308" s="150">
        <f t="shared" si="59"/>
        <v>0</v>
      </c>
      <c r="BL308" s="17" t="s">
        <v>287</v>
      </c>
      <c r="BM308" s="149" t="s">
        <v>4542</v>
      </c>
    </row>
    <row r="309" spans="2:65" s="1" customFormat="1" ht="16.5" customHeight="1">
      <c r="B309" s="32"/>
      <c r="C309" s="175" t="s">
        <v>1168</v>
      </c>
      <c r="D309" s="175" t="s">
        <v>338</v>
      </c>
      <c r="E309" s="176" t="s">
        <v>4543</v>
      </c>
      <c r="F309" s="177" t="s">
        <v>4544</v>
      </c>
      <c r="G309" s="178" t="s">
        <v>406</v>
      </c>
      <c r="H309" s="179">
        <v>3</v>
      </c>
      <c r="I309" s="180"/>
      <c r="J309" s="181">
        <f t="shared" si="50"/>
        <v>0</v>
      </c>
      <c r="K309" s="182"/>
      <c r="L309" s="183"/>
      <c r="M309" s="184" t="s">
        <v>1</v>
      </c>
      <c r="N309" s="185" t="s">
        <v>39</v>
      </c>
      <c r="P309" s="147">
        <f t="shared" si="51"/>
        <v>0</v>
      </c>
      <c r="Q309" s="147">
        <v>2.8E-3</v>
      </c>
      <c r="R309" s="147">
        <f t="shared" si="52"/>
        <v>8.3999999999999995E-3</v>
      </c>
      <c r="S309" s="147">
        <v>0</v>
      </c>
      <c r="T309" s="148">
        <f t="shared" si="53"/>
        <v>0</v>
      </c>
      <c r="AR309" s="149" t="s">
        <v>388</v>
      </c>
      <c r="AT309" s="149" t="s">
        <v>338</v>
      </c>
      <c r="AU309" s="149" t="s">
        <v>84</v>
      </c>
      <c r="AY309" s="17" t="s">
        <v>187</v>
      </c>
      <c r="BE309" s="150">
        <f t="shared" si="54"/>
        <v>0</v>
      </c>
      <c r="BF309" s="150">
        <f t="shared" si="55"/>
        <v>0</v>
      </c>
      <c r="BG309" s="150">
        <f t="shared" si="56"/>
        <v>0</v>
      </c>
      <c r="BH309" s="150">
        <f t="shared" si="57"/>
        <v>0</v>
      </c>
      <c r="BI309" s="150">
        <f t="shared" si="58"/>
        <v>0</v>
      </c>
      <c r="BJ309" s="17" t="s">
        <v>84</v>
      </c>
      <c r="BK309" s="150">
        <f t="shared" si="59"/>
        <v>0</v>
      </c>
      <c r="BL309" s="17" t="s">
        <v>287</v>
      </c>
      <c r="BM309" s="149" t="s">
        <v>4545</v>
      </c>
    </row>
    <row r="310" spans="2:65" s="1" customFormat="1" ht="16.5" customHeight="1">
      <c r="B310" s="32"/>
      <c r="C310" s="175" t="s">
        <v>1177</v>
      </c>
      <c r="D310" s="175" t="s">
        <v>338</v>
      </c>
      <c r="E310" s="176" t="s">
        <v>4546</v>
      </c>
      <c r="F310" s="177" t="s">
        <v>4547</v>
      </c>
      <c r="G310" s="178" t="s">
        <v>406</v>
      </c>
      <c r="H310" s="179">
        <v>54</v>
      </c>
      <c r="I310" s="180"/>
      <c r="J310" s="181">
        <f t="shared" si="50"/>
        <v>0</v>
      </c>
      <c r="K310" s="182"/>
      <c r="L310" s="183"/>
      <c r="M310" s="184" t="s">
        <v>1</v>
      </c>
      <c r="N310" s="185" t="s">
        <v>39</v>
      </c>
      <c r="P310" s="147">
        <f t="shared" si="51"/>
        <v>0</v>
      </c>
      <c r="Q310" s="147">
        <v>2.8E-3</v>
      </c>
      <c r="R310" s="147">
        <f t="shared" si="52"/>
        <v>0.1512</v>
      </c>
      <c r="S310" s="147">
        <v>0</v>
      </c>
      <c r="T310" s="148">
        <f t="shared" si="53"/>
        <v>0</v>
      </c>
      <c r="AR310" s="149" t="s">
        <v>388</v>
      </c>
      <c r="AT310" s="149" t="s">
        <v>338</v>
      </c>
      <c r="AU310" s="149" t="s">
        <v>84</v>
      </c>
      <c r="AY310" s="17" t="s">
        <v>187</v>
      </c>
      <c r="BE310" s="150">
        <f t="shared" si="54"/>
        <v>0</v>
      </c>
      <c r="BF310" s="150">
        <f t="shared" si="55"/>
        <v>0</v>
      </c>
      <c r="BG310" s="150">
        <f t="shared" si="56"/>
        <v>0</v>
      </c>
      <c r="BH310" s="150">
        <f t="shared" si="57"/>
        <v>0</v>
      </c>
      <c r="BI310" s="150">
        <f t="shared" si="58"/>
        <v>0</v>
      </c>
      <c r="BJ310" s="17" t="s">
        <v>84</v>
      </c>
      <c r="BK310" s="150">
        <f t="shared" si="59"/>
        <v>0</v>
      </c>
      <c r="BL310" s="17" t="s">
        <v>287</v>
      </c>
      <c r="BM310" s="149" t="s">
        <v>4548</v>
      </c>
    </row>
    <row r="311" spans="2:65" s="1" customFormat="1" ht="16.5" customHeight="1">
      <c r="B311" s="32"/>
      <c r="C311" s="175" t="s">
        <v>1185</v>
      </c>
      <c r="D311" s="175" t="s">
        <v>338</v>
      </c>
      <c r="E311" s="176" t="s">
        <v>4549</v>
      </c>
      <c r="F311" s="177" t="s">
        <v>4550</v>
      </c>
      <c r="G311" s="178" t="s">
        <v>406</v>
      </c>
      <c r="H311" s="179">
        <v>24</v>
      </c>
      <c r="I311" s="180"/>
      <c r="J311" s="181">
        <f t="shared" si="50"/>
        <v>0</v>
      </c>
      <c r="K311" s="182"/>
      <c r="L311" s="183"/>
      <c r="M311" s="184" t="s">
        <v>1</v>
      </c>
      <c r="N311" s="185" t="s">
        <v>39</v>
      </c>
      <c r="P311" s="147">
        <f t="shared" si="51"/>
        <v>0</v>
      </c>
      <c r="Q311" s="147">
        <v>2.8E-3</v>
      </c>
      <c r="R311" s="147">
        <f t="shared" si="52"/>
        <v>6.7199999999999996E-2</v>
      </c>
      <c r="S311" s="147">
        <v>0</v>
      </c>
      <c r="T311" s="148">
        <f t="shared" si="53"/>
        <v>0</v>
      </c>
      <c r="AR311" s="149" t="s">
        <v>388</v>
      </c>
      <c r="AT311" s="149" t="s">
        <v>338</v>
      </c>
      <c r="AU311" s="149" t="s">
        <v>84</v>
      </c>
      <c r="AY311" s="17" t="s">
        <v>187</v>
      </c>
      <c r="BE311" s="150">
        <f t="shared" si="54"/>
        <v>0</v>
      </c>
      <c r="BF311" s="150">
        <f t="shared" si="55"/>
        <v>0</v>
      </c>
      <c r="BG311" s="150">
        <f t="shared" si="56"/>
        <v>0</v>
      </c>
      <c r="BH311" s="150">
        <f t="shared" si="57"/>
        <v>0</v>
      </c>
      <c r="BI311" s="150">
        <f t="shared" si="58"/>
        <v>0</v>
      </c>
      <c r="BJ311" s="17" t="s">
        <v>84</v>
      </c>
      <c r="BK311" s="150">
        <f t="shared" si="59"/>
        <v>0</v>
      </c>
      <c r="BL311" s="17" t="s">
        <v>287</v>
      </c>
      <c r="BM311" s="149" t="s">
        <v>4551</v>
      </c>
    </row>
    <row r="312" spans="2:65" s="1" customFormat="1" ht="16.5" customHeight="1">
      <c r="B312" s="32"/>
      <c r="C312" s="175" t="s">
        <v>1190</v>
      </c>
      <c r="D312" s="175" t="s">
        <v>338</v>
      </c>
      <c r="E312" s="176" t="s">
        <v>4552</v>
      </c>
      <c r="F312" s="177" t="s">
        <v>4553</v>
      </c>
      <c r="G312" s="178" t="s">
        <v>1353</v>
      </c>
      <c r="H312" s="179">
        <v>3</v>
      </c>
      <c r="I312" s="180"/>
      <c r="J312" s="181">
        <f t="shared" si="50"/>
        <v>0</v>
      </c>
      <c r="K312" s="182"/>
      <c r="L312" s="183"/>
      <c r="M312" s="184" t="s">
        <v>1</v>
      </c>
      <c r="N312" s="185" t="s">
        <v>39</v>
      </c>
      <c r="P312" s="147">
        <f t="shared" si="51"/>
        <v>0</v>
      </c>
      <c r="Q312" s="147">
        <v>2.8E-3</v>
      </c>
      <c r="R312" s="147">
        <f t="shared" si="52"/>
        <v>8.3999999999999995E-3</v>
      </c>
      <c r="S312" s="147">
        <v>0</v>
      </c>
      <c r="T312" s="148">
        <f t="shared" si="53"/>
        <v>0</v>
      </c>
      <c r="AR312" s="149" t="s">
        <v>388</v>
      </c>
      <c r="AT312" s="149" t="s">
        <v>338</v>
      </c>
      <c r="AU312" s="149" t="s">
        <v>84</v>
      </c>
      <c r="AY312" s="17" t="s">
        <v>187</v>
      </c>
      <c r="BE312" s="150">
        <f t="shared" si="54"/>
        <v>0</v>
      </c>
      <c r="BF312" s="150">
        <f t="shared" si="55"/>
        <v>0</v>
      </c>
      <c r="BG312" s="150">
        <f t="shared" si="56"/>
        <v>0</v>
      </c>
      <c r="BH312" s="150">
        <f t="shared" si="57"/>
        <v>0</v>
      </c>
      <c r="BI312" s="150">
        <f t="shared" si="58"/>
        <v>0</v>
      </c>
      <c r="BJ312" s="17" t="s">
        <v>84</v>
      </c>
      <c r="BK312" s="150">
        <f t="shared" si="59"/>
        <v>0</v>
      </c>
      <c r="BL312" s="17" t="s">
        <v>287</v>
      </c>
      <c r="BM312" s="149" t="s">
        <v>4554</v>
      </c>
    </row>
    <row r="313" spans="2:65" s="1" customFormat="1" ht="16.5" customHeight="1">
      <c r="B313" s="32"/>
      <c r="C313" s="137" t="s">
        <v>1195</v>
      </c>
      <c r="D313" s="137" t="s">
        <v>189</v>
      </c>
      <c r="E313" s="138" t="s">
        <v>4555</v>
      </c>
      <c r="F313" s="139" t="s">
        <v>4556</v>
      </c>
      <c r="G313" s="140" t="s">
        <v>406</v>
      </c>
      <c r="H313" s="141">
        <v>12</v>
      </c>
      <c r="I313" s="142"/>
      <c r="J313" s="143">
        <f t="shared" si="50"/>
        <v>0</v>
      </c>
      <c r="K313" s="144"/>
      <c r="L313" s="32"/>
      <c r="M313" s="145" t="s">
        <v>1</v>
      </c>
      <c r="N313" s="146" t="s">
        <v>39</v>
      </c>
      <c r="P313" s="147">
        <f t="shared" si="51"/>
        <v>0</v>
      </c>
      <c r="Q313" s="147">
        <v>0</v>
      </c>
      <c r="R313" s="147">
        <f t="shared" si="52"/>
        <v>0</v>
      </c>
      <c r="S313" s="147">
        <v>0</v>
      </c>
      <c r="T313" s="148">
        <f t="shared" si="53"/>
        <v>0</v>
      </c>
      <c r="AR313" s="149" t="s">
        <v>287</v>
      </c>
      <c r="AT313" s="149" t="s">
        <v>189</v>
      </c>
      <c r="AU313" s="149" t="s">
        <v>84</v>
      </c>
      <c r="AY313" s="17" t="s">
        <v>187</v>
      </c>
      <c r="BE313" s="150">
        <f t="shared" si="54"/>
        <v>0</v>
      </c>
      <c r="BF313" s="150">
        <f t="shared" si="55"/>
        <v>0</v>
      </c>
      <c r="BG313" s="150">
        <f t="shared" si="56"/>
        <v>0</v>
      </c>
      <c r="BH313" s="150">
        <f t="shared" si="57"/>
        <v>0</v>
      </c>
      <c r="BI313" s="150">
        <f t="shared" si="58"/>
        <v>0</v>
      </c>
      <c r="BJ313" s="17" t="s">
        <v>84</v>
      </c>
      <c r="BK313" s="150">
        <f t="shared" si="59"/>
        <v>0</v>
      </c>
      <c r="BL313" s="17" t="s">
        <v>287</v>
      </c>
      <c r="BM313" s="149" t="s">
        <v>4557</v>
      </c>
    </row>
    <row r="314" spans="2:65" s="1" customFormat="1" ht="16.5" customHeight="1">
      <c r="B314" s="32"/>
      <c r="C314" s="175" t="s">
        <v>1200</v>
      </c>
      <c r="D314" s="175" t="s">
        <v>338</v>
      </c>
      <c r="E314" s="176" t="s">
        <v>4558</v>
      </c>
      <c r="F314" s="177" t="s">
        <v>4559</v>
      </c>
      <c r="G314" s="178" t="s">
        <v>406</v>
      </c>
      <c r="H314" s="179">
        <v>12</v>
      </c>
      <c r="I314" s="180"/>
      <c r="J314" s="181">
        <f t="shared" si="50"/>
        <v>0</v>
      </c>
      <c r="K314" s="182"/>
      <c r="L314" s="183"/>
      <c r="M314" s="184" t="s">
        <v>1</v>
      </c>
      <c r="N314" s="185" t="s">
        <v>39</v>
      </c>
      <c r="P314" s="147">
        <f t="shared" si="51"/>
        <v>0</v>
      </c>
      <c r="Q314" s="147">
        <v>2.4000000000000001E-4</v>
      </c>
      <c r="R314" s="147">
        <f t="shared" si="52"/>
        <v>2.8800000000000002E-3</v>
      </c>
      <c r="S314" s="147">
        <v>0</v>
      </c>
      <c r="T314" s="148">
        <f t="shared" si="53"/>
        <v>0</v>
      </c>
      <c r="AR314" s="149" t="s">
        <v>388</v>
      </c>
      <c r="AT314" s="149" t="s">
        <v>338</v>
      </c>
      <c r="AU314" s="149" t="s">
        <v>84</v>
      </c>
      <c r="AY314" s="17" t="s">
        <v>187</v>
      </c>
      <c r="BE314" s="150">
        <f t="shared" si="54"/>
        <v>0</v>
      </c>
      <c r="BF314" s="150">
        <f t="shared" si="55"/>
        <v>0</v>
      </c>
      <c r="BG314" s="150">
        <f t="shared" si="56"/>
        <v>0</v>
      </c>
      <c r="BH314" s="150">
        <f t="shared" si="57"/>
        <v>0</v>
      </c>
      <c r="BI314" s="150">
        <f t="shared" si="58"/>
        <v>0</v>
      </c>
      <c r="BJ314" s="17" t="s">
        <v>84</v>
      </c>
      <c r="BK314" s="150">
        <f t="shared" si="59"/>
        <v>0</v>
      </c>
      <c r="BL314" s="17" t="s">
        <v>287</v>
      </c>
      <c r="BM314" s="149" t="s">
        <v>4560</v>
      </c>
    </row>
    <row r="315" spans="2:65" s="11" customFormat="1" ht="22.9" customHeight="1">
      <c r="B315" s="125"/>
      <c r="D315" s="126" t="s">
        <v>72</v>
      </c>
      <c r="E315" s="135" t="s">
        <v>4561</v>
      </c>
      <c r="F315" s="135" t="s">
        <v>4562</v>
      </c>
      <c r="I315" s="128"/>
      <c r="J315" s="136">
        <f>BK315</f>
        <v>0</v>
      </c>
      <c r="L315" s="125"/>
      <c r="M315" s="130"/>
      <c r="P315" s="131">
        <f>SUM(P316:P327)</f>
        <v>0</v>
      </c>
      <c r="R315" s="131">
        <f>SUM(R316:R327)</f>
        <v>0.80640000000000001</v>
      </c>
      <c r="T315" s="132">
        <f>SUM(T316:T327)</f>
        <v>0</v>
      </c>
      <c r="AR315" s="126" t="s">
        <v>84</v>
      </c>
      <c r="AT315" s="133" t="s">
        <v>72</v>
      </c>
      <c r="AU315" s="133" t="s">
        <v>80</v>
      </c>
      <c r="AY315" s="126" t="s">
        <v>187</v>
      </c>
      <c r="BK315" s="134">
        <f>SUM(BK316:BK327)</f>
        <v>0</v>
      </c>
    </row>
    <row r="316" spans="2:65" s="1" customFormat="1" ht="24.2" customHeight="1">
      <c r="B316" s="32"/>
      <c r="C316" s="137" t="s">
        <v>1204</v>
      </c>
      <c r="D316" s="137" t="s">
        <v>189</v>
      </c>
      <c r="E316" s="138" t="s">
        <v>4563</v>
      </c>
      <c r="F316" s="139" t="s">
        <v>4564</v>
      </c>
      <c r="G316" s="140" t="s">
        <v>406</v>
      </c>
      <c r="H316" s="141">
        <v>156</v>
      </c>
      <c r="I316" s="142"/>
      <c r="J316" s="143">
        <f t="shared" ref="J316:J327" si="60">ROUND(I316*H316,2)</f>
        <v>0</v>
      </c>
      <c r="K316" s="144"/>
      <c r="L316" s="32"/>
      <c r="M316" s="145" t="s">
        <v>1</v>
      </c>
      <c r="N316" s="146" t="s">
        <v>39</v>
      </c>
      <c r="P316" s="147">
        <f t="shared" ref="P316:P327" si="61">O316*H316</f>
        <v>0</v>
      </c>
      <c r="Q316" s="147">
        <v>0</v>
      </c>
      <c r="R316" s="147">
        <f t="shared" ref="R316:R327" si="62">Q316*H316</f>
        <v>0</v>
      </c>
      <c r="S316" s="147">
        <v>0</v>
      </c>
      <c r="T316" s="148">
        <f t="shared" ref="T316:T327" si="63">S316*H316</f>
        <v>0</v>
      </c>
      <c r="AR316" s="149" t="s">
        <v>287</v>
      </c>
      <c r="AT316" s="149" t="s">
        <v>189</v>
      </c>
      <c r="AU316" s="149" t="s">
        <v>84</v>
      </c>
      <c r="AY316" s="17" t="s">
        <v>187</v>
      </c>
      <c r="BE316" s="150">
        <f t="shared" ref="BE316:BE327" si="64">IF(N316="základní",J316,0)</f>
        <v>0</v>
      </c>
      <c r="BF316" s="150">
        <f t="shared" ref="BF316:BF327" si="65">IF(N316="snížená",J316,0)</f>
        <v>0</v>
      </c>
      <c r="BG316" s="150">
        <f t="shared" ref="BG316:BG327" si="66">IF(N316="zákl. přenesená",J316,0)</f>
        <v>0</v>
      </c>
      <c r="BH316" s="150">
        <f t="shared" ref="BH316:BH327" si="67">IF(N316="sníž. přenesená",J316,0)</f>
        <v>0</v>
      </c>
      <c r="BI316" s="150">
        <f t="shared" ref="BI316:BI327" si="68">IF(N316="nulová",J316,0)</f>
        <v>0</v>
      </c>
      <c r="BJ316" s="17" t="s">
        <v>84</v>
      </c>
      <c r="BK316" s="150">
        <f t="shared" ref="BK316:BK327" si="69">ROUND(I316*H316,2)</f>
        <v>0</v>
      </c>
      <c r="BL316" s="17" t="s">
        <v>287</v>
      </c>
      <c r="BM316" s="149" t="s">
        <v>4565</v>
      </c>
    </row>
    <row r="317" spans="2:65" s="1" customFormat="1" ht="16.5" customHeight="1">
      <c r="B317" s="32"/>
      <c r="C317" s="175" t="s">
        <v>1212</v>
      </c>
      <c r="D317" s="175" t="s">
        <v>338</v>
      </c>
      <c r="E317" s="176" t="s">
        <v>4566</v>
      </c>
      <c r="F317" s="177" t="s">
        <v>4567</v>
      </c>
      <c r="G317" s="178" t="s">
        <v>406</v>
      </c>
      <c r="H317" s="179">
        <v>72</v>
      </c>
      <c r="I317" s="180"/>
      <c r="J317" s="181">
        <f t="shared" si="60"/>
        <v>0</v>
      </c>
      <c r="K317" s="182"/>
      <c r="L317" s="183"/>
      <c r="M317" s="184" t="s">
        <v>1</v>
      </c>
      <c r="N317" s="185" t="s">
        <v>39</v>
      </c>
      <c r="P317" s="147">
        <f t="shared" si="61"/>
        <v>0</v>
      </c>
      <c r="Q317" s="147">
        <v>8.0000000000000004E-4</v>
      </c>
      <c r="R317" s="147">
        <f t="shared" si="62"/>
        <v>5.7600000000000005E-2</v>
      </c>
      <c r="S317" s="147">
        <v>0</v>
      </c>
      <c r="T317" s="148">
        <f t="shared" si="63"/>
        <v>0</v>
      </c>
      <c r="AR317" s="149" t="s">
        <v>388</v>
      </c>
      <c r="AT317" s="149" t="s">
        <v>338</v>
      </c>
      <c r="AU317" s="149" t="s">
        <v>84</v>
      </c>
      <c r="AY317" s="17" t="s">
        <v>187</v>
      </c>
      <c r="BE317" s="150">
        <f t="shared" si="64"/>
        <v>0</v>
      </c>
      <c r="BF317" s="150">
        <f t="shared" si="65"/>
        <v>0</v>
      </c>
      <c r="BG317" s="150">
        <f t="shared" si="66"/>
        <v>0</v>
      </c>
      <c r="BH317" s="150">
        <f t="shared" si="67"/>
        <v>0</v>
      </c>
      <c r="BI317" s="150">
        <f t="shared" si="68"/>
        <v>0</v>
      </c>
      <c r="BJ317" s="17" t="s">
        <v>84</v>
      </c>
      <c r="BK317" s="150">
        <f t="shared" si="69"/>
        <v>0</v>
      </c>
      <c r="BL317" s="17" t="s">
        <v>287</v>
      </c>
      <c r="BM317" s="149" t="s">
        <v>4568</v>
      </c>
    </row>
    <row r="318" spans="2:65" s="1" customFormat="1" ht="21.75" customHeight="1">
      <c r="B318" s="32"/>
      <c r="C318" s="175" t="s">
        <v>1217</v>
      </c>
      <c r="D318" s="175" t="s">
        <v>338</v>
      </c>
      <c r="E318" s="176" t="s">
        <v>4569</v>
      </c>
      <c r="F318" s="177" t="s">
        <v>4570</v>
      </c>
      <c r="G318" s="178" t="s">
        <v>406</v>
      </c>
      <c r="H318" s="179">
        <v>84</v>
      </c>
      <c r="I318" s="180"/>
      <c r="J318" s="181">
        <f t="shared" si="60"/>
        <v>0</v>
      </c>
      <c r="K318" s="182"/>
      <c r="L318" s="183"/>
      <c r="M318" s="184" t="s">
        <v>1</v>
      </c>
      <c r="N318" s="185" t="s">
        <v>39</v>
      </c>
      <c r="P318" s="147">
        <f t="shared" si="61"/>
        <v>0</v>
      </c>
      <c r="Q318" s="147">
        <v>8.0000000000000004E-4</v>
      </c>
      <c r="R318" s="147">
        <f t="shared" si="62"/>
        <v>6.720000000000001E-2</v>
      </c>
      <c r="S318" s="147">
        <v>0</v>
      </c>
      <c r="T318" s="148">
        <f t="shared" si="63"/>
        <v>0</v>
      </c>
      <c r="AR318" s="149" t="s">
        <v>388</v>
      </c>
      <c r="AT318" s="149" t="s">
        <v>338</v>
      </c>
      <c r="AU318" s="149" t="s">
        <v>84</v>
      </c>
      <c r="AY318" s="17" t="s">
        <v>187</v>
      </c>
      <c r="BE318" s="150">
        <f t="shared" si="64"/>
        <v>0</v>
      </c>
      <c r="BF318" s="150">
        <f t="shared" si="65"/>
        <v>0</v>
      </c>
      <c r="BG318" s="150">
        <f t="shared" si="66"/>
        <v>0</v>
      </c>
      <c r="BH318" s="150">
        <f t="shared" si="67"/>
        <v>0</v>
      </c>
      <c r="BI318" s="150">
        <f t="shared" si="68"/>
        <v>0</v>
      </c>
      <c r="BJ318" s="17" t="s">
        <v>84</v>
      </c>
      <c r="BK318" s="150">
        <f t="shared" si="69"/>
        <v>0</v>
      </c>
      <c r="BL318" s="17" t="s">
        <v>287</v>
      </c>
      <c r="BM318" s="149" t="s">
        <v>4571</v>
      </c>
    </row>
    <row r="319" spans="2:65" s="1" customFormat="1" ht="16.5" customHeight="1">
      <c r="B319" s="32"/>
      <c r="C319" s="175" t="s">
        <v>1222</v>
      </c>
      <c r="D319" s="175" t="s">
        <v>338</v>
      </c>
      <c r="E319" s="176" t="s">
        <v>4572</v>
      </c>
      <c r="F319" s="177" t="s">
        <v>4573</v>
      </c>
      <c r="G319" s="178" t="s">
        <v>406</v>
      </c>
      <c r="H319" s="179">
        <v>156</v>
      </c>
      <c r="I319" s="180"/>
      <c r="J319" s="181">
        <f t="shared" si="60"/>
        <v>0</v>
      </c>
      <c r="K319" s="182"/>
      <c r="L319" s="183"/>
      <c r="M319" s="184" t="s">
        <v>1</v>
      </c>
      <c r="N319" s="185" t="s">
        <v>39</v>
      </c>
      <c r="P319" s="147">
        <f t="shared" si="61"/>
        <v>0</v>
      </c>
      <c r="Q319" s="147">
        <v>2.5999999999999999E-3</v>
      </c>
      <c r="R319" s="147">
        <f t="shared" si="62"/>
        <v>0.40559999999999996</v>
      </c>
      <c r="S319" s="147">
        <v>0</v>
      </c>
      <c r="T319" s="148">
        <f t="shared" si="63"/>
        <v>0</v>
      </c>
      <c r="AR319" s="149" t="s">
        <v>388</v>
      </c>
      <c r="AT319" s="149" t="s">
        <v>338</v>
      </c>
      <c r="AU319" s="149" t="s">
        <v>84</v>
      </c>
      <c r="AY319" s="17" t="s">
        <v>187</v>
      </c>
      <c r="BE319" s="150">
        <f t="shared" si="64"/>
        <v>0</v>
      </c>
      <c r="BF319" s="150">
        <f t="shared" si="65"/>
        <v>0</v>
      </c>
      <c r="BG319" s="150">
        <f t="shared" si="66"/>
        <v>0</v>
      </c>
      <c r="BH319" s="150">
        <f t="shared" si="67"/>
        <v>0</v>
      </c>
      <c r="BI319" s="150">
        <f t="shared" si="68"/>
        <v>0</v>
      </c>
      <c r="BJ319" s="17" t="s">
        <v>84</v>
      </c>
      <c r="BK319" s="150">
        <f t="shared" si="69"/>
        <v>0</v>
      </c>
      <c r="BL319" s="17" t="s">
        <v>287</v>
      </c>
      <c r="BM319" s="149" t="s">
        <v>4574</v>
      </c>
    </row>
    <row r="320" spans="2:65" s="1" customFormat="1" ht="24.2" customHeight="1">
      <c r="B320" s="32"/>
      <c r="C320" s="137" t="s">
        <v>1228</v>
      </c>
      <c r="D320" s="137" t="s">
        <v>189</v>
      </c>
      <c r="E320" s="138" t="s">
        <v>4575</v>
      </c>
      <c r="F320" s="139" t="s">
        <v>4576</v>
      </c>
      <c r="G320" s="140" t="s">
        <v>406</v>
      </c>
      <c r="H320" s="141">
        <v>72</v>
      </c>
      <c r="I320" s="142"/>
      <c r="J320" s="143">
        <f t="shared" si="60"/>
        <v>0</v>
      </c>
      <c r="K320" s="144"/>
      <c r="L320" s="32"/>
      <c r="M320" s="145" t="s">
        <v>1</v>
      </c>
      <c r="N320" s="146" t="s">
        <v>39</v>
      </c>
      <c r="P320" s="147">
        <f t="shared" si="61"/>
        <v>0</v>
      </c>
      <c r="Q320" s="147">
        <v>0</v>
      </c>
      <c r="R320" s="147">
        <f t="shared" si="62"/>
        <v>0</v>
      </c>
      <c r="S320" s="147">
        <v>0</v>
      </c>
      <c r="T320" s="148">
        <f t="shared" si="63"/>
        <v>0</v>
      </c>
      <c r="AR320" s="149" t="s">
        <v>287</v>
      </c>
      <c r="AT320" s="149" t="s">
        <v>189</v>
      </c>
      <c r="AU320" s="149" t="s">
        <v>84</v>
      </c>
      <c r="AY320" s="17" t="s">
        <v>187</v>
      </c>
      <c r="BE320" s="150">
        <f t="shared" si="64"/>
        <v>0</v>
      </c>
      <c r="BF320" s="150">
        <f t="shared" si="65"/>
        <v>0</v>
      </c>
      <c r="BG320" s="150">
        <f t="shared" si="66"/>
        <v>0</v>
      </c>
      <c r="BH320" s="150">
        <f t="shared" si="67"/>
        <v>0</v>
      </c>
      <c r="BI320" s="150">
        <f t="shared" si="68"/>
        <v>0</v>
      </c>
      <c r="BJ320" s="17" t="s">
        <v>84</v>
      </c>
      <c r="BK320" s="150">
        <f t="shared" si="69"/>
        <v>0</v>
      </c>
      <c r="BL320" s="17" t="s">
        <v>287</v>
      </c>
      <c r="BM320" s="149" t="s">
        <v>4577</v>
      </c>
    </row>
    <row r="321" spans="2:65" s="1" customFormat="1" ht="21.75" customHeight="1">
      <c r="B321" s="32"/>
      <c r="C321" s="175" t="s">
        <v>1238</v>
      </c>
      <c r="D321" s="175" t="s">
        <v>338</v>
      </c>
      <c r="E321" s="176" t="s">
        <v>4578</v>
      </c>
      <c r="F321" s="177" t="s">
        <v>4579</v>
      </c>
      <c r="G321" s="178" t="s">
        <v>406</v>
      </c>
      <c r="H321" s="179">
        <v>42</v>
      </c>
      <c r="I321" s="180"/>
      <c r="J321" s="181">
        <f t="shared" si="60"/>
        <v>0</v>
      </c>
      <c r="K321" s="182"/>
      <c r="L321" s="183"/>
      <c r="M321" s="184" t="s">
        <v>1</v>
      </c>
      <c r="N321" s="185" t="s">
        <v>39</v>
      </c>
      <c r="P321" s="147">
        <f t="shared" si="61"/>
        <v>0</v>
      </c>
      <c r="Q321" s="147">
        <v>5.0000000000000001E-4</v>
      </c>
      <c r="R321" s="147">
        <f t="shared" si="62"/>
        <v>2.1000000000000001E-2</v>
      </c>
      <c r="S321" s="147">
        <v>0</v>
      </c>
      <c r="T321" s="148">
        <f t="shared" si="63"/>
        <v>0</v>
      </c>
      <c r="AR321" s="149" t="s">
        <v>388</v>
      </c>
      <c r="AT321" s="149" t="s">
        <v>338</v>
      </c>
      <c r="AU321" s="149" t="s">
        <v>84</v>
      </c>
      <c r="AY321" s="17" t="s">
        <v>187</v>
      </c>
      <c r="BE321" s="150">
        <f t="shared" si="64"/>
        <v>0</v>
      </c>
      <c r="BF321" s="150">
        <f t="shared" si="65"/>
        <v>0</v>
      </c>
      <c r="BG321" s="150">
        <f t="shared" si="66"/>
        <v>0</v>
      </c>
      <c r="BH321" s="150">
        <f t="shared" si="67"/>
        <v>0</v>
      </c>
      <c r="BI321" s="150">
        <f t="shared" si="68"/>
        <v>0</v>
      </c>
      <c r="BJ321" s="17" t="s">
        <v>84</v>
      </c>
      <c r="BK321" s="150">
        <f t="shared" si="69"/>
        <v>0</v>
      </c>
      <c r="BL321" s="17" t="s">
        <v>287</v>
      </c>
      <c r="BM321" s="149" t="s">
        <v>4580</v>
      </c>
    </row>
    <row r="322" spans="2:65" s="1" customFormat="1" ht="24.2" customHeight="1">
      <c r="B322" s="32"/>
      <c r="C322" s="175" t="s">
        <v>1264</v>
      </c>
      <c r="D322" s="175" t="s">
        <v>338</v>
      </c>
      <c r="E322" s="176" t="s">
        <v>4581</v>
      </c>
      <c r="F322" s="177" t="s">
        <v>4582</v>
      </c>
      <c r="G322" s="178" t="s">
        <v>406</v>
      </c>
      <c r="H322" s="179">
        <v>30</v>
      </c>
      <c r="I322" s="180"/>
      <c r="J322" s="181">
        <f t="shared" si="60"/>
        <v>0</v>
      </c>
      <c r="K322" s="182"/>
      <c r="L322" s="183"/>
      <c r="M322" s="184" t="s">
        <v>1</v>
      </c>
      <c r="N322" s="185" t="s">
        <v>39</v>
      </c>
      <c r="P322" s="147">
        <f t="shared" si="61"/>
        <v>0</v>
      </c>
      <c r="Q322" s="147">
        <v>5.0000000000000001E-4</v>
      </c>
      <c r="R322" s="147">
        <f t="shared" si="62"/>
        <v>1.4999999999999999E-2</v>
      </c>
      <c r="S322" s="147">
        <v>0</v>
      </c>
      <c r="T322" s="148">
        <f t="shared" si="63"/>
        <v>0</v>
      </c>
      <c r="AR322" s="149" t="s">
        <v>388</v>
      </c>
      <c r="AT322" s="149" t="s">
        <v>338</v>
      </c>
      <c r="AU322" s="149" t="s">
        <v>84</v>
      </c>
      <c r="AY322" s="17" t="s">
        <v>187</v>
      </c>
      <c r="BE322" s="150">
        <f t="shared" si="64"/>
        <v>0</v>
      </c>
      <c r="BF322" s="150">
        <f t="shared" si="65"/>
        <v>0</v>
      </c>
      <c r="BG322" s="150">
        <f t="shared" si="66"/>
        <v>0</v>
      </c>
      <c r="BH322" s="150">
        <f t="shared" si="67"/>
        <v>0</v>
      </c>
      <c r="BI322" s="150">
        <f t="shared" si="68"/>
        <v>0</v>
      </c>
      <c r="BJ322" s="17" t="s">
        <v>84</v>
      </c>
      <c r="BK322" s="150">
        <f t="shared" si="69"/>
        <v>0</v>
      </c>
      <c r="BL322" s="17" t="s">
        <v>287</v>
      </c>
      <c r="BM322" s="149" t="s">
        <v>4583</v>
      </c>
    </row>
    <row r="323" spans="2:65" s="1" customFormat="1" ht="16.5" customHeight="1">
      <c r="B323" s="32"/>
      <c r="C323" s="175" t="s">
        <v>1271</v>
      </c>
      <c r="D323" s="175" t="s">
        <v>338</v>
      </c>
      <c r="E323" s="176" t="s">
        <v>4584</v>
      </c>
      <c r="F323" s="177" t="s">
        <v>4573</v>
      </c>
      <c r="G323" s="178" t="s">
        <v>406</v>
      </c>
      <c r="H323" s="179">
        <v>72</v>
      </c>
      <c r="I323" s="180"/>
      <c r="J323" s="181">
        <f t="shared" si="60"/>
        <v>0</v>
      </c>
      <c r="K323" s="182"/>
      <c r="L323" s="183"/>
      <c r="M323" s="184" t="s">
        <v>1</v>
      </c>
      <c r="N323" s="185" t="s">
        <v>39</v>
      </c>
      <c r="P323" s="147">
        <f t="shared" si="61"/>
        <v>0</v>
      </c>
      <c r="Q323" s="147">
        <v>2.5999999999999999E-3</v>
      </c>
      <c r="R323" s="147">
        <f t="shared" si="62"/>
        <v>0.18719999999999998</v>
      </c>
      <c r="S323" s="147">
        <v>0</v>
      </c>
      <c r="T323" s="148">
        <f t="shared" si="63"/>
        <v>0</v>
      </c>
      <c r="AR323" s="149" t="s">
        <v>388</v>
      </c>
      <c r="AT323" s="149" t="s">
        <v>338</v>
      </c>
      <c r="AU323" s="149" t="s">
        <v>84</v>
      </c>
      <c r="AY323" s="17" t="s">
        <v>187</v>
      </c>
      <c r="BE323" s="150">
        <f t="shared" si="64"/>
        <v>0</v>
      </c>
      <c r="BF323" s="150">
        <f t="shared" si="65"/>
        <v>0</v>
      </c>
      <c r="BG323" s="150">
        <f t="shared" si="66"/>
        <v>0</v>
      </c>
      <c r="BH323" s="150">
        <f t="shared" si="67"/>
        <v>0</v>
      </c>
      <c r="BI323" s="150">
        <f t="shared" si="68"/>
        <v>0</v>
      </c>
      <c r="BJ323" s="17" t="s">
        <v>84</v>
      </c>
      <c r="BK323" s="150">
        <f t="shared" si="69"/>
        <v>0</v>
      </c>
      <c r="BL323" s="17" t="s">
        <v>287</v>
      </c>
      <c r="BM323" s="149" t="s">
        <v>4585</v>
      </c>
    </row>
    <row r="324" spans="2:65" s="1" customFormat="1" ht="16.5" customHeight="1">
      <c r="B324" s="32"/>
      <c r="C324" s="137" t="s">
        <v>1276</v>
      </c>
      <c r="D324" s="137" t="s">
        <v>189</v>
      </c>
      <c r="E324" s="138" t="s">
        <v>4586</v>
      </c>
      <c r="F324" s="139" t="s">
        <v>4587</v>
      </c>
      <c r="G324" s="140" t="s">
        <v>406</v>
      </c>
      <c r="H324" s="141">
        <v>24</v>
      </c>
      <c r="I324" s="142"/>
      <c r="J324" s="143">
        <f t="shared" si="60"/>
        <v>0</v>
      </c>
      <c r="K324" s="144"/>
      <c r="L324" s="32"/>
      <c r="M324" s="145" t="s">
        <v>1</v>
      </c>
      <c r="N324" s="146" t="s">
        <v>39</v>
      </c>
      <c r="P324" s="147">
        <f t="shared" si="61"/>
        <v>0</v>
      </c>
      <c r="Q324" s="147">
        <v>0</v>
      </c>
      <c r="R324" s="147">
        <f t="shared" si="62"/>
        <v>0</v>
      </c>
      <c r="S324" s="147">
        <v>0</v>
      </c>
      <c r="T324" s="148">
        <f t="shared" si="63"/>
        <v>0</v>
      </c>
      <c r="AR324" s="149" t="s">
        <v>287</v>
      </c>
      <c r="AT324" s="149" t="s">
        <v>189</v>
      </c>
      <c r="AU324" s="149" t="s">
        <v>84</v>
      </c>
      <c r="AY324" s="17" t="s">
        <v>187</v>
      </c>
      <c r="BE324" s="150">
        <f t="shared" si="64"/>
        <v>0</v>
      </c>
      <c r="BF324" s="150">
        <f t="shared" si="65"/>
        <v>0</v>
      </c>
      <c r="BG324" s="150">
        <f t="shared" si="66"/>
        <v>0</v>
      </c>
      <c r="BH324" s="150">
        <f t="shared" si="67"/>
        <v>0</v>
      </c>
      <c r="BI324" s="150">
        <f t="shared" si="68"/>
        <v>0</v>
      </c>
      <c r="BJ324" s="17" t="s">
        <v>84</v>
      </c>
      <c r="BK324" s="150">
        <f t="shared" si="69"/>
        <v>0</v>
      </c>
      <c r="BL324" s="17" t="s">
        <v>287</v>
      </c>
      <c r="BM324" s="149" t="s">
        <v>4588</v>
      </c>
    </row>
    <row r="325" spans="2:65" s="1" customFormat="1" ht="24.2" customHeight="1">
      <c r="B325" s="32"/>
      <c r="C325" s="175" t="s">
        <v>1281</v>
      </c>
      <c r="D325" s="175" t="s">
        <v>338</v>
      </c>
      <c r="E325" s="176" t="s">
        <v>4589</v>
      </c>
      <c r="F325" s="177" t="s">
        <v>4590</v>
      </c>
      <c r="G325" s="178" t="s">
        <v>406</v>
      </c>
      <c r="H325" s="179">
        <v>24</v>
      </c>
      <c r="I325" s="180"/>
      <c r="J325" s="181">
        <f t="shared" si="60"/>
        <v>0</v>
      </c>
      <c r="K325" s="182"/>
      <c r="L325" s="183"/>
      <c r="M325" s="184" t="s">
        <v>1</v>
      </c>
      <c r="N325" s="185" t="s">
        <v>39</v>
      </c>
      <c r="P325" s="147">
        <f t="shared" si="61"/>
        <v>0</v>
      </c>
      <c r="Q325" s="147">
        <v>1.6000000000000001E-3</v>
      </c>
      <c r="R325" s="147">
        <f t="shared" si="62"/>
        <v>3.8400000000000004E-2</v>
      </c>
      <c r="S325" s="147">
        <v>0</v>
      </c>
      <c r="T325" s="148">
        <f t="shared" si="63"/>
        <v>0</v>
      </c>
      <c r="AR325" s="149" t="s">
        <v>388</v>
      </c>
      <c r="AT325" s="149" t="s">
        <v>338</v>
      </c>
      <c r="AU325" s="149" t="s">
        <v>84</v>
      </c>
      <c r="AY325" s="17" t="s">
        <v>187</v>
      </c>
      <c r="BE325" s="150">
        <f t="shared" si="64"/>
        <v>0</v>
      </c>
      <c r="BF325" s="150">
        <f t="shared" si="65"/>
        <v>0</v>
      </c>
      <c r="BG325" s="150">
        <f t="shared" si="66"/>
        <v>0</v>
      </c>
      <c r="BH325" s="150">
        <f t="shared" si="67"/>
        <v>0</v>
      </c>
      <c r="BI325" s="150">
        <f t="shared" si="68"/>
        <v>0</v>
      </c>
      <c r="BJ325" s="17" t="s">
        <v>84</v>
      </c>
      <c r="BK325" s="150">
        <f t="shared" si="69"/>
        <v>0</v>
      </c>
      <c r="BL325" s="17" t="s">
        <v>287</v>
      </c>
      <c r="BM325" s="149" t="s">
        <v>4591</v>
      </c>
    </row>
    <row r="326" spans="2:65" s="1" customFormat="1" ht="24.2" customHeight="1">
      <c r="B326" s="32"/>
      <c r="C326" s="137" t="s">
        <v>1286</v>
      </c>
      <c r="D326" s="137" t="s">
        <v>189</v>
      </c>
      <c r="E326" s="138" t="s">
        <v>4592</v>
      </c>
      <c r="F326" s="139" t="s">
        <v>4593</v>
      </c>
      <c r="G326" s="140" t="s">
        <v>406</v>
      </c>
      <c r="H326" s="141">
        <v>24</v>
      </c>
      <c r="I326" s="142"/>
      <c r="J326" s="143">
        <f t="shared" si="60"/>
        <v>0</v>
      </c>
      <c r="K326" s="144"/>
      <c r="L326" s="32"/>
      <c r="M326" s="145" t="s">
        <v>1</v>
      </c>
      <c r="N326" s="146" t="s">
        <v>39</v>
      </c>
      <c r="P326" s="147">
        <f t="shared" si="61"/>
        <v>0</v>
      </c>
      <c r="Q326" s="147">
        <v>0</v>
      </c>
      <c r="R326" s="147">
        <f t="shared" si="62"/>
        <v>0</v>
      </c>
      <c r="S326" s="147">
        <v>0</v>
      </c>
      <c r="T326" s="148">
        <f t="shared" si="63"/>
        <v>0</v>
      </c>
      <c r="AR326" s="149" t="s">
        <v>287</v>
      </c>
      <c r="AT326" s="149" t="s">
        <v>189</v>
      </c>
      <c r="AU326" s="149" t="s">
        <v>84</v>
      </c>
      <c r="AY326" s="17" t="s">
        <v>187</v>
      </c>
      <c r="BE326" s="150">
        <f t="shared" si="64"/>
        <v>0</v>
      </c>
      <c r="BF326" s="150">
        <f t="shared" si="65"/>
        <v>0</v>
      </c>
      <c r="BG326" s="150">
        <f t="shared" si="66"/>
        <v>0</v>
      </c>
      <c r="BH326" s="150">
        <f t="shared" si="67"/>
        <v>0</v>
      </c>
      <c r="BI326" s="150">
        <f t="shared" si="68"/>
        <v>0</v>
      </c>
      <c r="BJ326" s="17" t="s">
        <v>84</v>
      </c>
      <c r="BK326" s="150">
        <f t="shared" si="69"/>
        <v>0</v>
      </c>
      <c r="BL326" s="17" t="s">
        <v>287</v>
      </c>
      <c r="BM326" s="149" t="s">
        <v>4594</v>
      </c>
    </row>
    <row r="327" spans="2:65" s="1" customFormat="1" ht="24.2" customHeight="1">
      <c r="B327" s="32"/>
      <c r="C327" s="175" t="s">
        <v>1293</v>
      </c>
      <c r="D327" s="175" t="s">
        <v>338</v>
      </c>
      <c r="E327" s="176" t="s">
        <v>4595</v>
      </c>
      <c r="F327" s="177" t="s">
        <v>4596</v>
      </c>
      <c r="G327" s="178" t="s">
        <v>406</v>
      </c>
      <c r="H327" s="179">
        <v>24</v>
      </c>
      <c r="I327" s="180"/>
      <c r="J327" s="181">
        <f t="shared" si="60"/>
        <v>0</v>
      </c>
      <c r="K327" s="182"/>
      <c r="L327" s="183"/>
      <c r="M327" s="184" t="s">
        <v>1</v>
      </c>
      <c r="N327" s="185" t="s">
        <v>39</v>
      </c>
      <c r="P327" s="147">
        <f t="shared" si="61"/>
        <v>0</v>
      </c>
      <c r="Q327" s="147">
        <v>5.9999999999999995E-4</v>
      </c>
      <c r="R327" s="147">
        <f t="shared" si="62"/>
        <v>1.44E-2</v>
      </c>
      <c r="S327" s="147">
        <v>0</v>
      </c>
      <c r="T327" s="148">
        <f t="shared" si="63"/>
        <v>0</v>
      </c>
      <c r="AR327" s="149" t="s">
        <v>388</v>
      </c>
      <c r="AT327" s="149" t="s">
        <v>338</v>
      </c>
      <c r="AU327" s="149" t="s">
        <v>84</v>
      </c>
      <c r="AY327" s="17" t="s">
        <v>187</v>
      </c>
      <c r="BE327" s="150">
        <f t="shared" si="64"/>
        <v>0</v>
      </c>
      <c r="BF327" s="150">
        <f t="shared" si="65"/>
        <v>0</v>
      </c>
      <c r="BG327" s="150">
        <f t="shared" si="66"/>
        <v>0</v>
      </c>
      <c r="BH327" s="150">
        <f t="shared" si="67"/>
        <v>0</v>
      </c>
      <c r="BI327" s="150">
        <f t="shared" si="68"/>
        <v>0</v>
      </c>
      <c r="BJ327" s="17" t="s">
        <v>84</v>
      </c>
      <c r="BK327" s="150">
        <f t="shared" si="69"/>
        <v>0</v>
      </c>
      <c r="BL327" s="17" t="s">
        <v>287</v>
      </c>
      <c r="BM327" s="149" t="s">
        <v>4597</v>
      </c>
    </row>
    <row r="328" spans="2:65" s="11" customFormat="1" ht="25.9" customHeight="1">
      <c r="B328" s="125"/>
      <c r="D328" s="126" t="s">
        <v>72</v>
      </c>
      <c r="E328" s="127" t="s">
        <v>338</v>
      </c>
      <c r="F328" s="127" t="s">
        <v>3004</v>
      </c>
      <c r="I328" s="128"/>
      <c r="J328" s="129">
        <f>BK328</f>
        <v>0</v>
      </c>
      <c r="L328" s="125"/>
      <c r="M328" s="130"/>
      <c r="P328" s="131">
        <f>P329+P337</f>
        <v>0</v>
      </c>
      <c r="R328" s="131">
        <f>R329+R337</f>
        <v>11.978380000000001</v>
      </c>
      <c r="T328" s="132">
        <f>T329+T337</f>
        <v>0</v>
      </c>
      <c r="AR328" s="126" t="s">
        <v>210</v>
      </c>
      <c r="AT328" s="133" t="s">
        <v>72</v>
      </c>
      <c r="AU328" s="133" t="s">
        <v>73</v>
      </c>
      <c r="AY328" s="126" t="s">
        <v>187</v>
      </c>
      <c r="BK328" s="134">
        <f>BK329+BK337</f>
        <v>0</v>
      </c>
    </row>
    <row r="329" spans="2:65" s="11" customFormat="1" ht="22.9" customHeight="1">
      <c r="B329" s="125"/>
      <c r="D329" s="126" t="s">
        <v>72</v>
      </c>
      <c r="E329" s="135" t="s">
        <v>4598</v>
      </c>
      <c r="F329" s="135" t="s">
        <v>4599</v>
      </c>
      <c r="I329" s="128"/>
      <c r="J329" s="136">
        <f>BK329</f>
        <v>0</v>
      </c>
      <c r="L329" s="125"/>
      <c r="M329" s="130"/>
      <c r="P329" s="131">
        <f>SUM(P330:P336)</f>
        <v>0</v>
      </c>
      <c r="R329" s="131">
        <f>SUM(R330:R336)</f>
        <v>0.111</v>
      </c>
      <c r="T329" s="132">
        <f>SUM(T330:T336)</f>
        <v>0</v>
      </c>
      <c r="AR329" s="126" t="s">
        <v>210</v>
      </c>
      <c r="AT329" s="133" t="s">
        <v>72</v>
      </c>
      <c r="AU329" s="133" t="s">
        <v>80</v>
      </c>
      <c r="AY329" s="126" t="s">
        <v>187</v>
      </c>
      <c r="BK329" s="134">
        <f>SUM(BK330:BK336)</f>
        <v>0</v>
      </c>
    </row>
    <row r="330" spans="2:65" s="1" customFormat="1" ht="16.5" customHeight="1">
      <c r="B330" s="32"/>
      <c r="C330" s="137" t="s">
        <v>1302</v>
      </c>
      <c r="D330" s="137" t="s">
        <v>189</v>
      </c>
      <c r="E330" s="138" t="s">
        <v>4600</v>
      </c>
      <c r="F330" s="139" t="s">
        <v>4601</v>
      </c>
      <c r="G330" s="140" t="s">
        <v>406</v>
      </c>
      <c r="H330" s="141">
        <v>24</v>
      </c>
      <c r="I330" s="142"/>
      <c r="J330" s="143">
        <f t="shared" ref="J330:J336" si="70">ROUND(I330*H330,2)</f>
        <v>0</v>
      </c>
      <c r="K330" s="144"/>
      <c r="L330" s="32"/>
      <c r="M330" s="145" t="s">
        <v>1</v>
      </c>
      <c r="N330" s="146" t="s">
        <v>39</v>
      </c>
      <c r="P330" s="147">
        <f t="shared" ref="P330:P336" si="71">O330*H330</f>
        <v>0</v>
      </c>
      <c r="Q330" s="147">
        <v>0</v>
      </c>
      <c r="R330" s="147">
        <f t="shared" ref="R330:R336" si="72">Q330*H330</f>
        <v>0</v>
      </c>
      <c r="S330" s="147">
        <v>0</v>
      </c>
      <c r="T330" s="148">
        <f t="shared" ref="T330:T336" si="73">S330*H330</f>
        <v>0</v>
      </c>
      <c r="AR330" s="149" t="s">
        <v>548</v>
      </c>
      <c r="AT330" s="149" t="s">
        <v>189</v>
      </c>
      <c r="AU330" s="149" t="s">
        <v>84</v>
      </c>
      <c r="AY330" s="17" t="s">
        <v>187</v>
      </c>
      <c r="BE330" s="150">
        <f t="shared" ref="BE330:BE336" si="74">IF(N330="základní",J330,0)</f>
        <v>0</v>
      </c>
      <c r="BF330" s="150">
        <f t="shared" ref="BF330:BF336" si="75">IF(N330="snížená",J330,0)</f>
        <v>0</v>
      </c>
      <c r="BG330" s="150">
        <f t="shared" ref="BG330:BG336" si="76">IF(N330="zákl. přenesená",J330,0)</f>
        <v>0</v>
      </c>
      <c r="BH330" s="150">
        <f t="shared" ref="BH330:BH336" si="77">IF(N330="sníž. přenesená",J330,0)</f>
        <v>0</v>
      </c>
      <c r="BI330" s="150">
        <f t="shared" ref="BI330:BI336" si="78">IF(N330="nulová",J330,0)</f>
        <v>0</v>
      </c>
      <c r="BJ330" s="17" t="s">
        <v>84</v>
      </c>
      <c r="BK330" s="150">
        <f t="shared" ref="BK330:BK336" si="79">ROUND(I330*H330,2)</f>
        <v>0</v>
      </c>
      <c r="BL330" s="17" t="s">
        <v>548</v>
      </c>
      <c r="BM330" s="149" t="s">
        <v>4602</v>
      </c>
    </row>
    <row r="331" spans="2:65" s="1" customFormat="1" ht="24.2" customHeight="1">
      <c r="B331" s="32"/>
      <c r="C331" s="175" t="s">
        <v>1306</v>
      </c>
      <c r="D331" s="175" t="s">
        <v>338</v>
      </c>
      <c r="E331" s="176" t="s">
        <v>4603</v>
      </c>
      <c r="F331" s="177" t="s">
        <v>4604</v>
      </c>
      <c r="G331" s="178" t="s">
        <v>406</v>
      </c>
      <c r="H331" s="179">
        <v>24</v>
      </c>
      <c r="I331" s="180"/>
      <c r="J331" s="181">
        <f t="shared" si="70"/>
        <v>0</v>
      </c>
      <c r="K331" s="182"/>
      <c r="L331" s="183"/>
      <c r="M331" s="184" t="s">
        <v>1</v>
      </c>
      <c r="N331" s="185" t="s">
        <v>39</v>
      </c>
      <c r="P331" s="147">
        <f t="shared" si="71"/>
        <v>0</v>
      </c>
      <c r="Q331" s="147">
        <v>5.5000000000000003E-4</v>
      </c>
      <c r="R331" s="147">
        <f t="shared" si="72"/>
        <v>1.32E-2</v>
      </c>
      <c r="S331" s="147">
        <v>0</v>
      </c>
      <c r="T331" s="148">
        <f t="shared" si="73"/>
        <v>0</v>
      </c>
      <c r="AR331" s="149" t="s">
        <v>388</v>
      </c>
      <c r="AT331" s="149" t="s">
        <v>338</v>
      </c>
      <c r="AU331" s="149" t="s">
        <v>84</v>
      </c>
      <c r="AY331" s="17" t="s">
        <v>187</v>
      </c>
      <c r="BE331" s="150">
        <f t="shared" si="74"/>
        <v>0</v>
      </c>
      <c r="BF331" s="150">
        <f t="shared" si="75"/>
        <v>0</v>
      </c>
      <c r="BG331" s="150">
        <f t="shared" si="76"/>
        <v>0</v>
      </c>
      <c r="BH331" s="150">
        <f t="shared" si="77"/>
        <v>0</v>
      </c>
      <c r="BI331" s="150">
        <f t="shared" si="78"/>
        <v>0</v>
      </c>
      <c r="BJ331" s="17" t="s">
        <v>84</v>
      </c>
      <c r="BK331" s="150">
        <f t="shared" si="79"/>
        <v>0</v>
      </c>
      <c r="BL331" s="17" t="s">
        <v>287</v>
      </c>
      <c r="BM331" s="149" t="s">
        <v>4605</v>
      </c>
    </row>
    <row r="332" spans="2:65" s="1" customFormat="1" ht="24.2" customHeight="1">
      <c r="B332" s="32"/>
      <c r="C332" s="175" t="s">
        <v>1310</v>
      </c>
      <c r="D332" s="175" t="s">
        <v>338</v>
      </c>
      <c r="E332" s="176" t="s">
        <v>4606</v>
      </c>
      <c r="F332" s="177" t="s">
        <v>4607</v>
      </c>
      <c r="G332" s="178" t="s">
        <v>1353</v>
      </c>
      <c r="H332" s="179">
        <v>24</v>
      </c>
      <c r="I332" s="180"/>
      <c r="J332" s="181">
        <f t="shared" si="70"/>
        <v>0</v>
      </c>
      <c r="K332" s="182"/>
      <c r="L332" s="183"/>
      <c r="M332" s="184" t="s">
        <v>1</v>
      </c>
      <c r="N332" s="185" t="s">
        <v>39</v>
      </c>
      <c r="P332" s="147">
        <f t="shared" si="71"/>
        <v>0</v>
      </c>
      <c r="Q332" s="147">
        <v>3.5000000000000001E-3</v>
      </c>
      <c r="R332" s="147">
        <f t="shared" si="72"/>
        <v>8.4000000000000005E-2</v>
      </c>
      <c r="S332" s="147">
        <v>0</v>
      </c>
      <c r="T332" s="148">
        <f t="shared" si="73"/>
        <v>0</v>
      </c>
      <c r="AR332" s="149" t="s">
        <v>388</v>
      </c>
      <c r="AT332" s="149" t="s">
        <v>338</v>
      </c>
      <c r="AU332" s="149" t="s">
        <v>84</v>
      </c>
      <c r="AY332" s="17" t="s">
        <v>187</v>
      </c>
      <c r="BE332" s="150">
        <f t="shared" si="74"/>
        <v>0</v>
      </c>
      <c r="BF332" s="150">
        <f t="shared" si="75"/>
        <v>0</v>
      </c>
      <c r="BG332" s="150">
        <f t="shared" si="76"/>
        <v>0</v>
      </c>
      <c r="BH332" s="150">
        <f t="shared" si="77"/>
        <v>0</v>
      </c>
      <c r="BI332" s="150">
        <f t="shared" si="78"/>
        <v>0</v>
      </c>
      <c r="BJ332" s="17" t="s">
        <v>84</v>
      </c>
      <c r="BK332" s="150">
        <f t="shared" si="79"/>
        <v>0</v>
      </c>
      <c r="BL332" s="17" t="s">
        <v>287</v>
      </c>
      <c r="BM332" s="149" t="s">
        <v>4608</v>
      </c>
    </row>
    <row r="333" spans="2:65" s="1" customFormat="1" ht="16.5" customHeight="1">
      <c r="B333" s="32"/>
      <c r="C333" s="137" t="s">
        <v>1317</v>
      </c>
      <c r="D333" s="137" t="s">
        <v>189</v>
      </c>
      <c r="E333" s="138" t="s">
        <v>4609</v>
      </c>
      <c r="F333" s="139" t="s">
        <v>4610</v>
      </c>
      <c r="G333" s="140" t="s">
        <v>406</v>
      </c>
      <c r="H333" s="141">
        <v>6</v>
      </c>
      <c r="I333" s="142"/>
      <c r="J333" s="143">
        <f t="shared" si="70"/>
        <v>0</v>
      </c>
      <c r="K333" s="144"/>
      <c r="L333" s="32"/>
      <c r="M333" s="145" t="s">
        <v>1</v>
      </c>
      <c r="N333" s="146" t="s">
        <v>39</v>
      </c>
      <c r="P333" s="147">
        <f t="shared" si="71"/>
        <v>0</v>
      </c>
      <c r="Q333" s="147">
        <v>0</v>
      </c>
      <c r="R333" s="147">
        <f t="shared" si="72"/>
        <v>0</v>
      </c>
      <c r="S333" s="147">
        <v>0</v>
      </c>
      <c r="T333" s="148">
        <f t="shared" si="73"/>
        <v>0</v>
      </c>
      <c r="AR333" s="149" t="s">
        <v>548</v>
      </c>
      <c r="AT333" s="149" t="s">
        <v>189</v>
      </c>
      <c r="AU333" s="149" t="s">
        <v>84</v>
      </c>
      <c r="AY333" s="17" t="s">
        <v>187</v>
      </c>
      <c r="BE333" s="150">
        <f t="shared" si="74"/>
        <v>0</v>
      </c>
      <c r="BF333" s="150">
        <f t="shared" si="75"/>
        <v>0</v>
      </c>
      <c r="BG333" s="150">
        <f t="shared" si="76"/>
        <v>0</v>
      </c>
      <c r="BH333" s="150">
        <f t="shared" si="77"/>
        <v>0</v>
      </c>
      <c r="BI333" s="150">
        <f t="shared" si="78"/>
        <v>0</v>
      </c>
      <c r="BJ333" s="17" t="s">
        <v>84</v>
      </c>
      <c r="BK333" s="150">
        <f t="shared" si="79"/>
        <v>0</v>
      </c>
      <c r="BL333" s="17" t="s">
        <v>548</v>
      </c>
      <c r="BM333" s="149" t="s">
        <v>4611</v>
      </c>
    </row>
    <row r="334" spans="2:65" s="1" customFormat="1" ht="24.2" customHeight="1">
      <c r="B334" s="32"/>
      <c r="C334" s="175" t="s">
        <v>1324</v>
      </c>
      <c r="D334" s="175" t="s">
        <v>338</v>
      </c>
      <c r="E334" s="176" t="s">
        <v>4612</v>
      </c>
      <c r="F334" s="177" t="s">
        <v>4613</v>
      </c>
      <c r="G334" s="178" t="s">
        <v>406</v>
      </c>
      <c r="H334" s="179">
        <v>3</v>
      </c>
      <c r="I334" s="180"/>
      <c r="J334" s="181">
        <f t="shared" si="70"/>
        <v>0</v>
      </c>
      <c r="K334" s="182"/>
      <c r="L334" s="183"/>
      <c r="M334" s="184" t="s">
        <v>1</v>
      </c>
      <c r="N334" s="185" t="s">
        <v>39</v>
      </c>
      <c r="P334" s="147">
        <f t="shared" si="71"/>
        <v>0</v>
      </c>
      <c r="Q334" s="147">
        <v>5.5000000000000003E-4</v>
      </c>
      <c r="R334" s="147">
        <f t="shared" si="72"/>
        <v>1.65E-3</v>
      </c>
      <c r="S334" s="147">
        <v>0</v>
      </c>
      <c r="T334" s="148">
        <f t="shared" si="73"/>
        <v>0</v>
      </c>
      <c r="AR334" s="149" t="s">
        <v>388</v>
      </c>
      <c r="AT334" s="149" t="s">
        <v>338</v>
      </c>
      <c r="AU334" s="149" t="s">
        <v>84</v>
      </c>
      <c r="AY334" s="17" t="s">
        <v>187</v>
      </c>
      <c r="BE334" s="150">
        <f t="shared" si="74"/>
        <v>0</v>
      </c>
      <c r="BF334" s="150">
        <f t="shared" si="75"/>
        <v>0</v>
      </c>
      <c r="BG334" s="150">
        <f t="shared" si="76"/>
        <v>0</v>
      </c>
      <c r="BH334" s="150">
        <f t="shared" si="77"/>
        <v>0</v>
      </c>
      <c r="BI334" s="150">
        <f t="shared" si="78"/>
        <v>0</v>
      </c>
      <c r="BJ334" s="17" t="s">
        <v>84</v>
      </c>
      <c r="BK334" s="150">
        <f t="shared" si="79"/>
        <v>0</v>
      </c>
      <c r="BL334" s="17" t="s">
        <v>287</v>
      </c>
      <c r="BM334" s="149" t="s">
        <v>4614</v>
      </c>
    </row>
    <row r="335" spans="2:65" s="1" customFormat="1" ht="24.2" customHeight="1">
      <c r="B335" s="32"/>
      <c r="C335" s="175" t="s">
        <v>1328</v>
      </c>
      <c r="D335" s="175" t="s">
        <v>338</v>
      </c>
      <c r="E335" s="176" t="s">
        <v>4615</v>
      </c>
      <c r="F335" s="177" t="s">
        <v>4607</v>
      </c>
      <c r="G335" s="178" t="s">
        <v>1353</v>
      </c>
      <c r="H335" s="179">
        <v>3</v>
      </c>
      <c r="I335" s="180"/>
      <c r="J335" s="181">
        <f t="shared" si="70"/>
        <v>0</v>
      </c>
      <c r="K335" s="182"/>
      <c r="L335" s="183"/>
      <c r="M335" s="184" t="s">
        <v>1</v>
      </c>
      <c r="N335" s="185" t="s">
        <v>39</v>
      </c>
      <c r="P335" s="147">
        <f t="shared" si="71"/>
        <v>0</v>
      </c>
      <c r="Q335" s="147">
        <v>3.5000000000000001E-3</v>
      </c>
      <c r="R335" s="147">
        <f t="shared" si="72"/>
        <v>1.0500000000000001E-2</v>
      </c>
      <c r="S335" s="147">
        <v>0</v>
      </c>
      <c r="T335" s="148">
        <f t="shared" si="73"/>
        <v>0</v>
      </c>
      <c r="AR335" s="149" t="s">
        <v>388</v>
      </c>
      <c r="AT335" s="149" t="s">
        <v>338</v>
      </c>
      <c r="AU335" s="149" t="s">
        <v>84</v>
      </c>
      <c r="AY335" s="17" t="s">
        <v>187</v>
      </c>
      <c r="BE335" s="150">
        <f t="shared" si="74"/>
        <v>0</v>
      </c>
      <c r="BF335" s="150">
        <f t="shared" si="75"/>
        <v>0</v>
      </c>
      <c r="BG335" s="150">
        <f t="shared" si="76"/>
        <v>0</v>
      </c>
      <c r="BH335" s="150">
        <f t="shared" si="77"/>
        <v>0</v>
      </c>
      <c r="BI335" s="150">
        <f t="shared" si="78"/>
        <v>0</v>
      </c>
      <c r="BJ335" s="17" t="s">
        <v>84</v>
      </c>
      <c r="BK335" s="150">
        <f t="shared" si="79"/>
        <v>0</v>
      </c>
      <c r="BL335" s="17" t="s">
        <v>287</v>
      </c>
      <c r="BM335" s="149" t="s">
        <v>4616</v>
      </c>
    </row>
    <row r="336" spans="2:65" s="1" customFormat="1" ht="16.5" customHeight="1">
      <c r="B336" s="32"/>
      <c r="C336" s="175" t="s">
        <v>1333</v>
      </c>
      <c r="D336" s="175" t="s">
        <v>338</v>
      </c>
      <c r="E336" s="176" t="s">
        <v>4617</v>
      </c>
      <c r="F336" s="177" t="s">
        <v>4618</v>
      </c>
      <c r="G336" s="178" t="s">
        <v>406</v>
      </c>
      <c r="H336" s="179">
        <v>3</v>
      </c>
      <c r="I336" s="180"/>
      <c r="J336" s="181">
        <f t="shared" si="70"/>
        <v>0</v>
      </c>
      <c r="K336" s="182"/>
      <c r="L336" s="183"/>
      <c r="M336" s="184" t="s">
        <v>1</v>
      </c>
      <c r="N336" s="185" t="s">
        <v>39</v>
      </c>
      <c r="P336" s="147">
        <f t="shared" si="71"/>
        <v>0</v>
      </c>
      <c r="Q336" s="147">
        <v>5.5000000000000003E-4</v>
      </c>
      <c r="R336" s="147">
        <f t="shared" si="72"/>
        <v>1.65E-3</v>
      </c>
      <c r="S336" s="147">
        <v>0</v>
      </c>
      <c r="T336" s="148">
        <f t="shared" si="73"/>
        <v>0</v>
      </c>
      <c r="AR336" s="149" t="s">
        <v>388</v>
      </c>
      <c r="AT336" s="149" t="s">
        <v>338</v>
      </c>
      <c r="AU336" s="149" t="s">
        <v>84</v>
      </c>
      <c r="AY336" s="17" t="s">
        <v>187</v>
      </c>
      <c r="BE336" s="150">
        <f t="shared" si="74"/>
        <v>0</v>
      </c>
      <c r="BF336" s="150">
        <f t="shared" si="75"/>
        <v>0</v>
      </c>
      <c r="BG336" s="150">
        <f t="shared" si="76"/>
        <v>0</v>
      </c>
      <c r="BH336" s="150">
        <f t="shared" si="77"/>
        <v>0</v>
      </c>
      <c r="BI336" s="150">
        <f t="shared" si="78"/>
        <v>0</v>
      </c>
      <c r="BJ336" s="17" t="s">
        <v>84</v>
      </c>
      <c r="BK336" s="150">
        <f t="shared" si="79"/>
        <v>0</v>
      </c>
      <c r="BL336" s="17" t="s">
        <v>287</v>
      </c>
      <c r="BM336" s="149" t="s">
        <v>4619</v>
      </c>
    </row>
    <row r="337" spans="2:65" s="11" customFormat="1" ht="22.9" customHeight="1">
      <c r="B337" s="125"/>
      <c r="D337" s="126" t="s">
        <v>72</v>
      </c>
      <c r="E337" s="135" t="s">
        <v>4620</v>
      </c>
      <c r="F337" s="135" t="s">
        <v>4621</v>
      </c>
      <c r="I337" s="128"/>
      <c r="J337" s="136">
        <f>BK337</f>
        <v>0</v>
      </c>
      <c r="L337" s="125"/>
      <c r="M337" s="130"/>
      <c r="P337" s="131">
        <f>SUM(P338:P346)</f>
        <v>0</v>
      </c>
      <c r="R337" s="131">
        <f>SUM(R338:R346)</f>
        <v>11.867380000000001</v>
      </c>
      <c r="T337" s="132">
        <f>SUM(T338:T346)</f>
        <v>0</v>
      </c>
      <c r="AR337" s="126" t="s">
        <v>210</v>
      </c>
      <c r="AT337" s="133" t="s">
        <v>72</v>
      </c>
      <c r="AU337" s="133" t="s">
        <v>80</v>
      </c>
      <c r="AY337" s="126" t="s">
        <v>187</v>
      </c>
      <c r="BK337" s="134">
        <f>SUM(BK338:BK346)</f>
        <v>0</v>
      </c>
    </row>
    <row r="338" spans="2:65" s="1" customFormat="1" ht="24.2" customHeight="1">
      <c r="B338" s="32"/>
      <c r="C338" s="137" t="s">
        <v>1338</v>
      </c>
      <c r="D338" s="137" t="s">
        <v>189</v>
      </c>
      <c r="E338" s="138" t="s">
        <v>4622</v>
      </c>
      <c r="F338" s="139" t="s">
        <v>4623</v>
      </c>
      <c r="G338" s="140" t="s">
        <v>406</v>
      </c>
      <c r="H338" s="141">
        <v>3</v>
      </c>
      <c r="I338" s="142"/>
      <c r="J338" s="143">
        <f t="shared" ref="J338:J346" si="80">ROUND(I338*H338,2)</f>
        <v>0</v>
      </c>
      <c r="K338" s="144"/>
      <c r="L338" s="32"/>
      <c r="M338" s="145" t="s">
        <v>1</v>
      </c>
      <c r="N338" s="146" t="s">
        <v>39</v>
      </c>
      <c r="P338" s="147">
        <f t="shared" ref="P338:P346" si="81">O338*H338</f>
        <v>0</v>
      </c>
      <c r="Q338" s="147">
        <v>1.8429999999999998E-2</v>
      </c>
      <c r="R338" s="147">
        <f t="shared" ref="R338:R346" si="82">Q338*H338</f>
        <v>5.5289999999999992E-2</v>
      </c>
      <c r="S338" s="147">
        <v>0</v>
      </c>
      <c r="T338" s="148">
        <f t="shared" ref="T338:T346" si="83">S338*H338</f>
        <v>0</v>
      </c>
      <c r="AR338" s="149" t="s">
        <v>548</v>
      </c>
      <c r="AT338" s="149" t="s">
        <v>189</v>
      </c>
      <c r="AU338" s="149" t="s">
        <v>84</v>
      </c>
      <c r="AY338" s="17" t="s">
        <v>187</v>
      </c>
      <c r="BE338" s="150">
        <f t="shared" ref="BE338:BE346" si="84">IF(N338="základní",J338,0)</f>
        <v>0</v>
      </c>
      <c r="BF338" s="150">
        <f t="shared" ref="BF338:BF346" si="85">IF(N338="snížená",J338,0)</f>
        <v>0</v>
      </c>
      <c r="BG338" s="150">
        <f t="shared" ref="BG338:BG346" si="86">IF(N338="zákl. přenesená",J338,0)</f>
        <v>0</v>
      </c>
      <c r="BH338" s="150">
        <f t="shared" ref="BH338:BH346" si="87">IF(N338="sníž. přenesená",J338,0)</f>
        <v>0</v>
      </c>
      <c r="BI338" s="150">
        <f t="shared" ref="BI338:BI346" si="88">IF(N338="nulová",J338,0)</f>
        <v>0</v>
      </c>
      <c r="BJ338" s="17" t="s">
        <v>84</v>
      </c>
      <c r="BK338" s="150">
        <f t="shared" ref="BK338:BK346" si="89">ROUND(I338*H338,2)</f>
        <v>0</v>
      </c>
      <c r="BL338" s="17" t="s">
        <v>548</v>
      </c>
      <c r="BM338" s="149" t="s">
        <v>4624</v>
      </c>
    </row>
    <row r="339" spans="2:65" s="1" customFormat="1" ht="24.2" customHeight="1">
      <c r="B339" s="32"/>
      <c r="C339" s="137" t="s">
        <v>1343</v>
      </c>
      <c r="D339" s="137" t="s">
        <v>189</v>
      </c>
      <c r="E339" s="138" t="s">
        <v>4625</v>
      </c>
      <c r="F339" s="139" t="s">
        <v>4626</v>
      </c>
      <c r="G339" s="140" t="s">
        <v>406</v>
      </c>
      <c r="H339" s="141">
        <v>3</v>
      </c>
      <c r="I339" s="142"/>
      <c r="J339" s="143">
        <f t="shared" si="80"/>
        <v>0</v>
      </c>
      <c r="K339" s="144"/>
      <c r="L339" s="32"/>
      <c r="M339" s="145" t="s">
        <v>1</v>
      </c>
      <c r="N339" s="146" t="s">
        <v>39</v>
      </c>
      <c r="P339" s="147">
        <f t="shared" si="81"/>
        <v>0</v>
      </c>
      <c r="Q339" s="147">
        <v>2.1610000000000001E-2</v>
      </c>
      <c r="R339" s="147">
        <f t="shared" si="82"/>
        <v>6.4829999999999999E-2</v>
      </c>
      <c r="S339" s="147">
        <v>0</v>
      </c>
      <c r="T339" s="148">
        <f t="shared" si="83"/>
        <v>0</v>
      </c>
      <c r="AR339" s="149" t="s">
        <v>548</v>
      </c>
      <c r="AT339" s="149" t="s">
        <v>189</v>
      </c>
      <c r="AU339" s="149" t="s">
        <v>84</v>
      </c>
      <c r="AY339" s="17" t="s">
        <v>187</v>
      </c>
      <c r="BE339" s="150">
        <f t="shared" si="84"/>
        <v>0</v>
      </c>
      <c r="BF339" s="150">
        <f t="shared" si="85"/>
        <v>0</v>
      </c>
      <c r="BG339" s="150">
        <f t="shared" si="86"/>
        <v>0</v>
      </c>
      <c r="BH339" s="150">
        <f t="shared" si="87"/>
        <v>0</v>
      </c>
      <c r="BI339" s="150">
        <f t="shared" si="88"/>
        <v>0</v>
      </c>
      <c r="BJ339" s="17" t="s">
        <v>84</v>
      </c>
      <c r="BK339" s="150">
        <f t="shared" si="89"/>
        <v>0</v>
      </c>
      <c r="BL339" s="17" t="s">
        <v>548</v>
      </c>
      <c r="BM339" s="149" t="s">
        <v>4627</v>
      </c>
    </row>
    <row r="340" spans="2:65" s="1" customFormat="1" ht="24.2" customHeight="1">
      <c r="B340" s="32"/>
      <c r="C340" s="137" t="s">
        <v>1350</v>
      </c>
      <c r="D340" s="137" t="s">
        <v>189</v>
      </c>
      <c r="E340" s="138" t="s">
        <v>4628</v>
      </c>
      <c r="F340" s="139" t="s">
        <v>4629</v>
      </c>
      <c r="G340" s="140" t="s">
        <v>406</v>
      </c>
      <c r="H340" s="141">
        <v>6</v>
      </c>
      <c r="I340" s="142"/>
      <c r="J340" s="143">
        <f t="shared" si="80"/>
        <v>0</v>
      </c>
      <c r="K340" s="144"/>
      <c r="L340" s="32"/>
      <c r="M340" s="145" t="s">
        <v>1</v>
      </c>
      <c r="N340" s="146" t="s">
        <v>39</v>
      </c>
      <c r="P340" s="147">
        <f t="shared" si="81"/>
        <v>0</v>
      </c>
      <c r="Q340" s="147">
        <v>3.2759999999999997E-2</v>
      </c>
      <c r="R340" s="147">
        <f t="shared" si="82"/>
        <v>0.19655999999999998</v>
      </c>
      <c r="S340" s="147">
        <v>0</v>
      </c>
      <c r="T340" s="148">
        <f t="shared" si="83"/>
        <v>0</v>
      </c>
      <c r="AR340" s="149" t="s">
        <v>548</v>
      </c>
      <c r="AT340" s="149" t="s">
        <v>189</v>
      </c>
      <c r="AU340" s="149" t="s">
        <v>84</v>
      </c>
      <c r="AY340" s="17" t="s">
        <v>187</v>
      </c>
      <c r="BE340" s="150">
        <f t="shared" si="84"/>
        <v>0</v>
      </c>
      <c r="BF340" s="150">
        <f t="shared" si="85"/>
        <v>0</v>
      </c>
      <c r="BG340" s="150">
        <f t="shared" si="86"/>
        <v>0</v>
      </c>
      <c r="BH340" s="150">
        <f t="shared" si="87"/>
        <v>0</v>
      </c>
      <c r="BI340" s="150">
        <f t="shared" si="88"/>
        <v>0</v>
      </c>
      <c r="BJ340" s="17" t="s">
        <v>84</v>
      </c>
      <c r="BK340" s="150">
        <f t="shared" si="89"/>
        <v>0</v>
      </c>
      <c r="BL340" s="17" t="s">
        <v>548</v>
      </c>
      <c r="BM340" s="149" t="s">
        <v>4630</v>
      </c>
    </row>
    <row r="341" spans="2:65" s="1" customFormat="1" ht="33" customHeight="1">
      <c r="B341" s="32"/>
      <c r="C341" s="137" t="s">
        <v>1357</v>
      </c>
      <c r="D341" s="137" t="s">
        <v>189</v>
      </c>
      <c r="E341" s="138" t="s">
        <v>4631</v>
      </c>
      <c r="F341" s="139" t="s">
        <v>4632</v>
      </c>
      <c r="G341" s="140" t="s">
        <v>406</v>
      </c>
      <c r="H341" s="141">
        <v>1650</v>
      </c>
      <c r="I341" s="142"/>
      <c r="J341" s="143">
        <f t="shared" si="80"/>
        <v>0</v>
      </c>
      <c r="K341" s="144"/>
      <c r="L341" s="32"/>
      <c r="M341" s="145" t="s">
        <v>1</v>
      </c>
      <c r="N341" s="146" t="s">
        <v>39</v>
      </c>
      <c r="P341" s="147">
        <f t="shared" si="81"/>
        <v>0</v>
      </c>
      <c r="Q341" s="147">
        <v>0</v>
      </c>
      <c r="R341" s="147">
        <f t="shared" si="82"/>
        <v>0</v>
      </c>
      <c r="S341" s="147">
        <v>0</v>
      </c>
      <c r="T341" s="148">
        <f t="shared" si="83"/>
        <v>0</v>
      </c>
      <c r="AR341" s="149" t="s">
        <v>548</v>
      </c>
      <c r="AT341" s="149" t="s">
        <v>189</v>
      </c>
      <c r="AU341" s="149" t="s">
        <v>84</v>
      </c>
      <c r="AY341" s="17" t="s">
        <v>187</v>
      </c>
      <c r="BE341" s="150">
        <f t="shared" si="84"/>
        <v>0</v>
      </c>
      <c r="BF341" s="150">
        <f t="shared" si="85"/>
        <v>0</v>
      </c>
      <c r="BG341" s="150">
        <f t="shared" si="86"/>
        <v>0</v>
      </c>
      <c r="BH341" s="150">
        <f t="shared" si="87"/>
        <v>0</v>
      </c>
      <c r="BI341" s="150">
        <f t="shared" si="88"/>
        <v>0</v>
      </c>
      <c r="BJ341" s="17" t="s">
        <v>84</v>
      </c>
      <c r="BK341" s="150">
        <f t="shared" si="89"/>
        <v>0</v>
      </c>
      <c r="BL341" s="17" t="s">
        <v>548</v>
      </c>
      <c r="BM341" s="149" t="s">
        <v>4633</v>
      </c>
    </row>
    <row r="342" spans="2:65" s="1" customFormat="1" ht="33" customHeight="1">
      <c r="B342" s="32"/>
      <c r="C342" s="137" t="s">
        <v>1366</v>
      </c>
      <c r="D342" s="137" t="s">
        <v>189</v>
      </c>
      <c r="E342" s="138" t="s">
        <v>4634</v>
      </c>
      <c r="F342" s="139" t="s">
        <v>4635</v>
      </c>
      <c r="G342" s="140" t="s">
        <v>397</v>
      </c>
      <c r="H342" s="141">
        <v>8600</v>
      </c>
      <c r="I342" s="142"/>
      <c r="J342" s="143">
        <f t="shared" si="80"/>
        <v>0</v>
      </c>
      <c r="K342" s="144"/>
      <c r="L342" s="32"/>
      <c r="M342" s="145" t="s">
        <v>1</v>
      </c>
      <c r="N342" s="146" t="s">
        <v>39</v>
      </c>
      <c r="P342" s="147">
        <f t="shared" si="81"/>
        <v>0</v>
      </c>
      <c r="Q342" s="147">
        <v>0</v>
      </c>
      <c r="R342" s="147">
        <f t="shared" si="82"/>
        <v>0</v>
      </c>
      <c r="S342" s="147">
        <v>0</v>
      </c>
      <c r="T342" s="148">
        <f t="shared" si="83"/>
        <v>0</v>
      </c>
      <c r="AR342" s="149" t="s">
        <v>193</v>
      </c>
      <c r="AT342" s="149" t="s">
        <v>189</v>
      </c>
      <c r="AU342" s="149" t="s">
        <v>84</v>
      </c>
      <c r="AY342" s="17" t="s">
        <v>187</v>
      </c>
      <c r="BE342" s="150">
        <f t="shared" si="84"/>
        <v>0</v>
      </c>
      <c r="BF342" s="150">
        <f t="shared" si="85"/>
        <v>0</v>
      </c>
      <c r="BG342" s="150">
        <f t="shared" si="86"/>
        <v>0</v>
      </c>
      <c r="BH342" s="150">
        <f t="shared" si="87"/>
        <v>0</v>
      </c>
      <c r="BI342" s="150">
        <f t="shared" si="88"/>
        <v>0</v>
      </c>
      <c r="BJ342" s="17" t="s">
        <v>84</v>
      </c>
      <c r="BK342" s="150">
        <f t="shared" si="89"/>
        <v>0</v>
      </c>
      <c r="BL342" s="17" t="s">
        <v>193</v>
      </c>
      <c r="BM342" s="149" t="s">
        <v>4636</v>
      </c>
    </row>
    <row r="343" spans="2:65" s="1" customFormat="1" ht="33" customHeight="1">
      <c r="B343" s="32"/>
      <c r="C343" s="137" t="s">
        <v>1372</v>
      </c>
      <c r="D343" s="137" t="s">
        <v>189</v>
      </c>
      <c r="E343" s="138" t="s">
        <v>4637</v>
      </c>
      <c r="F343" s="139" t="s">
        <v>4638</v>
      </c>
      <c r="G343" s="140" t="s">
        <v>397</v>
      </c>
      <c r="H343" s="141">
        <v>205</v>
      </c>
      <c r="I343" s="142"/>
      <c r="J343" s="143">
        <f t="shared" si="80"/>
        <v>0</v>
      </c>
      <c r="K343" s="144"/>
      <c r="L343" s="32"/>
      <c r="M343" s="145" t="s">
        <v>1</v>
      </c>
      <c r="N343" s="146" t="s">
        <v>39</v>
      </c>
      <c r="P343" s="147">
        <f t="shared" si="81"/>
        <v>0</v>
      </c>
      <c r="Q343" s="147">
        <v>0</v>
      </c>
      <c r="R343" s="147">
        <f t="shared" si="82"/>
        <v>0</v>
      </c>
      <c r="S343" s="147">
        <v>0</v>
      </c>
      <c r="T343" s="148">
        <f t="shared" si="83"/>
        <v>0</v>
      </c>
      <c r="AR343" s="149" t="s">
        <v>548</v>
      </c>
      <c r="AT343" s="149" t="s">
        <v>189</v>
      </c>
      <c r="AU343" s="149" t="s">
        <v>84</v>
      </c>
      <c r="AY343" s="17" t="s">
        <v>187</v>
      </c>
      <c r="BE343" s="150">
        <f t="shared" si="84"/>
        <v>0</v>
      </c>
      <c r="BF343" s="150">
        <f t="shared" si="85"/>
        <v>0</v>
      </c>
      <c r="BG343" s="150">
        <f t="shared" si="86"/>
        <v>0</v>
      </c>
      <c r="BH343" s="150">
        <f t="shared" si="87"/>
        <v>0</v>
      </c>
      <c r="BI343" s="150">
        <f t="shared" si="88"/>
        <v>0</v>
      </c>
      <c r="BJ343" s="17" t="s">
        <v>84</v>
      </c>
      <c r="BK343" s="150">
        <f t="shared" si="89"/>
        <v>0</v>
      </c>
      <c r="BL343" s="17" t="s">
        <v>548</v>
      </c>
      <c r="BM343" s="149" t="s">
        <v>4639</v>
      </c>
    </row>
    <row r="344" spans="2:65" s="1" customFormat="1" ht="24.2" customHeight="1">
      <c r="B344" s="32"/>
      <c r="C344" s="137" t="s">
        <v>1376</v>
      </c>
      <c r="D344" s="137" t="s">
        <v>189</v>
      </c>
      <c r="E344" s="138" t="s">
        <v>4640</v>
      </c>
      <c r="F344" s="139" t="s">
        <v>4641</v>
      </c>
      <c r="G344" s="140" t="s">
        <v>397</v>
      </c>
      <c r="H344" s="141">
        <v>8600</v>
      </c>
      <c r="I344" s="142"/>
      <c r="J344" s="143">
        <f t="shared" si="80"/>
        <v>0</v>
      </c>
      <c r="K344" s="144"/>
      <c r="L344" s="32"/>
      <c r="M344" s="145" t="s">
        <v>1</v>
      </c>
      <c r="N344" s="146" t="s">
        <v>39</v>
      </c>
      <c r="P344" s="147">
        <f t="shared" si="81"/>
        <v>0</v>
      </c>
      <c r="Q344" s="147">
        <v>1.4999999999999999E-4</v>
      </c>
      <c r="R344" s="147">
        <f t="shared" si="82"/>
        <v>1.2899999999999998</v>
      </c>
      <c r="S344" s="147">
        <v>0</v>
      </c>
      <c r="T344" s="148">
        <f t="shared" si="83"/>
        <v>0</v>
      </c>
      <c r="AR344" s="149" t="s">
        <v>548</v>
      </c>
      <c r="AT344" s="149" t="s">
        <v>189</v>
      </c>
      <c r="AU344" s="149" t="s">
        <v>84</v>
      </c>
      <c r="AY344" s="17" t="s">
        <v>187</v>
      </c>
      <c r="BE344" s="150">
        <f t="shared" si="84"/>
        <v>0</v>
      </c>
      <c r="BF344" s="150">
        <f t="shared" si="85"/>
        <v>0</v>
      </c>
      <c r="BG344" s="150">
        <f t="shared" si="86"/>
        <v>0</v>
      </c>
      <c r="BH344" s="150">
        <f t="shared" si="87"/>
        <v>0</v>
      </c>
      <c r="BI344" s="150">
        <f t="shared" si="88"/>
        <v>0</v>
      </c>
      <c r="BJ344" s="17" t="s">
        <v>84</v>
      </c>
      <c r="BK344" s="150">
        <f t="shared" si="89"/>
        <v>0</v>
      </c>
      <c r="BL344" s="17" t="s">
        <v>548</v>
      </c>
      <c r="BM344" s="149" t="s">
        <v>4642</v>
      </c>
    </row>
    <row r="345" spans="2:65" s="1" customFormat="1" ht="33" customHeight="1">
      <c r="B345" s="32"/>
      <c r="C345" s="137" t="s">
        <v>1382</v>
      </c>
      <c r="D345" s="137" t="s">
        <v>189</v>
      </c>
      <c r="E345" s="138" t="s">
        <v>4643</v>
      </c>
      <c r="F345" s="139" t="s">
        <v>4644</v>
      </c>
      <c r="G345" s="140" t="s">
        <v>397</v>
      </c>
      <c r="H345" s="141">
        <v>150</v>
      </c>
      <c r="I345" s="142"/>
      <c r="J345" s="143">
        <f t="shared" si="80"/>
        <v>0</v>
      </c>
      <c r="K345" s="144"/>
      <c r="L345" s="32"/>
      <c r="M345" s="145" t="s">
        <v>1</v>
      </c>
      <c r="N345" s="146" t="s">
        <v>39</v>
      </c>
      <c r="P345" s="147">
        <f t="shared" si="81"/>
        <v>0</v>
      </c>
      <c r="Q345" s="147">
        <v>1.095E-2</v>
      </c>
      <c r="R345" s="147">
        <f t="shared" si="82"/>
        <v>1.6424999999999998</v>
      </c>
      <c r="S345" s="147">
        <v>0</v>
      </c>
      <c r="T345" s="148">
        <f t="shared" si="83"/>
        <v>0</v>
      </c>
      <c r="AR345" s="149" t="s">
        <v>548</v>
      </c>
      <c r="AT345" s="149" t="s">
        <v>189</v>
      </c>
      <c r="AU345" s="149" t="s">
        <v>84</v>
      </c>
      <c r="AY345" s="17" t="s">
        <v>187</v>
      </c>
      <c r="BE345" s="150">
        <f t="shared" si="84"/>
        <v>0</v>
      </c>
      <c r="BF345" s="150">
        <f t="shared" si="85"/>
        <v>0</v>
      </c>
      <c r="BG345" s="150">
        <f t="shared" si="86"/>
        <v>0</v>
      </c>
      <c r="BH345" s="150">
        <f t="shared" si="87"/>
        <v>0</v>
      </c>
      <c r="BI345" s="150">
        <f t="shared" si="88"/>
        <v>0</v>
      </c>
      <c r="BJ345" s="17" t="s">
        <v>84</v>
      </c>
      <c r="BK345" s="150">
        <f t="shared" si="89"/>
        <v>0</v>
      </c>
      <c r="BL345" s="17" t="s">
        <v>548</v>
      </c>
      <c r="BM345" s="149" t="s">
        <v>4645</v>
      </c>
    </row>
    <row r="346" spans="2:65" s="1" customFormat="1" ht="24.2" customHeight="1">
      <c r="B346" s="32"/>
      <c r="C346" s="137" t="s">
        <v>1387</v>
      </c>
      <c r="D346" s="137" t="s">
        <v>189</v>
      </c>
      <c r="E346" s="138" t="s">
        <v>4646</v>
      </c>
      <c r="F346" s="139" t="s">
        <v>4647</v>
      </c>
      <c r="G346" s="140" t="s">
        <v>406</v>
      </c>
      <c r="H346" s="141">
        <v>205</v>
      </c>
      <c r="I346" s="142"/>
      <c r="J346" s="143">
        <f t="shared" si="80"/>
        <v>0</v>
      </c>
      <c r="K346" s="144"/>
      <c r="L346" s="32"/>
      <c r="M346" s="145" t="s">
        <v>1</v>
      </c>
      <c r="N346" s="146" t="s">
        <v>39</v>
      </c>
      <c r="P346" s="147">
        <f t="shared" si="81"/>
        <v>0</v>
      </c>
      <c r="Q346" s="147">
        <v>4.2040000000000001E-2</v>
      </c>
      <c r="R346" s="147">
        <f t="shared" si="82"/>
        <v>8.6181999999999999</v>
      </c>
      <c r="S346" s="147">
        <v>0</v>
      </c>
      <c r="T346" s="148">
        <f t="shared" si="83"/>
        <v>0</v>
      </c>
      <c r="AR346" s="149" t="s">
        <v>548</v>
      </c>
      <c r="AT346" s="149" t="s">
        <v>189</v>
      </c>
      <c r="AU346" s="149" t="s">
        <v>84</v>
      </c>
      <c r="AY346" s="17" t="s">
        <v>187</v>
      </c>
      <c r="BE346" s="150">
        <f t="shared" si="84"/>
        <v>0</v>
      </c>
      <c r="BF346" s="150">
        <f t="shared" si="85"/>
        <v>0</v>
      </c>
      <c r="BG346" s="150">
        <f t="shared" si="86"/>
        <v>0</v>
      </c>
      <c r="BH346" s="150">
        <f t="shared" si="87"/>
        <v>0</v>
      </c>
      <c r="BI346" s="150">
        <f t="shared" si="88"/>
        <v>0</v>
      </c>
      <c r="BJ346" s="17" t="s">
        <v>84</v>
      </c>
      <c r="BK346" s="150">
        <f t="shared" si="89"/>
        <v>0</v>
      </c>
      <c r="BL346" s="17" t="s">
        <v>548</v>
      </c>
      <c r="BM346" s="149" t="s">
        <v>4648</v>
      </c>
    </row>
    <row r="347" spans="2:65" s="11" customFormat="1" ht="25.9" customHeight="1">
      <c r="B347" s="125"/>
      <c r="D347" s="126" t="s">
        <v>72</v>
      </c>
      <c r="E347" s="127" t="s">
        <v>4649</v>
      </c>
      <c r="F347" s="127" t="s">
        <v>4650</v>
      </c>
      <c r="I347" s="128"/>
      <c r="J347" s="129">
        <f>BK347</f>
        <v>0</v>
      </c>
      <c r="L347" s="125"/>
      <c r="M347" s="130"/>
      <c r="P347" s="131">
        <f>P348</f>
        <v>0</v>
      </c>
      <c r="R347" s="131">
        <f>R348</f>
        <v>0</v>
      </c>
      <c r="T347" s="132">
        <f>T348</f>
        <v>0</v>
      </c>
      <c r="AR347" s="126" t="s">
        <v>221</v>
      </c>
      <c r="AT347" s="133" t="s">
        <v>72</v>
      </c>
      <c r="AU347" s="133" t="s">
        <v>73</v>
      </c>
      <c r="AY347" s="126" t="s">
        <v>187</v>
      </c>
      <c r="BK347" s="134">
        <f>BK348</f>
        <v>0</v>
      </c>
    </row>
    <row r="348" spans="2:65" s="11" customFormat="1" ht="22.9" customHeight="1">
      <c r="B348" s="125"/>
      <c r="D348" s="126" t="s">
        <v>72</v>
      </c>
      <c r="E348" s="135" t="s">
        <v>4651</v>
      </c>
      <c r="F348" s="135" t="s">
        <v>4652</v>
      </c>
      <c r="I348" s="128"/>
      <c r="J348" s="136">
        <f>BK348</f>
        <v>0</v>
      </c>
      <c r="L348" s="125"/>
      <c r="M348" s="130"/>
      <c r="P348" s="131">
        <f>P349</f>
        <v>0</v>
      </c>
      <c r="R348" s="131">
        <f>R349</f>
        <v>0</v>
      </c>
      <c r="T348" s="132">
        <f>T349</f>
        <v>0</v>
      </c>
      <c r="AR348" s="126" t="s">
        <v>221</v>
      </c>
      <c r="AT348" s="133" t="s">
        <v>72</v>
      </c>
      <c r="AU348" s="133" t="s">
        <v>80</v>
      </c>
      <c r="AY348" s="126" t="s">
        <v>187</v>
      </c>
      <c r="BK348" s="134">
        <f>BK349</f>
        <v>0</v>
      </c>
    </row>
    <row r="349" spans="2:65" s="1" customFormat="1" ht="16.5" customHeight="1">
      <c r="B349" s="32"/>
      <c r="C349" s="137" t="s">
        <v>1392</v>
      </c>
      <c r="D349" s="137" t="s">
        <v>189</v>
      </c>
      <c r="E349" s="138" t="s">
        <v>4653</v>
      </c>
      <c r="F349" s="139" t="s">
        <v>4654</v>
      </c>
      <c r="G349" s="140" t="s">
        <v>1353</v>
      </c>
      <c r="H349" s="141">
        <v>1</v>
      </c>
      <c r="I349" s="142"/>
      <c r="J349" s="143">
        <f>ROUND(I349*H349,2)</f>
        <v>0</v>
      </c>
      <c r="K349" s="144"/>
      <c r="L349" s="32"/>
      <c r="M349" s="193" t="s">
        <v>1</v>
      </c>
      <c r="N349" s="194" t="s">
        <v>39</v>
      </c>
      <c r="O349" s="195"/>
      <c r="P349" s="196">
        <f>O349*H349</f>
        <v>0</v>
      </c>
      <c r="Q349" s="196">
        <v>0</v>
      </c>
      <c r="R349" s="196">
        <f>Q349*H349</f>
        <v>0</v>
      </c>
      <c r="S349" s="196">
        <v>0</v>
      </c>
      <c r="T349" s="197">
        <f>S349*H349</f>
        <v>0</v>
      </c>
      <c r="AR349" s="149" t="s">
        <v>4655</v>
      </c>
      <c r="AT349" s="149" t="s">
        <v>189</v>
      </c>
      <c r="AU349" s="149" t="s">
        <v>84</v>
      </c>
      <c r="AY349" s="17" t="s">
        <v>187</v>
      </c>
      <c r="BE349" s="150">
        <f>IF(N349="základní",J349,0)</f>
        <v>0</v>
      </c>
      <c r="BF349" s="150">
        <f>IF(N349="snížená",J349,0)</f>
        <v>0</v>
      </c>
      <c r="BG349" s="150">
        <f>IF(N349="zákl. přenesená",J349,0)</f>
        <v>0</v>
      </c>
      <c r="BH349" s="150">
        <f>IF(N349="sníž. přenesená",J349,0)</f>
        <v>0</v>
      </c>
      <c r="BI349" s="150">
        <f>IF(N349="nulová",J349,0)</f>
        <v>0</v>
      </c>
      <c r="BJ349" s="17" t="s">
        <v>84</v>
      </c>
      <c r="BK349" s="150">
        <f>ROUND(I349*H349,2)</f>
        <v>0</v>
      </c>
      <c r="BL349" s="17" t="s">
        <v>4655</v>
      </c>
      <c r="BM349" s="149" t="s">
        <v>4656</v>
      </c>
    </row>
    <row r="350" spans="2:65" s="1" customFormat="1" ht="6.95" customHeight="1">
      <c r="B350" s="44"/>
      <c r="C350" s="45"/>
      <c r="D350" s="45"/>
      <c r="E350" s="45"/>
      <c r="F350" s="45"/>
      <c r="G350" s="45"/>
      <c r="H350" s="45"/>
      <c r="I350" s="45"/>
      <c r="J350" s="45"/>
      <c r="K350" s="45"/>
      <c r="L350" s="32"/>
    </row>
  </sheetData>
  <sheetProtection algorithmName="SHA-512" hashValue="5kSKLM8VvjJ0othtp/Y2bFPFzvakn2rn8/oFPi9vLHaPK9AdGMVHF5Uu0/ZsNFGHX8CLZT9AMSbAOwbtEUKe4g==" saltValue="wNU4+roJVMVYWulu0NlOUTx32G1PZOTSnHm2kS3NcUw2oLzRykQ0VZGkTvgSdDpt7CAyQHUpv4N5En9J9U/EUw==" spinCount="100000" sheet="1" objects="1" scenarios="1" formatColumns="0" formatRows="0" autoFilter="0"/>
  <autoFilter ref="C132:K349" xr:uid="{00000000-0009-0000-0000-00000D000000}"/>
  <mergeCells count="9">
    <mergeCell ref="E87:H87"/>
    <mergeCell ref="E123:H123"/>
    <mergeCell ref="E125:H12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303"/>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120</v>
      </c>
    </row>
    <row r="3" spans="2:46" ht="6.95" customHeight="1">
      <c r="B3" s="18"/>
      <c r="C3" s="19"/>
      <c r="D3" s="19"/>
      <c r="E3" s="19"/>
      <c r="F3" s="19"/>
      <c r="G3" s="19"/>
      <c r="H3" s="19"/>
      <c r="I3" s="19"/>
      <c r="J3" s="19"/>
      <c r="K3" s="19"/>
      <c r="L3" s="20"/>
      <c r="AT3" s="17" t="s">
        <v>84</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s="1" customFormat="1" ht="12" customHeight="1">
      <c r="B8" s="32"/>
      <c r="D8" s="27" t="s">
        <v>134</v>
      </c>
      <c r="L8" s="32"/>
    </row>
    <row r="9" spans="2:46" s="1" customFormat="1" ht="16.5" customHeight="1">
      <c r="B9" s="32"/>
      <c r="E9" s="206" t="s">
        <v>4657</v>
      </c>
      <c r="F9" s="245"/>
      <c r="G9" s="245"/>
      <c r="H9" s="245"/>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21</v>
      </c>
      <c r="I12" s="27" t="s">
        <v>22</v>
      </c>
      <c r="J12" s="52" t="str">
        <f>'Rekapitulace stavby'!AN8</f>
        <v>11. 8. 2025</v>
      </c>
      <c r="L12" s="32"/>
    </row>
    <row r="13" spans="2:46" s="1" customFormat="1" ht="10.9" customHeight="1">
      <c r="B13" s="32"/>
      <c r="L13" s="32"/>
    </row>
    <row r="14" spans="2:46" s="1" customFormat="1" ht="12" customHeight="1">
      <c r="B14" s="32"/>
      <c r="D14" s="27" t="s">
        <v>24</v>
      </c>
      <c r="I14" s="27" t="s">
        <v>25</v>
      </c>
      <c r="J14" s="25" t="str">
        <f>IF('Rekapitulace stavby'!AN10="","",'Rekapitulace stavby'!AN10)</f>
        <v/>
      </c>
      <c r="L14" s="32"/>
    </row>
    <row r="15" spans="2:46" s="1" customFormat="1" ht="18" customHeight="1">
      <c r="B15" s="32"/>
      <c r="E15" s="25" t="str">
        <f>IF('Rekapitulace stavby'!E11="","",'Rekapitulace stavby'!E11)</f>
        <v xml:space="preserve"> </v>
      </c>
      <c r="I15" s="27" t="s">
        <v>26</v>
      </c>
      <c r="J15" s="25" t="str">
        <f>IF('Rekapitulace stavby'!AN11="","",'Rekapitulace stavby'!AN11)</f>
        <v/>
      </c>
      <c r="L15" s="32"/>
    </row>
    <row r="16" spans="2:46" s="1" customFormat="1" ht="6.95" customHeight="1">
      <c r="B16" s="32"/>
      <c r="L16" s="32"/>
    </row>
    <row r="17" spans="2:12" s="1" customFormat="1" ht="12" customHeight="1">
      <c r="B17" s="32"/>
      <c r="D17" s="27" t="s">
        <v>27</v>
      </c>
      <c r="I17" s="27" t="s">
        <v>25</v>
      </c>
      <c r="J17" s="28" t="str">
        <f>'Rekapitulace stavby'!AN13</f>
        <v>Vyplň údaj</v>
      </c>
      <c r="L17" s="32"/>
    </row>
    <row r="18" spans="2:12" s="1" customFormat="1" ht="18" customHeight="1">
      <c r="B18" s="32"/>
      <c r="E18" s="246" t="str">
        <f>'Rekapitulace stavby'!E14</f>
        <v>Vyplň údaj</v>
      </c>
      <c r="F18" s="211"/>
      <c r="G18" s="211"/>
      <c r="H18" s="211"/>
      <c r="I18" s="27" t="s">
        <v>26</v>
      </c>
      <c r="J18" s="28" t="str">
        <f>'Rekapitulace stavby'!AN14</f>
        <v>Vyplň údaj</v>
      </c>
      <c r="L18" s="32"/>
    </row>
    <row r="19" spans="2:12" s="1" customFormat="1" ht="6.95" customHeight="1">
      <c r="B19" s="32"/>
      <c r="L19" s="32"/>
    </row>
    <row r="20" spans="2:12" s="1" customFormat="1" ht="12" customHeight="1">
      <c r="B20" s="32"/>
      <c r="D20" s="27" t="s">
        <v>29</v>
      </c>
      <c r="I20" s="27" t="s">
        <v>25</v>
      </c>
      <c r="J20" s="25" t="str">
        <f>IF('Rekapitulace stavby'!AN16="","",'Rekapitulace stavby'!AN16)</f>
        <v/>
      </c>
      <c r="L20" s="32"/>
    </row>
    <row r="21" spans="2:12" s="1" customFormat="1" ht="18" customHeight="1">
      <c r="B21" s="32"/>
      <c r="E21" s="25" t="str">
        <f>IF('Rekapitulace stavby'!E17="","",'Rekapitulace stavby'!E17)</f>
        <v xml:space="preserve"> </v>
      </c>
      <c r="I21" s="27" t="s">
        <v>26</v>
      </c>
      <c r="J21" s="25" t="str">
        <f>IF('Rekapitulace stavby'!AN17="","",'Rekapitulace stavby'!AN17)</f>
        <v/>
      </c>
      <c r="L21" s="32"/>
    </row>
    <row r="22" spans="2:12" s="1" customFormat="1" ht="6.95" customHeight="1">
      <c r="B22" s="32"/>
      <c r="L22" s="32"/>
    </row>
    <row r="23" spans="2:12" s="1" customFormat="1" ht="12" customHeight="1">
      <c r="B23" s="32"/>
      <c r="D23" s="27" t="s">
        <v>31</v>
      </c>
      <c r="I23" s="27" t="s">
        <v>25</v>
      </c>
      <c r="J23" s="25" t="str">
        <f>IF('Rekapitulace stavby'!AN19="","",'Rekapitulace stavby'!AN19)</f>
        <v/>
      </c>
      <c r="L23" s="32"/>
    </row>
    <row r="24" spans="2:12" s="1" customFormat="1" ht="18" customHeight="1">
      <c r="B24" s="32"/>
      <c r="E24" s="25" t="str">
        <f>IF('Rekapitulace stavby'!E20="","",'Rekapitulace stavby'!E20)</f>
        <v xml:space="preserve"> </v>
      </c>
      <c r="I24" s="27" t="s">
        <v>26</v>
      </c>
      <c r="J24" s="25" t="str">
        <f>IF('Rekapitulace stavby'!AN20="","",'Rekapitulace stavby'!AN20)</f>
        <v/>
      </c>
      <c r="L24" s="32"/>
    </row>
    <row r="25" spans="2:12" s="1" customFormat="1" ht="6.95" customHeight="1">
      <c r="B25" s="32"/>
      <c r="L25" s="32"/>
    </row>
    <row r="26" spans="2:12" s="1" customFormat="1" ht="12" customHeight="1">
      <c r="B26" s="32"/>
      <c r="D26" s="27" t="s">
        <v>32</v>
      </c>
      <c r="L26" s="32"/>
    </row>
    <row r="27" spans="2:12" s="7" customFormat="1" ht="16.5" customHeight="1">
      <c r="B27" s="94"/>
      <c r="E27" s="216" t="s">
        <v>1</v>
      </c>
      <c r="F27" s="216"/>
      <c r="G27" s="216"/>
      <c r="H27" s="216"/>
      <c r="L27" s="94"/>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5" t="s">
        <v>33</v>
      </c>
      <c r="J30" s="66">
        <f>ROUND(J132, 2)</f>
        <v>0</v>
      </c>
      <c r="L30" s="32"/>
    </row>
    <row r="31" spans="2:12" s="1" customFormat="1" ht="6.95" customHeight="1">
      <c r="B31" s="32"/>
      <c r="D31" s="53"/>
      <c r="E31" s="53"/>
      <c r="F31" s="53"/>
      <c r="G31" s="53"/>
      <c r="H31" s="53"/>
      <c r="I31" s="53"/>
      <c r="J31" s="53"/>
      <c r="K31" s="53"/>
      <c r="L31" s="32"/>
    </row>
    <row r="32" spans="2:12" s="1" customFormat="1" ht="14.45" customHeight="1">
      <c r="B32" s="32"/>
      <c r="F32" s="35" t="s">
        <v>35</v>
      </c>
      <c r="I32" s="35" t="s">
        <v>34</v>
      </c>
      <c r="J32" s="35" t="s">
        <v>36</v>
      </c>
      <c r="L32" s="32"/>
    </row>
    <row r="33" spans="2:12" s="1" customFormat="1" ht="14.45" customHeight="1">
      <c r="B33" s="32"/>
      <c r="D33" s="55" t="s">
        <v>37</v>
      </c>
      <c r="E33" s="27" t="s">
        <v>38</v>
      </c>
      <c r="F33" s="86">
        <f>ROUND((SUM(BE132:BE302)),  2)</f>
        <v>0</v>
      </c>
      <c r="I33" s="96">
        <v>0.21</v>
      </c>
      <c r="J33" s="86">
        <f>ROUND(((SUM(BE132:BE302))*I33),  2)</f>
        <v>0</v>
      </c>
      <c r="L33" s="32"/>
    </row>
    <row r="34" spans="2:12" s="1" customFormat="1" ht="14.45" customHeight="1">
      <c r="B34" s="32"/>
      <c r="E34" s="27" t="s">
        <v>39</v>
      </c>
      <c r="F34" s="86">
        <f>ROUND((SUM(BF132:BF302)),  2)</f>
        <v>0</v>
      </c>
      <c r="I34" s="96">
        <v>0.12</v>
      </c>
      <c r="J34" s="86">
        <f>ROUND(((SUM(BF132:BF302))*I34),  2)</f>
        <v>0</v>
      </c>
      <c r="L34" s="32"/>
    </row>
    <row r="35" spans="2:12" s="1" customFormat="1" ht="14.45" hidden="1" customHeight="1">
      <c r="B35" s="32"/>
      <c r="E35" s="27" t="s">
        <v>40</v>
      </c>
      <c r="F35" s="86">
        <f>ROUND((SUM(BG132:BG302)),  2)</f>
        <v>0</v>
      </c>
      <c r="I35" s="96">
        <v>0.21</v>
      </c>
      <c r="J35" s="86">
        <f>0</f>
        <v>0</v>
      </c>
      <c r="L35" s="32"/>
    </row>
    <row r="36" spans="2:12" s="1" customFormat="1" ht="14.45" hidden="1" customHeight="1">
      <c r="B36" s="32"/>
      <c r="E36" s="27" t="s">
        <v>41</v>
      </c>
      <c r="F36" s="86">
        <f>ROUND((SUM(BH132:BH302)),  2)</f>
        <v>0</v>
      </c>
      <c r="I36" s="96">
        <v>0.12</v>
      </c>
      <c r="J36" s="86">
        <f>0</f>
        <v>0</v>
      </c>
      <c r="L36" s="32"/>
    </row>
    <row r="37" spans="2:12" s="1" customFormat="1" ht="14.45" hidden="1" customHeight="1">
      <c r="B37" s="32"/>
      <c r="E37" s="27" t="s">
        <v>42</v>
      </c>
      <c r="F37" s="86">
        <f>ROUND((SUM(BI132:BI302)),  2)</f>
        <v>0</v>
      </c>
      <c r="I37" s="96">
        <v>0</v>
      </c>
      <c r="J37" s="86">
        <f>0</f>
        <v>0</v>
      </c>
      <c r="L37" s="32"/>
    </row>
    <row r="38" spans="2:12" s="1" customFormat="1" ht="6.95" customHeight="1">
      <c r="B38" s="32"/>
      <c r="L38" s="32"/>
    </row>
    <row r="39" spans="2:12" s="1" customFormat="1" ht="25.35" customHeight="1">
      <c r="B39" s="32"/>
      <c r="C39" s="97"/>
      <c r="D39" s="98" t="s">
        <v>43</v>
      </c>
      <c r="E39" s="57"/>
      <c r="F39" s="57"/>
      <c r="G39" s="99" t="s">
        <v>44</v>
      </c>
      <c r="H39" s="100" t="s">
        <v>45</v>
      </c>
      <c r="I39" s="57"/>
      <c r="J39" s="101">
        <f>SUM(J30:J37)</f>
        <v>0</v>
      </c>
      <c r="K39" s="102"/>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136</v>
      </c>
      <c r="L82" s="32"/>
    </row>
    <row r="83" spans="2:47" s="1" customFormat="1" ht="6.95" customHeight="1">
      <c r="B83" s="32"/>
      <c r="L83" s="32"/>
    </row>
    <row r="84" spans="2:47" s="1" customFormat="1" ht="12" customHeight="1">
      <c r="B84" s="32"/>
      <c r="C84" s="27" t="s">
        <v>16</v>
      </c>
      <c r="L84" s="32"/>
    </row>
    <row r="85" spans="2:47" s="1" customFormat="1" ht="16.5" customHeight="1">
      <c r="B85" s="32"/>
      <c r="E85" s="243" t="str">
        <f>E7</f>
        <v>I-20002 - Modernizace bytových domů ul. Šenovská 65,67 a 69</v>
      </c>
      <c r="F85" s="244"/>
      <c r="G85" s="244"/>
      <c r="H85" s="244"/>
      <c r="L85" s="32"/>
    </row>
    <row r="86" spans="2:47" s="1" customFormat="1" ht="12" customHeight="1">
      <c r="B86" s="32"/>
      <c r="C86" s="27" t="s">
        <v>134</v>
      </c>
      <c r="L86" s="32"/>
    </row>
    <row r="87" spans="2:47" s="1" customFormat="1" ht="16.5" customHeight="1">
      <c r="B87" s="32"/>
      <c r="E87" s="206" t="str">
        <f>E9</f>
        <v>005 - SO 04 - Zpevněné plochy</v>
      </c>
      <c r="F87" s="245"/>
      <c r="G87" s="245"/>
      <c r="H87" s="245"/>
      <c r="L87" s="32"/>
    </row>
    <row r="88" spans="2:47" s="1" customFormat="1" ht="6.95" customHeight="1">
      <c r="B88" s="32"/>
      <c r="L88" s="32"/>
    </row>
    <row r="89" spans="2:47" s="1" customFormat="1" ht="12" customHeight="1">
      <c r="B89" s="32"/>
      <c r="C89" s="27" t="s">
        <v>20</v>
      </c>
      <c r="F89" s="25" t="str">
        <f>F12</f>
        <v xml:space="preserve"> </v>
      </c>
      <c r="I89" s="27" t="s">
        <v>22</v>
      </c>
      <c r="J89" s="52" t="str">
        <f>IF(J12="","",J12)</f>
        <v>11. 8. 2025</v>
      </c>
      <c r="L89" s="32"/>
    </row>
    <row r="90" spans="2:47" s="1" customFormat="1" ht="6.95" customHeight="1">
      <c r="B90" s="32"/>
      <c r="L90" s="32"/>
    </row>
    <row r="91" spans="2:47" s="1" customFormat="1" ht="15.2" customHeight="1">
      <c r="B91" s="32"/>
      <c r="C91" s="27" t="s">
        <v>24</v>
      </c>
      <c r="F91" s="25" t="str">
        <f>E15</f>
        <v xml:space="preserve"> </v>
      </c>
      <c r="I91" s="27" t="s">
        <v>29</v>
      </c>
      <c r="J91" s="30" t="str">
        <f>E21</f>
        <v xml:space="preserve"> </v>
      </c>
      <c r="L91" s="32"/>
    </row>
    <row r="92" spans="2:47" s="1" customFormat="1" ht="15.2" customHeight="1">
      <c r="B92" s="32"/>
      <c r="C92" s="27" t="s">
        <v>27</v>
      </c>
      <c r="F92" s="25" t="str">
        <f>IF(E18="","",E18)</f>
        <v>Vyplň údaj</v>
      </c>
      <c r="I92" s="27" t="s">
        <v>31</v>
      </c>
      <c r="J92" s="30" t="str">
        <f>E24</f>
        <v xml:space="preserve"> </v>
      </c>
      <c r="L92" s="32"/>
    </row>
    <row r="93" spans="2:47" s="1" customFormat="1" ht="10.35" customHeight="1">
      <c r="B93" s="32"/>
      <c r="L93" s="32"/>
    </row>
    <row r="94" spans="2:47" s="1" customFormat="1" ht="29.25" customHeight="1">
      <c r="B94" s="32"/>
      <c r="C94" s="105" t="s">
        <v>137</v>
      </c>
      <c r="D94" s="97"/>
      <c r="E94" s="97"/>
      <c r="F94" s="97"/>
      <c r="G94" s="97"/>
      <c r="H94" s="97"/>
      <c r="I94" s="97"/>
      <c r="J94" s="106" t="s">
        <v>138</v>
      </c>
      <c r="K94" s="97"/>
      <c r="L94" s="32"/>
    </row>
    <row r="95" spans="2:47" s="1" customFormat="1" ht="10.35" customHeight="1">
      <c r="B95" s="32"/>
      <c r="L95" s="32"/>
    </row>
    <row r="96" spans="2:47" s="1" customFormat="1" ht="22.9" customHeight="1">
      <c r="B96" s="32"/>
      <c r="C96" s="107" t="s">
        <v>139</v>
      </c>
      <c r="J96" s="66">
        <f>J132</f>
        <v>0</v>
      </c>
      <c r="L96" s="32"/>
      <c r="AU96" s="17" t="s">
        <v>140</v>
      </c>
    </row>
    <row r="97" spans="2:12" s="8" customFormat="1" ht="24.95" customHeight="1">
      <c r="B97" s="108"/>
      <c r="D97" s="109" t="s">
        <v>4658</v>
      </c>
      <c r="E97" s="110"/>
      <c r="F97" s="110"/>
      <c r="G97" s="110"/>
      <c r="H97" s="110"/>
      <c r="I97" s="110"/>
      <c r="J97" s="111">
        <f>J133</f>
        <v>0</v>
      </c>
      <c r="L97" s="108"/>
    </row>
    <row r="98" spans="2:12" s="9" customFormat="1" ht="19.899999999999999" customHeight="1">
      <c r="B98" s="112"/>
      <c r="D98" s="113" t="s">
        <v>4659</v>
      </c>
      <c r="E98" s="114"/>
      <c r="F98" s="114"/>
      <c r="G98" s="114"/>
      <c r="H98" s="114"/>
      <c r="I98" s="114"/>
      <c r="J98" s="115">
        <f>J134</f>
        <v>0</v>
      </c>
      <c r="L98" s="112"/>
    </row>
    <row r="99" spans="2:12" s="9" customFormat="1" ht="19.899999999999999" customHeight="1">
      <c r="B99" s="112"/>
      <c r="D99" s="113" t="s">
        <v>4660</v>
      </c>
      <c r="E99" s="114"/>
      <c r="F99" s="114"/>
      <c r="G99" s="114"/>
      <c r="H99" s="114"/>
      <c r="I99" s="114"/>
      <c r="J99" s="115">
        <f>J183</f>
        <v>0</v>
      </c>
      <c r="L99" s="112"/>
    </row>
    <row r="100" spans="2:12" s="9" customFormat="1" ht="19.899999999999999" customHeight="1">
      <c r="B100" s="112"/>
      <c r="D100" s="113" t="s">
        <v>4661</v>
      </c>
      <c r="E100" s="114"/>
      <c r="F100" s="114"/>
      <c r="G100" s="114"/>
      <c r="H100" s="114"/>
      <c r="I100" s="114"/>
      <c r="J100" s="115">
        <f>J194</f>
        <v>0</v>
      </c>
      <c r="L100" s="112"/>
    </row>
    <row r="101" spans="2:12" s="9" customFormat="1" ht="19.899999999999999" customHeight="1">
      <c r="B101" s="112"/>
      <c r="D101" s="113" t="s">
        <v>4662</v>
      </c>
      <c r="E101" s="114"/>
      <c r="F101" s="114"/>
      <c r="G101" s="114"/>
      <c r="H101" s="114"/>
      <c r="I101" s="114"/>
      <c r="J101" s="115">
        <f>J239</f>
        <v>0</v>
      </c>
      <c r="L101" s="112"/>
    </row>
    <row r="102" spans="2:12" s="9" customFormat="1" ht="19.899999999999999" customHeight="1">
      <c r="B102" s="112"/>
      <c r="D102" s="113" t="s">
        <v>4663</v>
      </c>
      <c r="E102" s="114"/>
      <c r="F102" s="114"/>
      <c r="G102" s="114"/>
      <c r="H102" s="114"/>
      <c r="I102" s="114"/>
      <c r="J102" s="115">
        <f>J241</f>
        <v>0</v>
      </c>
      <c r="L102" s="112"/>
    </row>
    <row r="103" spans="2:12" s="9" customFormat="1" ht="19.899999999999999" customHeight="1">
      <c r="B103" s="112"/>
      <c r="D103" s="113" t="s">
        <v>4664</v>
      </c>
      <c r="E103" s="114"/>
      <c r="F103" s="114"/>
      <c r="G103" s="114"/>
      <c r="H103" s="114"/>
      <c r="I103" s="114"/>
      <c r="J103" s="115">
        <f>J270</f>
        <v>0</v>
      </c>
      <c r="L103" s="112"/>
    </row>
    <row r="104" spans="2:12" s="9" customFormat="1" ht="19.899999999999999" customHeight="1">
      <c r="B104" s="112"/>
      <c r="D104" s="113" t="s">
        <v>4665</v>
      </c>
      <c r="E104" s="114"/>
      <c r="F104" s="114"/>
      <c r="G104" s="114"/>
      <c r="H104" s="114"/>
      <c r="I104" s="114"/>
      <c r="J104" s="115">
        <f>J280</f>
        <v>0</v>
      </c>
      <c r="L104" s="112"/>
    </row>
    <row r="105" spans="2:12" s="8" customFormat="1" ht="24.95" customHeight="1">
      <c r="B105" s="108"/>
      <c r="D105" s="109" t="s">
        <v>4666</v>
      </c>
      <c r="E105" s="110"/>
      <c r="F105" s="110"/>
      <c r="G105" s="110"/>
      <c r="H105" s="110"/>
      <c r="I105" s="110"/>
      <c r="J105" s="111">
        <f>J282</f>
        <v>0</v>
      </c>
      <c r="L105" s="108"/>
    </row>
    <row r="106" spans="2:12" s="9" customFormat="1" ht="19.899999999999999" customHeight="1">
      <c r="B106" s="112"/>
      <c r="D106" s="113" t="s">
        <v>4667</v>
      </c>
      <c r="E106" s="114"/>
      <c r="F106" s="114"/>
      <c r="G106" s="114"/>
      <c r="H106" s="114"/>
      <c r="I106" s="114"/>
      <c r="J106" s="115">
        <f>J283</f>
        <v>0</v>
      </c>
      <c r="L106" s="112"/>
    </row>
    <row r="107" spans="2:12" s="8" customFormat="1" ht="24.95" customHeight="1">
      <c r="B107" s="108"/>
      <c r="D107" s="109" t="s">
        <v>4668</v>
      </c>
      <c r="E107" s="110"/>
      <c r="F107" s="110"/>
      <c r="G107" s="110"/>
      <c r="H107" s="110"/>
      <c r="I107" s="110"/>
      <c r="J107" s="111">
        <f>J290</f>
        <v>0</v>
      </c>
      <c r="L107" s="108"/>
    </row>
    <row r="108" spans="2:12" s="8" customFormat="1" ht="24.95" customHeight="1">
      <c r="B108" s="108"/>
      <c r="D108" s="109" t="s">
        <v>4669</v>
      </c>
      <c r="E108" s="110"/>
      <c r="F108" s="110"/>
      <c r="G108" s="110"/>
      <c r="H108" s="110"/>
      <c r="I108" s="110"/>
      <c r="J108" s="111">
        <f>J292</f>
        <v>0</v>
      </c>
      <c r="L108" s="108"/>
    </row>
    <row r="109" spans="2:12" s="9" customFormat="1" ht="19.899999999999999" customHeight="1">
      <c r="B109" s="112"/>
      <c r="D109" s="113" t="s">
        <v>4670</v>
      </c>
      <c r="E109" s="114"/>
      <c r="F109" s="114"/>
      <c r="G109" s="114"/>
      <c r="H109" s="114"/>
      <c r="I109" s="114"/>
      <c r="J109" s="115">
        <f>J293</f>
        <v>0</v>
      </c>
      <c r="L109" s="112"/>
    </row>
    <row r="110" spans="2:12" s="9" customFormat="1" ht="19.899999999999999" customHeight="1">
      <c r="B110" s="112"/>
      <c r="D110" s="113" t="s">
        <v>4671</v>
      </c>
      <c r="E110" s="114"/>
      <c r="F110" s="114"/>
      <c r="G110" s="114"/>
      <c r="H110" s="114"/>
      <c r="I110" s="114"/>
      <c r="J110" s="115">
        <f>J297</f>
        <v>0</v>
      </c>
      <c r="L110" s="112"/>
    </row>
    <row r="111" spans="2:12" s="9" customFormat="1" ht="19.899999999999999" customHeight="1">
      <c r="B111" s="112"/>
      <c r="D111" s="113" t="s">
        <v>4672</v>
      </c>
      <c r="E111" s="114"/>
      <c r="F111" s="114"/>
      <c r="G111" s="114"/>
      <c r="H111" s="114"/>
      <c r="I111" s="114"/>
      <c r="J111" s="115">
        <f>J299</f>
        <v>0</v>
      </c>
      <c r="L111" s="112"/>
    </row>
    <row r="112" spans="2:12" s="9" customFormat="1" ht="19.899999999999999" customHeight="1">
      <c r="B112" s="112"/>
      <c r="D112" s="113" t="s">
        <v>4673</v>
      </c>
      <c r="E112" s="114"/>
      <c r="F112" s="114"/>
      <c r="G112" s="114"/>
      <c r="H112" s="114"/>
      <c r="I112" s="114"/>
      <c r="J112" s="115">
        <f>J301</f>
        <v>0</v>
      </c>
      <c r="L112" s="112"/>
    </row>
    <row r="113" spans="2:12" s="1" customFormat="1" ht="21.75" customHeight="1">
      <c r="B113" s="32"/>
      <c r="L113" s="32"/>
    </row>
    <row r="114" spans="2:12" s="1" customFormat="1" ht="6.95" customHeight="1">
      <c r="B114" s="44"/>
      <c r="C114" s="45"/>
      <c r="D114" s="45"/>
      <c r="E114" s="45"/>
      <c r="F114" s="45"/>
      <c r="G114" s="45"/>
      <c r="H114" s="45"/>
      <c r="I114" s="45"/>
      <c r="J114" s="45"/>
      <c r="K114" s="45"/>
      <c r="L114" s="32"/>
    </row>
    <row r="118" spans="2:12" s="1" customFormat="1" ht="6.95" customHeight="1">
      <c r="B118" s="46"/>
      <c r="C118" s="47"/>
      <c r="D118" s="47"/>
      <c r="E118" s="47"/>
      <c r="F118" s="47"/>
      <c r="G118" s="47"/>
      <c r="H118" s="47"/>
      <c r="I118" s="47"/>
      <c r="J118" s="47"/>
      <c r="K118" s="47"/>
      <c r="L118" s="32"/>
    </row>
    <row r="119" spans="2:12" s="1" customFormat="1" ht="24.95" customHeight="1">
      <c r="B119" s="32"/>
      <c r="C119" s="21" t="s">
        <v>172</v>
      </c>
      <c r="L119" s="32"/>
    </row>
    <row r="120" spans="2:12" s="1" customFormat="1" ht="6.95" customHeight="1">
      <c r="B120" s="32"/>
      <c r="L120" s="32"/>
    </row>
    <row r="121" spans="2:12" s="1" customFormat="1" ht="12" customHeight="1">
      <c r="B121" s="32"/>
      <c r="C121" s="27" t="s">
        <v>16</v>
      </c>
      <c r="L121" s="32"/>
    </row>
    <row r="122" spans="2:12" s="1" customFormat="1" ht="16.5" customHeight="1">
      <c r="B122" s="32"/>
      <c r="E122" s="243" t="str">
        <f>E7</f>
        <v>I-20002 - Modernizace bytových domů ul. Šenovská 65,67 a 69</v>
      </c>
      <c r="F122" s="244"/>
      <c r="G122" s="244"/>
      <c r="H122" s="244"/>
      <c r="L122" s="32"/>
    </row>
    <row r="123" spans="2:12" s="1" customFormat="1" ht="12" customHeight="1">
      <c r="B123" s="32"/>
      <c r="C123" s="27" t="s">
        <v>134</v>
      </c>
      <c r="L123" s="32"/>
    </row>
    <row r="124" spans="2:12" s="1" customFormat="1" ht="16.5" customHeight="1">
      <c r="B124" s="32"/>
      <c r="E124" s="206" t="str">
        <f>E9</f>
        <v>005 - SO 04 - Zpevněné plochy</v>
      </c>
      <c r="F124" s="245"/>
      <c r="G124" s="245"/>
      <c r="H124" s="245"/>
      <c r="L124" s="32"/>
    </row>
    <row r="125" spans="2:12" s="1" customFormat="1" ht="6.95" customHeight="1">
      <c r="B125" s="32"/>
      <c r="L125" s="32"/>
    </row>
    <row r="126" spans="2:12" s="1" customFormat="1" ht="12" customHeight="1">
      <c r="B126" s="32"/>
      <c r="C126" s="27" t="s">
        <v>20</v>
      </c>
      <c r="F126" s="25" t="str">
        <f>F12</f>
        <v xml:space="preserve"> </v>
      </c>
      <c r="I126" s="27" t="s">
        <v>22</v>
      </c>
      <c r="J126" s="52" t="str">
        <f>IF(J12="","",J12)</f>
        <v>11. 8. 2025</v>
      </c>
      <c r="L126" s="32"/>
    </row>
    <row r="127" spans="2:12" s="1" customFormat="1" ht="6.95" customHeight="1">
      <c r="B127" s="32"/>
      <c r="L127" s="32"/>
    </row>
    <row r="128" spans="2:12" s="1" customFormat="1" ht="15.2" customHeight="1">
      <c r="B128" s="32"/>
      <c r="C128" s="27" t="s">
        <v>24</v>
      </c>
      <c r="F128" s="25" t="str">
        <f>E15</f>
        <v xml:space="preserve"> </v>
      </c>
      <c r="I128" s="27" t="s">
        <v>29</v>
      </c>
      <c r="J128" s="30" t="str">
        <f>E21</f>
        <v xml:space="preserve"> </v>
      </c>
      <c r="L128" s="32"/>
    </row>
    <row r="129" spans="2:65" s="1" customFormat="1" ht="15.2" customHeight="1">
      <c r="B129" s="32"/>
      <c r="C129" s="27" t="s">
        <v>27</v>
      </c>
      <c r="F129" s="25" t="str">
        <f>IF(E18="","",E18)</f>
        <v>Vyplň údaj</v>
      </c>
      <c r="I129" s="27" t="s">
        <v>31</v>
      </c>
      <c r="J129" s="30" t="str">
        <f>E24</f>
        <v xml:space="preserve"> </v>
      </c>
      <c r="L129" s="32"/>
    </row>
    <row r="130" spans="2:65" s="1" customFormat="1" ht="10.35" customHeight="1">
      <c r="B130" s="32"/>
      <c r="L130" s="32"/>
    </row>
    <row r="131" spans="2:65" s="10" customFormat="1" ht="29.25" customHeight="1">
      <c r="B131" s="116"/>
      <c r="C131" s="117" t="s">
        <v>173</v>
      </c>
      <c r="D131" s="118" t="s">
        <v>58</v>
      </c>
      <c r="E131" s="118" t="s">
        <v>54</v>
      </c>
      <c r="F131" s="118" t="s">
        <v>55</v>
      </c>
      <c r="G131" s="118" t="s">
        <v>174</v>
      </c>
      <c r="H131" s="118" t="s">
        <v>175</v>
      </c>
      <c r="I131" s="118" t="s">
        <v>176</v>
      </c>
      <c r="J131" s="119" t="s">
        <v>138</v>
      </c>
      <c r="K131" s="120" t="s">
        <v>177</v>
      </c>
      <c r="L131" s="116"/>
      <c r="M131" s="59" t="s">
        <v>1</v>
      </c>
      <c r="N131" s="60" t="s">
        <v>37</v>
      </c>
      <c r="O131" s="60" t="s">
        <v>178</v>
      </c>
      <c r="P131" s="60" t="s">
        <v>179</v>
      </c>
      <c r="Q131" s="60" t="s">
        <v>180</v>
      </c>
      <c r="R131" s="60" t="s">
        <v>181</v>
      </c>
      <c r="S131" s="60" t="s">
        <v>182</v>
      </c>
      <c r="T131" s="61" t="s">
        <v>183</v>
      </c>
    </row>
    <row r="132" spans="2:65" s="1" customFormat="1" ht="22.9" customHeight="1">
      <c r="B132" s="32"/>
      <c r="C132" s="64" t="s">
        <v>184</v>
      </c>
      <c r="J132" s="121">
        <f>BK132</f>
        <v>0</v>
      </c>
      <c r="L132" s="32"/>
      <c r="M132" s="62"/>
      <c r="N132" s="53"/>
      <c r="O132" s="53"/>
      <c r="P132" s="122">
        <f>P133+P282+P290+P292</f>
        <v>0</v>
      </c>
      <c r="Q132" s="53"/>
      <c r="R132" s="122">
        <f>R133+R282+R290+R292</f>
        <v>0</v>
      </c>
      <c r="S132" s="53"/>
      <c r="T132" s="123">
        <f>T133+T282+T290+T292</f>
        <v>0</v>
      </c>
      <c r="AT132" s="17" t="s">
        <v>72</v>
      </c>
      <c r="AU132" s="17" t="s">
        <v>140</v>
      </c>
      <c r="BK132" s="124">
        <f>BK133+BK282+BK290+BK292</f>
        <v>0</v>
      </c>
    </row>
    <row r="133" spans="2:65" s="11" customFormat="1" ht="25.9" customHeight="1">
      <c r="B133" s="125"/>
      <c r="D133" s="126" t="s">
        <v>72</v>
      </c>
      <c r="E133" s="127" t="s">
        <v>185</v>
      </c>
      <c r="F133" s="127" t="s">
        <v>4674</v>
      </c>
      <c r="I133" s="128"/>
      <c r="J133" s="129">
        <f>BK133</f>
        <v>0</v>
      </c>
      <c r="L133" s="125"/>
      <c r="M133" s="130"/>
      <c r="P133" s="131">
        <f>P134+P183+P194+P239+P241+P270+P280</f>
        <v>0</v>
      </c>
      <c r="R133" s="131">
        <f>R134+R183+R194+R239+R241+R270+R280</f>
        <v>0</v>
      </c>
      <c r="T133" s="132">
        <f>T134+T183+T194+T239+T241+T270+T280</f>
        <v>0</v>
      </c>
      <c r="AR133" s="126" t="s">
        <v>80</v>
      </c>
      <c r="AT133" s="133" t="s">
        <v>72</v>
      </c>
      <c r="AU133" s="133" t="s">
        <v>73</v>
      </c>
      <c r="AY133" s="126" t="s">
        <v>187</v>
      </c>
      <c r="BK133" s="134">
        <f>BK134+BK183+BK194+BK239+BK241+BK270+BK280</f>
        <v>0</v>
      </c>
    </row>
    <row r="134" spans="2:65" s="11" customFormat="1" ht="22.9" customHeight="1">
      <c r="B134" s="125"/>
      <c r="D134" s="126" t="s">
        <v>72</v>
      </c>
      <c r="E134" s="135" t="s">
        <v>80</v>
      </c>
      <c r="F134" s="135" t="s">
        <v>4675</v>
      </c>
      <c r="I134" s="128"/>
      <c r="J134" s="136">
        <f>BK134</f>
        <v>0</v>
      </c>
      <c r="L134" s="125"/>
      <c r="M134" s="130"/>
      <c r="P134" s="131">
        <f>SUM(P135:P182)</f>
        <v>0</v>
      </c>
      <c r="R134" s="131">
        <f>SUM(R135:R182)</f>
        <v>0</v>
      </c>
      <c r="T134" s="132">
        <f>SUM(T135:T182)</f>
        <v>0</v>
      </c>
      <c r="AR134" s="126" t="s">
        <v>80</v>
      </c>
      <c r="AT134" s="133" t="s">
        <v>72</v>
      </c>
      <c r="AU134" s="133" t="s">
        <v>80</v>
      </c>
      <c r="AY134" s="126" t="s">
        <v>187</v>
      </c>
      <c r="BK134" s="134">
        <f>SUM(BK135:BK182)</f>
        <v>0</v>
      </c>
    </row>
    <row r="135" spans="2:65" s="1" customFormat="1" ht="33" customHeight="1">
      <c r="B135" s="32"/>
      <c r="C135" s="137" t="s">
        <v>80</v>
      </c>
      <c r="D135" s="137" t="s">
        <v>189</v>
      </c>
      <c r="E135" s="138" t="s">
        <v>4676</v>
      </c>
      <c r="F135" s="139" t="s">
        <v>4677</v>
      </c>
      <c r="G135" s="140" t="s">
        <v>245</v>
      </c>
      <c r="H135" s="141">
        <v>20</v>
      </c>
      <c r="I135" s="142"/>
      <c r="J135" s="143">
        <f t="shared" ref="J135:J140" si="0">ROUND(I135*H135,2)</f>
        <v>0</v>
      </c>
      <c r="K135" s="144"/>
      <c r="L135" s="32"/>
      <c r="M135" s="145" t="s">
        <v>1</v>
      </c>
      <c r="N135" s="146" t="s">
        <v>38</v>
      </c>
      <c r="P135" s="147">
        <f t="shared" ref="P135:P140" si="1">O135*H135</f>
        <v>0</v>
      </c>
      <c r="Q135" s="147">
        <v>0</v>
      </c>
      <c r="R135" s="147">
        <f t="shared" ref="R135:R140" si="2">Q135*H135</f>
        <v>0</v>
      </c>
      <c r="S135" s="147">
        <v>0</v>
      </c>
      <c r="T135" s="148">
        <f t="shared" ref="T135:T140" si="3">S135*H135</f>
        <v>0</v>
      </c>
      <c r="AR135" s="149" t="s">
        <v>193</v>
      </c>
      <c r="AT135" s="149" t="s">
        <v>189</v>
      </c>
      <c r="AU135" s="149" t="s">
        <v>84</v>
      </c>
      <c r="AY135" s="17" t="s">
        <v>187</v>
      </c>
      <c r="BE135" s="150">
        <f t="shared" ref="BE135:BE140" si="4">IF(N135="základní",J135,0)</f>
        <v>0</v>
      </c>
      <c r="BF135" s="150">
        <f t="shared" ref="BF135:BF140" si="5">IF(N135="snížená",J135,0)</f>
        <v>0</v>
      </c>
      <c r="BG135" s="150">
        <f t="shared" ref="BG135:BG140" si="6">IF(N135="zákl. přenesená",J135,0)</f>
        <v>0</v>
      </c>
      <c r="BH135" s="150">
        <f t="shared" ref="BH135:BH140" si="7">IF(N135="sníž. přenesená",J135,0)</f>
        <v>0</v>
      </c>
      <c r="BI135" s="150">
        <f t="shared" ref="BI135:BI140" si="8">IF(N135="nulová",J135,0)</f>
        <v>0</v>
      </c>
      <c r="BJ135" s="17" t="s">
        <v>80</v>
      </c>
      <c r="BK135" s="150">
        <f t="shared" ref="BK135:BK140" si="9">ROUND(I135*H135,2)</f>
        <v>0</v>
      </c>
      <c r="BL135" s="17" t="s">
        <v>193</v>
      </c>
      <c r="BM135" s="149" t="s">
        <v>84</v>
      </c>
    </row>
    <row r="136" spans="2:65" s="1" customFormat="1" ht="21.75" customHeight="1">
      <c r="B136" s="32"/>
      <c r="C136" s="137" t="s">
        <v>84</v>
      </c>
      <c r="D136" s="137" t="s">
        <v>189</v>
      </c>
      <c r="E136" s="138" t="s">
        <v>4678</v>
      </c>
      <c r="F136" s="139" t="s">
        <v>4679</v>
      </c>
      <c r="G136" s="140" t="s">
        <v>245</v>
      </c>
      <c r="H136" s="141">
        <v>20</v>
      </c>
      <c r="I136" s="142"/>
      <c r="J136" s="143">
        <f t="shared" si="0"/>
        <v>0</v>
      </c>
      <c r="K136" s="144"/>
      <c r="L136" s="32"/>
      <c r="M136" s="145" t="s">
        <v>1</v>
      </c>
      <c r="N136" s="146" t="s">
        <v>38</v>
      </c>
      <c r="P136" s="147">
        <f t="shared" si="1"/>
        <v>0</v>
      </c>
      <c r="Q136" s="147">
        <v>0</v>
      </c>
      <c r="R136" s="147">
        <f t="shared" si="2"/>
        <v>0</v>
      </c>
      <c r="S136" s="147">
        <v>0</v>
      </c>
      <c r="T136" s="148">
        <f t="shared" si="3"/>
        <v>0</v>
      </c>
      <c r="AR136" s="149" t="s">
        <v>193</v>
      </c>
      <c r="AT136" s="149" t="s">
        <v>189</v>
      </c>
      <c r="AU136" s="149" t="s">
        <v>84</v>
      </c>
      <c r="AY136" s="17" t="s">
        <v>187</v>
      </c>
      <c r="BE136" s="150">
        <f t="shared" si="4"/>
        <v>0</v>
      </c>
      <c r="BF136" s="150">
        <f t="shared" si="5"/>
        <v>0</v>
      </c>
      <c r="BG136" s="150">
        <f t="shared" si="6"/>
        <v>0</v>
      </c>
      <c r="BH136" s="150">
        <f t="shared" si="7"/>
        <v>0</v>
      </c>
      <c r="BI136" s="150">
        <f t="shared" si="8"/>
        <v>0</v>
      </c>
      <c r="BJ136" s="17" t="s">
        <v>80</v>
      </c>
      <c r="BK136" s="150">
        <f t="shared" si="9"/>
        <v>0</v>
      </c>
      <c r="BL136" s="17" t="s">
        <v>193</v>
      </c>
      <c r="BM136" s="149" t="s">
        <v>193</v>
      </c>
    </row>
    <row r="137" spans="2:65" s="1" customFormat="1" ht="24.2" customHeight="1">
      <c r="B137" s="32"/>
      <c r="C137" s="137" t="s">
        <v>210</v>
      </c>
      <c r="D137" s="137" t="s">
        <v>189</v>
      </c>
      <c r="E137" s="138" t="s">
        <v>4680</v>
      </c>
      <c r="F137" s="139" t="s">
        <v>4681</v>
      </c>
      <c r="G137" s="140" t="s">
        <v>406</v>
      </c>
      <c r="H137" s="141">
        <v>1</v>
      </c>
      <c r="I137" s="142"/>
      <c r="J137" s="143">
        <f t="shared" si="0"/>
        <v>0</v>
      </c>
      <c r="K137" s="144"/>
      <c r="L137" s="32"/>
      <c r="M137" s="145" t="s">
        <v>1</v>
      </c>
      <c r="N137" s="146" t="s">
        <v>38</v>
      </c>
      <c r="P137" s="147">
        <f t="shared" si="1"/>
        <v>0</v>
      </c>
      <c r="Q137" s="147">
        <v>0</v>
      </c>
      <c r="R137" s="147">
        <f t="shared" si="2"/>
        <v>0</v>
      </c>
      <c r="S137" s="147">
        <v>0</v>
      </c>
      <c r="T137" s="148">
        <f t="shared" si="3"/>
        <v>0</v>
      </c>
      <c r="AR137" s="149" t="s">
        <v>193</v>
      </c>
      <c r="AT137" s="149" t="s">
        <v>189</v>
      </c>
      <c r="AU137" s="149" t="s">
        <v>84</v>
      </c>
      <c r="AY137" s="17" t="s">
        <v>187</v>
      </c>
      <c r="BE137" s="150">
        <f t="shared" si="4"/>
        <v>0</v>
      </c>
      <c r="BF137" s="150">
        <f t="shared" si="5"/>
        <v>0</v>
      </c>
      <c r="BG137" s="150">
        <f t="shared" si="6"/>
        <v>0</v>
      </c>
      <c r="BH137" s="150">
        <f t="shared" si="7"/>
        <v>0</v>
      </c>
      <c r="BI137" s="150">
        <f t="shared" si="8"/>
        <v>0</v>
      </c>
      <c r="BJ137" s="17" t="s">
        <v>80</v>
      </c>
      <c r="BK137" s="150">
        <f t="shared" si="9"/>
        <v>0</v>
      </c>
      <c r="BL137" s="17" t="s">
        <v>193</v>
      </c>
      <c r="BM137" s="149" t="s">
        <v>226</v>
      </c>
    </row>
    <row r="138" spans="2:65" s="1" customFormat="1" ht="33" customHeight="1">
      <c r="B138" s="32"/>
      <c r="C138" s="137" t="s">
        <v>193</v>
      </c>
      <c r="D138" s="137" t="s">
        <v>189</v>
      </c>
      <c r="E138" s="138" t="s">
        <v>4682</v>
      </c>
      <c r="F138" s="139" t="s">
        <v>4683</v>
      </c>
      <c r="G138" s="140" t="s">
        <v>245</v>
      </c>
      <c r="H138" s="141">
        <v>146.4</v>
      </c>
      <c r="I138" s="142"/>
      <c r="J138" s="143">
        <f t="shared" si="0"/>
        <v>0</v>
      </c>
      <c r="K138" s="144"/>
      <c r="L138" s="32"/>
      <c r="M138" s="145" t="s">
        <v>1</v>
      </c>
      <c r="N138" s="146" t="s">
        <v>38</v>
      </c>
      <c r="P138" s="147">
        <f t="shared" si="1"/>
        <v>0</v>
      </c>
      <c r="Q138" s="147">
        <v>0</v>
      </c>
      <c r="R138" s="147">
        <f t="shared" si="2"/>
        <v>0</v>
      </c>
      <c r="S138" s="147">
        <v>0</v>
      </c>
      <c r="T138" s="148">
        <f t="shared" si="3"/>
        <v>0</v>
      </c>
      <c r="AR138" s="149" t="s">
        <v>193</v>
      </c>
      <c r="AT138" s="149" t="s">
        <v>189</v>
      </c>
      <c r="AU138" s="149" t="s">
        <v>84</v>
      </c>
      <c r="AY138" s="17" t="s">
        <v>187</v>
      </c>
      <c r="BE138" s="150">
        <f t="shared" si="4"/>
        <v>0</v>
      </c>
      <c r="BF138" s="150">
        <f t="shared" si="5"/>
        <v>0</v>
      </c>
      <c r="BG138" s="150">
        <f t="shared" si="6"/>
        <v>0</v>
      </c>
      <c r="BH138" s="150">
        <f t="shared" si="7"/>
        <v>0</v>
      </c>
      <c r="BI138" s="150">
        <f t="shared" si="8"/>
        <v>0</v>
      </c>
      <c r="BJ138" s="17" t="s">
        <v>80</v>
      </c>
      <c r="BK138" s="150">
        <f t="shared" si="9"/>
        <v>0</v>
      </c>
      <c r="BL138" s="17" t="s">
        <v>193</v>
      </c>
      <c r="BM138" s="149" t="s">
        <v>242</v>
      </c>
    </row>
    <row r="139" spans="2:65" s="1" customFormat="1" ht="24.2" customHeight="1">
      <c r="B139" s="32"/>
      <c r="C139" s="137" t="s">
        <v>221</v>
      </c>
      <c r="D139" s="137" t="s">
        <v>189</v>
      </c>
      <c r="E139" s="138" t="s">
        <v>4684</v>
      </c>
      <c r="F139" s="139" t="s">
        <v>4685</v>
      </c>
      <c r="G139" s="140" t="s">
        <v>245</v>
      </c>
      <c r="H139" s="141">
        <v>146.4</v>
      </c>
      <c r="I139" s="142"/>
      <c r="J139" s="143">
        <f t="shared" si="0"/>
        <v>0</v>
      </c>
      <c r="K139" s="144"/>
      <c r="L139" s="32"/>
      <c r="M139" s="145" t="s">
        <v>1</v>
      </c>
      <c r="N139" s="146" t="s">
        <v>38</v>
      </c>
      <c r="P139" s="147">
        <f t="shared" si="1"/>
        <v>0</v>
      </c>
      <c r="Q139" s="147">
        <v>0</v>
      </c>
      <c r="R139" s="147">
        <f t="shared" si="2"/>
        <v>0</v>
      </c>
      <c r="S139" s="147">
        <v>0</v>
      </c>
      <c r="T139" s="148">
        <f t="shared" si="3"/>
        <v>0</v>
      </c>
      <c r="AR139" s="149" t="s">
        <v>193</v>
      </c>
      <c r="AT139" s="149" t="s">
        <v>189</v>
      </c>
      <c r="AU139" s="149" t="s">
        <v>84</v>
      </c>
      <c r="AY139" s="17" t="s">
        <v>187</v>
      </c>
      <c r="BE139" s="150">
        <f t="shared" si="4"/>
        <v>0</v>
      </c>
      <c r="BF139" s="150">
        <f t="shared" si="5"/>
        <v>0</v>
      </c>
      <c r="BG139" s="150">
        <f t="shared" si="6"/>
        <v>0</v>
      </c>
      <c r="BH139" s="150">
        <f t="shared" si="7"/>
        <v>0</v>
      </c>
      <c r="BI139" s="150">
        <f t="shared" si="8"/>
        <v>0</v>
      </c>
      <c r="BJ139" s="17" t="s">
        <v>80</v>
      </c>
      <c r="BK139" s="150">
        <f t="shared" si="9"/>
        <v>0</v>
      </c>
      <c r="BL139" s="17" t="s">
        <v>193</v>
      </c>
      <c r="BM139" s="149" t="s">
        <v>255</v>
      </c>
    </row>
    <row r="140" spans="2:65" s="1" customFormat="1" ht="24.2" customHeight="1">
      <c r="B140" s="32"/>
      <c r="C140" s="137" t="s">
        <v>226</v>
      </c>
      <c r="D140" s="137" t="s">
        <v>189</v>
      </c>
      <c r="E140" s="138" t="s">
        <v>4686</v>
      </c>
      <c r="F140" s="139" t="s">
        <v>4687</v>
      </c>
      <c r="G140" s="140" t="s">
        <v>245</v>
      </c>
      <c r="H140" s="141">
        <v>255.6</v>
      </c>
      <c r="I140" s="142"/>
      <c r="J140" s="143">
        <f t="shared" si="0"/>
        <v>0</v>
      </c>
      <c r="K140" s="144"/>
      <c r="L140" s="32"/>
      <c r="M140" s="145" t="s">
        <v>1</v>
      </c>
      <c r="N140" s="146" t="s">
        <v>38</v>
      </c>
      <c r="P140" s="147">
        <f t="shared" si="1"/>
        <v>0</v>
      </c>
      <c r="Q140" s="147">
        <v>0</v>
      </c>
      <c r="R140" s="147">
        <f t="shared" si="2"/>
        <v>0</v>
      </c>
      <c r="S140" s="147">
        <v>0</v>
      </c>
      <c r="T140" s="148">
        <f t="shared" si="3"/>
        <v>0</v>
      </c>
      <c r="AR140" s="149" t="s">
        <v>193</v>
      </c>
      <c r="AT140" s="149" t="s">
        <v>189</v>
      </c>
      <c r="AU140" s="149" t="s">
        <v>84</v>
      </c>
      <c r="AY140" s="17" t="s">
        <v>187</v>
      </c>
      <c r="BE140" s="150">
        <f t="shared" si="4"/>
        <v>0</v>
      </c>
      <c r="BF140" s="150">
        <f t="shared" si="5"/>
        <v>0</v>
      </c>
      <c r="BG140" s="150">
        <f t="shared" si="6"/>
        <v>0</v>
      </c>
      <c r="BH140" s="150">
        <f t="shared" si="7"/>
        <v>0</v>
      </c>
      <c r="BI140" s="150">
        <f t="shared" si="8"/>
        <v>0</v>
      </c>
      <c r="BJ140" s="17" t="s">
        <v>80</v>
      </c>
      <c r="BK140" s="150">
        <f t="shared" si="9"/>
        <v>0</v>
      </c>
      <c r="BL140" s="17" t="s">
        <v>193</v>
      </c>
      <c r="BM140" s="149" t="s">
        <v>8</v>
      </c>
    </row>
    <row r="141" spans="2:65" s="13" customFormat="1" ht="11.25">
      <c r="B141" s="161"/>
      <c r="D141" s="151" t="s">
        <v>197</v>
      </c>
      <c r="E141" s="162" t="s">
        <v>1</v>
      </c>
      <c r="F141" s="163" t="s">
        <v>4688</v>
      </c>
      <c r="H141" s="164">
        <v>255.6</v>
      </c>
      <c r="I141" s="165"/>
      <c r="L141" s="161"/>
      <c r="M141" s="166"/>
      <c r="T141" s="167"/>
      <c r="AT141" s="162" t="s">
        <v>197</v>
      </c>
      <c r="AU141" s="162" t="s">
        <v>84</v>
      </c>
      <c r="AV141" s="13" t="s">
        <v>84</v>
      </c>
      <c r="AW141" s="13" t="s">
        <v>30</v>
      </c>
      <c r="AX141" s="13" t="s">
        <v>73</v>
      </c>
      <c r="AY141" s="162" t="s">
        <v>187</v>
      </c>
    </row>
    <row r="142" spans="2:65" s="14" customFormat="1" ht="11.25">
      <c r="B142" s="168"/>
      <c r="D142" s="151" t="s">
        <v>197</v>
      </c>
      <c r="E142" s="169" t="s">
        <v>1</v>
      </c>
      <c r="F142" s="170" t="s">
        <v>4689</v>
      </c>
      <c r="H142" s="171">
        <v>255.6</v>
      </c>
      <c r="I142" s="172"/>
      <c r="L142" s="168"/>
      <c r="M142" s="173"/>
      <c r="T142" s="174"/>
      <c r="AT142" s="169" t="s">
        <v>197</v>
      </c>
      <c r="AU142" s="169" t="s">
        <v>84</v>
      </c>
      <c r="AV142" s="14" t="s">
        <v>193</v>
      </c>
      <c r="AW142" s="14" t="s">
        <v>30</v>
      </c>
      <c r="AX142" s="14" t="s">
        <v>80</v>
      </c>
      <c r="AY142" s="169" t="s">
        <v>187</v>
      </c>
    </row>
    <row r="143" spans="2:65" s="1" customFormat="1" ht="24.2" customHeight="1">
      <c r="B143" s="32"/>
      <c r="C143" s="137" t="s">
        <v>233</v>
      </c>
      <c r="D143" s="137" t="s">
        <v>189</v>
      </c>
      <c r="E143" s="138" t="s">
        <v>4690</v>
      </c>
      <c r="F143" s="139" t="s">
        <v>4691</v>
      </c>
      <c r="G143" s="140" t="s">
        <v>245</v>
      </c>
      <c r="H143" s="141">
        <v>109.2</v>
      </c>
      <c r="I143" s="142"/>
      <c r="J143" s="143">
        <f t="shared" ref="J143:J149" si="10">ROUND(I143*H143,2)</f>
        <v>0</v>
      </c>
      <c r="K143" s="144"/>
      <c r="L143" s="32"/>
      <c r="M143" s="145" t="s">
        <v>1</v>
      </c>
      <c r="N143" s="146" t="s">
        <v>38</v>
      </c>
      <c r="P143" s="147">
        <f t="shared" ref="P143:P149" si="11">O143*H143</f>
        <v>0</v>
      </c>
      <c r="Q143" s="147">
        <v>0</v>
      </c>
      <c r="R143" s="147">
        <f t="shared" ref="R143:R149" si="12">Q143*H143</f>
        <v>0</v>
      </c>
      <c r="S143" s="147">
        <v>0</v>
      </c>
      <c r="T143" s="148">
        <f t="shared" ref="T143:T149" si="13">S143*H143</f>
        <v>0</v>
      </c>
      <c r="AR143" s="149" t="s">
        <v>193</v>
      </c>
      <c r="AT143" s="149" t="s">
        <v>189</v>
      </c>
      <c r="AU143" s="149" t="s">
        <v>84</v>
      </c>
      <c r="AY143" s="17" t="s">
        <v>187</v>
      </c>
      <c r="BE143" s="150">
        <f t="shared" ref="BE143:BE149" si="14">IF(N143="základní",J143,0)</f>
        <v>0</v>
      </c>
      <c r="BF143" s="150">
        <f t="shared" ref="BF143:BF149" si="15">IF(N143="snížená",J143,0)</f>
        <v>0</v>
      </c>
      <c r="BG143" s="150">
        <f t="shared" ref="BG143:BG149" si="16">IF(N143="zákl. přenesená",J143,0)</f>
        <v>0</v>
      </c>
      <c r="BH143" s="150">
        <f t="shared" ref="BH143:BH149" si="17">IF(N143="sníž. přenesená",J143,0)</f>
        <v>0</v>
      </c>
      <c r="BI143" s="150">
        <f t="shared" ref="BI143:BI149" si="18">IF(N143="nulová",J143,0)</f>
        <v>0</v>
      </c>
      <c r="BJ143" s="17" t="s">
        <v>80</v>
      </c>
      <c r="BK143" s="150">
        <f t="shared" ref="BK143:BK149" si="19">ROUND(I143*H143,2)</f>
        <v>0</v>
      </c>
      <c r="BL143" s="17" t="s">
        <v>193</v>
      </c>
      <c r="BM143" s="149" t="s">
        <v>274</v>
      </c>
    </row>
    <row r="144" spans="2:65" s="1" customFormat="1" ht="24.2" customHeight="1">
      <c r="B144" s="32"/>
      <c r="C144" s="137" t="s">
        <v>242</v>
      </c>
      <c r="D144" s="137" t="s">
        <v>189</v>
      </c>
      <c r="E144" s="138" t="s">
        <v>4692</v>
      </c>
      <c r="F144" s="139" t="s">
        <v>4693</v>
      </c>
      <c r="G144" s="140" t="s">
        <v>245</v>
      </c>
      <c r="H144" s="141">
        <v>839.4</v>
      </c>
      <c r="I144" s="142"/>
      <c r="J144" s="143">
        <f t="shared" si="10"/>
        <v>0</v>
      </c>
      <c r="K144" s="144"/>
      <c r="L144" s="32"/>
      <c r="M144" s="145" t="s">
        <v>1</v>
      </c>
      <c r="N144" s="146" t="s">
        <v>38</v>
      </c>
      <c r="P144" s="147">
        <f t="shared" si="11"/>
        <v>0</v>
      </c>
      <c r="Q144" s="147">
        <v>0</v>
      </c>
      <c r="R144" s="147">
        <f t="shared" si="12"/>
        <v>0</v>
      </c>
      <c r="S144" s="147">
        <v>0</v>
      </c>
      <c r="T144" s="148">
        <f t="shared" si="13"/>
        <v>0</v>
      </c>
      <c r="AR144" s="149" t="s">
        <v>193</v>
      </c>
      <c r="AT144" s="149" t="s">
        <v>189</v>
      </c>
      <c r="AU144" s="149" t="s">
        <v>84</v>
      </c>
      <c r="AY144" s="17" t="s">
        <v>187</v>
      </c>
      <c r="BE144" s="150">
        <f t="shared" si="14"/>
        <v>0</v>
      </c>
      <c r="BF144" s="150">
        <f t="shared" si="15"/>
        <v>0</v>
      </c>
      <c r="BG144" s="150">
        <f t="shared" si="16"/>
        <v>0</v>
      </c>
      <c r="BH144" s="150">
        <f t="shared" si="17"/>
        <v>0</v>
      </c>
      <c r="BI144" s="150">
        <f t="shared" si="18"/>
        <v>0</v>
      </c>
      <c r="BJ144" s="17" t="s">
        <v>80</v>
      </c>
      <c r="BK144" s="150">
        <f t="shared" si="19"/>
        <v>0</v>
      </c>
      <c r="BL144" s="17" t="s">
        <v>193</v>
      </c>
      <c r="BM144" s="149" t="s">
        <v>287</v>
      </c>
    </row>
    <row r="145" spans="2:65" s="1" customFormat="1" ht="24.2" customHeight="1">
      <c r="B145" s="32"/>
      <c r="C145" s="137" t="s">
        <v>251</v>
      </c>
      <c r="D145" s="137" t="s">
        <v>189</v>
      </c>
      <c r="E145" s="138" t="s">
        <v>4694</v>
      </c>
      <c r="F145" s="139" t="s">
        <v>4695</v>
      </c>
      <c r="G145" s="140" t="s">
        <v>245</v>
      </c>
      <c r="H145" s="141">
        <v>839.4</v>
      </c>
      <c r="I145" s="142"/>
      <c r="J145" s="143">
        <f t="shared" si="10"/>
        <v>0</v>
      </c>
      <c r="K145" s="144"/>
      <c r="L145" s="32"/>
      <c r="M145" s="145" t="s">
        <v>1</v>
      </c>
      <c r="N145" s="146" t="s">
        <v>38</v>
      </c>
      <c r="P145" s="147">
        <f t="shared" si="11"/>
        <v>0</v>
      </c>
      <c r="Q145" s="147">
        <v>0</v>
      </c>
      <c r="R145" s="147">
        <f t="shared" si="12"/>
        <v>0</v>
      </c>
      <c r="S145" s="147">
        <v>0</v>
      </c>
      <c r="T145" s="148">
        <f t="shared" si="13"/>
        <v>0</v>
      </c>
      <c r="AR145" s="149" t="s">
        <v>193</v>
      </c>
      <c r="AT145" s="149" t="s">
        <v>189</v>
      </c>
      <c r="AU145" s="149" t="s">
        <v>84</v>
      </c>
      <c r="AY145" s="17" t="s">
        <v>187</v>
      </c>
      <c r="BE145" s="150">
        <f t="shared" si="14"/>
        <v>0</v>
      </c>
      <c r="BF145" s="150">
        <f t="shared" si="15"/>
        <v>0</v>
      </c>
      <c r="BG145" s="150">
        <f t="shared" si="16"/>
        <v>0</v>
      </c>
      <c r="BH145" s="150">
        <f t="shared" si="17"/>
        <v>0</v>
      </c>
      <c r="BI145" s="150">
        <f t="shared" si="18"/>
        <v>0</v>
      </c>
      <c r="BJ145" s="17" t="s">
        <v>80</v>
      </c>
      <c r="BK145" s="150">
        <f t="shared" si="19"/>
        <v>0</v>
      </c>
      <c r="BL145" s="17" t="s">
        <v>193</v>
      </c>
      <c r="BM145" s="149" t="s">
        <v>297</v>
      </c>
    </row>
    <row r="146" spans="2:65" s="1" customFormat="1" ht="16.5" customHeight="1">
      <c r="B146" s="32"/>
      <c r="C146" s="137" t="s">
        <v>255</v>
      </c>
      <c r="D146" s="137" t="s">
        <v>189</v>
      </c>
      <c r="E146" s="138" t="s">
        <v>4696</v>
      </c>
      <c r="F146" s="139" t="s">
        <v>4697</v>
      </c>
      <c r="G146" s="140" t="s">
        <v>397</v>
      </c>
      <c r="H146" s="141">
        <v>145.19999999999999</v>
      </c>
      <c r="I146" s="142"/>
      <c r="J146" s="143">
        <f t="shared" si="10"/>
        <v>0</v>
      </c>
      <c r="K146" s="144"/>
      <c r="L146" s="32"/>
      <c r="M146" s="145" t="s">
        <v>1</v>
      </c>
      <c r="N146" s="146" t="s">
        <v>38</v>
      </c>
      <c r="P146" s="147">
        <f t="shared" si="11"/>
        <v>0</v>
      </c>
      <c r="Q146" s="147">
        <v>0</v>
      </c>
      <c r="R146" s="147">
        <f t="shared" si="12"/>
        <v>0</v>
      </c>
      <c r="S146" s="147">
        <v>0</v>
      </c>
      <c r="T146" s="148">
        <f t="shared" si="13"/>
        <v>0</v>
      </c>
      <c r="AR146" s="149" t="s">
        <v>193</v>
      </c>
      <c r="AT146" s="149" t="s">
        <v>189</v>
      </c>
      <c r="AU146" s="149" t="s">
        <v>84</v>
      </c>
      <c r="AY146" s="17" t="s">
        <v>187</v>
      </c>
      <c r="BE146" s="150">
        <f t="shared" si="14"/>
        <v>0</v>
      </c>
      <c r="BF146" s="150">
        <f t="shared" si="15"/>
        <v>0</v>
      </c>
      <c r="BG146" s="150">
        <f t="shared" si="16"/>
        <v>0</v>
      </c>
      <c r="BH146" s="150">
        <f t="shared" si="17"/>
        <v>0</v>
      </c>
      <c r="BI146" s="150">
        <f t="shared" si="18"/>
        <v>0</v>
      </c>
      <c r="BJ146" s="17" t="s">
        <v>80</v>
      </c>
      <c r="BK146" s="150">
        <f t="shared" si="19"/>
        <v>0</v>
      </c>
      <c r="BL146" s="17" t="s">
        <v>193</v>
      </c>
      <c r="BM146" s="149" t="s">
        <v>312</v>
      </c>
    </row>
    <row r="147" spans="2:65" s="1" customFormat="1" ht="24.2" customHeight="1">
      <c r="B147" s="32"/>
      <c r="C147" s="137" t="s">
        <v>261</v>
      </c>
      <c r="D147" s="137" t="s">
        <v>189</v>
      </c>
      <c r="E147" s="138" t="s">
        <v>4698</v>
      </c>
      <c r="F147" s="139" t="s">
        <v>4699</v>
      </c>
      <c r="G147" s="140" t="s">
        <v>192</v>
      </c>
      <c r="H147" s="141">
        <v>12</v>
      </c>
      <c r="I147" s="142"/>
      <c r="J147" s="143">
        <f t="shared" si="10"/>
        <v>0</v>
      </c>
      <c r="K147" s="144"/>
      <c r="L147" s="32"/>
      <c r="M147" s="145" t="s">
        <v>1</v>
      </c>
      <c r="N147" s="146" t="s">
        <v>38</v>
      </c>
      <c r="P147" s="147">
        <f t="shared" si="11"/>
        <v>0</v>
      </c>
      <c r="Q147" s="147">
        <v>0</v>
      </c>
      <c r="R147" s="147">
        <f t="shared" si="12"/>
        <v>0</v>
      </c>
      <c r="S147" s="147">
        <v>0</v>
      </c>
      <c r="T147" s="148">
        <f t="shared" si="13"/>
        <v>0</v>
      </c>
      <c r="AR147" s="149" t="s">
        <v>193</v>
      </c>
      <c r="AT147" s="149" t="s">
        <v>189</v>
      </c>
      <c r="AU147" s="149" t="s">
        <v>84</v>
      </c>
      <c r="AY147" s="17" t="s">
        <v>187</v>
      </c>
      <c r="BE147" s="150">
        <f t="shared" si="14"/>
        <v>0</v>
      </c>
      <c r="BF147" s="150">
        <f t="shared" si="15"/>
        <v>0</v>
      </c>
      <c r="BG147" s="150">
        <f t="shared" si="16"/>
        <v>0</v>
      </c>
      <c r="BH147" s="150">
        <f t="shared" si="17"/>
        <v>0</v>
      </c>
      <c r="BI147" s="150">
        <f t="shared" si="18"/>
        <v>0</v>
      </c>
      <c r="BJ147" s="17" t="s">
        <v>80</v>
      </c>
      <c r="BK147" s="150">
        <f t="shared" si="19"/>
        <v>0</v>
      </c>
      <c r="BL147" s="17" t="s">
        <v>193</v>
      </c>
      <c r="BM147" s="149" t="s">
        <v>325</v>
      </c>
    </row>
    <row r="148" spans="2:65" s="1" customFormat="1" ht="21.75" customHeight="1">
      <c r="B148" s="32"/>
      <c r="C148" s="137" t="s">
        <v>8</v>
      </c>
      <c r="D148" s="137" t="s">
        <v>189</v>
      </c>
      <c r="E148" s="138" t="s">
        <v>4700</v>
      </c>
      <c r="F148" s="139" t="s">
        <v>4701</v>
      </c>
      <c r="G148" s="140" t="s">
        <v>192</v>
      </c>
      <c r="H148" s="141">
        <v>480</v>
      </c>
      <c r="I148" s="142"/>
      <c r="J148" s="143">
        <f t="shared" si="10"/>
        <v>0</v>
      </c>
      <c r="K148" s="144"/>
      <c r="L148" s="32"/>
      <c r="M148" s="145" t="s">
        <v>1</v>
      </c>
      <c r="N148" s="146" t="s">
        <v>38</v>
      </c>
      <c r="P148" s="147">
        <f t="shared" si="11"/>
        <v>0</v>
      </c>
      <c r="Q148" s="147">
        <v>0</v>
      </c>
      <c r="R148" s="147">
        <f t="shared" si="12"/>
        <v>0</v>
      </c>
      <c r="S148" s="147">
        <v>0</v>
      </c>
      <c r="T148" s="148">
        <f t="shared" si="13"/>
        <v>0</v>
      </c>
      <c r="AR148" s="149" t="s">
        <v>193</v>
      </c>
      <c r="AT148" s="149" t="s">
        <v>189</v>
      </c>
      <c r="AU148" s="149" t="s">
        <v>84</v>
      </c>
      <c r="AY148" s="17" t="s">
        <v>187</v>
      </c>
      <c r="BE148" s="150">
        <f t="shared" si="14"/>
        <v>0</v>
      </c>
      <c r="BF148" s="150">
        <f t="shared" si="15"/>
        <v>0</v>
      </c>
      <c r="BG148" s="150">
        <f t="shared" si="16"/>
        <v>0</v>
      </c>
      <c r="BH148" s="150">
        <f t="shared" si="17"/>
        <v>0</v>
      </c>
      <c r="BI148" s="150">
        <f t="shared" si="18"/>
        <v>0</v>
      </c>
      <c r="BJ148" s="17" t="s">
        <v>80</v>
      </c>
      <c r="BK148" s="150">
        <f t="shared" si="19"/>
        <v>0</v>
      </c>
      <c r="BL148" s="17" t="s">
        <v>193</v>
      </c>
      <c r="BM148" s="149" t="s">
        <v>343</v>
      </c>
    </row>
    <row r="149" spans="2:65" s="1" customFormat="1" ht="24.2" customHeight="1">
      <c r="B149" s="32"/>
      <c r="C149" s="137" t="s">
        <v>270</v>
      </c>
      <c r="D149" s="137" t="s">
        <v>189</v>
      </c>
      <c r="E149" s="138" t="s">
        <v>4702</v>
      </c>
      <c r="F149" s="139" t="s">
        <v>4703</v>
      </c>
      <c r="G149" s="140" t="s">
        <v>192</v>
      </c>
      <c r="H149" s="141">
        <v>312.3</v>
      </c>
      <c r="I149" s="142"/>
      <c r="J149" s="143">
        <f t="shared" si="10"/>
        <v>0</v>
      </c>
      <c r="K149" s="144"/>
      <c r="L149" s="32"/>
      <c r="M149" s="145" t="s">
        <v>1</v>
      </c>
      <c r="N149" s="146" t="s">
        <v>38</v>
      </c>
      <c r="P149" s="147">
        <f t="shared" si="11"/>
        <v>0</v>
      </c>
      <c r="Q149" s="147">
        <v>0</v>
      </c>
      <c r="R149" s="147">
        <f t="shared" si="12"/>
        <v>0</v>
      </c>
      <c r="S149" s="147">
        <v>0</v>
      </c>
      <c r="T149" s="148">
        <f t="shared" si="13"/>
        <v>0</v>
      </c>
      <c r="AR149" s="149" t="s">
        <v>193</v>
      </c>
      <c r="AT149" s="149" t="s">
        <v>189</v>
      </c>
      <c r="AU149" s="149" t="s">
        <v>84</v>
      </c>
      <c r="AY149" s="17" t="s">
        <v>187</v>
      </c>
      <c r="BE149" s="150">
        <f t="shared" si="14"/>
        <v>0</v>
      </c>
      <c r="BF149" s="150">
        <f t="shared" si="15"/>
        <v>0</v>
      </c>
      <c r="BG149" s="150">
        <f t="shared" si="16"/>
        <v>0</v>
      </c>
      <c r="BH149" s="150">
        <f t="shared" si="17"/>
        <v>0</v>
      </c>
      <c r="BI149" s="150">
        <f t="shared" si="18"/>
        <v>0</v>
      </c>
      <c r="BJ149" s="17" t="s">
        <v>80</v>
      </c>
      <c r="BK149" s="150">
        <f t="shared" si="19"/>
        <v>0</v>
      </c>
      <c r="BL149" s="17" t="s">
        <v>193</v>
      </c>
      <c r="BM149" s="149" t="s">
        <v>354</v>
      </c>
    </row>
    <row r="150" spans="2:65" s="13" customFormat="1" ht="11.25">
      <c r="B150" s="161"/>
      <c r="D150" s="151" t="s">
        <v>197</v>
      </c>
      <c r="E150" s="162" t="s">
        <v>1</v>
      </c>
      <c r="F150" s="163" t="s">
        <v>4704</v>
      </c>
      <c r="H150" s="164">
        <v>312.3</v>
      </c>
      <c r="I150" s="165"/>
      <c r="L150" s="161"/>
      <c r="M150" s="166"/>
      <c r="T150" s="167"/>
      <c r="AT150" s="162" t="s">
        <v>197</v>
      </c>
      <c r="AU150" s="162" t="s">
        <v>84</v>
      </c>
      <c r="AV150" s="13" t="s">
        <v>84</v>
      </c>
      <c r="AW150" s="13" t="s">
        <v>30</v>
      </c>
      <c r="AX150" s="13" t="s">
        <v>73</v>
      </c>
      <c r="AY150" s="162" t="s">
        <v>187</v>
      </c>
    </row>
    <row r="151" spans="2:65" s="12" customFormat="1" ht="11.25">
      <c r="B151" s="155"/>
      <c r="D151" s="151" t="s">
        <v>197</v>
      </c>
      <c r="E151" s="156" t="s">
        <v>1</v>
      </c>
      <c r="F151" s="157" t="s">
        <v>4705</v>
      </c>
      <c r="H151" s="156" t="s">
        <v>1</v>
      </c>
      <c r="I151" s="158"/>
      <c r="L151" s="155"/>
      <c r="M151" s="159"/>
      <c r="T151" s="160"/>
      <c r="AT151" s="156" t="s">
        <v>197</v>
      </c>
      <c r="AU151" s="156" t="s">
        <v>84</v>
      </c>
      <c r="AV151" s="12" t="s">
        <v>80</v>
      </c>
      <c r="AW151" s="12" t="s">
        <v>30</v>
      </c>
      <c r="AX151" s="12" t="s">
        <v>73</v>
      </c>
      <c r="AY151" s="156" t="s">
        <v>187</v>
      </c>
    </row>
    <row r="152" spans="2:65" s="14" customFormat="1" ht="11.25">
      <c r="B152" s="168"/>
      <c r="D152" s="151" t="s">
        <v>197</v>
      </c>
      <c r="E152" s="169" t="s">
        <v>1</v>
      </c>
      <c r="F152" s="170" t="s">
        <v>202</v>
      </c>
      <c r="H152" s="171">
        <v>312.3</v>
      </c>
      <c r="I152" s="172"/>
      <c r="L152" s="168"/>
      <c r="M152" s="173"/>
      <c r="T152" s="174"/>
      <c r="AT152" s="169" t="s">
        <v>197</v>
      </c>
      <c r="AU152" s="169" t="s">
        <v>84</v>
      </c>
      <c r="AV152" s="14" t="s">
        <v>193</v>
      </c>
      <c r="AW152" s="14" t="s">
        <v>30</v>
      </c>
      <c r="AX152" s="14" t="s">
        <v>80</v>
      </c>
      <c r="AY152" s="169" t="s">
        <v>187</v>
      </c>
    </row>
    <row r="153" spans="2:65" s="1" customFormat="1" ht="24.2" customHeight="1">
      <c r="B153" s="32"/>
      <c r="C153" s="137" t="s">
        <v>274</v>
      </c>
      <c r="D153" s="137" t="s">
        <v>189</v>
      </c>
      <c r="E153" s="138" t="s">
        <v>4706</v>
      </c>
      <c r="F153" s="139" t="s">
        <v>4707</v>
      </c>
      <c r="G153" s="140" t="s">
        <v>192</v>
      </c>
      <c r="H153" s="141">
        <v>312.3</v>
      </c>
      <c r="I153" s="142"/>
      <c r="J153" s="143">
        <f>ROUND(I153*H153,2)</f>
        <v>0</v>
      </c>
      <c r="K153" s="144"/>
      <c r="L153" s="32"/>
      <c r="M153" s="145" t="s">
        <v>1</v>
      </c>
      <c r="N153" s="146" t="s">
        <v>38</v>
      </c>
      <c r="P153" s="147">
        <f>O153*H153</f>
        <v>0</v>
      </c>
      <c r="Q153" s="147">
        <v>0</v>
      </c>
      <c r="R153" s="147">
        <f>Q153*H153</f>
        <v>0</v>
      </c>
      <c r="S153" s="147">
        <v>0</v>
      </c>
      <c r="T153" s="148">
        <f>S153*H153</f>
        <v>0</v>
      </c>
      <c r="AR153" s="149" t="s">
        <v>193</v>
      </c>
      <c r="AT153" s="149" t="s">
        <v>189</v>
      </c>
      <c r="AU153" s="149" t="s">
        <v>84</v>
      </c>
      <c r="AY153" s="17" t="s">
        <v>187</v>
      </c>
      <c r="BE153" s="150">
        <f>IF(N153="základní",J153,0)</f>
        <v>0</v>
      </c>
      <c r="BF153" s="150">
        <f>IF(N153="snížená",J153,0)</f>
        <v>0</v>
      </c>
      <c r="BG153" s="150">
        <f>IF(N153="zákl. přenesená",J153,0)</f>
        <v>0</v>
      </c>
      <c r="BH153" s="150">
        <f>IF(N153="sníž. přenesená",J153,0)</f>
        <v>0</v>
      </c>
      <c r="BI153" s="150">
        <f>IF(N153="nulová",J153,0)</f>
        <v>0</v>
      </c>
      <c r="BJ153" s="17" t="s">
        <v>80</v>
      </c>
      <c r="BK153" s="150">
        <f>ROUND(I153*H153,2)</f>
        <v>0</v>
      </c>
      <c r="BL153" s="17" t="s">
        <v>193</v>
      </c>
      <c r="BM153" s="149" t="s">
        <v>366</v>
      </c>
    </row>
    <row r="154" spans="2:65" s="1" customFormat="1" ht="24.2" customHeight="1">
      <c r="B154" s="32"/>
      <c r="C154" s="137" t="s">
        <v>279</v>
      </c>
      <c r="D154" s="137" t="s">
        <v>189</v>
      </c>
      <c r="E154" s="138" t="s">
        <v>4708</v>
      </c>
      <c r="F154" s="139" t="s">
        <v>4709</v>
      </c>
      <c r="G154" s="140" t="s">
        <v>192</v>
      </c>
      <c r="H154" s="141">
        <v>280.7</v>
      </c>
      <c r="I154" s="142"/>
      <c r="J154" s="143">
        <f>ROUND(I154*H154,2)</f>
        <v>0</v>
      </c>
      <c r="K154" s="144"/>
      <c r="L154" s="32"/>
      <c r="M154" s="145" t="s">
        <v>1</v>
      </c>
      <c r="N154" s="146" t="s">
        <v>38</v>
      </c>
      <c r="P154" s="147">
        <f>O154*H154</f>
        <v>0</v>
      </c>
      <c r="Q154" s="147">
        <v>0</v>
      </c>
      <c r="R154" s="147">
        <f>Q154*H154</f>
        <v>0</v>
      </c>
      <c r="S154" s="147">
        <v>0</v>
      </c>
      <c r="T154" s="148">
        <f>S154*H154</f>
        <v>0</v>
      </c>
      <c r="AR154" s="149" t="s">
        <v>193</v>
      </c>
      <c r="AT154" s="149" t="s">
        <v>189</v>
      </c>
      <c r="AU154" s="149" t="s">
        <v>84</v>
      </c>
      <c r="AY154" s="17" t="s">
        <v>187</v>
      </c>
      <c r="BE154" s="150">
        <f>IF(N154="základní",J154,0)</f>
        <v>0</v>
      </c>
      <c r="BF154" s="150">
        <f>IF(N154="snížená",J154,0)</f>
        <v>0</v>
      </c>
      <c r="BG154" s="150">
        <f>IF(N154="zákl. přenesená",J154,0)</f>
        <v>0</v>
      </c>
      <c r="BH154" s="150">
        <f>IF(N154="sníž. přenesená",J154,0)</f>
        <v>0</v>
      </c>
      <c r="BI154" s="150">
        <f>IF(N154="nulová",J154,0)</f>
        <v>0</v>
      </c>
      <c r="BJ154" s="17" t="s">
        <v>80</v>
      </c>
      <c r="BK154" s="150">
        <f>ROUND(I154*H154,2)</f>
        <v>0</v>
      </c>
      <c r="BL154" s="17" t="s">
        <v>193</v>
      </c>
      <c r="BM154" s="149" t="s">
        <v>375</v>
      </c>
    </row>
    <row r="155" spans="2:65" s="1" customFormat="1" ht="24.2" customHeight="1">
      <c r="B155" s="32"/>
      <c r="C155" s="137" t="s">
        <v>287</v>
      </c>
      <c r="D155" s="137" t="s">
        <v>189</v>
      </c>
      <c r="E155" s="138" t="s">
        <v>4710</v>
      </c>
      <c r="F155" s="139" t="s">
        <v>4711</v>
      </c>
      <c r="G155" s="140" t="s">
        <v>192</v>
      </c>
      <c r="H155" s="141">
        <v>94.24</v>
      </c>
      <c r="I155" s="142"/>
      <c r="J155" s="143">
        <f>ROUND(I155*H155,2)</f>
        <v>0</v>
      </c>
      <c r="K155" s="144"/>
      <c r="L155" s="32"/>
      <c r="M155" s="145" t="s">
        <v>1</v>
      </c>
      <c r="N155" s="146" t="s">
        <v>38</v>
      </c>
      <c r="P155" s="147">
        <f>O155*H155</f>
        <v>0</v>
      </c>
      <c r="Q155" s="147">
        <v>0</v>
      </c>
      <c r="R155" s="147">
        <f>Q155*H155</f>
        <v>0</v>
      </c>
      <c r="S155" s="147">
        <v>0</v>
      </c>
      <c r="T155" s="148">
        <f>S155*H155</f>
        <v>0</v>
      </c>
      <c r="AR155" s="149" t="s">
        <v>193</v>
      </c>
      <c r="AT155" s="149" t="s">
        <v>189</v>
      </c>
      <c r="AU155" s="149" t="s">
        <v>84</v>
      </c>
      <c r="AY155" s="17" t="s">
        <v>187</v>
      </c>
      <c r="BE155" s="150">
        <f>IF(N155="základní",J155,0)</f>
        <v>0</v>
      </c>
      <c r="BF155" s="150">
        <f>IF(N155="snížená",J155,0)</f>
        <v>0</v>
      </c>
      <c r="BG155" s="150">
        <f>IF(N155="zákl. přenesená",J155,0)</f>
        <v>0</v>
      </c>
      <c r="BH155" s="150">
        <f>IF(N155="sníž. přenesená",J155,0)</f>
        <v>0</v>
      </c>
      <c r="BI155" s="150">
        <f>IF(N155="nulová",J155,0)</f>
        <v>0</v>
      </c>
      <c r="BJ155" s="17" t="s">
        <v>80</v>
      </c>
      <c r="BK155" s="150">
        <f>ROUND(I155*H155,2)</f>
        <v>0</v>
      </c>
      <c r="BL155" s="17" t="s">
        <v>193</v>
      </c>
      <c r="BM155" s="149" t="s">
        <v>388</v>
      </c>
    </row>
    <row r="156" spans="2:65" s="13" customFormat="1" ht="11.25">
      <c r="B156" s="161"/>
      <c r="D156" s="151" t="s">
        <v>197</v>
      </c>
      <c r="E156" s="162" t="s">
        <v>1</v>
      </c>
      <c r="F156" s="163" t="s">
        <v>4712</v>
      </c>
      <c r="H156" s="164">
        <v>94.24</v>
      </c>
      <c r="I156" s="165"/>
      <c r="L156" s="161"/>
      <c r="M156" s="166"/>
      <c r="T156" s="167"/>
      <c r="AT156" s="162" t="s">
        <v>197</v>
      </c>
      <c r="AU156" s="162" t="s">
        <v>84</v>
      </c>
      <c r="AV156" s="13" t="s">
        <v>84</v>
      </c>
      <c r="AW156" s="13" t="s">
        <v>30</v>
      </c>
      <c r="AX156" s="13" t="s">
        <v>73</v>
      </c>
      <c r="AY156" s="162" t="s">
        <v>187</v>
      </c>
    </row>
    <row r="157" spans="2:65" s="12" customFormat="1" ht="11.25">
      <c r="B157" s="155"/>
      <c r="D157" s="151" t="s">
        <v>197</v>
      </c>
      <c r="E157" s="156" t="s">
        <v>1</v>
      </c>
      <c r="F157" s="157" t="s">
        <v>4713</v>
      </c>
      <c r="H157" s="156" t="s">
        <v>1</v>
      </c>
      <c r="I157" s="158"/>
      <c r="L157" s="155"/>
      <c r="M157" s="159"/>
      <c r="T157" s="160"/>
      <c r="AT157" s="156" t="s">
        <v>197</v>
      </c>
      <c r="AU157" s="156" t="s">
        <v>84</v>
      </c>
      <c r="AV157" s="12" t="s">
        <v>80</v>
      </c>
      <c r="AW157" s="12" t="s">
        <v>30</v>
      </c>
      <c r="AX157" s="12" t="s">
        <v>73</v>
      </c>
      <c r="AY157" s="156" t="s">
        <v>187</v>
      </c>
    </row>
    <row r="158" spans="2:65" s="14" customFormat="1" ht="11.25">
      <c r="B158" s="168"/>
      <c r="D158" s="151" t="s">
        <v>197</v>
      </c>
      <c r="E158" s="169" t="s">
        <v>1</v>
      </c>
      <c r="F158" s="170" t="s">
        <v>202</v>
      </c>
      <c r="H158" s="171">
        <v>94.24</v>
      </c>
      <c r="I158" s="172"/>
      <c r="L158" s="168"/>
      <c r="M158" s="173"/>
      <c r="T158" s="174"/>
      <c r="AT158" s="169" t="s">
        <v>197</v>
      </c>
      <c r="AU158" s="169" t="s">
        <v>84</v>
      </c>
      <c r="AV158" s="14" t="s">
        <v>193</v>
      </c>
      <c r="AW158" s="14" t="s">
        <v>30</v>
      </c>
      <c r="AX158" s="14" t="s">
        <v>80</v>
      </c>
      <c r="AY158" s="169" t="s">
        <v>187</v>
      </c>
    </row>
    <row r="159" spans="2:65" s="1" customFormat="1" ht="24.2" customHeight="1">
      <c r="B159" s="32"/>
      <c r="C159" s="137" t="s">
        <v>293</v>
      </c>
      <c r="D159" s="137" t="s">
        <v>189</v>
      </c>
      <c r="E159" s="138" t="s">
        <v>4714</v>
      </c>
      <c r="F159" s="139" t="s">
        <v>4715</v>
      </c>
      <c r="G159" s="140" t="s">
        <v>406</v>
      </c>
      <c r="H159" s="141">
        <v>1</v>
      </c>
      <c r="I159" s="142"/>
      <c r="J159" s="143">
        <f>ROUND(I159*H159,2)</f>
        <v>0</v>
      </c>
      <c r="K159" s="144"/>
      <c r="L159" s="32"/>
      <c r="M159" s="145" t="s">
        <v>1</v>
      </c>
      <c r="N159" s="146" t="s">
        <v>38</v>
      </c>
      <c r="P159" s="147">
        <f>O159*H159</f>
        <v>0</v>
      </c>
      <c r="Q159" s="147">
        <v>0</v>
      </c>
      <c r="R159" s="147">
        <f>Q159*H159</f>
        <v>0</v>
      </c>
      <c r="S159" s="147">
        <v>0</v>
      </c>
      <c r="T159" s="148">
        <f>S159*H159</f>
        <v>0</v>
      </c>
      <c r="AR159" s="149" t="s">
        <v>193</v>
      </c>
      <c r="AT159" s="149" t="s">
        <v>189</v>
      </c>
      <c r="AU159" s="149" t="s">
        <v>84</v>
      </c>
      <c r="AY159" s="17" t="s">
        <v>187</v>
      </c>
      <c r="BE159" s="150">
        <f>IF(N159="základní",J159,0)</f>
        <v>0</v>
      </c>
      <c r="BF159" s="150">
        <f>IF(N159="snížená",J159,0)</f>
        <v>0</v>
      </c>
      <c r="BG159" s="150">
        <f>IF(N159="zákl. přenesená",J159,0)</f>
        <v>0</v>
      </c>
      <c r="BH159" s="150">
        <f>IF(N159="sníž. přenesená",J159,0)</f>
        <v>0</v>
      </c>
      <c r="BI159" s="150">
        <f>IF(N159="nulová",J159,0)</f>
        <v>0</v>
      </c>
      <c r="BJ159" s="17" t="s">
        <v>80</v>
      </c>
      <c r="BK159" s="150">
        <f>ROUND(I159*H159,2)</f>
        <v>0</v>
      </c>
      <c r="BL159" s="17" t="s">
        <v>193</v>
      </c>
      <c r="BM159" s="149" t="s">
        <v>403</v>
      </c>
    </row>
    <row r="160" spans="2:65" s="1" customFormat="1" ht="24.2" customHeight="1">
      <c r="B160" s="32"/>
      <c r="C160" s="137" t="s">
        <v>297</v>
      </c>
      <c r="D160" s="137" t="s">
        <v>189</v>
      </c>
      <c r="E160" s="138" t="s">
        <v>4716</v>
      </c>
      <c r="F160" s="139" t="s">
        <v>4717</v>
      </c>
      <c r="G160" s="140" t="s">
        <v>406</v>
      </c>
      <c r="H160" s="141">
        <v>1</v>
      </c>
      <c r="I160" s="142"/>
      <c r="J160" s="143">
        <f>ROUND(I160*H160,2)</f>
        <v>0</v>
      </c>
      <c r="K160" s="144"/>
      <c r="L160" s="32"/>
      <c r="M160" s="145" t="s">
        <v>1</v>
      </c>
      <c r="N160" s="146" t="s">
        <v>38</v>
      </c>
      <c r="P160" s="147">
        <f>O160*H160</f>
        <v>0</v>
      </c>
      <c r="Q160" s="147">
        <v>0</v>
      </c>
      <c r="R160" s="147">
        <f>Q160*H160</f>
        <v>0</v>
      </c>
      <c r="S160" s="147">
        <v>0</v>
      </c>
      <c r="T160" s="148">
        <f>S160*H160</f>
        <v>0</v>
      </c>
      <c r="AR160" s="149" t="s">
        <v>193</v>
      </c>
      <c r="AT160" s="149" t="s">
        <v>189</v>
      </c>
      <c r="AU160" s="149" t="s">
        <v>84</v>
      </c>
      <c r="AY160" s="17" t="s">
        <v>187</v>
      </c>
      <c r="BE160" s="150">
        <f>IF(N160="základní",J160,0)</f>
        <v>0</v>
      </c>
      <c r="BF160" s="150">
        <f>IF(N160="snížená",J160,0)</f>
        <v>0</v>
      </c>
      <c r="BG160" s="150">
        <f>IF(N160="zákl. přenesená",J160,0)</f>
        <v>0</v>
      </c>
      <c r="BH160" s="150">
        <f>IF(N160="sníž. přenesená",J160,0)</f>
        <v>0</v>
      </c>
      <c r="BI160" s="150">
        <f>IF(N160="nulová",J160,0)</f>
        <v>0</v>
      </c>
      <c r="BJ160" s="17" t="s">
        <v>80</v>
      </c>
      <c r="BK160" s="150">
        <f>ROUND(I160*H160,2)</f>
        <v>0</v>
      </c>
      <c r="BL160" s="17" t="s">
        <v>193</v>
      </c>
      <c r="BM160" s="149" t="s">
        <v>415</v>
      </c>
    </row>
    <row r="161" spans="2:65" s="1" customFormat="1" ht="21.75" customHeight="1">
      <c r="B161" s="32"/>
      <c r="C161" s="137" t="s">
        <v>303</v>
      </c>
      <c r="D161" s="137" t="s">
        <v>189</v>
      </c>
      <c r="E161" s="138" t="s">
        <v>4718</v>
      </c>
      <c r="F161" s="139" t="s">
        <v>4719</v>
      </c>
      <c r="G161" s="140" t="s">
        <v>406</v>
      </c>
      <c r="H161" s="141">
        <v>1</v>
      </c>
      <c r="I161" s="142"/>
      <c r="J161" s="143">
        <f>ROUND(I161*H161,2)</f>
        <v>0</v>
      </c>
      <c r="K161" s="144"/>
      <c r="L161" s="32"/>
      <c r="M161" s="145" t="s">
        <v>1</v>
      </c>
      <c r="N161" s="146" t="s">
        <v>38</v>
      </c>
      <c r="P161" s="147">
        <f>O161*H161</f>
        <v>0</v>
      </c>
      <c r="Q161" s="147">
        <v>0</v>
      </c>
      <c r="R161" s="147">
        <f>Q161*H161</f>
        <v>0</v>
      </c>
      <c r="S161" s="147">
        <v>0</v>
      </c>
      <c r="T161" s="148">
        <f>S161*H161</f>
        <v>0</v>
      </c>
      <c r="AR161" s="149" t="s">
        <v>193</v>
      </c>
      <c r="AT161" s="149" t="s">
        <v>189</v>
      </c>
      <c r="AU161" s="149" t="s">
        <v>84</v>
      </c>
      <c r="AY161" s="17" t="s">
        <v>187</v>
      </c>
      <c r="BE161" s="150">
        <f>IF(N161="základní",J161,0)</f>
        <v>0</v>
      </c>
      <c r="BF161" s="150">
        <f>IF(N161="snížená",J161,0)</f>
        <v>0</v>
      </c>
      <c r="BG161" s="150">
        <f>IF(N161="zákl. přenesená",J161,0)</f>
        <v>0</v>
      </c>
      <c r="BH161" s="150">
        <f>IF(N161="sníž. přenesená",J161,0)</f>
        <v>0</v>
      </c>
      <c r="BI161" s="150">
        <f>IF(N161="nulová",J161,0)</f>
        <v>0</v>
      </c>
      <c r="BJ161" s="17" t="s">
        <v>80</v>
      </c>
      <c r="BK161" s="150">
        <f>ROUND(I161*H161,2)</f>
        <v>0</v>
      </c>
      <c r="BL161" s="17" t="s">
        <v>193</v>
      </c>
      <c r="BM161" s="149" t="s">
        <v>423</v>
      </c>
    </row>
    <row r="162" spans="2:65" s="1" customFormat="1" ht="24.2" customHeight="1">
      <c r="B162" s="32"/>
      <c r="C162" s="137" t="s">
        <v>312</v>
      </c>
      <c r="D162" s="137" t="s">
        <v>189</v>
      </c>
      <c r="E162" s="138" t="s">
        <v>4720</v>
      </c>
      <c r="F162" s="139" t="s">
        <v>4721</v>
      </c>
      <c r="G162" s="140" t="s">
        <v>192</v>
      </c>
      <c r="H162" s="141">
        <v>1025.8800000000001</v>
      </c>
      <c r="I162" s="142"/>
      <c r="J162" s="143">
        <f>ROUND(I162*H162,2)</f>
        <v>0</v>
      </c>
      <c r="K162" s="144"/>
      <c r="L162" s="32"/>
      <c r="M162" s="145" t="s">
        <v>1</v>
      </c>
      <c r="N162" s="146" t="s">
        <v>38</v>
      </c>
      <c r="P162" s="147">
        <f>O162*H162</f>
        <v>0</v>
      </c>
      <c r="Q162" s="147">
        <v>0</v>
      </c>
      <c r="R162" s="147">
        <f>Q162*H162</f>
        <v>0</v>
      </c>
      <c r="S162" s="147">
        <v>0</v>
      </c>
      <c r="T162" s="148">
        <f>S162*H162</f>
        <v>0</v>
      </c>
      <c r="AR162" s="149" t="s">
        <v>193</v>
      </c>
      <c r="AT162" s="149" t="s">
        <v>189</v>
      </c>
      <c r="AU162" s="149" t="s">
        <v>84</v>
      </c>
      <c r="AY162" s="17" t="s">
        <v>187</v>
      </c>
      <c r="BE162" s="150">
        <f>IF(N162="základní",J162,0)</f>
        <v>0</v>
      </c>
      <c r="BF162" s="150">
        <f>IF(N162="snížená",J162,0)</f>
        <v>0</v>
      </c>
      <c r="BG162" s="150">
        <f>IF(N162="zákl. přenesená",J162,0)</f>
        <v>0</v>
      </c>
      <c r="BH162" s="150">
        <f>IF(N162="sníž. přenesená",J162,0)</f>
        <v>0</v>
      </c>
      <c r="BI162" s="150">
        <f>IF(N162="nulová",J162,0)</f>
        <v>0</v>
      </c>
      <c r="BJ162" s="17" t="s">
        <v>80</v>
      </c>
      <c r="BK162" s="150">
        <f>ROUND(I162*H162,2)</f>
        <v>0</v>
      </c>
      <c r="BL162" s="17" t="s">
        <v>193</v>
      </c>
      <c r="BM162" s="149" t="s">
        <v>431</v>
      </c>
    </row>
    <row r="163" spans="2:65" s="13" customFormat="1" ht="11.25">
      <c r="B163" s="161"/>
      <c r="D163" s="151" t="s">
        <v>197</v>
      </c>
      <c r="E163" s="162" t="s">
        <v>1</v>
      </c>
      <c r="F163" s="163" t="s">
        <v>4722</v>
      </c>
      <c r="H163" s="164">
        <v>1025.8800000000001</v>
      </c>
      <c r="I163" s="165"/>
      <c r="L163" s="161"/>
      <c r="M163" s="166"/>
      <c r="T163" s="167"/>
      <c r="AT163" s="162" t="s">
        <v>197</v>
      </c>
      <c r="AU163" s="162" t="s">
        <v>84</v>
      </c>
      <c r="AV163" s="13" t="s">
        <v>84</v>
      </c>
      <c r="AW163" s="13" t="s">
        <v>30</v>
      </c>
      <c r="AX163" s="13" t="s">
        <v>73</v>
      </c>
      <c r="AY163" s="162" t="s">
        <v>187</v>
      </c>
    </row>
    <row r="164" spans="2:65" s="14" customFormat="1" ht="11.25">
      <c r="B164" s="168"/>
      <c r="D164" s="151" t="s">
        <v>197</v>
      </c>
      <c r="E164" s="169" t="s">
        <v>1</v>
      </c>
      <c r="F164" s="170" t="s">
        <v>4689</v>
      </c>
      <c r="H164" s="171">
        <v>1025.8800000000001</v>
      </c>
      <c r="I164" s="172"/>
      <c r="L164" s="168"/>
      <c r="M164" s="173"/>
      <c r="T164" s="174"/>
      <c r="AT164" s="169" t="s">
        <v>197</v>
      </c>
      <c r="AU164" s="169" t="s">
        <v>84</v>
      </c>
      <c r="AV164" s="14" t="s">
        <v>193</v>
      </c>
      <c r="AW164" s="14" t="s">
        <v>30</v>
      </c>
      <c r="AX164" s="14" t="s">
        <v>80</v>
      </c>
      <c r="AY164" s="169" t="s">
        <v>187</v>
      </c>
    </row>
    <row r="165" spans="2:65" s="1" customFormat="1" ht="21.75" customHeight="1">
      <c r="B165" s="32"/>
      <c r="C165" s="137" t="s">
        <v>7</v>
      </c>
      <c r="D165" s="137" t="s">
        <v>189</v>
      </c>
      <c r="E165" s="138" t="s">
        <v>4723</v>
      </c>
      <c r="F165" s="139" t="s">
        <v>4724</v>
      </c>
      <c r="G165" s="140" t="s">
        <v>192</v>
      </c>
      <c r="H165" s="141">
        <v>47.12</v>
      </c>
      <c r="I165" s="142"/>
      <c r="J165" s="143">
        <f>ROUND(I165*H165,2)</f>
        <v>0</v>
      </c>
      <c r="K165" s="144"/>
      <c r="L165" s="32"/>
      <c r="M165" s="145" t="s">
        <v>1</v>
      </c>
      <c r="N165" s="146" t="s">
        <v>38</v>
      </c>
      <c r="P165" s="147">
        <f>O165*H165</f>
        <v>0</v>
      </c>
      <c r="Q165" s="147">
        <v>0</v>
      </c>
      <c r="R165" s="147">
        <f>Q165*H165</f>
        <v>0</v>
      </c>
      <c r="S165" s="147">
        <v>0</v>
      </c>
      <c r="T165" s="148">
        <f>S165*H165</f>
        <v>0</v>
      </c>
      <c r="AR165" s="149" t="s">
        <v>193</v>
      </c>
      <c r="AT165" s="149" t="s">
        <v>189</v>
      </c>
      <c r="AU165" s="149" t="s">
        <v>84</v>
      </c>
      <c r="AY165" s="17" t="s">
        <v>187</v>
      </c>
      <c r="BE165" s="150">
        <f>IF(N165="základní",J165,0)</f>
        <v>0</v>
      </c>
      <c r="BF165" s="150">
        <f>IF(N165="snížená",J165,0)</f>
        <v>0</v>
      </c>
      <c r="BG165" s="150">
        <f>IF(N165="zákl. přenesená",J165,0)</f>
        <v>0</v>
      </c>
      <c r="BH165" s="150">
        <f>IF(N165="sníž. přenesená",J165,0)</f>
        <v>0</v>
      </c>
      <c r="BI165" s="150">
        <f>IF(N165="nulová",J165,0)</f>
        <v>0</v>
      </c>
      <c r="BJ165" s="17" t="s">
        <v>80</v>
      </c>
      <c r="BK165" s="150">
        <f>ROUND(I165*H165,2)</f>
        <v>0</v>
      </c>
      <c r="BL165" s="17" t="s">
        <v>193</v>
      </c>
      <c r="BM165" s="149" t="s">
        <v>439</v>
      </c>
    </row>
    <row r="166" spans="2:65" s="1" customFormat="1" ht="16.5" customHeight="1">
      <c r="B166" s="32"/>
      <c r="C166" s="137" t="s">
        <v>325</v>
      </c>
      <c r="D166" s="137" t="s">
        <v>189</v>
      </c>
      <c r="E166" s="138" t="s">
        <v>4725</v>
      </c>
      <c r="F166" s="139" t="s">
        <v>4726</v>
      </c>
      <c r="G166" s="140" t="s">
        <v>192</v>
      </c>
      <c r="H166" s="141">
        <v>1025.8800000000001</v>
      </c>
      <c r="I166" s="142"/>
      <c r="J166" s="143">
        <f>ROUND(I166*H166,2)</f>
        <v>0</v>
      </c>
      <c r="K166" s="144"/>
      <c r="L166" s="32"/>
      <c r="M166" s="145" t="s">
        <v>1</v>
      </c>
      <c r="N166" s="146" t="s">
        <v>38</v>
      </c>
      <c r="P166" s="147">
        <f>O166*H166</f>
        <v>0</v>
      </c>
      <c r="Q166" s="147">
        <v>0</v>
      </c>
      <c r="R166" s="147">
        <f>Q166*H166</f>
        <v>0</v>
      </c>
      <c r="S166" s="147">
        <v>0</v>
      </c>
      <c r="T166" s="148">
        <f>S166*H166</f>
        <v>0</v>
      </c>
      <c r="AR166" s="149" t="s">
        <v>193</v>
      </c>
      <c r="AT166" s="149" t="s">
        <v>189</v>
      </c>
      <c r="AU166" s="149" t="s">
        <v>84</v>
      </c>
      <c r="AY166" s="17" t="s">
        <v>187</v>
      </c>
      <c r="BE166" s="150">
        <f>IF(N166="základní",J166,0)</f>
        <v>0</v>
      </c>
      <c r="BF166" s="150">
        <f>IF(N166="snížená",J166,0)</f>
        <v>0</v>
      </c>
      <c r="BG166" s="150">
        <f>IF(N166="zákl. přenesená",J166,0)</f>
        <v>0</v>
      </c>
      <c r="BH166" s="150">
        <f>IF(N166="sníž. přenesená",J166,0)</f>
        <v>0</v>
      </c>
      <c r="BI166" s="150">
        <f>IF(N166="nulová",J166,0)</f>
        <v>0</v>
      </c>
      <c r="BJ166" s="17" t="s">
        <v>80</v>
      </c>
      <c r="BK166" s="150">
        <f>ROUND(I166*H166,2)</f>
        <v>0</v>
      </c>
      <c r="BL166" s="17" t="s">
        <v>193</v>
      </c>
      <c r="BM166" s="149" t="s">
        <v>447</v>
      </c>
    </row>
    <row r="167" spans="2:65" s="1" customFormat="1" ht="24.2" customHeight="1">
      <c r="B167" s="32"/>
      <c r="C167" s="137" t="s">
        <v>337</v>
      </c>
      <c r="D167" s="137" t="s">
        <v>189</v>
      </c>
      <c r="E167" s="138" t="s">
        <v>4727</v>
      </c>
      <c r="F167" s="139" t="s">
        <v>4728</v>
      </c>
      <c r="G167" s="140" t="s">
        <v>217</v>
      </c>
      <c r="H167" s="141">
        <v>1641.4079999999999</v>
      </c>
      <c r="I167" s="142"/>
      <c r="J167" s="143">
        <f>ROUND(I167*H167,2)</f>
        <v>0</v>
      </c>
      <c r="K167" s="144"/>
      <c r="L167" s="32"/>
      <c r="M167" s="145" t="s">
        <v>1</v>
      </c>
      <c r="N167" s="146" t="s">
        <v>38</v>
      </c>
      <c r="P167" s="147">
        <f>O167*H167</f>
        <v>0</v>
      </c>
      <c r="Q167" s="147">
        <v>0</v>
      </c>
      <c r="R167" s="147">
        <f>Q167*H167</f>
        <v>0</v>
      </c>
      <c r="S167" s="147">
        <v>0</v>
      </c>
      <c r="T167" s="148">
        <f>S167*H167</f>
        <v>0</v>
      </c>
      <c r="AR167" s="149" t="s">
        <v>193</v>
      </c>
      <c r="AT167" s="149" t="s">
        <v>189</v>
      </c>
      <c r="AU167" s="149" t="s">
        <v>84</v>
      </c>
      <c r="AY167" s="17" t="s">
        <v>187</v>
      </c>
      <c r="BE167" s="150">
        <f>IF(N167="základní",J167,0)</f>
        <v>0</v>
      </c>
      <c r="BF167" s="150">
        <f>IF(N167="snížená",J167,0)</f>
        <v>0</v>
      </c>
      <c r="BG167" s="150">
        <f>IF(N167="zákl. přenesená",J167,0)</f>
        <v>0</v>
      </c>
      <c r="BH167" s="150">
        <f>IF(N167="sníž. přenesená",J167,0)</f>
        <v>0</v>
      </c>
      <c r="BI167" s="150">
        <f>IF(N167="nulová",J167,0)</f>
        <v>0</v>
      </c>
      <c r="BJ167" s="17" t="s">
        <v>80</v>
      </c>
      <c r="BK167" s="150">
        <f>ROUND(I167*H167,2)</f>
        <v>0</v>
      </c>
      <c r="BL167" s="17" t="s">
        <v>193</v>
      </c>
      <c r="BM167" s="149" t="s">
        <v>455</v>
      </c>
    </row>
    <row r="168" spans="2:65" s="13" customFormat="1" ht="11.25">
      <c r="B168" s="161"/>
      <c r="D168" s="151" t="s">
        <v>197</v>
      </c>
      <c r="E168" s="162" t="s">
        <v>1</v>
      </c>
      <c r="F168" s="163" t="s">
        <v>4729</v>
      </c>
      <c r="H168" s="164">
        <v>1641.4079999999999</v>
      </c>
      <c r="I168" s="165"/>
      <c r="L168" s="161"/>
      <c r="M168" s="166"/>
      <c r="T168" s="167"/>
      <c r="AT168" s="162" t="s">
        <v>197</v>
      </c>
      <c r="AU168" s="162" t="s">
        <v>84</v>
      </c>
      <c r="AV168" s="13" t="s">
        <v>84</v>
      </c>
      <c r="AW168" s="13" t="s">
        <v>30</v>
      </c>
      <c r="AX168" s="13" t="s">
        <v>73</v>
      </c>
      <c r="AY168" s="162" t="s">
        <v>187</v>
      </c>
    </row>
    <row r="169" spans="2:65" s="14" customFormat="1" ht="11.25">
      <c r="B169" s="168"/>
      <c r="D169" s="151" t="s">
        <v>197</v>
      </c>
      <c r="E169" s="169" t="s">
        <v>1</v>
      </c>
      <c r="F169" s="170" t="s">
        <v>4689</v>
      </c>
      <c r="H169" s="171">
        <v>1641.4079999999999</v>
      </c>
      <c r="I169" s="172"/>
      <c r="L169" s="168"/>
      <c r="M169" s="173"/>
      <c r="T169" s="174"/>
      <c r="AT169" s="169" t="s">
        <v>197</v>
      </c>
      <c r="AU169" s="169" t="s">
        <v>84</v>
      </c>
      <c r="AV169" s="14" t="s">
        <v>193</v>
      </c>
      <c r="AW169" s="14" t="s">
        <v>30</v>
      </c>
      <c r="AX169" s="14" t="s">
        <v>80</v>
      </c>
      <c r="AY169" s="169" t="s">
        <v>187</v>
      </c>
    </row>
    <row r="170" spans="2:65" s="1" customFormat="1" ht="16.5" customHeight="1">
      <c r="B170" s="32"/>
      <c r="C170" s="137" t="s">
        <v>343</v>
      </c>
      <c r="D170" s="137" t="s">
        <v>189</v>
      </c>
      <c r="E170" s="138" t="s">
        <v>4730</v>
      </c>
      <c r="F170" s="139" t="s">
        <v>4731</v>
      </c>
      <c r="G170" s="140" t="s">
        <v>192</v>
      </c>
      <c r="H170" s="141">
        <v>47.12</v>
      </c>
      <c r="I170" s="142"/>
      <c r="J170" s="143">
        <f>ROUND(I170*H170,2)</f>
        <v>0</v>
      </c>
      <c r="K170" s="144"/>
      <c r="L170" s="32"/>
      <c r="M170" s="145" t="s">
        <v>1</v>
      </c>
      <c r="N170" s="146" t="s">
        <v>38</v>
      </c>
      <c r="P170" s="147">
        <f>O170*H170</f>
        <v>0</v>
      </c>
      <c r="Q170" s="147">
        <v>0</v>
      </c>
      <c r="R170" s="147">
        <f>Q170*H170</f>
        <v>0</v>
      </c>
      <c r="S170" s="147">
        <v>0</v>
      </c>
      <c r="T170" s="148">
        <f>S170*H170</f>
        <v>0</v>
      </c>
      <c r="AR170" s="149" t="s">
        <v>193</v>
      </c>
      <c r="AT170" s="149" t="s">
        <v>189</v>
      </c>
      <c r="AU170" s="149" t="s">
        <v>84</v>
      </c>
      <c r="AY170" s="17" t="s">
        <v>187</v>
      </c>
      <c r="BE170" s="150">
        <f>IF(N170="základní",J170,0)</f>
        <v>0</v>
      </c>
      <c r="BF170" s="150">
        <f>IF(N170="snížená",J170,0)</f>
        <v>0</v>
      </c>
      <c r="BG170" s="150">
        <f>IF(N170="zákl. přenesená",J170,0)</f>
        <v>0</v>
      </c>
      <c r="BH170" s="150">
        <f>IF(N170="sníž. přenesená",J170,0)</f>
        <v>0</v>
      </c>
      <c r="BI170" s="150">
        <f>IF(N170="nulová",J170,0)</f>
        <v>0</v>
      </c>
      <c r="BJ170" s="17" t="s">
        <v>80</v>
      </c>
      <c r="BK170" s="150">
        <f>ROUND(I170*H170,2)</f>
        <v>0</v>
      </c>
      <c r="BL170" s="17" t="s">
        <v>193</v>
      </c>
      <c r="BM170" s="149" t="s">
        <v>463</v>
      </c>
    </row>
    <row r="171" spans="2:65" s="1" customFormat="1" ht="21.75" customHeight="1">
      <c r="B171" s="32"/>
      <c r="C171" s="137" t="s">
        <v>349</v>
      </c>
      <c r="D171" s="137" t="s">
        <v>189</v>
      </c>
      <c r="E171" s="138" t="s">
        <v>4732</v>
      </c>
      <c r="F171" s="139" t="s">
        <v>4733</v>
      </c>
      <c r="G171" s="140" t="s">
        <v>245</v>
      </c>
      <c r="H171" s="141">
        <v>2360.8000000000002</v>
      </c>
      <c r="I171" s="142"/>
      <c r="J171" s="143">
        <f>ROUND(I171*H171,2)</f>
        <v>0</v>
      </c>
      <c r="K171" s="144"/>
      <c r="L171" s="32"/>
      <c r="M171" s="145" t="s">
        <v>1</v>
      </c>
      <c r="N171" s="146" t="s">
        <v>38</v>
      </c>
      <c r="P171" s="147">
        <f>O171*H171</f>
        <v>0</v>
      </c>
      <c r="Q171" s="147">
        <v>0</v>
      </c>
      <c r="R171" s="147">
        <f>Q171*H171</f>
        <v>0</v>
      </c>
      <c r="S171" s="147">
        <v>0</v>
      </c>
      <c r="T171" s="148">
        <f>S171*H171</f>
        <v>0</v>
      </c>
      <c r="AR171" s="149" t="s">
        <v>193</v>
      </c>
      <c r="AT171" s="149" t="s">
        <v>189</v>
      </c>
      <c r="AU171" s="149" t="s">
        <v>84</v>
      </c>
      <c r="AY171" s="17" t="s">
        <v>187</v>
      </c>
      <c r="BE171" s="150">
        <f>IF(N171="základní",J171,0)</f>
        <v>0</v>
      </c>
      <c r="BF171" s="150">
        <f>IF(N171="snížená",J171,0)</f>
        <v>0</v>
      </c>
      <c r="BG171" s="150">
        <f>IF(N171="zákl. přenesená",J171,0)</f>
        <v>0</v>
      </c>
      <c r="BH171" s="150">
        <f>IF(N171="sníž. přenesená",J171,0)</f>
        <v>0</v>
      </c>
      <c r="BI171" s="150">
        <f>IF(N171="nulová",J171,0)</f>
        <v>0</v>
      </c>
      <c r="BJ171" s="17" t="s">
        <v>80</v>
      </c>
      <c r="BK171" s="150">
        <f>ROUND(I171*H171,2)</f>
        <v>0</v>
      </c>
      <c r="BL171" s="17" t="s">
        <v>193</v>
      </c>
      <c r="BM171" s="149" t="s">
        <v>472</v>
      </c>
    </row>
    <row r="172" spans="2:65" s="1" customFormat="1" ht="16.5" customHeight="1">
      <c r="B172" s="32"/>
      <c r="C172" s="175" t="s">
        <v>354</v>
      </c>
      <c r="D172" s="175" t="s">
        <v>338</v>
      </c>
      <c r="E172" s="176" t="s">
        <v>4734</v>
      </c>
      <c r="F172" s="177" t="s">
        <v>4055</v>
      </c>
      <c r="G172" s="178" t="s">
        <v>1369</v>
      </c>
      <c r="H172" s="179">
        <v>72.885000000000005</v>
      </c>
      <c r="I172" s="180"/>
      <c r="J172" s="181">
        <f>ROUND(I172*H172,2)</f>
        <v>0</v>
      </c>
      <c r="K172" s="182"/>
      <c r="L172" s="183"/>
      <c r="M172" s="184" t="s">
        <v>1</v>
      </c>
      <c r="N172" s="185" t="s">
        <v>38</v>
      </c>
      <c r="P172" s="147">
        <f>O172*H172</f>
        <v>0</v>
      </c>
      <c r="Q172" s="147">
        <v>0</v>
      </c>
      <c r="R172" s="147">
        <f>Q172*H172</f>
        <v>0</v>
      </c>
      <c r="S172" s="147">
        <v>0</v>
      </c>
      <c r="T172" s="148">
        <f>S172*H172</f>
        <v>0</v>
      </c>
      <c r="AR172" s="149" t="s">
        <v>242</v>
      </c>
      <c r="AT172" s="149" t="s">
        <v>338</v>
      </c>
      <c r="AU172" s="149" t="s">
        <v>84</v>
      </c>
      <c r="AY172" s="17" t="s">
        <v>187</v>
      </c>
      <c r="BE172" s="150">
        <f>IF(N172="základní",J172,0)</f>
        <v>0</v>
      </c>
      <c r="BF172" s="150">
        <f>IF(N172="snížená",J172,0)</f>
        <v>0</v>
      </c>
      <c r="BG172" s="150">
        <f>IF(N172="zákl. přenesená",J172,0)</f>
        <v>0</v>
      </c>
      <c r="BH172" s="150">
        <f>IF(N172="sníž. přenesená",J172,0)</f>
        <v>0</v>
      </c>
      <c r="BI172" s="150">
        <f>IF(N172="nulová",J172,0)</f>
        <v>0</v>
      </c>
      <c r="BJ172" s="17" t="s">
        <v>80</v>
      </c>
      <c r="BK172" s="150">
        <f>ROUND(I172*H172,2)</f>
        <v>0</v>
      </c>
      <c r="BL172" s="17" t="s">
        <v>193</v>
      </c>
      <c r="BM172" s="149" t="s">
        <v>484</v>
      </c>
    </row>
    <row r="173" spans="2:65" s="13" customFormat="1" ht="11.25">
      <c r="B173" s="161"/>
      <c r="D173" s="151" t="s">
        <v>197</v>
      </c>
      <c r="E173" s="162" t="s">
        <v>1</v>
      </c>
      <c r="F173" s="163" t="s">
        <v>4735</v>
      </c>
      <c r="H173" s="164">
        <v>72.885000000000005</v>
      </c>
      <c r="I173" s="165"/>
      <c r="L173" s="161"/>
      <c r="M173" s="166"/>
      <c r="T173" s="167"/>
      <c r="AT173" s="162" t="s">
        <v>197</v>
      </c>
      <c r="AU173" s="162" t="s">
        <v>84</v>
      </c>
      <c r="AV173" s="13" t="s">
        <v>84</v>
      </c>
      <c r="AW173" s="13" t="s">
        <v>30</v>
      </c>
      <c r="AX173" s="13" t="s">
        <v>73</v>
      </c>
      <c r="AY173" s="162" t="s">
        <v>187</v>
      </c>
    </row>
    <row r="174" spans="2:65" s="14" customFormat="1" ht="11.25">
      <c r="B174" s="168"/>
      <c r="D174" s="151" t="s">
        <v>197</v>
      </c>
      <c r="E174" s="169" t="s">
        <v>1</v>
      </c>
      <c r="F174" s="170" t="s">
        <v>202</v>
      </c>
      <c r="H174" s="171">
        <v>72.885000000000005</v>
      </c>
      <c r="I174" s="172"/>
      <c r="L174" s="168"/>
      <c r="M174" s="173"/>
      <c r="T174" s="174"/>
      <c r="AT174" s="169" t="s">
        <v>197</v>
      </c>
      <c r="AU174" s="169" t="s">
        <v>84</v>
      </c>
      <c r="AV174" s="14" t="s">
        <v>193</v>
      </c>
      <c r="AW174" s="14" t="s">
        <v>30</v>
      </c>
      <c r="AX174" s="14" t="s">
        <v>80</v>
      </c>
      <c r="AY174" s="169" t="s">
        <v>187</v>
      </c>
    </row>
    <row r="175" spans="2:65" s="1" customFormat="1" ht="16.5" customHeight="1">
      <c r="B175" s="32"/>
      <c r="C175" s="175" t="s">
        <v>360</v>
      </c>
      <c r="D175" s="175" t="s">
        <v>338</v>
      </c>
      <c r="E175" s="176" t="s">
        <v>4736</v>
      </c>
      <c r="F175" s="177" t="s">
        <v>4737</v>
      </c>
      <c r="G175" s="178" t="s">
        <v>217</v>
      </c>
      <c r="H175" s="179">
        <v>495.76799999999997</v>
      </c>
      <c r="I175" s="180"/>
      <c r="J175" s="181">
        <f>ROUND(I175*H175,2)</f>
        <v>0</v>
      </c>
      <c r="K175" s="182"/>
      <c r="L175" s="183"/>
      <c r="M175" s="184" t="s">
        <v>1</v>
      </c>
      <c r="N175" s="185" t="s">
        <v>38</v>
      </c>
      <c r="P175" s="147">
        <f>O175*H175</f>
        <v>0</v>
      </c>
      <c r="Q175" s="147">
        <v>0</v>
      </c>
      <c r="R175" s="147">
        <f>Q175*H175</f>
        <v>0</v>
      </c>
      <c r="S175" s="147">
        <v>0</v>
      </c>
      <c r="T175" s="148">
        <f>S175*H175</f>
        <v>0</v>
      </c>
      <c r="AR175" s="149" t="s">
        <v>242</v>
      </c>
      <c r="AT175" s="149" t="s">
        <v>338</v>
      </c>
      <c r="AU175" s="149" t="s">
        <v>84</v>
      </c>
      <c r="AY175" s="17" t="s">
        <v>187</v>
      </c>
      <c r="BE175" s="150">
        <f>IF(N175="základní",J175,0)</f>
        <v>0</v>
      </c>
      <c r="BF175" s="150">
        <f>IF(N175="snížená",J175,0)</f>
        <v>0</v>
      </c>
      <c r="BG175" s="150">
        <f>IF(N175="zákl. přenesená",J175,0)</f>
        <v>0</v>
      </c>
      <c r="BH175" s="150">
        <f>IF(N175="sníž. přenesená",J175,0)</f>
        <v>0</v>
      </c>
      <c r="BI175" s="150">
        <f>IF(N175="nulová",J175,0)</f>
        <v>0</v>
      </c>
      <c r="BJ175" s="17" t="s">
        <v>80</v>
      </c>
      <c r="BK175" s="150">
        <f>ROUND(I175*H175,2)</f>
        <v>0</v>
      </c>
      <c r="BL175" s="17" t="s">
        <v>193</v>
      </c>
      <c r="BM175" s="149" t="s">
        <v>501</v>
      </c>
    </row>
    <row r="176" spans="2:65" s="13" customFormat="1" ht="11.25">
      <c r="B176" s="161"/>
      <c r="D176" s="151" t="s">
        <v>197</v>
      </c>
      <c r="E176" s="162" t="s">
        <v>1</v>
      </c>
      <c r="F176" s="163" t="s">
        <v>4738</v>
      </c>
      <c r="H176" s="164">
        <v>495.76799999999997</v>
      </c>
      <c r="I176" s="165"/>
      <c r="L176" s="161"/>
      <c r="M176" s="166"/>
      <c r="T176" s="167"/>
      <c r="AT176" s="162" t="s">
        <v>197</v>
      </c>
      <c r="AU176" s="162" t="s">
        <v>84</v>
      </c>
      <c r="AV176" s="13" t="s">
        <v>84</v>
      </c>
      <c r="AW176" s="13" t="s">
        <v>30</v>
      </c>
      <c r="AX176" s="13" t="s">
        <v>73</v>
      </c>
      <c r="AY176" s="162" t="s">
        <v>187</v>
      </c>
    </row>
    <row r="177" spans="2:65" s="14" customFormat="1" ht="11.25">
      <c r="B177" s="168"/>
      <c r="D177" s="151" t="s">
        <v>197</v>
      </c>
      <c r="E177" s="169" t="s">
        <v>1</v>
      </c>
      <c r="F177" s="170" t="s">
        <v>4689</v>
      </c>
      <c r="H177" s="171">
        <v>495.76799999999997</v>
      </c>
      <c r="I177" s="172"/>
      <c r="L177" s="168"/>
      <c r="M177" s="173"/>
      <c r="T177" s="174"/>
      <c r="AT177" s="169" t="s">
        <v>197</v>
      </c>
      <c r="AU177" s="169" t="s">
        <v>84</v>
      </c>
      <c r="AV177" s="14" t="s">
        <v>193</v>
      </c>
      <c r="AW177" s="14" t="s">
        <v>30</v>
      </c>
      <c r="AX177" s="14" t="s">
        <v>80</v>
      </c>
      <c r="AY177" s="169" t="s">
        <v>187</v>
      </c>
    </row>
    <row r="178" spans="2:65" s="1" customFormat="1" ht="33" customHeight="1">
      <c r="B178" s="32"/>
      <c r="C178" s="137" t="s">
        <v>366</v>
      </c>
      <c r="D178" s="137" t="s">
        <v>189</v>
      </c>
      <c r="E178" s="138" t="s">
        <v>4739</v>
      </c>
      <c r="F178" s="139" t="s">
        <v>4740</v>
      </c>
      <c r="G178" s="140" t="s">
        <v>245</v>
      </c>
      <c r="H178" s="141">
        <v>135</v>
      </c>
      <c r="I178" s="142"/>
      <c r="J178" s="143">
        <f>ROUND(I178*H178,2)</f>
        <v>0</v>
      </c>
      <c r="K178" s="144"/>
      <c r="L178" s="32"/>
      <c r="M178" s="145" t="s">
        <v>1</v>
      </c>
      <c r="N178" s="146" t="s">
        <v>38</v>
      </c>
      <c r="P178" s="147">
        <f>O178*H178</f>
        <v>0</v>
      </c>
      <c r="Q178" s="147">
        <v>0</v>
      </c>
      <c r="R178" s="147">
        <f>Q178*H178</f>
        <v>0</v>
      </c>
      <c r="S178" s="147">
        <v>0</v>
      </c>
      <c r="T178" s="148">
        <f>S178*H178</f>
        <v>0</v>
      </c>
      <c r="AR178" s="149" t="s">
        <v>193</v>
      </c>
      <c r="AT178" s="149" t="s">
        <v>189</v>
      </c>
      <c r="AU178" s="149" t="s">
        <v>84</v>
      </c>
      <c r="AY178" s="17" t="s">
        <v>187</v>
      </c>
      <c r="BE178" s="150">
        <f>IF(N178="základní",J178,0)</f>
        <v>0</v>
      </c>
      <c r="BF178" s="150">
        <f>IF(N178="snížená",J178,0)</f>
        <v>0</v>
      </c>
      <c r="BG178" s="150">
        <f>IF(N178="zákl. přenesená",J178,0)</f>
        <v>0</v>
      </c>
      <c r="BH178" s="150">
        <f>IF(N178="sníž. přenesená",J178,0)</f>
        <v>0</v>
      </c>
      <c r="BI178" s="150">
        <f>IF(N178="nulová",J178,0)</f>
        <v>0</v>
      </c>
      <c r="BJ178" s="17" t="s">
        <v>80</v>
      </c>
      <c r="BK178" s="150">
        <f>ROUND(I178*H178,2)</f>
        <v>0</v>
      </c>
      <c r="BL178" s="17" t="s">
        <v>193</v>
      </c>
      <c r="BM178" s="149" t="s">
        <v>478</v>
      </c>
    </row>
    <row r="179" spans="2:65" s="1" customFormat="1" ht="16.5" customHeight="1">
      <c r="B179" s="32"/>
      <c r="C179" s="175" t="s">
        <v>370</v>
      </c>
      <c r="D179" s="175" t="s">
        <v>338</v>
      </c>
      <c r="E179" s="176" t="s">
        <v>4741</v>
      </c>
      <c r="F179" s="177" t="s">
        <v>4742</v>
      </c>
      <c r="G179" s="178" t="s">
        <v>192</v>
      </c>
      <c r="H179" s="179">
        <v>0.10100000000000001</v>
      </c>
      <c r="I179" s="180"/>
      <c r="J179" s="181">
        <f>ROUND(I179*H179,2)</f>
        <v>0</v>
      </c>
      <c r="K179" s="182"/>
      <c r="L179" s="183"/>
      <c r="M179" s="184" t="s">
        <v>1</v>
      </c>
      <c r="N179" s="185" t="s">
        <v>38</v>
      </c>
      <c r="P179" s="147">
        <f>O179*H179</f>
        <v>0</v>
      </c>
      <c r="Q179" s="147">
        <v>0</v>
      </c>
      <c r="R179" s="147">
        <f>Q179*H179</f>
        <v>0</v>
      </c>
      <c r="S179" s="147">
        <v>0</v>
      </c>
      <c r="T179" s="148">
        <f>S179*H179</f>
        <v>0</v>
      </c>
      <c r="AR179" s="149" t="s">
        <v>242</v>
      </c>
      <c r="AT179" s="149" t="s">
        <v>338</v>
      </c>
      <c r="AU179" s="149" t="s">
        <v>84</v>
      </c>
      <c r="AY179" s="17" t="s">
        <v>187</v>
      </c>
      <c r="BE179" s="150">
        <f>IF(N179="základní",J179,0)</f>
        <v>0</v>
      </c>
      <c r="BF179" s="150">
        <f>IF(N179="snížená",J179,0)</f>
        <v>0</v>
      </c>
      <c r="BG179" s="150">
        <f>IF(N179="zákl. přenesená",J179,0)</f>
        <v>0</v>
      </c>
      <c r="BH179" s="150">
        <f>IF(N179="sníž. přenesená",J179,0)</f>
        <v>0</v>
      </c>
      <c r="BI179" s="150">
        <f>IF(N179="nulová",J179,0)</f>
        <v>0</v>
      </c>
      <c r="BJ179" s="17" t="s">
        <v>80</v>
      </c>
      <c r="BK179" s="150">
        <f>ROUND(I179*H179,2)</f>
        <v>0</v>
      </c>
      <c r="BL179" s="17" t="s">
        <v>193</v>
      </c>
      <c r="BM179" s="149" t="s">
        <v>519</v>
      </c>
    </row>
    <row r="180" spans="2:65" s="1" customFormat="1" ht="24.2" customHeight="1">
      <c r="B180" s="32"/>
      <c r="C180" s="137" t="s">
        <v>375</v>
      </c>
      <c r="D180" s="137" t="s">
        <v>189</v>
      </c>
      <c r="E180" s="138" t="s">
        <v>4743</v>
      </c>
      <c r="F180" s="139" t="s">
        <v>4744</v>
      </c>
      <c r="G180" s="140" t="s">
        <v>245</v>
      </c>
      <c r="H180" s="141">
        <v>2360.8000000000002</v>
      </c>
      <c r="I180" s="142"/>
      <c r="J180" s="143">
        <f>ROUND(I180*H180,2)</f>
        <v>0</v>
      </c>
      <c r="K180" s="144"/>
      <c r="L180" s="32"/>
      <c r="M180" s="145" t="s">
        <v>1</v>
      </c>
      <c r="N180" s="146" t="s">
        <v>38</v>
      </c>
      <c r="P180" s="147">
        <f>O180*H180</f>
        <v>0</v>
      </c>
      <c r="Q180" s="147">
        <v>0</v>
      </c>
      <c r="R180" s="147">
        <f>Q180*H180</f>
        <v>0</v>
      </c>
      <c r="S180" s="147">
        <v>0</v>
      </c>
      <c r="T180" s="148">
        <f>S180*H180</f>
        <v>0</v>
      </c>
      <c r="AR180" s="149" t="s">
        <v>193</v>
      </c>
      <c r="AT180" s="149" t="s">
        <v>189</v>
      </c>
      <c r="AU180" s="149" t="s">
        <v>84</v>
      </c>
      <c r="AY180" s="17" t="s">
        <v>187</v>
      </c>
      <c r="BE180" s="150">
        <f>IF(N180="základní",J180,0)</f>
        <v>0</v>
      </c>
      <c r="BF180" s="150">
        <f>IF(N180="snížená",J180,0)</f>
        <v>0</v>
      </c>
      <c r="BG180" s="150">
        <f>IF(N180="zákl. přenesená",J180,0)</f>
        <v>0</v>
      </c>
      <c r="BH180" s="150">
        <f>IF(N180="sníž. přenesená",J180,0)</f>
        <v>0</v>
      </c>
      <c r="BI180" s="150">
        <f>IF(N180="nulová",J180,0)</f>
        <v>0</v>
      </c>
      <c r="BJ180" s="17" t="s">
        <v>80</v>
      </c>
      <c r="BK180" s="150">
        <f>ROUND(I180*H180,2)</f>
        <v>0</v>
      </c>
      <c r="BL180" s="17" t="s">
        <v>193</v>
      </c>
      <c r="BM180" s="149" t="s">
        <v>529</v>
      </c>
    </row>
    <row r="181" spans="2:65" s="1" customFormat="1" ht="21.75" customHeight="1">
      <c r="B181" s="32"/>
      <c r="C181" s="137" t="s">
        <v>381</v>
      </c>
      <c r="D181" s="137" t="s">
        <v>189</v>
      </c>
      <c r="E181" s="138" t="s">
        <v>4745</v>
      </c>
      <c r="F181" s="139" t="s">
        <v>4746</v>
      </c>
      <c r="G181" s="140" t="s">
        <v>245</v>
      </c>
      <c r="H181" s="141">
        <v>2360.8000000000002</v>
      </c>
      <c r="I181" s="142"/>
      <c r="J181" s="143">
        <f>ROUND(I181*H181,2)</f>
        <v>0</v>
      </c>
      <c r="K181" s="144"/>
      <c r="L181" s="32"/>
      <c r="M181" s="145" t="s">
        <v>1</v>
      </c>
      <c r="N181" s="146" t="s">
        <v>38</v>
      </c>
      <c r="P181" s="147">
        <f>O181*H181</f>
        <v>0</v>
      </c>
      <c r="Q181" s="147">
        <v>0</v>
      </c>
      <c r="R181" s="147">
        <f>Q181*H181</f>
        <v>0</v>
      </c>
      <c r="S181" s="147">
        <v>0</v>
      </c>
      <c r="T181" s="148">
        <f>S181*H181</f>
        <v>0</v>
      </c>
      <c r="AR181" s="149" t="s">
        <v>193</v>
      </c>
      <c r="AT181" s="149" t="s">
        <v>189</v>
      </c>
      <c r="AU181" s="149" t="s">
        <v>84</v>
      </c>
      <c r="AY181" s="17" t="s">
        <v>187</v>
      </c>
      <c r="BE181" s="150">
        <f>IF(N181="základní",J181,0)</f>
        <v>0</v>
      </c>
      <c r="BF181" s="150">
        <f>IF(N181="snížená",J181,0)</f>
        <v>0</v>
      </c>
      <c r="BG181" s="150">
        <f>IF(N181="zákl. přenesená",J181,0)</f>
        <v>0</v>
      </c>
      <c r="BH181" s="150">
        <f>IF(N181="sníž. přenesená",J181,0)</f>
        <v>0</v>
      </c>
      <c r="BI181" s="150">
        <f>IF(N181="nulová",J181,0)</f>
        <v>0</v>
      </c>
      <c r="BJ181" s="17" t="s">
        <v>80</v>
      </c>
      <c r="BK181" s="150">
        <f>ROUND(I181*H181,2)</f>
        <v>0</v>
      </c>
      <c r="BL181" s="17" t="s">
        <v>193</v>
      </c>
      <c r="BM181" s="149" t="s">
        <v>539</v>
      </c>
    </row>
    <row r="182" spans="2:65" s="1" customFormat="1" ht="21.75" customHeight="1">
      <c r="B182" s="32"/>
      <c r="C182" s="137" t="s">
        <v>388</v>
      </c>
      <c r="D182" s="137" t="s">
        <v>189</v>
      </c>
      <c r="E182" s="138" t="s">
        <v>4747</v>
      </c>
      <c r="F182" s="139" t="s">
        <v>4748</v>
      </c>
      <c r="G182" s="140" t="s">
        <v>245</v>
      </c>
      <c r="H182" s="141">
        <v>2360.8000000000002</v>
      </c>
      <c r="I182" s="142"/>
      <c r="J182" s="143">
        <f>ROUND(I182*H182,2)</f>
        <v>0</v>
      </c>
      <c r="K182" s="144"/>
      <c r="L182" s="32"/>
      <c r="M182" s="145" t="s">
        <v>1</v>
      </c>
      <c r="N182" s="146" t="s">
        <v>38</v>
      </c>
      <c r="P182" s="147">
        <f>O182*H182</f>
        <v>0</v>
      </c>
      <c r="Q182" s="147">
        <v>0</v>
      </c>
      <c r="R182" s="147">
        <f>Q182*H182</f>
        <v>0</v>
      </c>
      <c r="S182" s="147">
        <v>0</v>
      </c>
      <c r="T182" s="148">
        <f>S182*H182</f>
        <v>0</v>
      </c>
      <c r="AR182" s="149" t="s">
        <v>193</v>
      </c>
      <c r="AT182" s="149" t="s">
        <v>189</v>
      </c>
      <c r="AU182" s="149" t="s">
        <v>84</v>
      </c>
      <c r="AY182" s="17" t="s">
        <v>187</v>
      </c>
      <c r="BE182" s="150">
        <f>IF(N182="základní",J182,0)</f>
        <v>0</v>
      </c>
      <c r="BF182" s="150">
        <f>IF(N182="snížená",J182,0)</f>
        <v>0</v>
      </c>
      <c r="BG182" s="150">
        <f>IF(N182="zákl. přenesená",J182,0)</f>
        <v>0</v>
      </c>
      <c r="BH182" s="150">
        <f>IF(N182="sníž. přenesená",J182,0)</f>
        <v>0</v>
      </c>
      <c r="BI182" s="150">
        <f>IF(N182="nulová",J182,0)</f>
        <v>0</v>
      </c>
      <c r="BJ182" s="17" t="s">
        <v>80</v>
      </c>
      <c r="BK182" s="150">
        <f>ROUND(I182*H182,2)</f>
        <v>0</v>
      </c>
      <c r="BL182" s="17" t="s">
        <v>193</v>
      </c>
      <c r="BM182" s="149" t="s">
        <v>548</v>
      </c>
    </row>
    <row r="183" spans="2:65" s="11" customFormat="1" ht="22.9" customHeight="1">
      <c r="B183" s="125"/>
      <c r="D183" s="126" t="s">
        <v>72</v>
      </c>
      <c r="E183" s="135" t="s">
        <v>84</v>
      </c>
      <c r="F183" s="135" t="s">
        <v>4749</v>
      </c>
      <c r="I183" s="128"/>
      <c r="J183" s="136">
        <f>BK183</f>
        <v>0</v>
      </c>
      <c r="L183" s="125"/>
      <c r="M183" s="130"/>
      <c r="P183" s="131">
        <f>SUM(P184:P193)</f>
        <v>0</v>
      </c>
      <c r="R183" s="131">
        <f>SUM(R184:R193)</f>
        <v>0</v>
      </c>
      <c r="T183" s="132">
        <f>SUM(T184:T193)</f>
        <v>0</v>
      </c>
      <c r="AR183" s="126" t="s">
        <v>80</v>
      </c>
      <c r="AT183" s="133" t="s">
        <v>72</v>
      </c>
      <c r="AU183" s="133" t="s">
        <v>80</v>
      </c>
      <c r="AY183" s="126" t="s">
        <v>187</v>
      </c>
      <c r="BK183" s="134">
        <f>SUM(BK184:BK193)</f>
        <v>0</v>
      </c>
    </row>
    <row r="184" spans="2:65" s="1" customFormat="1" ht="33" customHeight="1">
      <c r="B184" s="32"/>
      <c r="C184" s="137" t="s">
        <v>394</v>
      </c>
      <c r="D184" s="137" t="s">
        <v>189</v>
      </c>
      <c r="E184" s="138" t="s">
        <v>4750</v>
      </c>
      <c r="F184" s="139" t="s">
        <v>4751</v>
      </c>
      <c r="G184" s="140" t="s">
        <v>397</v>
      </c>
      <c r="H184" s="141">
        <v>304.5</v>
      </c>
      <c r="I184" s="142"/>
      <c r="J184" s="143">
        <f>ROUND(I184*H184,2)</f>
        <v>0</v>
      </c>
      <c r="K184" s="144"/>
      <c r="L184" s="32"/>
      <c r="M184" s="145" t="s">
        <v>1</v>
      </c>
      <c r="N184" s="146" t="s">
        <v>38</v>
      </c>
      <c r="P184" s="147">
        <f>O184*H184</f>
        <v>0</v>
      </c>
      <c r="Q184" s="147">
        <v>0</v>
      </c>
      <c r="R184" s="147">
        <f>Q184*H184</f>
        <v>0</v>
      </c>
      <c r="S184" s="147">
        <v>0</v>
      </c>
      <c r="T184" s="148">
        <f>S184*H184</f>
        <v>0</v>
      </c>
      <c r="AR184" s="149" t="s">
        <v>193</v>
      </c>
      <c r="AT184" s="149" t="s">
        <v>189</v>
      </c>
      <c r="AU184" s="149" t="s">
        <v>84</v>
      </c>
      <c r="AY184" s="17" t="s">
        <v>187</v>
      </c>
      <c r="BE184" s="150">
        <f>IF(N184="základní",J184,0)</f>
        <v>0</v>
      </c>
      <c r="BF184" s="150">
        <f>IF(N184="snížená",J184,0)</f>
        <v>0</v>
      </c>
      <c r="BG184" s="150">
        <f>IF(N184="zákl. přenesená",J184,0)</f>
        <v>0</v>
      </c>
      <c r="BH184" s="150">
        <f>IF(N184="sníž. přenesená",J184,0)</f>
        <v>0</v>
      </c>
      <c r="BI184" s="150">
        <f>IF(N184="nulová",J184,0)</f>
        <v>0</v>
      </c>
      <c r="BJ184" s="17" t="s">
        <v>80</v>
      </c>
      <c r="BK184" s="150">
        <f>ROUND(I184*H184,2)</f>
        <v>0</v>
      </c>
      <c r="BL184" s="17" t="s">
        <v>193</v>
      </c>
      <c r="BM184" s="149" t="s">
        <v>559</v>
      </c>
    </row>
    <row r="185" spans="2:65" s="1" customFormat="1" ht="24.2" customHeight="1">
      <c r="B185" s="32"/>
      <c r="C185" s="137" t="s">
        <v>403</v>
      </c>
      <c r="D185" s="137" t="s">
        <v>189</v>
      </c>
      <c r="E185" s="138" t="s">
        <v>4752</v>
      </c>
      <c r="F185" s="139" t="s">
        <v>4753</v>
      </c>
      <c r="G185" s="140" t="s">
        <v>245</v>
      </c>
      <c r="H185" s="141">
        <v>669.9</v>
      </c>
      <c r="I185" s="142"/>
      <c r="J185" s="143">
        <f>ROUND(I185*H185,2)</f>
        <v>0</v>
      </c>
      <c r="K185" s="144"/>
      <c r="L185" s="32"/>
      <c r="M185" s="145" t="s">
        <v>1</v>
      </c>
      <c r="N185" s="146" t="s">
        <v>38</v>
      </c>
      <c r="P185" s="147">
        <f>O185*H185</f>
        <v>0</v>
      </c>
      <c r="Q185" s="147">
        <v>0</v>
      </c>
      <c r="R185" s="147">
        <f>Q185*H185</f>
        <v>0</v>
      </c>
      <c r="S185" s="147">
        <v>0</v>
      </c>
      <c r="T185" s="148">
        <f>S185*H185</f>
        <v>0</v>
      </c>
      <c r="AR185" s="149" t="s">
        <v>193</v>
      </c>
      <c r="AT185" s="149" t="s">
        <v>189</v>
      </c>
      <c r="AU185" s="149" t="s">
        <v>84</v>
      </c>
      <c r="AY185" s="17" t="s">
        <v>187</v>
      </c>
      <c r="BE185" s="150">
        <f>IF(N185="základní",J185,0)</f>
        <v>0</v>
      </c>
      <c r="BF185" s="150">
        <f>IF(N185="snížená",J185,0)</f>
        <v>0</v>
      </c>
      <c r="BG185" s="150">
        <f>IF(N185="zákl. přenesená",J185,0)</f>
        <v>0</v>
      </c>
      <c r="BH185" s="150">
        <f>IF(N185="sníž. přenesená",J185,0)</f>
        <v>0</v>
      </c>
      <c r="BI185" s="150">
        <f>IF(N185="nulová",J185,0)</f>
        <v>0</v>
      </c>
      <c r="BJ185" s="17" t="s">
        <v>80</v>
      </c>
      <c r="BK185" s="150">
        <f>ROUND(I185*H185,2)</f>
        <v>0</v>
      </c>
      <c r="BL185" s="17" t="s">
        <v>193</v>
      </c>
      <c r="BM185" s="149" t="s">
        <v>573</v>
      </c>
    </row>
    <row r="186" spans="2:65" s="1" customFormat="1" ht="33" customHeight="1">
      <c r="B186" s="32"/>
      <c r="C186" s="137" t="s">
        <v>411</v>
      </c>
      <c r="D186" s="137" t="s">
        <v>189</v>
      </c>
      <c r="E186" s="138" t="s">
        <v>4754</v>
      </c>
      <c r="F186" s="139" t="s">
        <v>4755</v>
      </c>
      <c r="G186" s="140" t="s">
        <v>245</v>
      </c>
      <c r="H186" s="141">
        <v>182.7</v>
      </c>
      <c r="I186" s="142"/>
      <c r="J186" s="143">
        <f>ROUND(I186*H186,2)</f>
        <v>0</v>
      </c>
      <c r="K186" s="144"/>
      <c r="L186" s="32"/>
      <c r="M186" s="145" t="s">
        <v>1</v>
      </c>
      <c r="N186" s="146" t="s">
        <v>38</v>
      </c>
      <c r="P186" s="147">
        <f>O186*H186</f>
        <v>0</v>
      </c>
      <c r="Q186" s="147">
        <v>0</v>
      </c>
      <c r="R186" s="147">
        <f>Q186*H186</f>
        <v>0</v>
      </c>
      <c r="S186" s="147">
        <v>0</v>
      </c>
      <c r="T186" s="148">
        <f>S186*H186</f>
        <v>0</v>
      </c>
      <c r="AR186" s="149" t="s">
        <v>193</v>
      </c>
      <c r="AT186" s="149" t="s">
        <v>189</v>
      </c>
      <c r="AU186" s="149" t="s">
        <v>84</v>
      </c>
      <c r="AY186" s="17" t="s">
        <v>187</v>
      </c>
      <c r="BE186" s="150">
        <f>IF(N186="základní",J186,0)</f>
        <v>0</v>
      </c>
      <c r="BF186" s="150">
        <f>IF(N186="snížená",J186,0)</f>
        <v>0</v>
      </c>
      <c r="BG186" s="150">
        <f>IF(N186="zákl. přenesená",J186,0)</f>
        <v>0</v>
      </c>
      <c r="BH186" s="150">
        <f>IF(N186="sníž. přenesená",J186,0)</f>
        <v>0</v>
      </c>
      <c r="BI186" s="150">
        <f>IF(N186="nulová",J186,0)</f>
        <v>0</v>
      </c>
      <c r="BJ186" s="17" t="s">
        <v>80</v>
      </c>
      <c r="BK186" s="150">
        <f>ROUND(I186*H186,2)</f>
        <v>0</v>
      </c>
      <c r="BL186" s="17" t="s">
        <v>193</v>
      </c>
      <c r="BM186" s="149" t="s">
        <v>585</v>
      </c>
    </row>
    <row r="187" spans="2:65" s="1" customFormat="1" ht="24.2" customHeight="1">
      <c r="B187" s="32"/>
      <c r="C187" s="175" t="s">
        <v>415</v>
      </c>
      <c r="D187" s="175" t="s">
        <v>338</v>
      </c>
      <c r="E187" s="176" t="s">
        <v>4756</v>
      </c>
      <c r="F187" s="177" t="s">
        <v>4757</v>
      </c>
      <c r="G187" s="178" t="s">
        <v>245</v>
      </c>
      <c r="H187" s="179">
        <v>1058.6400000000001</v>
      </c>
      <c r="I187" s="180"/>
      <c r="J187" s="181">
        <f>ROUND(I187*H187,2)</f>
        <v>0</v>
      </c>
      <c r="K187" s="182"/>
      <c r="L187" s="183"/>
      <c r="M187" s="184" t="s">
        <v>1</v>
      </c>
      <c r="N187" s="185" t="s">
        <v>38</v>
      </c>
      <c r="P187" s="147">
        <f>O187*H187</f>
        <v>0</v>
      </c>
      <c r="Q187" s="147">
        <v>0</v>
      </c>
      <c r="R187" s="147">
        <f>Q187*H187</f>
        <v>0</v>
      </c>
      <c r="S187" s="147">
        <v>0</v>
      </c>
      <c r="T187" s="148">
        <f>S187*H187</f>
        <v>0</v>
      </c>
      <c r="AR187" s="149" t="s">
        <v>242</v>
      </c>
      <c r="AT187" s="149" t="s">
        <v>338</v>
      </c>
      <c r="AU187" s="149" t="s">
        <v>84</v>
      </c>
      <c r="AY187" s="17" t="s">
        <v>187</v>
      </c>
      <c r="BE187" s="150">
        <f>IF(N187="základní",J187,0)</f>
        <v>0</v>
      </c>
      <c r="BF187" s="150">
        <f>IF(N187="snížená",J187,0)</f>
        <v>0</v>
      </c>
      <c r="BG187" s="150">
        <f>IF(N187="zákl. přenesená",J187,0)</f>
        <v>0</v>
      </c>
      <c r="BH187" s="150">
        <f>IF(N187="sníž. přenesená",J187,0)</f>
        <v>0</v>
      </c>
      <c r="BI187" s="150">
        <f>IF(N187="nulová",J187,0)</f>
        <v>0</v>
      </c>
      <c r="BJ187" s="17" t="s">
        <v>80</v>
      </c>
      <c r="BK187" s="150">
        <f>ROUND(I187*H187,2)</f>
        <v>0</v>
      </c>
      <c r="BL187" s="17" t="s">
        <v>193</v>
      </c>
      <c r="BM187" s="149" t="s">
        <v>593</v>
      </c>
    </row>
    <row r="188" spans="2:65" s="13" customFormat="1" ht="11.25">
      <c r="B188" s="161"/>
      <c r="D188" s="151" t="s">
        <v>197</v>
      </c>
      <c r="E188" s="162" t="s">
        <v>1</v>
      </c>
      <c r="F188" s="163" t="s">
        <v>4758</v>
      </c>
      <c r="H188" s="164">
        <v>1025.6400000000001</v>
      </c>
      <c r="I188" s="165"/>
      <c r="L188" s="161"/>
      <c r="M188" s="166"/>
      <c r="T188" s="167"/>
      <c r="AT188" s="162" t="s">
        <v>197</v>
      </c>
      <c r="AU188" s="162" t="s">
        <v>84</v>
      </c>
      <c r="AV188" s="13" t="s">
        <v>84</v>
      </c>
      <c r="AW188" s="13" t="s">
        <v>30</v>
      </c>
      <c r="AX188" s="13" t="s">
        <v>73</v>
      </c>
      <c r="AY188" s="162" t="s">
        <v>187</v>
      </c>
    </row>
    <row r="189" spans="2:65" s="13" customFormat="1" ht="11.25">
      <c r="B189" s="161"/>
      <c r="D189" s="151" t="s">
        <v>197</v>
      </c>
      <c r="E189" s="162" t="s">
        <v>1</v>
      </c>
      <c r="F189" s="163" t="s">
        <v>4759</v>
      </c>
      <c r="H189" s="164">
        <v>33</v>
      </c>
      <c r="I189" s="165"/>
      <c r="L189" s="161"/>
      <c r="M189" s="166"/>
      <c r="T189" s="167"/>
      <c r="AT189" s="162" t="s">
        <v>197</v>
      </c>
      <c r="AU189" s="162" t="s">
        <v>84</v>
      </c>
      <c r="AV189" s="13" t="s">
        <v>84</v>
      </c>
      <c r="AW189" s="13" t="s">
        <v>30</v>
      </c>
      <c r="AX189" s="13" t="s">
        <v>73</v>
      </c>
      <c r="AY189" s="162" t="s">
        <v>187</v>
      </c>
    </row>
    <row r="190" spans="2:65" s="14" customFormat="1" ht="11.25">
      <c r="B190" s="168"/>
      <c r="D190" s="151" t="s">
        <v>197</v>
      </c>
      <c r="E190" s="169" t="s">
        <v>1</v>
      </c>
      <c r="F190" s="170" t="s">
        <v>4689</v>
      </c>
      <c r="H190" s="171">
        <v>1058.6400000000001</v>
      </c>
      <c r="I190" s="172"/>
      <c r="L190" s="168"/>
      <c r="M190" s="173"/>
      <c r="T190" s="174"/>
      <c r="AT190" s="169" t="s">
        <v>197</v>
      </c>
      <c r="AU190" s="169" t="s">
        <v>84</v>
      </c>
      <c r="AV190" s="14" t="s">
        <v>193</v>
      </c>
      <c r="AW190" s="14" t="s">
        <v>30</v>
      </c>
      <c r="AX190" s="14" t="s">
        <v>80</v>
      </c>
      <c r="AY190" s="169" t="s">
        <v>187</v>
      </c>
    </row>
    <row r="191" spans="2:65" s="1" customFormat="1" ht="16.5" customHeight="1">
      <c r="B191" s="32"/>
      <c r="C191" s="175" t="s">
        <v>419</v>
      </c>
      <c r="D191" s="175" t="s">
        <v>338</v>
      </c>
      <c r="E191" s="176" t="s">
        <v>4760</v>
      </c>
      <c r="F191" s="177" t="s">
        <v>4761</v>
      </c>
      <c r="G191" s="178" t="s">
        <v>217</v>
      </c>
      <c r="H191" s="179">
        <v>2.0699999999999998</v>
      </c>
      <c r="I191" s="180"/>
      <c r="J191" s="181">
        <f>ROUND(I191*H191,2)</f>
        <v>0</v>
      </c>
      <c r="K191" s="182"/>
      <c r="L191" s="183"/>
      <c r="M191" s="184" t="s">
        <v>1</v>
      </c>
      <c r="N191" s="185" t="s">
        <v>38</v>
      </c>
      <c r="P191" s="147">
        <f>O191*H191</f>
        <v>0</v>
      </c>
      <c r="Q191" s="147">
        <v>0</v>
      </c>
      <c r="R191" s="147">
        <f>Q191*H191</f>
        <v>0</v>
      </c>
      <c r="S191" s="147">
        <v>0</v>
      </c>
      <c r="T191" s="148">
        <f>S191*H191</f>
        <v>0</v>
      </c>
      <c r="AR191" s="149" t="s">
        <v>242</v>
      </c>
      <c r="AT191" s="149" t="s">
        <v>338</v>
      </c>
      <c r="AU191" s="149" t="s">
        <v>84</v>
      </c>
      <c r="AY191" s="17" t="s">
        <v>187</v>
      </c>
      <c r="BE191" s="150">
        <f>IF(N191="základní",J191,0)</f>
        <v>0</v>
      </c>
      <c r="BF191" s="150">
        <f>IF(N191="snížená",J191,0)</f>
        <v>0</v>
      </c>
      <c r="BG191" s="150">
        <f>IF(N191="zákl. přenesená",J191,0)</f>
        <v>0</v>
      </c>
      <c r="BH191" s="150">
        <f>IF(N191="sníž. přenesená",J191,0)</f>
        <v>0</v>
      </c>
      <c r="BI191" s="150">
        <f>IF(N191="nulová",J191,0)</f>
        <v>0</v>
      </c>
      <c r="BJ191" s="17" t="s">
        <v>80</v>
      </c>
      <c r="BK191" s="150">
        <f>ROUND(I191*H191,2)</f>
        <v>0</v>
      </c>
      <c r="BL191" s="17" t="s">
        <v>193</v>
      </c>
      <c r="BM191" s="149" t="s">
        <v>604</v>
      </c>
    </row>
    <row r="192" spans="2:65" s="13" customFormat="1" ht="11.25">
      <c r="B192" s="161"/>
      <c r="D192" s="151" t="s">
        <v>197</v>
      </c>
      <c r="E192" s="162" t="s">
        <v>1</v>
      </c>
      <c r="F192" s="163" t="s">
        <v>4762</v>
      </c>
      <c r="H192" s="164">
        <v>2.0699999999999998</v>
      </c>
      <c r="I192" s="165"/>
      <c r="L192" s="161"/>
      <c r="M192" s="166"/>
      <c r="T192" s="167"/>
      <c r="AT192" s="162" t="s">
        <v>197</v>
      </c>
      <c r="AU192" s="162" t="s">
        <v>84</v>
      </c>
      <c r="AV192" s="13" t="s">
        <v>84</v>
      </c>
      <c r="AW192" s="13" t="s">
        <v>30</v>
      </c>
      <c r="AX192" s="13" t="s">
        <v>73</v>
      </c>
      <c r="AY192" s="162" t="s">
        <v>187</v>
      </c>
    </row>
    <row r="193" spans="2:65" s="14" customFormat="1" ht="11.25">
      <c r="B193" s="168"/>
      <c r="D193" s="151" t="s">
        <v>197</v>
      </c>
      <c r="E193" s="169" t="s">
        <v>1</v>
      </c>
      <c r="F193" s="170" t="s">
        <v>202</v>
      </c>
      <c r="H193" s="171">
        <v>2.0699999999999998</v>
      </c>
      <c r="I193" s="172"/>
      <c r="L193" s="168"/>
      <c r="M193" s="173"/>
      <c r="T193" s="174"/>
      <c r="AT193" s="169" t="s">
        <v>197</v>
      </c>
      <c r="AU193" s="169" t="s">
        <v>84</v>
      </c>
      <c r="AV193" s="14" t="s">
        <v>193</v>
      </c>
      <c r="AW193" s="14" t="s">
        <v>30</v>
      </c>
      <c r="AX193" s="14" t="s">
        <v>80</v>
      </c>
      <c r="AY193" s="169" t="s">
        <v>187</v>
      </c>
    </row>
    <row r="194" spans="2:65" s="11" customFormat="1" ht="22.9" customHeight="1">
      <c r="B194" s="125"/>
      <c r="D194" s="126" t="s">
        <v>72</v>
      </c>
      <c r="E194" s="135" t="s">
        <v>221</v>
      </c>
      <c r="F194" s="135" t="s">
        <v>4763</v>
      </c>
      <c r="I194" s="128"/>
      <c r="J194" s="136">
        <f>BK194</f>
        <v>0</v>
      </c>
      <c r="L194" s="125"/>
      <c r="M194" s="130"/>
      <c r="P194" s="131">
        <f>SUM(P195:P238)</f>
        <v>0</v>
      </c>
      <c r="R194" s="131">
        <f>SUM(R195:R238)</f>
        <v>0</v>
      </c>
      <c r="T194" s="132">
        <f>SUM(T195:T238)</f>
        <v>0</v>
      </c>
      <c r="AR194" s="126" t="s">
        <v>80</v>
      </c>
      <c r="AT194" s="133" t="s">
        <v>72</v>
      </c>
      <c r="AU194" s="133" t="s">
        <v>80</v>
      </c>
      <c r="AY194" s="126" t="s">
        <v>187</v>
      </c>
      <c r="BK194" s="134">
        <f>SUM(BK195:BK238)</f>
        <v>0</v>
      </c>
    </row>
    <row r="195" spans="2:65" s="1" customFormat="1" ht="21.75" customHeight="1">
      <c r="B195" s="32"/>
      <c r="C195" s="137" t="s">
        <v>423</v>
      </c>
      <c r="D195" s="137" t="s">
        <v>189</v>
      </c>
      <c r="E195" s="138" t="s">
        <v>4764</v>
      </c>
      <c r="F195" s="139" t="s">
        <v>4765</v>
      </c>
      <c r="G195" s="140" t="s">
        <v>245</v>
      </c>
      <c r="H195" s="141">
        <v>135</v>
      </c>
      <c r="I195" s="142"/>
      <c r="J195" s="143">
        <f>ROUND(I195*H195,2)</f>
        <v>0</v>
      </c>
      <c r="K195" s="144"/>
      <c r="L195" s="32"/>
      <c r="M195" s="145" t="s">
        <v>1</v>
      </c>
      <c r="N195" s="146" t="s">
        <v>38</v>
      </c>
      <c r="P195" s="147">
        <f>O195*H195</f>
        <v>0</v>
      </c>
      <c r="Q195" s="147">
        <v>0</v>
      </c>
      <c r="R195" s="147">
        <f>Q195*H195</f>
        <v>0</v>
      </c>
      <c r="S195" s="147">
        <v>0</v>
      </c>
      <c r="T195" s="148">
        <f>S195*H195</f>
        <v>0</v>
      </c>
      <c r="AR195" s="149" t="s">
        <v>193</v>
      </c>
      <c r="AT195" s="149" t="s">
        <v>189</v>
      </c>
      <c r="AU195" s="149" t="s">
        <v>84</v>
      </c>
      <c r="AY195" s="17" t="s">
        <v>187</v>
      </c>
      <c r="BE195" s="150">
        <f>IF(N195="základní",J195,0)</f>
        <v>0</v>
      </c>
      <c r="BF195" s="150">
        <f>IF(N195="snížená",J195,0)</f>
        <v>0</v>
      </c>
      <c r="BG195" s="150">
        <f>IF(N195="zákl. přenesená",J195,0)</f>
        <v>0</v>
      </c>
      <c r="BH195" s="150">
        <f>IF(N195="sníž. přenesená",J195,0)</f>
        <v>0</v>
      </c>
      <c r="BI195" s="150">
        <f>IF(N195="nulová",J195,0)</f>
        <v>0</v>
      </c>
      <c r="BJ195" s="17" t="s">
        <v>80</v>
      </c>
      <c r="BK195" s="150">
        <f>ROUND(I195*H195,2)</f>
        <v>0</v>
      </c>
      <c r="BL195" s="17" t="s">
        <v>193</v>
      </c>
      <c r="BM195" s="149" t="s">
        <v>647</v>
      </c>
    </row>
    <row r="196" spans="2:65" s="1" customFormat="1" ht="21.75" customHeight="1">
      <c r="B196" s="32"/>
      <c r="C196" s="137" t="s">
        <v>427</v>
      </c>
      <c r="D196" s="137" t="s">
        <v>189</v>
      </c>
      <c r="E196" s="138" t="s">
        <v>4766</v>
      </c>
      <c r="F196" s="139" t="s">
        <v>4767</v>
      </c>
      <c r="G196" s="140" t="s">
        <v>245</v>
      </c>
      <c r="H196" s="141">
        <v>135</v>
      </c>
      <c r="I196" s="142"/>
      <c r="J196" s="143">
        <f>ROUND(I196*H196,2)</f>
        <v>0</v>
      </c>
      <c r="K196" s="144"/>
      <c r="L196" s="32"/>
      <c r="M196" s="145" t="s">
        <v>1</v>
      </c>
      <c r="N196" s="146" t="s">
        <v>38</v>
      </c>
      <c r="P196" s="147">
        <f>O196*H196</f>
        <v>0</v>
      </c>
      <c r="Q196" s="147">
        <v>0</v>
      </c>
      <c r="R196" s="147">
        <f>Q196*H196</f>
        <v>0</v>
      </c>
      <c r="S196" s="147">
        <v>0</v>
      </c>
      <c r="T196" s="148">
        <f>S196*H196</f>
        <v>0</v>
      </c>
      <c r="AR196" s="149" t="s">
        <v>193</v>
      </c>
      <c r="AT196" s="149" t="s">
        <v>189</v>
      </c>
      <c r="AU196" s="149" t="s">
        <v>84</v>
      </c>
      <c r="AY196" s="17" t="s">
        <v>187</v>
      </c>
      <c r="BE196" s="150">
        <f>IF(N196="základní",J196,0)</f>
        <v>0</v>
      </c>
      <c r="BF196" s="150">
        <f>IF(N196="snížená",J196,0)</f>
        <v>0</v>
      </c>
      <c r="BG196" s="150">
        <f>IF(N196="zákl. přenesená",J196,0)</f>
        <v>0</v>
      </c>
      <c r="BH196" s="150">
        <f>IF(N196="sníž. přenesená",J196,0)</f>
        <v>0</v>
      </c>
      <c r="BI196" s="150">
        <f>IF(N196="nulová",J196,0)</f>
        <v>0</v>
      </c>
      <c r="BJ196" s="17" t="s">
        <v>80</v>
      </c>
      <c r="BK196" s="150">
        <f>ROUND(I196*H196,2)</f>
        <v>0</v>
      </c>
      <c r="BL196" s="17" t="s">
        <v>193</v>
      </c>
      <c r="BM196" s="149" t="s">
        <v>656</v>
      </c>
    </row>
    <row r="197" spans="2:65" s="1" customFormat="1" ht="21.75" customHeight="1">
      <c r="B197" s="32"/>
      <c r="C197" s="137" t="s">
        <v>431</v>
      </c>
      <c r="D197" s="137" t="s">
        <v>189</v>
      </c>
      <c r="E197" s="138" t="s">
        <v>4768</v>
      </c>
      <c r="F197" s="139" t="s">
        <v>4769</v>
      </c>
      <c r="G197" s="140" t="s">
        <v>245</v>
      </c>
      <c r="H197" s="141">
        <v>135</v>
      </c>
      <c r="I197" s="142"/>
      <c r="J197" s="143">
        <f>ROUND(I197*H197,2)</f>
        <v>0</v>
      </c>
      <c r="K197" s="144"/>
      <c r="L197" s="32"/>
      <c r="M197" s="145" t="s">
        <v>1</v>
      </c>
      <c r="N197" s="146" t="s">
        <v>38</v>
      </c>
      <c r="P197" s="147">
        <f>O197*H197</f>
        <v>0</v>
      </c>
      <c r="Q197" s="147">
        <v>0</v>
      </c>
      <c r="R197" s="147">
        <f>Q197*H197</f>
        <v>0</v>
      </c>
      <c r="S197" s="147">
        <v>0</v>
      </c>
      <c r="T197" s="148">
        <f>S197*H197</f>
        <v>0</v>
      </c>
      <c r="AR197" s="149" t="s">
        <v>193</v>
      </c>
      <c r="AT197" s="149" t="s">
        <v>189</v>
      </c>
      <c r="AU197" s="149" t="s">
        <v>84</v>
      </c>
      <c r="AY197" s="17" t="s">
        <v>187</v>
      </c>
      <c r="BE197" s="150">
        <f>IF(N197="základní",J197,0)</f>
        <v>0</v>
      </c>
      <c r="BF197" s="150">
        <f>IF(N197="snížená",J197,0)</f>
        <v>0</v>
      </c>
      <c r="BG197" s="150">
        <f>IF(N197="zákl. přenesená",J197,0)</f>
        <v>0</v>
      </c>
      <c r="BH197" s="150">
        <f>IF(N197="sníž. přenesená",J197,0)</f>
        <v>0</v>
      </c>
      <c r="BI197" s="150">
        <f>IF(N197="nulová",J197,0)</f>
        <v>0</v>
      </c>
      <c r="BJ197" s="17" t="s">
        <v>80</v>
      </c>
      <c r="BK197" s="150">
        <f>ROUND(I197*H197,2)</f>
        <v>0</v>
      </c>
      <c r="BL197" s="17" t="s">
        <v>193</v>
      </c>
      <c r="BM197" s="149" t="s">
        <v>664</v>
      </c>
    </row>
    <row r="198" spans="2:65" s="1" customFormat="1" ht="24.2" customHeight="1">
      <c r="B198" s="32"/>
      <c r="C198" s="137" t="s">
        <v>435</v>
      </c>
      <c r="D198" s="137" t="s">
        <v>189</v>
      </c>
      <c r="E198" s="138" t="s">
        <v>4770</v>
      </c>
      <c r="F198" s="139" t="s">
        <v>4771</v>
      </c>
      <c r="G198" s="140" t="s">
        <v>245</v>
      </c>
      <c r="H198" s="141">
        <v>416</v>
      </c>
      <c r="I198" s="142"/>
      <c r="J198" s="143">
        <f>ROUND(I198*H198,2)</f>
        <v>0</v>
      </c>
      <c r="K198" s="144"/>
      <c r="L198" s="32"/>
      <c r="M198" s="145" t="s">
        <v>1</v>
      </c>
      <c r="N198" s="146" t="s">
        <v>38</v>
      </c>
      <c r="P198" s="147">
        <f>O198*H198</f>
        <v>0</v>
      </c>
      <c r="Q198" s="147">
        <v>0</v>
      </c>
      <c r="R198" s="147">
        <f>Q198*H198</f>
        <v>0</v>
      </c>
      <c r="S198" s="147">
        <v>0</v>
      </c>
      <c r="T198" s="148">
        <f>S198*H198</f>
        <v>0</v>
      </c>
      <c r="AR198" s="149" t="s">
        <v>193</v>
      </c>
      <c r="AT198" s="149" t="s">
        <v>189</v>
      </c>
      <c r="AU198" s="149" t="s">
        <v>84</v>
      </c>
      <c r="AY198" s="17" t="s">
        <v>187</v>
      </c>
      <c r="BE198" s="150">
        <f>IF(N198="základní",J198,0)</f>
        <v>0</v>
      </c>
      <c r="BF198" s="150">
        <f>IF(N198="snížená",J198,0)</f>
        <v>0</v>
      </c>
      <c r="BG198" s="150">
        <f>IF(N198="zákl. přenesená",J198,0)</f>
        <v>0</v>
      </c>
      <c r="BH198" s="150">
        <f>IF(N198="sníž. přenesená",J198,0)</f>
        <v>0</v>
      </c>
      <c r="BI198" s="150">
        <f>IF(N198="nulová",J198,0)</f>
        <v>0</v>
      </c>
      <c r="BJ198" s="17" t="s">
        <v>80</v>
      </c>
      <c r="BK198" s="150">
        <f>ROUND(I198*H198,2)</f>
        <v>0</v>
      </c>
      <c r="BL198" s="17" t="s">
        <v>193</v>
      </c>
      <c r="BM198" s="149" t="s">
        <v>679</v>
      </c>
    </row>
    <row r="199" spans="2:65" s="1" customFormat="1" ht="24.2" customHeight="1">
      <c r="B199" s="32"/>
      <c r="C199" s="137" t="s">
        <v>439</v>
      </c>
      <c r="D199" s="137" t="s">
        <v>189</v>
      </c>
      <c r="E199" s="138" t="s">
        <v>4772</v>
      </c>
      <c r="F199" s="139" t="s">
        <v>4773</v>
      </c>
      <c r="G199" s="140" t="s">
        <v>245</v>
      </c>
      <c r="H199" s="141">
        <v>2082</v>
      </c>
      <c r="I199" s="142"/>
      <c r="J199" s="143">
        <f>ROUND(I199*H199,2)</f>
        <v>0</v>
      </c>
      <c r="K199" s="144"/>
      <c r="L199" s="32"/>
      <c r="M199" s="145" t="s">
        <v>1</v>
      </c>
      <c r="N199" s="146" t="s">
        <v>38</v>
      </c>
      <c r="P199" s="147">
        <f>O199*H199</f>
        <v>0</v>
      </c>
      <c r="Q199" s="147">
        <v>0</v>
      </c>
      <c r="R199" s="147">
        <f>Q199*H199</f>
        <v>0</v>
      </c>
      <c r="S199" s="147">
        <v>0</v>
      </c>
      <c r="T199" s="148">
        <f>S199*H199</f>
        <v>0</v>
      </c>
      <c r="AR199" s="149" t="s">
        <v>193</v>
      </c>
      <c r="AT199" s="149" t="s">
        <v>189</v>
      </c>
      <c r="AU199" s="149" t="s">
        <v>84</v>
      </c>
      <c r="AY199" s="17" t="s">
        <v>187</v>
      </c>
      <c r="BE199" s="150">
        <f>IF(N199="základní",J199,0)</f>
        <v>0</v>
      </c>
      <c r="BF199" s="150">
        <f>IF(N199="snížená",J199,0)</f>
        <v>0</v>
      </c>
      <c r="BG199" s="150">
        <f>IF(N199="zákl. přenesená",J199,0)</f>
        <v>0</v>
      </c>
      <c r="BH199" s="150">
        <f>IF(N199="sníž. přenesená",J199,0)</f>
        <v>0</v>
      </c>
      <c r="BI199" s="150">
        <f>IF(N199="nulová",J199,0)</f>
        <v>0</v>
      </c>
      <c r="BJ199" s="17" t="s">
        <v>80</v>
      </c>
      <c r="BK199" s="150">
        <f>ROUND(I199*H199,2)</f>
        <v>0</v>
      </c>
      <c r="BL199" s="17" t="s">
        <v>193</v>
      </c>
      <c r="BM199" s="149" t="s">
        <v>692</v>
      </c>
    </row>
    <row r="200" spans="2:65" s="13" customFormat="1" ht="11.25">
      <c r="B200" s="161"/>
      <c r="D200" s="151" t="s">
        <v>197</v>
      </c>
      <c r="E200" s="162" t="s">
        <v>1</v>
      </c>
      <c r="F200" s="163" t="s">
        <v>4774</v>
      </c>
      <c r="H200" s="164">
        <v>2082</v>
      </c>
      <c r="I200" s="165"/>
      <c r="L200" s="161"/>
      <c r="M200" s="166"/>
      <c r="T200" s="167"/>
      <c r="AT200" s="162" t="s">
        <v>197</v>
      </c>
      <c r="AU200" s="162" t="s">
        <v>84</v>
      </c>
      <c r="AV200" s="13" t="s">
        <v>84</v>
      </c>
      <c r="AW200" s="13" t="s">
        <v>30</v>
      </c>
      <c r="AX200" s="13" t="s">
        <v>73</v>
      </c>
      <c r="AY200" s="162" t="s">
        <v>187</v>
      </c>
    </row>
    <row r="201" spans="2:65" s="12" customFormat="1" ht="11.25">
      <c r="B201" s="155"/>
      <c r="D201" s="151" t="s">
        <v>197</v>
      </c>
      <c r="E201" s="156" t="s">
        <v>1</v>
      </c>
      <c r="F201" s="157" t="s">
        <v>4705</v>
      </c>
      <c r="H201" s="156" t="s">
        <v>1</v>
      </c>
      <c r="I201" s="158"/>
      <c r="L201" s="155"/>
      <c r="M201" s="159"/>
      <c r="T201" s="160"/>
      <c r="AT201" s="156" t="s">
        <v>197</v>
      </c>
      <c r="AU201" s="156" t="s">
        <v>84</v>
      </c>
      <c r="AV201" s="12" t="s">
        <v>80</v>
      </c>
      <c r="AW201" s="12" t="s">
        <v>30</v>
      </c>
      <c r="AX201" s="12" t="s">
        <v>73</v>
      </c>
      <c r="AY201" s="156" t="s">
        <v>187</v>
      </c>
    </row>
    <row r="202" spans="2:65" s="14" customFormat="1" ht="11.25">
      <c r="B202" s="168"/>
      <c r="D202" s="151" t="s">
        <v>197</v>
      </c>
      <c r="E202" s="169" t="s">
        <v>1</v>
      </c>
      <c r="F202" s="170" t="s">
        <v>202</v>
      </c>
      <c r="H202" s="171">
        <v>2082</v>
      </c>
      <c r="I202" s="172"/>
      <c r="L202" s="168"/>
      <c r="M202" s="173"/>
      <c r="T202" s="174"/>
      <c r="AT202" s="169" t="s">
        <v>197</v>
      </c>
      <c r="AU202" s="169" t="s">
        <v>84</v>
      </c>
      <c r="AV202" s="14" t="s">
        <v>193</v>
      </c>
      <c r="AW202" s="14" t="s">
        <v>30</v>
      </c>
      <c r="AX202" s="14" t="s">
        <v>80</v>
      </c>
      <c r="AY202" s="169" t="s">
        <v>187</v>
      </c>
    </row>
    <row r="203" spans="2:65" s="1" customFormat="1" ht="24.2" customHeight="1">
      <c r="B203" s="32"/>
      <c r="C203" s="137" t="s">
        <v>443</v>
      </c>
      <c r="D203" s="137" t="s">
        <v>189</v>
      </c>
      <c r="E203" s="138" t="s">
        <v>4775</v>
      </c>
      <c r="F203" s="139" t="s">
        <v>4776</v>
      </c>
      <c r="G203" s="140" t="s">
        <v>245</v>
      </c>
      <c r="H203" s="141">
        <v>416</v>
      </c>
      <c r="I203" s="142"/>
      <c r="J203" s="143">
        <f t="shared" ref="J203:J211" si="20">ROUND(I203*H203,2)</f>
        <v>0</v>
      </c>
      <c r="K203" s="144"/>
      <c r="L203" s="32"/>
      <c r="M203" s="145" t="s">
        <v>1</v>
      </c>
      <c r="N203" s="146" t="s">
        <v>38</v>
      </c>
      <c r="P203" s="147">
        <f t="shared" ref="P203:P211" si="21">O203*H203</f>
        <v>0</v>
      </c>
      <c r="Q203" s="147">
        <v>0</v>
      </c>
      <c r="R203" s="147">
        <f t="shared" ref="R203:R211" si="22">Q203*H203</f>
        <v>0</v>
      </c>
      <c r="S203" s="147">
        <v>0</v>
      </c>
      <c r="T203" s="148">
        <f t="shared" ref="T203:T211" si="23">S203*H203</f>
        <v>0</v>
      </c>
      <c r="AR203" s="149" t="s">
        <v>193</v>
      </c>
      <c r="AT203" s="149" t="s">
        <v>189</v>
      </c>
      <c r="AU203" s="149" t="s">
        <v>84</v>
      </c>
      <c r="AY203" s="17" t="s">
        <v>187</v>
      </c>
      <c r="BE203" s="150">
        <f t="shared" ref="BE203:BE211" si="24">IF(N203="základní",J203,0)</f>
        <v>0</v>
      </c>
      <c r="BF203" s="150">
        <f t="shared" ref="BF203:BF211" si="25">IF(N203="snížená",J203,0)</f>
        <v>0</v>
      </c>
      <c r="BG203" s="150">
        <f t="shared" ref="BG203:BG211" si="26">IF(N203="zákl. přenesená",J203,0)</f>
        <v>0</v>
      </c>
      <c r="BH203" s="150">
        <f t="shared" ref="BH203:BH211" si="27">IF(N203="sníž. přenesená",J203,0)</f>
        <v>0</v>
      </c>
      <c r="BI203" s="150">
        <f t="shared" ref="BI203:BI211" si="28">IF(N203="nulová",J203,0)</f>
        <v>0</v>
      </c>
      <c r="BJ203" s="17" t="s">
        <v>80</v>
      </c>
      <c r="BK203" s="150">
        <f t="shared" ref="BK203:BK211" si="29">ROUND(I203*H203,2)</f>
        <v>0</v>
      </c>
      <c r="BL203" s="17" t="s">
        <v>193</v>
      </c>
      <c r="BM203" s="149" t="s">
        <v>702</v>
      </c>
    </row>
    <row r="204" spans="2:65" s="1" customFormat="1" ht="16.5" customHeight="1">
      <c r="B204" s="32"/>
      <c r="C204" s="137" t="s">
        <v>447</v>
      </c>
      <c r="D204" s="137" t="s">
        <v>189</v>
      </c>
      <c r="E204" s="138" t="s">
        <v>4777</v>
      </c>
      <c r="F204" s="139" t="s">
        <v>4778</v>
      </c>
      <c r="G204" s="140" t="s">
        <v>245</v>
      </c>
      <c r="H204" s="141">
        <v>155</v>
      </c>
      <c r="I204" s="142"/>
      <c r="J204" s="143">
        <f t="shared" si="20"/>
        <v>0</v>
      </c>
      <c r="K204" s="144"/>
      <c r="L204" s="32"/>
      <c r="M204" s="145" t="s">
        <v>1</v>
      </c>
      <c r="N204" s="146" t="s">
        <v>38</v>
      </c>
      <c r="P204" s="147">
        <f t="shared" si="21"/>
        <v>0</v>
      </c>
      <c r="Q204" s="147">
        <v>0</v>
      </c>
      <c r="R204" s="147">
        <f t="shared" si="22"/>
        <v>0</v>
      </c>
      <c r="S204" s="147">
        <v>0</v>
      </c>
      <c r="T204" s="148">
        <f t="shared" si="23"/>
        <v>0</v>
      </c>
      <c r="AR204" s="149" t="s">
        <v>193</v>
      </c>
      <c r="AT204" s="149" t="s">
        <v>189</v>
      </c>
      <c r="AU204" s="149" t="s">
        <v>84</v>
      </c>
      <c r="AY204" s="17" t="s">
        <v>187</v>
      </c>
      <c r="BE204" s="150">
        <f t="shared" si="24"/>
        <v>0</v>
      </c>
      <c r="BF204" s="150">
        <f t="shared" si="25"/>
        <v>0</v>
      </c>
      <c r="BG204" s="150">
        <f t="shared" si="26"/>
        <v>0</v>
      </c>
      <c r="BH204" s="150">
        <f t="shared" si="27"/>
        <v>0</v>
      </c>
      <c r="BI204" s="150">
        <f t="shared" si="28"/>
        <v>0</v>
      </c>
      <c r="BJ204" s="17" t="s">
        <v>80</v>
      </c>
      <c r="BK204" s="150">
        <f t="shared" si="29"/>
        <v>0</v>
      </c>
      <c r="BL204" s="17" t="s">
        <v>193</v>
      </c>
      <c r="BM204" s="149" t="s">
        <v>733</v>
      </c>
    </row>
    <row r="205" spans="2:65" s="1" customFormat="1" ht="16.5" customHeight="1">
      <c r="B205" s="32"/>
      <c r="C205" s="137" t="s">
        <v>451</v>
      </c>
      <c r="D205" s="137" t="s">
        <v>189</v>
      </c>
      <c r="E205" s="138" t="s">
        <v>4779</v>
      </c>
      <c r="F205" s="139" t="s">
        <v>4780</v>
      </c>
      <c r="G205" s="140" t="s">
        <v>245</v>
      </c>
      <c r="H205" s="141">
        <v>416</v>
      </c>
      <c r="I205" s="142"/>
      <c r="J205" s="143">
        <f t="shared" si="20"/>
        <v>0</v>
      </c>
      <c r="K205" s="144"/>
      <c r="L205" s="32"/>
      <c r="M205" s="145" t="s">
        <v>1</v>
      </c>
      <c r="N205" s="146" t="s">
        <v>38</v>
      </c>
      <c r="P205" s="147">
        <f t="shared" si="21"/>
        <v>0</v>
      </c>
      <c r="Q205" s="147">
        <v>0</v>
      </c>
      <c r="R205" s="147">
        <f t="shared" si="22"/>
        <v>0</v>
      </c>
      <c r="S205" s="147">
        <v>0</v>
      </c>
      <c r="T205" s="148">
        <f t="shared" si="23"/>
        <v>0</v>
      </c>
      <c r="AR205" s="149" t="s">
        <v>193</v>
      </c>
      <c r="AT205" s="149" t="s">
        <v>189</v>
      </c>
      <c r="AU205" s="149" t="s">
        <v>84</v>
      </c>
      <c r="AY205" s="17" t="s">
        <v>187</v>
      </c>
      <c r="BE205" s="150">
        <f t="shared" si="24"/>
        <v>0</v>
      </c>
      <c r="BF205" s="150">
        <f t="shared" si="25"/>
        <v>0</v>
      </c>
      <c r="BG205" s="150">
        <f t="shared" si="26"/>
        <v>0</v>
      </c>
      <c r="BH205" s="150">
        <f t="shared" si="27"/>
        <v>0</v>
      </c>
      <c r="BI205" s="150">
        <f t="shared" si="28"/>
        <v>0</v>
      </c>
      <c r="BJ205" s="17" t="s">
        <v>80</v>
      </c>
      <c r="BK205" s="150">
        <f t="shared" si="29"/>
        <v>0</v>
      </c>
      <c r="BL205" s="17" t="s">
        <v>193</v>
      </c>
      <c r="BM205" s="149" t="s">
        <v>747</v>
      </c>
    </row>
    <row r="206" spans="2:65" s="1" customFormat="1" ht="16.5" customHeight="1">
      <c r="B206" s="32"/>
      <c r="C206" s="137" t="s">
        <v>455</v>
      </c>
      <c r="D206" s="137" t="s">
        <v>189</v>
      </c>
      <c r="E206" s="138" t="s">
        <v>4781</v>
      </c>
      <c r="F206" s="139" t="s">
        <v>4782</v>
      </c>
      <c r="G206" s="140" t="s">
        <v>245</v>
      </c>
      <c r="H206" s="141">
        <v>30</v>
      </c>
      <c r="I206" s="142"/>
      <c r="J206" s="143">
        <f t="shared" si="20"/>
        <v>0</v>
      </c>
      <c r="K206" s="144"/>
      <c r="L206" s="32"/>
      <c r="M206" s="145" t="s">
        <v>1</v>
      </c>
      <c r="N206" s="146" t="s">
        <v>38</v>
      </c>
      <c r="P206" s="147">
        <f t="shared" si="21"/>
        <v>0</v>
      </c>
      <c r="Q206" s="147">
        <v>0</v>
      </c>
      <c r="R206" s="147">
        <f t="shared" si="22"/>
        <v>0</v>
      </c>
      <c r="S206" s="147">
        <v>0</v>
      </c>
      <c r="T206" s="148">
        <f t="shared" si="23"/>
        <v>0</v>
      </c>
      <c r="AR206" s="149" t="s">
        <v>193</v>
      </c>
      <c r="AT206" s="149" t="s">
        <v>189</v>
      </c>
      <c r="AU206" s="149" t="s">
        <v>84</v>
      </c>
      <c r="AY206" s="17" t="s">
        <v>187</v>
      </c>
      <c r="BE206" s="150">
        <f t="shared" si="24"/>
        <v>0</v>
      </c>
      <c r="BF206" s="150">
        <f t="shared" si="25"/>
        <v>0</v>
      </c>
      <c r="BG206" s="150">
        <f t="shared" si="26"/>
        <v>0</v>
      </c>
      <c r="BH206" s="150">
        <f t="shared" si="27"/>
        <v>0</v>
      </c>
      <c r="BI206" s="150">
        <f t="shared" si="28"/>
        <v>0</v>
      </c>
      <c r="BJ206" s="17" t="s">
        <v>80</v>
      </c>
      <c r="BK206" s="150">
        <f t="shared" si="29"/>
        <v>0</v>
      </c>
      <c r="BL206" s="17" t="s">
        <v>193</v>
      </c>
      <c r="BM206" s="149" t="s">
        <v>757</v>
      </c>
    </row>
    <row r="207" spans="2:65" s="1" customFormat="1" ht="16.5" customHeight="1">
      <c r="B207" s="32"/>
      <c r="C207" s="137" t="s">
        <v>459</v>
      </c>
      <c r="D207" s="137" t="s">
        <v>189</v>
      </c>
      <c r="E207" s="138" t="s">
        <v>560</v>
      </c>
      <c r="F207" s="139" t="s">
        <v>4783</v>
      </c>
      <c r="G207" s="140" t="s">
        <v>245</v>
      </c>
      <c r="H207" s="141">
        <v>490</v>
      </c>
      <c r="I207" s="142"/>
      <c r="J207" s="143">
        <f t="shared" si="20"/>
        <v>0</v>
      </c>
      <c r="K207" s="144"/>
      <c r="L207" s="32"/>
      <c r="M207" s="145" t="s">
        <v>1</v>
      </c>
      <c r="N207" s="146" t="s">
        <v>38</v>
      </c>
      <c r="P207" s="147">
        <f t="shared" si="21"/>
        <v>0</v>
      </c>
      <c r="Q207" s="147">
        <v>0</v>
      </c>
      <c r="R207" s="147">
        <f t="shared" si="22"/>
        <v>0</v>
      </c>
      <c r="S207" s="147">
        <v>0</v>
      </c>
      <c r="T207" s="148">
        <f t="shared" si="23"/>
        <v>0</v>
      </c>
      <c r="AR207" s="149" t="s">
        <v>193</v>
      </c>
      <c r="AT207" s="149" t="s">
        <v>189</v>
      </c>
      <c r="AU207" s="149" t="s">
        <v>84</v>
      </c>
      <c r="AY207" s="17" t="s">
        <v>187</v>
      </c>
      <c r="BE207" s="150">
        <f t="shared" si="24"/>
        <v>0</v>
      </c>
      <c r="BF207" s="150">
        <f t="shared" si="25"/>
        <v>0</v>
      </c>
      <c r="BG207" s="150">
        <f t="shared" si="26"/>
        <v>0</v>
      </c>
      <c r="BH207" s="150">
        <f t="shared" si="27"/>
        <v>0</v>
      </c>
      <c r="BI207" s="150">
        <f t="shared" si="28"/>
        <v>0</v>
      </c>
      <c r="BJ207" s="17" t="s">
        <v>80</v>
      </c>
      <c r="BK207" s="150">
        <f t="shared" si="29"/>
        <v>0</v>
      </c>
      <c r="BL207" s="17" t="s">
        <v>193</v>
      </c>
      <c r="BM207" s="149" t="s">
        <v>768</v>
      </c>
    </row>
    <row r="208" spans="2:65" s="1" customFormat="1" ht="16.5" customHeight="1">
      <c r="B208" s="32"/>
      <c r="C208" s="137" t="s">
        <v>463</v>
      </c>
      <c r="D208" s="137" t="s">
        <v>189</v>
      </c>
      <c r="E208" s="138" t="s">
        <v>4784</v>
      </c>
      <c r="F208" s="139" t="s">
        <v>4785</v>
      </c>
      <c r="G208" s="140" t="s">
        <v>245</v>
      </c>
      <c r="H208" s="141">
        <v>155</v>
      </c>
      <c r="I208" s="142"/>
      <c r="J208" s="143">
        <f t="shared" si="20"/>
        <v>0</v>
      </c>
      <c r="K208" s="144"/>
      <c r="L208" s="32"/>
      <c r="M208" s="145" t="s">
        <v>1</v>
      </c>
      <c r="N208" s="146" t="s">
        <v>38</v>
      </c>
      <c r="P208" s="147">
        <f t="shared" si="21"/>
        <v>0</v>
      </c>
      <c r="Q208" s="147">
        <v>0</v>
      </c>
      <c r="R208" s="147">
        <f t="shared" si="22"/>
        <v>0</v>
      </c>
      <c r="S208" s="147">
        <v>0</v>
      </c>
      <c r="T208" s="148">
        <f t="shared" si="23"/>
        <v>0</v>
      </c>
      <c r="AR208" s="149" t="s">
        <v>193</v>
      </c>
      <c r="AT208" s="149" t="s">
        <v>189</v>
      </c>
      <c r="AU208" s="149" t="s">
        <v>84</v>
      </c>
      <c r="AY208" s="17" t="s">
        <v>187</v>
      </c>
      <c r="BE208" s="150">
        <f t="shared" si="24"/>
        <v>0</v>
      </c>
      <c r="BF208" s="150">
        <f t="shared" si="25"/>
        <v>0</v>
      </c>
      <c r="BG208" s="150">
        <f t="shared" si="26"/>
        <v>0</v>
      </c>
      <c r="BH208" s="150">
        <f t="shared" si="27"/>
        <v>0</v>
      </c>
      <c r="BI208" s="150">
        <f t="shared" si="28"/>
        <v>0</v>
      </c>
      <c r="BJ208" s="17" t="s">
        <v>80</v>
      </c>
      <c r="BK208" s="150">
        <f t="shared" si="29"/>
        <v>0</v>
      </c>
      <c r="BL208" s="17" t="s">
        <v>193</v>
      </c>
      <c r="BM208" s="149" t="s">
        <v>780</v>
      </c>
    </row>
    <row r="209" spans="2:65" s="1" customFormat="1" ht="24.2" customHeight="1">
      <c r="B209" s="32"/>
      <c r="C209" s="137" t="s">
        <v>467</v>
      </c>
      <c r="D209" s="137" t="s">
        <v>189</v>
      </c>
      <c r="E209" s="138" t="s">
        <v>4786</v>
      </c>
      <c r="F209" s="139" t="s">
        <v>4787</v>
      </c>
      <c r="G209" s="140" t="s">
        <v>245</v>
      </c>
      <c r="H209" s="141">
        <v>490</v>
      </c>
      <c r="I209" s="142"/>
      <c r="J209" s="143">
        <f t="shared" si="20"/>
        <v>0</v>
      </c>
      <c r="K209" s="144"/>
      <c r="L209" s="32"/>
      <c r="M209" s="145" t="s">
        <v>1</v>
      </c>
      <c r="N209" s="146" t="s">
        <v>38</v>
      </c>
      <c r="P209" s="147">
        <f t="shared" si="21"/>
        <v>0</v>
      </c>
      <c r="Q209" s="147">
        <v>0</v>
      </c>
      <c r="R209" s="147">
        <f t="shared" si="22"/>
        <v>0</v>
      </c>
      <c r="S209" s="147">
        <v>0</v>
      </c>
      <c r="T209" s="148">
        <f t="shared" si="23"/>
        <v>0</v>
      </c>
      <c r="AR209" s="149" t="s">
        <v>193</v>
      </c>
      <c r="AT209" s="149" t="s">
        <v>189</v>
      </c>
      <c r="AU209" s="149" t="s">
        <v>84</v>
      </c>
      <c r="AY209" s="17" t="s">
        <v>187</v>
      </c>
      <c r="BE209" s="150">
        <f t="shared" si="24"/>
        <v>0</v>
      </c>
      <c r="BF209" s="150">
        <f t="shared" si="25"/>
        <v>0</v>
      </c>
      <c r="BG209" s="150">
        <f t="shared" si="26"/>
        <v>0</v>
      </c>
      <c r="BH209" s="150">
        <f t="shared" si="27"/>
        <v>0</v>
      </c>
      <c r="BI209" s="150">
        <f t="shared" si="28"/>
        <v>0</v>
      </c>
      <c r="BJ209" s="17" t="s">
        <v>80</v>
      </c>
      <c r="BK209" s="150">
        <f t="shared" si="29"/>
        <v>0</v>
      </c>
      <c r="BL209" s="17" t="s">
        <v>193</v>
      </c>
      <c r="BM209" s="149" t="s">
        <v>789</v>
      </c>
    </row>
    <row r="210" spans="2:65" s="1" customFormat="1" ht="33" customHeight="1">
      <c r="B210" s="32"/>
      <c r="C210" s="137" t="s">
        <v>472</v>
      </c>
      <c r="D210" s="137" t="s">
        <v>189</v>
      </c>
      <c r="E210" s="138" t="s">
        <v>4788</v>
      </c>
      <c r="F210" s="139" t="s">
        <v>4789</v>
      </c>
      <c r="G210" s="140" t="s">
        <v>245</v>
      </c>
      <c r="H210" s="141">
        <v>490</v>
      </c>
      <c r="I210" s="142"/>
      <c r="J210" s="143">
        <f t="shared" si="20"/>
        <v>0</v>
      </c>
      <c r="K210" s="144"/>
      <c r="L210" s="32"/>
      <c r="M210" s="145" t="s">
        <v>1</v>
      </c>
      <c r="N210" s="146" t="s">
        <v>38</v>
      </c>
      <c r="P210" s="147">
        <f t="shared" si="21"/>
        <v>0</v>
      </c>
      <c r="Q210" s="147">
        <v>0</v>
      </c>
      <c r="R210" s="147">
        <f t="shared" si="22"/>
        <v>0</v>
      </c>
      <c r="S210" s="147">
        <v>0</v>
      </c>
      <c r="T210" s="148">
        <f t="shared" si="23"/>
        <v>0</v>
      </c>
      <c r="AR210" s="149" t="s">
        <v>193</v>
      </c>
      <c r="AT210" s="149" t="s">
        <v>189</v>
      </c>
      <c r="AU210" s="149" t="s">
        <v>84</v>
      </c>
      <c r="AY210" s="17" t="s">
        <v>187</v>
      </c>
      <c r="BE210" s="150">
        <f t="shared" si="24"/>
        <v>0</v>
      </c>
      <c r="BF210" s="150">
        <f t="shared" si="25"/>
        <v>0</v>
      </c>
      <c r="BG210" s="150">
        <f t="shared" si="26"/>
        <v>0</v>
      </c>
      <c r="BH210" s="150">
        <f t="shared" si="27"/>
        <v>0</v>
      </c>
      <c r="BI210" s="150">
        <f t="shared" si="28"/>
        <v>0</v>
      </c>
      <c r="BJ210" s="17" t="s">
        <v>80</v>
      </c>
      <c r="BK210" s="150">
        <f t="shared" si="29"/>
        <v>0</v>
      </c>
      <c r="BL210" s="17" t="s">
        <v>193</v>
      </c>
      <c r="BM210" s="149" t="s">
        <v>801</v>
      </c>
    </row>
    <row r="211" spans="2:65" s="1" customFormat="1" ht="21.75" customHeight="1">
      <c r="B211" s="32"/>
      <c r="C211" s="137" t="s">
        <v>479</v>
      </c>
      <c r="D211" s="137" t="s">
        <v>189</v>
      </c>
      <c r="E211" s="138" t="s">
        <v>4790</v>
      </c>
      <c r="F211" s="139" t="s">
        <v>4791</v>
      </c>
      <c r="G211" s="140" t="s">
        <v>245</v>
      </c>
      <c r="H211" s="141">
        <v>980</v>
      </c>
      <c r="I211" s="142"/>
      <c r="J211" s="143">
        <f t="shared" si="20"/>
        <v>0</v>
      </c>
      <c r="K211" s="144"/>
      <c r="L211" s="32"/>
      <c r="M211" s="145" t="s">
        <v>1</v>
      </c>
      <c r="N211" s="146" t="s">
        <v>38</v>
      </c>
      <c r="P211" s="147">
        <f t="shared" si="21"/>
        <v>0</v>
      </c>
      <c r="Q211" s="147">
        <v>0</v>
      </c>
      <c r="R211" s="147">
        <f t="shared" si="22"/>
        <v>0</v>
      </c>
      <c r="S211" s="147">
        <v>0</v>
      </c>
      <c r="T211" s="148">
        <f t="shared" si="23"/>
        <v>0</v>
      </c>
      <c r="AR211" s="149" t="s">
        <v>193</v>
      </c>
      <c r="AT211" s="149" t="s">
        <v>189</v>
      </c>
      <c r="AU211" s="149" t="s">
        <v>84</v>
      </c>
      <c r="AY211" s="17" t="s">
        <v>187</v>
      </c>
      <c r="BE211" s="150">
        <f t="shared" si="24"/>
        <v>0</v>
      </c>
      <c r="BF211" s="150">
        <f t="shared" si="25"/>
        <v>0</v>
      </c>
      <c r="BG211" s="150">
        <f t="shared" si="26"/>
        <v>0</v>
      </c>
      <c r="BH211" s="150">
        <f t="shared" si="27"/>
        <v>0</v>
      </c>
      <c r="BI211" s="150">
        <f t="shared" si="28"/>
        <v>0</v>
      </c>
      <c r="BJ211" s="17" t="s">
        <v>80</v>
      </c>
      <c r="BK211" s="150">
        <f t="shared" si="29"/>
        <v>0</v>
      </c>
      <c r="BL211" s="17" t="s">
        <v>193</v>
      </c>
      <c r="BM211" s="149" t="s">
        <v>813</v>
      </c>
    </row>
    <row r="212" spans="2:65" s="13" customFormat="1" ht="11.25">
      <c r="B212" s="161"/>
      <c r="D212" s="151" t="s">
        <v>197</v>
      </c>
      <c r="E212" s="162" t="s">
        <v>1</v>
      </c>
      <c r="F212" s="163" t="s">
        <v>4792</v>
      </c>
      <c r="H212" s="164">
        <v>980</v>
      </c>
      <c r="I212" s="165"/>
      <c r="L212" s="161"/>
      <c r="M212" s="166"/>
      <c r="T212" s="167"/>
      <c r="AT212" s="162" t="s">
        <v>197</v>
      </c>
      <c r="AU212" s="162" t="s">
        <v>84</v>
      </c>
      <c r="AV212" s="13" t="s">
        <v>84</v>
      </c>
      <c r="AW212" s="13" t="s">
        <v>30</v>
      </c>
      <c r="AX212" s="13" t="s">
        <v>73</v>
      </c>
      <c r="AY212" s="162" t="s">
        <v>187</v>
      </c>
    </row>
    <row r="213" spans="2:65" s="14" customFormat="1" ht="11.25">
      <c r="B213" s="168"/>
      <c r="D213" s="151" t="s">
        <v>197</v>
      </c>
      <c r="E213" s="169" t="s">
        <v>1</v>
      </c>
      <c r="F213" s="170" t="s">
        <v>202</v>
      </c>
      <c r="H213" s="171">
        <v>980</v>
      </c>
      <c r="I213" s="172"/>
      <c r="L213" s="168"/>
      <c r="M213" s="173"/>
      <c r="T213" s="174"/>
      <c r="AT213" s="169" t="s">
        <v>197</v>
      </c>
      <c r="AU213" s="169" t="s">
        <v>84</v>
      </c>
      <c r="AV213" s="14" t="s">
        <v>193</v>
      </c>
      <c r="AW213" s="14" t="s">
        <v>30</v>
      </c>
      <c r="AX213" s="14" t="s">
        <v>80</v>
      </c>
      <c r="AY213" s="169" t="s">
        <v>187</v>
      </c>
    </row>
    <row r="214" spans="2:65" s="1" customFormat="1" ht="33" customHeight="1">
      <c r="B214" s="32"/>
      <c r="C214" s="137" t="s">
        <v>484</v>
      </c>
      <c r="D214" s="137" t="s">
        <v>189</v>
      </c>
      <c r="E214" s="138" t="s">
        <v>4793</v>
      </c>
      <c r="F214" s="139" t="s">
        <v>4794</v>
      </c>
      <c r="G214" s="140" t="s">
        <v>245</v>
      </c>
      <c r="H214" s="141">
        <v>490</v>
      </c>
      <c r="I214" s="142"/>
      <c r="J214" s="143">
        <f>ROUND(I214*H214,2)</f>
        <v>0</v>
      </c>
      <c r="K214" s="144"/>
      <c r="L214" s="32"/>
      <c r="M214" s="145" t="s">
        <v>1</v>
      </c>
      <c r="N214" s="146" t="s">
        <v>38</v>
      </c>
      <c r="P214" s="147">
        <f>O214*H214</f>
        <v>0</v>
      </c>
      <c r="Q214" s="147">
        <v>0</v>
      </c>
      <c r="R214" s="147">
        <f>Q214*H214</f>
        <v>0</v>
      </c>
      <c r="S214" s="147">
        <v>0</v>
      </c>
      <c r="T214" s="148">
        <f>S214*H214</f>
        <v>0</v>
      </c>
      <c r="AR214" s="149" t="s">
        <v>193</v>
      </c>
      <c r="AT214" s="149" t="s">
        <v>189</v>
      </c>
      <c r="AU214" s="149" t="s">
        <v>84</v>
      </c>
      <c r="AY214" s="17" t="s">
        <v>187</v>
      </c>
      <c r="BE214" s="150">
        <f>IF(N214="základní",J214,0)</f>
        <v>0</v>
      </c>
      <c r="BF214" s="150">
        <f>IF(N214="snížená",J214,0)</f>
        <v>0</v>
      </c>
      <c r="BG214" s="150">
        <f>IF(N214="zákl. přenesená",J214,0)</f>
        <v>0</v>
      </c>
      <c r="BH214" s="150">
        <f>IF(N214="sníž. přenesená",J214,0)</f>
        <v>0</v>
      </c>
      <c r="BI214" s="150">
        <f>IF(N214="nulová",J214,0)</f>
        <v>0</v>
      </c>
      <c r="BJ214" s="17" t="s">
        <v>80</v>
      </c>
      <c r="BK214" s="150">
        <f>ROUND(I214*H214,2)</f>
        <v>0</v>
      </c>
      <c r="BL214" s="17" t="s">
        <v>193</v>
      </c>
      <c r="BM214" s="149" t="s">
        <v>823</v>
      </c>
    </row>
    <row r="215" spans="2:65" s="1" customFormat="1" ht="24.2" customHeight="1">
      <c r="B215" s="32"/>
      <c r="C215" s="137" t="s">
        <v>494</v>
      </c>
      <c r="D215" s="137" t="s">
        <v>189</v>
      </c>
      <c r="E215" s="138" t="s">
        <v>4795</v>
      </c>
      <c r="F215" s="139" t="s">
        <v>4796</v>
      </c>
      <c r="G215" s="140" t="s">
        <v>245</v>
      </c>
      <c r="H215" s="141">
        <v>155</v>
      </c>
      <c r="I215" s="142"/>
      <c r="J215" s="143">
        <f>ROUND(I215*H215,2)</f>
        <v>0</v>
      </c>
      <c r="K215" s="144"/>
      <c r="L215" s="32"/>
      <c r="M215" s="145" t="s">
        <v>1</v>
      </c>
      <c r="N215" s="146" t="s">
        <v>38</v>
      </c>
      <c r="P215" s="147">
        <f>O215*H215</f>
        <v>0</v>
      </c>
      <c r="Q215" s="147">
        <v>0</v>
      </c>
      <c r="R215" s="147">
        <f>Q215*H215</f>
        <v>0</v>
      </c>
      <c r="S215" s="147">
        <v>0</v>
      </c>
      <c r="T215" s="148">
        <f>S215*H215</f>
        <v>0</v>
      </c>
      <c r="AR215" s="149" t="s">
        <v>193</v>
      </c>
      <c r="AT215" s="149" t="s">
        <v>189</v>
      </c>
      <c r="AU215" s="149" t="s">
        <v>84</v>
      </c>
      <c r="AY215" s="17" t="s">
        <v>187</v>
      </c>
      <c r="BE215" s="150">
        <f>IF(N215="základní",J215,0)</f>
        <v>0</v>
      </c>
      <c r="BF215" s="150">
        <f>IF(N215="snížená",J215,0)</f>
        <v>0</v>
      </c>
      <c r="BG215" s="150">
        <f>IF(N215="zákl. přenesená",J215,0)</f>
        <v>0</v>
      </c>
      <c r="BH215" s="150">
        <f>IF(N215="sníž. přenesená",J215,0)</f>
        <v>0</v>
      </c>
      <c r="BI215" s="150">
        <f>IF(N215="nulová",J215,0)</f>
        <v>0</v>
      </c>
      <c r="BJ215" s="17" t="s">
        <v>80</v>
      </c>
      <c r="BK215" s="150">
        <f>ROUND(I215*H215,2)</f>
        <v>0</v>
      </c>
      <c r="BL215" s="17" t="s">
        <v>193</v>
      </c>
      <c r="BM215" s="149" t="s">
        <v>845</v>
      </c>
    </row>
    <row r="216" spans="2:65" s="1" customFormat="1" ht="21.75" customHeight="1">
      <c r="B216" s="32"/>
      <c r="C216" s="175" t="s">
        <v>501</v>
      </c>
      <c r="D216" s="175" t="s">
        <v>338</v>
      </c>
      <c r="E216" s="176" t="s">
        <v>4797</v>
      </c>
      <c r="F216" s="177" t="s">
        <v>4798</v>
      </c>
      <c r="G216" s="178" t="s">
        <v>245</v>
      </c>
      <c r="H216" s="179">
        <v>155.571</v>
      </c>
      <c r="I216" s="180"/>
      <c r="J216" s="181">
        <f>ROUND(I216*H216,2)</f>
        <v>0</v>
      </c>
      <c r="K216" s="182"/>
      <c r="L216" s="183"/>
      <c r="M216" s="184" t="s">
        <v>1</v>
      </c>
      <c r="N216" s="185" t="s">
        <v>38</v>
      </c>
      <c r="P216" s="147">
        <f>O216*H216</f>
        <v>0</v>
      </c>
      <c r="Q216" s="147">
        <v>0</v>
      </c>
      <c r="R216" s="147">
        <f>Q216*H216</f>
        <v>0</v>
      </c>
      <c r="S216" s="147">
        <v>0</v>
      </c>
      <c r="T216" s="148">
        <f>S216*H216</f>
        <v>0</v>
      </c>
      <c r="AR216" s="149" t="s">
        <v>242</v>
      </c>
      <c r="AT216" s="149" t="s">
        <v>338</v>
      </c>
      <c r="AU216" s="149" t="s">
        <v>84</v>
      </c>
      <c r="AY216" s="17" t="s">
        <v>187</v>
      </c>
      <c r="BE216" s="150">
        <f>IF(N216="základní",J216,0)</f>
        <v>0</v>
      </c>
      <c r="BF216" s="150">
        <f>IF(N216="snížená",J216,0)</f>
        <v>0</v>
      </c>
      <c r="BG216" s="150">
        <f>IF(N216="zákl. přenesená",J216,0)</f>
        <v>0</v>
      </c>
      <c r="BH216" s="150">
        <f>IF(N216="sníž. přenesená",J216,0)</f>
        <v>0</v>
      </c>
      <c r="BI216" s="150">
        <f>IF(N216="nulová",J216,0)</f>
        <v>0</v>
      </c>
      <c r="BJ216" s="17" t="s">
        <v>80</v>
      </c>
      <c r="BK216" s="150">
        <f>ROUND(I216*H216,2)</f>
        <v>0</v>
      </c>
      <c r="BL216" s="17" t="s">
        <v>193</v>
      </c>
      <c r="BM216" s="149" t="s">
        <v>862</v>
      </c>
    </row>
    <row r="217" spans="2:65" s="13" customFormat="1" ht="11.25">
      <c r="B217" s="161"/>
      <c r="D217" s="151" t="s">
        <v>197</v>
      </c>
      <c r="E217" s="162" t="s">
        <v>1</v>
      </c>
      <c r="F217" s="163" t="s">
        <v>4799</v>
      </c>
      <c r="H217" s="164">
        <v>155.571</v>
      </c>
      <c r="I217" s="165"/>
      <c r="L217" s="161"/>
      <c r="M217" s="166"/>
      <c r="T217" s="167"/>
      <c r="AT217" s="162" t="s">
        <v>197</v>
      </c>
      <c r="AU217" s="162" t="s">
        <v>84</v>
      </c>
      <c r="AV217" s="13" t="s">
        <v>84</v>
      </c>
      <c r="AW217" s="13" t="s">
        <v>30</v>
      </c>
      <c r="AX217" s="13" t="s">
        <v>73</v>
      </c>
      <c r="AY217" s="162" t="s">
        <v>187</v>
      </c>
    </row>
    <row r="218" spans="2:65" s="14" customFormat="1" ht="11.25">
      <c r="B218" s="168"/>
      <c r="D218" s="151" t="s">
        <v>197</v>
      </c>
      <c r="E218" s="169" t="s">
        <v>1</v>
      </c>
      <c r="F218" s="170" t="s">
        <v>202</v>
      </c>
      <c r="H218" s="171">
        <v>155.571</v>
      </c>
      <c r="I218" s="172"/>
      <c r="L218" s="168"/>
      <c r="M218" s="173"/>
      <c r="T218" s="174"/>
      <c r="AT218" s="169" t="s">
        <v>197</v>
      </c>
      <c r="AU218" s="169" t="s">
        <v>84</v>
      </c>
      <c r="AV218" s="14" t="s">
        <v>193</v>
      </c>
      <c r="AW218" s="14" t="s">
        <v>30</v>
      </c>
      <c r="AX218" s="14" t="s">
        <v>80</v>
      </c>
      <c r="AY218" s="169" t="s">
        <v>187</v>
      </c>
    </row>
    <row r="219" spans="2:65" s="1" customFormat="1" ht="24.2" customHeight="1">
      <c r="B219" s="32"/>
      <c r="C219" s="175" t="s">
        <v>506</v>
      </c>
      <c r="D219" s="175" t="s">
        <v>338</v>
      </c>
      <c r="E219" s="176" t="s">
        <v>4800</v>
      </c>
      <c r="F219" s="177" t="s">
        <v>4801</v>
      </c>
      <c r="G219" s="178" t="s">
        <v>245</v>
      </c>
      <c r="H219" s="179">
        <v>4.0789999999999997</v>
      </c>
      <c r="I219" s="180"/>
      <c r="J219" s="181">
        <f>ROUND(I219*H219,2)</f>
        <v>0</v>
      </c>
      <c r="K219" s="182"/>
      <c r="L219" s="183"/>
      <c r="M219" s="184" t="s">
        <v>1</v>
      </c>
      <c r="N219" s="185" t="s">
        <v>38</v>
      </c>
      <c r="P219" s="147">
        <f>O219*H219</f>
        <v>0</v>
      </c>
      <c r="Q219" s="147">
        <v>0</v>
      </c>
      <c r="R219" s="147">
        <f>Q219*H219</f>
        <v>0</v>
      </c>
      <c r="S219" s="147">
        <v>0</v>
      </c>
      <c r="T219" s="148">
        <f>S219*H219</f>
        <v>0</v>
      </c>
      <c r="AR219" s="149" t="s">
        <v>242</v>
      </c>
      <c r="AT219" s="149" t="s">
        <v>338</v>
      </c>
      <c r="AU219" s="149" t="s">
        <v>84</v>
      </c>
      <c r="AY219" s="17" t="s">
        <v>187</v>
      </c>
      <c r="BE219" s="150">
        <f>IF(N219="základní",J219,0)</f>
        <v>0</v>
      </c>
      <c r="BF219" s="150">
        <f>IF(N219="snížená",J219,0)</f>
        <v>0</v>
      </c>
      <c r="BG219" s="150">
        <f>IF(N219="zákl. přenesená",J219,0)</f>
        <v>0</v>
      </c>
      <c r="BH219" s="150">
        <f>IF(N219="sníž. přenesená",J219,0)</f>
        <v>0</v>
      </c>
      <c r="BI219" s="150">
        <f>IF(N219="nulová",J219,0)</f>
        <v>0</v>
      </c>
      <c r="BJ219" s="17" t="s">
        <v>80</v>
      </c>
      <c r="BK219" s="150">
        <f>ROUND(I219*H219,2)</f>
        <v>0</v>
      </c>
      <c r="BL219" s="17" t="s">
        <v>193</v>
      </c>
      <c r="BM219" s="149" t="s">
        <v>871</v>
      </c>
    </row>
    <row r="220" spans="2:65" s="13" customFormat="1" ht="11.25">
      <c r="B220" s="161"/>
      <c r="D220" s="151" t="s">
        <v>197</v>
      </c>
      <c r="E220" s="162" t="s">
        <v>1</v>
      </c>
      <c r="F220" s="163" t="s">
        <v>4802</v>
      </c>
      <c r="H220" s="164">
        <v>4.0789999999999997</v>
      </c>
      <c r="I220" s="165"/>
      <c r="L220" s="161"/>
      <c r="M220" s="166"/>
      <c r="T220" s="167"/>
      <c r="AT220" s="162" t="s">
        <v>197</v>
      </c>
      <c r="AU220" s="162" t="s">
        <v>84</v>
      </c>
      <c r="AV220" s="13" t="s">
        <v>84</v>
      </c>
      <c r="AW220" s="13" t="s">
        <v>30</v>
      </c>
      <c r="AX220" s="13" t="s">
        <v>73</v>
      </c>
      <c r="AY220" s="162" t="s">
        <v>187</v>
      </c>
    </row>
    <row r="221" spans="2:65" s="14" customFormat="1" ht="11.25">
      <c r="B221" s="168"/>
      <c r="D221" s="151" t="s">
        <v>197</v>
      </c>
      <c r="E221" s="169" t="s">
        <v>1</v>
      </c>
      <c r="F221" s="170" t="s">
        <v>202</v>
      </c>
      <c r="H221" s="171">
        <v>4.0789999999999997</v>
      </c>
      <c r="I221" s="172"/>
      <c r="L221" s="168"/>
      <c r="M221" s="173"/>
      <c r="T221" s="174"/>
      <c r="AT221" s="169" t="s">
        <v>197</v>
      </c>
      <c r="AU221" s="169" t="s">
        <v>84</v>
      </c>
      <c r="AV221" s="14" t="s">
        <v>193</v>
      </c>
      <c r="AW221" s="14" t="s">
        <v>30</v>
      </c>
      <c r="AX221" s="14" t="s">
        <v>80</v>
      </c>
      <c r="AY221" s="169" t="s">
        <v>187</v>
      </c>
    </row>
    <row r="222" spans="2:65" s="1" customFormat="1" ht="21.75" customHeight="1">
      <c r="B222" s="32"/>
      <c r="C222" s="175" t="s">
        <v>478</v>
      </c>
      <c r="D222" s="175" t="s">
        <v>338</v>
      </c>
      <c r="E222" s="176" t="s">
        <v>4803</v>
      </c>
      <c r="F222" s="177" t="s">
        <v>4804</v>
      </c>
      <c r="G222" s="178" t="s">
        <v>245</v>
      </c>
      <c r="H222" s="179">
        <v>133.56</v>
      </c>
      <c r="I222" s="180"/>
      <c r="J222" s="181">
        <f>ROUND(I222*H222,2)</f>
        <v>0</v>
      </c>
      <c r="K222" s="182"/>
      <c r="L222" s="183"/>
      <c r="M222" s="184" t="s">
        <v>1</v>
      </c>
      <c r="N222" s="185" t="s">
        <v>38</v>
      </c>
      <c r="P222" s="147">
        <f>O222*H222</f>
        <v>0</v>
      </c>
      <c r="Q222" s="147">
        <v>0</v>
      </c>
      <c r="R222" s="147">
        <f>Q222*H222</f>
        <v>0</v>
      </c>
      <c r="S222" s="147">
        <v>0</v>
      </c>
      <c r="T222" s="148">
        <f>S222*H222</f>
        <v>0</v>
      </c>
      <c r="AR222" s="149" t="s">
        <v>242</v>
      </c>
      <c r="AT222" s="149" t="s">
        <v>338</v>
      </c>
      <c r="AU222" s="149" t="s">
        <v>84</v>
      </c>
      <c r="AY222" s="17" t="s">
        <v>187</v>
      </c>
      <c r="BE222" s="150">
        <f>IF(N222="základní",J222,0)</f>
        <v>0</v>
      </c>
      <c r="BF222" s="150">
        <f>IF(N222="snížená",J222,0)</f>
        <v>0</v>
      </c>
      <c r="BG222" s="150">
        <f>IF(N222="zákl. přenesená",J222,0)</f>
        <v>0</v>
      </c>
      <c r="BH222" s="150">
        <f>IF(N222="sníž. přenesená",J222,0)</f>
        <v>0</v>
      </c>
      <c r="BI222" s="150">
        <f>IF(N222="nulová",J222,0)</f>
        <v>0</v>
      </c>
      <c r="BJ222" s="17" t="s">
        <v>80</v>
      </c>
      <c r="BK222" s="150">
        <f>ROUND(I222*H222,2)</f>
        <v>0</v>
      </c>
      <c r="BL222" s="17" t="s">
        <v>193</v>
      </c>
      <c r="BM222" s="149" t="s">
        <v>882</v>
      </c>
    </row>
    <row r="223" spans="2:65" s="13" customFormat="1" ht="11.25">
      <c r="B223" s="161"/>
      <c r="D223" s="151" t="s">
        <v>197</v>
      </c>
      <c r="E223" s="162" t="s">
        <v>1</v>
      </c>
      <c r="F223" s="163" t="s">
        <v>4805</v>
      </c>
      <c r="H223" s="164">
        <v>133.56</v>
      </c>
      <c r="I223" s="165"/>
      <c r="L223" s="161"/>
      <c r="M223" s="166"/>
      <c r="T223" s="167"/>
      <c r="AT223" s="162" t="s">
        <v>197</v>
      </c>
      <c r="AU223" s="162" t="s">
        <v>84</v>
      </c>
      <c r="AV223" s="13" t="s">
        <v>84</v>
      </c>
      <c r="AW223" s="13" t="s">
        <v>30</v>
      </c>
      <c r="AX223" s="13" t="s">
        <v>73</v>
      </c>
      <c r="AY223" s="162" t="s">
        <v>187</v>
      </c>
    </row>
    <row r="224" spans="2:65" s="14" customFormat="1" ht="11.25">
      <c r="B224" s="168"/>
      <c r="D224" s="151" t="s">
        <v>197</v>
      </c>
      <c r="E224" s="169" t="s">
        <v>1</v>
      </c>
      <c r="F224" s="170" t="s">
        <v>202</v>
      </c>
      <c r="H224" s="171">
        <v>133.56</v>
      </c>
      <c r="I224" s="172"/>
      <c r="L224" s="168"/>
      <c r="M224" s="173"/>
      <c r="T224" s="174"/>
      <c r="AT224" s="169" t="s">
        <v>197</v>
      </c>
      <c r="AU224" s="169" t="s">
        <v>84</v>
      </c>
      <c r="AV224" s="14" t="s">
        <v>193</v>
      </c>
      <c r="AW224" s="14" t="s">
        <v>30</v>
      </c>
      <c r="AX224" s="14" t="s">
        <v>80</v>
      </c>
      <c r="AY224" s="169" t="s">
        <v>187</v>
      </c>
    </row>
    <row r="225" spans="2:65" s="1" customFormat="1" ht="16.5" customHeight="1">
      <c r="B225" s="32"/>
      <c r="C225" s="175" t="s">
        <v>515</v>
      </c>
      <c r="D225" s="175" t="s">
        <v>338</v>
      </c>
      <c r="E225" s="176" t="s">
        <v>4806</v>
      </c>
      <c r="F225" s="177" t="s">
        <v>4807</v>
      </c>
      <c r="G225" s="178" t="s">
        <v>245</v>
      </c>
      <c r="H225" s="179">
        <v>5.5</v>
      </c>
      <c r="I225" s="180"/>
      <c r="J225" s="181">
        <f>ROUND(I225*H225,2)</f>
        <v>0</v>
      </c>
      <c r="K225" s="182"/>
      <c r="L225" s="183"/>
      <c r="M225" s="184" t="s">
        <v>1</v>
      </c>
      <c r="N225" s="185" t="s">
        <v>38</v>
      </c>
      <c r="P225" s="147">
        <f>O225*H225</f>
        <v>0</v>
      </c>
      <c r="Q225" s="147">
        <v>0</v>
      </c>
      <c r="R225" s="147">
        <f>Q225*H225</f>
        <v>0</v>
      </c>
      <c r="S225" s="147">
        <v>0</v>
      </c>
      <c r="T225" s="148">
        <f>S225*H225</f>
        <v>0</v>
      </c>
      <c r="AR225" s="149" t="s">
        <v>242</v>
      </c>
      <c r="AT225" s="149" t="s">
        <v>338</v>
      </c>
      <c r="AU225" s="149" t="s">
        <v>84</v>
      </c>
      <c r="AY225" s="17" t="s">
        <v>187</v>
      </c>
      <c r="BE225" s="150">
        <f>IF(N225="základní",J225,0)</f>
        <v>0</v>
      </c>
      <c r="BF225" s="150">
        <f>IF(N225="snížená",J225,0)</f>
        <v>0</v>
      </c>
      <c r="BG225" s="150">
        <f>IF(N225="zákl. přenesená",J225,0)</f>
        <v>0</v>
      </c>
      <c r="BH225" s="150">
        <f>IF(N225="sníž. přenesená",J225,0)</f>
        <v>0</v>
      </c>
      <c r="BI225" s="150">
        <f>IF(N225="nulová",J225,0)</f>
        <v>0</v>
      </c>
      <c r="BJ225" s="17" t="s">
        <v>80</v>
      </c>
      <c r="BK225" s="150">
        <f>ROUND(I225*H225,2)</f>
        <v>0</v>
      </c>
      <c r="BL225" s="17" t="s">
        <v>193</v>
      </c>
      <c r="BM225" s="149" t="s">
        <v>891</v>
      </c>
    </row>
    <row r="226" spans="2:65" s="13" customFormat="1" ht="11.25">
      <c r="B226" s="161"/>
      <c r="D226" s="151" t="s">
        <v>197</v>
      </c>
      <c r="E226" s="162" t="s">
        <v>1</v>
      </c>
      <c r="F226" s="163" t="s">
        <v>4808</v>
      </c>
      <c r="H226" s="164">
        <v>5.5</v>
      </c>
      <c r="I226" s="165"/>
      <c r="L226" s="161"/>
      <c r="M226" s="166"/>
      <c r="T226" s="167"/>
      <c r="AT226" s="162" t="s">
        <v>197</v>
      </c>
      <c r="AU226" s="162" t="s">
        <v>84</v>
      </c>
      <c r="AV226" s="13" t="s">
        <v>84</v>
      </c>
      <c r="AW226" s="13" t="s">
        <v>30</v>
      </c>
      <c r="AX226" s="13" t="s">
        <v>73</v>
      </c>
      <c r="AY226" s="162" t="s">
        <v>187</v>
      </c>
    </row>
    <row r="227" spans="2:65" s="14" customFormat="1" ht="11.25">
      <c r="B227" s="168"/>
      <c r="D227" s="151" t="s">
        <v>197</v>
      </c>
      <c r="E227" s="169" t="s">
        <v>1</v>
      </c>
      <c r="F227" s="170" t="s">
        <v>202</v>
      </c>
      <c r="H227" s="171">
        <v>5.5</v>
      </c>
      <c r="I227" s="172"/>
      <c r="L227" s="168"/>
      <c r="M227" s="173"/>
      <c r="T227" s="174"/>
      <c r="AT227" s="169" t="s">
        <v>197</v>
      </c>
      <c r="AU227" s="169" t="s">
        <v>84</v>
      </c>
      <c r="AV227" s="14" t="s">
        <v>193</v>
      </c>
      <c r="AW227" s="14" t="s">
        <v>30</v>
      </c>
      <c r="AX227" s="14" t="s">
        <v>80</v>
      </c>
      <c r="AY227" s="169" t="s">
        <v>187</v>
      </c>
    </row>
    <row r="228" spans="2:65" s="1" customFormat="1" ht="24.2" customHeight="1">
      <c r="B228" s="32"/>
      <c r="C228" s="137" t="s">
        <v>519</v>
      </c>
      <c r="D228" s="137" t="s">
        <v>189</v>
      </c>
      <c r="E228" s="138" t="s">
        <v>4809</v>
      </c>
      <c r="F228" s="139" t="s">
        <v>4810</v>
      </c>
      <c r="G228" s="140" t="s">
        <v>245</v>
      </c>
      <c r="H228" s="141">
        <v>416</v>
      </c>
      <c r="I228" s="142"/>
      <c r="J228" s="143">
        <f>ROUND(I228*H228,2)</f>
        <v>0</v>
      </c>
      <c r="K228" s="144"/>
      <c r="L228" s="32"/>
      <c r="M228" s="145" t="s">
        <v>1</v>
      </c>
      <c r="N228" s="146" t="s">
        <v>38</v>
      </c>
      <c r="P228" s="147">
        <f>O228*H228</f>
        <v>0</v>
      </c>
      <c r="Q228" s="147">
        <v>0</v>
      </c>
      <c r="R228" s="147">
        <f>Q228*H228</f>
        <v>0</v>
      </c>
      <c r="S228" s="147">
        <v>0</v>
      </c>
      <c r="T228" s="148">
        <f>S228*H228</f>
        <v>0</v>
      </c>
      <c r="AR228" s="149" t="s">
        <v>193</v>
      </c>
      <c r="AT228" s="149" t="s">
        <v>189</v>
      </c>
      <c r="AU228" s="149" t="s">
        <v>84</v>
      </c>
      <c r="AY228" s="17" t="s">
        <v>187</v>
      </c>
      <c r="BE228" s="150">
        <f>IF(N228="základní",J228,0)</f>
        <v>0</v>
      </c>
      <c r="BF228" s="150">
        <f>IF(N228="snížená",J228,0)</f>
        <v>0</v>
      </c>
      <c r="BG228" s="150">
        <f>IF(N228="zákl. přenesená",J228,0)</f>
        <v>0</v>
      </c>
      <c r="BH228" s="150">
        <f>IF(N228="sníž. přenesená",J228,0)</f>
        <v>0</v>
      </c>
      <c r="BI228" s="150">
        <f>IF(N228="nulová",J228,0)</f>
        <v>0</v>
      </c>
      <c r="BJ228" s="17" t="s">
        <v>80</v>
      </c>
      <c r="BK228" s="150">
        <f>ROUND(I228*H228,2)</f>
        <v>0</v>
      </c>
      <c r="BL228" s="17" t="s">
        <v>193</v>
      </c>
      <c r="BM228" s="149" t="s">
        <v>902</v>
      </c>
    </row>
    <row r="229" spans="2:65" s="1" customFormat="1" ht="21.75" customHeight="1">
      <c r="B229" s="32"/>
      <c r="C229" s="175" t="s">
        <v>524</v>
      </c>
      <c r="D229" s="175" t="s">
        <v>338</v>
      </c>
      <c r="E229" s="176" t="s">
        <v>4811</v>
      </c>
      <c r="F229" s="177" t="s">
        <v>4812</v>
      </c>
      <c r="G229" s="178" t="s">
        <v>245</v>
      </c>
      <c r="H229" s="179">
        <v>423.02100000000002</v>
      </c>
      <c r="I229" s="180"/>
      <c r="J229" s="181">
        <f>ROUND(I229*H229,2)</f>
        <v>0</v>
      </c>
      <c r="K229" s="182"/>
      <c r="L229" s="183"/>
      <c r="M229" s="184" t="s">
        <v>1</v>
      </c>
      <c r="N229" s="185" t="s">
        <v>38</v>
      </c>
      <c r="P229" s="147">
        <f>O229*H229</f>
        <v>0</v>
      </c>
      <c r="Q229" s="147">
        <v>0</v>
      </c>
      <c r="R229" s="147">
        <f>Q229*H229</f>
        <v>0</v>
      </c>
      <c r="S229" s="147">
        <v>0</v>
      </c>
      <c r="T229" s="148">
        <f>S229*H229</f>
        <v>0</v>
      </c>
      <c r="AR229" s="149" t="s">
        <v>242</v>
      </c>
      <c r="AT229" s="149" t="s">
        <v>338</v>
      </c>
      <c r="AU229" s="149" t="s">
        <v>84</v>
      </c>
      <c r="AY229" s="17" t="s">
        <v>187</v>
      </c>
      <c r="BE229" s="150">
        <f>IF(N229="základní",J229,0)</f>
        <v>0</v>
      </c>
      <c r="BF229" s="150">
        <f>IF(N229="snížená",J229,0)</f>
        <v>0</v>
      </c>
      <c r="BG229" s="150">
        <f>IF(N229="zákl. přenesená",J229,0)</f>
        <v>0</v>
      </c>
      <c r="BH229" s="150">
        <f>IF(N229="sníž. přenesená",J229,0)</f>
        <v>0</v>
      </c>
      <c r="BI229" s="150">
        <f>IF(N229="nulová",J229,0)</f>
        <v>0</v>
      </c>
      <c r="BJ229" s="17" t="s">
        <v>80</v>
      </c>
      <c r="BK229" s="150">
        <f>ROUND(I229*H229,2)</f>
        <v>0</v>
      </c>
      <c r="BL229" s="17" t="s">
        <v>193</v>
      </c>
      <c r="BM229" s="149" t="s">
        <v>911</v>
      </c>
    </row>
    <row r="230" spans="2:65" s="13" customFormat="1" ht="11.25">
      <c r="B230" s="161"/>
      <c r="D230" s="151" t="s">
        <v>197</v>
      </c>
      <c r="E230" s="162" t="s">
        <v>1</v>
      </c>
      <c r="F230" s="163" t="s">
        <v>4813</v>
      </c>
      <c r="H230" s="164">
        <v>423.02100000000002</v>
      </c>
      <c r="I230" s="165"/>
      <c r="L230" s="161"/>
      <c r="M230" s="166"/>
      <c r="T230" s="167"/>
      <c r="AT230" s="162" t="s">
        <v>197</v>
      </c>
      <c r="AU230" s="162" t="s">
        <v>84</v>
      </c>
      <c r="AV230" s="13" t="s">
        <v>84</v>
      </c>
      <c r="AW230" s="13" t="s">
        <v>30</v>
      </c>
      <c r="AX230" s="13" t="s">
        <v>73</v>
      </c>
      <c r="AY230" s="162" t="s">
        <v>187</v>
      </c>
    </row>
    <row r="231" spans="2:65" s="14" customFormat="1" ht="11.25">
      <c r="B231" s="168"/>
      <c r="D231" s="151" t="s">
        <v>197</v>
      </c>
      <c r="E231" s="169" t="s">
        <v>1</v>
      </c>
      <c r="F231" s="170" t="s">
        <v>202</v>
      </c>
      <c r="H231" s="171">
        <v>423.02100000000002</v>
      </c>
      <c r="I231" s="172"/>
      <c r="L231" s="168"/>
      <c r="M231" s="173"/>
      <c r="T231" s="174"/>
      <c r="AT231" s="169" t="s">
        <v>197</v>
      </c>
      <c r="AU231" s="169" t="s">
        <v>84</v>
      </c>
      <c r="AV231" s="14" t="s">
        <v>193</v>
      </c>
      <c r="AW231" s="14" t="s">
        <v>30</v>
      </c>
      <c r="AX231" s="14" t="s">
        <v>80</v>
      </c>
      <c r="AY231" s="169" t="s">
        <v>187</v>
      </c>
    </row>
    <row r="232" spans="2:65" s="1" customFormat="1" ht="24.2" customHeight="1">
      <c r="B232" s="32"/>
      <c r="C232" s="175" t="s">
        <v>529</v>
      </c>
      <c r="D232" s="175" t="s">
        <v>338</v>
      </c>
      <c r="E232" s="176" t="s">
        <v>4814</v>
      </c>
      <c r="F232" s="177" t="s">
        <v>4815</v>
      </c>
      <c r="G232" s="178" t="s">
        <v>245</v>
      </c>
      <c r="H232" s="179">
        <v>5.4379999999999997</v>
      </c>
      <c r="I232" s="180"/>
      <c r="J232" s="181">
        <f>ROUND(I232*H232,2)</f>
        <v>0</v>
      </c>
      <c r="K232" s="182"/>
      <c r="L232" s="183"/>
      <c r="M232" s="184" t="s">
        <v>1</v>
      </c>
      <c r="N232" s="185" t="s">
        <v>38</v>
      </c>
      <c r="P232" s="147">
        <f>O232*H232</f>
        <v>0</v>
      </c>
      <c r="Q232" s="147">
        <v>0</v>
      </c>
      <c r="R232" s="147">
        <f>Q232*H232</f>
        <v>0</v>
      </c>
      <c r="S232" s="147">
        <v>0</v>
      </c>
      <c r="T232" s="148">
        <f>S232*H232</f>
        <v>0</v>
      </c>
      <c r="AR232" s="149" t="s">
        <v>242</v>
      </c>
      <c r="AT232" s="149" t="s">
        <v>338</v>
      </c>
      <c r="AU232" s="149" t="s">
        <v>84</v>
      </c>
      <c r="AY232" s="17" t="s">
        <v>187</v>
      </c>
      <c r="BE232" s="150">
        <f>IF(N232="základní",J232,0)</f>
        <v>0</v>
      </c>
      <c r="BF232" s="150">
        <f>IF(N232="snížená",J232,0)</f>
        <v>0</v>
      </c>
      <c r="BG232" s="150">
        <f>IF(N232="zákl. přenesená",J232,0)</f>
        <v>0</v>
      </c>
      <c r="BH232" s="150">
        <f>IF(N232="sníž. přenesená",J232,0)</f>
        <v>0</v>
      </c>
      <c r="BI232" s="150">
        <f>IF(N232="nulová",J232,0)</f>
        <v>0</v>
      </c>
      <c r="BJ232" s="17" t="s">
        <v>80</v>
      </c>
      <c r="BK232" s="150">
        <f>ROUND(I232*H232,2)</f>
        <v>0</v>
      </c>
      <c r="BL232" s="17" t="s">
        <v>193</v>
      </c>
      <c r="BM232" s="149" t="s">
        <v>927</v>
      </c>
    </row>
    <row r="233" spans="2:65" s="13" customFormat="1" ht="11.25">
      <c r="B233" s="161"/>
      <c r="D233" s="151" t="s">
        <v>197</v>
      </c>
      <c r="E233" s="162" t="s">
        <v>1</v>
      </c>
      <c r="F233" s="163" t="s">
        <v>4816</v>
      </c>
      <c r="H233" s="164">
        <v>5.4379999999999997</v>
      </c>
      <c r="I233" s="165"/>
      <c r="L233" s="161"/>
      <c r="M233" s="166"/>
      <c r="T233" s="167"/>
      <c r="AT233" s="162" t="s">
        <v>197</v>
      </c>
      <c r="AU233" s="162" t="s">
        <v>84</v>
      </c>
      <c r="AV233" s="13" t="s">
        <v>84</v>
      </c>
      <c r="AW233" s="13" t="s">
        <v>30</v>
      </c>
      <c r="AX233" s="13" t="s">
        <v>73</v>
      </c>
      <c r="AY233" s="162" t="s">
        <v>187</v>
      </c>
    </row>
    <row r="234" spans="2:65" s="14" customFormat="1" ht="11.25">
      <c r="B234" s="168"/>
      <c r="D234" s="151" t="s">
        <v>197</v>
      </c>
      <c r="E234" s="169" t="s">
        <v>1</v>
      </c>
      <c r="F234" s="170" t="s">
        <v>202</v>
      </c>
      <c r="H234" s="171">
        <v>5.4379999999999997</v>
      </c>
      <c r="I234" s="172"/>
      <c r="L234" s="168"/>
      <c r="M234" s="173"/>
      <c r="T234" s="174"/>
      <c r="AT234" s="169" t="s">
        <v>197</v>
      </c>
      <c r="AU234" s="169" t="s">
        <v>84</v>
      </c>
      <c r="AV234" s="14" t="s">
        <v>193</v>
      </c>
      <c r="AW234" s="14" t="s">
        <v>30</v>
      </c>
      <c r="AX234" s="14" t="s">
        <v>80</v>
      </c>
      <c r="AY234" s="169" t="s">
        <v>187</v>
      </c>
    </row>
    <row r="235" spans="2:65" s="1" customFormat="1" ht="21.75" customHeight="1">
      <c r="B235" s="32"/>
      <c r="C235" s="175" t="s">
        <v>534</v>
      </c>
      <c r="D235" s="175" t="s">
        <v>338</v>
      </c>
      <c r="E235" s="176" t="s">
        <v>4817</v>
      </c>
      <c r="F235" s="177" t="s">
        <v>4818</v>
      </c>
      <c r="G235" s="178" t="s">
        <v>245</v>
      </c>
      <c r="H235" s="179">
        <v>2.0390000000000001</v>
      </c>
      <c r="I235" s="180"/>
      <c r="J235" s="181">
        <f>ROUND(I235*H235,2)</f>
        <v>0</v>
      </c>
      <c r="K235" s="182"/>
      <c r="L235" s="183"/>
      <c r="M235" s="184" t="s">
        <v>1</v>
      </c>
      <c r="N235" s="185" t="s">
        <v>38</v>
      </c>
      <c r="P235" s="147">
        <f>O235*H235</f>
        <v>0</v>
      </c>
      <c r="Q235" s="147">
        <v>0</v>
      </c>
      <c r="R235" s="147">
        <f>Q235*H235</f>
        <v>0</v>
      </c>
      <c r="S235" s="147">
        <v>0</v>
      </c>
      <c r="T235" s="148">
        <f>S235*H235</f>
        <v>0</v>
      </c>
      <c r="AR235" s="149" t="s">
        <v>242</v>
      </c>
      <c r="AT235" s="149" t="s">
        <v>338</v>
      </c>
      <c r="AU235" s="149" t="s">
        <v>84</v>
      </c>
      <c r="AY235" s="17" t="s">
        <v>187</v>
      </c>
      <c r="BE235" s="150">
        <f>IF(N235="základní",J235,0)</f>
        <v>0</v>
      </c>
      <c r="BF235" s="150">
        <f>IF(N235="snížená",J235,0)</f>
        <v>0</v>
      </c>
      <c r="BG235" s="150">
        <f>IF(N235="zákl. přenesená",J235,0)</f>
        <v>0</v>
      </c>
      <c r="BH235" s="150">
        <f>IF(N235="sníž. přenesená",J235,0)</f>
        <v>0</v>
      </c>
      <c r="BI235" s="150">
        <f>IF(N235="nulová",J235,0)</f>
        <v>0</v>
      </c>
      <c r="BJ235" s="17" t="s">
        <v>80</v>
      </c>
      <c r="BK235" s="150">
        <f>ROUND(I235*H235,2)</f>
        <v>0</v>
      </c>
      <c r="BL235" s="17" t="s">
        <v>193</v>
      </c>
      <c r="BM235" s="149" t="s">
        <v>935</v>
      </c>
    </row>
    <row r="236" spans="2:65" s="13" customFormat="1" ht="11.25">
      <c r="B236" s="161"/>
      <c r="D236" s="151" t="s">
        <v>197</v>
      </c>
      <c r="E236" s="162" t="s">
        <v>1</v>
      </c>
      <c r="F236" s="163" t="s">
        <v>4819</v>
      </c>
      <c r="H236" s="164">
        <v>2.0390000000000001</v>
      </c>
      <c r="I236" s="165"/>
      <c r="L236" s="161"/>
      <c r="M236" s="166"/>
      <c r="T236" s="167"/>
      <c r="AT236" s="162" t="s">
        <v>197</v>
      </c>
      <c r="AU236" s="162" t="s">
        <v>84</v>
      </c>
      <c r="AV236" s="13" t="s">
        <v>84</v>
      </c>
      <c r="AW236" s="13" t="s">
        <v>30</v>
      </c>
      <c r="AX236" s="13" t="s">
        <v>73</v>
      </c>
      <c r="AY236" s="162" t="s">
        <v>187</v>
      </c>
    </row>
    <row r="237" spans="2:65" s="14" customFormat="1" ht="11.25">
      <c r="B237" s="168"/>
      <c r="D237" s="151" t="s">
        <v>197</v>
      </c>
      <c r="E237" s="169" t="s">
        <v>1</v>
      </c>
      <c r="F237" s="170" t="s">
        <v>202</v>
      </c>
      <c r="H237" s="171">
        <v>2.0390000000000001</v>
      </c>
      <c r="I237" s="172"/>
      <c r="L237" s="168"/>
      <c r="M237" s="173"/>
      <c r="T237" s="174"/>
      <c r="AT237" s="169" t="s">
        <v>197</v>
      </c>
      <c r="AU237" s="169" t="s">
        <v>84</v>
      </c>
      <c r="AV237" s="14" t="s">
        <v>193</v>
      </c>
      <c r="AW237" s="14" t="s">
        <v>30</v>
      </c>
      <c r="AX237" s="14" t="s">
        <v>80</v>
      </c>
      <c r="AY237" s="169" t="s">
        <v>187</v>
      </c>
    </row>
    <row r="238" spans="2:65" s="1" customFormat="1" ht="24.2" customHeight="1">
      <c r="B238" s="32"/>
      <c r="C238" s="137" t="s">
        <v>539</v>
      </c>
      <c r="D238" s="137" t="s">
        <v>189</v>
      </c>
      <c r="E238" s="138" t="s">
        <v>4820</v>
      </c>
      <c r="F238" s="139" t="s">
        <v>4821</v>
      </c>
      <c r="G238" s="140" t="s">
        <v>245</v>
      </c>
      <c r="H238" s="141">
        <v>135</v>
      </c>
      <c r="I238" s="142"/>
      <c r="J238" s="143">
        <f>ROUND(I238*H238,2)</f>
        <v>0</v>
      </c>
      <c r="K238" s="144"/>
      <c r="L238" s="32"/>
      <c r="M238" s="145" t="s">
        <v>1</v>
      </c>
      <c r="N238" s="146" t="s">
        <v>38</v>
      </c>
      <c r="P238" s="147">
        <f>O238*H238</f>
        <v>0</v>
      </c>
      <c r="Q238" s="147">
        <v>0</v>
      </c>
      <c r="R238" s="147">
        <f>Q238*H238</f>
        <v>0</v>
      </c>
      <c r="S238" s="147">
        <v>0</v>
      </c>
      <c r="T238" s="148">
        <f>S238*H238</f>
        <v>0</v>
      </c>
      <c r="AR238" s="149" t="s">
        <v>193</v>
      </c>
      <c r="AT238" s="149" t="s">
        <v>189</v>
      </c>
      <c r="AU238" s="149" t="s">
        <v>84</v>
      </c>
      <c r="AY238" s="17" t="s">
        <v>187</v>
      </c>
      <c r="BE238" s="150">
        <f>IF(N238="základní",J238,0)</f>
        <v>0</v>
      </c>
      <c r="BF238" s="150">
        <f>IF(N238="snížená",J238,0)</f>
        <v>0</v>
      </c>
      <c r="BG238" s="150">
        <f>IF(N238="zákl. přenesená",J238,0)</f>
        <v>0</v>
      </c>
      <c r="BH238" s="150">
        <f>IF(N238="sníž. přenesená",J238,0)</f>
        <v>0</v>
      </c>
      <c r="BI238" s="150">
        <f>IF(N238="nulová",J238,0)</f>
        <v>0</v>
      </c>
      <c r="BJ238" s="17" t="s">
        <v>80</v>
      </c>
      <c r="BK238" s="150">
        <f>ROUND(I238*H238,2)</f>
        <v>0</v>
      </c>
      <c r="BL238" s="17" t="s">
        <v>193</v>
      </c>
      <c r="BM238" s="149" t="s">
        <v>943</v>
      </c>
    </row>
    <row r="239" spans="2:65" s="11" customFormat="1" ht="22.9" customHeight="1">
      <c r="B239" s="125"/>
      <c r="D239" s="126" t="s">
        <v>72</v>
      </c>
      <c r="E239" s="135" t="s">
        <v>242</v>
      </c>
      <c r="F239" s="135" t="s">
        <v>4822</v>
      </c>
      <c r="I239" s="128"/>
      <c r="J239" s="136">
        <f>BK239</f>
        <v>0</v>
      </c>
      <c r="L239" s="125"/>
      <c r="M239" s="130"/>
      <c r="P239" s="131">
        <f>P240</f>
        <v>0</v>
      </c>
      <c r="R239" s="131">
        <f>R240</f>
        <v>0</v>
      </c>
      <c r="T239" s="132">
        <f>T240</f>
        <v>0</v>
      </c>
      <c r="AR239" s="126" t="s">
        <v>80</v>
      </c>
      <c r="AT239" s="133" t="s">
        <v>72</v>
      </c>
      <c r="AU239" s="133" t="s">
        <v>80</v>
      </c>
      <c r="AY239" s="126" t="s">
        <v>187</v>
      </c>
      <c r="BK239" s="134">
        <f>BK240</f>
        <v>0</v>
      </c>
    </row>
    <row r="240" spans="2:65" s="1" customFormat="1" ht="24.2" customHeight="1">
      <c r="B240" s="32"/>
      <c r="C240" s="137" t="s">
        <v>543</v>
      </c>
      <c r="D240" s="137" t="s">
        <v>189</v>
      </c>
      <c r="E240" s="138" t="s">
        <v>4823</v>
      </c>
      <c r="F240" s="139" t="s">
        <v>4824</v>
      </c>
      <c r="G240" s="140" t="s">
        <v>406</v>
      </c>
      <c r="H240" s="141">
        <v>5</v>
      </c>
      <c r="I240" s="142"/>
      <c r="J240" s="143">
        <f>ROUND(I240*H240,2)</f>
        <v>0</v>
      </c>
      <c r="K240" s="144"/>
      <c r="L240" s="32"/>
      <c r="M240" s="145" t="s">
        <v>1</v>
      </c>
      <c r="N240" s="146" t="s">
        <v>38</v>
      </c>
      <c r="P240" s="147">
        <f>O240*H240</f>
        <v>0</v>
      </c>
      <c r="Q240" s="147">
        <v>0</v>
      </c>
      <c r="R240" s="147">
        <f>Q240*H240</f>
        <v>0</v>
      </c>
      <c r="S240" s="147">
        <v>0</v>
      </c>
      <c r="T240" s="148">
        <f>S240*H240</f>
        <v>0</v>
      </c>
      <c r="AR240" s="149" t="s">
        <v>193</v>
      </c>
      <c r="AT240" s="149" t="s">
        <v>189</v>
      </c>
      <c r="AU240" s="149" t="s">
        <v>84</v>
      </c>
      <c r="AY240" s="17" t="s">
        <v>187</v>
      </c>
      <c r="BE240" s="150">
        <f>IF(N240="základní",J240,0)</f>
        <v>0</v>
      </c>
      <c r="BF240" s="150">
        <f>IF(N240="snížená",J240,0)</f>
        <v>0</v>
      </c>
      <c r="BG240" s="150">
        <f>IF(N240="zákl. přenesená",J240,0)</f>
        <v>0</v>
      </c>
      <c r="BH240" s="150">
        <f>IF(N240="sníž. přenesená",J240,0)</f>
        <v>0</v>
      </c>
      <c r="BI240" s="150">
        <f>IF(N240="nulová",J240,0)</f>
        <v>0</v>
      </c>
      <c r="BJ240" s="17" t="s">
        <v>80</v>
      </c>
      <c r="BK240" s="150">
        <f>ROUND(I240*H240,2)</f>
        <v>0</v>
      </c>
      <c r="BL240" s="17" t="s">
        <v>193</v>
      </c>
      <c r="BM240" s="149" t="s">
        <v>958</v>
      </c>
    </row>
    <row r="241" spans="2:65" s="11" customFormat="1" ht="22.9" customHeight="1">
      <c r="B241" s="125"/>
      <c r="D241" s="126" t="s">
        <v>72</v>
      </c>
      <c r="E241" s="135" t="s">
        <v>251</v>
      </c>
      <c r="F241" s="135" t="s">
        <v>4825</v>
      </c>
      <c r="I241" s="128"/>
      <c r="J241" s="136">
        <f>BK241</f>
        <v>0</v>
      </c>
      <c r="L241" s="125"/>
      <c r="M241" s="130"/>
      <c r="P241" s="131">
        <f>SUM(P242:P269)</f>
        <v>0</v>
      </c>
      <c r="R241" s="131">
        <f>SUM(R242:R269)</f>
        <v>0</v>
      </c>
      <c r="T241" s="132">
        <f>SUM(T242:T269)</f>
        <v>0</v>
      </c>
      <c r="AR241" s="126" t="s">
        <v>80</v>
      </c>
      <c r="AT241" s="133" t="s">
        <v>72</v>
      </c>
      <c r="AU241" s="133" t="s">
        <v>80</v>
      </c>
      <c r="AY241" s="126" t="s">
        <v>187</v>
      </c>
      <c r="BK241" s="134">
        <f>SUM(BK242:BK269)</f>
        <v>0</v>
      </c>
    </row>
    <row r="242" spans="2:65" s="1" customFormat="1" ht="24.2" customHeight="1">
      <c r="B242" s="32"/>
      <c r="C242" s="137" t="s">
        <v>548</v>
      </c>
      <c r="D242" s="137" t="s">
        <v>189</v>
      </c>
      <c r="E242" s="138" t="s">
        <v>4826</v>
      </c>
      <c r="F242" s="139" t="s">
        <v>4827</v>
      </c>
      <c r="G242" s="140" t="s">
        <v>406</v>
      </c>
      <c r="H242" s="141">
        <v>7</v>
      </c>
      <c r="I242" s="142"/>
      <c r="J242" s="143">
        <f t="shared" ref="J242:J249" si="30">ROUND(I242*H242,2)</f>
        <v>0</v>
      </c>
      <c r="K242" s="144"/>
      <c r="L242" s="32"/>
      <c r="M242" s="145" t="s">
        <v>1</v>
      </c>
      <c r="N242" s="146" t="s">
        <v>38</v>
      </c>
      <c r="P242" s="147">
        <f t="shared" ref="P242:P249" si="31">O242*H242</f>
        <v>0</v>
      </c>
      <c r="Q242" s="147">
        <v>0</v>
      </c>
      <c r="R242" s="147">
        <f t="shared" ref="R242:R249" si="32">Q242*H242</f>
        <v>0</v>
      </c>
      <c r="S242" s="147">
        <v>0</v>
      </c>
      <c r="T242" s="148">
        <f t="shared" ref="T242:T249" si="33">S242*H242</f>
        <v>0</v>
      </c>
      <c r="AR242" s="149" t="s">
        <v>193</v>
      </c>
      <c r="AT242" s="149" t="s">
        <v>189</v>
      </c>
      <c r="AU242" s="149" t="s">
        <v>84</v>
      </c>
      <c r="AY242" s="17" t="s">
        <v>187</v>
      </c>
      <c r="BE242" s="150">
        <f t="shared" ref="BE242:BE249" si="34">IF(N242="základní",J242,0)</f>
        <v>0</v>
      </c>
      <c r="BF242" s="150">
        <f t="shared" ref="BF242:BF249" si="35">IF(N242="snížená",J242,0)</f>
        <v>0</v>
      </c>
      <c r="BG242" s="150">
        <f t="shared" ref="BG242:BG249" si="36">IF(N242="zákl. přenesená",J242,0)</f>
        <v>0</v>
      </c>
      <c r="BH242" s="150">
        <f t="shared" ref="BH242:BH249" si="37">IF(N242="sníž. přenesená",J242,0)</f>
        <v>0</v>
      </c>
      <c r="BI242" s="150">
        <f t="shared" ref="BI242:BI249" si="38">IF(N242="nulová",J242,0)</f>
        <v>0</v>
      </c>
      <c r="BJ242" s="17" t="s">
        <v>80</v>
      </c>
      <c r="BK242" s="150">
        <f t="shared" ref="BK242:BK249" si="39">ROUND(I242*H242,2)</f>
        <v>0</v>
      </c>
      <c r="BL242" s="17" t="s">
        <v>193</v>
      </c>
      <c r="BM242" s="149" t="s">
        <v>964</v>
      </c>
    </row>
    <row r="243" spans="2:65" s="1" customFormat="1" ht="24.2" customHeight="1">
      <c r="B243" s="32"/>
      <c r="C243" s="137" t="s">
        <v>554</v>
      </c>
      <c r="D243" s="137" t="s">
        <v>189</v>
      </c>
      <c r="E243" s="138" t="s">
        <v>4828</v>
      </c>
      <c r="F243" s="139" t="s">
        <v>4829</v>
      </c>
      <c r="G243" s="140" t="s">
        <v>406</v>
      </c>
      <c r="H243" s="141">
        <v>6</v>
      </c>
      <c r="I243" s="142"/>
      <c r="J243" s="143">
        <f t="shared" si="30"/>
        <v>0</v>
      </c>
      <c r="K243" s="144"/>
      <c r="L243" s="32"/>
      <c r="M243" s="145" t="s">
        <v>1</v>
      </c>
      <c r="N243" s="146" t="s">
        <v>38</v>
      </c>
      <c r="P243" s="147">
        <f t="shared" si="31"/>
        <v>0</v>
      </c>
      <c r="Q243" s="147">
        <v>0</v>
      </c>
      <c r="R243" s="147">
        <f t="shared" si="32"/>
        <v>0</v>
      </c>
      <c r="S243" s="147">
        <v>0</v>
      </c>
      <c r="T243" s="148">
        <f t="shared" si="33"/>
        <v>0</v>
      </c>
      <c r="AR243" s="149" t="s">
        <v>193</v>
      </c>
      <c r="AT243" s="149" t="s">
        <v>189</v>
      </c>
      <c r="AU243" s="149" t="s">
        <v>84</v>
      </c>
      <c r="AY243" s="17" t="s">
        <v>187</v>
      </c>
      <c r="BE243" s="150">
        <f t="shared" si="34"/>
        <v>0</v>
      </c>
      <c r="BF243" s="150">
        <f t="shared" si="35"/>
        <v>0</v>
      </c>
      <c r="BG243" s="150">
        <f t="shared" si="36"/>
        <v>0</v>
      </c>
      <c r="BH243" s="150">
        <f t="shared" si="37"/>
        <v>0</v>
      </c>
      <c r="BI243" s="150">
        <f t="shared" si="38"/>
        <v>0</v>
      </c>
      <c r="BJ243" s="17" t="s">
        <v>80</v>
      </c>
      <c r="BK243" s="150">
        <f t="shared" si="39"/>
        <v>0</v>
      </c>
      <c r="BL243" s="17" t="s">
        <v>193</v>
      </c>
      <c r="BM243" s="149" t="s">
        <v>972</v>
      </c>
    </row>
    <row r="244" spans="2:65" s="1" customFormat="1" ht="21.75" customHeight="1">
      <c r="B244" s="32"/>
      <c r="C244" s="175" t="s">
        <v>559</v>
      </c>
      <c r="D244" s="175" t="s">
        <v>338</v>
      </c>
      <c r="E244" s="176" t="s">
        <v>4830</v>
      </c>
      <c r="F244" s="177" t="s">
        <v>4831</v>
      </c>
      <c r="G244" s="178" t="s">
        <v>406</v>
      </c>
      <c r="H244" s="179">
        <v>6</v>
      </c>
      <c r="I244" s="180"/>
      <c r="J244" s="181">
        <f t="shared" si="30"/>
        <v>0</v>
      </c>
      <c r="K244" s="182"/>
      <c r="L244" s="183"/>
      <c r="M244" s="184" t="s">
        <v>1</v>
      </c>
      <c r="N244" s="185" t="s">
        <v>38</v>
      </c>
      <c r="P244" s="147">
        <f t="shared" si="31"/>
        <v>0</v>
      </c>
      <c r="Q244" s="147">
        <v>0</v>
      </c>
      <c r="R244" s="147">
        <f t="shared" si="32"/>
        <v>0</v>
      </c>
      <c r="S244" s="147">
        <v>0</v>
      </c>
      <c r="T244" s="148">
        <f t="shared" si="33"/>
        <v>0</v>
      </c>
      <c r="AR244" s="149" t="s">
        <v>242</v>
      </c>
      <c r="AT244" s="149" t="s">
        <v>338</v>
      </c>
      <c r="AU244" s="149" t="s">
        <v>84</v>
      </c>
      <c r="AY244" s="17" t="s">
        <v>187</v>
      </c>
      <c r="BE244" s="150">
        <f t="shared" si="34"/>
        <v>0</v>
      </c>
      <c r="BF244" s="150">
        <f t="shared" si="35"/>
        <v>0</v>
      </c>
      <c r="BG244" s="150">
        <f t="shared" si="36"/>
        <v>0</v>
      </c>
      <c r="BH244" s="150">
        <f t="shared" si="37"/>
        <v>0</v>
      </c>
      <c r="BI244" s="150">
        <f t="shared" si="38"/>
        <v>0</v>
      </c>
      <c r="BJ244" s="17" t="s">
        <v>80</v>
      </c>
      <c r="BK244" s="150">
        <f t="shared" si="39"/>
        <v>0</v>
      </c>
      <c r="BL244" s="17" t="s">
        <v>193</v>
      </c>
      <c r="BM244" s="149" t="s">
        <v>984</v>
      </c>
    </row>
    <row r="245" spans="2:65" s="1" customFormat="1" ht="16.5" customHeight="1">
      <c r="B245" s="32"/>
      <c r="C245" s="175" t="s">
        <v>565</v>
      </c>
      <c r="D245" s="175" t="s">
        <v>338</v>
      </c>
      <c r="E245" s="176" t="s">
        <v>4832</v>
      </c>
      <c r="F245" s="177" t="s">
        <v>4833</v>
      </c>
      <c r="G245" s="178" t="s">
        <v>406</v>
      </c>
      <c r="H245" s="179">
        <v>6</v>
      </c>
      <c r="I245" s="180"/>
      <c r="J245" s="181">
        <f t="shared" si="30"/>
        <v>0</v>
      </c>
      <c r="K245" s="182"/>
      <c r="L245" s="183"/>
      <c r="M245" s="184" t="s">
        <v>1</v>
      </c>
      <c r="N245" s="185" t="s">
        <v>38</v>
      </c>
      <c r="P245" s="147">
        <f t="shared" si="31"/>
        <v>0</v>
      </c>
      <c r="Q245" s="147">
        <v>0</v>
      </c>
      <c r="R245" s="147">
        <f t="shared" si="32"/>
        <v>0</v>
      </c>
      <c r="S245" s="147">
        <v>0</v>
      </c>
      <c r="T245" s="148">
        <f t="shared" si="33"/>
        <v>0</v>
      </c>
      <c r="AR245" s="149" t="s">
        <v>242</v>
      </c>
      <c r="AT245" s="149" t="s">
        <v>338</v>
      </c>
      <c r="AU245" s="149" t="s">
        <v>84</v>
      </c>
      <c r="AY245" s="17" t="s">
        <v>187</v>
      </c>
      <c r="BE245" s="150">
        <f t="shared" si="34"/>
        <v>0</v>
      </c>
      <c r="BF245" s="150">
        <f t="shared" si="35"/>
        <v>0</v>
      </c>
      <c r="BG245" s="150">
        <f t="shared" si="36"/>
        <v>0</v>
      </c>
      <c r="BH245" s="150">
        <f t="shared" si="37"/>
        <v>0</v>
      </c>
      <c r="BI245" s="150">
        <f t="shared" si="38"/>
        <v>0</v>
      </c>
      <c r="BJ245" s="17" t="s">
        <v>80</v>
      </c>
      <c r="BK245" s="150">
        <f t="shared" si="39"/>
        <v>0</v>
      </c>
      <c r="BL245" s="17" t="s">
        <v>193</v>
      </c>
      <c r="BM245" s="149" t="s">
        <v>994</v>
      </c>
    </row>
    <row r="246" spans="2:65" s="1" customFormat="1" ht="16.5" customHeight="1">
      <c r="B246" s="32"/>
      <c r="C246" s="175" t="s">
        <v>573</v>
      </c>
      <c r="D246" s="175" t="s">
        <v>338</v>
      </c>
      <c r="E246" s="176" t="s">
        <v>4834</v>
      </c>
      <c r="F246" s="177" t="s">
        <v>4835</v>
      </c>
      <c r="G246" s="178" t="s">
        <v>406</v>
      </c>
      <c r="H246" s="179">
        <v>6</v>
      </c>
      <c r="I246" s="180"/>
      <c r="J246" s="181">
        <f t="shared" si="30"/>
        <v>0</v>
      </c>
      <c r="K246" s="182"/>
      <c r="L246" s="183"/>
      <c r="M246" s="184" t="s">
        <v>1</v>
      </c>
      <c r="N246" s="185" t="s">
        <v>38</v>
      </c>
      <c r="P246" s="147">
        <f t="shared" si="31"/>
        <v>0</v>
      </c>
      <c r="Q246" s="147">
        <v>0</v>
      </c>
      <c r="R246" s="147">
        <f t="shared" si="32"/>
        <v>0</v>
      </c>
      <c r="S246" s="147">
        <v>0</v>
      </c>
      <c r="T246" s="148">
        <f t="shared" si="33"/>
        <v>0</v>
      </c>
      <c r="AR246" s="149" t="s">
        <v>242</v>
      </c>
      <c r="AT246" s="149" t="s">
        <v>338</v>
      </c>
      <c r="AU246" s="149" t="s">
        <v>84</v>
      </c>
      <c r="AY246" s="17" t="s">
        <v>187</v>
      </c>
      <c r="BE246" s="150">
        <f t="shared" si="34"/>
        <v>0</v>
      </c>
      <c r="BF246" s="150">
        <f t="shared" si="35"/>
        <v>0</v>
      </c>
      <c r="BG246" s="150">
        <f t="shared" si="36"/>
        <v>0</v>
      </c>
      <c r="BH246" s="150">
        <f t="shared" si="37"/>
        <v>0</v>
      </c>
      <c r="BI246" s="150">
        <f t="shared" si="38"/>
        <v>0</v>
      </c>
      <c r="BJ246" s="17" t="s">
        <v>80</v>
      </c>
      <c r="BK246" s="150">
        <f t="shared" si="39"/>
        <v>0</v>
      </c>
      <c r="BL246" s="17" t="s">
        <v>193</v>
      </c>
      <c r="BM246" s="149" t="s">
        <v>1003</v>
      </c>
    </row>
    <row r="247" spans="2:65" s="1" customFormat="1" ht="21.75" customHeight="1">
      <c r="B247" s="32"/>
      <c r="C247" s="175" t="s">
        <v>580</v>
      </c>
      <c r="D247" s="175" t="s">
        <v>338</v>
      </c>
      <c r="E247" s="176" t="s">
        <v>4836</v>
      </c>
      <c r="F247" s="177" t="s">
        <v>4837</v>
      </c>
      <c r="G247" s="178" t="s">
        <v>406</v>
      </c>
      <c r="H247" s="179">
        <v>6</v>
      </c>
      <c r="I247" s="180"/>
      <c r="J247" s="181">
        <f t="shared" si="30"/>
        <v>0</v>
      </c>
      <c r="K247" s="182"/>
      <c r="L247" s="183"/>
      <c r="M247" s="184" t="s">
        <v>1</v>
      </c>
      <c r="N247" s="185" t="s">
        <v>38</v>
      </c>
      <c r="P247" s="147">
        <f t="shared" si="31"/>
        <v>0</v>
      </c>
      <c r="Q247" s="147">
        <v>0</v>
      </c>
      <c r="R247" s="147">
        <f t="shared" si="32"/>
        <v>0</v>
      </c>
      <c r="S247" s="147">
        <v>0</v>
      </c>
      <c r="T247" s="148">
        <f t="shared" si="33"/>
        <v>0</v>
      </c>
      <c r="AR247" s="149" t="s">
        <v>242</v>
      </c>
      <c r="AT247" s="149" t="s">
        <v>338</v>
      </c>
      <c r="AU247" s="149" t="s">
        <v>84</v>
      </c>
      <c r="AY247" s="17" t="s">
        <v>187</v>
      </c>
      <c r="BE247" s="150">
        <f t="shared" si="34"/>
        <v>0</v>
      </c>
      <c r="BF247" s="150">
        <f t="shared" si="35"/>
        <v>0</v>
      </c>
      <c r="BG247" s="150">
        <f t="shared" si="36"/>
        <v>0</v>
      </c>
      <c r="BH247" s="150">
        <f t="shared" si="37"/>
        <v>0</v>
      </c>
      <c r="BI247" s="150">
        <f t="shared" si="38"/>
        <v>0</v>
      </c>
      <c r="BJ247" s="17" t="s">
        <v>80</v>
      </c>
      <c r="BK247" s="150">
        <f t="shared" si="39"/>
        <v>0</v>
      </c>
      <c r="BL247" s="17" t="s">
        <v>193</v>
      </c>
      <c r="BM247" s="149" t="s">
        <v>1012</v>
      </c>
    </row>
    <row r="248" spans="2:65" s="1" customFormat="1" ht="24.2" customHeight="1">
      <c r="B248" s="32"/>
      <c r="C248" s="137" t="s">
        <v>585</v>
      </c>
      <c r="D248" s="137" t="s">
        <v>189</v>
      </c>
      <c r="E248" s="138" t="s">
        <v>4838</v>
      </c>
      <c r="F248" s="139" t="s">
        <v>4839</v>
      </c>
      <c r="G248" s="140" t="s">
        <v>245</v>
      </c>
      <c r="H248" s="141">
        <v>2</v>
      </c>
      <c r="I248" s="142"/>
      <c r="J248" s="143">
        <f t="shared" si="30"/>
        <v>0</v>
      </c>
      <c r="K248" s="144"/>
      <c r="L248" s="32"/>
      <c r="M248" s="145" t="s">
        <v>1</v>
      </c>
      <c r="N248" s="146" t="s">
        <v>38</v>
      </c>
      <c r="P248" s="147">
        <f t="shared" si="31"/>
        <v>0</v>
      </c>
      <c r="Q248" s="147">
        <v>0</v>
      </c>
      <c r="R248" s="147">
        <f t="shared" si="32"/>
        <v>0</v>
      </c>
      <c r="S248" s="147">
        <v>0</v>
      </c>
      <c r="T248" s="148">
        <f t="shared" si="33"/>
        <v>0</v>
      </c>
      <c r="AR248" s="149" t="s">
        <v>193</v>
      </c>
      <c r="AT248" s="149" t="s">
        <v>189</v>
      </c>
      <c r="AU248" s="149" t="s">
        <v>84</v>
      </c>
      <c r="AY248" s="17" t="s">
        <v>187</v>
      </c>
      <c r="BE248" s="150">
        <f t="shared" si="34"/>
        <v>0</v>
      </c>
      <c r="BF248" s="150">
        <f t="shared" si="35"/>
        <v>0</v>
      </c>
      <c r="BG248" s="150">
        <f t="shared" si="36"/>
        <v>0</v>
      </c>
      <c r="BH248" s="150">
        <f t="shared" si="37"/>
        <v>0</v>
      </c>
      <c r="BI248" s="150">
        <f t="shared" si="38"/>
        <v>0</v>
      </c>
      <c r="BJ248" s="17" t="s">
        <v>80</v>
      </c>
      <c r="BK248" s="150">
        <f t="shared" si="39"/>
        <v>0</v>
      </c>
      <c r="BL248" s="17" t="s">
        <v>193</v>
      </c>
      <c r="BM248" s="149" t="s">
        <v>1022</v>
      </c>
    </row>
    <row r="249" spans="2:65" s="1" customFormat="1" ht="33" customHeight="1">
      <c r="B249" s="32"/>
      <c r="C249" s="137" t="s">
        <v>589</v>
      </c>
      <c r="D249" s="137" t="s">
        <v>189</v>
      </c>
      <c r="E249" s="138" t="s">
        <v>4840</v>
      </c>
      <c r="F249" s="139" t="s">
        <v>4841</v>
      </c>
      <c r="G249" s="140" t="s">
        <v>397</v>
      </c>
      <c r="H249" s="141">
        <v>412.99</v>
      </c>
      <c r="I249" s="142"/>
      <c r="J249" s="143">
        <f t="shared" si="30"/>
        <v>0</v>
      </c>
      <c r="K249" s="144"/>
      <c r="L249" s="32"/>
      <c r="M249" s="145" t="s">
        <v>1</v>
      </c>
      <c r="N249" s="146" t="s">
        <v>38</v>
      </c>
      <c r="P249" s="147">
        <f t="shared" si="31"/>
        <v>0</v>
      </c>
      <c r="Q249" s="147">
        <v>0</v>
      </c>
      <c r="R249" s="147">
        <f t="shared" si="32"/>
        <v>0</v>
      </c>
      <c r="S249" s="147">
        <v>0</v>
      </c>
      <c r="T249" s="148">
        <f t="shared" si="33"/>
        <v>0</v>
      </c>
      <c r="AR249" s="149" t="s">
        <v>193</v>
      </c>
      <c r="AT249" s="149" t="s">
        <v>189</v>
      </c>
      <c r="AU249" s="149" t="s">
        <v>84</v>
      </c>
      <c r="AY249" s="17" t="s">
        <v>187</v>
      </c>
      <c r="BE249" s="150">
        <f t="shared" si="34"/>
        <v>0</v>
      </c>
      <c r="BF249" s="150">
        <f t="shared" si="35"/>
        <v>0</v>
      </c>
      <c r="BG249" s="150">
        <f t="shared" si="36"/>
        <v>0</v>
      </c>
      <c r="BH249" s="150">
        <f t="shared" si="37"/>
        <v>0</v>
      </c>
      <c r="BI249" s="150">
        <f t="shared" si="38"/>
        <v>0</v>
      </c>
      <c r="BJ249" s="17" t="s">
        <v>80</v>
      </c>
      <c r="BK249" s="150">
        <f t="shared" si="39"/>
        <v>0</v>
      </c>
      <c r="BL249" s="17" t="s">
        <v>193</v>
      </c>
      <c r="BM249" s="149" t="s">
        <v>1032</v>
      </c>
    </row>
    <row r="250" spans="2:65" s="13" customFormat="1" ht="11.25">
      <c r="B250" s="161"/>
      <c r="D250" s="151" t="s">
        <v>197</v>
      </c>
      <c r="E250" s="162" t="s">
        <v>1</v>
      </c>
      <c r="F250" s="163" t="s">
        <v>4842</v>
      </c>
      <c r="H250" s="164">
        <v>412.99</v>
      </c>
      <c r="I250" s="165"/>
      <c r="L250" s="161"/>
      <c r="M250" s="166"/>
      <c r="T250" s="167"/>
      <c r="AT250" s="162" t="s">
        <v>197</v>
      </c>
      <c r="AU250" s="162" t="s">
        <v>84</v>
      </c>
      <c r="AV250" s="13" t="s">
        <v>84</v>
      </c>
      <c r="AW250" s="13" t="s">
        <v>30</v>
      </c>
      <c r="AX250" s="13" t="s">
        <v>73</v>
      </c>
      <c r="AY250" s="162" t="s">
        <v>187</v>
      </c>
    </row>
    <row r="251" spans="2:65" s="14" customFormat="1" ht="11.25">
      <c r="B251" s="168"/>
      <c r="D251" s="151" t="s">
        <v>197</v>
      </c>
      <c r="E251" s="169" t="s">
        <v>1</v>
      </c>
      <c r="F251" s="170" t="s">
        <v>4689</v>
      </c>
      <c r="H251" s="171">
        <v>412.99</v>
      </c>
      <c r="I251" s="172"/>
      <c r="L251" s="168"/>
      <c r="M251" s="173"/>
      <c r="T251" s="174"/>
      <c r="AT251" s="169" t="s">
        <v>197</v>
      </c>
      <c r="AU251" s="169" t="s">
        <v>84</v>
      </c>
      <c r="AV251" s="14" t="s">
        <v>193</v>
      </c>
      <c r="AW251" s="14" t="s">
        <v>30</v>
      </c>
      <c r="AX251" s="14" t="s">
        <v>80</v>
      </c>
      <c r="AY251" s="169" t="s">
        <v>187</v>
      </c>
    </row>
    <row r="252" spans="2:65" s="1" customFormat="1" ht="24.2" customHeight="1">
      <c r="B252" s="32"/>
      <c r="C252" s="175" t="s">
        <v>593</v>
      </c>
      <c r="D252" s="175" t="s">
        <v>338</v>
      </c>
      <c r="E252" s="176" t="s">
        <v>4843</v>
      </c>
      <c r="F252" s="177" t="s">
        <v>4844</v>
      </c>
      <c r="G252" s="178" t="s">
        <v>406</v>
      </c>
      <c r="H252" s="179">
        <v>6</v>
      </c>
      <c r="I252" s="180"/>
      <c r="J252" s="181">
        <f>ROUND(I252*H252,2)</f>
        <v>0</v>
      </c>
      <c r="K252" s="182"/>
      <c r="L252" s="183"/>
      <c r="M252" s="184" t="s">
        <v>1</v>
      </c>
      <c r="N252" s="185" t="s">
        <v>38</v>
      </c>
      <c r="P252" s="147">
        <f>O252*H252</f>
        <v>0</v>
      </c>
      <c r="Q252" s="147">
        <v>0</v>
      </c>
      <c r="R252" s="147">
        <f>Q252*H252</f>
        <v>0</v>
      </c>
      <c r="S252" s="147">
        <v>0</v>
      </c>
      <c r="T252" s="148">
        <f>S252*H252</f>
        <v>0</v>
      </c>
      <c r="AR252" s="149" t="s">
        <v>242</v>
      </c>
      <c r="AT252" s="149" t="s">
        <v>338</v>
      </c>
      <c r="AU252" s="149" t="s">
        <v>84</v>
      </c>
      <c r="AY252" s="17" t="s">
        <v>187</v>
      </c>
      <c r="BE252" s="150">
        <f>IF(N252="základní",J252,0)</f>
        <v>0</v>
      </c>
      <c r="BF252" s="150">
        <f>IF(N252="snížená",J252,0)</f>
        <v>0</v>
      </c>
      <c r="BG252" s="150">
        <f>IF(N252="zákl. přenesená",J252,0)</f>
        <v>0</v>
      </c>
      <c r="BH252" s="150">
        <f>IF(N252="sníž. přenesená",J252,0)</f>
        <v>0</v>
      </c>
      <c r="BI252" s="150">
        <f>IF(N252="nulová",J252,0)</f>
        <v>0</v>
      </c>
      <c r="BJ252" s="17" t="s">
        <v>80</v>
      </c>
      <c r="BK252" s="150">
        <f>ROUND(I252*H252,2)</f>
        <v>0</v>
      </c>
      <c r="BL252" s="17" t="s">
        <v>193</v>
      </c>
      <c r="BM252" s="149" t="s">
        <v>1046</v>
      </c>
    </row>
    <row r="253" spans="2:65" s="1" customFormat="1" ht="21.75" customHeight="1">
      <c r="B253" s="32"/>
      <c r="C253" s="175" t="s">
        <v>599</v>
      </c>
      <c r="D253" s="175" t="s">
        <v>338</v>
      </c>
      <c r="E253" s="176" t="s">
        <v>4845</v>
      </c>
      <c r="F253" s="177" t="s">
        <v>4846</v>
      </c>
      <c r="G253" s="178" t="s">
        <v>406</v>
      </c>
      <c r="H253" s="179">
        <v>1</v>
      </c>
      <c r="I253" s="180"/>
      <c r="J253" s="181">
        <f>ROUND(I253*H253,2)</f>
        <v>0</v>
      </c>
      <c r="K253" s="182"/>
      <c r="L253" s="183"/>
      <c r="M253" s="184" t="s">
        <v>1</v>
      </c>
      <c r="N253" s="185" t="s">
        <v>38</v>
      </c>
      <c r="P253" s="147">
        <f>O253*H253</f>
        <v>0</v>
      </c>
      <c r="Q253" s="147">
        <v>0</v>
      </c>
      <c r="R253" s="147">
        <f>Q253*H253</f>
        <v>0</v>
      </c>
      <c r="S253" s="147">
        <v>0</v>
      </c>
      <c r="T253" s="148">
        <f>S253*H253</f>
        <v>0</v>
      </c>
      <c r="AR253" s="149" t="s">
        <v>242</v>
      </c>
      <c r="AT253" s="149" t="s">
        <v>338</v>
      </c>
      <c r="AU253" s="149" t="s">
        <v>84</v>
      </c>
      <c r="AY253" s="17" t="s">
        <v>187</v>
      </c>
      <c r="BE253" s="150">
        <f>IF(N253="základní",J253,0)</f>
        <v>0</v>
      </c>
      <c r="BF253" s="150">
        <f>IF(N253="snížená",J253,0)</f>
        <v>0</v>
      </c>
      <c r="BG253" s="150">
        <f>IF(N253="zákl. přenesená",J253,0)</f>
        <v>0</v>
      </c>
      <c r="BH253" s="150">
        <f>IF(N253="sníž. přenesená",J253,0)</f>
        <v>0</v>
      </c>
      <c r="BI253" s="150">
        <f>IF(N253="nulová",J253,0)</f>
        <v>0</v>
      </c>
      <c r="BJ253" s="17" t="s">
        <v>80</v>
      </c>
      <c r="BK253" s="150">
        <f>ROUND(I253*H253,2)</f>
        <v>0</v>
      </c>
      <c r="BL253" s="17" t="s">
        <v>193</v>
      </c>
      <c r="BM253" s="149" t="s">
        <v>1056</v>
      </c>
    </row>
    <row r="254" spans="2:65" s="1" customFormat="1" ht="16.5" customHeight="1">
      <c r="B254" s="32"/>
      <c r="C254" s="175" t="s">
        <v>604</v>
      </c>
      <c r="D254" s="175" t="s">
        <v>338</v>
      </c>
      <c r="E254" s="176" t="s">
        <v>4847</v>
      </c>
      <c r="F254" s="177" t="s">
        <v>4848</v>
      </c>
      <c r="G254" s="178" t="s">
        <v>397</v>
      </c>
      <c r="H254" s="179">
        <v>199.536</v>
      </c>
      <c r="I254" s="180"/>
      <c r="J254" s="181">
        <f>ROUND(I254*H254,2)</f>
        <v>0</v>
      </c>
      <c r="K254" s="182"/>
      <c r="L254" s="183"/>
      <c r="M254" s="184" t="s">
        <v>1</v>
      </c>
      <c r="N254" s="185" t="s">
        <v>38</v>
      </c>
      <c r="P254" s="147">
        <f>O254*H254</f>
        <v>0</v>
      </c>
      <c r="Q254" s="147">
        <v>0</v>
      </c>
      <c r="R254" s="147">
        <f>Q254*H254</f>
        <v>0</v>
      </c>
      <c r="S254" s="147">
        <v>0</v>
      </c>
      <c r="T254" s="148">
        <f>S254*H254</f>
        <v>0</v>
      </c>
      <c r="AR254" s="149" t="s">
        <v>242</v>
      </c>
      <c r="AT254" s="149" t="s">
        <v>338</v>
      </c>
      <c r="AU254" s="149" t="s">
        <v>84</v>
      </c>
      <c r="AY254" s="17" t="s">
        <v>187</v>
      </c>
      <c r="BE254" s="150">
        <f>IF(N254="základní",J254,0)</f>
        <v>0</v>
      </c>
      <c r="BF254" s="150">
        <f>IF(N254="snížená",J254,0)</f>
        <v>0</v>
      </c>
      <c r="BG254" s="150">
        <f>IF(N254="zákl. přenesená",J254,0)</f>
        <v>0</v>
      </c>
      <c r="BH254" s="150">
        <f>IF(N254="sníž. přenesená",J254,0)</f>
        <v>0</v>
      </c>
      <c r="BI254" s="150">
        <f>IF(N254="nulová",J254,0)</f>
        <v>0</v>
      </c>
      <c r="BJ254" s="17" t="s">
        <v>80</v>
      </c>
      <c r="BK254" s="150">
        <f>ROUND(I254*H254,2)</f>
        <v>0</v>
      </c>
      <c r="BL254" s="17" t="s">
        <v>193</v>
      </c>
      <c r="BM254" s="149" t="s">
        <v>1069</v>
      </c>
    </row>
    <row r="255" spans="2:65" s="1" customFormat="1" ht="24.2" customHeight="1">
      <c r="B255" s="32"/>
      <c r="C255" s="175" t="s">
        <v>639</v>
      </c>
      <c r="D255" s="175" t="s">
        <v>338</v>
      </c>
      <c r="E255" s="176" t="s">
        <v>4849</v>
      </c>
      <c r="F255" s="177" t="s">
        <v>4850</v>
      </c>
      <c r="G255" s="178" t="s">
        <v>397</v>
      </c>
      <c r="H255" s="179">
        <v>165.822</v>
      </c>
      <c r="I255" s="180"/>
      <c r="J255" s="181">
        <f>ROUND(I255*H255,2)</f>
        <v>0</v>
      </c>
      <c r="K255" s="182"/>
      <c r="L255" s="183"/>
      <c r="M255" s="184" t="s">
        <v>1</v>
      </c>
      <c r="N255" s="185" t="s">
        <v>38</v>
      </c>
      <c r="P255" s="147">
        <f>O255*H255</f>
        <v>0</v>
      </c>
      <c r="Q255" s="147">
        <v>0</v>
      </c>
      <c r="R255" s="147">
        <f>Q255*H255</f>
        <v>0</v>
      </c>
      <c r="S255" s="147">
        <v>0</v>
      </c>
      <c r="T255" s="148">
        <f>S255*H255</f>
        <v>0</v>
      </c>
      <c r="AR255" s="149" t="s">
        <v>242</v>
      </c>
      <c r="AT255" s="149" t="s">
        <v>338</v>
      </c>
      <c r="AU255" s="149" t="s">
        <v>84</v>
      </c>
      <c r="AY255" s="17" t="s">
        <v>187</v>
      </c>
      <c r="BE255" s="150">
        <f>IF(N255="základní",J255,0)</f>
        <v>0</v>
      </c>
      <c r="BF255" s="150">
        <f>IF(N255="snížená",J255,0)</f>
        <v>0</v>
      </c>
      <c r="BG255" s="150">
        <f>IF(N255="zákl. přenesená",J255,0)</f>
        <v>0</v>
      </c>
      <c r="BH255" s="150">
        <f>IF(N255="sníž. přenesená",J255,0)</f>
        <v>0</v>
      </c>
      <c r="BI255" s="150">
        <f>IF(N255="nulová",J255,0)</f>
        <v>0</v>
      </c>
      <c r="BJ255" s="17" t="s">
        <v>80</v>
      </c>
      <c r="BK255" s="150">
        <f>ROUND(I255*H255,2)</f>
        <v>0</v>
      </c>
      <c r="BL255" s="17" t="s">
        <v>193</v>
      </c>
      <c r="BM255" s="149" t="s">
        <v>1083</v>
      </c>
    </row>
    <row r="256" spans="2:65" s="13" customFormat="1" ht="11.25">
      <c r="B256" s="161"/>
      <c r="D256" s="151" t="s">
        <v>197</v>
      </c>
      <c r="E256" s="162" t="s">
        <v>1</v>
      </c>
      <c r="F256" s="163" t="s">
        <v>4851</v>
      </c>
      <c r="H256" s="164">
        <v>165.822</v>
      </c>
      <c r="I256" s="165"/>
      <c r="L256" s="161"/>
      <c r="M256" s="166"/>
      <c r="T256" s="167"/>
      <c r="AT256" s="162" t="s">
        <v>197</v>
      </c>
      <c r="AU256" s="162" t="s">
        <v>84</v>
      </c>
      <c r="AV256" s="13" t="s">
        <v>84</v>
      </c>
      <c r="AW256" s="13" t="s">
        <v>30</v>
      </c>
      <c r="AX256" s="13" t="s">
        <v>73</v>
      </c>
      <c r="AY256" s="162" t="s">
        <v>187</v>
      </c>
    </row>
    <row r="257" spans="2:65" s="14" customFormat="1" ht="11.25">
      <c r="B257" s="168"/>
      <c r="D257" s="151" t="s">
        <v>197</v>
      </c>
      <c r="E257" s="169" t="s">
        <v>1</v>
      </c>
      <c r="F257" s="170" t="s">
        <v>202</v>
      </c>
      <c r="H257" s="171">
        <v>165.822</v>
      </c>
      <c r="I257" s="172"/>
      <c r="L257" s="168"/>
      <c r="M257" s="173"/>
      <c r="T257" s="174"/>
      <c r="AT257" s="169" t="s">
        <v>197</v>
      </c>
      <c r="AU257" s="169" t="s">
        <v>84</v>
      </c>
      <c r="AV257" s="14" t="s">
        <v>193</v>
      </c>
      <c r="AW257" s="14" t="s">
        <v>30</v>
      </c>
      <c r="AX257" s="14" t="s">
        <v>80</v>
      </c>
      <c r="AY257" s="169" t="s">
        <v>187</v>
      </c>
    </row>
    <row r="258" spans="2:65" s="1" customFormat="1" ht="24.2" customHeight="1">
      <c r="B258" s="32"/>
      <c r="C258" s="175" t="s">
        <v>647</v>
      </c>
      <c r="D258" s="175" t="s">
        <v>338</v>
      </c>
      <c r="E258" s="176" t="s">
        <v>4852</v>
      </c>
      <c r="F258" s="177" t="s">
        <v>4853</v>
      </c>
      <c r="G258" s="178" t="s">
        <v>397</v>
      </c>
      <c r="H258" s="179">
        <v>15.15</v>
      </c>
      <c r="I258" s="180"/>
      <c r="J258" s="181">
        <f>ROUND(I258*H258,2)</f>
        <v>0</v>
      </c>
      <c r="K258" s="182"/>
      <c r="L258" s="183"/>
      <c r="M258" s="184" t="s">
        <v>1</v>
      </c>
      <c r="N258" s="185" t="s">
        <v>38</v>
      </c>
      <c r="P258" s="147">
        <f>O258*H258</f>
        <v>0</v>
      </c>
      <c r="Q258" s="147">
        <v>0</v>
      </c>
      <c r="R258" s="147">
        <f>Q258*H258</f>
        <v>0</v>
      </c>
      <c r="S258" s="147">
        <v>0</v>
      </c>
      <c r="T258" s="148">
        <f>S258*H258</f>
        <v>0</v>
      </c>
      <c r="AR258" s="149" t="s">
        <v>242</v>
      </c>
      <c r="AT258" s="149" t="s">
        <v>338</v>
      </c>
      <c r="AU258" s="149" t="s">
        <v>84</v>
      </c>
      <c r="AY258" s="17" t="s">
        <v>187</v>
      </c>
      <c r="BE258" s="150">
        <f>IF(N258="základní",J258,0)</f>
        <v>0</v>
      </c>
      <c r="BF258" s="150">
        <f>IF(N258="snížená",J258,0)</f>
        <v>0</v>
      </c>
      <c r="BG258" s="150">
        <f>IF(N258="zákl. přenesená",J258,0)</f>
        <v>0</v>
      </c>
      <c r="BH258" s="150">
        <f>IF(N258="sníž. přenesená",J258,0)</f>
        <v>0</v>
      </c>
      <c r="BI258" s="150">
        <f>IF(N258="nulová",J258,0)</f>
        <v>0</v>
      </c>
      <c r="BJ258" s="17" t="s">
        <v>80</v>
      </c>
      <c r="BK258" s="150">
        <f>ROUND(I258*H258,2)</f>
        <v>0</v>
      </c>
      <c r="BL258" s="17" t="s">
        <v>193</v>
      </c>
      <c r="BM258" s="149" t="s">
        <v>1097</v>
      </c>
    </row>
    <row r="259" spans="2:65" s="13" customFormat="1" ht="11.25">
      <c r="B259" s="161"/>
      <c r="D259" s="151" t="s">
        <v>197</v>
      </c>
      <c r="E259" s="162" t="s">
        <v>1</v>
      </c>
      <c r="F259" s="163" t="s">
        <v>4854</v>
      </c>
      <c r="H259" s="164">
        <v>15.15</v>
      </c>
      <c r="I259" s="165"/>
      <c r="L259" s="161"/>
      <c r="M259" s="166"/>
      <c r="T259" s="167"/>
      <c r="AT259" s="162" t="s">
        <v>197</v>
      </c>
      <c r="AU259" s="162" t="s">
        <v>84</v>
      </c>
      <c r="AV259" s="13" t="s">
        <v>84</v>
      </c>
      <c r="AW259" s="13" t="s">
        <v>30</v>
      </c>
      <c r="AX259" s="13" t="s">
        <v>73</v>
      </c>
      <c r="AY259" s="162" t="s">
        <v>187</v>
      </c>
    </row>
    <row r="260" spans="2:65" s="14" customFormat="1" ht="11.25">
      <c r="B260" s="168"/>
      <c r="D260" s="151" t="s">
        <v>197</v>
      </c>
      <c r="E260" s="169" t="s">
        <v>1</v>
      </c>
      <c r="F260" s="170" t="s">
        <v>202</v>
      </c>
      <c r="H260" s="171">
        <v>15.15</v>
      </c>
      <c r="I260" s="172"/>
      <c r="L260" s="168"/>
      <c r="M260" s="173"/>
      <c r="T260" s="174"/>
      <c r="AT260" s="169" t="s">
        <v>197</v>
      </c>
      <c r="AU260" s="169" t="s">
        <v>84</v>
      </c>
      <c r="AV260" s="14" t="s">
        <v>193</v>
      </c>
      <c r="AW260" s="14" t="s">
        <v>30</v>
      </c>
      <c r="AX260" s="14" t="s">
        <v>80</v>
      </c>
      <c r="AY260" s="169" t="s">
        <v>187</v>
      </c>
    </row>
    <row r="261" spans="2:65" s="1" customFormat="1" ht="16.5" customHeight="1">
      <c r="B261" s="32"/>
      <c r="C261" s="175" t="s">
        <v>652</v>
      </c>
      <c r="D261" s="175" t="s">
        <v>338</v>
      </c>
      <c r="E261" s="176" t="s">
        <v>4855</v>
      </c>
      <c r="F261" s="177" t="s">
        <v>4856</v>
      </c>
      <c r="G261" s="178" t="s">
        <v>397</v>
      </c>
      <c r="H261" s="179">
        <v>36.613</v>
      </c>
      <c r="I261" s="180"/>
      <c r="J261" s="181">
        <f>ROUND(I261*H261,2)</f>
        <v>0</v>
      </c>
      <c r="K261" s="182"/>
      <c r="L261" s="183"/>
      <c r="M261" s="184" t="s">
        <v>1</v>
      </c>
      <c r="N261" s="185" t="s">
        <v>38</v>
      </c>
      <c r="P261" s="147">
        <f>O261*H261</f>
        <v>0</v>
      </c>
      <c r="Q261" s="147">
        <v>0</v>
      </c>
      <c r="R261" s="147">
        <f>Q261*H261</f>
        <v>0</v>
      </c>
      <c r="S261" s="147">
        <v>0</v>
      </c>
      <c r="T261" s="148">
        <f>S261*H261</f>
        <v>0</v>
      </c>
      <c r="AR261" s="149" t="s">
        <v>242</v>
      </c>
      <c r="AT261" s="149" t="s">
        <v>338</v>
      </c>
      <c r="AU261" s="149" t="s">
        <v>84</v>
      </c>
      <c r="AY261" s="17" t="s">
        <v>187</v>
      </c>
      <c r="BE261" s="150">
        <f>IF(N261="základní",J261,0)</f>
        <v>0</v>
      </c>
      <c r="BF261" s="150">
        <f>IF(N261="snížená",J261,0)</f>
        <v>0</v>
      </c>
      <c r="BG261" s="150">
        <f>IF(N261="zákl. přenesená",J261,0)</f>
        <v>0</v>
      </c>
      <c r="BH261" s="150">
        <f>IF(N261="sníž. přenesená",J261,0)</f>
        <v>0</v>
      </c>
      <c r="BI261" s="150">
        <f>IF(N261="nulová",J261,0)</f>
        <v>0</v>
      </c>
      <c r="BJ261" s="17" t="s">
        <v>80</v>
      </c>
      <c r="BK261" s="150">
        <f>ROUND(I261*H261,2)</f>
        <v>0</v>
      </c>
      <c r="BL261" s="17" t="s">
        <v>193</v>
      </c>
      <c r="BM261" s="149" t="s">
        <v>1110</v>
      </c>
    </row>
    <row r="262" spans="2:65" s="13" customFormat="1" ht="11.25">
      <c r="B262" s="161"/>
      <c r="D262" s="151" t="s">
        <v>197</v>
      </c>
      <c r="E262" s="162" t="s">
        <v>1</v>
      </c>
      <c r="F262" s="163" t="s">
        <v>4857</v>
      </c>
      <c r="H262" s="164">
        <v>36.613</v>
      </c>
      <c r="I262" s="165"/>
      <c r="L262" s="161"/>
      <c r="M262" s="166"/>
      <c r="T262" s="167"/>
      <c r="AT262" s="162" t="s">
        <v>197</v>
      </c>
      <c r="AU262" s="162" t="s">
        <v>84</v>
      </c>
      <c r="AV262" s="13" t="s">
        <v>84</v>
      </c>
      <c r="AW262" s="13" t="s">
        <v>30</v>
      </c>
      <c r="AX262" s="13" t="s">
        <v>73</v>
      </c>
      <c r="AY262" s="162" t="s">
        <v>187</v>
      </c>
    </row>
    <row r="263" spans="2:65" s="14" customFormat="1" ht="11.25">
      <c r="B263" s="168"/>
      <c r="D263" s="151" t="s">
        <v>197</v>
      </c>
      <c r="E263" s="169" t="s">
        <v>1</v>
      </c>
      <c r="F263" s="170" t="s">
        <v>202</v>
      </c>
      <c r="H263" s="171">
        <v>36.613</v>
      </c>
      <c r="I263" s="172"/>
      <c r="L263" s="168"/>
      <c r="M263" s="173"/>
      <c r="T263" s="174"/>
      <c r="AT263" s="169" t="s">
        <v>197</v>
      </c>
      <c r="AU263" s="169" t="s">
        <v>84</v>
      </c>
      <c r="AV263" s="14" t="s">
        <v>193</v>
      </c>
      <c r="AW263" s="14" t="s">
        <v>30</v>
      </c>
      <c r="AX263" s="14" t="s">
        <v>80</v>
      </c>
      <c r="AY263" s="169" t="s">
        <v>187</v>
      </c>
    </row>
    <row r="264" spans="2:65" s="1" customFormat="1" ht="33" customHeight="1">
      <c r="B264" s="32"/>
      <c r="C264" s="137" t="s">
        <v>656</v>
      </c>
      <c r="D264" s="137" t="s">
        <v>189</v>
      </c>
      <c r="E264" s="138" t="s">
        <v>4858</v>
      </c>
      <c r="F264" s="139" t="s">
        <v>4859</v>
      </c>
      <c r="G264" s="140" t="s">
        <v>397</v>
      </c>
      <c r="H264" s="141">
        <v>133.1</v>
      </c>
      <c r="I264" s="142"/>
      <c r="J264" s="143">
        <f>ROUND(I264*H264,2)</f>
        <v>0</v>
      </c>
      <c r="K264" s="144"/>
      <c r="L264" s="32"/>
      <c r="M264" s="145" t="s">
        <v>1</v>
      </c>
      <c r="N264" s="146" t="s">
        <v>38</v>
      </c>
      <c r="P264" s="147">
        <f>O264*H264</f>
        <v>0</v>
      </c>
      <c r="Q264" s="147">
        <v>0</v>
      </c>
      <c r="R264" s="147">
        <f>Q264*H264</f>
        <v>0</v>
      </c>
      <c r="S264" s="147">
        <v>0</v>
      </c>
      <c r="T264" s="148">
        <f>S264*H264</f>
        <v>0</v>
      </c>
      <c r="AR264" s="149" t="s">
        <v>193</v>
      </c>
      <c r="AT264" s="149" t="s">
        <v>189</v>
      </c>
      <c r="AU264" s="149" t="s">
        <v>84</v>
      </c>
      <c r="AY264" s="17" t="s">
        <v>187</v>
      </c>
      <c r="BE264" s="150">
        <f>IF(N264="základní",J264,0)</f>
        <v>0</v>
      </c>
      <c r="BF264" s="150">
        <f>IF(N264="snížená",J264,0)</f>
        <v>0</v>
      </c>
      <c r="BG264" s="150">
        <f>IF(N264="zákl. přenesená",J264,0)</f>
        <v>0</v>
      </c>
      <c r="BH264" s="150">
        <f>IF(N264="sníž. přenesená",J264,0)</f>
        <v>0</v>
      </c>
      <c r="BI264" s="150">
        <f>IF(N264="nulová",J264,0)</f>
        <v>0</v>
      </c>
      <c r="BJ264" s="17" t="s">
        <v>80</v>
      </c>
      <c r="BK264" s="150">
        <f>ROUND(I264*H264,2)</f>
        <v>0</v>
      </c>
      <c r="BL264" s="17" t="s">
        <v>193</v>
      </c>
      <c r="BM264" s="149" t="s">
        <v>1122</v>
      </c>
    </row>
    <row r="265" spans="2:65" s="1" customFormat="1" ht="16.5" customHeight="1">
      <c r="B265" s="32"/>
      <c r="C265" s="175" t="s">
        <v>660</v>
      </c>
      <c r="D265" s="175" t="s">
        <v>338</v>
      </c>
      <c r="E265" s="176" t="s">
        <v>4860</v>
      </c>
      <c r="F265" s="177" t="s">
        <v>4861</v>
      </c>
      <c r="G265" s="178" t="s">
        <v>397</v>
      </c>
      <c r="H265" s="179">
        <v>134.43100000000001</v>
      </c>
      <c r="I265" s="180"/>
      <c r="J265" s="181">
        <f>ROUND(I265*H265,2)</f>
        <v>0</v>
      </c>
      <c r="K265" s="182"/>
      <c r="L265" s="183"/>
      <c r="M265" s="184" t="s">
        <v>1</v>
      </c>
      <c r="N265" s="185" t="s">
        <v>38</v>
      </c>
      <c r="P265" s="147">
        <f>O265*H265</f>
        <v>0</v>
      </c>
      <c r="Q265" s="147">
        <v>0</v>
      </c>
      <c r="R265" s="147">
        <f>Q265*H265</f>
        <v>0</v>
      </c>
      <c r="S265" s="147">
        <v>0</v>
      </c>
      <c r="T265" s="148">
        <f>S265*H265</f>
        <v>0</v>
      </c>
      <c r="AR265" s="149" t="s">
        <v>242</v>
      </c>
      <c r="AT265" s="149" t="s">
        <v>338</v>
      </c>
      <c r="AU265" s="149" t="s">
        <v>84</v>
      </c>
      <c r="AY265" s="17" t="s">
        <v>187</v>
      </c>
      <c r="BE265" s="150">
        <f>IF(N265="základní",J265,0)</f>
        <v>0</v>
      </c>
      <c r="BF265" s="150">
        <f>IF(N265="snížená",J265,0)</f>
        <v>0</v>
      </c>
      <c r="BG265" s="150">
        <f>IF(N265="zákl. přenesená",J265,0)</f>
        <v>0</v>
      </c>
      <c r="BH265" s="150">
        <f>IF(N265="sníž. přenesená",J265,0)</f>
        <v>0</v>
      </c>
      <c r="BI265" s="150">
        <f>IF(N265="nulová",J265,0)</f>
        <v>0</v>
      </c>
      <c r="BJ265" s="17" t="s">
        <v>80</v>
      </c>
      <c r="BK265" s="150">
        <f>ROUND(I265*H265,2)</f>
        <v>0</v>
      </c>
      <c r="BL265" s="17" t="s">
        <v>193</v>
      </c>
      <c r="BM265" s="149" t="s">
        <v>1132</v>
      </c>
    </row>
    <row r="266" spans="2:65" s="13" customFormat="1" ht="11.25">
      <c r="B266" s="161"/>
      <c r="D266" s="151" t="s">
        <v>197</v>
      </c>
      <c r="E266" s="162" t="s">
        <v>1</v>
      </c>
      <c r="F266" s="163" t="s">
        <v>4862</v>
      </c>
      <c r="H266" s="164">
        <v>134.43100000000001</v>
      </c>
      <c r="I266" s="165"/>
      <c r="L266" s="161"/>
      <c r="M266" s="166"/>
      <c r="T266" s="167"/>
      <c r="AT266" s="162" t="s">
        <v>197</v>
      </c>
      <c r="AU266" s="162" t="s">
        <v>84</v>
      </c>
      <c r="AV266" s="13" t="s">
        <v>84</v>
      </c>
      <c r="AW266" s="13" t="s">
        <v>30</v>
      </c>
      <c r="AX266" s="13" t="s">
        <v>73</v>
      </c>
      <c r="AY266" s="162" t="s">
        <v>187</v>
      </c>
    </row>
    <row r="267" spans="2:65" s="14" customFormat="1" ht="11.25">
      <c r="B267" s="168"/>
      <c r="D267" s="151" t="s">
        <v>197</v>
      </c>
      <c r="E267" s="169" t="s">
        <v>1</v>
      </c>
      <c r="F267" s="170" t="s">
        <v>202</v>
      </c>
      <c r="H267" s="171">
        <v>134.43100000000001</v>
      </c>
      <c r="I267" s="172"/>
      <c r="L267" s="168"/>
      <c r="M267" s="173"/>
      <c r="T267" s="174"/>
      <c r="AT267" s="169" t="s">
        <v>197</v>
      </c>
      <c r="AU267" s="169" t="s">
        <v>84</v>
      </c>
      <c r="AV267" s="14" t="s">
        <v>193</v>
      </c>
      <c r="AW267" s="14" t="s">
        <v>30</v>
      </c>
      <c r="AX267" s="14" t="s">
        <v>80</v>
      </c>
      <c r="AY267" s="169" t="s">
        <v>187</v>
      </c>
    </row>
    <row r="268" spans="2:65" s="1" customFormat="1" ht="24.2" customHeight="1">
      <c r="B268" s="32"/>
      <c r="C268" s="137" t="s">
        <v>664</v>
      </c>
      <c r="D268" s="137" t="s">
        <v>189</v>
      </c>
      <c r="E268" s="138" t="s">
        <v>4863</v>
      </c>
      <c r="F268" s="139" t="s">
        <v>4864</v>
      </c>
      <c r="G268" s="140" t="s">
        <v>192</v>
      </c>
      <c r="H268" s="141">
        <v>2.1800000000000002</v>
      </c>
      <c r="I268" s="142"/>
      <c r="J268" s="143">
        <f>ROUND(I268*H268,2)</f>
        <v>0</v>
      </c>
      <c r="K268" s="144"/>
      <c r="L268" s="32"/>
      <c r="M268" s="145" t="s">
        <v>1</v>
      </c>
      <c r="N268" s="146" t="s">
        <v>38</v>
      </c>
      <c r="P268" s="147">
        <f>O268*H268</f>
        <v>0</v>
      </c>
      <c r="Q268" s="147">
        <v>0</v>
      </c>
      <c r="R268" s="147">
        <f>Q268*H268</f>
        <v>0</v>
      </c>
      <c r="S268" s="147">
        <v>0</v>
      </c>
      <c r="T268" s="148">
        <f>S268*H268</f>
        <v>0</v>
      </c>
      <c r="AR268" s="149" t="s">
        <v>193</v>
      </c>
      <c r="AT268" s="149" t="s">
        <v>189</v>
      </c>
      <c r="AU268" s="149" t="s">
        <v>84</v>
      </c>
      <c r="AY268" s="17" t="s">
        <v>187</v>
      </c>
      <c r="BE268" s="150">
        <f>IF(N268="základní",J268,0)</f>
        <v>0</v>
      </c>
      <c r="BF268" s="150">
        <f>IF(N268="snížená",J268,0)</f>
        <v>0</v>
      </c>
      <c r="BG268" s="150">
        <f>IF(N268="zákl. přenesená",J268,0)</f>
        <v>0</v>
      </c>
      <c r="BH268" s="150">
        <f>IF(N268="sníž. přenesená",J268,0)</f>
        <v>0</v>
      </c>
      <c r="BI268" s="150">
        <f>IF(N268="nulová",J268,0)</f>
        <v>0</v>
      </c>
      <c r="BJ268" s="17" t="s">
        <v>80</v>
      </c>
      <c r="BK268" s="150">
        <f>ROUND(I268*H268,2)</f>
        <v>0</v>
      </c>
      <c r="BL268" s="17" t="s">
        <v>193</v>
      </c>
      <c r="BM268" s="149" t="s">
        <v>1141</v>
      </c>
    </row>
    <row r="269" spans="2:65" s="1" customFormat="1" ht="33" customHeight="1">
      <c r="B269" s="32"/>
      <c r="C269" s="137" t="s">
        <v>670</v>
      </c>
      <c r="D269" s="137" t="s">
        <v>189</v>
      </c>
      <c r="E269" s="138" t="s">
        <v>4865</v>
      </c>
      <c r="F269" s="139" t="s">
        <v>4866</v>
      </c>
      <c r="G269" s="140" t="s">
        <v>397</v>
      </c>
      <c r="H269" s="141">
        <v>93.5</v>
      </c>
      <c r="I269" s="142"/>
      <c r="J269" s="143">
        <f>ROUND(I269*H269,2)</f>
        <v>0</v>
      </c>
      <c r="K269" s="144"/>
      <c r="L269" s="32"/>
      <c r="M269" s="145" t="s">
        <v>1</v>
      </c>
      <c r="N269" s="146" t="s">
        <v>38</v>
      </c>
      <c r="P269" s="147">
        <f>O269*H269</f>
        <v>0</v>
      </c>
      <c r="Q269" s="147">
        <v>0</v>
      </c>
      <c r="R269" s="147">
        <f>Q269*H269</f>
        <v>0</v>
      </c>
      <c r="S269" s="147">
        <v>0</v>
      </c>
      <c r="T269" s="148">
        <f>S269*H269</f>
        <v>0</v>
      </c>
      <c r="AR269" s="149" t="s">
        <v>193</v>
      </c>
      <c r="AT269" s="149" t="s">
        <v>189</v>
      </c>
      <c r="AU269" s="149" t="s">
        <v>84</v>
      </c>
      <c r="AY269" s="17" t="s">
        <v>187</v>
      </c>
      <c r="BE269" s="150">
        <f>IF(N269="základní",J269,0)</f>
        <v>0</v>
      </c>
      <c r="BF269" s="150">
        <f>IF(N269="snížená",J269,0)</f>
        <v>0</v>
      </c>
      <c r="BG269" s="150">
        <f>IF(N269="zákl. přenesená",J269,0)</f>
        <v>0</v>
      </c>
      <c r="BH269" s="150">
        <f>IF(N269="sníž. přenesená",J269,0)</f>
        <v>0</v>
      </c>
      <c r="BI269" s="150">
        <f>IF(N269="nulová",J269,0)</f>
        <v>0</v>
      </c>
      <c r="BJ269" s="17" t="s">
        <v>80</v>
      </c>
      <c r="BK269" s="150">
        <f>ROUND(I269*H269,2)</f>
        <v>0</v>
      </c>
      <c r="BL269" s="17" t="s">
        <v>193</v>
      </c>
      <c r="BM269" s="149" t="s">
        <v>1152</v>
      </c>
    </row>
    <row r="270" spans="2:65" s="11" customFormat="1" ht="22.9" customHeight="1">
      <c r="B270" s="125"/>
      <c r="D270" s="126" t="s">
        <v>72</v>
      </c>
      <c r="E270" s="135" t="s">
        <v>1269</v>
      </c>
      <c r="F270" s="135" t="s">
        <v>4867</v>
      </c>
      <c r="I270" s="128"/>
      <c r="J270" s="136">
        <f>BK270</f>
        <v>0</v>
      </c>
      <c r="L270" s="125"/>
      <c r="M270" s="130"/>
      <c r="P270" s="131">
        <f>SUM(P271:P279)</f>
        <v>0</v>
      </c>
      <c r="R270" s="131">
        <f>SUM(R271:R279)</f>
        <v>0</v>
      </c>
      <c r="T270" s="132">
        <f>SUM(T271:T279)</f>
        <v>0</v>
      </c>
      <c r="AR270" s="126" t="s">
        <v>80</v>
      </c>
      <c r="AT270" s="133" t="s">
        <v>72</v>
      </c>
      <c r="AU270" s="133" t="s">
        <v>80</v>
      </c>
      <c r="AY270" s="126" t="s">
        <v>187</v>
      </c>
      <c r="BK270" s="134">
        <f>SUM(BK271:BK279)</f>
        <v>0</v>
      </c>
    </row>
    <row r="271" spans="2:65" s="1" customFormat="1" ht="21.75" customHeight="1">
      <c r="B271" s="32"/>
      <c r="C271" s="137" t="s">
        <v>679</v>
      </c>
      <c r="D271" s="137" t="s">
        <v>189</v>
      </c>
      <c r="E271" s="138" t="s">
        <v>4868</v>
      </c>
      <c r="F271" s="139" t="s">
        <v>4869</v>
      </c>
      <c r="G271" s="140" t="s">
        <v>217</v>
      </c>
      <c r="H271" s="141">
        <v>982.04</v>
      </c>
      <c r="I271" s="142"/>
      <c r="J271" s="143">
        <f>ROUND(I271*H271,2)</f>
        <v>0</v>
      </c>
      <c r="K271" s="144"/>
      <c r="L271" s="32"/>
      <c r="M271" s="145" t="s">
        <v>1</v>
      </c>
      <c r="N271" s="146" t="s">
        <v>38</v>
      </c>
      <c r="P271" s="147">
        <f>O271*H271</f>
        <v>0</v>
      </c>
      <c r="Q271" s="147">
        <v>0</v>
      </c>
      <c r="R271" s="147">
        <f>Q271*H271</f>
        <v>0</v>
      </c>
      <c r="S271" s="147">
        <v>0</v>
      </c>
      <c r="T271" s="148">
        <f>S271*H271</f>
        <v>0</v>
      </c>
      <c r="AR271" s="149" t="s">
        <v>193</v>
      </c>
      <c r="AT271" s="149" t="s">
        <v>189</v>
      </c>
      <c r="AU271" s="149" t="s">
        <v>84</v>
      </c>
      <c r="AY271" s="17" t="s">
        <v>187</v>
      </c>
      <c r="BE271" s="150">
        <f>IF(N271="základní",J271,0)</f>
        <v>0</v>
      </c>
      <c r="BF271" s="150">
        <f>IF(N271="snížená",J271,0)</f>
        <v>0</v>
      </c>
      <c r="BG271" s="150">
        <f>IF(N271="zákl. přenesená",J271,0)</f>
        <v>0</v>
      </c>
      <c r="BH271" s="150">
        <f>IF(N271="sníž. přenesená",J271,0)</f>
        <v>0</v>
      </c>
      <c r="BI271" s="150">
        <f>IF(N271="nulová",J271,0)</f>
        <v>0</v>
      </c>
      <c r="BJ271" s="17" t="s">
        <v>80</v>
      </c>
      <c r="BK271" s="150">
        <f>ROUND(I271*H271,2)</f>
        <v>0</v>
      </c>
      <c r="BL271" s="17" t="s">
        <v>193</v>
      </c>
      <c r="BM271" s="149" t="s">
        <v>1163</v>
      </c>
    </row>
    <row r="272" spans="2:65" s="1" customFormat="1" ht="24.2" customHeight="1">
      <c r="B272" s="32"/>
      <c r="C272" s="137" t="s">
        <v>685</v>
      </c>
      <c r="D272" s="137" t="s">
        <v>189</v>
      </c>
      <c r="E272" s="138" t="s">
        <v>4870</v>
      </c>
      <c r="F272" s="139" t="s">
        <v>4871</v>
      </c>
      <c r="G272" s="140" t="s">
        <v>217</v>
      </c>
      <c r="H272" s="141">
        <v>8838.36</v>
      </c>
      <c r="I272" s="142"/>
      <c r="J272" s="143">
        <f>ROUND(I272*H272,2)</f>
        <v>0</v>
      </c>
      <c r="K272" s="144"/>
      <c r="L272" s="32"/>
      <c r="M272" s="145" t="s">
        <v>1</v>
      </c>
      <c r="N272" s="146" t="s">
        <v>38</v>
      </c>
      <c r="P272" s="147">
        <f>O272*H272</f>
        <v>0</v>
      </c>
      <c r="Q272" s="147">
        <v>0</v>
      </c>
      <c r="R272" s="147">
        <f>Q272*H272</f>
        <v>0</v>
      </c>
      <c r="S272" s="147">
        <v>0</v>
      </c>
      <c r="T272" s="148">
        <f>S272*H272</f>
        <v>0</v>
      </c>
      <c r="AR272" s="149" t="s">
        <v>193</v>
      </c>
      <c r="AT272" s="149" t="s">
        <v>189</v>
      </c>
      <c r="AU272" s="149" t="s">
        <v>84</v>
      </c>
      <c r="AY272" s="17" t="s">
        <v>187</v>
      </c>
      <c r="BE272" s="150">
        <f>IF(N272="základní",J272,0)</f>
        <v>0</v>
      </c>
      <c r="BF272" s="150">
        <f>IF(N272="snížená",J272,0)</f>
        <v>0</v>
      </c>
      <c r="BG272" s="150">
        <f>IF(N272="zákl. přenesená",J272,0)</f>
        <v>0</v>
      </c>
      <c r="BH272" s="150">
        <f>IF(N272="sníž. přenesená",J272,0)</f>
        <v>0</v>
      </c>
      <c r="BI272" s="150">
        <f>IF(N272="nulová",J272,0)</f>
        <v>0</v>
      </c>
      <c r="BJ272" s="17" t="s">
        <v>80</v>
      </c>
      <c r="BK272" s="150">
        <f>ROUND(I272*H272,2)</f>
        <v>0</v>
      </c>
      <c r="BL272" s="17" t="s">
        <v>193</v>
      </c>
      <c r="BM272" s="149" t="s">
        <v>1177</v>
      </c>
    </row>
    <row r="273" spans="2:65" s="1" customFormat="1" ht="24.2" customHeight="1">
      <c r="B273" s="32"/>
      <c r="C273" s="137" t="s">
        <v>692</v>
      </c>
      <c r="D273" s="137" t="s">
        <v>189</v>
      </c>
      <c r="E273" s="138" t="s">
        <v>4872</v>
      </c>
      <c r="F273" s="139" t="s">
        <v>4873</v>
      </c>
      <c r="G273" s="140" t="s">
        <v>217</v>
      </c>
      <c r="H273" s="141">
        <v>982.04</v>
      </c>
      <c r="I273" s="142"/>
      <c r="J273" s="143">
        <f>ROUND(I273*H273,2)</f>
        <v>0</v>
      </c>
      <c r="K273" s="144"/>
      <c r="L273" s="32"/>
      <c r="M273" s="145" t="s">
        <v>1</v>
      </c>
      <c r="N273" s="146" t="s">
        <v>38</v>
      </c>
      <c r="P273" s="147">
        <f>O273*H273</f>
        <v>0</v>
      </c>
      <c r="Q273" s="147">
        <v>0</v>
      </c>
      <c r="R273" s="147">
        <f>Q273*H273</f>
        <v>0</v>
      </c>
      <c r="S273" s="147">
        <v>0</v>
      </c>
      <c r="T273" s="148">
        <f>S273*H273</f>
        <v>0</v>
      </c>
      <c r="AR273" s="149" t="s">
        <v>193</v>
      </c>
      <c r="AT273" s="149" t="s">
        <v>189</v>
      </c>
      <c r="AU273" s="149" t="s">
        <v>84</v>
      </c>
      <c r="AY273" s="17" t="s">
        <v>187</v>
      </c>
      <c r="BE273" s="150">
        <f>IF(N273="základní",J273,0)</f>
        <v>0</v>
      </c>
      <c r="BF273" s="150">
        <f>IF(N273="snížená",J273,0)</f>
        <v>0</v>
      </c>
      <c r="BG273" s="150">
        <f>IF(N273="zákl. přenesená",J273,0)</f>
        <v>0</v>
      </c>
      <c r="BH273" s="150">
        <f>IF(N273="sníž. přenesená",J273,0)</f>
        <v>0</v>
      </c>
      <c r="BI273" s="150">
        <f>IF(N273="nulová",J273,0)</f>
        <v>0</v>
      </c>
      <c r="BJ273" s="17" t="s">
        <v>80</v>
      </c>
      <c r="BK273" s="150">
        <f>ROUND(I273*H273,2)</f>
        <v>0</v>
      </c>
      <c r="BL273" s="17" t="s">
        <v>193</v>
      </c>
      <c r="BM273" s="149" t="s">
        <v>1190</v>
      </c>
    </row>
    <row r="274" spans="2:65" s="1" customFormat="1" ht="33" customHeight="1">
      <c r="B274" s="32"/>
      <c r="C274" s="137" t="s">
        <v>697</v>
      </c>
      <c r="D274" s="137" t="s">
        <v>189</v>
      </c>
      <c r="E274" s="138" t="s">
        <v>4874</v>
      </c>
      <c r="F274" s="139" t="s">
        <v>4875</v>
      </c>
      <c r="G274" s="140" t="s">
        <v>217</v>
      </c>
      <c r="H274" s="141">
        <v>692.76599999999996</v>
      </c>
      <c r="I274" s="142"/>
      <c r="J274" s="143">
        <f>ROUND(I274*H274,2)</f>
        <v>0</v>
      </c>
      <c r="K274" s="144"/>
      <c r="L274" s="32"/>
      <c r="M274" s="145" t="s">
        <v>1</v>
      </c>
      <c r="N274" s="146" t="s">
        <v>38</v>
      </c>
      <c r="P274" s="147">
        <f>O274*H274</f>
        <v>0</v>
      </c>
      <c r="Q274" s="147">
        <v>0</v>
      </c>
      <c r="R274" s="147">
        <f>Q274*H274</f>
        <v>0</v>
      </c>
      <c r="S274" s="147">
        <v>0</v>
      </c>
      <c r="T274" s="148">
        <f>S274*H274</f>
        <v>0</v>
      </c>
      <c r="AR274" s="149" t="s">
        <v>193</v>
      </c>
      <c r="AT274" s="149" t="s">
        <v>189</v>
      </c>
      <c r="AU274" s="149" t="s">
        <v>84</v>
      </c>
      <c r="AY274" s="17" t="s">
        <v>187</v>
      </c>
      <c r="BE274" s="150">
        <f>IF(N274="základní",J274,0)</f>
        <v>0</v>
      </c>
      <c r="BF274" s="150">
        <f>IF(N274="snížená",J274,0)</f>
        <v>0</v>
      </c>
      <c r="BG274" s="150">
        <f>IF(N274="zákl. přenesená",J274,0)</f>
        <v>0</v>
      </c>
      <c r="BH274" s="150">
        <f>IF(N274="sníž. přenesená",J274,0)</f>
        <v>0</v>
      </c>
      <c r="BI274" s="150">
        <f>IF(N274="nulová",J274,0)</f>
        <v>0</v>
      </c>
      <c r="BJ274" s="17" t="s">
        <v>80</v>
      </c>
      <c r="BK274" s="150">
        <f>ROUND(I274*H274,2)</f>
        <v>0</v>
      </c>
      <c r="BL274" s="17" t="s">
        <v>193</v>
      </c>
      <c r="BM274" s="149" t="s">
        <v>1200</v>
      </c>
    </row>
    <row r="275" spans="2:65" s="13" customFormat="1" ht="11.25">
      <c r="B275" s="161"/>
      <c r="D275" s="151" t="s">
        <v>197</v>
      </c>
      <c r="E275" s="162" t="s">
        <v>1</v>
      </c>
      <c r="F275" s="163" t="s">
        <v>4876</v>
      </c>
      <c r="H275" s="164">
        <v>692.76599999999996</v>
      </c>
      <c r="I275" s="165"/>
      <c r="L275" s="161"/>
      <c r="M275" s="166"/>
      <c r="T275" s="167"/>
      <c r="AT275" s="162" t="s">
        <v>197</v>
      </c>
      <c r="AU275" s="162" t="s">
        <v>84</v>
      </c>
      <c r="AV275" s="13" t="s">
        <v>84</v>
      </c>
      <c r="AW275" s="13" t="s">
        <v>30</v>
      </c>
      <c r="AX275" s="13" t="s">
        <v>73</v>
      </c>
      <c r="AY275" s="162" t="s">
        <v>187</v>
      </c>
    </row>
    <row r="276" spans="2:65" s="14" customFormat="1" ht="11.25">
      <c r="B276" s="168"/>
      <c r="D276" s="151" t="s">
        <v>197</v>
      </c>
      <c r="E276" s="169" t="s">
        <v>1</v>
      </c>
      <c r="F276" s="170" t="s">
        <v>4689</v>
      </c>
      <c r="H276" s="171">
        <v>692.76599999999996</v>
      </c>
      <c r="I276" s="172"/>
      <c r="L276" s="168"/>
      <c r="M276" s="173"/>
      <c r="T276" s="174"/>
      <c r="AT276" s="169" t="s">
        <v>197</v>
      </c>
      <c r="AU276" s="169" t="s">
        <v>84</v>
      </c>
      <c r="AV276" s="14" t="s">
        <v>193</v>
      </c>
      <c r="AW276" s="14" t="s">
        <v>30</v>
      </c>
      <c r="AX276" s="14" t="s">
        <v>80</v>
      </c>
      <c r="AY276" s="169" t="s">
        <v>187</v>
      </c>
    </row>
    <row r="277" spans="2:65" s="1" customFormat="1" ht="33" customHeight="1">
      <c r="B277" s="32"/>
      <c r="C277" s="137" t="s">
        <v>702</v>
      </c>
      <c r="D277" s="137" t="s">
        <v>189</v>
      </c>
      <c r="E277" s="138" t="s">
        <v>4877</v>
      </c>
      <c r="F277" s="139" t="s">
        <v>4878</v>
      </c>
      <c r="G277" s="140" t="s">
        <v>217</v>
      </c>
      <c r="H277" s="141">
        <v>289.274</v>
      </c>
      <c r="I277" s="142"/>
      <c r="J277" s="143">
        <f>ROUND(I277*H277,2)</f>
        <v>0</v>
      </c>
      <c r="K277" s="144"/>
      <c r="L277" s="32"/>
      <c r="M277" s="145" t="s">
        <v>1</v>
      </c>
      <c r="N277" s="146" t="s">
        <v>38</v>
      </c>
      <c r="P277" s="147">
        <f>O277*H277</f>
        <v>0</v>
      </c>
      <c r="Q277" s="147">
        <v>0</v>
      </c>
      <c r="R277" s="147">
        <f>Q277*H277</f>
        <v>0</v>
      </c>
      <c r="S277" s="147">
        <v>0</v>
      </c>
      <c r="T277" s="148">
        <f>S277*H277</f>
        <v>0</v>
      </c>
      <c r="AR277" s="149" t="s">
        <v>193</v>
      </c>
      <c r="AT277" s="149" t="s">
        <v>189</v>
      </c>
      <c r="AU277" s="149" t="s">
        <v>84</v>
      </c>
      <c r="AY277" s="17" t="s">
        <v>187</v>
      </c>
      <c r="BE277" s="150">
        <f>IF(N277="základní",J277,0)</f>
        <v>0</v>
      </c>
      <c r="BF277" s="150">
        <f>IF(N277="snížená",J277,0)</f>
        <v>0</v>
      </c>
      <c r="BG277" s="150">
        <f>IF(N277="zákl. přenesená",J277,0)</f>
        <v>0</v>
      </c>
      <c r="BH277" s="150">
        <f>IF(N277="sníž. přenesená",J277,0)</f>
        <v>0</v>
      </c>
      <c r="BI277" s="150">
        <f>IF(N277="nulová",J277,0)</f>
        <v>0</v>
      </c>
      <c r="BJ277" s="17" t="s">
        <v>80</v>
      </c>
      <c r="BK277" s="150">
        <f>ROUND(I277*H277,2)</f>
        <v>0</v>
      </c>
      <c r="BL277" s="17" t="s">
        <v>193</v>
      </c>
      <c r="BM277" s="149" t="s">
        <v>1212</v>
      </c>
    </row>
    <row r="278" spans="2:65" s="13" customFormat="1" ht="11.25">
      <c r="B278" s="161"/>
      <c r="D278" s="151" t="s">
        <v>197</v>
      </c>
      <c r="E278" s="162" t="s">
        <v>1</v>
      </c>
      <c r="F278" s="163" t="s">
        <v>4879</v>
      </c>
      <c r="H278" s="164">
        <v>289.274</v>
      </c>
      <c r="I278" s="165"/>
      <c r="L278" s="161"/>
      <c r="M278" s="166"/>
      <c r="T278" s="167"/>
      <c r="AT278" s="162" t="s">
        <v>197</v>
      </c>
      <c r="AU278" s="162" t="s">
        <v>84</v>
      </c>
      <c r="AV278" s="13" t="s">
        <v>84</v>
      </c>
      <c r="AW278" s="13" t="s">
        <v>30</v>
      </c>
      <c r="AX278" s="13" t="s">
        <v>73</v>
      </c>
      <c r="AY278" s="162" t="s">
        <v>187</v>
      </c>
    </row>
    <row r="279" spans="2:65" s="14" customFormat="1" ht="11.25">
      <c r="B279" s="168"/>
      <c r="D279" s="151" t="s">
        <v>197</v>
      </c>
      <c r="E279" s="169" t="s">
        <v>1</v>
      </c>
      <c r="F279" s="170" t="s">
        <v>4689</v>
      </c>
      <c r="H279" s="171">
        <v>289.274</v>
      </c>
      <c r="I279" s="172"/>
      <c r="L279" s="168"/>
      <c r="M279" s="173"/>
      <c r="T279" s="174"/>
      <c r="AT279" s="169" t="s">
        <v>197</v>
      </c>
      <c r="AU279" s="169" t="s">
        <v>84</v>
      </c>
      <c r="AV279" s="14" t="s">
        <v>193</v>
      </c>
      <c r="AW279" s="14" t="s">
        <v>30</v>
      </c>
      <c r="AX279" s="14" t="s">
        <v>80</v>
      </c>
      <c r="AY279" s="169" t="s">
        <v>187</v>
      </c>
    </row>
    <row r="280" spans="2:65" s="11" customFormat="1" ht="22.9" customHeight="1">
      <c r="B280" s="125"/>
      <c r="D280" s="126" t="s">
        <v>72</v>
      </c>
      <c r="E280" s="135" t="s">
        <v>1291</v>
      </c>
      <c r="F280" s="135" t="s">
        <v>4880</v>
      </c>
      <c r="I280" s="128"/>
      <c r="J280" s="136">
        <f>BK280</f>
        <v>0</v>
      </c>
      <c r="L280" s="125"/>
      <c r="M280" s="130"/>
      <c r="P280" s="131">
        <f>P281</f>
        <v>0</v>
      </c>
      <c r="R280" s="131">
        <f>R281</f>
        <v>0</v>
      </c>
      <c r="T280" s="132">
        <f>T281</f>
        <v>0</v>
      </c>
      <c r="AR280" s="126" t="s">
        <v>80</v>
      </c>
      <c r="AT280" s="133" t="s">
        <v>72</v>
      </c>
      <c r="AU280" s="133" t="s">
        <v>80</v>
      </c>
      <c r="AY280" s="126" t="s">
        <v>187</v>
      </c>
      <c r="BK280" s="134">
        <f>BK281</f>
        <v>0</v>
      </c>
    </row>
    <row r="281" spans="2:65" s="1" customFormat="1" ht="24.2" customHeight="1">
      <c r="B281" s="32"/>
      <c r="C281" s="137" t="s">
        <v>728</v>
      </c>
      <c r="D281" s="137" t="s">
        <v>189</v>
      </c>
      <c r="E281" s="138" t="s">
        <v>4881</v>
      </c>
      <c r="F281" s="139" t="s">
        <v>4882</v>
      </c>
      <c r="G281" s="140" t="s">
        <v>217</v>
      </c>
      <c r="H281" s="141">
        <v>864.125</v>
      </c>
      <c r="I281" s="142"/>
      <c r="J281" s="143">
        <f>ROUND(I281*H281,2)</f>
        <v>0</v>
      </c>
      <c r="K281" s="144"/>
      <c r="L281" s="32"/>
      <c r="M281" s="145" t="s">
        <v>1</v>
      </c>
      <c r="N281" s="146" t="s">
        <v>38</v>
      </c>
      <c r="P281" s="147">
        <f>O281*H281</f>
        <v>0</v>
      </c>
      <c r="Q281" s="147">
        <v>0</v>
      </c>
      <c r="R281" s="147">
        <f>Q281*H281</f>
        <v>0</v>
      </c>
      <c r="S281" s="147">
        <v>0</v>
      </c>
      <c r="T281" s="148">
        <f>S281*H281</f>
        <v>0</v>
      </c>
      <c r="AR281" s="149" t="s">
        <v>193</v>
      </c>
      <c r="AT281" s="149" t="s">
        <v>189</v>
      </c>
      <c r="AU281" s="149" t="s">
        <v>84</v>
      </c>
      <c r="AY281" s="17" t="s">
        <v>187</v>
      </c>
      <c r="BE281" s="150">
        <f>IF(N281="základní",J281,0)</f>
        <v>0</v>
      </c>
      <c r="BF281" s="150">
        <f>IF(N281="snížená",J281,0)</f>
        <v>0</v>
      </c>
      <c r="BG281" s="150">
        <f>IF(N281="zákl. přenesená",J281,0)</f>
        <v>0</v>
      </c>
      <c r="BH281" s="150">
        <f>IF(N281="sníž. přenesená",J281,0)</f>
        <v>0</v>
      </c>
      <c r="BI281" s="150">
        <f>IF(N281="nulová",J281,0)</f>
        <v>0</v>
      </c>
      <c r="BJ281" s="17" t="s">
        <v>80</v>
      </c>
      <c r="BK281" s="150">
        <f>ROUND(I281*H281,2)</f>
        <v>0</v>
      </c>
      <c r="BL281" s="17" t="s">
        <v>193</v>
      </c>
      <c r="BM281" s="149" t="s">
        <v>1222</v>
      </c>
    </row>
    <row r="282" spans="2:65" s="11" customFormat="1" ht="25.9" customHeight="1">
      <c r="B282" s="125"/>
      <c r="D282" s="126" t="s">
        <v>72</v>
      </c>
      <c r="E282" s="127" t="s">
        <v>1298</v>
      </c>
      <c r="F282" s="127" t="s">
        <v>4883</v>
      </c>
      <c r="I282" s="128"/>
      <c r="J282" s="129">
        <f>BK282</f>
        <v>0</v>
      </c>
      <c r="L282" s="125"/>
      <c r="M282" s="130"/>
      <c r="P282" s="131">
        <f>P283</f>
        <v>0</v>
      </c>
      <c r="R282" s="131">
        <f>R283</f>
        <v>0</v>
      </c>
      <c r="T282" s="132">
        <f>T283</f>
        <v>0</v>
      </c>
      <c r="AR282" s="126" t="s">
        <v>84</v>
      </c>
      <c r="AT282" s="133" t="s">
        <v>72</v>
      </c>
      <c r="AU282" s="133" t="s">
        <v>73</v>
      </c>
      <c r="AY282" s="126" t="s">
        <v>187</v>
      </c>
      <c r="BK282" s="134">
        <f>BK283</f>
        <v>0</v>
      </c>
    </row>
    <row r="283" spans="2:65" s="11" customFormat="1" ht="22.9" customHeight="1">
      <c r="B283" s="125"/>
      <c r="D283" s="126" t="s">
        <v>72</v>
      </c>
      <c r="E283" s="135" t="s">
        <v>1300</v>
      </c>
      <c r="F283" s="135" t="s">
        <v>4884</v>
      </c>
      <c r="I283" s="128"/>
      <c r="J283" s="136">
        <f>BK283</f>
        <v>0</v>
      </c>
      <c r="L283" s="125"/>
      <c r="M283" s="130"/>
      <c r="P283" s="131">
        <f>SUM(P284:P289)</f>
        <v>0</v>
      </c>
      <c r="R283" s="131">
        <f>SUM(R284:R289)</f>
        <v>0</v>
      </c>
      <c r="T283" s="132">
        <f>SUM(T284:T289)</f>
        <v>0</v>
      </c>
      <c r="AR283" s="126" t="s">
        <v>84</v>
      </c>
      <c r="AT283" s="133" t="s">
        <v>72</v>
      </c>
      <c r="AU283" s="133" t="s">
        <v>80</v>
      </c>
      <c r="AY283" s="126" t="s">
        <v>187</v>
      </c>
      <c r="BK283" s="134">
        <f>SUM(BK284:BK289)</f>
        <v>0</v>
      </c>
    </row>
    <row r="284" spans="2:65" s="1" customFormat="1" ht="24.2" customHeight="1">
      <c r="B284" s="32"/>
      <c r="C284" s="137" t="s">
        <v>733</v>
      </c>
      <c r="D284" s="137" t="s">
        <v>189</v>
      </c>
      <c r="E284" s="138" t="s">
        <v>4885</v>
      </c>
      <c r="F284" s="139" t="s">
        <v>4886</v>
      </c>
      <c r="G284" s="140" t="s">
        <v>397</v>
      </c>
      <c r="H284" s="141">
        <v>62.7</v>
      </c>
      <c r="I284" s="142"/>
      <c r="J284" s="143">
        <f>ROUND(I284*H284,2)</f>
        <v>0</v>
      </c>
      <c r="K284" s="144"/>
      <c r="L284" s="32"/>
      <c r="M284" s="145" t="s">
        <v>1</v>
      </c>
      <c r="N284" s="146" t="s">
        <v>38</v>
      </c>
      <c r="P284" s="147">
        <f>O284*H284</f>
        <v>0</v>
      </c>
      <c r="Q284" s="147">
        <v>0</v>
      </c>
      <c r="R284" s="147">
        <f>Q284*H284</f>
        <v>0</v>
      </c>
      <c r="S284" s="147">
        <v>0</v>
      </c>
      <c r="T284" s="148">
        <f>S284*H284</f>
        <v>0</v>
      </c>
      <c r="AR284" s="149" t="s">
        <v>287</v>
      </c>
      <c r="AT284" s="149" t="s">
        <v>189</v>
      </c>
      <c r="AU284" s="149" t="s">
        <v>84</v>
      </c>
      <c r="AY284" s="17" t="s">
        <v>187</v>
      </c>
      <c r="BE284" s="150">
        <f>IF(N284="základní",J284,0)</f>
        <v>0</v>
      </c>
      <c r="BF284" s="150">
        <f>IF(N284="snížená",J284,0)</f>
        <v>0</v>
      </c>
      <c r="BG284" s="150">
        <f>IF(N284="zákl. přenesená",J284,0)</f>
        <v>0</v>
      </c>
      <c r="BH284" s="150">
        <f>IF(N284="sníž. přenesená",J284,0)</f>
        <v>0</v>
      </c>
      <c r="BI284" s="150">
        <f>IF(N284="nulová",J284,0)</f>
        <v>0</v>
      </c>
      <c r="BJ284" s="17" t="s">
        <v>80</v>
      </c>
      <c r="BK284" s="150">
        <f>ROUND(I284*H284,2)</f>
        <v>0</v>
      </c>
      <c r="BL284" s="17" t="s">
        <v>287</v>
      </c>
      <c r="BM284" s="149" t="s">
        <v>1238</v>
      </c>
    </row>
    <row r="285" spans="2:65" s="1" customFormat="1" ht="24.2" customHeight="1">
      <c r="B285" s="32"/>
      <c r="C285" s="137" t="s">
        <v>738</v>
      </c>
      <c r="D285" s="137" t="s">
        <v>189</v>
      </c>
      <c r="E285" s="138" t="s">
        <v>4887</v>
      </c>
      <c r="F285" s="139" t="s">
        <v>4888</v>
      </c>
      <c r="G285" s="140" t="s">
        <v>245</v>
      </c>
      <c r="H285" s="141">
        <v>79.8</v>
      </c>
      <c r="I285" s="142"/>
      <c r="J285" s="143">
        <f>ROUND(I285*H285,2)</f>
        <v>0</v>
      </c>
      <c r="K285" s="144"/>
      <c r="L285" s="32"/>
      <c r="M285" s="145" t="s">
        <v>1</v>
      </c>
      <c r="N285" s="146" t="s">
        <v>38</v>
      </c>
      <c r="P285" s="147">
        <f>O285*H285</f>
        <v>0</v>
      </c>
      <c r="Q285" s="147">
        <v>0</v>
      </c>
      <c r="R285" s="147">
        <f>Q285*H285</f>
        <v>0</v>
      </c>
      <c r="S285" s="147">
        <v>0</v>
      </c>
      <c r="T285" s="148">
        <f>S285*H285</f>
        <v>0</v>
      </c>
      <c r="AR285" s="149" t="s">
        <v>287</v>
      </c>
      <c r="AT285" s="149" t="s">
        <v>189</v>
      </c>
      <c r="AU285" s="149" t="s">
        <v>84</v>
      </c>
      <c r="AY285" s="17" t="s">
        <v>187</v>
      </c>
      <c r="BE285" s="150">
        <f>IF(N285="základní",J285,0)</f>
        <v>0</v>
      </c>
      <c r="BF285" s="150">
        <f>IF(N285="snížená",J285,0)</f>
        <v>0</v>
      </c>
      <c r="BG285" s="150">
        <f>IF(N285="zákl. přenesená",J285,0)</f>
        <v>0</v>
      </c>
      <c r="BH285" s="150">
        <f>IF(N285="sníž. přenesená",J285,0)</f>
        <v>0</v>
      </c>
      <c r="BI285" s="150">
        <f>IF(N285="nulová",J285,0)</f>
        <v>0</v>
      </c>
      <c r="BJ285" s="17" t="s">
        <v>80</v>
      </c>
      <c r="BK285" s="150">
        <f>ROUND(I285*H285,2)</f>
        <v>0</v>
      </c>
      <c r="BL285" s="17" t="s">
        <v>287</v>
      </c>
      <c r="BM285" s="149" t="s">
        <v>1271</v>
      </c>
    </row>
    <row r="286" spans="2:65" s="1" customFormat="1" ht="24.2" customHeight="1">
      <c r="B286" s="32"/>
      <c r="C286" s="175" t="s">
        <v>747</v>
      </c>
      <c r="D286" s="175" t="s">
        <v>338</v>
      </c>
      <c r="E286" s="176" t="s">
        <v>4889</v>
      </c>
      <c r="F286" s="177" t="s">
        <v>4890</v>
      </c>
      <c r="G286" s="178" t="s">
        <v>245</v>
      </c>
      <c r="H286" s="179">
        <v>95.76</v>
      </c>
      <c r="I286" s="180"/>
      <c r="J286" s="181">
        <f>ROUND(I286*H286,2)</f>
        <v>0</v>
      </c>
      <c r="K286" s="182"/>
      <c r="L286" s="183"/>
      <c r="M286" s="184" t="s">
        <v>1</v>
      </c>
      <c r="N286" s="185" t="s">
        <v>38</v>
      </c>
      <c r="P286" s="147">
        <f>O286*H286</f>
        <v>0</v>
      </c>
      <c r="Q286" s="147">
        <v>0</v>
      </c>
      <c r="R286" s="147">
        <f>Q286*H286</f>
        <v>0</v>
      </c>
      <c r="S286" s="147">
        <v>0</v>
      </c>
      <c r="T286" s="148">
        <f>S286*H286</f>
        <v>0</v>
      </c>
      <c r="AR286" s="149" t="s">
        <v>388</v>
      </c>
      <c r="AT286" s="149" t="s">
        <v>338</v>
      </c>
      <c r="AU286" s="149" t="s">
        <v>84</v>
      </c>
      <c r="AY286" s="17" t="s">
        <v>187</v>
      </c>
      <c r="BE286" s="150">
        <f>IF(N286="základní",J286,0)</f>
        <v>0</v>
      </c>
      <c r="BF286" s="150">
        <f>IF(N286="snížená",J286,0)</f>
        <v>0</v>
      </c>
      <c r="BG286" s="150">
        <f>IF(N286="zákl. přenesená",J286,0)</f>
        <v>0</v>
      </c>
      <c r="BH286" s="150">
        <f>IF(N286="sníž. přenesená",J286,0)</f>
        <v>0</v>
      </c>
      <c r="BI286" s="150">
        <f>IF(N286="nulová",J286,0)</f>
        <v>0</v>
      </c>
      <c r="BJ286" s="17" t="s">
        <v>80</v>
      </c>
      <c r="BK286" s="150">
        <f>ROUND(I286*H286,2)</f>
        <v>0</v>
      </c>
      <c r="BL286" s="17" t="s">
        <v>287</v>
      </c>
      <c r="BM286" s="149" t="s">
        <v>1281</v>
      </c>
    </row>
    <row r="287" spans="2:65" s="13" customFormat="1" ht="11.25">
      <c r="B287" s="161"/>
      <c r="D287" s="151" t="s">
        <v>197</v>
      </c>
      <c r="E287" s="162" t="s">
        <v>1</v>
      </c>
      <c r="F287" s="163" t="s">
        <v>4891</v>
      </c>
      <c r="H287" s="164">
        <v>95.76</v>
      </c>
      <c r="I287" s="165"/>
      <c r="L287" s="161"/>
      <c r="M287" s="166"/>
      <c r="T287" s="167"/>
      <c r="AT287" s="162" t="s">
        <v>197</v>
      </c>
      <c r="AU287" s="162" t="s">
        <v>84</v>
      </c>
      <c r="AV287" s="13" t="s">
        <v>84</v>
      </c>
      <c r="AW287" s="13" t="s">
        <v>30</v>
      </c>
      <c r="AX287" s="13" t="s">
        <v>73</v>
      </c>
      <c r="AY287" s="162" t="s">
        <v>187</v>
      </c>
    </row>
    <row r="288" spans="2:65" s="14" customFormat="1" ht="11.25">
      <c r="B288" s="168"/>
      <c r="D288" s="151" t="s">
        <v>197</v>
      </c>
      <c r="E288" s="169" t="s">
        <v>1</v>
      </c>
      <c r="F288" s="170" t="s">
        <v>202</v>
      </c>
      <c r="H288" s="171">
        <v>95.76</v>
      </c>
      <c r="I288" s="172"/>
      <c r="L288" s="168"/>
      <c r="M288" s="173"/>
      <c r="T288" s="174"/>
      <c r="AT288" s="169" t="s">
        <v>197</v>
      </c>
      <c r="AU288" s="169" t="s">
        <v>84</v>
      </c>
      <c r="AV288" s="14" t="s">
        <v>193</v>
      </c>
      <c r="AW288" s="14" t="s">
        <v>30</v>
      </c>
      <c r="AX288" s="14" t="s">
        <v>80</v>
      </c>
      <c r="AY288" s="169" t="s">
        <v>187</v>
      </c>
    </row>
    <row r="289" spans="2:65" s="1" customFormat="1" ht="33" customHeight="1">
      <c r="B289" s="32"/>
      <c r="C289" s="175" t="s">
        <v>752</v>
      </c>
      <c r="D289" s="175" t="s">
        <v>338</v>
      </c>
      <c r="E289" s="176" t="s">
        <v>4892</v>
      </c>
      <c r="F289" s="177" t="s">
        <v>4893</v>
      </c>
      <c r="G289" s="178" t="s">
        <v>245</v>
      </c>
      <c r="H289" s="179">
        <v>88.658000000000001</v>
      </c>
      <c r="I289" s="180"/>
      <c r="J289" s="181">
        <f>ROUND(I289*H289,2)</f>
        <v>0</v>
      </c>
      <c r="K289" s="182"/>
      <c r="L289" s="183"/>
      <c r="M289" s="184" t="s">
        <v>1</v>
      </c>
      <c r="N289" s="185" t="s">
        <v>38</v>
      </c>
      <c r="P289" s="147">
        <f>O289*H289</f>
        <v>0</v>
      </c>
      <c r="Q289" s="147">
        <v>0</v>
      </c>
      <c r="R289" s="147">
        <f>Q289*H289</f>
        <v>0</v>
      </c>
      <c r="S289" s="147">
        <v>0</v>
      </c>
      <c r="T289" s="148">
        <f>S289*H289</f>
        <v>0</v>
      </c>
      <c r="AR289" s="149" t="s">
        <v>388</v>
      </c>
      <c r="AT289" s="149" t="s">
        <v>338</v>
      </c>
      <c r="AU289" s="149" t="s">
        <v>84</v>
      </c>
      <c r="AY289" s="17" t="s">
        <v>187</v>
      </c>
      <c r="BE289" s="150">
        <f>IF(N289="základní",J289,0)</f>
        <v>0</v>
      </c>
      <c r="BF289" s="150">
        <f>IF(N289="snížená",J289,0)</f>
        <v>0</v>
      </c>
      <c r="BG289" s="150">
        <f>IF(N289="zákl. přenesená",J289,0)</f>
        <v>0</v>
      </c>
      <c r="BH289" s="150">
        <f>IF(N289="sníž. přenesená",J289,0)</f>
        <v>0</v>
      </c>
      <c r="BI289" s="150">
        <f>IF(N289="nulová",J289,0)</f>
        <v>0</v>
      </c>
      <c r="BJ289" s="17" t="s">
        <v>80</v>
      </c>
      <c r="BK289" s="150">
        <f>ROUND(I289*H289,2)</f>
        <v>0</v>
      </c>
      <c r="BL289" s="17" t="s">
        <v>287</v>
      </c>
      <c r="BM289" s="149" t="s">
        <v>1293</v>
      </c>
    </row>
    <row r="290" spans="2:65" s="11" customFormat="1" ht="25.9" customHeight="1">
      <c r="B290" s="125"/>
      <c r="D290" s="126" t="s">
        <v>72</v>
      </c>
      <c r="E290" s="127" t="s">
        <v>338</v>
      </c>
      <c r="F290" s="127" t="s">
        <v>4894</v>
      </c>
      <c r="I290" s="128"/>
      <c r="J290" s="129">
        <f>BK290</f>
        <v>0</v>
      </c>
      <c r="L290" s="125"/>
      <c r="M290" s="130"/>
      <c r="P290" s="131">
        <f>P291</f>
        <v>0</v>
      </c>
      <c r="R290" s="131">
        <f>R291</f>
        <v>0</v>
      </c>
      <c r="T290" s="132">
        <f>T291</f>
        <v>0</v>
      </c>
      <c r="AR290" s="126" t="s">
        <v>210</v>
      </c>
      <c r="AT290" s="133" t="s">
        <v>72</v>
      </c>
      <c r="AU290" s="133" t="s">
        <v>73</v>
      </c>
      <c r="AY290" s="126" t="s">
        <v>187</v>
      </c>
      <c r="BK290" s="134">
        <f>BK291</f>
        <v>0</v>
      </c>
    </row>
    <row r="291" spans="2:65" s="1" customFormat="1" ht="37.9" customHeight="1">
      <c r="B291" s="32"/>
      <c r="C291" s="137" t="s">
        <v>757</v>
      </c>
      <c r="D291" s="137" t="s">
        <v>189</v>
      </c>
      <c r="E291" s="138" t="s">
        <v>4895</v>
      </c>
      <c r="F291" s="139" t="s">
        <v>4896</v>
      </c>
      <c r="G291" s="140" t="s">
        <v>397</v>
      </c>
      <c r="H291" s="141">
        <v>56</v>
      </c>
      <c r="I291" s="142"/>
      <c r="J291" s="143">
        <f>ROUND(I291*H291,2)</f>
        <v>0</v>
      </c>
      <c r="K291" s="144"/>
      <c r="L291" s="32"/>
      <c r="M291" s="145" t="s">
        <v>1</v>
      </c>
      <c r="N291" s="146" t="s">
        <v>38</v>
      </c>
      <c r="P291" s="147">
        <f>O291*H291</f>
        <v>0</v>
      </c>
      <c r="Q291" s="147">
        <v>0</v>
      </c>
      <c r="R291" s="147">
        <f>Q291*H291</f>
        <v>0</v>
      </c>
      <c r="S291" s="147">
        <v>0</v>
      </c>
      <c r="T291" s="148">
        <f>S291*H291</f>
        <v>0</v>
      </c>
      <c r="AR291" s="149" t="s">
        <v>548</v>
      </c>
      <c r="AT291" s="149" t="s">
        <v>189</v>
      </c>
      <c r="AU291" s="149" t="s">
        <v>80</v>
      </c>
      <c r="AY291" s="17" t="s">
        <v>187</v>
      </c>
      <c r="BE291" s="150">
        <f>IF(N291="základní",J291,0)</f>
        <v>0</v>
      </c>
      <c r="BF291" s="150">
        <f>IF(N291="snížená",J291,0)</f>
        <v>0</v>
      </c>
      <c r="BG291" s="150">
        <f>IF(N291="zákl. přenesená",J291,0)</f>
        <v>0</v>
      </c>
      <c r="BH291" s="150">
        <f>IF(N291="sníž. přenesená",J291,0)</f>
        <v>0</v>
      </c>
      <c r="BI291" s="150">
        <f>IF(N291="nulová",J291,0)</f>
        <v>0</v>
      </c>
      <c r="BJ291" s="17" t="s">
        <v>80</v>
      </c>
      <c r="BK291" s="150">
        <f>ROUND(I291*H291,2)</f>
        <v>0</v>
      </c>
      <c r="BL291" s="17" t="s">
        <v>548</v>
      </c>
      <c r="BM291" s="149" t="s">
        <v>1306</v>
      </c>
    </row>
    <row r="292" spans="2:65" s="11" customFormat="1" ht="25.9" customHeight="1">
      <c r="B292" s="125"/>
      <c r="D292" s="126" t="s">
        <v>72</v>
      </c>
      <c r="E292" s="127" t="s">
        <v>4649</v>
      </c>
      <c r="F292" s="127" t="s">
        <v>4897</v>
      </c>
      <c r="I292" s="128"/>
      <c r="J292" s="129">
        <f>BK292</f>
        <v>0</v>
      </c>
      <c r="L292" s="125"/>
      <c r="M292" s="130"/>
      <c r="P292" s="131">
        <f>P293+P297+P299+P301</f>
        <v>0</v>
      </c>
      <c r="R292" s="131">
        <f>R293+R297+R299+R301</f>
        <v>0</v>
      </c>
      <c r="T292" s="132">
        <f>T293+T297+T299+T301</f>
        <v>0</v>
      </c>
      <c r="AR292" s="126" t="s">
        <v>221</v>
      </c>
      <c r="AT292" s="133" t="s">
        <v>72</v>
      </c>
      <c r="AU292" s="133" t="s">
        <v>73</v>
      </c>
      <c r="AY292" s="126" t="s">
        <v>187</v>
      </c>
      <c r="BK292" s="134">
        <f>BK293+BK297+BK299+BK301</f>
        <v>0</v>
      </c>
    </row>
    <row r="293" spans="2:65" s="11" customFormat="1" ht="22.9" customHeight="1">
      <c r="B293" s="125"/>
      <c r="D293" s="126" t="s">
        <v>72</v>
      </c>
      <c r="E293" s="135" t="s">
        <v>4651</v>
      </c>
      <c r="F293" s="135" t="s">
        <v>4898</v>
      </c>
      <c r="I293" s="128"/>
      <c r="J293" s="136">
        <f>BK293</f>
        <v>0</v>
      </c>
      <c r="L293" s="125"/>
      <c r="M293" s="130"/>
      <c r="P293" s="131">
        <f>SUM(P294:P296)</f>
        <v>0</v>
      </c>
      <c r="R293" s="131">
        <f>SUM(R294:R296)</f>
        <v>0</v>
      </c>
      <c r="T293" s="132">
        <f>SUM(T294:T296)</f>
        <v>0</v>
      </c>
      <c r="AR293" s="126" t="s">
        <v>221</v>
      </c>
      <c r="AT293" s="133" t="s">
        <v>72</v>
      </c>
      <c r="AU293" s="133" t="s">
        <v>80</v>
      </c>
      <c r="AY293" s="126" t="s">
        <v>187</v>
      </c>
      <c r="BK293" s="134">
        <f>SUM(BK294:BK296)</f>
        <v>0</v>
      </c>
    </row>
    <row r="294" spans="2:65" s="1" customFormat="1" ht="16.5" customHeight="1">
      <c r="B294" s="32"/>
      <c r="C294" s="137" t="s">
        <v>763</v>
      </c>
      <c r="D294" s="137" t="s">
        <v>189</v>
      </c>
      <c r="E294" s="138" t="s">
        <v>4899</v>
      </c>
      <c r="F294" s="139" t="s">
        <v>4900</v>
      </c>
      <c r="G294" s="140" t="s">
        <v>4901</v>
      </c>
      <c r="H294" s="141">
        <v>1</v>
      </c>
      <c r="I294" s="142"/>
      <c r="J294" s="143">
        <f>ROUND(I294*H294,2)</f>
        <v>0</v>
      </c>
      <c r="K294" s="144"/>
      <c r="L294" s="32"/>
      <c r="M294" s="145" t="s">
        <v>1</v>
      </c>
      <c r="N294" s="146" t="s">
        <v>38</v>
      </c>
      <c r="P294" s="147">
        <f>O294*H294</f>
        <v>0</v>
      </c>
      <c r="Q294" s="147">
        <v>0</v>
      </c>
      <c r="R294" s="147">
        <f>Q294*H294</f>
        <v>0</v>
      </c>
      <c r="S294" s="147">
        <v>0</v>
      </c>
      <c r="T294" s="148">
        <f>S294*H294</f>
        <v>0</v>
      </c>
      <c r="AR294" s="149" t="s">
        <v>193</v>
      </c>
      <c r="AT294" s="149" t="s">
        <v>189</v>
      </c>
      <c r="AU294" s="149" t="s">
        <v>84</v>
      </c>
      <c r="AY294" s="17" t="s">
        <v>187</v>
      </c>
      <c r="BE294" s="150">
        <f>IF(N294="základní",J294,0)</f>
        <v>0</v>
      </c>
      <c r="BF294" s="150">
        <f>IF(N294="snížená",J294,0)</f>
        <v>0</v>
      </c>
      <c r="BG294" s="150">
        <f>IF(N294="zákl. přenesená",J294,0)</f>
        <v>0</v>
      </c>
      <c r="BH294" s="150">
        <f>IF(N294="sníž. přenesená",J294,0)</f>
        <v>0</v>
      </c>
      <c r="BI294" s="150">
        <f>IF(N294="nulová",J294,0)</f>
        <v>0</v>
      </c>
      <c r="BJ294" s="17" t="s">
        <v>80</v>
      </c>
      <c r="BK294" s="150">
        <f>ROUND(I294*H294,2)</f>
        <v>0</v>
      </c>
      <c r="BL294" s="17" t="s">
        <v>193</v>
      </c>
      <c r="BM294" s="149" t="s">
        <v>1317</v>
      </c>
    </row>
    <row r="295" spans="2:65" s="1" customFormat="1" ht="16.5" customHeight="1">
      <c r="B295" s="32"/>
      <c r="C295" s="137" t="s">
        <v>768</v>
      </c>
      <c r="D295" s="137" t="s">
        <v>189</v>
      </c>
      <c r="E295" s="138" t="s">
        <v>4902</v>
      </c>
      <c r="F295" s="139" t="s">
        <v>4903</v>
      </c>
      <c r="G295" s="140" t="s">
        <v>4901</v>
      </c>
      <c r="H295" s="141">
        <v>1</v>
      </c>
      <c r="I295" s="142"/>
      <c r="J295" s="143">
        <f>ROUND(I295*H295,2)</f>
        <v>0</v>
      </c>
      <c r="K295" s="144"/>
      <c r="L295" s="32"/>
      <c r="M295" s="145" t="s">
        <v>1</v>
      </c>
      <c r="N295" s="146" t="s">
        <v>38</v>
      </c>
      <c r="P295" s="147">
        <f>O295*H295</f>
        <v>0</v>
      </c>
      <c r="Q295" s="147">
        <v>0</v>
      </c>
      <c r="R295" s="147">
        <f>Q295*H295</f>
        <v>0</v>
      </c>
      <c r="S295" s="147">
        <v>0</v>
      </c>
      <c r="T295" s="148">
        <f>S295*H295</f>
        <v>0</v>
      </c>
      <c r="AR295" s="149" t="s">
        <v>193</v>
      </c>
      <c r="AT295" s="149" t="s">
        <v>189</v>
      </c>
      <c r="AU295" s="149" t="s">
        <v>84</v>
      </c>
      <c r="AY295" s="17" t="s">
        <v>187</v>
      </c>
      <c r="BE295" s="150">
        <f>IF(N295="základní",J295,0)</f>
        <v>0</v>
      </c>
      <c r="BF295" s="150">
        <f>IF(N295="snížená",J295,0)</f>
        <v>0</v>
      </c>
      <c r="BG295" s="150">
        <f>IF(N295="zákl. přenesená",J295,0)</f>
        <v>0</v>
      </c>
      <c r="BH295" s="150">
        <f>IF(N295="sníž. přenesená",J295,0)</f>
        <v>0</v>
      </c>
      <c r="BI295" s="150">
        <f>IF(N295="nulová",J295,0)</f>
        <v>0</v>
      </c>
      <c r="BJ295" s="17" t="s">
        <v>80</v>
      </c>
      <c r="BK295" s="150">
        <f>ROUND(I295*H295,2)</f>
        <v>0</v>
      </c>
      <c r="BL295" s="17" t="s">
        <v>193</v>
      </c>
      <c r="BM295" s="149" t="s">
        <v>1328</v>
      </c>
    </row>
    <row r="296" spans="2:65" s="1" customFormat="1" ht="16.5" customHeight="1">
      <c r="B296" s="32"/>
      <c r="C296" s="137" t="s">
        <v>775</v>
      </c>
      <c r="D296" s="137" t="s">
        <v>189</v>
      </c>
      <c r="E296" s="138" t="s">
        <v>4904</v>
      </c>
      <c r="F296" s="139" t="s">
        <v>4905</v>
      </c>
      <c r="G296" s="140" t="s">
        <v>4901</v>
      </c>
      <c r="H296" s="141">
        <v>1</v>
      </c>
      <c r="I296" s="142"/>
      <c r="J296" s="143">
        <f>ROUND(I296*H296,2)</f>
        <v>0</v>
      </c>
      <c r="K296" s="144"/>
      <c r="L296" s="32"/>
      <c r="M296" s="145" t="s">
        <v>1</v>
      </c>
      <c r="N296" s="146" t="s">
        <v>38</v>
      </c>
      <c r="P296" s="147">
        <f>O296*H296</f>
        <v>0</v>
      </c>
      <c r="Q296" s="147">
        <v>0</v>
      </c>
      <c r="R296" s="147">
        <f>Q296*H296</f>
        <v>0</v>
      </c>
      <c r="S296" s="147">
        <v>0</v>
      </c>
      <c r="T296" s="148">
        <f>S296*H296</f>
        <v>0</v>
      </c>
      <c r="AR296" s="149" t="s">
        <v>193</v>
      </c>
      <c r="AT296" s="149" t="s">
        <v>189</v>
      </c>
      <c r="AU296" s="149" t="s">
        <v>84</v>
      </c>
      <c r="AY296" s="17" t="s">
        <v>187</v>
      </c>
      <c r="BE296" s="150">
        <f>IF(N296="základní",J296,0)</f>
        <v>0</v>
      </c>
      <c r="BF296" s="150">
        <f>IF(N296="snížená",J296,0)</f>
        <v>0</v>
      </c>
      <c r="BG296" s="150">
        <f>IF(N296="zákl. přenesená",J296,0)</f>
        <v>0</v>
      </c>
      <c r="BH296" s="150">
        <f>IF(N296="sníž. přenesená",J296,0)</f>
        <v>0</v>
      </c>
      <c r="BI296" s="150">
        <f>IF(N296="nulová",J296,0)</f>
        <v>0</v>
      </c>
      <c r="BJ296" s="17" t="s">
        <v>80</v>
      </c>
      <c r="BK296" s="150">
        <f>ROUND(I296*H296,2)</f>
        <v>0</v>
      </c>
      <c r="BL296" s="17" t="s">
        <v>193</v>
      </c>
      <c r="BM296" s="149" t="s">
        <v>1338</v>
      </c>
    </row>
    <row r="297" spans="2:65" s="11" customFormat="1" ht="22.9" customHeight="1">
      <c r="B297" s="125"/>
      <c r="D297" s="126" t="s">
        <v>72</v>
      </c>
      <c r="E297" s="135" t="s">
        <v>4906</v>
      </c>
      <c r="F297" s="135" t="s">
        <v>4907</v>
      </c>
      <c r="I297" s="128"/>
      <c r="J297" s="136">
        <f>BK297</f>
        <v>0</v>
      </c>
      <c r="L297" s="125"/>
      <c r="M297" s="130"/>
      <c r="P297" s="131">
        <f>P298</f>
        <v>0</v>
      </c>
      <c r="R297" s="131">
        <f>R298</f>
        <v>0</v>
      </c>
      <c r="T297" s="132">
        <f>T298</f>
        <v>0</v>
      </c>
      <c r="AR297" s="126" t="s">
        <v>221</v>
      </c>
      <c r="AT297" s="133" t="s">
        <v>72</v>
      </c>
      <c r="AU297" s="133" t="s">
        <v>80</v>
      </c>
      <c r="AY297" s="126" t="s">
        <v>187</v>
      </c>
      <c r="BK297" s="134">
        <f>BK298</f>
        <v>0</v>
      </c>
    </row>
    <row r="298" spans="2:65" s="1" customFormat="1" ht="16.5" customHeight="1">
      <c r="B298" s="32"/>
      <c r="C298" s="137" t="s">
        <v>780</v>
      </c>
      <c r="D298" s="137" t="s">
        <v>189</v>
      </c>
      <c r="E298" s="138" t="s">
        <v>4908</v>
      </c>
      <c r="F298" s="139" t="s">
        <v>4909</v>
      </c>
      <c r="G298" s="140" t="s">
        <v>4901</v>
      </c>
      <c r="H298" s="141">
        <v>1</v>
      </c>
      <c r="I298" s="142"/>
      <c r="J298" s="143">
        <f>ROUND(I298*H298,2)</f>
        <v>0</v>
      </c>
      <c r="K298" s="144"/>
      <c r="L298" s="32"/>
      <c r="M298" s="145" t="s">
        <v>1</v>
      </c>
      <c r="N298" s="146" t="s">
        <v>38</v>
      </c>
      <c r="P298" s="147">
        <f>O298*H298</f>
        <v>0</v>
      </c>
      <c r="Q298" s="147">
        <v>0</v>
      </c>
      <c r="R298" s="147">
        <f>Q298*H298</f>
        <v>0</v>
      </c>
      <c r="S298" s="147">
        <v>0</v>
      </c>
      <c r="T298" s="148">
        <f>S298*H298</f>
        <v>0</v>
      </c>
      <c r="AR298" s="149" t="s">
        <v>193</v>
      </c>
      <c r="AT298" s="149" t="s">
        <v>189</v>
      </c>
      <c r="AU298" s="149" t="s">
        <v>84</v>
      </c>
      <c r="AY298" s="17" t="s">
        <v>187</v>
      </c>
      <c r="BE298" s="150">
        <f>IF(N298="základní",J298,0)</f>
        <v>0</v>
      </c>
      <c r="BF298" s="150">
        <f>IF(N298="snížená",J298,0)</f>
        <v>0</v>
      </c>
      <c r="BG298" s="150">
        <f>IF(N298="zákl. přenesená",J298,0)</f>
        <v>0</v>
      </c>
      <c r="BH298" s="150">
        <f>IF(N298="sníž. přenesená",J298,0)</f>
        <v>0</v>
      </c>
      <c r="BI298" s="150">
        <f>IF(N298="nulová",J298,0)</f>
        <v>0</v>
      </c>
      <c r="BJ298" s="17" t="s">
        <v>80</v>
      </c>
      <c r="BK298" s="150">
        <f>ROUND(I298*H298,2)</f>
        <v>0</v>
      </c>
      <c r="BL298" s="17" t="s">
        <v>193</v>
      </c>
      <c r="BM298" s="149" t="s">
        <v>1350</v>
      </c>
    </row>
    <row r="299" spans="2:65" s="11" customFormat="1" ht="22.9" customHeight="1">
      <c r="B299" s="125"/>
      <c r="D299" s="126" t="s">
        <v>72</v>
      </c>
      <c r="E299" s="135" t="s">
        <v>4910</v>
      </c>
      <c r="F299" s="135" t="s">
        <v>4911</v>
      </c>
      <c r="I299" s="128"/>
      <c r="J299" s="136">
        <f>BK299</f>
        <v>0</v>
      </c>
      <c r="L299" s="125"/>
      <c r="M299" s="130"/>
      <c r="P299" s="131">
        <f>P300</f>
        <v>0</v>
      </c>
      <c r="R299" s="131">
        <f>R300</f>
        <v>0</v>
      </c>
      <c r="T299" s="132">
        <f>T300</f>
        <v>0</v>
      </c>
      <c r="AR299" s="126" t="s">
        <v>221</v>
      </c>
      <c r="AT299" s="133" t="s">
        <v>72</v>
      </c>
      <c r="AU299" s="133" t="s">
        <v>80</v>
      </c>
      <c r="AY299" s="126" t="s">
        <v>187</v>
      </c>
      <c r="BK299" s="134">
        <f>BK300</f>
        <v>0</v>
      </c>
    </row>
    <row r="300" spans="2:65" s="1" customFormat="1" ht="16.5" customHeight="1">
      <c r="B300" s="32"/>
      <c r="C300" s="137" t="s">
        <v>785</v>
      </c>
      <c r="D300" s="137" t="s">
        <v>189</v>
      </c>
      <c r="E300" s="138" t="s">
        <v>4912</v>
      </c>
      <c r="F300" s="139" t="s">
        <v>4913</v>
      </c>
      <c r="G300" s="140" t="s">
        <v>4901</v>
      </c>
      <c r="H300" s="141">
        <v>1</v>
      </c>
      <c r="I300" s="142"/>
      <c r="J300" s="143">
        <f>ROUND(I300*H300,2)</f>
        <v>0</v>
      </c>
      <c r="K300" s="144"/>
      <c r="L300" s="32"/>
      <c r="M300" s="145" t="s">
        <v>1</v>
      </c>
      <c r="N300" s="146" t="s">
        <v>38</v>
      </c>
      <c r="P300" s="147">
        <f>O300*H300</f>
        <v>0</v>
      </c>
      <c r="Q300" s="147">
        <v>0</v>
      </c>
      <c r="R300" s="147">
        <f>Q300*H300</f>
        <v>0</v>
      </c>
      <c r="S300" s="147">
        <v>0</v>
      </c>
      <c r="T300" s="148">
        <f>S300*H300</f>
        <v>0</v>
      </c>
      <c r="AR300" s="149" t="s">
        <v>193</v>
      </c>
      <c r="AT300" s="149" t="s">
        <v>189</v>
      </c>
      <c r="AU300" s="149" t="s">
        <v>84</v>
      </c>
      <c r="AY300" s="17" t="s">
        <v>187</v>
      </c>
      <c r="BE300" s="150">
        <f>IF(N300="základní",J300,0)</f>
        <v>0</v>
      </c>
      <c r="BF300" s="150">
        <f>IF(N300="snížená",J300,0)</f>
        <v>0</v>
      </c>
      <c r="BG300" s="150">
        <f>IF(N300="zákl. přenesená",J300,0)</f>
        <v>0</v>
      </c>
      <c r="BH300" s="150">
        <f>IF(N300="sníž. přenesená",J300,0)</f>
        <v>0</v>
      </c>
      <c r="BI300" s="150">
        <f>IF(N300="nulová",J300,0)</f>
        <v>0</v>
      </c>
      <c r="BJ300" s="17" t="s">
        <v>80</v>
      </c>
      <c r="BK300" s="150">
        <f>ROUND(I300*H300,2)</f>
        <v>0</v>
      </c>
      <c r="BL300" s="17" t="s">
        <v>193</v>
      </c>
      <c r="BM300" s="149" t="s">
        <v>1366</v>
      </c>
    </row>
    <row r="301" spans="2:65" s="11" customFormat="1" ht="22.9" customHeight="1">
      <c r="B301" s="125"/>
      <c r="D301" s="126" t="s">
        <v>72</v>
      </c>
      <c r="E301" s="135" t="s">
        <v>4914</v>
      </c>
      <c r="F301" s="135" t="s">
        <v>4915</v>
      </c>
      <c r="I301" s="128"/>
      <c r="J301" s="136">
        <f>BK301</f>
        <v>0</v>
      </c>
      <c r="L301" s="125"/>
      <c r="M301" s="130"/>
      <c r="P301" s="131">
        <f>P302</f>
        <v>0</v>
      </c>
      <c r="R301" s="131">
        <f>R302</f>
        <v>0</v>
      </c>
      <c r="T301" s="132">
        <f>T302</f>
        <v>0</v>
      </c>
      <c r="AR301" s="126" t="s">
        <v>221</v>
      </c>
      <c r="AT301" s="133" t="s">
        <v>72</v>
      </c>
      <c r="AU301" s="133" t="s">
        <v>80</v>
      </c>
      <c r="AY301" s="126" t="s">
        <v>187</v>
      </c>
      <c r="BK301" s="134">
        <f>BK302</f>
        <v>0</v>
      </c>
    </row>
    <row r="302" spans="2:65" s="1" customFormat="1" ht="16.5" customHeight="1">
      <c r="B302" s="32"/>
      <c r="C302" s="137" t="s">
        <v>789</v>
      </c>
      <c r="D302" s="137" t="s">
        <v>189</v>
      </c>
      <c r="E302" s="138" t="s">
        <v>4916</v>
      </c>
      <c r="F302" s="139" t="s">
        <v>4917</v>
      </c>
      <c r="G302" s="140" t="s">
        <v>4901</v>
      </c>
      <c r="H302" s="141">
        <v>1</v>
      </c>
      <c r="I302" s="142"/>
      <c r="J302" s="143">
        <f>ROUND(I302*H302,2)</f>
        <v>0</v>
      </c>
      <c r="K302" s="144"/>
      <c r="L302" s="32"/>
      <c r="M302" s="193" t="s">
        <v>1</v>
      </c>
      <c r="N302" s="194" t="s">
        <v>38</v>
      </c>
      <c r="O302" s="195"/>
      <c r="P302" s="196">
        <f>O302*H302</f>
        <v>0</v>
      </c>
      <c r="Q302" s="196">
        <v>0</v>
      </c>
      <c r="R302" s="196">
        <f>Q302*H302</f>
        <v>0</v>
      </c>
      <c r="S302" s="196">
        <v>0</v>
      </c>
      <c r="T302" s="197">
        <f>S302*H302</f>
        <v>0</v>
      </c>
      <c r="AR302" s="149" t="s">
        <v>193</v>
      </c>
      <c r="AT302" s="149" t="s">
        <v>189</v>
      </c>
      <c r="AU302" s="149" t="s">
        <v>84</v>
      </c>
      <c r="AY302" s="17" t="s">
        <v>187</v>
      </c>
      <c r="BE302" s="150">
        <f>IF(N302="základní",J302,0)</f>
        <v>0</v>
      </c>
      <c r="BF302" s="150">
        <f>IF(N302="snížená",J302,0)</f>
        <v>0</v>
      </c>
      <c r="BG302" s="150">
        <f>IF(N302="zákl. přenesená",J302,0)</f>
        <v>0</v>
      </c>
      <c r="BH302" s="150">
        <f>IF(N302="sníž. přenesená",J302,0)</f>
        <v>0</v>
      </c>
      <c r="BI302" s="150">
        <f>IF(N302="nulová",J302,0)</f>
        <v>0</v>
      </c>
      <c r="BJ302" s="17" t="s">
        <v>80</v>
      </c>
      <c r="BK302" s="150">
        <f>ROUND(I302*H302,2)</f>
        <v>0</v>
      </c>
      <c r="BL302" s="17" t="s">
        <v>193</v>
      </c>
      <c r="BM302" s="149" t="s">
        <v>1376</v>
      </c>
    </row>
    <row r="303" spans="2:65" s="1" customFormat="1" ht="6.95" customHeight="1">
      <c r="B303" s="44"/>
      <c r="C303" s="45"/>
      <c r="D303" s="45"/>
      <c r="E303" s="45"/>
      <c r="F303" s="45"/>
      <c r="G303" s="45"/>
      <c r="H303" s="45"/>
      <c r="I303" s="45"/>
      <c r="J303" s="45"/>
      <c r="K303" s="45"/>
      <c r="L303" s="32"/>
    </row>
  </sheetData>
  <sheetProtection algorithmName="SHA-512" hashValue="C1TW7e2ZHXnQDmb8+aZAyh20kXya/O8sx+oiDwzse8bP8Re3D68Pw5J8mW5R7lBafUZHlGIb1cD5m/u3s9Xo6w==" saltValue="jmJlu94MIk7rEKa+D5Lo2fXka290s5yB8d4We0AxSXTWzydoZXTT8Pm1NS+hZ9w+m1b3dqT1Hw3JbqMCFtc7gw==" spinCount="100000" sheet="1" objects="1" scenarios="1" formatColumns="0" formatRows="0" autoFilter="0"/>
  <autoFilter ref="C131:K302" xr:uid="{00000000-0009-0000-0000-00000E000000}"/>
  <mergeCells count="9">
    <mergeCell ref="E87:H87"/>
    <mergeCell ref="E122:H122"/>
    <mergeCell ref="E124:H124"/>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BM174"/>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123</v>
      </c>
    </row>
    <row r="3" spans="2:46" ht="6.95" customHeight="1">
      <c r="B3" s="18"/>
      <c r="C3" s="19"/>
      <c r="D3" s="19"/>
      <c r="E3" s="19"/>
      <c r="F3" s="19"/>
      <c r="G3" s="19"/>
      <c r="H3" s="19"/>
      <c r="I3" s="19"/>
      <c r="J3" s="19"/>
      <c r="K3" s="19"/>
      <c r="L3" s="20"/>
      <c r="AT3" s="17" t="s">
        <v>84</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s="1" customFormat="1" ht="12" customHeight="1">
      <c r="B8" s="32"/>
      <c r="D8" s="27" t="s">
        <v>134</v>
      </c>
      <c r="L8" s="32"/>
    </row>
    <row r="9" spans="2:46" s="1" customFormat="1" ht="16.5" customHeight="1">
      <c r="B9" s="32"/>
      <c r="E9" s="206" t="s">
        <v>4918</v>
      </c>
      <c r="F9" s="245"/>
      <c r="G9" s="245"/>
      <c r="H9" s="245"/>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2703</v>
      </c>
      <c r="I12" s="27" t="s">
        <v>22</v>
      </c>
      <c r="J12" s="52" t="str">
        <f>'Rekapitulace stavby'!AN8</f>
        <v>11. 8. 2025</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2704</v>
      </c>
      <c r="I15" s="27" t="s">
        <v>26</v>
      </c>
      <c r="J15" s="25" t="s">
        <v>1</v>
      </c>
      <c r="L15" s="32"/>
    </row>
    <row r="16" spans="2:46" s="1" customFormat="1" ht="6.95" customHeight="1">
      <c r="B16" s="32"/>
      <c r="L16" s="32"/>
    </row>
    <row r="17" spans="2:12" s="1" customFormat="1" ht="12" customHeight="1">
      <c r="B17" s="32"/>
      <c r="D17" s="27" t="s">
        <v>27</v>
      </c>
      <c r="I17" s="27" t="s">
        <v>25</v>
      </c>
      <c r="J17" s="28" t="str">
        <f>'Rekapitulace stavby'!AN13</f>
        <v>Vyplň údaj</v>
      </c>
      <c r="L17" s="32"/>
    </row>
    <row r="18" spans="2:12" s="1" customFormat="1" ht="18" customHeight="1">
      <c r="B18" s="32"/>
      <c r="E18" s="246" t="str">
        <f>'Rekapitulace stavby'!E14</f>
        <v>Vyplň údaj</v>
      </c>
      <c r="F18" s="211"/>
      <c r="G18" s="211"/>
      <c r="H18" s="211"/>
      <c r="I18" s="27" t="s">
        <v>26</v>
      </c>
      <c r="J18" s="28" t="str">
        <f>'Rekapitulace stavby'!AN14</f>
        <v>Vyplň údaj</v>
      </c>
      <c r="L18" s="32"/>
    </row>
    <row r="19" spans="2:12" s="1" customFormat="1" ht="6.95" customHeight="1">
      <c r="B19" s="32"/>
      <c r="L19" s="32"/>
    </row>
    <row r="20" spans="2:12" s="1" customFormat="1" ht="12" customHeight="1">
      <c r="B20" s="32"/>
      <c r="D20" s="27" t="s">
        <v>29</v>
      </c>
      <c r="I20" s="27" t="s">
        <v>25</v>
      </c>
      <c r="J20" s="25" t="s">
        <v>1</v>
      </c>
      <c r="L20" s="32"/>
    </row>
    <row r="21" spans="2:12" s="1" customFormat="1" ht="18" customHeight="1">
      <c r="B21" s="32"/>
      <c r="E21" s="25" t="s">
        <v>2705</v>
      </c>
      <c r="I21" s="27" t="s">
        <v>26</v>
      </c>
      <c r="J21" s="25" t="s">
        <v>1</v>
      </c>
      <c r="L21" s="32"/>
    </row>
    <row r="22" spans="2:12" s="1" customFormat="1" ht="6.95" customHeight="1">
      <c r="B22" s="32"/>
      <c r="L22" s="32"/>
    </row>
    <row r="23" spans="2:12" s="1" customFormat="1" ht="12" customHeight="1">
      <c r="B23" s="32"/>
      <c r="D23" s="27" t="s">
        <v>31</v>
      </c>
      <c r="I23" s="27" t="s">
        <v>25</v>
      </c>
      <c r="J23" s="25" t="s">
        <v>1</v>
      </c>
      <c r="L23" s="32"/>
    </row>
    <row r="24" spans="2:12" s="1" customFormat="1" ht="18" customHeight="1">
      <c r="B24" s="32"/>
      <c r="E24" s="25" t="s">
        <v>2706</v>
      </c>
      <c r="I24" s="27" t="s">
        <v>26</v>
      </c>
      <c r="J24" s="25" t="s">
        <v>1</v>
      </c>
      <c r="L24" s="32"/>
    </row>
    <row r="25" spans="2:12" s="1" customFormat="1" ht="6.95" customHeight="1">
      <c r="B25" s="32"/>
      <c r="L25" s="32"/>
    </row>
    <row r="26" spans="2:12" s="1" customFormat="1" ht="12" customHeight="1">
      <c r="B26" s="32"/>
      <c r="D26" s="27" t="s">
        <v>32</v>
      </c>
      <c r="L26" s="32"/>
    </row>
    <row r="27" spans="2:12" s="7" customFormat="1" ht="16.5" customHeight="1">
      <c r="B27" s="94"/>
      <c r="E27" s="216" t="s">
        <v>1</v>
      </c>
      <c r="F27" s="216"/>
      <c r="G27" s="216"/>
      <c r="H27" s="216"/>
      <c r="L27" s="94"/>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5" t="s">
        <v>33</v>
      </c>
      <c r="J30" s="66">
        <f>ROUND(J122, 2)</f>
        <v>0</v>
      </c>
      <c r="L30" s="32"/>
    </row>
    <row r="31" spans="2:12" s="1" customFormat="1" ht="6.95" customHeight="1">
      <c r="B31" s="32"/>
      <c r="D31" s="53"/>
      <c r="E31" s="53"/>
      <c r="F31" s="53"/>
      <c r="G31" s="53"/>
      <c r="H31" s="53"/>
      <c r="I31" s="53"/>
      <c r="J31" s="53"/>
      <c r="K31" s="53"/>
      <c r="L31" s="32"/>
    </row>
    <row r="32" spans="2:12" s="1" customFormat="1" ht="14.45" customHeight="1">
      <c r="B32" s="32"/>
      <c r="F32" s="35" t="s">
        <v>35</v>
      </c>
      <c r="I32" s="35" t="s">
        <v>34</v>
      </c>
      <c r="J32" s="35" t="s">
        <v>36</v>
      </c>
      <c r="L32" s="32"/>
    </row>
    <row r="33" spans="2:12" s="1" customFormat="1" ht="14.45" customHeight="1">
      <c r="B33" s="32"/>
      <c r="D33" s="55" t="s">
        <v>37</v>
      </c>
      <c r="E33" s="27" t="s">
        <v>38</v>
      </c>
      <c r="F33" s="86">
        <f>ROUND((SUM(BE122:BE173)),  2)</f>
        <v>0</v>
      </c>
      <c r="I33" s="96">
        <v>0.21</v>
      </c>
      <c r="J33" s="86">
        <f>ROUND(((SUM(BE122:BE173))*I33),  2)</f>
        <v>0</v>
      </c>
      <c r="L33" s="32"/>
    </row>
    <row r="34" spans="2:12" s="1" customFormat="1" ht="14.45" customHeight="1">
      <c r="B34" s="32"/>
      <c r="E34" s="27" t="s">
        <v>39</v>
      </c>
      <c r="F34" s="86">
        <f>ROUND((SUM(BF122:BF173)),  2)</f>
        <v>0</v>
      </c>
      <c r="I34" s="96">
        <v>0.12</v>
      </c>
      <c r="J34" s="86">
        <f>ROUND(((SUM(BF122:BF173))*I34),  2)</f>
        <v>0</v>
      </c>
      <c r="L34" s="32"/>
    </row>
    <row r="35" spans="2:12" s="1" customFormat="1" ht="14.45" hidden="1" customHeight="1">
      <c r="B35" s="32"/>
      <c r="E35" s="27" t="s">
        <v>40</v>
      </c>
      <c r="F35" s="86">
        <f>ROUND((SUM(BG122:BG173)),  2)</f>
        <v>0</v>
      </c>
      <c r="I35" s="96">
        <v>0.21</v>
      </c>
      <c r="J35" s="86">
        <f>0</f>
        <v>0</v>
      </c>
      <c r="L35" s="32"/>
    </row>
    <row r="36" spans="2:12" s="1" customFormat="1" ht="14.45" hidden="1" customHeight="1">
      <c r="B36" s="32"/>
      <c r="E36" s="27" t="s">
        <v>41</v>
      </c>
      <c r="F36" s="86">
        <f>ROUND((SUM(BH122:BH173)),  2)</f>
        <v>0</v>
      </c>
      <c r="I36" s="96">
        <v>0.12</v>
      </c>
      <c r="J36" s="86">
        <f>0</f>
        <v>0</v>
      </c>
      <c r="L36" s="32"/>
    </row>
    <row r="37" spans="2:12" s="1" customFormat="1" ht="14.45" hidden="1" customHeight="1">
      <c r="B37" s="32"/>
      <c r="E37" s="27" t="s">
        <v>42</v>
      </c>
      <c r="F37" s="86">
        <f>ROUND((SUM(BI122:BI173)),  2)</f>
        <v>0</v>
      </c>
      <c r="I37" s="96">
        <v>0</v>
      </c>
      <c r="J37" s="86">
        <f>0</f>
        <v>0</v>
      </c>
      <c r="L37" s="32"/>
    </row>
    <row r="38" spans="2:12" s="1" customFormat="1" ht="6.95" customHeight="1">
      <c r="B38" s="32"/>
      <c r="L38" s="32"/>
    </row>
    <row r="39" spans="2:12" s="1" customFormat="1" ht="25.35" customHeight="1">
      <c r="B39" s="32"/>
      <c r="C39" s="97"/>
      <c r="D39" s="98" t="s">
        <v>43</v>
      </c>
      <c r="E39" s="57"/>
      <c r="F39" s="57"/>
      <c r="G39" s="99" t="s">
        <v>44</v>
      </c>
      <c r="H39" s="100" t="s">
        <v>45</v>
      </c>
      <c r="I39" s="57"/>
      <c r="J39" s="101">
        <f>SUM(J30:J37)</f>
        <v>0</v>
      </c>
      <c r="K39" s="102"/>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136</v>
      </c>
      <c r="L82" s="32"/>
    </row>
    <row r="83" spans="2:47" s="1" customFormat="1" ht="6.95" customHeight="1">
      <c r="B83" s="32"/>
      <c r="L83" s="32"/>
    </row>
    <row r="84" spans="2:47" s="1" customFormat="1" ht="12" customHeight="1">
      <c r="B84" s="32"/>
      <c r="C84" s="27" t="s">
        <v>16</v>
      </c>
      <c r="L84" s="32"/>
    </row>
    <row r="85" spans="2:47" s="1" customFormat="1" ht="16.5" customHeight="1">
      <c r="B85" s="32"/>
      <c r="E85" s="243" t="str">
        <f>E7</f>
        <v>I-20002 - Modernizace bytových domů ul. Šenovská 65,67 a 69</v>
      </c>
      <c r="F85" s="244"/>
      <c r="G85" s="244"/>
      <c r="H85" s="244"/>
      <c r="L85" s="32"/>
    </row>
    <row r="86" spans="2:47" s="1" customFormat="1" ht="12" customHeight="1">
      <c r="B86" s="32"/>
      <c r="C86" s="27" t="s">
        <v>134</v>
      </c>
      <c r="L86" s="32"/>
    </row>
    <row r="87" spans="2:47" s="1" customFormat="1" ht="16.5" customHeight="1">
      <c r="B87" s="32"/>
      <c r="E87" s="206" t="str">
        <f>E9</f>
        <v>006 - SO 02 - Přípojky kanalizace, žumpy</v>
      </c>
      <c r="F87" s="245"/>
      <c r="G87" s="245"/>
      <c r="H87" s="245"/>
      <c r="L87" s="32"/>
    </row>
    <row r="88" spans="2:47" s="1" customFormat="1" ht="6.95" customHeight="1">
      <c r="B88" s="32"/>
      <c r="L88" s="32"/>
    </row>
    <row r="89" spans="2:47" s="1" customFormat="1" ht="12" customHeight="1">
      <c r="B89" s="32"/>
      <c r="C89" s="27" t="s">
        <v>20</v>
      </c>
      <c r="F89" s="25" t="str">
        <f>F12</f>
        <v>Ostrava</v>
      </c>
      <c r="I89" s="27" t="s">
        <v>22</v>
      </c>
      <c r="J89" s="52" t="str">
        <f>IF(J12="","",J12)</f>
        <v>11. 8. 2025</v>
      </c>
      <c r="L89" s="32"/>
    </row>
    <row r="90" spans="2:47" s="1" customFormat="1" ht="6.95" customHeight="1">
      <c r="B90" s="32"/>
      <c r="L90" s="32"/>
    </row>
    <row r="91" spans="2:47" s="1" customFormat="1" ht="40.15" customHeight="1">
      <c r="B91" s="32"/>
      <c r="C91" s="27" t="s">
        <v>24</v>
      </c>
      <c r="F91" s="25" t="str">
        <f>E15</f>
        <v>SMO, MO Slezská Ostrava, Těšínská 35, Ostrava</v>
      </c>
      <c r="I91" s="27" t="s">
        <v>29</v>
      </c>
      <c r="J91" s="30" t="str">
        <f>E21</f>
        <v>Atelier Idea spol.s.r.o.,Stemá 12, Ostrava</v>
      </c>
      <c r="L91" s="32"/>
    </row>
    <row r="92" spans="2:47" s="1" customFormat="1" ht="15.2" customHeight="1">
      <c r="B92" s="32"/>
      <c r="C92" s="27" t="s">
        <v>27</v>
      </c>
      <c r="F92" s="25" t="str">
        <f>IF(E18="","",E18)</f>
        <v>Vyplň údaj</v>
      </c>
      <c r="I92" s="27" t="s">
        <v>31</v>
      </c>
      <c r="J92" s="30" t="str">
        <f>E24</f>
        <v>Jerakasová Lenka</v>
      </c>
      <c r="L92" s="32"/>
    </row>
    <row r="93" spans="2:47" s="1" customFormat="1" ht="10.35" customHeight="1">
      <c r="B93" s="32"/>
      <c r="L93" s="32"/>
    </row>
    <row r="94" spans="2:47" s="1" customFormat="1" ht="29.25" customHeight="1">
      <c r="B94" s="32"/>
      <c r="C94" s="105" t="s">
        <v>137</v>
      </c>
      <c r="D94" s="97"/>
      <c r="E94" s="97"/>
      <c r="F94" s="97"/>
      <c r="G94" s="97"/>
      <c r="H94" s="97"/>
      <c r="I94" s="97"/>
      <c r="J94" s="106" t="s">
        <v>138</v>
      </c>
      <c r="K94" s="97"/>
      <c r="L94" s="32"/>
    </row>
    <row r="95" spans="2:47" s="1" customFormat="1" ht="10.35" customHeight="1">
      <c r="B95" s="32"/>
      <c r="L95" s="32"/>
    </row>
    <row r="96" spans="2:47" s="1" customFormat="1" ht="22.9" customHeight="1">
      <c r="B96" s="32"/>
      <c r="C96" s="107" t="s">
        <v>139</v>
      </c>
      <c r="J96" s="66">
        <f>J122</f>
        <v>0</v>
      </c>
      <c r="L96" s="32"/>
      <c r="AU96" s="17" t="s">
        <v>140</v>
      </c>
    </row>
    <row r="97" spans="2:12" s="8" customFormat="1" ht="24.95" customHeight="1">
      <c r="B97" s="108"/>
      <c r="D97" s="109" t="s">
        <v>4919</v>
      </c>
      <c r="E97" s="110"/>
      <c r="F97" s="110"/>
      <c r="G97" s="110"/>
      <c r="H97" s="110"/>
      <c r="I97" s="110"/>
      <c r="J97" s="111">
        <f>J123</f>
        <v>0</v>
      </c>
      <c r="L97" s="108"/>
    </row>
    <row r="98" spans="2:12" s="8" customFormat="1" ht="24.95" customHeight="1">
      <c r="B98" s="108"/>
      <c r="D98" s="109" t="s">
        <v>4920</v>
      </c>
      <c r="E98" s="110"/>
      <c r="F98" s="110"/>
      <c r="G98" s="110"/>
      <c r="H98" s="110"/>
      <c r="I98" s="110"/>
      <c r="J98" s="111">
        <f>J150</f>
        <v>0</v>
      </c>
      <c r="L98" s="108"/>
    </row>
    <row r="99" spans="2:12" s="8" customFormat="1" ht="24.95" customHeight="1">
      <c r="B99" s="108"/>
      <c r="D99" s="109" t="s">
        <v>141</v>
      </c>
      <c r="E99" s="110"/>
      <c r="F99" s="110"/>
      <c r="G99" s="110"/>
      <c r="H99" s="110"/>
      <c r="I99" s="110"/>
      <c r="J99" s="111">
        <f>J153</f>
        <v>0</v>
      </c>
      <c r="L99" s="108"/>
    </row>
    <row r="100" spans="2:12" s="9" customFormat="1" ht="19.899999999999999" customHeight="1">
      <c r="B100" s="112"/>
      <c r="D100" s="113" t="s">
        <v>144</v>
      </c>
      <c r="E100" s="114"/>
      <c r="F100" s="114"/>
      <c r="G100" s="114"/>
      <c r="H100" s="114"/>
      <c r="I100" s="114"/>
      <c r="J100" s="115">
        <f>J154</f>
        <v>0</v>
      </c>
      <c r="L100" s="112"/>
    </row>
    <row r="101" spans="2:12" s="9" customFormat="1" ht="19.899999999999999" customHeight="1">
      <c r="B101" s="112"/>
      <c r="D101" s="113" t="s">
        <v>149</v>
      </c>
      <c r="E101" s="114"/>
      <c r="F101" s="114"/>
      <c r="G101" s="114"/>
      <c r="H101" s="114"/>
      <c r="I101" s="114"/>
      <c r="J101" s="115">
        <f>J158</f>
        <v>0</v>
      </c>
      <c r="L101" s="112"/>
    </row>
    <row r="102" spans="2:12" s="9" customFormat="1" ht="19.899999999999999" customHeight="1">
      <c r="B102" s="112"/>
      <c r="D102" s="113" t="s">
        <v>152</v>
      </c>
      <c r="E102" s="114"/>
      <c r="F102" s="114"/>
      <c r="G102" s="114"/>
      <c r="H102" s="114"/>
      <c r="I102" s="114"/>
      <c r="J102" s="115">
        <f>J171</f>
        <v>0</v>
      </c>
      <c r="L102" s="112"/>
    </row>
    <row r="103" spans="2:12" s="1" customFormat="1" ht="21.75" customHeight="1">
      <c r="B103" s="32"/>
      <c r="L103" s="32"/>
    </row>
    <row r="104" spans="2:12" s="1" customFormat="1" ht="6.95" customHeight="1">
      <c r="B104" s="44"/>
      <c r="C104" s="45"/>
      <c r="D104" s="45"/>
      <c r="E104" s="45"/>
      <c r="F104" s="45"/>
      <c r="G104" s="45"/>
      <c r="H104" s="45"/>
      <c r="I104" s="45"/>
      <c r="J104" s="45"/>
      <c r="K104" s="45"/>
      <c r="L104" s="32"/>
    </row>
    <row r="108" spans="2:12" s="1" customFormat="1" ht="6.95" customHeight="1">
      <c r="B108" s="46"/>
      <c r="C108" s="47"/>
      <c r="D108" s="47"/>
      <c r="E108" s="47"/>
      <c r="F108" s="47"/>
      <c r="G108" s="47"/>
      <c r="H108" s="47"/>
      <c r="I108" s="47"/>
      <c r="J108" s="47"/>
      <c r="K108" s="47"/>
      <c r="L108" s="32"/>
    </row>
    <row r="109" spans="2:12" s="1" customFormat="1" ht="24.95" customHeight="1">
      <c r="B109" s="32"/>
      <c r="C109" s="21" t="s">
        <v>172</v>
      </c>
      <c r="L109" s="32"/>
    </row>
    <row r="110" spans="2:12" s="1" customFormat="1" ht="6.95" customHeight="1">
      <c r="B110" s="32"/>
      <c r="L110" s="32"/>
    </row>
    <row r="111" spans="2:12" s="1" customFormat="1" ht="12" customHeight="1">
      <c r="B111" s="32"/>
      <c r="C111" s="27" t="s">
        <v>16</v>
      </c>
      <c r="L111" s="32"/>
    </row>
    <row r="112" spans="2:12" s="1" customFormat="1" ht="16.5" customHeight="1">
      <c r="B112" s="32"/>
      <c r="E112" s="243" t="str">
        <f>E7</f>
        <v>I-20002 - Modernizace bytových domů ul. Šenovská 65,67 a 69</v>
      </c>
      <c r="F112" s="244"/>
      <c r="G112" s="244"/>
      <c r="H112" s="244"/>
      <c r="L112" s="32"/>
    </row>
    <row r="113" spans="2:65" s="1" customFormat="1" ht="12" customHeight="1">
      <c r="B113" s="32"/>
      <c r="C113" s="27" t="s">
        <v>134</v>
      </c>
      <c r="L113" s="32"/>
    </row>
    <row r="114" spans="2:65" s="1" customFormat="1" ht="16.5" customHeight="1">
      <c r="B114" s="32"/>
      <c r="E114" s="206" t="str">
        <f>E9</f>
        <v>006 - SO 02 - Přípojky kanalizace, žumpy</v>
      </c>
      <c r="F114" s="245"/>
      <c r="G114" s="245"/>
      <c r="H114" s="245"/>
      <c r="L114" s="32"/>
    </row>
    <row r="115" spans="2:65" s="1" customFormat="1" ht="6.95" customHeight="1">
      <c r="B115" s="32"/>
      <c r="L115" s="32"/>
    </row>
    <row r="116" spans="2:65" s="1" customFormat="1" ht="12" customHeight="1">
      <c r="B116" s="32"/>
      <c r="C116" s="27" t="s">
        <v>20</v>
      </c>
      <c r="F116" s="25" t="str">
        <f>F12</f>
        <v>Ostrava</v>
      </c>
      <c r="I116" s="27" t="s">
        <v>22</v>
      </c>
      <c r="J116" s="52" t="str">
        <f>IF(J12="","",J12)</f>
        <v>11. 8. 2025</v>
      </c>
      <c r="L116" s="32"/>
    </row>
    <row r="117" spans="2:65" s="1" customFormat="1" ht="6.95" customHeight="1">
      <c r="B117" s="32"/>
      <c r="L117" s="32"/>
    </row>
    <row r="118" spans="2:65" s="1" customFormat="1" ht="40.15" customHeight="1">
      <c r="B118" s="32"/>
      <c r="C118" s="27" t="s">
        <v>24</v>
      </c>
      <c r="F118" s="25" t="str">
        <f>E15</f>
        <v>SMO, MO Slezská Ostrava, Těšínská 35, Ostrava</v>
      </c>
      <c r="I118" s="27" t="s">
        <v>29</v>
      </c>
      <c r="J118" s="30" t="str">
        <f>E21</f>
        <v>Atelier Idea spol.s.r.o.,Stemá 12, Ostrava</v>
      </c>
      <c r="L118" s="32"/>
    </row>
    <row r="119" spans="2:65" s="1" customFormat="1" ht="15.2" customHeight="1">
      <c r="B119" s="32"/>
      <c r="C119" s="27" t="s">
        <v>27</v>
      </c>
      <c r="F119" s="25" t="str">
        <f>IF(E18="","",E18)</f>
        <v>Vyplň údaj</v>
      </c>
      <c r="I119" s="27" t="s">
        <v>31</v>
      </c>
      <c r="J119" s="30" t="str">
        <f>E24</f>
        <v>Jerakasová Lenka</v>
      </c>
      <c r="L119" s="32"/>
    </row>
    <row r="120" spans="2:65" s="1" customFormat="1" ht="10.35" customHeight="1">
      <c r="B120" s="32"/>
      <c r="L120" s="32"/>
    </row>
    <row r="121" spans="2:65" s="10" customFormat="1" ht="29.25" customHeight="1">
      <c r="B121" s="116"/>
      <c r="C121" s="117" t="s">
        <v>173</v>
      </c>
      <c r="D121" s="118" t="s">
        <v>58</v>
      </c>
      <c r="E121" s="118" t="s">
        <v>54</v>
      </c>
      <c r="F121" s="118" t="s">
        <v>55</v>
      </c>
      <c r="G121" s="118" t="s">
        <v>174</v>
      </c>
      <c r="H121" s="118" t="s">
        <v>175</v>
      </c>
      <c r="I121" s="118" t="s">
        <v>176</v>
      </c>
      <c r="J121" s="119" t="s">
        <v>138</v>
      </c>
      <c r="K121" s="120" t="s">
        <v>177</v>
      </c>
      <c r="L121" s="116"/>
      <c r="M121" s="59" t="s">
        <v>1</v>
      </c>
      <c r="N121" s="60" t="s">
        <v>37</v>
      </c>
      <c r="O121" s="60" t="s">
        <v>178</v>
      </c>
      <c r="P121" s="60" t="s">
        <v>179</v>
      </c>
      <c r="Q121" s="60" t="s">
        <v>180</v>
      </c>
      <c r="R121" s="60" t="s">
        <v>181</v>
      </c>
      <c r="S121" s="60" t="s">
        <v>182</v>
      </c>
      <c r="T121" s="61" t="s">
        <v>183</v>
      </c>
    </row>
    <row r="122" spans="2:65" s="1" customFormat="1" ht="22.9" customHeight="1">
      <c r="B122" s="32"/>
      <c r="C122" s="64" t="s">
        <v>184</v>
      </c>
      <c r="J122" s="121">
        <f>BK122</f>
        <v>0</v>
      </c>
      <c r="L122" s="32"/>
      <c r="M122" s="62"/>
      <c r="N122" s="53"/>
      <c r="O122" s="53"/>
      <c r="P122" s="122">
        <f>P123+P150+P153</f>
        <v>0</v>
      </c>
      <c r="Q122" s="53"/>
      <c r="R122" s="122">
        <f>R123+R150+R153</f>
        <v>3.5894661999999995</v>
      </c>
      <c r="S122" s="53"/>
      <c r="T122" s="123">
        <f>T123+T150+T153</f>
        <v>0</v>
      </c>
      <c r="AT122" s="17" t="s">
        <v>72</v>
      </c>
      <c r="AU122" s="17" t="s">
        <v>140</v>
      </c>
      <c r="BK122" s="124">
        <f>BK123+BK150+BK153</f>
        <v>0</v>
      </c>
    </row>
    <row r="123" spans="2:65" s="11" customFormat="1" ht="25.9" customHeight="1">
      <c r="B123" s="125"/>
      <c r="D123" s="126" t="s">
        <v>72</v>
      </c>
      <c r="E123" s="127" t="s">
        <v>80</v>
      </c>
      <c r="F123" s="127" t="s">
        <v>188</v>
      </c>
      <c r="I123" s="128"/>
      <c r="J123" s="129">
        <f>BK123</f>
        <v>0</v>
      </c>
      <c r="L123" s="125"/>
      <c r="M123" s="130"/>
      <c r="P123" s="131">
        <f>SUM(P124:P149)</f>
        <v>0</v>
      </c>
      <c r="R123" s="131">
        <f>SUM(R124:R149)</f>
        <v>2.59</v>
      </c>
      <c r="T123" s="132">
        <f>SUM(T124:T149)</f>
        <v>0</v>
      </c>
      <c r="AR123" s="126" t="s">
        <v>80</v>
      </c>
      <c r="AT123" s="133" t="s">
        <v>72</v>
      </c>
      <c r="AU123" s="133" t="s">
        <v>73</v>
      </c>
      <c r="AY123" s="126" t="s">
        <v>187</v>
      </c>
      <c r="BK123" s="134">
        <f>SUM(BK124:BK149)</f>
        <v>0</v>
      </c>
    </row>
    <row r="124" spans="2:65" s="1" customFormat="1" ht="44.25" customHeight="1">
      <c r="B124" s="32"/>
      <c r="C124" s="137" t="s">
        <v>84</v>
      </c>
      <c r="D124" s="137" t="s">
        <v>189</v>
      </c>
      <c r="E124" s="138" t="s">
        <v>4921</v>
      </c>
      <c r="F124" s="139" t="s">
        <v>4922</v>
      </c>
      <c r="G124" s="140" t="s">
        <v>192</v>
      </c>
      <c r="H124" s="141">
        <v>216</v>
      </c>
      <c r="I124" s="142"/>
      <c r="J124" s="143">
        <f>ROUND(I124*H124,2)</f>
        <v>0</v>
      </c>
      <c r="K124" s="144"/>
      <c r="L124" s="32"/>
      <c r="M124" s="145" t="s">
        <v>1</v>
      </c>
      <c r="N124" s="146" t="s">
        <v>38</v>
      </c>
      <c r="P124" s="147">
        <f>O124*H124</f>
        <v>0</v>
      </c>
      <c r="Q124" s="147">
        <v>0</v>
      </c>
      <c r="R124" s="147">
        <f>Q124*H124</f>
        <v>0</v>
      </c>
      <c r="S124" s="147">
        <v>0</v>
      </c>
      <c r="T124" s="148">
        <f>S124*H124</f>
        <v>0</v>
      </c>
      <c r="AR124" s="149" t="s">
        <v>193</v>
      </c>
      <c r="AT124" s="149" t="s">
        <v>189</v>
      </c>
      <c r="AU124" s="149" t="s">
        <v>80</v>
      </c>
      <c r="AY124" s="17" t="s">
        <v>187</v>
      </c>
      <c r="BE124" s="150">
        <f>IF(N124="základní",J124,0)</f>
        <v>0</v>
      </c>
      <c r="BF124" s="150">
        <f>IF(N124="snížená",J124,0)</f>
        <v>0</v>
      </c>
      <c r="BG124" s="150">
        <f>IF(N124="zákl. přenesená",J124,0)</f>
        <v>0</v>
      </c>
      <c r="BH124" s="150">
        <f>IF(N124="sníž. přenesená",J124,0)</f>
        <v>0</v>
      </c>
      <c r="BI124" s="150">
        <f>IF(N124="nulová",J124,0)</f>
        <v>0</v>
      </c>
      <c r="BJ124" s="17" t="s">
        <v>80</v>
      </c>
      <c r="BK124" s="150">
        <f>ROUND(I124*H124,2)</f>
        <v>0</v>
      </c>
      <c r="BL124" s="17" t="s">
        <v>193</v>
      </c>
      <c r="BM124" s="149" t="s">
        <v>4923</v>
      </c>
    </row>
    <row r="125" spans="2:65" s="1" customFormat="1" ht="68.25">
      <c r="B125" s="32"/>
      <c r="D125" s="151" t="s">
        <v>195</v>
      </c>
      <c r="F125" s="152" t="s">
        <v>4924</v>
      </c>
      <c r="I125" s="153"/>
      <c r="L125" s="32"/>
      <c r="M125" s="154"/>
      <c r="T125" s="56"/>
      <c r="AT125" s="17" t="s">
        <v>195</v>
      </c>
      <c r="AU125" s="17" t="s">
        <v>80</v>
      </c>
    </row>
    <row r="126" spans="2:65" s="13" customFormat="1" ht="11.25">
      <c r="B126" s="161"/>
      <c r="D126" s="151" t="s">
        <v>197</v>
      </c>
      <c r="E126" s="162" t="s">
        <v>1</v>
      </c>
      <c r="F126" s="163" t="s">
        <v>4925</v>
      </c>
      <c r="H126" s="164">
        <v>216</v>
      </c>
      <c r="I126" s="165"/>
      <c r="L126" s="161"/>
      <c r="M126" s="166"/>
      <c r="T126" s="167"/>
      <c r="AT126" s="162" t="s">
        <v>197</v>
      </c>
      <c r="AU126" s="162" t="s">
        <v>80</v>
      </c>
      <c r="AV126" s="13" t="s">
        <v>84</v>
      </c>
      <c r="AW126" s="13" t="s">
        <v>30</v>
      </c>
      <c r="AX126" s="13" t="s">
        <v>73</v>
      </c>
      <c r="AY126" s="162" t="s">
        <v>187</v>
      </c>
    </row>
    <row r="127" spans="2:65" s="14" customFormat="1" ht="11.25">
      <c r="B127" s="168"/>
      <c r="D127" s="151" t="s">
        <v>197</v>
      </c>
      <c r="E127" s="169" t="s">
        <v>1</v>
      </c>
      <c r="F127" s="170" t="s">
        <v>202</v>
      </c>
      <c r="H127" s="171">
        <v>216</v>
      </c>
      <c r="I127" s="172"/>
      <c r="L127" s="168"/>
      <c r="M127" s="173"/>
      <c r="T127" s="174"/>
      <c r="AT127" s="169" t="s">
        <v>197</v>
      </c>
      <c r="AU127" s="169" t="s">
        <v>80</v>
      </c>
      <c r="AV127" s="14" t="s">
        <v>193</v>
      </c>
      <c r="AW127" s="14" t="s">
        <v>30</v>
      </c>
      <c r="AX127" s="14" t="s">
        <v>80</v>
      </c>
      <c r="AY127" s="169" t="s">
        <v>187</v>
      </c>
    </row>
    <row r="128" spans="2:65" s="1" customFormat="1" ht="21.75" customHeight="1">
      <c r="B128" s="32"/>
      <c r="C128" s="137" t="s">
        <v>210</v>
      </c>
      <c r="D128" s="137" t="s">
        <v>189</v>
      </c>
      <c r="E128" s="138" t="s">
        <v>4926</v>
      </c>
      <c r="F128" s="139" t="s">
        <v>4927</v>
      </c>
      <c r="G128" s="140" t="s">
        <v>192</v>
      </c>
      <c r="H128" s="141">
        <v>4.8</v>
      </c>
      <c r="I128" s="142"/>
      <c r="J128" s="143">
        <f>ROUND(I128*H128,2)</f>
        <v>0</v>
      </c>
      <c r="K128" s="144"/>
      <c r="L128" s="32"/>
      <c r="M128" s="145" t="s">
        <v>1</v>
      </c>
      <c r="N128" s="146" t="s">
        <v>38</v>
      </c>
      <c r="P128" s="147">
        <f>O128*H128</f>
        <v>0</v>
      </c>
      <c r="Q128" s="147">
        <v>0</v>
      </c>
      <c r="R128" s="147">
        <f>Q128*H128</f>
        <v>0</v>
      </c>
      <c r="S128" s="147">
        <v>0</v>
      </c>
      <c r="T128" s="148">
        <f>S128*H128</f>
        <v>0</v>
      </c>
      <c r="AR128" s="149" t="s">
        <v>193</v>
      </c>
      <c r="AT128" s="149" t="s">
        <v>189</v>
      </c>
      <c r="AU128" s="149" t="s">
        <v>80</v>
      </c>
      <c r="AY128" s="17" t="s">
        <v>187</v>
      </c>
      <c r="BE128" s="150">
        <f>IF(N128="základní",J128,0)</f>
        <v>0</v>
      </c>
      <c r="BF128" s="150">
        <f>IF(N128="snížená",J128,0)</f>
        <v>0</v>
      </c>
      <c r="BG128" s="150">
        <f>IF(N128="zákl. přenesená",J128,0)</f>
        <v>0</v>
      </c>
      <c r="BH128" s="150">
        <f>IF(N128="sníž. přenesená",J128,0)</f>
        <v>0</v>
      </c>
      <c r="BI128" s="150">
        <f>IF(N128="nulová",J128,0)</f>
        <v>0</v>
      </c>
      <c r="BJ128" s="17" t="s">
        <v>80</v>
      </c>
      <c r="BK128" s="150">
        <f>ROUND(I128*H128,2)</f>
        <v>0</v>
      </c>
      <c r="BL128" s="17" t="s">
        <v>193</v>
      </c>
      <c r="BM128" s="149" t="s">
        <v>4928</v>
      </c>
    </row>
    <row r="129" spans="2:65" s="13" customFormat="1" ht="11.25">
      <c r="B129" s="161"/>
      <c r="D129" s="151" t="s">
        <v>197</v>
      </c>
      <c r="E129" s="162" t="s">
        <v>1</v>
      </c>
      <c r="F129" s="163" t="s">
        <v>4929</v>
      </c>
      <c r="H129" s="164">
        <v>4.8</v>
      </c>
      <c r="I129" s="165"/>
      <c r="L129" s="161"/>
      <c r="M129" s="166"/>
      <c r="T129" s="167"/>
      <c r="AT129" s="162" t="s">
        <v>197</v>
      </c>
      <c r="AU129" s="162" t="s">
        <v>80</v>
      </c>
      <c r="AV129" s="13" t="s">
        <v>84</v>
      </c>
      <c r="AW129" s="13" t="s">
        <v>30</v>
      </c>
      <c r="AX129" s="13" t="s">
        <v>80</v>
      </c>
      <c r="AY129" s="162" t="s">
        <v>187</v>
      </c>
    </row>
    <row r="130" spans="2:65" s="1" customFormat="1" ht="21.75" customHeight="1">
      <c r="B130" s="32"/>
      <c r="C130" s="137" t="s">
        <v>193</v>
      </c>
      <c r="D130" s="137" t="s">
        <v>189</v>
      </c>
      <c r="E130" s="138" t="s">
        <v>4930</v>
      </c>
      <c r="F130" s="139" t="s">
        <v>4931</v>
      </c>
      <c r="G130" s="140" t="s">
        <v>192</v>
      </c>
      <c r="H130" s="141">
        <v>4.8</v>
      </c>
      <c r="I130" s="142"/>
      <c r="J130" s="143">
        <f>ROUND(I130*H130,2)</f>
        <v>0</v>
      </c>
      <c r="K130" s="144"/>
      <c r="L130" s="32"/>
      <c r="M130" s="145" t="s">
        <v>1</v>
      </c>
      <c r="N130" s="146" t="s">
        <v>38</v>
      </c>
      <c r="P130" s="147">
        <f>O130*H130</f>
        <v>0</v>
      </c>
      <c r="Q130" s="147">
        <v>0</v>
      </c>
      <c r="R130" s="147">
        <f>Q130*H130</f>
        <v>0</v>
      </c>
      <c r="S130" s="147">
        <v>0</v>
      </c>
      <c r="T130" s="148">
        <f>S130*H130</f>
        <v>0</v>
      </c>
      <c r="AR130" s="149" t="s">
        <v>193</v>
      </c>
      <c r="AT130" s="149" t="s">
        <v>189</v>
      </c>
      <c r="AU130" s="149" t="s">
        <v>80</v>
      </c>
      <c r="AY130" s="17" t="s">
        <v>187</v>
      </c>
      <c r="BE130" s="150">
        <f>IF(N130="základní",J130,0)</f>
        <v>0</v>
      </c>
      <c r="BF130" s="150">
        <f>IF(N130="snížená",J130,0)</f>
        <v>0</v>
      </c>
      <c r="BG130" s="150">
        <f>IF(N130="zákl. přenesená",J130,0)</f>
        <v>0</v>
      </c>
      <c r="BH130" s="150">
        <f>IF(N130="sníž. přenesená",J130,0)</f>
        <v>0</v>
      </c>
      <c r="BI130" s="150">
        <f>IF(N130="nulová",J130,0)</f>
        <v>0</v>
      </c>
      <c r="BJ130" s="17" t="s">
        <v>80</v>
      </c>
      <c r="BK130" s="150">
        <f>ROUND(I130*H130,2)</f>
        <v>0</v>
      </c>
      <c r="BL130" s="17" t="s">
        <v>193</v>
      </c>
      <c r="BM130" s="149" t="s">
        <v>4932</v>
      </c>
    </row>
    <row r="131" spans="2:65" s="1" customFormat="1" ht="16.5" customHeight="1">
      <c r="B131" s="32"/>
      <c r="C131" s="137" t="s">
        <v>221</v>
      </c>
      <c r="D131" s="137" t="s">
        <v>189</v>
      </c>
      <c r="E131" s="138" t="s">
        <v>4933</v>
      </c>
      <c r="F131" s="139" t="s">
        <v>4934</v>
      </c>
      <c r="G131" s="140" t="s">
        <v>192</v>
      </c>
      <c r="H131" s="141">
        <v>4.8</v>
      </c>
      <c r="I131" s="142"/>
      <c r="J131" s="143">
        <f>ROUND(I131*H131,2)</f>
        <v>0</v>
      </c>
      <c r="K131" s="144"/>
      <c r="L131" s="32"/>
      <c r="M131" s="145" t="s">
        <v>1</v>
      </c>
      <c r="N131" s="146" t="s">
        <v>38</v>
      </c>
      <c r="P131" s="147">
        <f>O131*H131</f>
        <v>0</v>
      </c>
      <c r="Q131" s="147">
        <v>0</v>
      </c>
      <c r="R131" s="147">
        <f>Q131*H131</f>
        <v>0</v>
      </c>
      <c r="S131" s="147">
        <v>0</v>
      </c>
      <c r="T131" s="148">
        <f>S131*H131</f>
        <v>0</v>
      </c>
      <c r="AR131" s="149" t="s">
        <v>193</v>
      </c>
      <c r="AT131" s="149" t="s">
        <v>189</v>
      </c>
      <c r="AU131" s="149" t="s">
        <v>80</v>
      </c>
      <c r="AY131" s="17" t="s">
        <v>187</v>
      </c>
      <c r="BE131" s="150">
        <f>IF(N131="základní",J131,0)</f>
        <v>0</v>
      </c>
      <c r="BF131" s="150">
        <f>IF(N131="snížená",J131,0)</f>
        <v>0</v>
      </c>
      <c r="BG131" s="150">
        <f>IF(N131="zákl. přenesená",J131,0)</f>
        <v>0</v>
      </c>
      <c r="BH131" s="150">
        <f>IF(N131="sníž. přenesená",J131,0)</f>
        <v>0</v>
      </c>
      <c r="BI131" s="150">
        <f>IF(N131="nulová",J131,0)</f>
        <v>0</v>
      </c>
      <c r="BJ131" s="17" t="s">
        <v>80</v>
      </c>
      <c r="BK131" s="150">
        <f>ROUND(I131*H131,2)</f>
        <v>0</v>
      </c>
      <c r="BL131" s="17" t="s">
        <v>193</v>
      </c>
      <c r="BM131" s="149" t="s">
        <v>4935</v>
      </c>
    </row>
    <row r="132" spans="2:65" s="1" customFormat="1" ht="21.75" customHeight="1">
      <c r="B132" s="32"/>
      <c r="C132" s="137" t="s">
        <v>226</v>
      </c>
      <c r="D132" s="137" t="s">
        <v>189</v>
      </c>
      <c r="E132" s="138" t="s">
        <v>4720</v>
      </c>
      <c r="F132" s="139" t="s">
        <v>4936</v>
      </c>
      <c r="G132" s="140" t="s">
        <v>192</v>
      </c>
      <c r="H132" s="141">
        <v>2.2679999999999998</v>
      </c>
      <c r="I132" s="142"/>
      <c r="J132" s="143">
        <f>ROUND(I132*H132,2)</f>
        <v>0</v>
      </c>
      <c r="K132" s="144"/>
      <c r="L132" s="32"/>
      <c r="M132" s="145" t="s">
        <v>1</v>
      </c>
      <c r="N132" s="146" t="s">
        <v>38</v>
      </c>
      <c r="P132" s="147">
        <f>O132*H132</f>
        <v>0</v>
      </c>
      <c r="Q132" s="147">
        <v>0</v>
      </c>
      <c r="R132" s="147">
        <f>Q132*H132</f>
        <v>0</v>
      </c>
      <c r="S132" s="147">
        <v>0</v>
      </c>
      <c r="T132" s="148">
        <f>S132*H132</f>
        <v>0</v>
      </c>
      <c r="AR132" s="149" t="s">
        <v>193</v>
      </c>
      <c r="AT132" s="149" t="s">
        <v>189</v>
      </c>
      <c r="AU132" s="149" t="s">
        <v>80</v>
      </c>
      <c r="AY132" s="17" t="s">
        <v>187</v>
      </c>
      <c r="BE132" s="150">
        <f>IF(N132="základní",J132,0)</f>
        <v>0</v>
      </c>
      <c r="BF132" s="150">
        <f>IF(N132="snížená",J132,0)</f>
        <v>0</v>
      </c>
      <c r="BG132" s="150">
        <f>IF(N132="zákl. přenesená",J132,0)</f>
        <v>0</v>
      </c>
      <c r="BH132" s="150">
        <f>IF(N132="sníž. přenesená",J132,0)</f>
        <v>0</v>
      </c>
      <c r="BI132" s="150">
        <f>IF(N132="nulová",J132,0)</f>
        <v>0</v>
      </c>
      <c r="BJ132" s="17" t="s">
        <v>80</v>
      </c>
      <c r="BK132" s="150">
        <f>ROUND(I132*H132,2)</f>
        <v>0</v>
      </c>
      <c r="BL132" s="17" t="s">
        <v>193</v>
      </c>
      <c r="BM132" s="149" t="s">
        <v>4937</v>
      </c>
    </row>
    <row r="133" spans="2:65" s="13" customFormat="1" ht="11.25">
      <c r="B133" s="161"/>
      <c r="D133" s="151" t="s">
        <v>197</v>
      </c>
      <c r="E133" s="162" t="s">
        <v>1</v>
      </c>
      <c r="F133" s="163" t="s">
        <v>4938</v>
      </c>
      <c r="H133" s="164">
        <v>2.2679999999999998</v>
      </c>
      <c r="I133" s="165"/>
      <c r="L133" s="161"/>
      <c r="M133" s="166"/>
      <c r="T133" s="167"/>
      <c r="AT133" s="162" t="s">
        <v>197</v>
      </c>
      <c r="AU133" s="162" t="s">
        <v>80</v>
      </c>
      <c r="AV133" s="13" t="s">
        <v>84</v>
      </c>
      <c r="AW133" s="13" t="s">
        <v>30</v>
      </c>
      <c r="AX133" s="13" t="s">
        <v>73</v>
      </c>
      <c r="AY133" s="162" t="s">
        <v>187</v>
      </c>
    </row>
    <row r="134" spans="2:65" s="14" customFormat="1" ht="11.25">
      <c r="B134" s="168"/>
      <c r="D134" s="151" t="s">
        <v>197</v>
      </c>
      <c r="E134" s="169" t="s">
        <v>1</v>
      </c>
      <c r="F134" s="170" t="s">
        <v>202</v>
      </c>
      <c r="H134" s="171">
        <v>2.2679999999999998</v>
      </c>
      <c r="I134" s="172"/>
      <c r="L134" s="168"/>
      <c r="M134" s="173"/>
      <c r="T134" s="174"/>
      <c r="AT134" s="169" t="s">
        <v>197</v>
      </c>
      <c r="AU134" s="169" t="s">
        <v>80</v>
      </c>
      <c r="AV134" s="14" t="s">
        <v>193</v>
      </c>
      <c r="AW134" s="14" t="s">
        <v>30</v>
      </c>
      <c r="AX134" s="14" t="s">
        <v>80</v>
      </c>
      <c r="AY134" s="169" t="s">
        <v>187</v>
      </c>
    </row>
    <row r="135" spans="2:65" s="1" customFormat="1" ht="21.75" customHeight="1">
      <c r="B135" s="32"/>
      <c r="C135" s="137" t="s">
        <v>233</v>
      </c>
      <c r="D135" s="137" t="s">
        <v>189</v>
      </c>
      <c r="E135" s="138" t="s">
        <v>4939</v>
      </c>
      <c r="F135" s="139" t="s">
        <v>4940</v>
      </c>
      <c r="G135" s="140" t="s">
        <v>192</v>
      </c>
      <c r="H135" s="141">
        <v>2.2679999999999998</v>
      </c>
      <c r="I135" s="142"/>
      <c r="J135" s="143">
        <f>ROUND(I135*H135,2)</f>
        <v>0</v>
      </c>
      <c r="K135" s="144"/>
      <c r="L135" s="32"/>
      <c r="M135" s="145" t="s">
        <v>1</v>
      </c>
      <c r="N135" s="146" t="s">
        <v>38</v>
      </c>
      <c r="P135" s="147">
        <f>O135*H135</f>
        <v>0</v>
      </c>
      <c r="Q135" s="147">
        <v>0</v>
      </c>
      <c r="R135" s="147">
        <f>Q135*H135</f>
        <v>0</v>
      </c>
      <c r="S135" s="147">
        <v>0</v>
      </c>
      <c r="T135" s="148">
        <f>S135*H135</f>
        <v>0</v>
      </c>
      <c r="AR135" s="149" t="s">
        <v>193</v>
      </c>
      <c r="AT135" s="149" t="s">
        <v>189</v>
      </c>
      <c r="AU135" s="149" t="s">
        <v>80</v>
      </c>
      <c r="AY135" s="17" t="s">
        <v>187</v>
      </c>
      <c r="BE135" s="150">
        <f>IF(N135="základní",J135,0)</f>
        <v>0</v>
      </c>
      <c r="BF135" s="150">
        <f>IF(N135="snížená",J135,0)</f>
        <v>0</v>
      </c>
      <c r="BG135" s="150">
        <f>IF(N135="zákl. přenesená",J135,0)</f>
        <v>0</v>
      </c>
      <c r="BH135" s="150">
        <f>IF(N135="sníž. přenesená",J135,0)</f>
        <v>0</v>
      </c>
      <c r="BI135" s="150">
        <f>IF(N135="nulová",J135,0)</f>
        <v>0</v>
      </c>
      <c r="BJ135" s="17" t="s">
        <v>80</v>
      </c>
      <c r="BK135" s="150">
        <f>ROUND(I135*H135,2)</f>
        <v>0</v>
      </c>
      <c r="BL135" s="17" t="s">
        <v>193</v>
      </c>
      <c r="BM135" s="149" t="s">
        <v>4941</v>
      </c>
    </row>
    <row r="136" spans="2:65" s="13" customFormat="1" ht="11.25">
      <c r="B136" s="161"/>
      <c r="D136" s="151" t="s">
        <v>197</v>
      </c>
      <c r="E136" s="162" t="s">
        <v>1</v>
      </c>
      <c r="F136" s="163" t="s">
        <v>4942</v>
      </c>
      <c r="H136" s="164">
        <v>2.2679999999999998</v>
      </c>
      <c r="I136" s="165"/>
      <c r="L136" s="161"/>
      <c r="M136" s="166"/>
      <c r="T136" s="167"/>
      <c r="AT136" s="162" t="s">
        <v>197</v>
      </c>
      <c r="AU136" s="162" t="s">
        <v>80</v>
      </c>
      <c r="AV136" s="13" t="s">
        <v>84</v>
      </c>
      <c r="AW136" s="13" t="s">
        <v>30</v>
      </c>
      <c r="AX136" s="13" t="s">
        <v>80</v>
      </c>
      <c r="AY136" s="162" t="s">
        <v>187</v>
      </c>
    </row>
    <row r="137" spans="2:65" s="1" customFormat="1" ht="21.75" customHeight="1">
      <c r="B137" s="32"/>
      <c r="C137" s="137" t="s">
        <v>242</v>
      </c>
      <c r="D137" s="137" t="s">
        <v>189</v>
      </c>
      <c r="E137" s="138" t="s">
        <v>4723</v>
      </c>
      <c r="F137" s="139" t="s">
        <v>4943</v>
      </c>
      <c r="G137" s="140" t="s">
        <v>192</v>
      </c>
      <c r="H137" s="141">
        <v>2.2679999999999998</v>
      </c>
      <c r="I137" s="142"/>
      <c r="J137" s="143">
        <f>ROUND(I137*H137,2)</f>
        <v>0</v>
      </c>
      <c r="K137" s="144"/>
      <c r="L137" s="32"/>
      <c r="M137" s="145" t="s">
        <v>1</v>
      </c>
      <c r="N137" s="146" t="s">
        <v>38</v>
      </c>
      <c r="P137" s="147">
        <f>O137*H137</f>
        <v>0</v>
      </c>
      <c r="Q137" s="147">
        <v>0</v>
      </c>
      <c r="R137" s="147">
        <f>Q137*H137</f>
        <v>0</v>
      </c>
      <c r="S137" s="147">
        <v>0</v>
      </c>
      <c r="T137" s="148">
        <f>S137*H137</f>
        <v>0</v>
      </c>
      <c r="AR137" s="149" t="s">
        <v>193</v>
      </c>
      <c r="AT137" s="149" t="s">
        <v>189</v>
      </c>
      <c r="AU137" s="149" t="s">
        <v>80</v>
      </c>
      <c r="AY137" s="17" t="s">
        <v>187</v>
      </c>
      <c r="BE137" s="150">
        <f>IF(N137="základní",J137,0)</f>
        <v>0</v>
      </c>
      <c r="BF137" s="150">
        <f>IF(N137="snížená",J137,0)</f>
        <v>0</v>
      </c>
      <c r="BG137" s="150">
        <f>IF(N137="zákl. přenesená",J137,0)</f>
        <v>0</v>
      </c>
      <c r="BH137" s="150">
        <f>IF(N137="sníž. přenesená",J137,0)</f>
        <v>0</v>
      </c>
      <c r="BI137" s="150">
        <f>IF(N137="nulová",J137,0)</f>
        <v>0</v>
      </c>
      <c r="BJ137" s="17" t="s">
        <v>80</v>
      </c>
      <c r="BK137" s="150">
        <f>ROUND(I137*H137,2)</f>
        <v>0</v>
      </c>
      <c r="BL137" s="17" t="s">
        <v>193</v>
      </c>
      <c r="BM137" s="149" t="s">
        <v>4944</v>
      </c>
    </row>
    <row r="138" spans="2:65" s="1" customFormat="1" ht="16.5" customHeight="1">
      <c r="B138" s="32"/>
      <c r="C138" s="137" t="s">
        <v>251</v>
      </c>
      <c r="D138" s="137" t="s">
        <v>189</v>
      </c>
      <c r="E138" s="138" t="s">
        <v>4945</v>
      </c>
      <c r="F138" s="139" t="s">
        <v>4946</v>
      </c>
      <c r="G138" s="140" t="s">
        <v>192</v>
      </c>
      <c r="H138" s="141">
        <v>2.2679999999999998</v>
      </c>
      <c r="I138" s="142"/>
      <c r="J138" s="143">
        <f>ROUND(I138*H138,2)</f>
        <v>0</v>
      </c>
      <c r="K138" s="144"/>
      <c r="L138" s="32"/>
      <c r="M138" s="145" t="s">
        <v>1</v>
      </c>
      <c r="N138" s="146" t="s">
        <v>38</v>
      </c>
      <c r="P138" s="147">
        <f>O138*H138</f>
        <v>0</v>
      </c>
      <c r="Q138" s="147">
        <v>0</v>
      </c>
      <c r="R138" s="147">
        <f>Q138*H138</f>
        <v>0</v>
      </c>
      <c r="S138" s="147">
        <v>0</v>
      </c>
      <c r="T138" s="148">
        <f>S138*H138</f>
        <v>0</v>
      </c>
      <c r="AR138" s="149" t="s">
        <v>193</v>
      </c>
      <c r="AT138" s="149" t="s">
        <v>189</v>
      </c>
      <c r="AU138" s="149" t="s">
        <v>80</v>
      </c>
      <c r="AY138" s="17" t="s">
        <v>187</v>
      </c>
      <c r="BE138" s="150">
        <f>IF(N138="základní",J138,0)</f>
        <v>0</v>
      </c>
      <c r="BF138" s="150">
        <f>IF(N138="snížená",J138,0)</f>
        <v>0</v>
      </c>
      <c r="BG138" s="150">
        <f>IF(N138="zákl. přenesená",J138,0)</f>
        <v>0</v>
      </c>
      <c r="BH138" s="150">
        <f>IF(N138="sníž. přenesená",J138,0)</f>
        <v>0</v>
      </c>
      <c r="BI138" s="150">
        <f>IF(N138="nulová",J138,0)</f>
        <v>0</v>
      </c>
      <c r="BJ138" s="17" t="s">
        <v>80</v>
      </c>
      <c r="BK138" s="150">
        <f>ROUND(I138*H138,2)</f>
        <v>0</v>
      </c>
      <c r="BL138" s="17" t="s">
        <v>193</v>
      </c>
      <c r="BM138" s="149" t="s">
        <v>4947</v>
      </c>
    </row>
    <row r="139" spans="2:65" s="1" customFormat="1" ht="16.5" customHeight="1">
      <c r="B139" s="32"/>
      <c r="C139" s="137" t="s">
        <v>255</v>
      </c>
      <c r="D139" s="137" t="s">
        <v>189</v>
      </c>
      <c r="E139" s="138" t="s">
        <v>4727</v>
      </c>
      <c r="F139" s="139" t="s">
        <v>4948</v>
      </c>
      <c r="G139" s="140" t="s">
        <v>217</v>
      </c>
      <c r="H139" s="141">
        <v>3.62</v>
      </c>
      <c r="I139" s="142"/>
      <c r="J139" s="143">
        <f>ROUND(I139*H139,2)</f>
        <v>0</v>
      </c>
      <c r="K139" s="144"/>
      <c r="L139" s="32"/>
      <c r="M139" s="145" t="s">
        <v>1</v>
      </c>
      <c r="N139" s="146" t="s">
        <v>38</v>
      </c>
      <c r="P139" s="147">
        <f>O139*H139</f>
        <v>0</v>
      </c>
      <c r="Q139" s="147">
        <v>0</v>
      </c>
      <c r="R139" s="147">
        <f>Q139*H139</f>
        <v>0</v>
      </c>
      <c r="S139" s="147">
        <v>0</v>
      </c>
      <c r="T139" s="148">
        <f>S139*H139</f>
        <v>0</v>
      </c>
      <c r="AR139" s="149" t="s">
        <v>193</v>
      </c>
      <c r="AT139" s="149" t="s">
        <v>189</v>
      </c>
      <c r="AU139" s="149" t="s">
        <v>80</v>
      </c>
      <c r="AY139" s="17" t="s">
        <v>187</v>
      </c>
      <c r="BE139" s="150">
        <f>IF(N139="základní",J139,0)</f>
        <v>0</v>
      </c>
      <c r="BF139" s="150">
        <f>IF(N139="snížená",J139,0)</f>
        <v>0</v>
      </c>
      <c r="BG139" s="150">
        <f>IF(N139="zákl. přenesená",J139,0)</f>
        <v>0</v>
      </c>
      <c r="BH139" s="150">
        <f>IF(N139="sníž. přenesená",J139,0)</f>
        <v>0</v>
      </c>
      <c r="BI139" s="150">
        <f>IF(N139="nulová",J139,0)</f>
        <v>0</v>
      </c>
      <c r="BJ139" s="17" t="s">
        <v>80</v>
      </c>
      <c r="BK139" s="150">
        <f>ROUND(I139*H139,2)</f>
        <v>0</v>
      </c>
      <c r="BL139" s="17" t="s">
        <v>193</v>
      </c>
      <c r="BM139" s="149" t="s">
        <v>4949</v>
      </c>
    </row>
    <row r="140" spans="2:65" s="13" customFormat="1" ht="22.5">
      <c r="B140" s="161"/>
      <c r="D140" s="151" t="s">
        <v>197</v>
      </c>
      <c r="E140" s="162" t="s">
        <v>1</v>
      </c>
      <c r="F140" s="163" t="s">
        <v>4950</v>
      </c>
      <c r="H140" s="164">
        <v>3.62</v>
      </c>
      <c r="I140" s="165"/>
      <c r="L140" s="161"/>
      <c r="M140" s="166"/>
      <c r="T140" s="167"/>
      <c r="AT140" s="162" t="s">
        <v>197</v>
      </c>
      <c r="AU140" s="162" t="s">
        <v>80</v>
      </c>
      <c r="AV140" s="13" t="s">
        <v>84</v>
      </c>
      <c r="AW140" s="13" t="s">
        <v>30</v>
      </c>
      <c r="AX140" s="13" t="s">
        <v>80</v>
      </c>
      <c r="AY140" s="162" t="s">
        <v>187</v>
      </c>
    </row>
    <row r="141" spans="2:65" s="1" customFormat="1" ht="16.5" customHeight="1">
      <c r="B141" s="32"/>
      <c r="C141" s="137" t="s">
        <v>261</v>
      </c>
      <c r="D141" s="137" t="s">
        <v>189</v>
      </c>
      <c r="E141" s="138" t="s">
        <v>4951</v>
      </c>
      <c r="F141" s="139" t="s">
        <v>4952</v>
      </c>
      <c r="G141" s="140" t="s">
        <v>192</v>
      </c>
      <c r="H141" s="141">
        <v>3.78</v>
      </c>
      <c r="I141" s="142"/>
      <c r="J141" s="143">
        <f>ROUND(I141*H141,2)</f>
        <v>0</v>
      </c>
      <c r="K141" s="144"/>
      <c r="L141" s="32"/>
      <c r="M141" s="145" t="s">
        <v>1</v>
      </c>
      <c r="N141" s="146" t="s">
        <v>38</v>
      </c>
      <c r="P141" s="147">
        <f>O141*H141</f>
        <v>0</v>
      </c>
      <c r="Q141" s="147">
        <v>0</v>
      </c>
      <c r="R141" s="147">
        <f>Q141*H141</f>
        <v>0</v>
      </c>
      <c r="S141" s="147">
        <v>0</v>
      </c>
      <c r="T141" s="148">
        <f>S141*H141</f>
        <v>0</v>
      </c>
      <c r="AR141" s="149" t="s">
        <v>193</v>
      </c>
      <c r="AT141" s="149" t="s">
        <v>189</v>
      </c>
      <c r="AU141" s="149" t="s">
        <v>80</v>
      </c>
      <c r="AY141" s="17" t="s">
        <v>187</v>
      </c>
      <c r="BE141" s="150">
        <f>IF(N141="základní",J141,0)</f>
        <v>0</v>
      </c>
      <c r="BF141" s="150">
        <f>IF(N141="snížená",J141,0)</f>
        <v>0</v>
      </c>
      <c r="BG141" s="150">
        <f>IF(N141="zákl. přenesená",J141,0)</f>
        <v>0</v>
      </c>
      <c r="BH141" s="150">
        <f>IF(N141="sníž. přenesená",J141,0)</f>
        <v>0</v>
      </c>
      <c r="BI141" s="150">
        <f>IF(N141="nulová",J141,0)</f>
        <v>0</v>
      </c>
      <c r="BJ141" s="17" t="s">
        <v>80</v>
      </c>
      <c r="BK141" s="150">
        <f>ROUND(I141*H141,2)</f>
        <v>0</v>
      </c>
      <c r="BL141" s="17" t="s">
        <v>193</v>
      </c>
      <c r="BM141" s="149" t="s">
        <v>4953</v>
      </c>
    </row>
    <row r="142" spans="2:65" s="13" customFormat="1" ht="11.25">
      <c r="B142" s="161"/>
      <c r="D142" s="151" t="s">
        <v>197</v>
      </c>
      <c r="E142" s="162" t="s">
        <v>1</v>
      </c>
      <c r="F142" s="163" t="s">
        <v>4954</v>
      </c>
      <c r="H142" s="164">
        <v>3.78</v>
      </c>
      <c r="I142" s="165"/>
      <c r="L142" s="161"/>
      <c r="M142" s="166"/>
      <c r="T142" s="167"/>
      <c r="AT142" s="162" t="s">
        <v>197</v>
      </c>
      <c r="AU142" s="162" t="s">
        <v>80</v>
      </c>
      <c r="AV142" s="13" t="s">
        <v>84</v>
      </c>
      <c r="AW142" s="13" t="s">
        <v>30</v>
      </c>
      <c r="AX142" s="13" t="s">
        <v>80</v>
      </c>
      <c r="AY142" s="162" t="s">
        <v>187</v>
      </c>
    </row>
    <row r="143" spans="2:65" s="1" customFormat="1" ht="24.2" customHeight="1">
      <c r="B143" s="32"/>
      <c r="C143" s="137" t="s">
        <v>8</v>
      </c>
      <c r="D143" s="137" t="s">
        <v>189</v>
      </c>
      <c r="E143" s="138" t="s">
        <v>4955</v>
      </c>
      <c r="F143" s="139" t="s">
        <v>4956</v>
      </c>
      <c r="G143" s="140" t="s">
        <v>192</v>
      </c>
      <c r="H143" s="141">
        <v>1.62</v>
      </c>
      <c r="I143" s="142"/>
      <c r="J143" s="143">
        <f>ROUND(I143*H143,2)</f>
        <v>0</v>
      </c>
      <c r="K143" s="144"/>
      <c r="L143" s="32"/>
      <c r="M143" s="145" t="s">
        <v>1</v>
      </c>
      <c r="N143" s="146" t="s">
        <v>38</v>
      </c>
      <c r="P143" s="147">
        <f>O143*H143</f>
        <v>0</v>
      </c>
      <c r="Q143" s="147">
        <v>0</v>
      </c>
      <c r="R143" s="147">
        <f>Q143*H143</f>
        <v>0</v>
      </c>
      <c r="S143" s="147">
        <v>0</v>
      </c>
      <c r="T143" s="148">
        <f>S143*H143</f>
        <v>0</v>
      </c>
      <c r="AR143" s="149" t="s">
        <v>193</v>
      </c>
      <c r="AT143" s="149" t="s">
        <v>189</v>
      </c>
      <c r="AU143" s="149" t="s">
        <v>80</v>
      </c>
      <c r="AY143" s="17" t="s">
        <v>187</v>
      </c>
      <c r="BE143" s="150">
        <f>IF(N143="základní",J143,0)</f>
        <v>0</v>
      </c>
      <c r="BF143" s="150">
        <f>IF(N143="snížená",J143,0)</f>
        <v>0</v>
      </c>
      <c r="BG143" s="150">
        <f>IF(N143="zákl. přenesená",J143,0)</f>
        <v>0</v>
      </c>
      <c r="BH143" s="150">
        <f>IF(N143="sníž. přenesená",J143,0)</f>
        <v>0</v>
      </c>
      <c r="BI143" s="150">
        <f>IF(N143="nulová",J143,0)</f>
        <v>0</v>
      </c>
      <c r="BJ143" s="17" t="s">
        <v>80</v>
      </c>
      <c r="BK143" s="150">
        <f>ROUND(I143*H143,2)</f>
        <v>0</v>
      </c>
      <c r="BL143" s="17" t="s">
        <v>193</v>
      </c>
      <c r="BM143" s="149" t="s">
        <v>4957</v>
      </c>
    </row>
    <row r="144" spans="2:65" s="13" customFormat="1" ht="11.25">
      <c r="B144" s="161"/>
      <c r="D144" s="151" t="s">
        <v>197</v>
      </c>
      <c r="E144" s="162" t="s">
        <v>1</v>
      </c>
      <c r="F144" s="163" t="s">
        <v>4958</v>
      </c>
      <c r="H144" s="164">
        <v>1.62</v>
      </c>
      <c r="I144" s="165"/>
      <c r="L144" s="161"/>
      <c r="M144" s="166"/>
      <c r="T144" s="167"/>
      <c r="AT144" s="162" t="s">
        <v>197</v>
      </c>
      <c r="AU144" s="162" t="s">
        <v>80</v>
      </c>
      <c r="AV144" s="13" t="s">
        <v>84</v>
      </c>
      <c r="AW144" s="13" t="s">
        <v>30</v>
      </c>
      <c r="AX144" s="13" t="s">
        <v>73</v>
      </c>
      <c r="AY144" s="162" t="s">
        <v>187</v>
      </c>
    </row>
    <row r="145" spans="2:65" s="14" customFormat="1" ht="11.25">
      <c r="B145" s="168"/>
      <c r="D145" s="151" t="s">
        <v>197</v>
      </c>
      <c r="E145" s="169" t="s">
        <v>1</v>
      </c>
      <c r="F145" s="170" t="s">
        <v>202</v>
      </c>
      <c r="H145" s="171">
        <v>1.62</v>
      </c>
      <c r="I145" s="172"/>
      <c r="L145" s="168"/>
      <c r="M145" s="173"/>
      <c r="T145" s="174"/>
      <c r="AT145" s="169" t="s">
        <v>197</v>
      </c>
      <c r="AU145" s="169" t="s">
        <v>80</v>
      </c>
      <c r="AV145" s="14" t="s">
        <v>193</v>
      </c>
      <c r="AW145" s="14" t="s">
        <v>30</v>
      </c>
      <c r="AX145" s="14" t="s">
        <v>80</v>
      </c>
      <c r="AY145" s="169" t="s">
        <v>187</v>
      </c>
    </row>
    <row r="146" spans="2:65" s="1" customFormat="1" ht="21.75" customHeight="1">
      <c r="B146" s="32"/>
      <c r="C146" s="137" t="s">
        <v>270</v>
      </c>
      <c r="D146" s="137" t="s">
        <v>189</v>
      </c>
      <c r="E146" s="138" t="s">
        <v>4959</v>
      </c>
      <c r="F146" s="139" t="s">
        <v>4960</v>
      </c>
      <c r="G146" s="140" t="s">
        <v>192</v>
      </c>
      <c r="H146" s="141">
        <v>1.62</v>
      </c>
      <c r="I146" s="142"/>
      <c r="J146" s="143">
        <f>ROUND(I146*H146,2)</f>
        <v>0</v>
      </c>
      <c r="K146" s="144"/>
      <c r="L146" s="32"/>
      <c r="M146" s="145" t="s">
        <v>1</v>
      </c>
      <c r="N146" s="146" t="s">
        <v>38</v>
      </c>
      <c r="P146" s="147">
        <f>O146*H146</f>
        <v>0</v>
      </c>
      <c r="Q146" s="147">
        <v>0</v>
      </c>
      <c r="R146" s="147">
        <f>Q146*H146</f>
        <v>0</v>
      </c>
      <c r="S146" s="147">
        <v>0</v>
      </c>
      <c r="T146" s="148">
        <f>S146*H146</f>
        <v>0</v>
      </c>
      <c r="AR146" s="149" t="s">
        <v>193</v>
      </c>
      <c r="AT146" s="149" t="s">
        <v>189</v>
      </c>
      <c r="AU146" s="149" t="s">
        <v>80</v>
      </c>
      <c r="AY146" s="17" t="s">
        <v>187</v>
      </c>
      <c r="BE146" s="150">
        <f>IF(N146="základní",J146,0)</f>
        <v>0</v>
      </c>
      <c r="BF146" s="150">
        <f>IF(N146="snížená",J146,0)</f>
        <v>0</v>
      </c>
      <c r="BG146" s="150">
        <f>IF(N146="zákl. přenesená",J146,0)</f>
        <v>0</v>
      </c>
      <c r="BH146" s="150">
        <f>IF(N146="sníž. přenesená",J146,0)</f>
        <v>0</v>
      </c>
      <c r="BI146" s="150">
        <f>IF(N146="nulová",J146,0)</f>
        <v>0</v>
      </c>
      <c r="BJ146" s="17" t="s">
        <v>80</v>
      </c>
      <c r="BK146" s="150">
        <f>ROUND(I146*H146,2)</f>
        <v>0</v>
      </c>
      <c r="BL146" s="17" t="s">
        <v>193</v>
      </c>
      <c r="BM146" s="149" t="s">
        <v>4961</v>
      </c>
    </row>
    <row r="147" spans="2:65" s="13" customFormat="1" ht="11.25">
      <c r="B147" s="161"/>
      <c r="D147" s="151" t="s">
        <v>197</v>
      </c>
      <c r="E147" s="162" t="s">
        <v>1</v>
      </c>
      <c r="F147" s="163" t="s">
        <v>4962</v>
      </c>
      <c r="H147" s="164">
        <v>1.62</v>
      </c>
      <c r="I147" s="165"/>
      <c r="L147" s="161"/>
      <c r="M147" s="166"/>
      <c r="T147" s="167"/>
      <c r="AT147" s="162" t="s">
        <v>197</v>
      </c>
      <c r="AU147" s="162" t="s">
        <v>80</v>
      </c>
      <c r="AV147" s="13" t="s">
        <v>84</v>
      </c>
      <c r="AW147" s="13" t="s">
        <v>30</v>
      </c>
      <c r="AX147" s="13" t="s">
        <v>80</v>
      </c>
      <c r="AY147" s="162" t="s">
        <v>187</v>
      </c>
    </row>
    <row r="148" spans="2:65" s="1" customFormat="1" ht="16.5" customHeight="1">
      <c r="B148" s="32"/>
      <c r="C148" s="175" t="s">
        <v>274</v>
      </c>
      <c r="D148" s="175" t="s">
        <v>338</v>
      </c>
      <c r="E148" s="176" t="s">
        <v>4963</v>
      </c>
      <c r="F148" s="177" t="s">
        <v>4964</v>
      </c>
      <c r="G148" s="178" t="s">
        <v>217</v>
      </c>
      <c r="H148" s="179">
        <v>2.59</v>
      </c>
      <c r="I148" s="180"/>
      <c r="J148" s="181">
        <f>ROUND(I148*H148,2)</f>
        <v>0</v>
      </c>
      <c r="K148" s="182"/>
      <c r="L148" s="183"/>
      <c r="M148" s="184" t="s">
        <v>1</v>
      </c>
      <c r="N148" s="185" t="s">
        <v>38</v>
      </c>
      <c r="P148" s="147">
        <f>O148*H148</f>
        <v>0</v>
      </c>
      <c r="Q148" s="147">
        <v>1</v>
      </c>
      <c r="R148" s="147">
        <f>Q148*H148</f>
        <v>2.59</v>
      </c>
      <c r="S148" s="147">
        <v>0</v>
      </c>
      <c r="T148" s="148">
        <f>S148*H148</f>
        <v>0</v>
      </c>
      <c r="AR148" s="149" t="s">
        <v>242</v>
      </c>
      <c r="AT148" s="149" t="s">
        <v>338</v>
      </c>
      <c r="AU148" s="149" t="s">
        <v>80</v>
      </c>
      <c r="AY148" s="17" t="s">
        <v>187</v>
      </c>
      <c r="BE148" s="150">
        <f>IF(N148="základní",J148,0)</f>
        <v>0</v>
      </c>
      <c r="BF148" s="150">
        <f>IF(N148="snížená",J148,0)</f>
        <v>0</v>
      </c>
      <c r="BG148" s="150">
        <f>IF(N148="zákl. přenesená",J148,0)</f>
        <v>0</v>
      </c>
      <c r="BH148" s="150">
        <f>IF(N148="sníž. přenesená",J148,0)</f>
        <v>0</v>
      </c>
      <c r="BI148" s="150">
        <f>IF(N148="nulová",J148,0)</f>
        <v>0</v>
      </c>
      <c r="BJ148" s="17" t="s">
        <v>80</v>
      </c>
      <c r="BK148" s="150">
        <f>ROUND(I148*H148,2)</f>
        <v>0</v>
      </c>
      <c r="BL148" s="17" t="s">
        <v>193</v>
      </c>
      <c r="BM148" s="149" t="s">
        <v>4965</v>
      </c>
    </row>
    <row r="149" spans="2:65" s="13" customFormat="1" ht="11.25">
      <c r="B149" s="161"/>
      <c r="D149" s="151" t="s">
        <v>197</v>
      </c>
      <c r="E149" s="162" t="s">
        <v>1</v>
      </c>
      <c r="F149" s="163" t="s">
        <v>4966</v>
      </c>
      <c r="H149" s="164">
        <v>2.59</v>
      </c>
      <c r="I149" s="165"/>
      <c r="L149" s="161"/>
      <c r="M149" s="166"/>
      <c r="T149" s="167"/>
      <c r="AT149" s="162" t="s">
        <v>197</v>
      </c>
      <c r="AU149" s="162" t="s">
        <v>80</v>
      </c>
      <c r="AV149" s="13" t="s">
        <v>84</v>
      </c>
      <c r="AW149" s="13" t="s">
        <v>30</v>
      </c>
      <c r="AX149" s="13" t="s">
        <v>80</v>
      </c>
      <c r="AY149" s="162" t="s">
        <v>187</v>
      </c>
    </row>
    <row r="150" spans="2:65" s="11" customFormat="1" ht="25.9" customHeight="1">
      <c r="B150" s="125"/>
      <c r="D150" s="126" t="s">
        <v>72</v>
      </c>
      <c r="E150" s="127" t="s">
        <v>193</v>
      </c>
      <c r="F150" s="127" t="s">
        <v>471</v>
      </c>
      <c r="I150" s="128"/>
      <c r="J150" s="129">
        <f>BK150</f>
        <v>0</v>
      </c>
      <c r="L150" s="125"/>
      <c r="M150" s="130"/>
      <c r="P150" s="131">
        <f>SUM(P151:P152)</f>
        <v>0</v>
      </c>
      <c r="R150" s="131">
        <f>SUM(R151:R152)</f>
        <v>0</v>
      </c>
      <c r="T150" s="132">
        <f>SUM(T151:T152)</f>
        <v>0</v>
      </c>
      <c r="AR150" s="126" t="s">
        <v>80</v>
      </c>
      <c r="AT150" s="133" t="s">
        <v>72</v>
      </c>
      <c r="AU150" s="133" t="s">
        <v>73</v>
      </c>
      <c r="AY150" s="126" t="s">
        <v>187</v>
      </c>
      <c r="BK150" s="134">
        <f>SUM(BK151:BK152)</f>
        <v>0</v>
      </c>
    </row>
    <row r="151" spans="2:65" s="1" customFormat="1" ht="16.5" customHeight="1">
      <c r="B151" s="32"/>
      <c r="C151" s="137" t="s">
        <v>279</v>
      </c>
      <c r="D151" s="137" t="s">
        <v>189</v>
      </c>
      <c r="E151" s="138" t="s">
        <v>4967</v>
      </c>
      <c r="F151" s="139" t="s">
        <v>4968</v>
      </c>
      <c r="G151" s="140" t="s">
        <v>192</v>
      </c>
      <c r="H151" s="141">
        <v>0.54</v>
      </c>
      <c r="I151" s="142"/>
      <c r="J151" s="143">
        <f>ROUND(I151*H151,2)</f>
        <v>0</v>
      </c>
      <c r="K151" s="144"/>
      <c r="L151" s="32"/>
      <c r="M151" s="145" t="s">
        <v>1</v>
      </c>
      <c r="N151" s="146" t="s">
        <v>38</v>
      </c>
      <c r="P151" s="147">
        <f>O151*H151</f>
        <v>0</v>
      </c>
      <c r="Q151" s="147">
        <v>0</v>
      </c>
      <c r="R151" s="147">
        <f>Q151*H151</f>
        <v>0</v>
      </c>
      <c r="S151" s="147">
        <v>0</v>
      </c>
      <c r="T151" s="148">
        <f>S151*H151</f>
        <v>0</v>
      </c>
      <c r="AR151" s="149" t="s">
        <v>193</v>
      </c>
      <c r="AT151" s="149" t="s">
        <v>189</v>
      </c>
      <c r="AU151" s="149" t="s">
        <v>80</v>
      </c>
      <c r="AY151" s="17" t="s">
        <v>187</v>
      </c>
      <c r="BE151" s="150">
        <f>IF(N151="základní",J151,0)</f>
        <v>0</v>
      </c>
      <c r="BF151" s="150">
        <f>IF(N151="snížená",J151,0)</f>
        <v>0</v>
      </c>
      <c r="BG151" s="150">
        <f>IF(N151="zákl. přenesená",J151,0)</f>
        <v>0</v>
      </c>
      <c r="BH151" s="150">
        <f>IF(N151="sníž. přenesená",J151,0)</f>
        <v>0</v>
      </c>
      <c r="BI151" s="150">
        <f>IF(N151="nulová",J151,0)</f>
        <v>0</v>
      </c>
      <c r="BJ151" s="17" t="s">
        <v>80</v>
      </c>
      <c r="BK151" s="150">
        <f>ROUND(I151*H151,2)</f>
        <v>0</v>
      </c>
      <c r="BL151" s="17" t="s">
        <v>193</v>
      </c>
      <c r="BM151" s="149" t="s">
        <v>4969</v>
      </c>
    </row>
    <row r="152" spans="2:65" s="13" customFormat="1" ht="11.25">
      <c r="B152" s="161"/>
      <c r="D152" s="151" t="s">
        <v>197</v>
      </c>
      <c r="E152" s="162" t="s">
        <v>1</v>
      </c>
      <c r="F152" s="163" t="s">
        <v>4970</v>
      </c>
      <c r="H152" s="164">
        <v>0.54</v>
      </c>
      <c r="I152" s="165"/>
      <c r="L152" s="161"/>
      <c r="M152" s="166"/>
      <c r="T152" s="167"/>
      <c r="AT152" s="162" t="s">
        <v>197</v>
      </c>
      <c r="AU152" s="162" t="s">
        <v>80</v>
      </c>
      <c r="AV152" s="13" t="s">
        <v>84</v>
      </c>
      <c r="AW152" s="13" t="s">
        <v>30</v>
      </c>
      <c r="AX152" s="13" t="s">
        <v>80</v>
      </c>
      <c r="AY152" s="162" t="s">
        <v>187</v>
      </c>
    </row>
    <row r="153" spans="2:65" s="11" customFormat="1" ht="25.9" customHeight="1">
      <c r="B153" s="125"/>
      <c r="D153" s="126" t="s">
        <v>72</v>
      </c>
      <c r="E153" s="127" t="s">
        <v>185</v>
      </c>
      <c r="F153" s="127" t="s">
        <v>186</v>
      </c>
      <c r="I153" s="128"/>
      <c r="J153" s="129">
        <f>BK153</f>
        <v>0</v>
      </c>
      <c r="L153" s="125"/>
      <c r="M153" s="130"/>
      <c r="P153" s="131">
        <f>P154+P158+P171</f>
        <v>0</v>
      </c>
      <c r="R153" s="131">
        <f>R154+R158+R171</f>
        <v>0.99946619999999986</v>
      </c>
      <c r="T153" s="132">
        <f>T154+T158+T171</f>
        <v>0</v>
      </c>
      <c r="AR153" s="126" t="s">
        <v>80</v>
      </c>
      <c r="AT153" s="133" t="s">
        <v>72</v>
      </c>
      <c r="AU153" s="133" t="s">
        <v>73</v>
      </c>
      <c r="AY153" s="126" t="s">
        <v>187</v>
      </c>
      <c r="BK153" s="134">
        <f>BK154+BK158+BK171</f>
        <v>0</v>
      </c>
    </row>
    <row r="154" spans="2:65" s="11" customFormat="1" ht="22.9" customHeight="1">
      <c r="B154" s="125"/>
      <c r="D154" s="126" t="s">
        <v>72</v>
      </c>
      <c r="E154" s="135" t="s">
        <v>210</v>
      </c>
      <c r="F154" s="135" t="s">
        <v>302</v>
      </c>
      <c r="I154" s="128"/>
      <c r="J154" s="136">
        <f>BK154</f>
        <v>0</v>
      </c>
      <c r="L154" s="125"/>
      <c r="M154" s="130"/>
      <c r="P154" s="131">
        <f>SUM(P155:P157)</f>
        <v>0</v>
      </c>
      <c r="R154" s="131">
        <f>SUM(R155:R157)</f>
        <v>0</v>
      </c>
      <c r="T154" s="132">
        <f>SUM(T155:T157)</f>
        <v>0</v>
      </c>
      <c r="AR154" s="126" t="s">
        <v>80</v>
      </c>
      <c r="AT154" s="133" t="s">
        <v>72</v>
      </c>
      <c r="AU154" s="133" t="s">
        <v>80</v>
      </c>
      <c r="AY154" s="126" t="s">
        <v>187</v>
      </c>
      <c r="BK154" s="134">
        <f>SUM(BK155:BK157)</f>
        <v>0</v>
      </c>
    </row>
    <row r="155" spans="2:65" s="1" customFormat="1" ht="24.2" customHeight="1">
      <c r="B155" s="32"/>
      <c r="C155" s="137" t="s">
        <v>325</v>
      </c>
      <c r="D155" s="137" t="s">
        <v>189</v>
      </c>
      <c r="E155" s="138" t="s">
        <v>4971</v>
      </c>
      <c r="F155" s="139" t="s">
        <v>4972</v>
      </c>
      <c r="G155" s="140" t="s">
        <v>406</v>
      </c>
      <c r="H155" s="141">
        <v>3</v>
      </c>
      <c r="I155" s="142"/>
      <c r="J155" s="143">
        <f>ROUND(I155*H155,2)</f>
        <v>0</v>
      </c>
      <c r="K155" s="144"/>
      <c r="L155" s="32"/>
      <c r="M155" s="145" t="s">
        <v>1</v>
      </c>
      <c r="N155" s="146" t="s">
        <v>38</v>
      </c>
      <c r="P155" s="147">
        <f>O155*H155</f>
        <v>0</v>
      </c>
      <c r="Q155" s="147">
        <v>0</v>
      </c>
      <c r="R155" s="147">
        <f>Q155*H155</f>
        <v>0</v>
      </c>
      <c r="S155" s="147">
        <v>0</v>
      </c>
      <c r="T155" s="148">
        <f>S155*H155</f>
        <v>0</v>
      </c>
      <c r="AR155" s="149" t="s">
        <v>193</v>
      </c>
      <c r="AT155" s="149" t="s">
        <v>189</v>
      </c>
      <c r="AU155" s="149" t="s">
        <v>84</v>
      </c>
      <c r="AY155" s="17" t="s">
        <v>187</v>
      </c>
      <c r="BE155" s="150">
        <f>IF(N155="základní",J155,0)</f>
        <v>0</v>
      </c>
      <c r="BF155" s="150">
        <f>IF(N155="snížená",J155,0)</f>
        <v>0</v>
      </c>
      <c r="BG155" s="150">
        <f>IF(N155="zákl. přenesená",J155,0)</f>
        <v>0</v>
      </c>
      <c r="BH155" s="150">
        <f>IF(N155="sníž. přenesená",J155,0)</f>
        <v>0</v>
      </c>
      <c r="BI155" s="150">
        <f>IF(N155="nulová",J155,0)</f>
        <v>0</v>
      </c>
      <c r="BJ155" s="17" t="s">
        <v>80</v>
      </c>
      <c r="BK155" s="150">
        <f>ROUND(I155*H155,2)</f>
        <v>0</v>
      </c>
      <c r="BL155" s="17" t="s">
        <v>193</v>
      </c>
      <c r="BM155" s="149" t="s">
        <v>4973</v>
      </c>
    </row>
    <row r="156" spans="2:65" s="1" customFormat="1" ht="117">
      <c r="B156" s="32"/>
      <c r="D156" s="151" t="s">
        <v>195</v>
      </c>
      <c r="F156" s="152" t="s">
        <v>4974</v>
      </c>
      <c r="I156" s="153"/>
      <c r="L156" s="32"/>
      <c r="M156" s="154"/>
      <c r="T156" s="56"/>
      <c r="AT156" s="17" t="s">
        <v>195</v>
      </c>
      <c r="AU156" s="17" t="s">
        <v>84</v>
      </c>
    </row>
    <row r="157" spans="2:65" s="1" customFormat="1" ht="49.15" customHeight="1">
      <c r="B157" s="32"/>
      <c r="C157" s="175" t="s">
        <v>337</v>
      </c>
      <c r="D157" s="175" t="s">
        <v>338</v>
      </c>
      <c r="E157" s="176" t="s">
        <v>4975</v>
      </c>
      <c r="F157" s="177" t="s">
        <v>4976</v>
      </c>
      <c r="G157" s="178" t="s">
        <v>406</v>
      </c>
      <c r="H157" s="179">
        <v>3</v>
      </c>
      <c r="I157" s="180"/>
      <c r="J157" s="181">
        <f>ROUND(I157*H157,2)</f>
        <v>0</v>
      </c>
      <c r="K157" s="182"/>
      <c r="L157" s="183"/>
      <c r="M157" s="184" t="s">
        <v>1</v>
      </c>
      <c r="N157" s="185" t="s">
        <v>38</v>
      </c>
      <c r="P157" s="147">
        <f>O157*H157</f>
        <v>0</v>
      </c>
      <c r="Q157" s="147">
        <v>0</v>
      </c>
      <c r="R157" s="147">
        <f>Q157*H157</f>
        <v>0</v>
      </c>
      <c r="S157" s="147">
        <v>0</v>
      </c>
      <c r="T157" s="148">
        <f>S157*H157</f>
        <v>0</v>
      </c>
      <c r="AR157" s="149" t="s">
        <v>242</v>
      </c>
      <c r="AT157" s="149" t="s">
        <v>338</v>
      </c>
      <c r="AU157" s="149" t="s">
        <v>84</v>
      </c>
      <c r="AY157" s="17" t="s">
        <v>187</v>
      </c>
      <c r="BE157" s="150">
        <f>IF(N157="základní",J157,0)</f>
        <v>0</v>
      </c>
      <c r="BF157" s="150">
        <f>IF(N157="snížená",J157,0)</f>
        <v>0</v>
      </c>
      <c r="BG157" s="150">
        <f>IF(N157="zákl. přenesená",J157,0)</f>
        <v>0</v>
      </c>
      <c r="BH157" s="150">
        <f>IF(N157="sníž. přenesená",J157,0)</f>
        <v>0</v>
      </c>
      <c r="BI157" s="150">
        <f>IF(N157="nulová",J157,0)</f>
        <v>0</v>
      </c>
      <c r="BJ157" s="17" t="s">
        <v>80</v>
      </c>
      <c r="BK157" s="150">
        <f>ROUND(I157*H157,2)</f>
        <v>0</v>
      </c>
      <c r="BL157" s="17" t="s">
        <v>193</v>
      </c>
      <c r="BM157" s="149" t="s">
        <v>4977</v>
      </c>
    </row>
    <row r="158" spans="2:65" s="11" customFormat="1" ht="22.9" customHeight="1">
      <c r="B158" s="125"/>
      <c r="D158" s="126" t="s">
        <v>72</v>
      </c>
      <c r="E158" s="135" t="s">
        <v>242</v>
      </c>
      <c r="F158" s="135" t="s">
        <v>966</v>
      </c>
      <c r="I158" s="128"/>
      <c r="J158" s="136">
        <f>BK158</f>
        <v>0</v>
      </c>
      <c r="L158" s="125"/>
      <c r="M158" s="130"/>
      <c r="P158" s="131">
        <f>SUM(P159:P170)</f>
        <v>0</v>
      </c>
      <c r="R158" s="131">
        <f>SUM(R159:R170)</f>
        <v>0.99946619999999986</v>
      </c>
      <c r="T158" s="132">
        <f>SUM(T159:T170)</f>
        <v>0</v>
      </c>
      <c r="AR158" s="126" t="s">
        <v>80</v>
      </c>
      <c r="AT158" s="133" t="s">
        <v>72</v>
      </c>
      <c r="AU158" s="133" t="s">
        <v>80</v>
      </c>
      <c r="AY158" s="126" t="s">
        <v>187</v>
      </c>
      <c r="BK158" s="134">
        <f>SUM(BK159:BK170)</f>
        <v>0</v>
      </c>
    </row>
    <row r="159" spans="2:65" s="1" customFormat="1" ht="37.9" customHeight="1">
      <c r="B159" s="32"/>
      <c r="C159" s="137" t="s">
        <v>287</v>
      </c>
      <c r="D159" s="137" t="s">
        <v>189</v>
      </c>
      <c r="E159" s="138" t="s">
        <v>4978</v>
      </c>
      <c r="F159" s="139" t="s">
        <v>4979</v>
      </c>
      <c r="G159" s="140" t="s">
        <v>397</v>
      </c>
      <c r="H159" s="141">
        <v>6</v>
      </c>
      <c r="I159" s="142"/>
      <c r="J159" s="143">
        <f>ROUND(I159*H159,2)</f>
        <v>0</v>
      </c>
      <c r="K159" s="144"/>
      <c r="L159" s="32"/>
      <c r="M159" s="145" t="s">
        <v>1</v>
      </c>
      <c r="N159" s="146" t="s">
        <v>38</v>
      </c>
      <c r="P159" s="147">
        <f>O159*H159</f>
        <v>0</v>
      </c>
      <c r="Q159" s="147">
        <v>1.0000000000000001E-5</v>
      </c>
      <c r="R159" s="147">
        <f>Q159*H159</f>
        <v>6.0000000000000008E-5</v>
      </c>
      <c r="S159" s="147">
        <v>0</v>
      </c>
      <c r="T159" s="148">
        <f>S159*H159</f>
        <v>0</v>
      </c>
      <c r="AR159" s="149" t="s">
        <v>193</v>
      </c>
      <c r="AT159" s="149" t="s">
        <v>189</v>
      </c>
      <c r="AU159" s="149" t="s">
        <v>84</v>
      </c>
      <c r="AY159" s="17" t="s">
        <v>187</v>
      </c>
      <c r="BE159" s="150">
        <f>IF(N159="základní",J159,0)</f>
        <v>0</v>
      </c>
      <c r="BF159" s="150">
        <f>IF(N159="snížená",J159,0)</f>
        <v>0</v>
      </c>
      <c r="BG159" s="150">
        <f>IF(N159="zákl. přenesená",J159,0)</f>
        <v>0</v>
      </c>
      <c r="BH159" s="150">
        <f>IF(N159="sníž. přenesená",J159,0)</f>
        <v>0</v>
      </c>
      <c r="BI159" s="150">
        <f>IF(N159="nulová",J159,0)</f>
        <v>0</v>
      </c>
      <c r="BJ159" s="17" t="s">
        <v>80</v>
      </c>
      <c r="BK159" s="150">
        <f>ROUND(I159*H159,2)</f>
        <v>0</v>
      </c>
      <c r="BL159" s="17" t="s">
        <v>193</v>
      </c>
      <c r="BM159" s="149" t="s">
        <v>4980</v>
      </c>
    </row>
    <row r="160" spans="2:65" s="1" customFormat="1" ht="97.5">
      <c r="B160" s="32"/>
      <c r="D160" s="151" t="s">
        <v>195</v>
      </c>
      <c r="F160" s="152" t="s">
        <v>4981</v>
      </c>
      <c r="I160" s="153"/>
      <c r="L160" s="32"/>
      <c r="M160" s="154"/>
      <c r="T160" s="56"/>
      <c r="AT160" s="17" t="s">
        <v>195</v>
      </c>
      <c r="AU160" s="17" t="s">
        <v>84</v>
      </c>
    </row>
    <row r="161" spans="2:65" s="1" customFormat="1" ht="16.5" customHeight="1">
      <c r="B161" s="32"/>
      <c r="C161" s="175" t="s">
        <v>293</v>
      </c>
      <c r="D161" s="175" t="s">
        <v>338</v>
      </c>
      <c r="E161" s="176" t="s">
        <v>4982</v>
      </c>
      <c r="F161" s="177" t="s">
        <v>4983</v>
      </c>
      <c r="G161" s="178" t="s">
        <v>397</v>
      </c>
      <c r="H161" s="179">
        <v>6.18</v>
      </c>
      <c r="I161" s="180"/>
      <c r="J161" s="181">
        <f>ROUND(I161*H161,2)</f>
        <v>0</v>
      </c>
      <c r="K161" s="182"/>
      <c r="L161" s="183"/>
      <c r="M161" s="184" t="s">
        <v>1</v>
      </c>
      <c r="N161" s="185" t="s">
        <v>38</v>
      </c>
      <c r="P161" s="147">
        <f>O161*H161</f>
        <v>0</v>
      </c>
      <c r="Q161" s="147">
        <v>2.5899999999999999E-3</v>
      </c>
      <c r="R161" s="147">
        <f>Q161*H161</f>
        <v>1.6006199999999998E-2</v>
      </c>
      <c r="S161" s="147">
        <v>0</v>
      </c>
      <c r="T161" s="148">
        <f>S161*H161</f>
        <v>0</v>
      </c>
      <c r="AR161" s="149" t="s">
        <v>242</v>
      </c>
      <c r="AT161" s="149" t="s">
        <v>338</v>
      </c>
      <c r="AU161" s="149" t="s">
        <v>84</v>
      </c>
      <c r="AY161" s="17" t="s">
        <v>187</v>
      </c>
      <c r="BE161" s="150">
        <f>IF(N161="základní",J161,0)</f>
        <v>0</v>
      </c>
      <c r="BF161" s="150">
        <f>IF(N161="snížená",J161,0)</f>
        <v>0</v>
      </c>
      <c r="BG161" s="150">
        <f>IF(N161="zákl. přenesená",J161,0)</f>
        <v>0</v>
      </c>
      <c r="BH161" s="150">
        <f>IF(N161="sníž. přenesená",J161,0)</f>
        <v>0</v>
      </c>
      <c r="BI161" s="150">
        <f>IF(N161="nulová",J161,0)</f>
        <v>0</v>
      </c>
      <c r="BJ161" s="17" t="s">
        <v>80</v>
      </c>
      <c r="BK161" s="150">
        <f>ROUND(I161*H161,2)</f>
        <v>0</v>
      </c>
      <c r="BL161" s="17" t="s">
        <v>193</v>
      </c>
      <c r="BM161" s="149" t="s">
        <v>4984</v>
      </c>
    </row>
    <row r="162" spans="2:65" s="13" customFormat="1" ht="11.25">
      <c r="B162" s="161"/>
      <c r="D162" s="151" t="s">
        <v>197</v>
      </c>
      <c r="E162" s="162" t="s">
        <v>1</v>
      </c>
      <c r="F162" s="163" t="s">
        <v>4985</v>
      </c>
      <c r="H162" s="164">
        <v>6.18</v>
      </c>
      <c r="I162" s="165"/>
      <c r="L162" s="161"/>
      <c r="M162" s="166"/>
      <c r="T162" s="167"/>
      <c r="AT162" s="162" t="s">
        <v>197</v>
      </c>
      <c r="AU162" s="162" t="s">
        <v>84</v>
      </c>
      <c r="AV162" s="13" t="s">
        <v>84</v>
      </c>
      <c r="AW162" s="13" t="s">
        <v>30</v>
      </c>
      <c r="AX162" s="13" t="s">
        <v>80</v>
      </c>
      <c r="AY162" s="162" t="s">
        <v>187</v>
      </c>
    </row>
    <row r="163" spans="2:65" s="1" customFormat="1" ht="44.25" customHeight="1">
      <c r="B163" s="32"/>
      <c r="C163" s="137" t="s">
        <v>297</v>
      </c>
      <c r="D163" s="137" t="s">
        <v>189</v>
      </c>
      <c r="E163" s="138" t="s">
        <v>4986</v>
      </c>
      <c r="F163" s="139" t="s">
        <v>4987</v>
      </c>
      <c r="G163" s="140" t="s">
        <v>406</v>
      </c>
      <c r="H163" s="141">
        <v>3</v>
      </c>
      <c r="I163" s="142"/>
      <c r="J163" s="143">
        <f>ROUND(I163*H163,2)</f>
        <v>0</v>
      </c>
      <c r="K163" s="144"/>
      <c r="L163" s="32"/>
      <c r="M163" s="145" t="s">
        <v>1</v>
      </c>
      <c r="N163" s="146" t="s">
        <v>38</v>
      </c>
      <c r="P163" s="147">
        <f>O163*H163</f>
        <v>0</v>
      </c>
      <c r="Q163" s="147">
        <v>0.1056</v>
      </c>
      <c r="R163" s="147">
        <f>Q163*H163</f>
        <v>0.31679999999999997</v>
      </c>
      <c r="S163" s="147">
        <v>0</v>
      </c>
      <c r="T163" s="148">
        <f>S163*H163</f>
        <v>0</v>
      </c>
      <c r="AR163" s="149" t="s">
        <v>193</v>
      </c>
      <c r="AT163" s="149" t="s">
        <v>189</v>
      </c>
      <c r="AU163" s="149" t="s">
        <v>84</v>
      </c>
      <c r="AY163" s="17" t="s">
        <v>187</v>
      </c>
      <c r="BE163" s="150">
        <f>IF(N163="základní",J163,0)</f>
        <v>0</v>
      </c>
      <c r="BF163" s="150">
        <f>IF(N163="snížená",J163,0)</f>
        <v>0</v>
      </c>
      <c r="BG163" s="150">
        <f>IF(N163="zákl. přenesená",J163,0)</f>
        <v>0</v>
      </c>
      <c r="BH163" s="150">
        <f>IF(N163="sníž. přenesená",J163,0)</f>
        <v>0</v>
      </c>
      <c r="BI163" s="150">
        <f>IF(N163="nulová",J163,0)</f>
        <v>0</v>
      </c>
      <c r="BJ163" s="17" t="s">
        <v>80</v>
      </c>
      <c r="BK163" s="150">
        <f>ROUND(I163*H163,2)</f>
        <v>0</v>
      </c>
      <c r="BL163" s="17" t="s">
        <v>193</v>
      </c>
      <c r="BM163" s="149" t="s">
        <v>4988</v>
      </c>
    </row>
    <row r="164" spans="2:65" s="1" customFormat="1" ht="78">
      <c r="B164" s="32"/>
      <c r="D164" s="151" t="s">
        <v>195</v>
      </c>
      <c r="F164" s="152" t="s">
        <v>4989</v>
      </c>
      <c r="I164" s="153"/>
      <c r="L164" s="32"/>
      <c r="M164" s="154"/>
      <c r="T164" s="56"/>
      <c r="AT164" s="17" t="s">
        <v>195</v>
      </c>
      <c r="AU164" s="17" t="s">
        <v>84</v>
      </c>
    </row>
    <row r="165" spans="2:65" s="1" customFormat="1" ht="37.9" customHeight="1">
      <c r="B165" s="32"/>
      <c r="C165" s="137" t="s">
        <v>303</v>
      </c>
      <c r="D165" s="137" t="s">
        <v>189</v>
      </c>
      <c r="E165" s="138" t="s">
        <v>4990</v>
      </c>
      <c r="F165" s="139" t="s">
        <v>4991</v>
      </c>
      <c r="G165" s="140" t="s">
        <v>406</v>
      </c>
      <c r="H165" s="141">
        <v>3</v>
      </c>
      <c r="I165" s="142"/>
      <c r="J165" s="143">
        <f>ROUND(I165*H165,2)</f>
        <v>0</v>
      </c>
      <c r="K165" s="144"/>
      <c r="L165" s="32"/>
      <c r="M165" s="145" t="s">
        <v>1</v>
      </c>
      <c r="N165" s="146" t="s">
        <v>38</v>
      </c>
      <c r="P165" s="147">
        <f>O165*H165</f>
        <v>0</v>
      </c>
      <c r="Q165" s="147">
        <v>1.2120000000000001E-2</v>
      </c>
      <c r="R165" s="147">
        <f>Q165*H165</f>
        <v>3.6360000000000003E-2</v>
      </c>
      <c r="S165" s="147">
        <v>0</v>
      </c>
      <c r="T165" s="148">
        <f>S165*H165</f>
        <v>0</v>
      </c>
      <c r="AR165" s="149" t="s">
        <v>193</v>
      </c>
      <c r="AT165" s="149" t="s">
        <v>189</v>
      </c>
      <c r="AU165" s="149" t="s">
        <v>84</v>
      </c>
      <c r="AY165" s="17" t="s">
        <v>187</v>
      </c>
      <c r="BE165" s="150">
        <f>IF(N165="základní",J165,0)</f>
        <v>0</v>
      </c>
      <c r="BF165" s="150">
        <f>IF(N165="snížená",J165,0)</f>
        <v>0</v>
      </c>
      <c r="BG165" s="150">
        <f>IF(N165="zákl. přenesená",J165,0)</f>
        <v>0</v>
      </c>
      <c r="BH165" s="150">
        <f>IF(N165="sníž. přenesená",J165,0)</f>
        <v>0</v>
      </c>
      <c r="BI165" s="150">
        <f>IF(N165="nulová",J165,0)</f>
        <v>0</v>
      </c>
      <c r="BJ165" s="17" t="s">
        <v>80</v>
      </c>
      <c r="BK165" s="150">
        <f>ROUND(I165*H165,2)</f>
        <v>0</v>
      </c>
      <c r="BL165" s="17" t="s">
        <v>193</v>
      </c>
      <c r="BM165" s="149" t="s">
        <v>4992</v>
      </c>
    </row>
    <row r="166" spans="2:65" s="1" customFormat="1" ht="78">
      <c r="B166" s="32"/>
      <c r="D166" s="151" t="s">
        <v>195</v>
      </c>
      <c r="F166" s="152" t="s">
        <v>4989</v>
      </c>
      <c r="I166" s="153"/>
      <c r="L166" s="32"/>
      <c r="M166" s="154"/>
      <c r="T166" s="56"/>
      <c r="AT166" s="17" t="s">
        <v>195</v>
      </c>
      <c r="AU166" s="17" t="s">
        <v>84</v>
      </c>
    </row>
    <row r="167" spans="2:65" s="1" customFormat="1" ht="37.9" customHeight="1">
      <c r="B167" s="32"/>
      <c r="C167" s="137" t="s">
        <v>312</v>
      </c>
      <c r="D167" s="137" t="s">
        <v>189</v>
      </c>
      <c r="E167" s="138" t="s">
        <v>4993</v>
      </c>
      <c r="F167" s="139" t="s">
        <v>4994</v>
      </c>
      <c r="G167" s="140" t="s">
        <v>406</v>
      </c>
      <c r="H167" s="141">
        <v>3</v>
      </c>
      <c r="I167" s="142"/>
      <c r="J167" s="143">
        <f>ROUND(I167*H167,2)</f>
        <v>0</v>
      </c>
      <c r="K167" s="144"/>
      <c r="L167" s="32"/>
      <c r="M167" s="145" t="s">
        <v>1</v>
      </c>
      <c r="N167" s="146" t="s">
        <v>38</v>
      </c>
      <c r="P167" s="147">
        <f>O167*H167</f>
        <v>0</v>
      </c>
      <c r="Q167" s="147">
        <v>0.21007999999999999</v>
      </c>
      <c r="R167" s="147">
        <f>Q167*H167</f>
        <v>0.63023999999999991</v>
      </c>
      <c r="S167" s="147">
        <v>0</v>
      </c>
      <c r="T167" s="148">
        <f>S167*H167</f>
        <v>0</v>
      </c>
      <c r="AR167" s="149" t="s">
        <v>193</v>
      </c>
      <c r="AT167" s="149" t="s">
        <v>189</v>
      </c>
      <c r="AU167" s="149" t="s">
        <v>84</v>
      </c>
      <c r="AY167" s="17" t="s">
        <v>187</v>
      </c>
      <c r="BE167" s="150">
        <f>IF(N167="základní",J167,0)</f>
        <v>0</v>
      </c>
      <c r="BF167" s="150">
        <f>IF(N167="snížená",J167,0)</f>
        <v>0</v>
      </c>
      <c r="BG167" s="150">
        <f>IF(N167="zákl. přenesená",J167,0)</f>
        <v>0</v>
      </c>
      <c r="BH167" s="150">
        <f>IF(N167="sníž. přenesená",J167,0)</f>
        <v>0</v>
      </c>
      <c r="BI167" s="150">
        <f>IF(N167="nulová",J167,0)</f>
        <v>0</v>
      </c>
      <c r="BJ167" s="17" t="s">
        <v>80</v>
      </c>
      <c r="BK167" s="150">
        <f>ROUND(I167*H167,2)</f>
        <v>0</v>
      </c>
      <c r="BL167" s="17" t="s">
        <v>193</v>
      </c>
      <c r="BM167" s="149" t="s">
        <v>4995</v>
      </c>
    </row>
    <row r="168" spans="2:65" s="1" customFormat="1" ht="78">
      <c r="B168" s="32"/>
      <c r="D168" s="151" t="s">
        <v>195</v>
      </c>
      <c r="F168" s="152" t="s">
        <v>4989</v>
      </c>
      <c r="I168" s="153"/>
      <c r="L168" s="32"/>
      <c r="M168" s="154"/>
      <c r="T168" s="56"/>
      <c r="AT168" s="17" t="s">
        <v>195</v>
      </c>
      <c r="AU168" s="17" t="s">
        <v>84</v>
      </c>
    </row>
    <row r="169" spans="2:65" s="1" customFormat="1" ht="37.9" customHeight="1">
      <c r="B169" s="32"/>
      <c r="C169" s="137" t="s">
        <v>7</v>
      </c>
      <c r="D169" s="137" t="s">
        <v>189</v>
      </c>
      <c r="E169" s="138" t="s">
        <v>4996</v>
      </c>
      <c r="F169" s="139" t="s">
        <v>4997</v>
      </c>
      <c r="G169" s="140" t="s">
        <v>406</v>
      </c>
      <c r="H169" s="141">
        <v>3</v>
      </c>
      <c r="I169" s="142"/>
      <c r="J169" s="143">
        <f>ROUND(I169*H169,2)</f>
        <v>0</v>
      </c>
      <c r="K169" s="144"/>
      <c r="L169" s="32"/>
      <c r="M169" s="145" t="s">
        <v>1</v>
      </c>
      <c r="N169" s="146" t="s">
        <v>38</v>
      </c>
      <c r="P169" s="147">
        <f>O169*H169</f>
        <v>0</v>
      </c>
      <c r="Q169" s="147">
        <v>0</v>
      </c>
      <c r="R169" s="147">
        <f>Q169*H169</f>
        <v>0</v>
      </c>
      <c r="S169" s="147">
        <v>0</v>
      </c>
      <c r="T169" s="148">
        <f>S169*H169</f>
        <v>0</v>
      </c>
      <c r="AR169" s="149" t="s">
        <v>193</v>
      </c>
      <c r="AT169" s="149" t="s">
        <v>189</v>
      </c>
      <c r="AU169" s="149" t="s">
        <v>84</v>
      </c>
      <c r="AY169" s="17" t="s">
        <v>187</v>
      </c>
      <c r="BE169" s="150">
        <f>IF(N169="základní",J169,0)</f>
        <v>0</v>
      </c>
      <c r="BF169" s="150">
        <f>IF(N169="snížená",J169,0)</f>
        <v>0</v>
      </c>
      <c r="BG169" s="150">
        <f>IF(N169="zákl. přenesená",J169,0)</f>
        <v>0</v>
      </c>
      <c r="BH169" s="150">
        <f>IF(N169="sníž. přenesená",J169,0)</f>
        <v>0</v>
      </c>
      <c r="BI169" s="150">
        <f>IF(N169="nulová",J169,0)</f>
        <v>0</v>
      </c>
      <c r="BJ169" s="17" t="s">
        <v>80</v>
      </c>
      <c r="BK169" s="150">
        <f>ROUND(I169*H169,2)</f>
        <v>0</v>
      </c>
      <c r="BL169" s="17" t="s">
        <v>193</v>
      </c>
      <c r="BM169" s="149" t="s">
        <v>4998</v>
      </c>
    </row>
    <row r="170" spans="2:65" s="1" customFormat="1" ht="78">
      <c r="B170" s="32"/>
      <c r="D170" s="151" t="s">
        <v>195</v>
      </c>
      <c r="F170" s="152" t="s">
        <v>4989</v>
      </c>
      <c r="I170" s="153"/>
      <c r="L170" s="32"/>
      <c r="M170" s="154"/>
      <c r="T170" s="56"/>
      <c r="AT170" s="17" t="s">
        <v>195</v>
      </c>
      <c r="AU170" s="17" t="s">
        <v>84</v>
      </c>
    </row>
    <row r="171" spans="2:65" s="11" customFormat="1" ht="22.9" customHeight="1">
      <c r="B171" s="125"/>
      <c r="D171" s="126" t="s">
        <v>72</v>
      </c>
      <c r="E171" s="135" t="s">
        <v>1291</v>
      </c>
      <c r="F171" s="135" t="s">
        <v>1292</v>
      </c>
      <c r="I171" s="128"/>
      <c r="J171" s="136">
        <f>BK171</f>
        <v>0</v>
      </c>
      <c r="L171" s="125"/>
      <c r="M171" s="130"/>
      <c r="P171" s="131">
        <f>SUM(P172:P173)</f>
        <v>0</v>
      </c>
      <c r="R171" s="131">
        <f>SUM(R172:R173)</f>
        <v>0</v>
      </c>
      <c r="T171" s="132">
        <f>SUM(T172:T173)</f>
        <v>0</v>
      </c>
      <c r="AR171" s="126" t="s">
        <v>80</v>
      </c>
      <c r="AT171" s="133" t="s">
        <v>72</v>
      </c>
      <c r="AU171" s="133" t="s">
        <v>80</v>
      </c>
      <c r="AY171" s="126" t="s">
        <v>187</v>
      </c>
      <c r="BK171" s="134">
        <f>SUM(BK172:BK173)</f>
        <v>0</v>
      </c>
    </row>
    <row r="172" spans="2:65" s="1" customFormat="1" ht="49.15" customHeight="1">
      <c r="B172" s="32"/>
      <c r="C172" s="137" t="s">
        <v>343</v>
      </c>
      <c r="D172" s="137" t="s">
        <v>189</v>
      </c>
      <c r="E172" s="138" t="s">
        <v>4999</v>
      </c>
      <c r="F172" s="139" t="s">
        <v>5000</v>
      </c>
      <c r="G172" s="140" t="s">
        <v>217</v>
      </c>
      <c r="H172" s="141">
        <v>3.589</v>
      </c>
      <c r="I172" s="142"/>
      <c r="J172" s="143">
        <f>ROUND(I172*H172,2)</f>
        <v>0</v>
      </c>
      <c r="K172" s="144"/>
      <c r="L172" s="32"/>
      <c r="M172" s="145" t="s">
        <v>1</v>
      </c>
      <c r="N172" s="146" t="s">
        <v>38</v>
      </c>
      <c r="P172" s="147">
        <f>O172*H172</f>
        <v>0</v>
      </c>
      <c r="Q172" s="147">
        <v>0</v>
      </c>
      <c r="R172" s="147">
        <f>Q172*H172</f>
        <v>0</v>
      </c>
      <c r="S172" s="147">
        <v>0</v>
      </c>
      <c r="T172" s="148">
        <f>S172*H172</f>
        <v>0</v>
      </c>
      <c r="AR172" s="149" t="s">
        <v>193</v>
      </c>
      <c r="AT172" s="149" t="s">
        <v>189</v>
      </c>
      <c r="AU172" s="149" t="s">
        <v>84</v>
      </c>
      <c r="AY172" s="17" t="s">
        <v>187</v>
      </c>
      <c r="BE172" s="150">
        <f>IF(N172="základní",J172,0)</f>
        <v>0</v>
      </c>
      <c r="BF172" s="150">
        <f>IF(N172="snížená",J172,0)</f>
        <v>0</v>
      </c>
      <c r="BG172" s="150">
        <f>IF(N172="zákl. přenesená",J172,0)</f>
        <v>0</v>
      </c>
      <c r="BH172" s="150">
        <f>IF(N172="sníž. přenesená",J172,0)</f>
        <v>0</v>
      </c>
      <c r="BI172" s="150">
        <f>IF(N172="nulová",J172,0)</f>
        <v>0</v>
      </c>
      <c r="BJ172" s="17" t="s">
        <v>80</v>
      </c>
      <c r="BK172" s="150">
        <f>ROUND(I172*H172,2)</f>
        <v>0</v>
      </c>
      <c r="BL172" s="17" t="s">
        <v>193</v>
      </c>
      <c r="BM172" s="149" t="s">
        <v>5001</v>
      </c>
    </row>
    <row r="173" spans="2:65" s="1" customFormat="1" ht="48.75">
      <c r="B173" s="32"/>
      <c r="D173" s="151" t="s">
        <v>195</v>
      </c>
      <c r="F173" s="152" t="s">
        <v>5002</v>
      </c>
      <c r="I173" s="153"/>
      <c r="L173" s="32"/>
      <c r="M173" s="199"/>
      <c r="N173" s="195"/>
      <c r="O173" s="195"/>
      <c r="P173" s="195"/>
      <c r="Q173" s="195"/>
      <c r="R173" s="195"/>
      <c r="S173" s="195"/>
      <c r="T173" s="200"/>
      <c r="AT173" s="17" t="s">
        <v>195</v>
      </c>
      <c r="AU173" s="17" t="s">
        <v>84</v>
      </c>
    </row>
    <row r="174" spans="2:65" s="1" customFormat="1" ht="6.95" customHeight="1">
      <c r="B174" s="44"/>
      <c r="C174" s="45"/>
      <c r="D174" s="45"/>
      <c r="E174" s="45"/>
      <c r="F174" s="45"/>
      <c r="G174" s="45"/>
      <c r="H174" s="45"/>
      <c r="I174" s="45"/>
      <c r="J174" s="45"/>
      <c r="K174" s="45"/>
      <c r="L174" s="32"/>
    </row>
  </sheetData>
  <sheetProtection algorithmName="SHA-512" hashValue="cf9Ht+cIIMHuSRa+0b6IHX1xAojCgw1znvhwQ7sRFnWQFZLTMgbP1vCjS0dbUJIbL8Q7GicTlDwXAzfLYI3OpA==" saltValue="opa1oSqFdq1FaE7C0E7+3DGLrIV22LIJV9PA1agitjL8HpsO0KpbD25L30Hd0vz1AuPgUbi+e5Xf1HetY3oXEg==" spinCount="100000" sheet="1" objects="1" scenarios="1" formatColumns="0" formatRows="0" autoFilter="0"/>
  <autoFilter ref="C121:K173" xr:uid="{00000000-0009-0000-0000-00000F000000}"/>
  <mergeCells count="9">
    <mergeCell ref="E87:H87"/>
    <mergeCell ref="E112:H112"/>
    <mergeCell ref="E114:H114"/>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BM170"/>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126</v>
      </c>
    </row>
    <row r="3" spans="2:46" ht="6.95" customHeight="1">
      <c r="B3" s="18"/>
      <c r="C3" s="19"/>
      <c r="D3" s="19"/>
      <c r="E3" s="19"/>
      <c r="F3" s="19"/>
      <c r="G3" s="19"/>
      <c r="H3" s="19"/>
      <c r="I3" s="19"/>
      <c r="J3" s="19"/>
      <c r="K3" s="19"/>
      <c r="L3" s="20"/>
      <c r="AT3" s="17" t="s">
        <v>84</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s="1" customFormat="1" ht="12" customHeight="1">
      <c r="B8" s="32"/>
      <c r="D8" s="27" t="s">
        <v>134</v>
      </c>
      <c r="L8" s="32"/>
    </row>
    <row r="9" spans="2:46" s="1" customFormat="1" ht="16.5" customHeight="1">
      <c r="B9" s="32"/>
      <c r="E9" s="206" t="s">
        <v>5003</v>
      </c>
      <c r="F9" s="245"/>
      <c r="G9" s="245"/>
      <c r="H9" s="245"/>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2703</v>
      </c>
      <c r="I12" s="27" t="s">
        <v>22</v>
      </c>
      <c r="J12" s="52" t="str">
        <f>'Rekapitulace stavby'!AN8</f>
        <v>11. 8. 2025</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2704</v>
      </c>
      <c r="I15" s="27" t="s">
        <v>26</v>
      </c>
      <c r="J15" s="25" t="s">
        <v>1</v>
      </c>
      <c r="L15" s="32"/>
    </row>
    <row r="16" spans="2:46" s="1" customFormat="1" ht="6.95" customHeight="1">
      <c r="B16" s="32"/>
      <c r="L16" s="32"/>
    </row>
    <row r="17" spans="2:12" s="1" customFormat="1" ht="12" customHeight="1">
      <c r="B17" s="32"/>
      <c r="D17" s="27" t="s">
        <v>27</v>
      </c>
      <c r="I17" s="27" t="s">
        <v>25</v>
      </c>
      <c r="J17" s="28" t="str">
        <f>'Rekapitulace stavby'!AN13</f>
        <v>Vyplň údaj</v>
      </c>
      <c r="L17" s="32"/>
    </row>
    <row r="18" spans="2:12" s="1" customFormat="1" ht="18" customHeight="1">
      <c r="B18" s="32"/>
      <c r="E18" s="246" t="str">
        <f>'Rekapitulace stavby'!E14</f>
        <v>Vyplň údaj</v>
      </c>
      <c r="F18" s="211"/>
      <c r="G18" s="211"/>
      <c r="H18" s="211"/>
      <c r="I18" s="27" t="s">
        <v>26</v>
      </c>
      <c r="J18" s="28" t="str">
        <f>'Rekapitulace stavby'!AN14</f>
        <v>Vyplň údaj</v>
      </c>
      <c r="L18" s="32"/>
    </row>
    <row r="19" spans="2:12" s="1" customFormat="1" ht="6.95" customHeight="1">
      <c r="B19" s="32"/>
      <c r="L19" s="32"/>
    </row>
    <row r="20" spans="2:12" s="1" customFormat="1" ht="12" customHeight="1">
      <c r="B20" s="32"/>
      <c r="D20" s="27" t="s">
        <v>29</v>
      </c>
      <c r="I20" s="27" t="s">
        <v>25</v>
      </c>
      <c r="J20" s="25" t="s">
        <v>1</v>
      </c>
      <c r="L20" s="32"/>
    </row>
    <row r="21" spans="2:12" s="1" customFormat="1" ht="18" customHeight="1">
      <c r="B21" s="32"/>
      <c r="E21" s="25" t="s">
        <v>2705</v>
      </c>
      <c r="I21" s="27" t="s">
        <v>26</v>
      </c>
      <c r="J21" s="25" t="s">
        <v>1</v>
      </c>
      <c r="L21" s="32"/>
    </row>
    <row r="22" spans="2:12" s="1" customFormat="1" ht="6.95" customHeight="1">
      <c r="B22" s="32"/>
      <c r="L22" s="32"/>
    </row>
    <row r="23" spans="2:12" s="1" customFormat="1" ht="12" customHeight="1">
      <c r="B23" s="32"/>
      <c r="D23" s="27" t="s">
        <v>31</v>
      </c>
      <c r="I23" s="27" t="s">
        <v>25</v>
      </c>
      <c r="J23" s="25" t="s">
        <v>1</v>
      </c>
      <c r="L23" s="32"/>
    </row>
    <row r="24" spans="2:12" s="1" customFormat="1" ht="18" customHeight="1">
      <c r="B24" s="32"/>
      <c r="E24" s="25" t="s">
        <v>2706</v>
      </c>
      <c r="I24" s="27" t="s">
        <v>26</v>
      </c>
      <c r="J24" s="25" t="s">
        <v>1</v>
      </c>
      <c r="L24" s="32"/>
    </row>
    <row r="25" spans="2:12" s="1" customFormat="1" ht="6.95" customHeight="1">
      <c r="B25" s="32"/>
      <c r="L25" s="32"/>
    </row>
    <row r="26" spans="2:12" s="1" customFormat="1" ht="12" customHeight="1">
      <c r="B26" s="32"/>
      <c r="D26" s="27" t="s">
        <v>32</v>
      </c>
      <c r="L26" s="32"/>
    </row>
    <row r="27" spans="2:12" s="7" customFormat="1" ht="16.5" customHeight="1">
      <c r="B27" s="94"/>
      <c r="E27" s="216" t="s">
        <v>1</v>
      </c>
      <c r="F27" s="216"/>
      <c r="G27" s="216"/>
      <c r="H27" s="216"/>
      <c r="L27" s="94"/>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5" t="s">
        <v>33</v>
      </c>
      <c r="J30" s="66">
        <f>ROUND(J122, 2)</f>
        <v>0</v>
      </c>
      <c r="L30" s="32"/>
    </row>
    <row r="31" spans="2:12" s="1" customFormat="1" ht="6.95" customHeight="1">
      <c r="B31" s="32"/>
      <c r="D31" s="53"/>
      <c r="E31" s="53"/>
      <c r="F31" s="53"/>
      <c r="G31" s="53"/>
      <c r="H31" s="53"/>
      <c r="I31" s="53"/>
      <c r="J31" s="53"/>
      <c r="K31" s="53"/>
      <c r="L31" s="32"/>
    </row>
    <row r="32" spans="2:12" s="1" customFormat="1" ht="14.45" customHeight="1">
      <c r="B32" s="32"/>
      <c r="F32" s="35" t="s">
        <v>35</v>
      </c>
      <c r="I32" s="35" t="s">
        <v>34</v>
      </c>
      <c r="J32" s="35" t="s">
        <v>36</v>
      </c>
      <c r="L32" s="32"/>
    </row>
    <row r="33" spans="2:12" s="1" customFormat="1" ht="14.45" customHeight="1">
      <c r="B33" s="32"/>
      <c r="D33" s="55" t="s">
        <v>37</v>
      </c>
      <c r="E33" s="27" t="s">
        <v>38</v>
      </c>
      <c r="F33" s="86">
        <f>ROUND((SUM(BE122:BE169)),  2)</f>
        <v>0</v>
      </c>
      <c r="I33" s="96">
        <v>0.21</v>
      </c>
      <c r="J33" s="86">
        <f>ROUND(((SUM(BE122:BE169))*I33),  2)</f>
        <v>0</v>
      </c>
      <c r="L33" s="32"/>
    </row>
    <row r="34" spans="2:12" s="1" customFormat="1" ht="14.45" customHeight="1">
      <c r="B34" s="32"/>
      <c r="E34" s="27" t="s">
        <v>39</v>
      </c>
      <c r="F34" s="86">
        <f>ROUND((SUM(BF122:BF169)),  2)</f>
        <v>0</v>
      </c>
      <c r="I34" s="96">
        <v>0.12</v>
      </c>
      <c r="J34" s="86">
        <f>ROUND(((SUM(BF122:BF169))*I34),  2)</f>
        <v>0</v>
      </c>
      <c r="L34" s="32"/>
    </row>
    <row r="35" spans="2:12" s="1" customFormat="1" ht="14.45" hidden="1" customHeight="1">
      <c r="B35" s="32"/>
      <c r="E35" s="27" t="s">
        <v>40</v>
      </c>
      <c r="F35" s="86">
        <f>ROUND((SUM(BG122:BG169)),  2)</f>
        <v>0</v>
      </c>
      <c r="I35" s="96">
        <v>0.21</v>
      </c>
      <c r="J35" s="86">
        <f>0</f>
        <v>0</v>
      </c>
      <c r="L35" s="32"/>
    </row>
    <row r="36" spans="2:12" s="1" customFormat="1" ht="14.45" hidden="1" customHeight="1">
      <c r="B36" s="32"/>
      <c r="E36" s="27" t="s">
        <v>41</v>
      </c>
      <c r="F36" s="86">
        <f>ROUND((SUM(BH122:BH169)),  2)</f>
        <v>0</v>
      </c>
      <c r="I36" s="96">
        <v>0.12</v>
      </c>
      <c r="J36" s="86">
        <f>0</f>
        <v>0</v>
      </c>
      <c r="L36" s="32"/>
    </row>
    <row r="37" spans="2:12" s="1" customFormat="1" ht="14.45" hidden="1" customHeight="1">
      <c r="B37" s="32"/>
      <c r="E37" s="27" t="s">
        <v>42</v>
      </c>
      <c r="F37" s="86">
        <f>ROUND((SUM(BI122:BI169)),  2)</f>
        <v>0</v>
      </c>
      <c r="I37" s="96">
        <v>0</v>
      </c>
      <c r="J37" s="86">
        <f>0</f>
        <v>0</v>
      </c>
      <c r="L37" s="32"/>
    </row>
    <row r="38" spans="2:12" s="1" customFormat="1" ht="6.95" customHeight="1">
      <c r="B38" s="32"/>
      <c r="L38" s="32"/>
    </row>
    <row r="39" spans="2:12" s="1" customFormat="1" ht="25.35" customHeight="1">
      <c r="B39" s="32"/>
      <c r="C39" s="97"/>
      <c r="D39" s="98" t="s">
        <v>43</v>
      </c>
      <c r="E39" s="57"/>
      <c r="F39" s="57"/>
      <c r="G39" s="99" t="s">
        <v>44</v>
      </c>
      <c r="H39" s="100" t="s">
        <v>45</v>
      </c>
      <c r="I39" s="57"/>
      <c r="J39" s="101">
        <f>SUM(J30:J37)</f>
        <v>0</v>
      </c>
      <c r="K39" s="102"/>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136</v>
      </c>
      <c r="L82" s="32"/>
    </row>
    <row r="83" spans="2:47" s="1" customFormat="1" ht="6.95" customHeight="1">
      <c r="B83" s="32"/>
      <c r="L83" s="32"/>
    </row>
    <row r="84" spans="2:47" s="1" customFormat="1" ht="12" customHeight="1">
      <c r="B84" s="32"/>
      <c r="C84" s="27" t="s">
        <v>16</v>
      </c>
      <c r="L84" s="32"/>
    </row>
    <row r="85" spans="2:47" s="1" customFormat="1" ht="16.5" customHeight="1">
      <c r="B85" s="32"/>
      <c r="E85" s="243" t="str">
        <f>E7</f>
        <v>I-20002 - Modernizace bytových domů ul. Šenovská 65,67 a 69</v>
      </c>
      <c r="F85" s="244"/>
      <c r="G85" s="244"/>
      <c r="H85" s="244"/>
      <c r="L85" s="32"/>
    </row>
    <row r="86" spans="2:47" s="1" customFormat="1" ht="12" customHeight="1">
      <c r="B86" s="32"/>
      <c r="C86" s="27" t="s">
        <v>134</v>
      </c>
      <c r="L86" s="32"/>
    </row>
    <row r="87" spans="2:47" s="1" customFormat="1" ht="16.5" customHeight="1">
      <c r="B87" s="32"/>
      <c r="E87" s="206" t="str">
        <f>E9</f>
        <v>007 - SO 03 - Přípojka plynu pro BD Šenovská 69</v>
      </c>
      <c r="F87" s="245"/>
      <c r="G87" s="245"/>
      <c r="H87" s="245"/>
      <c r="L87" s="32"/>
    </row>
    <row r="88" spans="2:47" s="1" customFormat="1" ht="6.95" customHeight="1">
      <c r="B88" s="32"/>
      <c r="L88" s="32"/>
    </row>
    <row r="89" spans="2:47" s="1" customFormat="1" ht="12" customHeight="1">
      <c r="B89" s="32"/>
      <c r="C89" s="27" t="s">
        <v>20</v>
      </c>
      <c r="F89" s="25" t="str">
        <f>F12</f>
        <v>Ostrava</v>
      </c>
      <c r="I89" s="27" t="s">
        <v>22</v>
      </c>
      <c r="J89" s="52" t="str">
        <f>IF(J12="","",J12)</f>
        <v>11. 8. 2025</v>
      </c>
      <c r="L89" s="32"/>
    </row>
    <row r="90" spans="2:47" s="1" customFormat="1" ht="6.95" customHeight="1">
      <c r="B90" s="32"/>
      <c r="L90" s="32"/>
    </row>
    <row r="91" spans="2:47" s="1" customFormat="1" ht="40.15" customHeight="1">
      <c r="B91" s="32"/>
      <c r="C91" s="27" t="s">
        <v>24</v>
      </c>
      <c r="F91" s="25" t="str">
        <f>E15</f>
        <v>SMO, MO Slezská Ostrava, Těšínská 35, Ostrava</v>
      </c>
      <c r="I91" s="27" t="s">
        <v>29</v>
      </c>
      <c r="J91" s="30" t="str">
        <f>E21</f>
        <v>Atelier Idea spol.s.r.o.,Stemá 12, Ostrava</v>
      </c>
      <c r="L91" s="32"/>
    </row>
    <row r="92" spans="2:47" s="1" customFormat="1" ht="15.2" customHeight="1">
      <c r="B92" s="32"/>
      <c r="C92" s="27" t="s">
        <v>27</v>
      </c>
      <c r="F92" s="25" t="str">
        <f>IF(E18="","",E18)</f>
        <v>Vyplň údaj</v>
      </c>
      <c r="I92" s="27" t="s">
        <v>31</v>
      </c>
      <c r="J92" s="30" t="str">
        <f>E24</f>
        <v>Jerakasová Lenka</v>
      </c>
      <c r="L92" s="32"/>
    </row>
    <row r="93" spans="2:47" s="1" customFormat="1" ht="10.35" customHeight="1">
      <c r="B93" s="32"/>
      <c r="L93" s="32"/>
    </row>
    <row r="94" spans="2:47" s="1" customFormat="1" ht="29.25" customHeight="1">
      <c r="B94" s="32"/>
      <c r="C94" s="105" t="s">
        <v>137</v>
      </c>
      <c r="D94" s="97"/>
      <c r="E94" s="97"/>
      <c r="F94" s="97"/>
      <c r="G94" s="97"/>
      <c r="H94" s="97"/>
      <c r="I94" s="97"/>
      <c r="J94" s="106" t="s">
        <v>138</v>
      </c>
      <c r="K94" s="97"/>
      <c r="L94" s="32"/>
    </row>
    <row r="95" spans="2:47" s="1" customFormat="1" ht="10.35" customHeight="1">
      <c r="B95" s="32"/>
      <c r="L95" s="32"/>
    </row>
    <row r="96" spans="2:47" s="1" customFormat="1" ht="22.9" customHeight="1">
      <c r="B96" s="32"/>
      <c r="C96" s="107" t="s">
        <v>139</v>
      </c>
      <c r="J96" s="66">
        <f>J122</f>
        <v>0</v>
      </c>
      <c r="L96" s="32"/>
      <c r="AU96" s="17" t="s">
        <v>140</v>
      </c>
    </row>
    <row r="97" spans="2:12" s="8" customFormat="1" ht="24.95" customHeight="1">
      <c r="B97" s="108"/>
      <c r="D97" s="109" t="s">
        <v>4919</v>
      </c>
      <c r="E97" s="110"/>
      <c r="F97" s="110"/>
      <c r="G97" s="110"/>
      <c r="H97" s="110"/>
      <c r="I97" s="110"/>
      <c r="J97" s="111">
        <f>J123</f>
        <v>0</v>
      </c>
      <c r="L97" s="108"/>
    </row>
    <row r="98" spans="2:12" s="8" customFormat="1" ht="24.95" customHeight="1">
      <c r="B98" s="108"/>
      <c r="D98" s="109" t="s">
        <v>4920</v>
      </c>
      <c r="E98" s="110"/>
      <c r="F98" s="110"/>
      <c r="G98" s="110"/>
      <c r="H98" s="110"/>
      <c r="I98" s="110"/>
      <c r="J98" s="111">
        <f>J149</f>
        <v>0</v>
      </c>
      <c r="L98" s="108"/>
    </row>
    <row r="99" spans="2:12" s="8" customFormat="1" ht="24.95" customHeight="1">
      <c r="B99" s="108"/>
      <c r="D99" s="109" t="s">
        <v>141</v>
      </c>
      <c r="E99" s="110"/>
      <c r="F99" s="110"/>
      <c r="G99" s="110"/>
      <c r="H99" s="110"/>
      <c r="I99" s="110"/>
      <c r="J99" s="111">
        <f>J153</f>
        <v>0</v>
      </c>
      <c r="L99" s="108"/>
    </row>
    <row r="100" spans="2:12" s="9" customFormat="1" ht="19.899999999999999" customHeight="1">
      <c r="B100" s="112"/>
      <c r="D100" s="113" t="s">
        <v>149</v>
      </c>
      <c r="E100" s="114"/>
      <c r="F100" s="114"/>
      <c r="G100" s="114"/>
      <c r="H100" s="114"/>
      <c r="I100" s="114"/>
      <c r="J100" s="115">
        <f>J154</f>
        <v>0</v>
      </c>
      <c r="L100" s="112"/>
    </row>
    <row r="101" spans="2:12" s="8" customFormat="1" ht="24.95" customHeight="1">
      <c r="B101" s="108"/>
      <c r="D101" s="109" t="s">
        <v>2713</v>
      </c>
      <c r="E101" s="110"/>
      <c r="F101" s="110"/>
      <c r="G101" s="110"/>
      <c r="H101" s="110"/>
      <c r="I101" s="110"/>
      <c r="J101" s="111">
        <f>J157</f>
        <v>0</v>
      </c>
      <c r="L101" s="108"/>
    </row>
    <row r="102" spans="2:12" s="9" customFormat="1" ht="19.899999999999999" customHeight="1">
      <c r="B102" s="112"/>
      <c r="D102" s="113" t="s">
        <v>2714</v>
      </c>
      <c r="E102" s="114"/>
      <c r="F102" s="114"/>
      <c r="G102" s="114"/>
      <c r="H102" s="114"/>
      <c r="I102" s="114"/>
      <c r="J102" s="115">
        <f>J158</f>
        <v>0</v>
      </c>
      <c r="L102" s="112"/>
    </row>
    <row r="103" spans="2:12" s="1" customFormat="1" ht="21.75" customHeight="1">
      <c r="B103" s="32"/>
      <c r="L103" s="32"/>
    </row>
    <row r="104" spans="2:12" s="1" customFormat="1" ht="6.95" customHeight="1">
      <c r="B104" s="44"/>
      <c r="C104" s="45"/>
      <c r="D104" s="45"/>
      <c r="E104" s="45"/>
      <c r="F104" s="45"/>
      <c r="G104" s="45"/>
      <c r="H104" s="45"/>
      <c r="I104" s="45"/>
      <c r="J104" s="45"/>
      <c r="K104" s="45"/>
      <c r="L104" s="32"/>
    </row>
    <row r="108" spans="2:12" s="1" customFormat="1" ht="6.95" customHeight="1">
      <c r="B108" s="46"/>
      <c r="C108" s="47"/>
      <c r="D108" s="47"/>
      <c r="E108" s="47"/>
      <c r="F108" s="47"/>
      <c r="G108" s="47"/>
      <c r="H108" s="47"/>
      <c r="I108" s="47"/>
      <c r="J108" s="47"/>
      <c r="K108" s="47"/>
      <c r="L108" s="32"/>
    </row>
    <row r="109" spans="2:12" s="1" customFormat="1" ht="24.95" customHeight="1">
      <c r="B109" s="32"/>
      <c r="C109" s="21" t="s">
        <v>172</v>
      </c>
      <c r="L109" s="32"/>
    </row>
    <row r="110" spans="2:12" s="1" customFormat="1" ht="6.95" customHeight="1">
      <c r="B110" s="32"/>
      <c r="L110" s="32"/>
    </row>
    <row r="111" spans="2:12" s="1" customFormat="1" ht="12" customHeight="1">
      <c r="B111" s="32"/>
      <c r="C111" s="27" t="s">
        <v>16</v>
      </c>
      <c r="L111" s="32"/>
    </row>
    <row r="112" spans="2:12" s="1" customFormat="1" ht="16.5" customHeight="1">
      <c r="B112" s="32"/>
      <c r="E112" s="243" t="str">
        <f>E7</f>
        <v>I-20002 - Modernizace bytových domů ul. Šenovská 65,67 a 69</v>
      </c>
      <c r="F112" s="244"/>
      <c r="G112" s="244"/>
      <c r="H112" s="244"/>
      <c r="L112" s="32"/>
    </row>
    <row r="113" spans="2:65" s="1" customFormat="1" ht="12" customHeight="1">
      <c r="B113" s="32"/>
      <c r="C113" s="27" t="s">
        <v>134</v>
      </c>
      <c r="L113" s="32"/>
    </row>
    <row r="114" spans="2:65" s="1" customFormat="1" ht="16.5" customHeight="1">
      <c r="B114" s="32"/>
      <c r="E114" s="206" t="str">
        <f>E9</f>
        <v>007 - SO 03 - Přípojka plynu pro BD Šenovská 69</v>
      </c>
      <c r="F114" s="245"/>
      <c r="G114" s="245"/>
      <c r="H114" s="245"/>
      <c r="L114" s="32"/>
    </row>
    <row r="115" spans="2:65" s="1" customFormat="1" ht="6.95" customHeight="1">
      <c r="B115" s="32"/>
      <c r="L115" s="32"/>
    </row>
    <row r="116" spans="2:65" s="1" customFormat="1" ht="12" customHeight="1">
      <c r="B116" s="32"/>
      <c r="C116" s="27" t="s">
        <v>20</v>
      </c>
      <c r="F116" s="25" t="str">
        <f>F12</f>
        <v>Ostrava</v>
      </c>
      <c r="I116" s="27" t="s">
        <v>22</v>
      </c>
      <c r="J116" s="52" t="str">
        <f>IF(J12="","",J12)</f>
        <v>11. 8. 2025</v>
      </c>
      <c r="L116" s="32"/>
    </row>
    <row r="117" spans="2:65" s="1" customFormat="1" ht="6.95" customHeight="1">
      <c r="B117" s="32"/>
      <c r="L117" s="32"/>
    </row>
    <row r="118" spans="2:65" s="1" customFormat="1" ht="40.15" customHeight="1">
      <c r="B118" s="32"/>
      <c r="C118" s="27" t="s">
        <v>24</v>
      </c>
      <c r="F118" s="25" t="str">
        <f>E15</f>
        <v>SMO, MO Slezská Ostrava, Těšínská 35, Ostrava</v>
      </c>
      <c r="I118" s="27" t="s">
        <v>29</v>
      </c>
      <c r="J118" s="30" t="str">
        <f>E21</f>
        <v>Atelier Idea spol.s.r.o.,Stemá 12, Ostrava</v>
      </c>
      <c r="L118" s="32"/>
    </row>
    <row r="119" spans="2:65" s="1" customFormat="1" ht="15.2" customHeight="1">
      <c r="B119" s="32"/>
      <c r="C119" s="27" t="s">
        <v>27</v>
      </c>
      <c r="F119" s="25" t="str">
        <f>IF(E18="","",E18)</f>
        <v>Vyplň údaj</v>
      </c>
      <c r="I119" s="27" t="s">
        <v>31</v>
      </c>
      <c r="J119" s="30" t="str">
        <f>E24</f>
        <v>Jerakasová Lenka</v>
      </c>
      <c r="L119" s="32"/>
    </row>
    <row r="120" spans="2:65" s="1" customFormat="1" ht="10.35" customHeight="1">
      <c r="B120" s="32"/>
      <c r="L120" s="32"/>
    </row>
    <row r="121" spans="2:65" s="10" customFormat="1" ht="29.25" customHeight="1">
      <c r="B121" s="116"/>
      <c r="C121" s="117" t="s">
        <v>173</v>
      </c>
      <c r="D121" s="118" t="s">
        <v>58</v>
      </c>
      <c r="E121" s="118" t="s">
        <v>54</v>
      </c>
      <c r="F121" s="118" t="s">
        <v>55</v>
      </c>
      <c r="G121" s="118" t="s">
        <v>174</v>
      </c>
      <c r="H121" s="118" t="s">
        <v>175</v>
      </c>
      <c r="I121" s="118" t="s">
        <v>176</v>
      </c>
      <c r="J121" s="119" t="s">
        <v>138</v>
      </c>
      <c r="K121" s="120" t="s">
        <v>177</v>
      </c>
      <c r="L121" s="116"/>
      <c r="M121" s="59" t="s">
        <v>1</v>
      </c>
      <c r="N121" s="60" t="s">
        <v>37</v>
      </c>
      <c r="O121" s="60" t="s">
        <v>178</v>
      </c>
      <c r="P121" s="60" t="s">
        <v>179</v>
      </c>
      <c r="Q121" s="60" t="s">
        <v>180</v>
      </c>
      <c r="R121" s="60" t="s">
        <v>181</v>
      </c>
      <c r="S121" s="60" t="s">
        <v>182</v>
      </c>
      <c r="T121" s="61" t="s">
        <v>183</v>
      </c>
    </row>
    <row r="122" spans="2:65" s="1" customFormat="1" ht="22.9" customHeight="1">
      <c r="B122" s="32"/>
      <c r="C122" s="64" t="s">
        <v>184</v>
      </c>
      <c r="J122" s="121">
        <f>BK122</f>
        <v>0</v>
      </c>
      <c r="L122" s="32"/>
      <c r="M122" s="62"/>
      <c r="N122" s="53"/>
      <c r="O122" s="53"/>
      <c r="P122" s="122">
        <f>P123+P149+P153+P157</f>
        <v>0</v>
      </c>
      <c r="Q122" s="53"/>
      <c r="R122" s="122">
        <f>R123+R149+R153+R157</f>
        <v>3.8670599999999999</v>
      </c>
      <c r="S122" s="53"/>
      <c r="T122" s="123">
        <f>T123+T149+T153+T157</f>
        <v>0</v>
      </c>
      <c r="AT122" s="17" t="s">
        <v>72</v>
      </c>
      <c r="AU122" s="17" t="s">
        <v>140</v>
      </c>
      <c r="BK122" s="124">
        <f>BK123+BK149+BK153+BK157</f>
        <v>0</v>
      </c>
    </row>
    <row r="123" spans="2:65" s="11" customFormat="1" ht="25.9" customHeight="1">
      <c r="B123" s="125"/>
      <c r="D123" s="126" t="s">
        <v>72</v>
      </c>
      <c r="E123" s="127" t="s">
        <v>80</v>
      </c>
      <c r="F123" s="127" t="s">
        <v>188</v>
      </c>
      <c r="I123" s="128"/>
      <c r="J123" s="129">
        <f>BK123</f>
        <v>0</v>
      </c>
      <c r="L123" s="125"/>
      <c r="M123" s="130"/>
      <c r="P123" s="131">
        <f>SUM(P124:P148)</f>
        <v>0</v>
      </c>
      <c r="R123" s="131">
        <f>SUM(R124:R148)</f>
        <v>3.86</v>
      </c>
      <c r="T123" s="132">
        <f>SUM(T124:T148)</f>
        <v>0</v>
      </c>
      <c r="AR123" s="126" t="s">
        <v>80</v>
      </c>
      <c r="AT123" s="133" t="s">
        <v>72</v>
      </c>
      <c r="AU123" s="133" t="s">
        <v>73</v>
      </c>
      <c r="AY123" s="126" t="s">
        <v>187</v>
      </c>
      <c r="BK123" s="134">
        <f>SUM(BK124:BK148)</f>
        <v>0</v>
      </c>
    </row>
    <row r="124" spans="2:65" s="1" customFormat="1" ht="16.5" customHeight="1">
      <c r="B124" s="32"/>
      <c r="C124" s="137" t="s">
        <v>80</v>
      </c>
      <c r="D124" s="137" t="s">
        <v>189</v>
      </c>
      <c r="E124" s="138" t="s">
        <v>5004</v>
      </c>
      <c r="F124" s="139" t="s">
        <v>5005</v>
      </c>
      <c r="G124" s="140" t="s">
        <v>192</v>
      </c>
      <c r="H124" s="141">
        <v>3.375</v>
      </c>
      <c r="I124" s="142"/>
      <c r="J124" s="143">
        <f>ROUND(I124*H124,2)</f>
        <v>0</v>
      </c>
      <c r="K124" s="144"/>
      <c r="L124" s="32"/>
      <c r="M124" s="145" t="s">
        <v>1</v>
      </c>
      <c r="N124" s="146" t="s">
        <v>38</v>
      </c>
      <c r="P124" s="147">
        <f>O124*H124</f>
        <v>0</v>
      </c>
      <c r="Q124" s="147">
        <v>0</v>
      </c>
      <c r="R124" s="147">
        <f>Q124*H124</f>
        <v>0</v>
      </c>
      <c r="S124" s="147">
        <v>0</v>
      </c>
      <c r="T124" s="148">
        <f>S124*H124</f>
        <v>0</v>
      </c>
      <c r="AR124" s="149" t="s">
        <v>193</v>
      </c>
      <c r="AT124" s="149" t="s">
        <v>189</v>
      </c>
      <c r="AU124" s="149" t="s">
        <v>80</v>
      </c>
      <c r="AY124" s="17" t="s">
        <v>187</v>
      </c>
      <c r="BE124" s="150">
        <f>IF(N124="základní",J124,0)</f>
        <v>0</v>
      </c>
      <c r="BF124" s="150">
        <f>IF(N124="snížená",J124,0)</f>
        <v>0</v>
      </c>
      <c r="BG124" s="150">
        <f>IF(N124="zákl. přenesená",J124,0)</f>
        <v>0</v>
      </c>
      <c r="BH124" s="150">
        <f>IF(N124="sníž. přenesená",J124,0)</f>
        <v>0</v>
      </c>
      <c r="BI124" s="150">
        <f>IF(N124="nulová",J124,0)</f>
        <v>0</v>
      </c>
      <c r="BJ124" s="17" t="s">
        <v>80</v>
      </c>
      <c r="BK124" s="150">
        <f>ROUND(I124*H124,2)</f>
        <v>0</v>
      </c>
      <c r="BL124" s="17" t="s">
        <v>193</v>
      </c>
      <c r="BM124" s="149" t="s">
        <v>5006</v>
      </c>
    </row>
    <row r="125" spans="2:65" s="13" customFormat="1" ht="11.25">
      <c r="B125" s="161"/>
      <c r="D125" s="151" t="s">
        <v>197</v>
      </c>
      <c r="E125" s="162" t="s">
        <v>1</v>
      </c>
      <c r="F125" s="163" t="s">
        <v>5007</v>
      </c>
      <c r="H125" s="164">
        <v>3.375</v>
      </c>
      <c r="I125" s="165"/>
      <c r="L125" s="161"/>
      <c r="M125" s="166"/>
      <c r="T125" s="167"/>
      <c r="AT125" s="162" t="s">
        <v>197</v>
      </c>
      <c r="AU125" s="162" t="s">
        <v>80</v>
      </c>
      <c r="AV125" s="13" t="s">
        <v>84</v>
      </c>
      <c r="AW125" s="13" t="s">
        <v>30</v>
      </c>
      <c r="AX125" s="13" t="s">
        <v>73</v>
      </c>
      <c r="AY125" s="162" t="s">
        <v>187</v>
      </c>
    </row>
    <row r="126" spans="2:65" s="14" customFormat="1" ht="11.25">
      <c r="B126" s="168"/>
      <c r="D126" s="151" t="s">
        <v>197</v>
      </c>
      <c r="E126" s="169" t="s">
        <v>1</v>
      </c>
      <c r="F126" s="170" t="s">
        <v>202</v>
      </c>
      <c r="H126" s="171">
        <v>3.375</v>
      </c>
      <c r="I126" s="172"/>
      <c r="L126" s="168"/>
      <c r="M126" s="173"/>
      <c r="T126" s="174"/>
      <c r="AT126" s="169" t="s">
        <v>197</v>
      </c>
      <c r="AU126" s="169" t="s">
        <v>80</v>
      </c>
      <c r="AV126" s="14" t="s">
        <v>193</v>
      </c>
      <c r="AW126" s="14" t="s">
        <v>30</v>
      </c>
      <c r="AX126" s="14" t="s">
        <v>80</v>
      </c>
      <c r="AY126" s="169" t="s">
        <v>187</v>
      </c>
    </row>
    <row r="127" spans="2:65" s="1" customFormat="1" ht="21.75" customHeight="1">
      <c r="B127" s="32"/>
      <c r="C127" s="137" t="s">
        <v>210</v>
      </c>
      <c r="D127" s="137" t="s">
        <v>189</v>
      </c>
      <c r="E127" s="138" t="s">
        <v>4926</v>
      </c>
      <c r="F127" s="139" t="s">
        <v>4927</v>
      </c>
      <c r="G127" s="140" t="s">
        <v>192</v>
      </c>
      <c r="H127" s="141">
        <v>11.27</v>
      </c>
      <c r="I127" s="142"/>
      <c r="J127" s="143">
        <f>ROUND(I127*H127,2)</f>
        <v>0</v>
      </c>
      <c r="K127" s="144"/>
      <c r="L127" s="32"/>
      <c r="M127" s="145" t="s">
        <v>1</v>
      </c>
      <c r="N127" s="146" t="s">
        <v>38</v>
      </c>
      <c r="P127" s="147">
        <f>O127*H127</f>
        <v>0</v>
      </c>
      <c r="Q127" s="147">
        <v>0</v>
      </c>
      <c r="R127" s="147">
        <f>Q127*H127</f>
        <v>0</v>
      </c>
      <c r="S127" s="147">
        <v>0</v>
      </c>
      <c r="T127" s="148">
        <f>S127*H127</f>
        <v>0</v>
      </c>
      <c r="AR127" s="149" t="s">
        <v>193</v>
      </c>
      <c r="AT127" s="149" t="s">
        <v>189</v>
      </c>
      <c r="AU127" s="149" t="s">
        <v>80</v>
      </c>
      <c r="AY127" s="17" t="s">
        <v>187</v>
      </c>
      <c r="BE127" s="150">
        <f>IF(N127="základní",J127,0)</f>
        <v>0</v>
      </c>
      <c r="BF127" s="150">
        <f>IF(N127="snížená",J127,0)</f>
        <v>0</v>
      </c>
      <c r="BG127" s="150">
        <f>IF(N127="zákl. přenesená",J127,0)</f>
        <v>0</v>
      </c>
      <c r="BH127" s="150">
        <f>IF(N127="sníž. přenesená",J127,0)</f>
        <v>0</v>
      </c>
      <c r="BI127" s="150">
        <f>IF(N127="nulová",J127,0)</f>
        <v>0</v>
      </c>
      <c r="BJ127" s="17" t="s">
        <v>80</v>
      </c>
      <c r="BK127" s="150">
        <f>ROUND(I127*H127,2)</f>
        <v>0</v>
      </c>
      <c r="BL127" s="17" t="s">
        <v>193</v>
      </c>
      <c r="BM127" s="149" t="s">
        <v>5008</v>
      </c>
    </row>
    <row r="128" spans="2:65" s="13" customFormat="1" ht="11.25">
      <c r="B128" s="161"/>
      <c r="D128" s="151" t="s">
        <v>197</v>
      </c>
      <c r="E128" s="162" t="s">
        <v>1</v>
      </c>
      <c r="F128" s="163" t="s">
        <v>5009</v>
      </c>
      <c r="H128" s="164">
        <v>11.27</v>
      </c>
      <c r="I128" s="165"/>
      <c r="L128" s="161"/>
      <c r="M128" s="166"/>
      <c r="T128" s="167"/>
      <c r="AT128" s="162" t="s">
        <v>197</v>
      </c>
      <c r="AU128" s="162" t="s">
        <v>80</v>
      </c>
      <c r="AV128" s="13" t="s">
        <v>84</v>
      </c>
      <c r="AW128" s="13" t="s">
        <v>30</v>
      </c>
      <c r="AX128" s="13" t="s">
        <v>80</v>
      </c>
      <c r="AY128" s="162" t="s">
        <v>187</v>
      </c>
    </row>
    <row r="129" spans="2:65" s="1" customFormat="1" ht="21.75" customHeight="1">
      <c r="B129" s="32"/>
      <c r="C129" s="137" t="s">
        <v>193</v>
      </c>
      <c r="D129" s="137" t="s">
        <v>189</v>
      </c>
      <c r="E129" s="138" t="s">
        <v>4930</v>
      </c>
      <c r="F129" s="139" t="s">
        <v>4931</v>
      </c>
      <c r="G129" s="140" t="s">
        <v>192</v>
      </c>
      <c r="H129" s="141">
        <v>11.27</v>
      </c>
      <c r="I129" s="142"/>
      <c r="J129" s="143">
        <f>ROUND(I129*H129,2)</f>
        <v>0</v>
      </c>
      <c r="K129" s="144"/>
      <c r="L129" s="32"/>
      <c r="M129" s="145" t="s">
        <v>1</v>
      </c>
      <c r="N129" s="146" t="s">
        <v>38</v>
      </c>
      <c r="P129" s="147">
        <f>O129*H129</f>
        <v>0</v>
      </c>
      <c r="Q129" s="147">
        <v>0</v>
      </c>
      <c r="R129" s="147">
        <f>Q129*H129</f>
        <v>0</v>
      </c>
      <c r="S129" s="147">
        <v>0</v>
      </c>
      <c r="T129" s="148">
        <f>S129*H129</f>
        <v>0</v>
      </c>
      <c r="AR129" s="149" t="s">
        <v>193</v>
      </c>
      <c r="AT129" s="149" t="s">
        <v>189</v>
      </c>
      <c r="AU129" s="149" t="s">
        <v>80</v>
      </c>
      <c r="AY129" s="17" t="s">
        <v>187</v>
      </c>
      <c r="BE129" s="150">
        <f>IF(N129="základní",J129,0)</f>
        <v>0</v>
      </c>
      <c r="BF129" s="150">
        <f>IF(N129="snížená",J129,0)</f>
        <v>0</v>
      </c>
      <c r="BG129" s="150">
        <f>IF(N129="zákl. přenesená",J129,0)</f>
        <v>0</v>
      </c>
      <c r="BH129" s="150">
        <f>IF(N129="sníž. přenesená",J129,0)</f>
        <v>0</v>
      </c>
      <c r="BI129" s="150">
        <f>IF(N129="nulová",J129,0)</f>
        <v>0</v>
      </c>
      <c r="BJ129" s="17" t="s">
        <v>80</v>
      </c>
      <c r="BK129" s="150">
        <f>ROUND(I129*H129,2)</f>
        <v>0</v>
      </c>
      <c r="BL129" s="17" t="s">
        <v>193</v>
      </c>
      <c r="BM129" s="149" t="s">
        <v>5010</v>
      </c>
    </row>
    <row r="130" spans="2:65" s="1" customFormat="1" ht="16.5" customHeight="1">
      <c r="B130" s="32"/>
      <c r="C130" s="137" t="s">
        <v>221</v>
      </c>
      <c r="D130" s="137" t="s">
        <v>189</v>
      </c>
      <c r="E130" s="138" t="s">
        <v>4933</v>
      </c>
      <c r="F130" s="139" t="s">
        <v>4934</v>
      </c>
      <c r="G130" s="140" t="s">
        <v>192</v>
      </c>
      <c r="H130" s="141">
        <v>11.27</v>
      </c>
      <c r="I130" s="142"/>
      <c r="J130" s="143">
        <f>ROUND(I130*H130,2)</f>
        <v>0</v>
      </c>
      <c r="K130" s="144"/>
      <c r="L130" s="32"/>
      <c r="M130" s="145" t="s">
        <v>1</v>
      </c>
      <c r="N130" s="146" t="s">
        <v>38</v>
      </c>
      <c r="P130" s="147">
        <f>O130*H130</f>
        <v>0</v>
      </c>
      <c r="Q130" s="147">
        <v>0</v>
      </c>
      <c r="R130" s="147">
        <f>Q130*H130</f>
        <v>0</v>
      </c>
      <c r="S130" s="147">
        <v>0</v>
      </c>
      <c r="T130" s="148">
        <f>S130*H130</f>
        <v>0</v>
      </c>
      <c r="AR130" s="149" t="s">
        <v>193</v>
      </c>
      <c r="AT130" s="149" t="s">
        <v>189</v>
      </c>
      <c r="AU130" s="149" t="s">
        <v>80</v>
      </c>
      <c r="AY130" s="17" t="s">
        <v>187</v>
      </c>
      <c r="BE130" s="150">
        <f>IF(N130="základní",J130,0)</f>
        <v>0</v>
      </c>
      <c r="BF130" s="150">
        <f>IF(N130="snížená",J130,0)</f>
        <v>0</v>
      </c>
      <c r="BG130" s="150">
        <f>IF(N130="zákl. přenesená",J130,0)</f>
        <v>0</v>
      </c>
      <c r="BH130" s="150">
        <f>IF(N130="sníž. přenesená",J130,0)</f>
        <v>0</v>
      </c>
      <c r="BI130" s="150">
        <f>IF(N130="nulová",J130,0)</f>
        <v>0</v>
      </c>
      <c r="BJ130" s="17" t="s">
        <v>80</v>
      </c>
      <c r="BK130" s="150">
        <f>ROUND(I130*H130,2)</f>
        <v>0</v>
      </c>
      <c r="BL130" s="17" t="s">
        <v>193</v>
      </c>
      <c r="BM130" s="149" t="s">
        <v>5011</v>
      </c>
    </row>
    <row r="131" spans="2:65" s="1" customFormat="1" ht="21.75" customHeight="1">
      <c r="B131" s="32"/>
      <c r="C131" s="137" t="s">
        <v>226</v>
      </c>
      <c r="D131" s="137" t="s">
        <v>189</v>
      </c>
      <c r="E131" s="138" t="s">
        <v>4720</v>
      </c>
      <c r="F131" s="139" t="s">
        <v>4936</v>
      </c>
      <c r="G131" s="140" t="s">
        <v>192</v>
      </c>
      <c r="H131" s="141">
        <v>2.8180000000000001</v>
      </c>
      <c r="I131" s="142"/>
      <c r="J131" s="143">
        <f>ROUND(I131*H131,2)</f>
        <v>0</v>
      </c>
      <c r="K131" s="144"/>
      <c r="L131" s="32"/>
      <c r="M131" s="145" t="s">
        <v>1</v>
      </c>
      <c r="N131" s="146" t="s">
        <v>38</v>
      </c>
      <c r="P131" s="147">
        <f>O131*H131</f>
        <v>0</v>
      </c>
      <c r="Q131" s="147">
        <v>0</v>
      </c>
      <c r="R131" s="147">
        <f>Q131*H131</f>
        <v>0</v>
      </c>
      <c r="S131" s="147">
        <v>0</v>
      </c>
      <c r="T131" s="148">
        <f>S131*H131</f>
        <v>0</v>
      </c>
      <c r="AR131" s="149" t="s">
        <v>193</v>
      </c>
      <c r="AT131" s="149" t="s">
        <v>189</v>
      </c>
      <c r="AU131" s="149" t="s">
        <v>80</v>
      </c>
      <c r="AY131" s="17" t="s">
        <v>187</v>
      </c>
      <c r="BE131" s="150">
        <f>IF(N131="základní",J131,0)</f>
        <v>0</v>
      </c>
      <c r="BF131" s="150">
        <f>IF(N131="snížená",J131,0)</f>
        <v>0</v>
      </c>
      <c r="BG131" s="150">
        <f>IF(N131="zákl. přenesená",J131,0)</f>
        <v>0</v>
      </c>
      <c r="BH131" s="150">
        <f>IF(N131="sníž. přenesená",J131,0)</f>
        <v>0</v>
      </c>
      <c r="BI131" s="150">
        <f>IF(N131="nulová",J131,0)</f>
        <v>0</v>
      </c>
      <c r="BJ131" s="17" t="s">
        <v>80</v>
      </c>
      <c r="BK131" s="150">
        <f>ROUND(I131*H131,2)</f>
        <v>0</v>
      </c>
      <c r="BL131" s="17" t="s">
        <v>193</v>
      </c>
      <c r="BM131" s="149" t="s">
        <v>5012</v>
      </c>
    </row>
    <row r="132" spans="2:65" s="13" customFormat="1" ht="11.25">
      <c r="B132" s="161"/>
      <c r="D132" s="151" t="s">
        <v>197</v>
      </c>
      <c r="E132" s="162" t="s">
        <v>1</v>
      </c>
      <c r="F132" s="163" t="s">
        <v>5013</v>
      </c>
      <c r="H132" s="164">
        <v>2.8180000000000001</v>
      </c>
      <c r="I132" s="165"/>
      <c r="L132" s="161"/>
      <c r="M132" s="166"/>
      <c r="T132" s="167"/>
      <c r="AT132" s="162" t="s">
        <v>197</v>
      </c>
      <c r="AU132" s="162" t="s">
        <v>80</v>
      </c>
      <c r="AV132" s="13" t="s">
        <v>84</v>
      </c>
      <c r="AW132" s="13" t="s">
        <v>30</v>
      </c>
      <c r="AX132" s="13" t="s">
        <v>73</v>
      </c>
      <c r="AY132" s="162" t="s">
        <v>187</v>
      </c>
    </row>
    <row r="133" spans="2:65" s="14" customFormat="1" ht="11.25">
      <c r="B133" s="168"/>
      <c r="D133" s="151" t="s">
        <v>197</v>
      </c>
      <c r="E133" s="169" t="s">
        <v>1</v>
      </c>
      <c r="F133" s="170" t="s">
        <v>202</v>
      </c>
      <c r="H133" s="171">
        <v>2.8180000000000001</v>
      </c>
      <c r="I133" s="172"/>
      <c r="L133" s="168"/>
      <c r="M133" s="173"/>
      <c r="T133" s="174"/>
      <c r="AT133" s="169" t="s">
        <v>197</v>
      </c>
      <c r="AU133" s="169" t="s">
        <v>80</v>
      </c>
      <c r="AV133" s="14" t="s">
        <v>193</v>
      </c>
      <c r="AW133" s="14" t="s">
        <v>30</v>
      </c>
      <c r="AX133" s="14" t="s">
        <v>80</v>
      </c>
      <c r="AY133" s="169" t="s">
        <v>187</v>
      </c>
    </row>
    <row r="134" spans="2:65" s="1" customFormat="1" ht="21.75" customHeight="1">
      <c r="B134" s="32"/>
      <c r="C134" s="137" t="s">
        <v>233</v>
      </c>
      <c r="D134" s="137" t="s">
        <v>189</v>
      </c>
      <c r="E134" s="138" t="s">
        <v>4939</v>
      </c>
      <c r="F134" s="139" t="s">
        <v>4940</v>
      </c>
      <c r="G134" s="140" t="s">
        <v>192</v>
      </c>
      <c r="H134" s="141">
        <v>2.8180000000000001</v>
      </c>
      <c r="I134" s="142"/>
      <c r="J134" s="143">
        <f>ROUND(I134*H134,2)</f>
        <v>0</v>
      </c>
      <c r="K134" s="144"/>
      <c r="L134" s="32"/>
      <c r="M134" s="145" t="s">
        <v>1</v>
      </c>
      <c r="N134" s="146" t="s">
        <v>38</v>
      </c>
      <c r="P134" s="147">
        <f>O134*H134</f>
        <v>0</v>
      </c>
      <c r="Q134" s="147">
        <v>0</v>
      </c>
      <c r="R134" s="147">
        <f>Q134*H134</f>
        <v>0</v>
      </c>
      <c r="S134" s="147">
        <v>0</v>
      </c>
      <c r="T134" s="148">
        <f>S134*H134</f>
        <v>0</v>
      </c>
      <c r="AR134" s="149" t="s">
        <v>193</v>
      </c>
      <c r="AT134" s="149" t="s">
        <v>189</v>
      </c>
      <c r="AU134" s="149" t="s">
        <v>80</v>
      </c>
      <c r="AY134" s="17" t="s">
        <v>187</v>
      </c>
      <c r="BE134" s="150">
        <f>IF(N134="základní",J134,0)</f>
        <v>0</v>
      </c>
      <c r="BF134" s="150">
        <f>IF(N134="snížená",J134,0)</f>
        <v>0</v>
      </c>
      <c r="BG134" s="150">
        <f>IF(N134="zákl. přenesená",J134,0)</f>
        <v>0</v>
      </c>
      <c r="BH134" s="150">
        <f>IF(N134="sníž. přenesená",J134,0)</f>
        <v>0</v>
      </c>
      <c r="BI134" s="150">
        <f>IF(N134="nulová",J134,0)</f>
        <v>0</v>
      </c>
      <c r="BJ134" s="17" t="s">
        <v>80</v>
      </c>
      <c r="BK134" s="150">
        <f>ROUND(I134*H134,2)</f>
        <v>0</v>
      </c>
      <c r="BL134" s="17" t="s">
        <v>193</v>
      </c>
      <c r="BM134" s="149" t="s">
        <v>5014</v>
      </c>
    </row>
    <row r="135" spans="2:65" s="13" customFormat="1" ht="11.25">
      <c r="B135" s="161"/>
      <c r="D135" s="151" t="s">
        <v>197</v>
      </c>
      <c r="E135" s="162" t="s">
        <v>1</v>
      </c>
      <c r="F135" s="163" t="s">
        <v>5015</v>
      </c>
      <c r="H135" s="164">
        <v>2.8180000000000001</v>
      </c>
      <c r="I135" s="165"/>
      <c r="L135" s="161"/>
      <c r="M135" s="166"/>
      <c r="T135" s="167"/>
      <c r="AT135" s="162" t="s">
        <v>197</v>
      </c>
      <c r="AU135" s="162" t="s">
        <v>80</v>
      </c>
      <c r="AV135" s="13" t="s">
        <v>84</v>
      </c>
      <c r="AW135" s="13" t="s">
        <v>30</v>
      </c>
      <c r="AX135" s="13" t="s">
        <v>80</v>
      </c>
      <c r="AY135" s="162" t="s">
        <v>187</v>
      </c>
    </row>
    <row r="136" spans="2:65" s="1" customFormat="1" ht="21.75" customHeight="1">
      <c r="B136" s="32"/>
      <c r="C136" s="137" t="s">
        <v>242</v>
      </c>
      <c r="D136" s="137" t="s">
        <v>189</v>
      </c>
      <c r="E136" s="138" t="s">
        <v>4723</v>
      </c>
      <c r="F136" s="139" t="s">
        <v>4943</v>
      </c>
      <c r="G136" s="140" t="s">
        <v>192</v>
      </c>
      <c r="H136" s="141">
        <v>2.8180000000000001</v>
      </c>
      <c r="I136" s="142"/>
      <c r="J136" s="143">
        <f>ROUND(I136*H136,2)</f>
        <v>0</v>
      </c>
      <c r="K136" s="144"/>
      <c r="L136" s="32"/>
      <c r="M136" s="145" t="s">
        <v>1</v>
      </c>
      <c r="N136" s="146" t="s">
        <v>38</v>
      </c>
      <c r="P136" s="147">
        <f>O136*H136</f>
        <v>0</v>
      </c>
      <c r="Q136" s="147">
        <v>0</v>
      </c>
      <c r="R136" s="147">
        <f>Q136*H136</f>
        <v>0</v>
      </c>
      <c r="S136" s="147">
        <v>0</v>
      </c>
      <c r="T136" s="148">
        <f>S136*H136</f>
        <v>0</v>
      </c>
      <c r="AR136" s="149" t="s">
        <v>193</v>
      </c>
      <c r="AT136" s="149" t="s">
        <v>189</v>
      </c>
      <c r="AU136" s="149" t="s">
        <v>80</v>
      </c>
      <c r="AY136" s="17" t="s">
        <v>187</v>
      </c>
      <c r="BE136" s="150">
        <f>IF(N136="základní",J136,0)</f>
        <v>0</v>
      </c>
      <c r="BF136" s="150">
        <f>IF(N136="snížená",J136,0)</f>
        <v>0</v>
      </c>
      <c r="BG136" s="150">
        <f>IF(N136="zákl. přenesená",J136,0)</f>
        <v>0</v>
      </c>
      <c r="BH136" s="150">
        <f>IF(N136="sníž. přenesená",J136,0)</f>
        <v>0</v>
      </c>
      <c r="BI136" s="150">
        <f>IF(N136="nulová",J136,0)</f>
        <v>0</v>
      </c>
      <c r="BJ136" s="17" t="s">
        <v>80</v>
      </c>
      <c r="BK136" s="150">
        <f>ROUND(I136*H136,2)</f>
        <v>0</v>
      </c>
      <c r="BL136" s="17" t="s">
        <v>193</v>
      </c>
      <c r="BM136" s="149" t="s">
        <v>5016</v>
      </c>
    </row>
    <row r="137" spans="2:65" s="1" customFormat="1" ht="16.5" customHeight="1">
      <c r="B137" s="32"/>
      <c r="C137" s="137" t="s">
        <v>251</v>
      </c>
      <c r="D137" s="137" t="s">
        <v>189</v>
      </c>
      <c r="E137" s="138" t="s">
        <v>4945</v>
      </c>
      <c r="F137" s="139" t="s">
        <v>4946</v>
      </c>
      <c r="G137" s="140" t="s">
        <v>192</v>
      </c>
      <c r="H137" s="141">
        <v>2.8180000000000001</v>
      </c>
      <c r="I137" s="142"/>
      <c r="J137" s="143">
        <f>ROUND(I137*H137,2)</f>
        <v>0</v>
      </c>
      <c r="K137" s="144"/>
      <c r="L137" s="32"/>
      <c r="M137" s="145" t="s">
        <v>1</v>
      </c>
      <c r="N137" s="146" t="s">
        <v>38</v>
      </c>
      <c r="P137" s="147">
        <f>O137*H137</f>
        <v>0</v>
      </c>
      <c r="Q137" s="147">
        <v>0</v>
      </c>
      <c r="R137" s="147">
        <f>Q137*H137</f>
        <v>0</v>
      </c>
      <c r="S137" s="147">
        <v>0</v>
      </c>
      <c r="T137" s="148">
        <f>S137*H137</f>
        <v>0</v>
      </c>
      <c r="AR137" s="149" t="s">
        <v>193</v>
      </c>
      <c r="AT137" s="149" t="s">
        <v>189</v>
      </c>
      <c r="AU137" s="149" t="s">
        <v>80</v>
      </c>
      <c r="AY137" s="17" t="s">
        <v>187</v>
      </c>
      <c r="BE137" s="150">
        <f>IF(N137="základní",J137,0)</f>
        <v>0</v>
      </c>
      <c r="BF137" s="150">
        <f>IF(N137="snížená",J137,0)</f>
        <v>0</v>
      </c>
      <c r="BG137" s="150">
        <f>IF(N137="zákl. přenesená",J137,0)</f>
        <v>0</v>
      </c>
      <c r="BH137" s="150">
        <f>IF(N137="sníž. přenesená",J137,0)</f>
        <v>0</v>
      </c>
      <c r="BI137" s="150">
        <f>IF(N137="nulová",J137,0)</f>
        <v>0</v>
      </c>
      <c r="BJ137" s="17" t="s">
        <v>80</v>
      </c>
      <c r="BK137" s="150">
        <f>ROUND(I137*H137,2)</f>
        <v>0</v>
      </c>
      <c r="BL137" s="17" t="s">
        <v>193</v>
      </c>
      <c r="BM137" s="149" t="s">
        <v>5017</v>
      </c>
    </row>
    <row r="138" spans="2:65" s="1" customFormat="1" ht="16.5" customHeight="1">
      <c r="B138" s="32"/>
      <c r="C138" s="137" t="s">
        <v>255</v>
      </c>
      <c r="D138" s="137" t="s">
        <v>189</v>
      </c>
      <c r="E138" s="138" t="s">
        <v>4727</v>
      </c>
      <c r="F138" s="139" t="s">
        <v>4948</v>
      </c>
      <c r="G138" s="140" t="s">
        <v>217</v>
      </c>
      <c r="H138" s="141">
        <v>4.5</v>
      </c>
      <c r="I138" s="142"/>
      <c r="J138" s="143">
        <f>ROUND(I138*H138,2)</f>
        <v>0</v>
      </c>
      <c r="K138" s="144"/>
      <c r="L138" s="32"/>
      <c r="M138" s="145" t="s">
        <v>1</v>
      </c>
      <c r="N138" s="146" t="s">
        <v>38</v>
      </c>
      <c r="P138" s="147">
        <f>O138*H138</f>
        <v>0</v>
      </c>
      <c r="Q138" s="147">
        <v>0</v>
      </c>
      <c r="R138" s="147">
        <f>Q138*H138</f>
        <v>0</v>
      </c>
      <c r="S138" s="147">
        <v>0</v>
      </c>
      <c r="T138" s="148">
        <f>S138*H138</f>
        <v>0</v>
      </c>
      <c r="AR138" s="149" t="s">
        <v>193</v>
      </c>
      <c r="AT138" s="149" t="s">
        <v>189</v>
      </c>
      <c r="AU138" s="149" t="s">
        <v>80</v>
      </c>
      <c r="AY138" s="17" t="s">
        <v>187</v>
      </c>
      <c r="BE138" s="150">
        <f>IF(N138="základní",J138,0)</f>
        <v>0</v>
      </c>
      <c r="BF138" s="150">
        <f>IF(N138="snížená",J138,0)</f>
        <v>0</v>
      </c>
      <c r="BG138" s="150">
        <f>IF(N138="zákl. přenesená",J138,0)</f>
        <v>0</v>
      </c>
      <c r="BH138" s="150">
        <f>IF(N138="sníž. přenesená",J138,0)</f>
        <v>0</v>
      </c>
      <c r="BI138" s="150">
        <f>IF(N138="nulová",J138,0)</f>
        <v>0</v>
      </c>
      <c r="BJ138" s="17" t="s">
        <v>80</v>
      </c>
      <c r="BK138" s="150">
        <f>ROUND(I138*H138,2)</f>
        <v>0</v>
      </c>
      <c r="BL138" s="17" t="s">
        <v>193</v>
      </c>
      <c r="BM138" s="149" t="s">
        <v>5018</v>
      </c>
    </row>
    <row r="139" spans="2:65" s="13" customFormat="1" ht="22.5">
      <c r="B139" s="161"/>
      <c r="D139" s="151" t="s">
        <v>197</v>
      </c>
      <c r="E139" s="162" t="s">
        <v>1</v>
      </c>
      <c r="F139" s="163" t="s">
        <v>5019</v>
      </c>
      <c r="H139" s="164">
        <v>4.5</v>
      </c>
      <c r="I139" s="165"/>
      <c r="L139" s="161"/>
      <c r="M139" s="166"/>
      <c r="T139" s="167"/>
      <c r="AT139" s="162" t="s">
        <v>197</v>
      </c>
      <c r="AU139" s="162" t="s">
        <v>80</v>
      </c>
      <c r="AV139" s="13" t="s">
        <v>84</v>
      </c>
      <c r="AW139" s="13" t="s">
        <v>30</v>
      </c>
      <c r="AX139" s="13" t="s">
        <v>80</v>
      </c>
      <c r="AY139" s="162" t="s">
        <v>187</v>
      </c>
    </row>
    <row r="140" spans="2:65" s="1" customFormat="1" ht="16.5" customHeight="1">
      <c r="B140" s="32"/>
      <c r="C140" s="137" t="s">
        <v>261</v>
      </c>
      <c r="D140" s="137" t="s">
        <v>189</v>
      </c>
      <c r="E140" s="138" t="s">
        <v>4951</v>
      </c>
      <c r="F140" s="139" t="s">
        <v>4952</v>
      </c>
      <c r="G140" s="140" t="s">
        <v>192</v>
      </c>
      <c r="H140" s="141">
        <v>9.66</v>
      </c>
      <c r="I140" s="142"/>
      <c r="J140" s="143">
        <f>ROUND(I140*H140,2)</f>
        <v>0</v>
      </c>
      <c r="K140" s="144"/>
      <c r="L140" s="32"/>
      <c r="M140" s="145" t="s">
        <v>1</v>
      </c>
      <c r="N140" s="146" t="s">
        <v>38</v>
      </c>
      <c r="P140" s="147">
        <f>O140*H140</f>
        <v>0</v>
      </c>
      <c r="Q140" s="147">
        <v>0</v>
      </c>
      <c r="R140" s="147">
        <f>Q140*H140</f>
        <v>0</v>
      </c>
      <c r="S140" s="147">
        <v>0</v>
      </c>
      <c r="T140" s="148">
        <f>S140*H140</f>
        <v>0</v>
      </c>
      <c r="AR140" s="149" t="s">
        <v>193</v>
      </c>
      <c r="AT140" s="149" t="s">
        <v>189</v>
      </c>
      <c r="AU140" s="149" t="s">
        <v>80</v>
      </c>
      <c r="AY140" s="17" t="s">
        <v>187</v>
      </c>
      <c r="BE140" s="150">
        <f>IF(N140="základní",J140,0)</f>
        <v>0</v>
      </c>
      <c r="BF140" s="150">
        <f>IF(N140="snížená",J140,0)</f>
        <v>0</v>
      </c>
      <c r="BG140" s="150">
        <f>IF(N140="zákl. přenesená",J140,0)</f>
        <v>0</v>
      </c>
      <c r="BH140" s="150">
        <f>IF(N140="sníž. přenesená",J140,0)</f>
        <v>0</v>
      </c>
      <c r="BI140" s="150">
        <f>IF(N140="nulová",J140,0)</f>
        <v>0</v>
      </c>
      <c r="BJ140" s="17" t="s">
        <v>80</v>
      </c>
      <c r="BK140" s="150">
        <f>ROUND(I140*H140,2)</f>
        <v>0</v>
      </c>
      <c r="BL140" s="17" t="s">
        <v>193</v>
      </c>
      <c r="BM140" s="149" t="s">
        <v>5020</v>
      </c>
    </row>
    <row r="141" spans="2:65" s="13" customFormat="1" ht="11.25">
      <c r="B141" s="161"/>
      <c r="D141" s="151" t="s">
        <v>197</v>
      </c>
      <c r="E141" s="162" t="s">
        <v>1</v>
      </c>
      <c r="F141" s="163" t="s">
        <v>5021</v>
      </c>
      <c r="H141" s="164">
        <v>9.66</v>
      </c>
      <c r="I141" s="165"/>
      <c r="L141" s="161"/>
      <c r="M141" s="166"/>
      <c r="T141" s="167"/>
      <c r="AT141" s="162" t="s">
        <v>197</v>
      </c>
      <c r="AU141" s="162" t="s">
        <v>80</v>
      </c>
      <c r="AV141" s="13" t="s">
        <v>84</v>
      </c>
      <c r="AW141" s="13" t="s">
        <v>30</v>
      </c>
      <c r="AX141" s="13" t="s">
        <v>80</v>
      </c>
      <c r="AY141" s="162" t="s">
        <v>187</v>
      </c>
    </row>
    <row r="142" spans="2:65" s="1" customFormat="1" ht="24.2" customHeight="1">
      <c r="B142" s="32"/>
      <c r="C142" s="137" t="s">
        <v>8</v>
      </c>
      <c r="D142" s="137" t="s">
        <v>189</v>
      </c>
      <c r="E142" s="138" t="s">
        <v>4955</v>
      </c>
      <c r="F142" s="139" t="s">
        <v>4956</v>
      </c>
      <c r="G142" s="140" t="s">
        <v>192</v>
      </c>
      <c r="H142" s="141">
        <v>2.415</v>
      </c>
      <c r="I142" s="142"/>
      <c r="J142" s="143">
        <f>ROUND(I142*H142,2)</f>
        <v>0</v>
      </c>
      <c r="K142" s="144"/>
      <c r="L142" s="32"/>
      <c r="M142" s="145" t="s">
        <v>1</v>
      </c>
      <c r="N142" s="146" t="s">
        <v>38</v>
      </c>
      <c r="P142" s="147">
        <f>O142*H142</f>
        <v>0</v>
      </c>
      <c r="Q142" s="147">
        <v>0</v>
      </c>
      <c r="R142" s="147">
        <f>Q142*H142</f>
        <v>0</v>
      </c>
      <c r="S142" s="147">
        <v>0</v>
      </c>
      <c r="T142" s="148">
        <f>S142*H142</f>
        <v>0</v>
      </c>
      <c r="AR142" s="149" t="s">
        <v>193</v>
      </c>
      <c r="AT142" s="149" t="s">
        <v>189</v>
      </c>
      <c r="AU142" s="149" t="s">
        <v>80</v>
      </c>
      <c r="AY142" s="17" t="s">
        <v>187</v>
      </c>
      <c r="BE142" s="150">
        <f>IF(N142="základní",J142,0)</f>
        <v>0</v>
      </c>
      <c r="BF142" s="150">
        <f>IF(N142="snížená",J142,0)</f>
        <v>0</v>
      </c>
      <c r="BG142" s="150">
        <f>IF(N142="zákl. přenesená",J142,0)</f>
        <v>0</v>
      </c>
      <c r="BH142" s="150">
        <f>IF(N142="sníž. přenesená",J142,0)</f>
        <v>0</v>
      </c>
      <c r="BI142" s="150">
        <f>IF(N142="nulová",J142,0)</f>
        <v>0</v>
      </c>
      <c r="BJ142" s="17" t="s">
        <v>80</v>
      </c>
      <c r="BK142" s="150">
        <f>ROUND(I142*H142,2)</f>
        <v>0</v>
      </c>
      <c r="BL142" s="17" t="s">
        <v>193</v>
      </c>
      <c r="BM142" s="149" t="s">
        <v>5022</v>
      </c>
    </row>
    <row r="143" spans="2:65" s="13" customFormat="1" ht="11.25">
      <c r="B143" s="161"/>
      <c r="D143" s="151" t="s">
        <v>197</v>
      </c>
      <c r="E143" s="162" t="s">
        <v>1</v>
      </c>
      <c r="F143" s="163" t="s">
        <v>5023</v>
      </c>
      <c r="H143" s="164">
        <v>2.415</v>
      </c>
      <c r="I143" s="165"/>
      <c r="L143" s="161"/>
      <c r="M143" s="166"/>
      <c r="T143" s="167"/>
      <c r="AT143" s="162" t="s">
        <v>197</v>
      </c>
      <c r="AU143" s="162" t="s">
        <v>80</v>
      </c>
      <c r="AV143" s="13" t="s">
        <v>84</v>
      </c>
      <c r="AW143" s="13" t="s">
        <v>30</v>
      </c>
      <c r="AX143" s="13" t="s">
        <v>73</v>
      </c>
      <c r="AY143" s="162" t="s">
        <v>187</v>
      </c>
    </row>
    <row r="144" spans="2:65" s="14" customFormat="1" ht="11.25">
      <c r="B144" s="168"/>
      <c r="D144" s="151" t="s">
        <v>197</v>
      </c>
      <c r="E144" s="169" t="s">
        <v>1</v>
      </c>
      <c r="F144" s="170" t="s">
        <v>202</v>
      </c>
      <c r="H144" s="171">
        <v>2.415</v>
      </c>
      <c r="I144" s="172"/>
      <c r="L144" s="168"/>
      <c r="M144" s="173"/>
      <c r="T144" s="174"/>
      <c r="AT144" s="169" t="s">
        <v>197</v>
      </c>
      <c r="AU144" s="169" t="s">
        <v>80</v>
      </c>
      <c r="AV144" s="14" t="s">
        <v>193</v>
      </c>
      <c r="AW144" s="14" t="s">
        <v>30</v>
      </c>
      <c r="AX144" s="14" t="s">
        <v>80</v>
      </c>
      <c r="AY144" s="169" t="s">
        <v>187</v>
      </c>
    </row>
    <row r="145" spans="2:65" s="1" customFormat="1" ht="21.75" customHeight="1">
      <c r="B145" s="32"/>
      <c r="C145" s="137" t="s">
        <v>270</v>
      </c>
      <c r="D145" s="137" t="s">
        <v>189</v>
      </c>
      <c r="E145" s="138" t="s">
        <v>4959</v>
      </c>
      <c r="F145" s="139" t="s">
        <v>4960</v>
      </c>
      <c r="G145" s="140" t="s">
        <v>192</v>
      </c>
      <c r="H145" s="141">
        <v>2.415</v>
      </c>
      <c r="I145" s="142"/>
      <c r="J145" s="143">
        <f>ROUND(I145*H145,2)</f>
        <v>0</v>
      </c>
      <c r="K145" s="144"/>
      <c r="L145" s="32"/>
      <c r="M145" s="145" t="s">
        <v>1</v>
      </c>
      <c r="N145" s="146" t="s">
        <v>38</v>
      </c>
      <c r="P145" s="147">
        <f>O145*H145</f>
        <v>0</v>
      </c>
      <c r="Q145" s="147">
        <v>0</v>
      </c>
      <c r="R145" s="147">
        <f>Q145*H145</f>
        <v>0</v>
      </c>
      <c r="S145" s="147">
        <v>0</v>
      </c>
      <c r="T145" s="148">
        <f>S145*H145</f>
        <v>0</v>
      </c>
      <c r="AR145" s="149" t="s">
        <v>193</v>
      </c>
      <c r="AT145" s="149" t="s">
        <v>189</v>
      </c>
      <c r="AU145" s="149" t="s">
        <v>80</v>
      </c>
      <c r="AY145" s="17" t="s">
        <v>187</v>
      </c>
      <c r="BE145" s="150">
        <f>IF(N145="základní",J145,0)</f>
        <v>0</v>
      </c>
      <c r="BF145" s="150">
        <f>IF(N145="snížená",J145,0)</f>
        <v>0</v>
      </c>
      <c r="BG145" s="150">
        <f>IF(N145="zákl. přenesená",J145,0)</f>
        <v>0</v>
      </c>
      <c r="BH145" s="150">
        <f>IF(N145="sníž. přenesená",J145,0)</f>
        <v>0</v>
      </c>
      <c r="BI145" s="150">
        <f>IF(N145="nulová",J145,0)</f>
        <v>0</v>
      </c>
      <c r="BJ145" s="17" t="s">
        <v>80</v>
      </c>
      <c r="BK145" s="150">
        <f>ROUND(I145*H145,2)</f>
        <v>0</v>
      </c>
      <c r="BL145" s="17" t="s">
        <v>193</v>
      </c>
      <c r="BM145" s="149" t="s">
        <v>5024</v>
      </c>
    </row>
    <row r="146" spans="2:65" s="13" customFormat="1" ht="11.25">
      <c r="B146" s="161"/>
      <c r="D146" s="151" t="s">
        <v>197</v>
      </c>
      <c r="E146" s="162" t="s">
        <v>1</v>
      </c>
      <c r="F146" s="163" t="s">
        <v>5023</v>
      </c>
      <c r="H146" s="164">
        <v>2.415</v>
      </c>
      <c r="I146" s="165"/>
      <c r="L146" s="161"/>
      <c r="M146" s="166"/>
      <c r="T146" s="167"/>
      <c r="AT146" s="162" t="s">
        <v>197</v>
      </c>
      <c r="AU146" s="162" t="s">
        <v>80</v>
      </c>
      <c r="AV146" s="13" t="s">
        <v>84</v>
      </c>
      <c r="AW146" s="13" t="s">
        <v>30</v>
      </c>
      <c r="AX146" s="13" t="s">
        <v>80</v>
      </c>
      <c r="AY146" s="162" t="s">
        <v>187</v>
      </c>
    </row>
    <row r="147" spans="2:65" s="1" customFormat="1" ht="16.5" customHeight="1">
      <c r="B147" s="32"/>
      <c r="C147" s="175" t="s">
        <v>274</v>
      </c>
      <c r="D147" s="175" t="s">
        <v>338</v>
      </c>
      <c r="E147" s="176" t="s">
        <v>4963</v>
      </c>
      <c r="F147" s="177" t="s">
        <v>4964</v>
      </c>
      <c r="G147" s="178" t="s">
        <v>217</v>
      </c>
      <c r="H147" s="179">
        <v>3.86</v>
      </c>
      <c r="I147" s="180"/>
      <c r="J147" s="181">
        <f>ROUND(I147*H147,2)</f>
        <v>0</v>
      </c>
      <c r="K147" s="182"/>
      <c r="L147" s="183"/>
      <c r="M147" s="184" t="s">
        <v>1</v>
      </c>
      <c r="N147" s="185" t="s">
        <v>38</v>
      </c>
      <c r="P147" s="147">
        <f>O147*H147</f>
        <v>0</v>
      </c>
      <c r="Q147" s="147">
        <v>1</v>
      </c>
      <c r="R147" s="147">
        <f>Q147*H147</f>
        <v>3.86</v>
      </c>
      <c r="S147" s="147">
        <v>0</v>
      </c>
      <c r="T147" s="148">
        <f>S147*H147</f>
        <v>0</v>
      </c>
      <c r="AR147" s="149" t="s">
        <v>242</v>
      </c>
      <c r="AT147" s="149" t="s">
        <v>338</v>
      </c>
      <c r="AU147" s="149" t="s">
        <v>80</v>
      </c>
      <c r="AY147" s="17" t="s">
        <v>187</v>
      </c>
      <c r="BE147" s="150">
        <f>IF(N147="základní",J147,0)</f>
        <v>0</v>
      </c>
      <c r="BF147" s="150">
        <f>IF(N147="snížená",J147,0)</f>
        <v>0</v>
      </c>
      <c r="BG147" s="150">
        <f>IF(N147="zákl. přenesená",J147,0)</f>
        <v>0</v>
      </c>
      <c r="BH147" s="150">
        <f>IF(N147="sníž. přenesená",J147,0)</f>
        <v>0</v>
      </c>
      <c r="BI147" s="150">
        <f>IF(N147="nulová",J147,0)</f>
        <v>0</v>
      </c>
      <c r="BJ147" s="17" t="s">
        <v>80</v>
      </c>
      <c r="BK147" s="150">
        <f>ROUND(I147*H147,2)</f>
        <v>0</v>
      </c>
      <c r="BL147" s="17" t="s">
        <v>193</v>
      </c>
      <c r="BM147" s="149" t="s">
        <v>5025</v>
      </c>
    </row>
    <row r="148" spans="2:65" s="13" customFormat="1" ht="22.5">
      <c r="B148" s="161"/>
      <c r="D148" s="151" t="s">
        <v>197</v>
      </c>
      <c r="E148" s="162" t="s">
        <v>1</v>
      </c>
      <c r="F148" s="163" t="s">
        <v>5026</v>
      </c>
      <c r="H148" s="164">
        <v>3.86</v>
      </c>
      <c r="I148" s="165"/>
      <c r="L148" s="161"/>
      <c r="M148" s="166"/>
      <c r="T148" s="167"/>
      <c r="AT148" s="162" t="s">
        <v>197</v>
      </c>
      <c r="AU148" s="162" t="s">
        <v>80</v>
      </c>
      <c r="AV148" s="13" t="s">
        <v>84</v>
      </c>
      <c r="AW148" s="13" t="s">
        <v>30</v>
      </c>
      <c r="AX148" s="13" t="s">
        <v>80</v>
      </c>
      <c r="AY148" s="162" t="s">
        <v>187</v>
      </c>
    </row>
    <row r="149" spans="2:65" s="11" customFormat="1" ht="25.9" customHeight="1">
      <c r="B149" s="125"/>
      <c r="D149" s="126" t="s">
        <v>72</v>
      </c>
      <c r="E149" s="127" t="s">
        <v>193</v>
      </c>
      <c r="F149" s="127" t="s">
        <v>471</v>
      </c>
      <c r="I149" s="128"/>
      <c r="J149" s="129">
        <f>BK149</f>
        <v>0</v>
      </c>
      <c r="L149" s="125"/>
      <c r="M149" s="130"/>
      <c r="P149" s="131">
        <f>SUM(P150:P152)</f>
        <v>0</v>
      </c>
      <c r="R149" s="131">
        <f>SUM(R150:R152)</f>
        <v>0</v>
      </c>
      <c r="T149" s="132">
        <f>SUM(T150:T152)</f>
        <v>0</v>
      </c>
      <c r="AR149" s="126" t="s">
        <v>80</v>
      </c>
      <c r="AT149" s="133" t="s">
        <v>72</v>
      </c>
      <c r="AU149" s="133" t="s">
        <v>73</v>
      </c>
      <c r="AY149" s="126" t="s">
        <v>187</v>
      </c>
      <c r="BK149" s="134">
        <f>SUM(BK150:BK152)</f>
        <v>0</v>
      </c>
    </row>
    <row r="150" spans="2:65" s="1" customFormat="1" ht="16.5" customHeight="1">
      <c r="B150" s="32"/>
      <c r="C150" s="137" t="s">
        <v>279</v>
      </c>
      <c r="D150" s="137" t="s">
        <v>189</v>
      </c>
      <c r="E150" s="138" t="s">
        <v>4967</v>
      </c>
      <c r="F150" s="139" t="s">
        <v>4968</v>
      </c>
      <c r="G150" s="140" t="s">
        <v>192</v>
      </c>
      <c r="H150" s="141">
        <v>0.80500000000000005</v>
      </c>
      <c r="I150" s="142"/>
      <c r="J150" s="143">
        <f>ROUND(I150*H150,2)</f>
        <v>0</v>
      </c>
      <c r="K150" s="144"/>
      <c r="L150" s="32"/>
      <c r="M150" s="145" t="s">
        <v>1</v>
      </c>
      <c r="N150" s="146" t="s">
        <v>38</v>
      </c>
      <c r="P150" s="147">
        <f>O150*H150</f>
        <v>0</v>
      </c>
      <c r="Q150" s="147">
        <v>0</v>
      </c>
      <c r="R150" s="147">
        <f>Q150*H150</f>
        <v>0</v>
      </c>
      <c r="S150" s="147">
        <v>0</v>
      </c>
      <c r="T150" s="148">
        <f>S150*H150</f>
        <v>0</v>
      </c>
      <c r="AR150" s="149" t="s">
        <v>193</v>
      </c>
      <c r="AT150" s="149" t="s">
        <v>189</v>
      </c>
      <c r="AU150" s="149" t="s">
        <v>80</v>
      </c>
      <c r="AY150" s="17" t="s">
        <v>187</v>
      </c>
      <c r="BE150" s="150">
        <f>IF(N150="základní",J150,0)</f>
        <v>0</v>
      </c>
      <c r="BF150" s="150">
        <f>IF(N150="snížená",J150,0)</f>
        <v>0</v>
      </c>
      <c r="BG150" s="150">
        <f>IF(N150="zákl. přenesená",J150,0)</f>
        <v>0</v>
      </c>
      <c r="BH150" s="150">
        <f>IF(N150="sníž. přenesená",J150,0)</f>
        <v>0</v>
      </c>
      <c r="BI150" s="150">
        <f>IF(N150="nulová",J150,0)</f>
        <v>0</v>
      </c>
      <c r="BJ150" s="17" t="s">
        <v>80</v>
      </c>
      <c r="BK150" s="150">
        <f>ROUND(I150*H150,2)</f>
        <v>0</v>
      </c>
      <c r="BL150" s="17" t="s">
        <v>193</v>
      </c>
      <c r="BM150" s="149" t="s">
        <v>5027</v>
      </c>
    </row>
    <row r="151" spans="2:65" s="13" customFormat="1" ht="11.25">
      <c r="B151" s="161"/>
      <c r="D151" s="151" t="s">
        <v>197</v>
      </c>
      <c r="E151" s="162" t="s">
        <v>1</v>
      </c>
      <c r="F151" s="163" t="s">
        <v>5028</v>
      </c>
      <c r="H151" s="164">
        <v>0.80500000000000005</v>
      </c>
      <c r="I151" s="165"/>
      <c r="L151" s="161"/>
      <c r="M151" s="166"/>
      <c r="T151" s="167"/>
      <c r="AT151" s="162" t="s">
        <v>197</v>
      </c>
      <c r="AU151" s="162" t="s">
        <v>80</v>
      </c>
      <c r="AV151" s="13" t="s">
        <v>84</v>
      </c>
      <c r="AW151" s="13" t="s">
        <v>30</v>
      </c>
      <c r="AX151" s="13" t="s">
        <v>73</v>
      </c>
      <c r="AY151" s="162" t="s">
        <v>187</v>
      </c>
    </row>
    <row r="152" spans="2:65" s="14" customFormat="1" ht="11.25">
      <c r="B152" s="168"/>
      <c r="D152" s="151" t="s">
        <v>197</v>
      </c>
      <c r="E152" s="169" t="s">
        <v>1</v>
      </c>
      <c r="F152" s="170" t="s">
        <v>5029</v>
      </c>
      <c r="H152" s="171">
        <v>0.80500000000000005</v>
      </c>
      <c r="I152" s="172"/>
      <c r="L152" s="168"/>
      <c r="M152" s="173"/>
      <c r="T152" s="174"/>
      <c r="AT152" s="169" t="s">
        <v>197</v>
      </c>
      <c r="AU152" s="169" t="s">
        <v>80</v>
      </c>
      <c r="AV152" s="14" t="s">
        <v>193</v>
      </c>
      <c r="AW152" s="14" t="s">
        <v>30</v>
      </c>
      <c r="AX152" s="14" t="s">
        <v>80</v>
      </c>
      <c r="AY152" s="169" t="s">
        <v>187</v>
      </c>
    </row>
    <row r="153" spans="2:65" s="11" customFormat="1" ht="25.9" customHeight="1">
      <c r="B153" s="125"/>
      <c r="D153" s="126" t="s">
        <v>72</v>
      </c>
      <c r="E153" s="127" t="s">
        <v>185</v>
      </c>
      <c r="F153" s="127" t="s">
        <v>186</v>
      </c>
      <c r="I153" s="128"/>
      <c r="J153" s="129">
        <f>BK153</f>
        <v>0</v>
      </c>
      <c r="L153" s="125"/>
      <c r="M153" s="130"/>
      <c r="P153" s="131">
        <f>P154</f>
        <v>0</v>
      </c>
      <c r="R153" s="131">
        <f>R154</f>
        <v>3.2200000000000006E-3</v>
      </c>
      <c r="T153" s="132">
        <f>T154</f>
        <v>0</v>
      </c>
      <c r="AR153" s="126" t="s">
        <v>80</v>
      </c>
      <c r="AT153" s="133" t="s">
        <v>72</v>
      </c>
      <c r="AU153" s="133" t="s">
        <v>73</v>
      </c>
      <c r="AY153" s="126" t="s">
        <v>187</v>
      </c>
      <c r="BK153" s="134">
        <f>BK154</f>
        <v>0</v>
      </c>
    </row>
    <row r="154" spans="2:65" s="11" customFormat="1" ht="22.9" customHeight="1">
      <c r="B154" s="125"/>
      <c r="D154" s="126" t="s">
        <v>72</v>
      </c>
      <c r="E154" s="135" t="s">
        <v>242</v>
      </c>
      <c r="F154" s="135" t="s">
        <v>966</v>
      </c>
      <c r="I154" s="128"/>
      <c r="J154" s="136">
        <f>BK154</f>
        <v>0</v>
      </c>
      <c r="L154" s="125"/>
      <c r="M154" s="130"/>
      <c r="P154" s="131">
        <f>SUM(P155:P156)</f>
        <v>0</v>
      </c>
      <c r="R154" s="131">
        <f>SUM(R155:R156)</f>
        <v>3.2200000000000006E-3</v>
      </c>
      <c r="T154" s="132">
        <f>SUM(T155:T156)</f>
        <v>0</v>
      </c>
      <c r="AR154" s="126" t="s">
        <v>80</v>
      </c>
      <c r="AT154" s="133" t="s">
        <v>72</v>
      </c>
      <c r="AU154" s="133" t="s">
        <v>80</v>
      </c>
      <c r="AY154" s="126" t="s">
        <v>187</v>
      </c>
      <c r="BK154" s="134">
        <f>SUM(BK155:BK156)</f>
        <v>0</v>
      </c>
    </row>
    <row r="155" spans="2:65" s="1" customFormat="1" ht="16.5" customHeight="1">
      <c r="B155" s="32"/>
      <c r="C155" s="137" t="s">
        <v>343</v>
      </c>
      <c r="D155" s="137" t="s">
        <v>189</v>
      </c>
      <c r="E155" s="138" t="s">
        <v>5030</v>
      </c>
      <c r="F155" s="139" t="s">
        <v>5031</v>
      </c>
      <c r="G155" s="140" t="s">
        <v>397</v>
      </c>
      <c r="H155" s="141">
        <v>11.5</v>
      </c>
      <c r="I155" s="142"/>
      <c r="J155" s="143">
        <f>ROUND(I155*H155,2)</f>
        <v>0</v>
      </c>
      <c r="K155" s="144"/>
      <c r="L155" s="32"/>
      <c r="M155" s="145" t="s">
        <v>1</v>
      </c>
      <c r="N155" s="146" t="s">
        <v>38</v>
      </c>
      <c r="P155" s="147">
        <f>O155*H155</f>
        <v>0</v>
      </c>
      <c r="Q155" s="147">
        <v>1.9000000000000001E-4</v>
      </c>
      <c r="R155" s="147">
        <f>Q155*H155</f>
        <v>2.1850000000000003E-3</v>
      </c>
      <c r="S155" s="147">
        <v>0</v>
      </c>
      <c r="T155" s="148">
        <f>S155*H155</f>
        <v>0</v>
      </c>
      <c r="AR155" s="149" t="s">
        <v>193</v>
      </c>
      <c r="AT155" s="149" t="s">
        <v>189</v>
      </c>
      <c r="AU155" s="149" t="s">
        <v>84</v>
      </c>
      <c r="AY155" s="17" t="s">
        <v>187</v>
      </c>
      <c r="BE155" s="150">
        <f>IF(N155="základní",J155,0)</f>
        <v>0</v>
      </c>
      <c r="BF155" s="150">
        <f>IF(N155="snížená",J155,0)</f>
        <v>0</v>
      </c>
      <c r="BG155" s="150">
        <f>IF(N155="zákl. přenesená",J155,0)</f>
        <v>0</v>
      </c>
      <c r="BH155" s="150">
        <f>IF(N155="sníž. přenesená",J155,0)</f>
        <v>0</v>
      </c>
      <c r="BI155" s="150">
        <f>IF(N155="nulová",J155,0)</f>
        <v>0</v>
      </c>
      <c r="BJ155" s="17" t="s">
        <v>80</v>
      </c>
      <c r="BK155" s="150">
        <f>ROUND(I155*H155,2)</f>
        <v>0</v>
      </c>
      <c r="BL155" s="17" t="s">
        <v>193</v>
      </c>
      <c r="BM155" s="149" t="s">
        <v>5032</v>
      </c>
    </row>
    <row r="156" spans="2:65" s="1" customFormat="1" ht="21.75" customHeight="1">
      <c r="B156" s="32"/>
      <c r="C156" s="137" t="s">
        <v>349</v>
      </c>
      <c r="D156" s="137" t="s">
        <v>189</v>
      </c>
      <c r="E156" s="138" t="s">
        <v>5033</v>
      </c>
      <c r="F156" s="139" t="s">
        <v>5034</v>
      </c>
      <c r="G156" s="140" t="s">
        <v>397</v>
      </c>
      <c r="H156" s="141">
        <v>11.5</v>
      </c>
      <c r="I156" s="142"/>
      <c r="J156" s="143">
        <f>ROUND(I156*H156,2)</f>
        <v>0</v>
      </c>
      <c r="K156" s="144"/>
      <c r="L156" s="32"/>
      <c r="M156" s="145" t="s">
        <v>1</v>
      </c>
      <c r="N156" s="146" t="s">
        <v>38</v>
      </c>
      <c r="P156" s="147">
        <f>O156*H156</f>
        <v>0</v>
      </c>
      <c r="Q156" s="147">
        <v>9.0000000000000006E-5</v>
      </c>
      <c r="R156" s="147">
        <f>Q156*H156</f>
        <v>1.0350000000000001E-3</v>
      </c>
      <c r="S156" s="147">
        <v>0</v>
      </c>
      <c r="T156" s="148">
        <f>S156*H156</f>
        <v>0</v>
      </c>
      <c r="AR156" s="149" t="s">
        <v>193</v>
      </c>
      <c r="AT156" s="149" t="s">
        <v>189</v>
      </c>
      <c r="AU156" s="149" t="s">
        <v>84</v>
      </c>
      <c r="AY156" s="17" t="s">
        <v>187</v>
      </c>
      <c r="BE156" s="150">
        <f>IF(N156="základní",J156,0)</f>
        <v>0</v>
      </c>
      <c r="BF156" s="150">
        <f>IF(N156="snížená",J156,0)</f>
        <v>0</v>
      </c>
      <c r="BG156" s="150">
        <f>IF(N156="zákl. přenesená",J156,0)</f>
        <v>0</v>
      </c>
      <c r="BH156" s="150">
        <f>IF(N156="sníž. přenesená",J156,0)</f>
        <v>0</v>
      </c>
      <c r="BI156" s="150">
        <f>IF(N156="nulová",J156,0)</f>
        <v>0</v>
      </c>
      <c r="BJ156" s="17" t="s">
        <v>80</v>
      </c>
      <c r="BK156" s="150">
        <f>ROUND(I156*H156,2)</f>
        <v>0</v>
      </c>
      <c r="BL156" s="17" t="s">
        <v>193</v>
      </c>
      <c r="BM156" s="149" t="s">
        <v>5035</v>
      </c>
    </row>
    <row r="157" spans="2:65" s="11" customFormat="1" ht="25.9" customHeight="1">
      <c r="B157" s="125"/>
      <c r="D157" s="126" t="s">
        <v>72</v>
      </c>
      <c r="E157" s="127" t="s">
        <v>338</v>
      </c>
      <c r="F157" s="127" t="s">
        <v>3004</v>
      </c>
      <c r="I157" s="128"/>
      <c r="J157" s="129">
        <f>BK157</f>
        <v>0</v>
      </c>
      <c r="L157" s="125"/>
      <c r="M157" s="130"/>
      <c r="P157" s="131">
        <f>P158</f>
        <v>0</v>
      </c>
      <c r="R157" s="131">
        <f>R158</f>
        <v>3.8399999999999997E-3</v>
      </c>
      <c r="T157" s="132">
        <f>T158</f>
        <v>0</v>
      </c>
      <c r="AR157" s="126" t="s">
        <v>210</v>
      </c>
      <c r="AT157" s="133" t="s">
        <v>72</v>
      </c>
      <c r="AU157" s="133" t="s">
        <v>73</v>
      </c>
      <c r="AY157" s="126" t="s">
        <v>187</v>
      </c>
      <c r="BK157" s="134">
        <f>BK158</f>
        <v>0</v>
      </c>
    </row>
    <row r="158" spans="2:65" s="11" customFormat="1" ht="22.9" customHeight="1">
      <c r="B158" s="125"/>
      <c r="D158" s="126" t="s">
        <v>72</v>
      </c>
      <c r="E158" s="135" t="s">
        <v>3005</v>
      </c>
      <c r="F158" s="135" t="s">
        <v>3006</v>
      </c>
      <c r="I158" s="128"/>
      <c r="J158" s="136">
        <f>BK158</f>
        <v>0</v>
      </c>
      <c r="L158" s="125"/>
      <c r="M158" s="130"/>
      <c r="P158" s="131">
        <f>SUM(P159:P169)</f>
        <v>0</v>
      </c>
      <c r="R158" s="131">
        <f>SUM(R159:R169)</f>
        <v>3.8399999999999997E-3</v>
      </c>
      <c r="T158" s="132">
        <f>SUM(T159:T169)</f>
        <v>0</v>
      </c>
      <c r="AR158" s="126" t="s">
        <v>210</v>
      </c>
      <c r="AT158" s="133" t="s">
        <v>72</v>
      </c>
      <c r="AU158" s="133" t="s">
        <v>80</v>
      </c>
      <c r="AY158" s="126" t="s">
        <v>187</v>
      </c>
      <c r="BK158" s="134">
        <f>SUM(BK159:BK169)</f>
        <v>0</v>
      </c>
    </row>
    <row r="159" spans="2:65" s="1" customFormat="1" ht="37.9" customHeight="1">
      <c r="B159" s="32"/>
      <c r="C159" s="137" t="s">
        <v>287</v>
      </c>
      <c r="D159" s="137" t="s">
        <v>189</v>
      </c>
      <c r="E159" s="138" t="s">
        <v>5036</v>
      </c>
      <c r="F159" s="139" t="s">
        <v>5037</v>
      </c>
      <c r="G159" s="140" t="s">
        <v>406</v>
      </c>
      <c r="H159" s="141">
        <v>1</v>
      </c>
      <c r="I159" s="142"/>
      <c r="J159" s="143">
        <f>ROUND(I159*H159,2)</f>
        <v>0</v>
      </c>
      <c r="K159" s="144"/>
      <c r="L159" s="32"/>
      <c r="M159" s="145" t="s">
        <v>1</v>
      </c>
      <c r="N159" s="146" t="s">
        <v>38</v>
      </c>
      <c r="P159" s="147">
        <f>O159*H159</f>
        <v>0</v>
      </c>
      <c r="Q159" s="147">
        <v>2.0000000000000002E-5</v>
      </c>
      <c r="R159" s="147">
        <f>Q159*H159</f>
        <v>2.0000000000000002E-5</v>
      </c>
      <c r="S159" s="147">
        <v>0</v>
      </c>
      <c r="T159" s="148">
        <f>S159*H159</f>
        <v>0</v>
      </c>
      <c r="AR159" s="149" t="s">
        <v>548</v>
      </c>
      <c r="AT159" s="149" t="s">
        <v>189</v>
      </c>
      <c r="AU159" s="149" t="s">
        <v>84</v>
      </c>
      <c r="AY159" s="17" t="s">
        <v>187</v>
      </c>
      <c r="BE159" s="150">
        <f>IF(N159="základní",J159,0)</f>
        <v>0</v>
      </c>
      <c r="BF159" s="150">
        <f>IF(N159="snížená",J159,0)</f>
        <v>0</v>
      </c>
      <c r="BG159" s="150">
        <f>IF(N159="zákl. přenesená",J159,0)</f>
        <v>0</v>
      </c>
      <c r="BH159" s="150">
        <f>IF(N159="sníž. přenesená",J159,0)</f>
        <v>0</v>
      </c>
      <c r="BI159" s="150">
        <f>IF(N159="nulová",J159,0)</f>
        <v>0</v>
      </c>
      <c r="BJ159" s="17" t="s">
        <v>80</v>
      </c>
      <c r="BK159" s="150">
        <f>ROUND(I159*H159,2)</f>
        <v>0</v>
      </c>
      <c r="BL159" s="17" t="s">
        <v>548</v>
      </c>
      <c r="BM159" s="149" t="s">
        <v>5038</v>
      </c>
    </row>
    <row r="160" spans="2:65" s="1" customFormat="1" ht="48.75">
      <c r="B160" s="32"/>
      <c r="D160" s="151" t="s">
        <v>195</v>
      </c>
      <c r="F160" s="152" t="s">
        <v>5039</v>
      </c>
      <c r="I160" s="153"/>
      <c r="L160" s="32"/>
      <c r="M160" s="154"/>
      <c r="T160" s="56"/>
      <c r="AT160" s="17" t="s">
        <v>195</v>
      </c>
      <c r="AU160" s="17" t="s">
        <v>84</v>
      </c>
    </row>
    <row r="161" spans="2:65" s="1" customFormat="1" ht="37.9" customHeight="1">
      <c r="B161" s="32"/>
      <c r="C161" s="137" t="s">
        <v>293</v>
      </c>
      <c r="D161" s="137" t="s">
        <v>189</v>
      </c>
      <c r="E161" s="138" t="s">
        <v>5040</v>
      </c>
      <c r="F161" s="139" t="s">
        <v>5041</v>
      </c>
      <c r="G161" s="140" t="s">
        <v>397</v>
      </c>
      <c r="H161" s="141">
        <v>13</v>
      </c>
      <c r="I161" s="142"/>
      <c r="J161" s="143">
        <f>ROUND(I161*H161,2)</f>
        <v>0</v>
      </c>
      <c r="K161" s="144"/>
      <c r="L161" s="32"/>
      <c r="M161" s="145" t="s">
        <v>1</v>
      </c>
      <c r="N161" s="146" t="s">
        <v>38</v>
      </c>
      <c r="P161" s="147">
        <f>O161*H161</f>
        <v>0</v>
      </c>
      <c r="Q161" s="147">
        <v>0</v>
      </c>
      <c r="R161" s="147">
        <f>Q161*H161</f>
        <v>0</v>
      </c>
      <c r="S161" s="147">
        <v>0</v>
      </c>
      <c r="T161" s="148">
        <f>S161*H161</f>
        <v>0</v>
      </c>
      <c r="AR161" s="149" t="s">
        <v>548</v>
      </c>
      <c r="AT161" s="149" t="s">
        <v>189</v>
      </c>
      <c r="AU161" s="149" t="s">
        <v>84</v>
      </c>
      <c r="AY161" s="17" t="s">
        <v>187</v>
      </c>
      <c r="BE161" s="150">
        <f>IF(N161="základní",J161,0)</f>
        <v>0</v>
      </c>
      <c r="BF161" s="150">
        <f>IF(N161="snížená",J161,0)</f>
        <v>0</v>
      </c>
      <c r="BG161" s="150">
        <f>IF(N161="zákl. přenesená",J161,0)</f>
        <v>0</v>
      </c>
      <c r="BH161" s="150">
        <f>IF(N161="sníž. přenesená",J161,0)</f>
        <v>0</v>
      </c>
      <c r="BI161" s="150">
        <f>IF(N161="nulová",J161,0)</f>
        <v>0</v>
      </c>
      <c r="BJ161" s="17" t="s">
        <v>80</v>
      </c>
      <c r="BK161" s="150">
        <f>ROUND(I161*H161,2)</f>
        <v>0</v>
      </c>
      <c r="BL161" s="17" t="s">
        <v>548</v>
      </c>
      <c r="BM161" s="149" t="s">
        <v>5042</v>
      </c>
    </row>
    <row r="162" spans="2:65" s="1" customFormat="1" ht="58.5">
      <c r="B162" s="32"/>
      <c r="D162" s="151" t="s">
        <v>195</v>
      </c>
      <c r="F162" s="152" t="s">
        <v>5043</v>
      </c>
      <c r="I162" s="153"/>
      <c r="L162" s="32"/>
      <c r="M162" s="154"/>
      <c r="T162" s="56"/>
      <c r="AT162" s="17" t="s">
        <v>195</v>
      </c>
      <c r="AU162" s="17" t="s">
        <v>84</v>
      </c>
    </row>
    <row r="163" spans="2:65" s="1" customFormat="1" ht="24.2" customHeight="1">
      <c r="B163" s="32"/>
      <c r="C163" s="175" t="s">
        <v>297</v>
      </c>
      <c r="D163" s="175" t="s">
        <v>338</v>
      </c>
      <c r="E163" s="176" t="s">
        <v>5044</v>
      </c>
      <c r="F163" s="177" t="s">
        <v>5045</v>
      </c>
      <c r="G163" s="178" t="s">
        <v>397</v>
      </c>
      <c r="H163" s="179">
        <v>13</v>
      </c>
      <c r="I163" s="180"/>
      <c r="J163" s="181">
        <f>ROUND(I163*H163,2)</f>
        <v>0</v>
      </c>
      <c r="K163" s="182"/>
      <c r="L163" s="183"/>
      <c r="M163" s="184" t="s">
        <v>1</v>
      </c>
      <c r="N163" s="185" t="s">
        <v>38</v>
      </c>
      <c r="P163" s="147">
        <f>O163*H163</f>
        <v>0</v>
      </c>
      <c r="Q163" s="147">
        <v>2.7999999999999998E-4</v>
      </c>
      <c r="R163" s="147">
        <f>Q163*H163</f>
        <v>3.6399999999999996E-3</v>
      </c>
      <c r="S163" s="147">
        <v>0</v>
      </c>
      <c r="T163" s="148">
        <f>S163*H163</f>
        <v>0</v>
      </c>
      <c r="AR163" s="149" t="s">
        <v>964</v>
      </c>
      <c r="AT163" s="149" t="s">
        <v>338</v>
      </c>
      <c r="AU163" s="149" t="s">
        <v>84</v>
      </c>
      <c r="AY163" s="17" t="s">
        <v>187</v>
      </c>
      <c r="BE163" s="150">
        <f>IF(N163="základní",J163,0)</f>
        <v>0</v>
      </c>
      <c r="BF163" s="150">
        <f>IF(N163="snížená",J163,0)</f>
        <v>0</v>
      </c>
      <c r="BG163" s="150">
        <f>IF(N163="zákl. přenesená",J163,0)</f>
        <v>0</v>
      </c>
      <c r="BH163" s="150">
        <f>IF(N163="sníž. přenesená",J163,0)</f>
        <v>0</v>
      </c>
      <c r="BI163" s="150">
        <f>IF(N163="nulová",J163,0)</f>
        <v>0</v>
      </c>
      <c r="BJ163" s="17" t="s">
        <v>80</v>
      </c>
      <c r="BK163" s="150">
        <f>ROUND(I163*H163,2)</f>
        <v>0</v>
      </c>
      <c r="BL163" s="17" t="s">
        <v>964</v>
      </c>
      <c r="BM163" s="149" t="s">
        <v>5046</v>
      </c>
    </row>
    <row r="164" spans="2:65" s="1" customFormat="1" ht="37.9" customHeight="1">
      <c r="B164" s="32"/>
      <c r="C164" s="137" t="s">
        <v>303</v>
      </c>
      <c r="D164" s="137" t="s">
        <v>189</v>
      </c>
      <c r="E164" s="138" t="s">
        <v>5047</v>
      </c>
      <c r="F164" s="139" t="s">
        <v>5048</v>
      </c>
      <c r="G164" s="140" t="s">
        <v>406</v>
      </c>
      <c r="H164" s="141">
        <v>1</v>
      </c>
      <c r="I164" s="142"/>
      <c r="J164" s="143">
        <f>ROUND(I164*H164,2)</f>
        <v>0</v>
      </c>
      <c r="K164" s="144"/>
      <c r="L164" s="32"/>
      <c r="M164" s="145" t="s">
        <v>1</v>
      </c>
      <c r="N164" s="146" t="s">
        <v>38</v>
      </c>
      <c r="P164" s="147">
        <f>O164*H164</f>
        <v>0</v>
      </c>
      <c r="Q164" s="147">
        <v>0</v>
      </c>
      <c r="R164" s="147">
        <f>Q164*H164</f>
        <v>0</v>
      </c>
      <c r="S164" s="147">
        <v>0</v>
      </c>
      <c r="T164" s="148">
        <f>S164*H164</f>
        <v>0</v>
      </c>
      <c r="AR164" s="149" t="s">
        <v>548</v>
      </c>
      <c r="AT164" s="149" t="s">
        <v>189</v>
      </c>
      <c r="AU164" s="149" t="s">
        <v>84</v>
      </c>
      <c r="AY164" s="17" t="s">
        <v>187</v>
      </c>
      <c r="BE164" s="150">
        <f>IF(N164="základní",J164,0)</f>
        <v>0</v>
      </c>
      <c r="BF164" s="150">
        <f>IF(N164="snížená",J164,0)</f>
        <v>0</v>
      </c>
      <c r="BG164" s="150">
        <f>IF(N164="zákl. přenesená",J164,0)</f>
        <v>0</v>
      </c>
      <c r="BH164" s="150">
        <f>IF(N164="sníž. přenesená",J164,0)</f>
        <v>0</v>
      </c>
      <c r="BI164" s="150">
        <f>IF(N164="nulová",J164,0)</f>
        <v>0</v>
      </c>
      <c r="BJ164" s="17" t="s">
        <v>80</v>
      </c>
      <c r="BK164" s="150">
        <f>ROUND(I164*H164,2)</f>
        <v>0</v>
      </c>
      <c r="BL164" s="17" t="s">
        <v>548</v>
      </c>
      <c r="BM164" s="149" t="s">
        <v>5049</v>
      </c>
    </row>
    <row r="165" spans="2:65" s="1" customFormat="1" ht="48.75">
      <c r="B165" s="32"/>
      <c r="D165" s="151" t="s">
        <v>195</v>
      </c>
      <c r="F165" s="152" t="s">
        <v>5050</v>
      </c>
      <c r="I165" s="153"/>
      <c r="L165" s="32"/>
      <c r="M165" s="154"/>
      <c r="T165" s="56"/>
      <c r="AT165" s="17" t="s">
        <v>195</v>
      </c>
      <c r="AU165" s="17" t="s">
        <v>84</v>
      </c>
    </row>
    <row r="166" spans="2:65" s="1" customFormat="1" ht="16.5" customHeight="1">
      <c r="B166" s="32"/>
      <c r="C166" s="175" t="s">
        <v>7</v>
      </c>
      <c r="D166" s="175" t="s">
        <v>338</v>
      </c>
      <c r="E166" s="176" t="s">
        <v>5051</v>
      </c>
      <c r="F166" s="177" t="s">
        <v>5052</v>
      </c>
      <c r="G166" s="178" t="s">
        <v>406</v>
      </c>
      <c r="H166" s="179">
        <v>2</v>
      </c>
      <c r="I166" s="180"/>
      <c r="J166" s="181">
        <f>ROUND(I166*H166,2)</f>
        <v>0</v>
      </c>
      <c r="K166" s="182"/>
      <c r="L166" s="183"/>
      <c r="M166" s="184" t="s">
        <v>1</v>
      </c>
      <c r="N166" s="185" t="s">
        <v>38</v>
      </c>
      <c r="P166" s="147">
        <f>O166*H166</f>
        <v>0</v>
      </c>
      <c r="Q166" s="147">
        <v>6.0000000000000002E-5</v>
      </c>
      <c r="R166" s="147">
        <f>Q166*H166</f>
        <v>1.2E-4</v>
      </c>
      <c r="S166" s="147">
        <v>0</v>
      </c>
      <c r="T166" s="148">
        <f>S166*H166</f>
        <v>0</v>
      </c>
      <c r="AR166" s="149" t="s">
        <v>1709</v>
      </c>
      <c r="AT166" s="149" t="s">
        <v>338</v>
      </c>
      <c r="AU166" s="149" t="s">
        <v>84</v>
      </c>
      <c r="AY166" s="17" t="s">
        <v>187</v>
      </c>
      <c r="BE166" s="150">
        <f>IF(N166="základní",J166,0)</f>
        <v>0</v>
      </c>
      <c r="BF166" s="150">
        <f>IF(N166="snížená",J166,0)</f>
        <v>0</v>
      </c>
      <c r="BG166" s="150">
        <f>IF(N166="zákl. přenesená",J166,0)</f>
        <v>0</v>
      </c>
      <c r="BH166" s="150">
        <f>IF(N166="sníž. přenesená",J166,0)</f>
        <v>0</v>
      </c>
      <c r="BI166" s="150">
        <f>IF(N166="nulová",J166,0)</f>
        <v>0</v>
      </c>
      <c r="BJ166" s="17" t="s">
        <v>80</v>
      </c>
      <c r="BK166" s="150">
        <f>ROUND(I166*H166,2)</f>
        <v>0</v>
      </c>
      <c r="BL166" s="17" t="s">
        <v>548</v>
      </c>
      <c r="BM166" s="149" t="s">
        <v>5053</v>
      </c>
    </row>
    <row r="167" spans="2:65" s="1" customFormat="1" ht="21.75" customHeight="1">
      <c r="B167" s="32"/>
      <c r="C167" s="175" t="s">
        <v>312</v>
      </c>
      <c r="D167" s="175" t="s">
        <v>338</v>
      </c>
      <c r="E167" s="176" t="s">
        <v>5054</v>
      </c>
      <c r="F167" s="177" t="s">
        <v>5055</v>
      </c>
      <c r="G167" s="178" t="s">
        <v>406</v>
      </c>
      <c r="H167" s="179">
        <v>1</v>
      </c>
      <c r="I167" s="180"/>
      <c r="J167" s="181">
        <f>ROUND(I167*H167,2)</f>
        <v>0</v>
      </c>
      <c r="K167" s="182"/>
      <c r="L167" s="183"/>
      <c r="M167" s="184" t="s">
        <v>1</v>
      </c>
      <c r="N167" s="185" t="s">
        <v>38</v>
      </c>
      <c r="P167" s="147">
        <f>O167*H167</f>
        <v>0</v>
      </c>
      <c r="Q167" s="147">
        <v>6.0000000000000002E-5</v>
      </c>
      <c r="R167" s="147">
        <f>Q167*H167</f>
        <v>6.0000000000000002E-5</v>
      </c>
      <c r="S167" s="147">
        <v>0</v>
      </c>
      <c r="T167" s="148">
        <f>S167*H167</f>
        <v>0</v>
      </c>
      <c r="AR167" s="149" t="s">
        <v>964</v>
      </c>
      <c r="AT167" s="149" t="s">
        <v>338</v>
      </c>
      <c r="AU167" s="149" t="s">
        <v>84</v>
      </c>
      <c r="AY167" s="17" t="s">
        <v>187</v>
      </c>
      <c r="BE167" s="150">
        <f>IF(N167="základní",J167,0)</f>
        <v>0</v>
      </c>
      <c r="BF167" s="150">
        <f>IF(N167="snížená",J167,0)</f>
        <v>0</v>
      </c>
      <c r="BG167" s="150">
        <f>IF(N167="zákl. přenesená",J167,0)</f>
        <v>0</v>
      </c>
      <c r="BH167" s="150">
        <f>IF(N167="sníž. přenesená",J167,0)</f>
        <v>0</v>
      </c>
      <c r="BI167" s="150">
        <f>IF(N167="nulová",J167,0)</f>
        <v>0</v>
      </c>
      <c r="BJ167" s="17" t="s">
        <v>80</v>
      </c>
      <c r="BK167" s="150">
        <f>ROUND(I167*H167,2)</f>
        <v>0</v>
      </c>
      <c r="BL167" s="17" t="s">
        <v>964</v>
      </c>
      <c r="BM167" s="149" t="s">
        <v>5056</v>
      </c>
    </row>
    <row r="168" spans="2:65" s="1" customFormat="1" ht="21.75" customHeight="1">
      <c r="B168" s="32"/>
      <c r="C168" s="137" t="s">
        <v>325</v>
      </c>
      <c r="D168" s="137" t="s">
        <v>189</v>
      </c>
      <c r="E168" s="138" t="s">
        <v>3007</v>
      </c>
      <c r="F168" s="139" t="s">
        <v>3008</v>
      </c>
      <c r="G168" s="140" t="s">
        <v>397</v>
      </c>
      <c r="H168" s="141">
        <v>11.5</v>
      </c>
      <c r="I168" s="142"/>
      <c r="J168" s="143">
        <f>ROUND(I168*H168,2)</f>
        <v>0</v>
      </c>
      <c r="K168" s="144"/>
      <c r="L168" s="32"/>
      <c r="M168" s="145" t="s">
        <v>1</v>
      </c>
      <c r="N168" s="146" t="s">
        <v>38</v>
      </c>
      <c r="P168" s="147">
        <f>O168*H168</f>
        <v>0</v>
      </c>
      <c r="Q168" s="147">
        <v>0</v>
      </c>
      <c r="R168" s="147">
        <f>Q168*H168</f>
        <v>0</v>
      </c>
      <c r="S168" s="147">
        <v>0</v>
      </c>
      <c r="T168" s="148">
        <f>S168*H168</f>
        <v>0</v>
      </c>
      <c r="AR168" s="149" t="s">
        <v>548</v>
      </c>
      <c r="AT168" s="149" t="s">
        <v>189</v>
      </c>
      <c r="AU168" s="149" t="s">
        <v>84</v>
      </c>
      <c r="AY168" s="17" t="s">
        <v>187</v>
      </c>
      <c r="BE168" s="150">
        <f>IF(N168="základní",J168,0)</f>
        <v>0</v>
      </c>
      <c r="BF168" s="150">
        <f>IF(N168="snížená",J168,0)</f>
        <v>0</v>
      </c>
      <c r="BG168" s="150">
        <f>IF(N168="zákl. přenesená",J168,0)</f>
        <v>0</v>
      </c>
      <c r="BH168" s="150">
        <f>IF(N168="sníž. přenesená",J168,0)</f>
        <v>0</v>
      </c>
      <c r="BI168" s="150">
        <f>IF(N168="nulová",J168,0)</f>
        <v>0</v>
      </c>
      <c r="BJ168" s="17" t="s">
        <v>80</v>
      </c>
      <c r="BK168" s="150">
        <f>ROUND(I168*H168,2)</f>
        <v>0</v>
      </c>
      <c r="BL168" s="17" t="s">
        <v>548</v>
      </c>
      <c r="BM168" s="149" t="s">
        <v>5057</v>
      </c>
    </row>
    <row r="169" spans="2:65" s="1" customFormat="1" ht="97.5">
      <c r="B169" s="32"/>
      <c r="D169" s="151" t="s">
        <v>195</v>
      </c>
      <c r="F169" s="152" t="s">
        <v>3010</v>
      </c>
      <c r="I169" s="153"/>
      <c r="L169" s="32"/>
      <c r="M169" s="199"/>
      <c r="N169" s="195"/>
      <c r="O169" s="195"/>
      <c r="P169" s="195"/>
      <c r="Q169" s="195"/>
      <c r="R169" s="195"/>
      <c r="S169" s="195"/>
      <c r="T169" s="200"/>
      <c r="AT169" s="17" t="s">
        <v>195</v>
      </c>
      <c r="AU169" s="17" t="s">
        <v>84</v>
      </c>
    </row>
    <row r="170" spans="2:65" s="1" customFormat="1" ht="6.95" customHeight="1">
      <c r="B170" s="44"/>
      <c r="C170" s="45"/>
      <c r="D170" s="45"/>
      <c r="E170" s="45"/>
      <c r="F170" s="45"/>
      <c r="G170" s="45"/>
      <c r="H170" s="45"/>
      <c r="I170" s="45"/>
      <c r="J170" s="45"/>
      <c r="K170" s="45"/>
      <c r="L170" s="32"/>
    </row>
  </sheetData>
  <sheetProtection algorithmName="SHA-512" hashValue="ybjn8MFwRYSd0ha16/ti6PugJWVeeZDDwyxhkV6riteFYqrWoikW2R3JFacOHhhZsPjzNQOVwE4S+Rh8qnOkwQ==" saltValue="bixNH+lWL4ZNI6FR05FM1Yq5zgsim32ILYyb2kZorOVAG7ZYS8Wof5gMpIQyZ5B68T0dJgpvjLExgywm+eOnIQ==" spinCount="100000" sheet="1" objects="1" scenarios="1" formatColumns="0" formatRows="0" autoFilter="0"/>
  <autoFilter ref="C121:K169" xr:uid="{00000000-0009-0000-0000-000010000000}"/>
  <mergeCells count="9">
    <mergeCell ref="E87:H87"/>
    <mergeCell ref="E112:H112"/>
    <mergeCell ref="E114:H114"/>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BM177"/>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129</v>
      </c>
    </row>
    <row r="3" spans="2:46" ht="6.95" customHeight="1">
      <c r="B3" s="18"/>
      <c r="C3" s="19"/>
      <c r="D3" s="19"/>
      <c r="E3" s="19"/>
      <c r="F3" s="19"/>
      <c r="G3" s="19"/>
      <c r="H3" s="19"/>
      <c r="I3" s="19"/>
      <c r="J3" s="19"/>
      <c r="K3" s="19"/>
      <c r="L3" s="20"/>
      <c r="AT3" s="17" t="s">
        <v>84</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s="1" customFormat="1" ht="12" customHeight="1">
      <c r="B8" s="32"/>
      <c r="D8" s="27" t="s">
        <v>134</v>
      </c>
      <c r="L8" s="32"/>
    </row>
    <row r="9" spans="2:46" s="1" customFormat="1" ht="16.5" customHeight="1">
      <c r="B9" s="32"/>
      <c r="E9" s="206" t="s">
        <v>5058</v>
      </c>
      <c r="F9" s="245"/>
      <c r="G9" s="245"/>
      <c r="H9" s="245"/>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2703</v>
      </c>
      <c r="I12" s="27" t="s">
        <v>22</v>
      </c>
      <c r="J12" s="52" t="str">
        <f>'Rekapitulace stavby'!AN8</f>
        <v>11. 8. 2025</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2704</v>
      </c>
      <c r="I15" s="27" t="s">
        <v>26</v>
      </c>
      <c r="J15" s="25" t="s">
        <v>1</v>
      </c>
      <c r="L15" s="32"/>
    </row>
    <row r="16" spans="2:46" s="1" customFormat="1" ht="6.95" customHeight="1">
      <c r="B16" s="32"/>
      <c r="L16" s="32"/>
    </row>
    <row r="17" spans="2:12" s="1" customFormat="1" ht="12" customHeight="1">
      <c r="B17" s="32"/>
      <c r="D17" s="27" t="s">
        <v>27</v>
      </c>
      <c r="I17" s="27" t="s">
        <v>25</v>
      </c>
      <c r="J17" s="28" t="str">
        <f>'Rekapitulace stavby'!AN13</f>
        <v>Vyplň údaj</v>
      </c>
      <c r="L17" s="32"/>
    </row>
    <row r="18" spans="2:12" s="1" customFormat="1" ht="18" customHeight="1">
      <c r="B18" s="32"/>
      <c r="E18" s="246" t="str">
        <f>'Rekapitulace stavby'!E14</f>
        <v>Vyplň údaj</v>
      </c>
      <c r="F18" s="211"/>
      <c r="G18" s="211"/>
      <c r="H18" s="211"/>
      <c r="I18" s="27" t="s">
        <v>26</v>
      </c>
      <c r="J18" s="28" t="str">
        <f>'Rekapitulace stavby'!AN14</f>
        <v>Vyplň údaj</v>
      </c>
      <c r="L18" s="32"/>
    </row>
    <row r="19" spans="2:12" s="1" customFormat="1" ht="6.95" customHeight="1">
      <c r="B19" s="32"/>
      <c r="L19" s="32"/>
    </row>
    <row r="20" spans="2:12" s="1" customFormat="1" ht="12" customHeight="1">
      <c r="B20" s="32"/>
      <c r="D20" s="27" t="s">
        <v>29</v>
      </c>
      <c r="I20" s="27" t="s">
        <v>25</v>
      </c>
      <c r="J20" s="25" t="s">
        <v>1</v>
      </c>
      <c r="L20" s="32"/>
    </row>
    <row r="21" spans="2:12" s="1" customFormat="1" ht="18" customHeight="1">
      <c r="B21" s="32"/>
      <c r="E21" s="25" t="s">
        <v>2705</v>
      </c>
      <c r="I21" s="27" t="s">
        <v>26</v>
      </c>
      <c r="J21" s="25" t="s">
        <v>1</v>
      </c>
      <c r="L21" s="32"/>
    </row>
    <row r="22" spans="2:12" s="1" customFormat="1" ht="6.95" customHeight="1">
      <c r="B22" s="32"/>
      <c r="L22" s="32"/>
    </row>
    <row r="23" spans="2:12" s="1" customFormat="1" ht="12" customHeight="1">
      <c r="B23" s="32"/>
      <c r="D23" s="27" t="s">
        <v>31</v>
      </c>
      <c r="I23" s="27" t="s">
        <v>25</v>
      </c>
      <c r="J23" s="25" t="s">
        <v>1</v>
      </c>
      <c r="L23" s="32"/>
    </row>
    <row r="24" spans="2:12" s="1" customFormat="1" ht="18" customHeight="1">
      <c r="B24" s="32"/>
      <c r="E24" s="25" t="s">
        <v>2706</v>
      </c>
      <c r="I24" s="27" t="s">
        <v>26</v>
      </c>
      <c r="J24" s="25" t="s">
        <v>1</v>
      </c>
      <c r="L24" s="32"/>
    </row>
    <row r="25" spans="2:12" s="1" customFormat="1" ht="6.95" customHeight="1">
      <c r="B25" s="32"/>
      <c r="L25" s="32"/>
    </row>
    <row r="26" spans="2:12" s="1" customFormat="1" ht="12" customHeight="1">
      <c r="B26" s="32"/>
      <c r="D26" s="27" t="s">
        <v>32</v>
      </c>
      <c r="L26" s="32"/>
    </row>
    <row r="27" spans="2:12" s="7" customFormat="1" ht="16.5" customHeight="1">
      <c r="B27" s="94"/>
      <c r="E27" s="216" t="s">
        <v>1</v>
      </c>
      <c r="F27" s="216"/>
      <c r="G27" s="216"/>
      <c r="H27" s="216"/>
      <c r="L27" s="94"/>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5" t="s">
        <v>33</v>
      </c>
      <c r="J30" s="66">
        <f>ROUND(J122, 2)</f>
        <v>0</v>
      </c>
      <c r="L30" s="32"/>
    </row>
    <row r="31" spans="2:12" s="1" customFormat="1" ht="6.95" customHeight="1">
      <c r="B31" s="32"/>
      <c r="D31" s="53"/>
      <c r="E31" s="53"/>
      <c r="F31" s="53"/>
      <c r="G31" s="53"/>
      <c r="H31" s="53"/>
      <c r="I31" s="53"/>
      <c r="J31" s="53"/>
      <c r="K31" s="53"/>
      <c r="L31" s="32"/>
    </row>
    <row r="32" spans="2:12" s="1" customFormat="1" ht="14.45" customHeight="1">
      <c r="B32" s="32"/>
      <c r="F32" s="35" t="s">
        <v>35</v>
      </c>
      <c r="I32" s="35" t="s">
        <v>34</v>
      </c>
      <c r="J32" s="35" t="s">
        <v>36</v>
      </c>
      <c r="L32" s="32"/>
    </row>
    <row r="33" spans="2:12" s="1" customFormat="1" ht="14.45" customHeight="1">
      <c r="B33" s="32"/>
      <c r="D33" s="55" t="s">
        <v>37</v>
      </c>
      <c r="E33" s="27" t="s">
        <v>38</v>
      </c>
      <c r="F33" s="86">
        <f>ROUND((SUM(BE122:BE176)),  2)</f>
        <v>0</v>
      </c>
      <c r="I33" s="96">
        <v>0.21</v>
      </c>
      <c r="J33" s="86">
        <f>ROUND(((SUM(BE122:BE176))*I33),  2)</f>
        <v>0</v>
      </c>
      <c r="L33" s="32"/>
    </row>
    <row r="34" spans="2:12" s="1" customFormat="1" ht="14.45" customHeight="1">
      <c r="B34" s="32"/>
      <c r="E34" s="27" t="s">
        <v>39</v>
      </c>
      <c r="F34" s="86">
        <f>ROUND((SUM(BF122:BF176)),  2)</f>
        <v>0</v>
      </c>
      <c r="I34" s="96">
        <v>0.12</v>
      </c>
      <c r="J34" s="86">
        <f>ROUND(((SUM(BF122:BF176))*I34),  2)</f>
        <v>0</v>
      </c>
      <c r="L34" s="32"/>
    </row>
    <row r="35" spans="2:12" s="1" customFormat="1" ht="14.45" hidden="1" customHeight="1">
      <c r="B35" s="32"/>
      <c r="E35" s="27" t="s">
        <v>40</v>
      </c>
      <c r="F35" s="86">
        <f>ROUND((SUM(BG122:BG176)),  2)</f>
        <v>0</v>
      </c>
      <c r="I35" s="96">
        <v>0.21</v>
      </c>
      <c r="J35" s="86">
        <f>0</f>
        <v>0</v>
      </c>
      <c r="L35" s="32"/>
    </row>
    <row r="36" spans="2:12" s="1" customFormat="1" ht="14.45" hidden="1" customHeight="1">
      <c r="B36" s="32"/>
      <c r="E36" s="27" t="s">
        <v>41</v>
      </c>
      <c r="F36" s="86">
        <f>ROUND((SUM(BH122:BH176)),  2)</f>
        <v>0</v>
      </c>
      <c r="I36" s="96">
        <v>0.12</v>
      </c>
      <c r="J36" s="86">
        <f>0</f>
        <v>0</v>
      </c>
      <c r="L36" s="32"/>
    </row>
    <row r="37" spans="2:12" s="1" customFormat="1" ht="14.45" hidden="1" customHeight="1">
      <c r="B37" s="32"/>
      <c r="E37" s="27" t="s">
        <v>42</v>
      </c>
      <c r="F37" s="86">
        <f>ROUND((SUM(BI122:BI176)),  2)</f>
        <v>0</v>
      </c>
      <c r="I37" s="96">
        <v>0</v>
      </c>
      <c r="J37" s="86">
        <f>0</f>
        <v>0</v>
      </c>
      <c r="L37" s="32"/>
    </row>
    <row r="38" spans="2:12" s="1" customFormat="1" ht="6.95" customHeight="1">
      <c r="B38" s="32"/>
      <c r="L38" s="32"/>
    </row>
    <row r="39" spans="2:12" s="1" customFormat="1" ht="25.35" customHeight="1">
      <c r="B39" s="32"/>
      <c r="C39" s="97"/>
      <c r="D39" s="98" t="s">
        <v>43</v>
      </c>
      <c r="E39" s="57"/>
      <c r="F39" s="57"/>
      <c r="G39" s="99" t="s">
        <v>44</v>
      </c>
      <c r="H39" s="100" t="s">
        <v>45</v>
      </c>
      <c r="I39" s="57"/>
      <c r="J39" s="101">
        <f>SUM(J30:J37)</f>
        <v>0</v>
      </c>
      <c r="K39" s="102"/>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136</v>
      </c>
      <c r="L82" s="32"/>
    </row>
    <row r="83" spans="2:47" s="1" customFormat="1" ht="6.95" customHeight="1">
      <c r="B83" s="32"/>
      <c r="L83" s="32"/>
    </row>
    <row r="84" spans="2:47" s="1" customFormat="1" ht="12" customHeight="1">
      <c r="B84" s="32"/>
      <c r="C84" s="27" t="s">
        <v>16</v>
      </c>
      <c r="L84" s="32"/>
    </row>
    <row r="85" spans="2:47" s="1" customFormat="1" ht="16.5" customHeight="1">
      <c r="B85" s="32"/>
      <c r="E85" s="243" t="str">
        <f>E7</f>
        <v>I-20002 - Modernizace bytových domů ul. Šenovská 65,67 a 69</v>
      </c>
      <c r="F85" s="244"/>
      <c r="G85" s="244"/>
      <c r="H85" s="244"/>
      <c r="L85" s="32"/>
    </row>
    <row r="86" spans="2:47" s="1" customFormat="1" ht="12" customHeight="1">
      <c r="B86" s="32"/>
      <c r="C86" s="27" t="s">
        <v>134</v>
      </c>
      <c r="L86" s="32"/>
    </row>
    <row r="87" spans="2:47" s="1" customFormat="1" ht="16.5" customHeight="1">
      <c r="B87" s="32"/>
      <c r="E87" s="206" t="str">
        <f>E9</f>
        <v>008 - SO 03 - STL plynovodní řad DN 50</v>
      </c>
      <c r="F87" s="245"/>
      <c r="G87" s="245"/>
      <c r="H87" s="245"/>
      <c r="L87" s="32"/>
    </row>
    <row r="88" spans="2:47" s="1" customFormat="1" ht="6.95" customHeight="1">
      <c r="B88" s="32"/>
      <c r="L88" s="32"/>
    </row>
    <row r="89" spans="2:47" s="1" customFormat="1" ht="12" customHeight="1">
      <c r="B89" s="32"/>
      <c r="C89" s="27" t="s">
        <v>20</v>
      </c>
      <c r="F89" s="25" t="str">
        <f>F12</f>
        <v>Ostrava</v>
      </c>
      <c r="I89" s="27" t="s">
        <v>22</v>
      </c>
      <c r="J89" s="52" t="str">
        <f>IF(J12="","",J12)</f>
        <v>11. 8. 2025</v>
      </c>
      <c r="L89" s="32"/>
    </row>
    <row r="90" spans="2:47" s="1" customFormat="1" ht="6.95" customHeight="1">
      <c r="B90" s="32"/>
      <c r="L90" s="32"/>
    </row>
    <row r="91" spans="2:47" s="1" customFormat="1" ht="40.15" customHeight="1">
      <c r="B91" s="32"/>
      <c r="C91" s="27" t="s">
        <v>24</v>
      </c>
      <c r="F91" s="25" t="str">
        <f>E15</f>
        <v>SMO, MO Slezská Ostrava, Těšínská 35, Ostrava</v>
      </c>
      <c r="I91" s="27" t="s">
        <v>29</v>
      </c>
      <c r="J91" s="30" t="str">
        <f>E21</f>
        <v>Atelier Idea spol.s.r.o.,Stemá 12, Ostrava</v>
      </c>
      <c r="L91" s="32"/>
    </row>
    <row r="92" spans="2:47" s="1" customFormat="1" ht="15.2" customHeight="1">
      <c r="B92" s="32"/>
      <c r="C92" s="27" t="s">
        <v>27</v>
      </c>
      <c r="F92" s="25" t="str">
        <f>IF(E18="","",E18)</f>
        <v>Vyplň údaj</v>
      </c>
      <c r="I92" s="27" t="s">
        <v>31</v>
      </c>
      <c r="J92" s="30" t="str">
        <f>E24</f>
        <v>Jerakasová Lenka</v>
      </c>
      <c r="L92" s="32"/>
    </row>
    <row r="93" spans="2:47" s="1" customFormat="1" ht="10.35" customHeight="1">
      <c r="B93" s="32"/>
      <c r="L93" s="32"/>
    </row>
    <row r="94" spans="2:47" s="1" customFormat="1" ht="29.25" customHeight="1">
      <c r="B94" s="32"/>
      <c r="C94" s="105" t="s">
        <v>137</v>
      </c>
      <c r="D94" s="97"/>
      <c r="E94" s="97"/>
      <c r="F94" s="97"/>
      <c r="G94" s="97"/>
      <c r="H94" s="97"/>
      <c r="I94" s="97"/>
      <c r="J94" s="106" t="s">
        <v>138</v>
      </c>
      <c r="K94" s="97"/>
      <c r="L94" s="32"/>
    </row>
    <row r="95" spans="2:47" s="1" customFormat="1" ht="10.35" customHeight="1">
      <c r="B95" s="32"/>
      <c r="L95" s="32"/>
    </row>
    <row r="96" spans="2:47" s="1" customFormat="1" ht="22.9" customHeight="1">
      <c r="B96" s="32"/>
      <c r="C96" s="107" t="s">
        <v>139</v>
      </c>
      <c r="J96" s="66">
        <f>J122</f>
        <v>0</v>
      </c>
      <c r="L96" s="32"/>
      <c r="AU96" s="17" t="s">
        <v>140</v>
      </c>
    </row>
    <row r="97" spans="2:12" s="8" customFormat="1" ht="24.95" customHeight="1">
      <c r="B97" s="108"/>
      <c r="D97" s="109" t="s">
        <v>4919</v>
      </c>
      <c r="E97" s="110"/>
      <c r="F97" s="110"/>
      <c r="G97" s="110"/>
      <c r="H97" s="110"/>
      <c r="I97" s="110"/>
      <c r="J97" s="111">
        <f>J123</f>
        <v>0</v>
      </c>
      <c r="L97" s="108"/>
    </row>
    <row r="98" spans="2:12" s="8" customFormat="1" ht="24.95" customHeight="1">
      <c r="B98" s="108"/>
      <c r="D98" s="109" t="s">
        <v>4920</v>
      </c>
      <c r="E98" s="110"/>
      <c r="F98" s="110"/>
      <c r="G98" s="110"/>
      <c r="H98" s="110"/>
      <c r="I98" s="110"/>
      <c r="J98" s="111">
        <f>J148</f>
        <v>0</v>
      </c>
      <c r="L98" s="108"/>
    </row>
    <row r="99" spans="2:12" s="8" customFormat="1" ht="24.95" customHeight="1">
      <c r="B99" s="108"/>
      <c r="D99" s="109" t="s">
        <v>141</v>
      </c>
      <c r="E99" s="110"/>
      <c r="F99" s="110"/>
      <c r="G99" s="110"/>
      <c r="H99" s="110"/>
      <c r="I99" s="110"/>
      <c r="J99" s="111">
        <f>J152</f>
        <v>0</v>
      </c>
      <c r="L99" s="108"/>
    </row>
    <row r="100" spans="2:12" s="9" customFormat="1" ht="19.899999999999999" customHeight="1">
      <c r="B100" s="112"/>
      <c r="D100" s="113" t="s">
        <v>149</v>
      </c>
      <c r="E100" s="114"/>
      <c r="F100" s="114"/>
      <c r="G100" s="114"/>
      <c r="H100" s="114"/>
      <c r="I100" s="114"/>
      <c r="J100" s="115">
        <f>J153</f>
        <v>0</v>
      </c>
      <c r="L100" s="112"/>
    </row>
    <row r="101" spans="2:12" s="8" customFormat="1" ht="24.95" customHeight="1">
      <c r="B101" s="108"/>
      <c r="D101" s="109" t="s">
        <v>2713</v>
      </c>
      <c r="E101" s="110"/>
      <c r="F101" s="110"/>
      <c r="G101" s="110"/>
      <c r="H101" s="110"/>
      <c r="I101" s="110"/>
      <c r="J101" s="111">
        <f>J156</f>
        <v>0</v>
      </c>
      <c r="L101" s="108"/>
    </row>
    <row r="102" spans="2:12" s="9" customFormat="1" ht="19.899999999999999" customHeight="1">
      <c r="B102" s="112"/>
      <c r="D102" s="113" t="s">
        <v>2714</v>
      </c>
      <c r="E102" s="114"/>
      <c r="F102" s="114"/>
      <c r="G102" s="114"/>
      <c r="H102" s="114"/>
      <c r="I102" s="114"/>
      <c r="J102" s="115">
        <f>J157</f>
        <v>0</v>
      </c>
      <c r="L102" s="112"/>
    </row>
    <row r="103" spans="2:12" s="1" customFormat="1" ht="21.75" customHeight="1">
      <c r="B103" s="32"/>
      <c r="L103" s="32"/>
    </row>
    <row r="104" spans="2:12" s="1" customFormat="1" ht="6.95" customHeight="1">
      <c r="B104" s="44"/>
      <c r="C104" s="45"/>
      <c r="D104" s="45"/>
      <c r="E104" s="45"/>
      <c r="F104" s="45"/>
      <c r="G104" s="45"/>
      <c r="H104" s="45"/>
      <c r="I104" s="45"/>
      <c r="J104" s="45"/>
      <c r="K104" s="45"/>
      <c r="L104" s="32"/>
    </row>
    <row r="108" spans="2:12" s="1" customFormat="1" ht="6.95" customHeight="1">
      <c r="B108" s="46"/>
      <c r="C108" s="47"/>
      <c r="D108" s="47"/>
      <c r="E108" s="47"/>
      <c r="F108" s="47"/>
      <c r="G108" s="47"/>
      <c r="H108" s="47"/>
      <c r="I108" s="47"/>
      <c r="J108" s="47"/>
      <c r="K108" s="47"/>
      <c r="L108" s="32"/>
    </row>
    <row r="109" spans="2:12" s="1" customFormat="1" ht="24.95" customHeight="1">
      <c r="B109" s="32"/>
      <c r="C109" s="21" t="s">
        <v>172</v>
      </c>
      <c r="L109" s="32"/>
    </row>
    <row r="110" spans="2:12" s="1" customFormat="1" ht="6.95" customHeight="1">
      <c r="B110" s="32"/>
      <c r="L110" s="32"/>
    </row>
    <row r="111" spans="2:12" s="1" customFormat="1" ht="12" customHeight="1">
      <c r="B111" s="32"/>
      <c r="C111" s="27" t="s">
        <v>16</v>
      </c>
      <c r="L111" s="32"/>
    </row>
    <row r="112" spans="2:12" s="1" customFormat="1" ht="16.5" customHeight="1">
      <c r="B112" s="32"/>
      <c r="E112" s="243" t="str">
        <f>E7</f>
        <v>I-20002 - Modernizace bytových domů ul. Šenovská 65,67 a 69</v>
      </c>
      <c r="F112" s="244"/>
      <c r="G112" s="244"/>
      <c r="H112" s="244"/>
      <c r="L112" s="32"/>
    </row>
    <row r="113" spans="2:65" s="1" customFormat="1" ht="12" customHeight="1">
      <c r="B113" s="32"/>
      <c r="C113" s="27" t="s">
        <v>134</v>
      </c>
      <c r="L113" s="32"/>
    </row>
    <row r="114" spans="2:65" s="1" customFormat="1" ht="16.5" customHeight="1">
      <c r="B114" s="32"/>
      <c r="E114" s="206" t="str">
        <f>E9</f>
        <v>008 - SO 03 - STL plynovodní řad DN 50</v>
      </c>
      <c r="F114" s="245"/>
      <c r="G114" s="245"/>
      <c r="H114" s="245"/>
      <c r="L114" s="32"/>
    </row>
    <row r="115" spans="2:65" s="1" customFormat="1" ht="6.95" customHeight="1">
      <c r="B115" s="32"/>
      <c r="L115" s="32"/>
    </row>
    <row r="116" spans="2:65" s="1" customFormat="1" ht="12" customHeight="1">
      <c r="B116" s="32"/>
      <c r="C116" s="27" t="s">
        <v>20</v>
      </c>
      <c r="F116" s="25" t="str">
        <f>F12</f>
        <v>Ostrava</v>
      </c>
      <c r="I116" s="27" t="s">
        <v>22</v>
      </c>
      <c r="J116" s="52" t="str">
        <f>IF(J12="","",J12)</f>
        <v>11. 8. 2025</v>
      </c>
      <c r="L116" s="32"/>
    </row>
    <row r="117" spans="2:65" s="1" customFormat="1" ht="6.95" customHeight="1">
      <c r="B117" s="32"/>
      <c r="L117" s="32"/>
    </row>
    <row r="118" spans="2:65" s="1" customFormat="1" ht="40.15" customHeight="1">
      <c r="B118" s="32"/>
      <c r="C118" s="27" t="s">
        <v>24</v>
      </c>
      <c r="F118" s="25" t="str">
        <f>E15</f>
        <v>SMO, MO Slezská Ostrava, Těšínská 35, Ostrava</v>
      </c>
      <c r="I118" s="27" t="s">
        <v>29</v>
      </c>
      <c r="J118" s="30" t="str">
        <f>E21</f>
        <v>Atelier Idea spol.s.r.o.,Stemá 12, Ostrava</v>
      </c>
      <c r="L118" s="32"/>
    </row>
    <row r="119" spans="2:65" s="1" customFormat="1" ht="15.2" customHeight="1">
      <c r="B119" s="32"/>
      <c r="C119" s="27" t="s">
        <v>27</v>
      </c>
      <c r="F119" s="25" t="str">
        <f>IF(E18="","",E18)</f>
        <v>Vyplň údaj</v>
      </c>
      <c r="I119" s="27" t="s">
        <v>31</v>
      </c>
      <c r="J119" s="30" t="str">
        <f>E24</f>
        <v>Jerakasová Lenka</v>
      </c>
      <c r="L119" s="32"/>
    </row>
    <row r="120" spans="2:65" s="1" customFormat="1" ht="10.35" customHeight="1">
      <c r="B120" s="32"/>
      <c r="L120" s="32"/>
    </row>
    <row r="121" spans="2:65" s="10" customFormat="1" ht="29.25" customHeight="1">
      <c r="B121" s="116"/>
      <c r="C121" s="117" t="s">
        <v>173</v>
      </c>
      <c r="D121" s="118" t="s">
        <v>58</v>
      </c>
      <c r="E121" s="118" t="s">
        <v>54</v>
      </c>
      <c r="F121" s="118" t="s">
        <v>55</v>
      </c>
      <c r="G121" s="118" t="s">
        <v>174</v>
      </c>
      <c r="H121" s="118" t="s">
        <v>175</v>
      </c>
      <c r="I121" s="118" t="s">
        <v>176</v>
      </c>
      <c r="J121" s="119" t="s">
        <v>138</v>
      </c>
      <c r="K121" s="120" t="s">
        <v>177</v>
      </c>
      <c r="L121" s="116"/>
      <c r="M121" s="59" t="s">
        <v>1</v>
      </c>
      <c r="N121" s="60" t="s">
        <v>37</v>
      </c>
      <c r="O121" s="60" t="s">
        <v>178</v>
      </c>
      <c r="P121" s="60" t="s">
        <v>179</v>
      </c>
      <c r="Q121" s="60" t="s">
        <v>180</v>
      </c>
      <c r="R121" s="60" t="s">
        <v>181</v>
      </c>
      <c r="S121" s="60" t="s">
        <v>182</v>
      </c>
      <c r="T121" s="61" t="s">
        <v>183</v>
      </c>
    </row>
    <row r="122" spans="2:65" s="1" customFormat="1" ht="22.9" customHeight="1">
      <c r="B122" s="32"/>
      <c r="C122" s="64" t="s">
        <v>184</v>
      </c>
      <c r="J122" s="121">
        <f>BK122</f>
        <v>0</v>
      </c>
      <c r="L122" s="32"/>
      <c r="M122" s="62"/>
      <c r="N122" s="53"/>
      <c r="O122" s="53"/>
      <c r="P122" s="122">
        <f>P123+P148+P152+P156</f>
        <v>0</v>
      </c>
      <c r="Q122" s="53"/>
      <c r="R122" s="122">
        <f>R123+R148+R152+R156</f>
        <v>27.989139999999999</v>
      </c>
      <c r="S122" s="53"/>
      <c r="T122" s="123">
        <f>T123+T148+T152+T156</f>
        <v>0</v>
      </c>
      <c r="AT122" s="17" t="s">
        <v>72</v>
      </c>
      <c r="AU122" s="17" t="s">
        <v>140</v>
      </c>
      <c r="BK122" s="124">
        <f>BK123+BK148+BK152+BK156</f>
        <v>0</v>
      </c>
    </row>
    <row r="123" spans="2:65" s="11" customFormat="1" ht="25.9" customHeight="1">
      <c r="B123" s="125"/>
      <c r="D123" s="126" t="s">
        <v>72</v>
      </c>
      <c r="E123" s="127" t="s">
        <v>80</v>
      </c>
      <c r="F123" s="127" t="s">
        <v>188</v>
      </c>
      <c r="I123" s="128"/>
      <c r="J123" s="129">
        <f>BK123</f>
        <v>0</v>
      </c>
      <c r="L123" s="125"/>
      <c r="M123" s="130"/>
      <c r="P123" s="131">
        <f>SUM(P124:P147)</f>
        <v>0</v>
      </c>
      <c r="R123" s="131">
        <f>SUM(R124:R147)</f>
        <v>27.88</v>
      </c>
      <c r="T123" s="132">
        <f>SUM(T124:T147)</f>
        <v>0</v>
      </c>
      <c r="AR123" s="126" t="s">
        <v>80</v>
      </c>
      <c r="AT123" s="133" t="s">
        <v>72</v>
      </c>
      <c r="AU123" s="133" t="s">
        <v>73</v>
      </c>
      <c r="AY123" s="126" t="s">
        <v>187</v>
      </c>
      <c r="BK123" s="134">
        <f>SUM(BK124:BK147)</f>
        <v>0</v>
      </c>
    </row>
    <row r="124" spans="2:65" s="1" customFormat="1" ht="16.5" customHeight="1">
      <c r="B124" s="32"/>
      <c r="C124" s="137" t="s">
        <v>80</v>
      </c>
      <c r="D124" s="137" t="s">
        <v>189</v>
      </c>
      <c r="E124" s="138" t="s">
        <v>5004</v>
      </c>
      <c r="F124" s="139" t="s">
        <v>5005</v>
      </c>
      <c r="G124" s="140" t="s">
        <v>192</v>
      </c>
      <c r="H124" s="141">
        <v>3.8250000000000002</v>
      </c>
      <c r="I124" s="142"/>
      <c r="J124" s="143">
        <f>ROUND(I124*H124,2)</f>
        <v>0</v>
      </c>
      <c r="K124" s="144"/>
      <c r="L124" s="32"/>
      <c r="M124" s="145" t="s">
        <v>1</v>
      </c>
      <c r="N124" s="146" t="s">
        <v>38</v>
      </c>
      <c r="P124" s="147">
        <f>O124*H124</f>
        <v>0</v>
      </c>
      <c r="Q124" s="147">
        <v>0</v>
      </c>
      <c r="R124" s="147">
        <f>Q124*H124</f>
        <v>0</v>
      </c>
      <c r="S124" s="147">
        <v>0</v>
      </c>
      <c r="T124" s="148">
        <f>S124*H124</f>
        <v>0</v>
      </c>
      <c r="AR124" s="149" t="s">
        <v>193</v>
      </c>
      <c r="AT124" s="149" t="s">
        <v>189</v>
      </c>
      <c r="AU124" s="149" t="s">
        <v>80</v>
      </c>
      <c r="AY124" s="17" t="s">
        <v>187</v>
      </c>
      <c r="BE124" s="150">
        <f>IF(N124="základní",J124,0)</f>
        <v>0</v>
      </c>
      <c r="BF124" s="150">
        <f>IF(N124="snížená",J124,0)</f>
        <v>0</v>
      </c>
      <c r="BG124" s="150">
        <f>IF(N124="zákl. přenesená",J124,0)</f>
        <v>0</v>
      </c>
      <c r="BH124" s="150">
        <f>IF(N124="sníž. přenesená",J124,0)</f>
        <v>0</v>
      </c>
      <c r="BI124" s="150">
        <f>IF(N124="nulová",J124,0)</f>
        <v>0</v>
      </c>
      <c r="BJ124" s="17" t="s">
        <v>80</v>
      </c>
      <c r="BK124" s="150">
        <f>ROUND(I124*H124,2)</f>
        <v>0</v>
      </c>
      <c r="BL124" s="17" t="s">
        <v>193</v>
      </c>
      <c r="BM124" s="149" t="s">
        <v>5059</v>
      </c>
    </row>
    <row r="125" spans="2:65" s="13" customFormat="1" ht="11.25">
      <c r="B125" s="161"/>
      <c r="D125" s="151" t="s">
        <v>197</v>
      </c>
      <c r="E125" s="162" t="s">
        <v>1</v>
      </c>
      <c r="F125" s="163" t="s">
        <v>5060</v>
      </c>
      <c r="H125" s="164">
        <v>3.8250000000000002</v>
      </c>
      <c r="I125" s="165"/>
      <c r="L125" s="161"/>
      <c r="M125" s="166"/>
      <c r="T125" s="167"/>
      <c r="AT125" s="162" t="s">
        <v>197</v>
      </c>
      <c r="AU125" s="162" t="s">
        <v>80</v>
      </c>
      <c r="AV125" s="13" t="s">
        <v>84</v>
      </c>
      <c r="AW125" s="13" t="s">
        <v>30</v>
      </c>
      <c r="AX125" s="13" t="s">
        <v>73</v>
      </c>
      <c r="AY125" s="162" t="s">
        <v>187</v>
      </c>
    </row>
    <row r="126" spans="2:65" s="14" customFormat="1" ht="11.25">
      <c r="B126" s="168"/>
      <c r="D126" s="151" t="s">
        <v>197</v>
      </c>
      <c r="E126" s="169" t="s">
        <v>1</v>
      </c>
      <c r="F126" s="170" t="s">
        <v>202</v>
      </c>
      <c r="H126" s="171">
        <v>3.8250000000000002</v>
      </c>
      <c r="I126" s="172"/>
      <c r="L126" s="168"/>
      <c r="M126" s="173"/>
      <c r="T126" s="174"/>
      <c r="AT126" s="169" t="s">
        <v>197</v>
      </c>
      <c r="AU126" s="169" t="s">
        <v>80</v>
      </c>
      <c r="AV126" s="14" t="s">
        <v>193</v>
      </c>
      <c r="AW126" s="14" t="s">
        <v>30</v>
      </c>
      <c r="AX126" s="14" t="s">
        <v>80</v>
      </c>
      <c r="AY126" s="169" t="s">
        <v>187</v>
      </c>
    </row>
    <row r="127" spans="2:65" s="1" customFormat="1" ht="21.75" customHeight="1">
      <c r="B127" s="32"/>
      <c r="C127" s="137" t="s">
        <v>84</v>
      </c>
      <c r="D127" s="137" t="s">
        <v>189</v>
      </c>
      <c r="E127" s="138" t="s">
        <v>4926</v>
      </c>
      <c r="F127" s="139" t="s">
        <v>4927</v>
      </c>
      <c r="G127" s="140" t="s">
        <v>192</v>
      </c>
      <c r="H127" s="141">
        <v>81.34</v>
      </c>
      <c r="I127" s="142"/>
      <c r="J127" s="143">
        <f>ROUND(I127*H127,2)</f>
        <v>0</v>
      </c>
      <c r="K127" s="144"/>
      <c r="L127" s="32"/>
      <c r="M127" s="145" t="s">
        <v>1</v>
      </c>
      <c r="N127" s="146" t="s">
        <v>38</v>
      </c>
      <c r="P127" s="147">
        <f>O127*H127</f>
        <v>0</v>
      </c>
      <c r="Q127" s="147">
        <v>0</v>
      </c>
      <c r="R127" s="147">
        <f>Q127*H127</f>
        <v>0</v>
      </c>
      <c r="S127" s="147">
        <v>0</v>
      </c>
      <c r="T127" s="148">
        <f>S127*H127</f>
        <v>0</v>
      </c>
      <c r="AR127" s="149" t="s">
        <v>193</v>
      </c>
      <c r="AT127" s="149" t="s">
        <v>189</v>
      </c>
      <c r="AU127" s="149" t="s">
        <v>80</v>
      </c>
      <c r="AY127" s="17" t="s">
        <v>187</v>
      </c>
      <c r="BE127" s="150">
        <f>IF(N127="základní",J127,0)</f>
        <v>0</v>
      </c>
      <c r="BF127" s="150">
        <f>IF(N127="snížená",J127,0)</f>
        <v>0</v>
      </c>
      <c r="BG127" s="150">
        <f>IF(N127="zákl. přenesená",J127,0)</f>
        <v>0</v>
      </c>
      <c r="BH127" s="150">
        <f>IF(N127="sníž. přenesená",J127,0)</f>
        <v>0</v>
      </c>
      <c r="BI127" s="150">
        <f>IF(N127="nulová",J127,0)</f>
        <v>0</v>
      </c>
      <c r="BJ127" s="17" t="s">
        <v>80</v>
      </c>
      <c r="BK127" s="150">
        <f>ROUND(I127*H127,2)</f>
        <v>0</v>
      </c>
      <c r="BL127" s="17" t="s">
        <v>193</v>
      </c>
      <c r="BM127" s="149" t="s">
        <v>5061</v>
      </c>
    </row>
    <row r="128" spans="2:65" s="13" customFormat="1" ht="11.25">
      <c r="B128" s="161"/>
      <c r="D128" s="151" t="s">
        <v>197</v>
      </c>
      <c r="E128" s="162" t="s">
        <v>1</v>
      </c>
      <c r="F128" s="163" t="s">
        <v>5062</v>
      </c>
      <c r="H128" s="164">
        <v>81.34</v>
      </c>
      <c r="I128" s="165"/>
      <c r="L128" s="161"/>
      <c r="M128" s="166"/>
      <c r="T128" s="167"/>
      <c r="AT128" s="162" t="s">
        <v>197</v>
      </c>
      <c r="AU128" s="162" t="s">
        <v>80</v>
      </c>
      <c r="AV128" s="13" t="s">
        <v>84</v>
      </c>
      <c r="AW128" s="13" t="s">
        <v>30</v>
      </c>
      <c r="AX128" s="13" t="s">
        <v>80</v>
      </c>
      <c r="AY128" s="162" t="s">
        <v>187</v>
      </c>
    </row>
    <row r="129" spans="2:65" s="1" customFormat="1" ht="21.75" customHeight="1">
      <c r="B129" s="32"/>
      <c r="C129" s="137" t="s">
        <v>210</v>
      </c>
      <c r="D129" s="137" t="s">
        <v>189</v>
      </c>
      <c r="E129" s="138" t="s">
        <v>4930</v>
      </c>
      <c r="F129" s="139" t="s">
        <v>4931</v>
      </c>
      <c r="G129" s="140" t="s">
        <v>192</v>
      </c>
      <c r="H129" s="141">
        <v>81.34</v>
      </c>
      <c r="I129" s="142"/>
      <c r="J129" s="143">
        <f>ROUND(I129*H129,2)</f>
        <v>0</v>
      </c>
      <c r="K129" s="144"/>
      <c r="L129" s="32"/>
      <c r="M129" s="145" t="s">
        <v>1</v>
      </c>
      <c r="N129" s="146" t="s">
        <v>38</v>
      </c>
      <c r="P129" s="147">
        <f>O129*H129</f>
        <v>0</v>
      </c>
      <c r="Q129" s="147">
        <v>0</v>
      </c>
      <c r="R129" s="147">
        <f>Q129*H129</f>
        <v>0</v>
      </c>
      <c r="S129" s="147">
        <v>0</v>
      </c>
      <c r="T129" s="148">
        <f>S129*H129</f>
        <v>0</v>
      </c>
      <c r="AR129" s="149" t="s">
        <v>193</v>
      </c>
      <c r="AT129" s="149" t="s">
        <v>189</v>
      </c>
      <c r="AU129" s="149" t="s">
        <v>80</v>
      </c>
      <c r="AY129" s="17" t="s">
        <v>187</v>
      </c>
      <c r="BE129" s="150">
        <f>IF(N129="základní",J129,0)</f>
        <v>0</v>
      </c>
      <c r="BF129" s="150">
        <f>IF(N129="snížená",J129,0)</f>
        <v>0</v>
      </c>
      <c r="BG129" s="150">
        <f>IF(N129="zákl. přenesená",J129,0)</f>
        <v>0</v>
      </c>
      <c r="BH129" s="150">
        <f>IF(N129="sníž. přenesená",J129,0)</f>
        <v>0</v>
      </c>
      <c r="BI129" s="150">
        <f>IF(N129="nulová",J129,0)</f>
        <v>0</v>
      </c>
      <c r="BJ129" s="17" t="s">
        <v>80</v>
      </c>
      <c r="BK129" s="150">
        <f>ROUND(I129*H129,2)</f>
        <v>0</v>
      </c>
      <c r="BL129" s="17" t="s">
        <v>193</v>
      </c>
      <c r="BM129" s="149" t="s">
        <v>5063</v>
      </c>
    </row>
    <row r="130" spans="2:65" s="1" customFormat="1" ht="16.5" customHeight="1">
      <c r="B130" s="32"/>
      <c r="C130" s="137" t="s">
        <v>193</v>
      </c>
      <c r="D130" s="137" t="s">
        <v>189</v>
      </c>
      <c r="E130" s="138" t="s">
        <v>4933</v>
      </c>
      <c r="F130" s="139" t="s">
        <v>4934</v>
      </c>
      <c r="G130" s="140" t="s">
        <v>192</v>
      </c>
      <c r="H130" s="141">
        <v>81.34</v>
      </c>
      <c r="I130" s="142"/>
      <c r="J130" s="143">
        <f>ROUND(I130*H130,2)</f>
        <v>0</v>
      </c>
      <c r="K130" s="144"/>
      <c r="L130" s="32"/>
      <c r="M130" s="145" t="s">
        <v>1</v>
      </c>
      <c r="N130" s="146" t="s">
        <v>38</v>
      </c>
      <c r="P130" s="147">
        <f>O130*H130</f>
        <v>0</v>
      </c>
      <c r="Q130" s="147">
        <v>0</v>
      </c>
      <c r="R130" s="147">
        <f>Q130*H130</f>
        <v>0</v>
      </c>
      <c r="S130" s="147">
        <v>0</v>
      </c>
      <c r="T130" s="148">
        <f>S130*H130</f>
        <v>0</v>
      </c>
      <c r="AR130" s="149" t="s">
        <v>193</v>
      </c>
      <c r="AT130" s="149" t="s">
        <v>189</v>
      </c>
      <c r="AU130" s="149" t="s">
        <v>80</v>
      </c>
      <c r="AY130" s="17" t="s">
        <v>187</v>
      </c>
      <c r="BE130" s="150">
        <f>IF(N130="základní",J130,0)</f>
        <v>0</v>
      </c>
      <c r="BF130" s="150">
        <f>IF(N130="snížená",J130,0)</f>
        <v>0</v>
      </c>
      <c r="BG130" s="150">
        <f>IF(N130="zákl. přenesená",J130,0)</f>
        <v>0</v>
      </c>
      <c r="BH130" s="150">
        <f>IF(N130="sníž. přenesená",J130,0)</f>
        <v>0</v>
      </c>
      <c r="BI130" s="150">
        <f>IF(N130="nulová",J130,0)</f>
        <v>0</v>
      </c>
      <c r="BJ130" s="17" t="s">
        <v>80</v>
      </c>
      <c r="BK130" s="150">
        <f>ROUND(I130*H130,2)</f>
        <v>0</v>
      </c>
      <c r="BL130" s="17" t="s">
        <v>193</v>
      </c>
      <c r="BM130" s="149" t="s">
        <v>5064</v>
      </c>
    </row>
    <row r="131" spans="2:65" s="1" customFormat="1" ht="21.75" customHeight="1">
      <c r="B131" s="32"/>
      <c r="C131" s="137" t="s">
        <v>221</v>
      </c>
      <c r="D131" s="137" t="s">
        <v>189</v>
      </c>
      <c r="E131" s="138" t="s">
        <v>4720</v>
      </c>
      <c r="F131" s="139" t="s">
        <v>4936</v>
      </c>
      <c r="G131" s="140" t="s">
        <v>192</v>
      </c>
      <c r="H131" s="141">
        <v>20.335000000000001</v>
      </c>
      <c r="I131" s="142"/>
      <c r="J131" s="143">
        <f>ROUND(I131*H131,2)</f>
        <v>0</v>
      </c>
      <c r="K131" s="144"/>
      <c r="L131" s="32"/>
      <c r="M131" s="145" t="s">
        <v>1</v>
      </c>
      <c r="N131" s="146" t="s">
        <v>38</v>
      </c>
      <c r="P131" s="147">
        <f>O131*H131</f>
        <v>0</v>
      </c>
      <c r="Q131" s="147">
        <v>0</v>
      </c>
      <c r="R131" s="147">
        <f>Q131*H131</f>
        <v>0</v>
      </c>
      <c r="S131" s="147">
        <v>0</v>
      </c>
      <c r="T131" s="148">
        <f>S131*H131</f>
        <v>0</v>
      </c>
      <c r="AR131" s="149" t="s">
        <v>193</v>
      </c>
      <c r="AT131" s="149" t="s">
        <v>189</v>
      </c>
      <c r="AU131" s="149" t="s">
        <v>80</v>
      </c>
      <c r="AY131" s="17" t="s">
        <v>187</v>
      </c>
      <c r="BE131" s="150">
        <f>IF(N131="základní",J131,0)</f>
        <v>0</v>
      </c>
      <c r="BF131" s="150">
        <f>IF(N131="snížená",J131,0)</f>
        <v>0</v>
      </c>
      <c r="BG131" s="150">
        <f>IF(N131="zákl. přenesená",J131,0)</f>
        <v>0</v>
      </c>
      <c r="BH131" s="150">
        <f>IF(N131="sníž. přenesená",J131,0)</f>
        <v>0</v>
      </c>
      <c r="BI131" s="150">
        <f>IF(N131="nulová",J131,0)</f>
        <v>0</v>
      </c>
      <c r="BJ131" s="17" t="s">
        <v>80</v>
      </c>
      <c r="BK131" s="150">
        <f>ROUND(I131*H131,2)</f>
        <v>0</v>
      </c>
      <c r="BL131" s="17" t="s">
        <v>193</v>
      </c>
      <c r="BM131" s="149" t="s">
        <v>5065</v>
      </c>
    </row>
    <row r="132" spans="2:65" s="13" customFormat="1" ht="11.25">
      <c r="B132" s="161"/>
      <c r="D132" s="151" t="s">
        <v>197</v>
      </c>
      <c r="E132" s="162" t="s">
        <v>1</v>
      </c>
      <c r="F132" s="163" t="s">
        <v>5066</v>
      </c>
      <c r="H132" s="164">
        <v>20.335000000000001</v>
      </c>
      <c r="I132" s="165"/>
      <c r="L132" s="161"/>
      <c r="M132" s="166"/>
      <c r="T132" s="167"/>
      <c r="AT132" s="162" t="s">
        <v>197</v>
      </c>
      <c r="AU132" s="162" t="s">
        <v>80</v>
      </c>
      <c r="AV132" s="13" t="s">
        <v>84</v>
      </c>
      <c r="AW132" s="13" t="s">
        <v>30</v>
      </c>
      <c r="AX132" s="13" t="s">
        <v>73</v>
      </c>
      <c r="AY132" s="162" t="s">
        <v>187</v>
      </c>
    </row>
    <row r="133" spans="2:65" s="14" customFormat="1" ht="11.25">
      <c r="B133" s="168"/>
      <c r="D133" s="151" t="s">
        <v>197</v>
      </c>
      <c r="E133" s="169" t="s">
        <v>1</v>
      </c>
      <c r="F133" s="170" t="s">
        <v>202</v>
      </c>
      <c r="H133" s="171">
        <v>20.335000000000001</v>
      </c>
      <c r="I133" s="172"/>
      <c r="L133" s="168"/>
      <c r="M133" s="173"/>
      <c r="T133" s="174"/>
      <c r="AT133" s="169" t="s">
        <v>197</v>
      </c>
      <c r="AU133" s="169" t="s">
        <v>80</v>
      </c>
      <c r="AV133" s="14" t="s">
        <v>193</v>
      </c>
      <c r="AW133" s="14" t="s">
        <v>30</v>
      </c>
      <c r="AX133" s="14" t="s">
        <v>80</v>
      </c>
      <c r="AY133" s="169" t="s">
        <v>187</v>
      </c>
    </row>
    <row r="134" spans="2:65" s="1" customFormat="1" ht="21.75" customHeight="1">
      <c r="B134" s="32"/>
      <c r="C134" s="137" t="s">
        <v>226</v>
      </c>
      <c r="D134" s="137" t="s">
        <v>189</v>
      </c>
      <c r="E134" s="138" t="s">
        <v>4939</v>
      </c>
      <c r="F134" s="139" t="s">
        <v>4940</v>
      </c>
      <c r="G134" s="140" t="s">
        <v>192</v>
      </c>
      <c r="H134" s="141">
        <v>20.335000000000001</v>
      </c>
      <c r="I134" s="142"/>
      <c r="J134" s="143">
        <f>ROUND(I134*H134,2)</f>
        <v>0</v>
      </c>
      <c r="K134" s="144"/>
      <c r="L134" s="32"/>
      <c r="M134" s="145" t="s">
        <v>1</v>
      </c>
      <c r="N134" s="146" t="s">
        <v>38</v>
      </c>
      <c r="P134" s="147">
        <f>O134*H134</f>
        <v>0</v>
      </c>
      <c r="Q134" s="147">
        <v>0</v>
      </c>
      <c r="R134" s="147">
        <f>Q134*H134</f>
        <v>0</v>
      </c>
      <c r="S134" s="147">
        <v>0</v>
      </c>
      <c r="T134" s="148">
        <f>S134*H134</f>
        <v>0</v>
      </c>
      <c r="AR134" s="149" t="s">
        <v>193</v>
      </c>
      <c r="AT134" s="149" t="s">
        <v>189</v>
      </c>
      <c r="AU134" s="149" t="s">
        <v>80</v>
      </c>
      <c r="AY134" s="17" t="s">
        <v>187</v>
      </c>
      <c r="BE134" s="150">
        <f>IF(N134="základní",J134,0)</f>
        <v>0</v>
      </c>
      <c r="BF134" s="150">
        <f>IF(N134="snížená",J134,0)</f>
        <v>0</v>
      </c>
      <c r="BG134" s="150">
        <f>IF(N134="zákl. přenesená",J134,0)</f>
        <v>0</v>
      </c>
      <c r="BH134" s="150">
        <f>IF(N134="sníž. přenesená",J134,0)</f>
        <v>0</v>
      </c>
      <c r="BI134" s="150">
        <f>IF(N134="nulová",J134,0)</f>
        <v>0</v>
      </c>
      <c r="BJ134" s="17" t="s">
        <v>80</v>
      </c>
      <c r="BK134" s="150">
        <f>ROUND(I134*H134,2)</f>
        <v>0</v>
      </c>
      <c r="BL134" s="17" t="s">
        <v>193</v>
      </c>
      <c r="BM134" s="149" t="s">
        <v>5067</v>
      </c>
    </row>
    <row r="135" spans="2:65" s="13" customFormat="1" ht="11.25">
      <c r="B135" s="161"/>
      <c r="D135" s="151" t="s">
        <v>197</v>
      </c>
      <c r="E135" s="162" t="s">
        <v>1</v>
      </c>
      <c r="F135" s="163" t="s">
        <v>5068</v>
      </c>
      <c r="H135" s="164">
        <v>20.335000000000001</v>
      </c>
      <c r="I135" s="165"/>
      <c r="L135" s="161"/>
      <c r="M135" s="166"/>
      <c r="T135" s="167"/>
      <c r="AT135" s="162" t="s">
        <v>197</v>
      </c>
      <c r="AU135" s="162" t="s">
        <v>80</v>
      </c>
      <c r="AV135" s="13" t="s">
        <v>84</v>
      </c>
      <c r="AW135" s="13" t="s">
        <v>30</v>
      </c>
      <c r="AX135" s="13" t="s">
        <v>80</v>
      </c>
      <c r="AY135" s="162" t="s">
        <v>187</v>
      </c>
    </row>
    <row r="136" spans="2:65" s="1" customFormat="1" ht="21.75" customHeight="1">
      <c r="B136" s="32"/>
      <c r="C136" s="137" t="s">
        <v>233</v>
      </c>
      <c r="D136" s="137" t="s">
        <v>189</v>
      </c>
      <c r="E136" s="138" t="s">
        <v>4723</v>
      </c>
      <c r="F136" s="139" t="s">
        <v>4943</v>
      </c>
      <c r="G136" s="140" t="s">
        <v>192</v>
      </c>
      <c r="H136" s="141">
        <v>20.335000000000001</v>
      </c>
      <c r="I136" s="142"/>
      <c r="J136" s="143">
        <f>ROUND(I136*H136,2)</f>
        <v>0</v>
      </c>
      <c r="K136" s="144"/>
      <c r="L136" s="32"/>
      <c r="M136" s="145" t="s">
        <v>1</v>
      </c>
      <c r="N136" s="146" t="s">
        <v>38</v>
      </c>
      <c r="P136" s="147">
        <f>O136*H136</f>
        <v>0</v>
      </c>
      <c r="Q136" s="147">
        <v>0</v>
      </c>
      <c r="R136" s="147">
        <f>Q136*H136</f>
        <v>0</v>
      </c>
      <c r="S136" s="147">
        <v>0</v>
      </c>
      <c r="T136" s="148">
        <f>S136*H136</f>
        <v>0</v>
      </c>
      <c r="AR136" s="149" t="s">
        <v>193</v>
      </c>
      <c r="AT136" s="149" t="s">
        <v>189</v>
      </c>
      <c r="AU136" s="149" t="s">
        <v>80</v>
      </c>
      <c r="AY136" s="17" t="s">
        <v>187</v>
      </c>
      <c r="BE136" s="150">
        <f>IF(N136="základní",J136,0)</f>
        <v>0</v>
      </c>
      <c r="BF136" s="150">
        <f>IF(N136="snížená",J136,0)</f>
        <v>0</v>
      </c>
      <c r="BG136" s="150">
        <f>IF(N136="zákl. přenesená",J136,0)</f>
        <v>0</v>
      </c>
      <c r="BH136" s="150">
        <f>IF(N136="sníž. přenesená",J136,0)</f>
        <v>0</v>
      </c>
      <c r="BI136" s="150">
        <f>IF(N136="nulová",J136,0)</f>
        <v>0</v>
      </c>
      <c r="BJ136" s="17" t="s">
        <v>80</v>
      </c>
      <c r="BK136" s="150">
        <f>ROUND(I136*H136,2)</f>
        <v>0</v>
      </c>
      <c r="BL136" s="17" t="s">
        <v>193</v>
      </c>
      <c r="BM136" s="149" t="s">
        <v>5069</v>
      </c>
    </row>
    <row r="137" spans="2:65" s="1" customFormat="1" ht="16.5" customHeight="1">
      <c r="B137" s="32"/>
      <c r="C137" s="137" t="s">
        <v>242</v>
      </c>
      <c r="D137" s="137" t="s">
        <v>189</v>
      </c>
      <c r="E137" s="138" t="s">
        <v>4945</v>
      </c>
      <c r="F137" s="139" t="s">
        <v>4946</v>
      </c>
      <c r="G137" s="140" t="s">
        <v>192</v>
      </c>
      <c r="H137" s="141">
        <v>20.335000000000001</v>
      </c>
      <c r="I137" s="142"/>
      <c r="J137" s="143">
        <f>ROUND(I137*H137,2)</f>
        <v>0</v>
      </c>
      <c r="K137" s="144"/>
      <c r="L137" s="32"/>
      <c r="M137" s="145" t="s">
        <v>1</v>
      </c>
      <c r="N137" s="146" t="s">
        <v>38</v>
      </c>
      <c r="P137" s="147">
        <f>O137*H137</f>
        <v>0</v>
      </c>
      <c r="Q137" s="147">
        <v>0</v>
      </c>
      <c r="R137" s="147">
        <f>Q137*H137</f>
        <v>0</v>
      </c>
      <c r="S137" s="147">
        <v>0</v>
      </c>
      <c r="T137" s="148">
        <f>S137*H137</f>
        <v>0</v>
      </c>
      <c r="AR137" s="149" t="s">
        <v>193</v>
      </c>
      <c r="AT137" s="149" t="s">
        <v>189</v>
      </c>
      <c r="AU137" s="149" t="s">
        <v>80</v>
      </c>
      <c r="AY137" s="17" t="s">
        <v>187</v>
      </c>
      <c r="BE137" s="150">
        <f>IF(N137="základní",J137,0)</f>
        <v>0</v>
      </c>
      <c r="BF137" s="150">
        <f>IF(N137="snížená",J137,0)</f>
        <v>0</v>
      </c>
      <c r="BG137" s="150">
        <f>IF(N137="zákl. přenesená",J137,0)</f>
        <v>0</v>
      </c>
      <c r="BH137" s="150">
        <f>IF(N137="sníž. přenesená",J137,0)</f>
        <v>0</v>
      </c>
      <c r="BI137" s="150">
        <f>IF(N137="nulová",J137,0)</f>
        <v>0</v>
      </c>
      <c r="BJ137" s="17" t="s">
        <v>80</v>
      </c>
      <c r="BK137" s="150">
        <f>ROUND(I137*H137,2)</f>
        <v>0</v>
      </c>
      <c r="BL137" s="17" t="s">
        <v>193</v>
      </c>
      <c r="BM137" s="149" t="s">
        <v>5070</v>
      </c>
    </row>
    <row r="138" spans="2:65" s="1" customFormat="1" ht="16.5" customHeight="1">
      <c r="B138" s="32"/>
      <c r="C138" s="137" t="s">
        <v>251</v>
      </c>
      <c r="D138" s="137" t="s">
        <v>189</v>
      </c>
      <c r="E138" s="138" t="s">
        <v>4727</v>
      </c>
      <c r="F138" s="139" t="s">
        <v>4948</v>
      </c>
      <c r="G138" s="140" t="s">
        <v>217</v>
      </c>
      <c r="H138" s="141">
        <v>32.53</v>
      </c>
      <c r="I138" s="142"/>
      <c r="J138" s="143">
        <f>ROUND(I138*H138,2)</f>
        <v>0</v>
      </c>
      <c r="K138" s="144"/>
      <c r="L138" s="32"/>
      <c r="M138" s="145" t="s">
        <v>1</v>
      </c>
      <c r="N138" s="146" t="s">
        <v>38</v>
      </c>
      <c r="P138" s="147">
        <f>O138*H138</f>
        <v>0</v>
      </c>
      <c r="Q138" s="147">
        <v>0</v>
      </c>
      <c r="R138" s="147">
        <f>Q138*H138</f>
        <v>0</v>
      </c>
      <c r="S138" s="147">
        <v>0</v>
      </c>
      <c r="T138" s="148">
        <f>S138*H138</f>
        <v>0</v>
      </c>
      <c r="AR138" s="149" t="s">
        <v>193</v>
      </c>
      <c r="AT138" s="149" t="s">
        <v>189</v>
      </c>
      <c r="AU138" s="149" t="s">
        <v>80</v>
      </c>
      <c r="AY138" s="17" t="s">
        <v>187</v>
      </c>
      <c r="BE138" s="150">
        <f>IF(N138="základní",J138,0)</f>
        <v>0</v>
      </c>
      <c r="BF138" s="150">
        <f>IF(N138="snížená",J138,0)</f>
        <v>0</v>
      </c>
      <c r="BG138" s="150">
        <f>IF(N138="zákl. přenesená",J138,0)</f>
        <v>0</v>
      </c>
      <c r="BH138" s="150">
        <f>IF(N138="sníž. přenesená",J138,0)</f>
        <v>0</v>
      </c>
      <c r="BI138" s="150">
        <f>IF(N138="nulová",J138,0)</f>
        <v>0</v>
      </c>
      <c r="BJ138" s="17" t="s">
        <v>80</v>
      </c>
      <c r="BK138" s="150">
        <f>ROUND(I138*H138,2)</f>
        <v>0</v>
      </c>
      <c r="BL138" s="17" t="s">
        <v>193</v>
      </c>
      <c r="BM138" s="149" t="s">
        <v>5071</v>
      </c>
    </row>
    <row r="139" spans="2:65" s="13" customFormat="1" ht="22.5">
      <c r="B139" s="161"/>
      <c r="D139" s="151" t="s">
        <v>197</v>
      </c>
      <c r="E139" s="162" t="s">
        <v>1</v>
      </c>
      <c r="F139" s="163" t="s">
        <v>5072</v>
      </c>
      <c r="H139" s="164">
        <v>32.53</v>
      </c>
      <c r="I139" s="165"/>
      <c r="L139" s="161"/>
      <c r="M139" s="166"/>
      <c r="T139" s="167"/>
      <c r="AT139" s="162" t="s">
        <v>197</v>
      </c>
      <c r="AU139" s="162" t="s">
        <v>80</v>
      </c>
      <c r="AV139" s="13" t="s">
        <v>84</v>
      </c>
      <c r="AW139" s="13" t="s">
        <v>30</v>
      </c>
      <c r="AX139" s="13" t="s">
        <v>80</v>
      </c>
      <c r="AY139" s="162" t="s">
        <v>187</v>
      </c>
    </row>
    <row r="140" spans="2:65" s="1" customFormat="1" ht="16.5" customHeight="1">
      <c r="B140" s="32"/>
      <c r="C140" s="137" t="s">
        <v>255</v>
      </c>
      <c r="D140" s="137" t="s">
        <v>189</v>
      </c>
      <c r="E140" s="138" t="s">
        <v>4951</v>
      </c>
      <c r="F140" s="139" t="s">
        <v>4952</v>
      </c>
      <c r="G140" s="140" t="s">
        <v>192</v>
      </c>
      <c r="H140" s="141">
        <v>69.72</v>
      </c>
      <c r="I140" s="142"/>
      <c r="J140" s="143">
        <f>ROUND(I140*H140,2)</f>
        <v>0</v>
      </c>
      <c r="K140" s="144"/>
      <c r="L140" s="32"/>
      <c r="M140" s="145" t="s">
        <v>1</v>
      </c>
      <c r="N140" s="146" t="s">
        <v>38</v>
      </c>
      <c r="P140" s="147">
        <f>O140*H140</f>
        <v>0</v>
      </c>
      <c r="Q140" s="147">
        <v>0</v>
      </c>
      <c r="R140" s="147">
        <f>Q140*H140</f>
        <v>0</v>
      </c>
      <c r="S140" s="147">
        <v>0</v>
      </c>
      <c r="T140" s="148">
        <f>S140*H140</f>
        <v>0</v>
      </c>
      <c r="AR140" s="149" t="s">
        <v>193</v>
      </c>
      <c r="AT140" s="149" t="s">
        <v>189</v>
      </c>
      <c r="AU140" s="149" t="s">
        <v>80</v>
      </c>
      <c r="AY140" s="17" t="s">
        <v>187</v>
      </c>
      <c r="BE140" s="150">
        <f>IF(N140="základní",J140,0)</f>
        <v>0</v>
      </c>
      <c r="BF140" s="150">
        <f>IF(N140="snížená",J140,0)</f>
        <v>0</v>
      </c>
      <c r="BG140" s="150">
        <f>IF(N140="zákl. přenesená",J140,0)</f>
        <v>0</v>
      </c>
      <c r="BH140" s="150">
        <f>IF(N140="sníž. přenesená",J140,0)</f>
        <v>0</v>
      </c>
      <c r="BI140" s="150">
        <f>IF(N140="nulová",J140,0)</f>
        <v>0</v>
      </c>
      <c r="BJ140" s="17" t="s">
        <v>80</v>
      </c>
      <c r="BK140" s="150">
        <f>ROUND(I140*H140,2)</f>
        <v>0</v>
      </c>
      <c r="BL140" s="17" t="s">
        <v>193</v>
      </c>
      <c r="BM140" s="149" t="s">
        <v>5073</v>
      </c>
    </row>
    <row r="141" spans="2:65" s="13" customFormat="1" ht="11.25">
      <c r="B141" s="161"/>
      <c r="D141" s="151" t="s">
        <v>197</v>
      </c>
      <c r="E141" s="162" t="s">
        <v>1</v>
      </c>
      <c r="F141" s="163" t="s">
        <v>5074</v>
      </c>
      <c r="H141" s="164">
        <v>69.72</v>
      </c>
      <c r="I141" s="165"/>
      <c r="L141" s="161"/>
      <c r="M141" s="166"/>
      <c r="T141" s="167"/>
      <c r="AT141" s="162" t="s">
        <v>197</v>
      </c>
      <c r="AU141" s="162" t="s">
        <v>80</v>
      </c>
      <c r="AV141" s="13" t="s">
        <v>84</v>
      </c>
      <c r="AW141" s="13" t="s">
        <v>30</v>
      </c>
      <c r="AX141" s="13" t="s">
        <v>80</v>
      </c>
      <c r="AY141" s="162" t="s">
        <v>187</v>
      </c>
    </row>
    <row r="142" spans="2:65" s="1" customFormat="1" ht="24.2" customHeight="1">
      <c r="B142" s="32"/>
      <c r="C142" s="137" t="s">
        <v>261</v>
      </c>
      <c r="D142" s="137" t="s">
        <v>189</v>
      </c>
      <c r="E142" s="138" t="s">
        <v>4955</v>
      </c>
      <c r="F142" s="139" t="s">
        <v>4956</v>
      </c>
      <c r="G142" s="140" t="s">
        <v>192</v>
      </c>
      <c r="H142" s="141">
        <v>17.43</v>
      </c>
      <c r="I142" s="142"/>
      <c r="J142" s="143">
        <f>ROUND(I142*H142,2)</f>
        <v>0</v>
      </c>
      <c r="K142" s="144"/>
      <c r="L142" s="32"/>
      <c r="M142" s="145" t="s">
        <v>1</v>
      </c>
      <c r="N142" s="146" t="s">
        <v>38</v>
      </c>
      <c r="P142" s="147">
        <f>O142*H142</f>
        <v>0</v>
      </c>
      <c r="Q142" s="147">
        <v>0</v>
      </c>
      <c r="R142" s="147">
        <f>Q142*H142</f>
        <v>0</v>
      </c>
      <c r="S142" s="147">
        <v>0</v>
      </c>
      <c r="T142" s="148">
        <f>S142*H142</f>
        <v>0</v>
      </c>
      <c r="AR142" s="149" t="s">
        <v>193</v>
      </c>
      <c r="AT142" s="149" t="s">
        <v>189</v>
      </c>
      <c r="AU142" s="149" t="s">
        <v>80</v>
      </c>
      <c r="AY142" s="17" t="s">
        <v>187</v>
      </c>
      <c r="BE142" s="150">
        <f>IF(N142="základní",J142,0)</f>
        <v>0</v>
      </c>
      <c r="BF142" s="150">
        <f>IF(N142="snížená",J142,0)</f>
        <v>0</v>
      </c>
      <c r="BG142" s="150">
        <f>IF(N142="zákl. přenesená",J142,0)</f>
        <v>0</v>
      </c>
      <c r="BH142" s="150">
        <f>IF(N142="sníž. přenesená",J142,0)</f>
        <v>0</v>
      </c>
      <c r="BI142" s="150">
        <f>IF(N142="nulová",J142,0)</f>
        <v>0</v>
      </c>
      <c r="BJ142" s="17" t="s">
        <v>80</v>
      </c>
      <c r="BK142" s="150">
        <f>ROUND(I142*H142,2)</f>
        <v>0</v>
      </c>
      <c r="BL142" s="17" t="s">
        <v>193</v>
      </c>
      <c r="BM142" s="149" t="s">
        <v>5075</v>
      </c>
    </row>
    <row r="143" spans="2:65" s="13" customFormat="1" ht="11.25">
      <c r="B143" s="161"/>
      <c r="D143" s="151" t="s">
        <v>197</v>
      </c>
      <c r="E143" s="162" t="s">
        <v>1</v>
      </c>
      <c r="F143" s="163" t="s">
        <v>5076</v>
      </c>
      <c r="H143" s="164">
        <v>17.43</v>
      </c>
      <c r="I143" s="165"/>
      <c r="L143" s="161"/>
      <c r="M143" s="166"/>
      <c r="T143" s="167"/>
      <c r="AT143" s="162" t="s">
        <v>197</v>
      </c>
      <c r="AU143" s="162" t="s">
        <v>80</v>
      </c>
      <c r="AV143" s="13" t="s">
        <v>84</v>
      </c>
      <c r="AW143" s="13" t="s">
        <v>30</v>
      </c>
      <c r="AX143" s="13" t="s">
        <v>73</v>
      </c>
      <c r="AY143" s="162" t="s">
        <v>187</v>
      </c>
    </row>
    <row r="144" spans="2:65" s="14" customFormat="1" ht="11.25">
      <c r="B144" s="168"/>
      <c r="D144" s="151" t="s">
        <v>197</v>
      </c>
      <c r="E144" s="169" t="s">
        <v>1</v>
      </c>
      <c r="F144" s="170" t="s">
        <v>202</v>
      </c>
      <c r="H144" s="171">
        <v>17.43</v>
      </c>
      <c r="I144" s="172"/>
      <c r="L144" s="168"/>
      <c r="M144" s="173"/>
      <c r="T144" s="174"/>
      <c r="AT144" s="169" t="s">
        <v>197</v>
      </c>
      <c r="AU144" s="169" t="s">
        <v>80</v>
      </c>
      <c r="AV144" s="14" t="s">
        <v>193</v>
      </c>
      <c r="AW144" s="14" t="s">
        <v>30</v>
      </c>
      <c r="AX144" s="14" t="s">
        <v>80</v>
      </c>
      <c r="AY144" s="169" t="s">
        <v>187</v>
      </c>
    </row>
    <row r="145" spans="2:65" s="1" customFormat="1" ht="21.75" customHeight="1">
      <c r="B145" s="32"/>
      <c r="C145" s="137" t="s">
        <v>8</v>
      </c>
      <c r="D145" s="137" t="s">
        <v>189</v>
      </c>
      <c r="E145" s="138" t="s">
        <v>4959</v>
      </c>
      <c r="F145" s="139" t="s">
        <v>4960</v>
      </c>
      <c r="G145" s="140" t="s">
        <v>192</v>
      </c>
      <c r="H145" s="141">
        <v>17.43</v>
      </c>
      <c r="I145" s="142"/>
      <c r="J145" s="143">
        <f>ROUND(I145*H145,2)</f>
        <v>0</v>
      </c>
      <c r="K145" s="144"/>
      <c r="L145" s="32"/>
      <c r="M145" s="145" t="s">
        <v>1</v>
      </c>
      <c r="N145" s="146" t="s">
        <v>38</v>
      </c>
      <c r="P145" s="147">
        <f>O145*H145</f>
        <v>0</v>
      </c>
      <c r="Q145" s="147">
        <v>0</v>
      </c>
      <c r="R145" s="147">
        <f>Q145*H145</f>
        <v>0</v>
      </c>
      <c r="S145" s="147">
        <v>0</v>
      </c>
      <c r="T145" s="148">
        <f>S145*H145</f>
        <v>0</v>
      </c>
      <c r="AR145" s="149" t="s">
        <v>193</v>
      </c>
      <c r="AT145" s="149" t="s">
        <v>189</v>
      </c>
      <c r="AU145" s="149" t="s">
        <v>80</v>
      </c>
      <c r="AY145" s="17" t="s">
        <v>187</v>
      </c>
      <c r="BE145" s="150">
        <f>IF(N145="základní",J145,0)</f>
        <v>0</v>
      </c>
      <c r="BF145" s="150">
        <f>IF(N145="snížená",J145,0)</f>
        <v>0</v>
      </c>
      <c r="BG145" s="150">
        <f>IF(N145="zákl. přenesená",J145,0)</f>
        <v>0</v>
      </c>
      <c r="BH145" s="150">
        <f>IF(N145="sníž. přenesená",J145,0)</f>
        <v>0</v>
      </c>
      <c r="BI145" s="150">
        <f>IF(N145="nulová",J145,0)</f>
        <v>0</v>
      </c>
      <c r="BJ145" s="17" t="s">
        <v>80</v>
      </c>
      <c r="BK145" s="150">
        <f>ROUND(I145*H145,2)</f>
        <v>0</v>
      </c>
      <c r="BL145" s="17" t="s">
        <v>193</v>
      </c>
      <c r="BM145" s="149" t="s">
        <v>5077</v>
      </c>
    </row>
    <row r="146" spans="2:65" s="1" customFormat="1" ht="16.5" customHeight="1">
      <c r="B146" s="32"/>
      <c r="C146" s="175" t="s">
        <v>270</v>
      </c>
      <c r="D146" s="175" t="s">
        <v>338</v>
      </c>
      <c r="E146" s="176" t="s">
        <v>4963</v>
      </c>
      <c r="F146" s="177" t="s">
        <v>4964</v>
      </c>
      <c r="G146" s="178" t="s">
        <v>217</v>
      </c>
      <c r="H146" s="179">
        <v>27.88</v>
      </c>
      <c r="I146" s="180"/>
      <c r="J146" s="181">
        <f>ROUND(I146*H146,2)</f>
        <v>0</v>
      </c>
      <c r="K146" s="182"/>
      <c r="L146" s="183"/>
      <c r="M146" s="184" t="s">
        <v>1</v>
      </c>
      <c r="N146" s="185" t="s">
        <v>38</v>
      </c>
      <c r="P146" s="147">
        <f>O146*H146</f>
        <v>0</v>
      </c>
      <c r="Q146" s="147">
        <v>1</v>
      </c>
      <c r="R146" s="147">
        <f>Q146*H146</f>
        <v>27.88</v>
      </c>
      <c r="S146" s="147">
        <v>0</v>
      </c>
      <c r="T146" s="148">
        <f>S146*H146</f>
        <v>0</v>
      </c>
      <c r="AR146" s="149" t="s">
        <v>242</v>
      </c>
      <c r="AT146" s="149" t="s">
        <v>338</v>
      </c>
      <c r="AU146" s="149" t="s">
        <v>80</v>
      </c>
      <c r="AY146" s="17" t="s">
        <v>187</v>
      </c>
      <c r="BE146" s="150">
        <f>IF(N146="základní",J146,0)</f>
        <v>0</v>
      </c>
      <c r="BF146" s="150">
        <f>IF(N146="snížená",J146,0)</f>
        <v>0</v>
      </c>
      <c r="BG146" s="150">
        <f>IF(N146="zákl. přenesená",J146,0)</f>
        <v>0</v>
      </c>
      <c r="BH146" s="150">
        <f>IF(N146="sníž. přenesená",J146,0)</f>
        <v>0</v>
      </c>
      <c r="BI146" s="150">
        <f>IF(N146="nulová",J146,0)</f>
        <v>0</v>
      </c>
      <c r="BJ146" s="17" t="s">
        <v>80</v>
      </c>
      <c r="BK146" s="150">
        <f>ROUND(I146*H146,2)</f>
        <v>0</v>
      </c>
      <c r="BL146" s="17" t="s">
        <v>193</v>
      </c>
      <c r="BM146" s="149" t="s">
        <v>5078</v>
      </c>
    </row>
    <row r="147" spans="2:65" s="13" customFormat="1" ht="22.5">
      <c r="B147" s="161"/>
      <c r="D147" s="151" t="s">
        <v>197</v>
      </c>
      <c r="E147" s="162" t="s">
        <v>1</v>
      </c>
      <c r="F147" s="163" t="s">
        <v>5079</v>
      </c>
      <c r="H147" s="164">
        <v>27.88</v>
      </c>
      <c r="I147" s="165"/>
      <c r="L147" s="161"/>
      <c r="M147" s="166"/>
      <c r="T147" s="167"/>
      <c r="AT147" s="162" t="s">
        <v>197</v>
      </c>
      <c r="AU147" s="162" t="s">
        <v>80</v>
      </c>
      <c r="AV147" s="13" t="s">
        <v>84</v>
      </c>
      <c r="AW147" s="13" t="s">
        <v>30</v>
      </c>
      <c r="AX147" s="13" t="s">
        <v>80</v>
      </c>
      <c r="AY147" s="162" t="s">
        <v>187</v>
      </c>
    </row>
    <row r="148" spans="2:65" s="11" customFormat="1" ht="25.9" customHeight="1">
      <c r="B148" s="125"/>
      <c r="D148" s="126" t="s">
        <v>72</v>
      </c>
      <c r="E148" s="127" t="s">
        <v>193</v>
      </c>
      <c r="F148" s="127" t="s">
        <v>471</v>
      </c>
      <c r="I148" s="128"/>
      <c r="J148" s="129">
        <f>BK148</f>
        <v>0</v>
      </c>
      <c r="L148" s="125"/>
      <c r="M148" s="130"/>
      <c r="P148" s="131">
        <f>SUM(P149:P151)</f>
        <v>0</v>
      </c>
      <c r="R148" s="131">
        <f>SUM(R149:R151)</f>
        <v>0</v>
      </c>
      <c r="T148" s="132">
        <f>SUM(T149:T151)</f>
        <v>0</v>
      </c>
      <c r="AR148" s="126" t="s">
        <v>80</v>
      </c>
      <c r="AT148" s="133" t="s">
        <v>72</v>
      </c>
      <c r="AU148" s="133" t="s">
        <v>73</v>
      </c>
      <c r="AY148" s="126" t="s">
        <v>187</v>
      </c>
      <c r="BK148" s="134">
        <f>SUM(BK149:BK151)</f>
        <v>0</v>
      </c>
    </row>
    <row r="149" spans="2:65" s="1" customFormat="1" ht="16.5" customHeight="1">
      <c r="B149" s="32"/>
      <c r="C149" s="137" t="s">
        <v>274</v>
      </c>
      <c r="D149" s="137" t="s">
        <v>189</v>
      </c>
      <c r="E149" s="138" t="s">
        <v>4967</v>
      </c>
      <c r="F149" s="139" t="s">
        <v>4968</v>
      </c>
      <c r="G149" s="140" t="s">
        <v>192</v>
      </c>
      <c r="H149" s="141">
        <v>5.81</v>
      </c>
      <c r="I149" s="142"/>
      <c r="J149" s="143">
        <f>ROUND(I149*H149,2)</f>
        <v>0</v>
      </c>
      <c r="K149" s="144"/>
      <c r="L149" s="32"/>
      <c r="M149" s="145" t="s">
        <v>1</v>
      </c>
      <c r="N149" s="146" t="s">
        <v>38</v>
      </c>
      <c r="P149" s="147">
        <f>O149*H149</f>
        <v>0</v>
      </c>
      <c r="Q149" s="147">
        <v>0</v>
      </c>
      <c r="R149" s="147">
        <f>Q149*H149</f>
        <v>0</v>
      </c>
      <c r="S149" s="147">
        <v>0</v>
      </c>
      <c r="T149" s="148">
        <f>S149*H149</f>
        <v>0</v>
      </c>
      <c r="AR149" s="149" t="s">
        <v>193</v>
      </c>
      <c r="AT149" s="149" t="s">
        <v>189</v>
      </c>
      <c r="AU149" s="149" t="s">
        <v>80</v>
      </c>
      <c r="AY149" s="17" t="s">
        <v>187</v>
      </c>
      <c r="BE149" s="150">
        <f>IF(N149="základní",J149,0)</f>
        <v>0</v>
      </c>
      <c r="BF149" s="150">
        <f>IF(N149="snížená",J149,0)</f>
        <v>0</v>
      </c>
      <c r="BG149" s="150">
        <f>IF(N149="zákl. přenesená",J149,0)</f>
        <v>0</v>
      </c>
      <c r="BH149" s="150">
        <f>IF(N149="sníž. přenesená",J149,0)</f>
        <v>0</v>
      </c>
      <c r="BI149" s="150">
        <f>IF(N149="nulová",J149,0)</f>
        <v>0</v>
      </c>
      <c r="BJ149" s="17" t="s">
        <v>80</v>
      </c>
      <c r="BK149" s="150">
        <f>ROUND(I149*H149,2)</f>
        <v>0</v>
      </c>
      <c r="BL149" s="17" t="s">
        <v>193</v>
      </c>
      <c r="BM149" s="149" t="s">
        <v>5080</v>
      </c>
    </row>
    <row r="150" spans="2:65" s="13" customFormat="1" ht="11.25">
      <c r="B150" s="161"/>
      <c r="D150" s="151" t="s">
        <v>197</v>
      </c>
      <c r="E150" s="162" t="s">
        <v>1</v>
      </c>
      <c r="F150" s="163" t="s">
        <v>5081</v>
      </c>
      <c r="H150" s="164">
        <v>5.81</v>
      </c>
      <c r="I150" s="165"/>
      <c r="L150" s="161"/>
      <c r="M150" s="166"/>
      <c r="T150" s="167"/>
      <c r="AT150" s="162" t="s">
        <v>197</v>
      </c>
      <c r="AU150" s="162" t="s">
        <v>80</v>
      </c>
      <c r="AV150" s="13" t="s">
        <v>84</v>
      </c>
      <c r="AW150" s="13" t="s">
        <v>30</v>
      </c>
      <c r="AX150" s="13" t="s">
        <v>73</v>
      </c>
      <c r="AY150" s="162" t="s">
        <v>187</v>
      </c>
    </row>
    <row r="151" spans="2:65" s="14" customFormat="1" ht="11.25">
      <c r="B151" s="168"/>
      <c r="D151" s="151" t="s">
        <v>197</v>
      </c>
      <c r="E151" s="169" t="s">
        <v>1</v>
      </c>
      <c r="F151" s="170" t="s">
        <v>5029</v>
      </c>
      <c r="H151" s="171">
        <v>5.81</v>
      </c>
      <c r="I151" s="172"/>
      <c r="L151" s="168"/>
      <c r="M151" s="173"/>
      <c r="T151" s="174"/>
      <c r="AT151" s="169" t="s">
        <v>197</v>
      </c>
      <c r="AU151" s="169" t="s">
        <v>80</v>
      </c>
      <c r="AV151" s="14" t="s">
        <v>193</v>
      </c>
      <c r="AW151" s="14" t="s">
        <v>30</v>
      </c>
      <c r="AX151" s="14" t="s">
        <v>80</v>
      </c>
      <c r="AY151" s="169" t="s">
        <v>187</v>
      </c>
    </row>
    <row r="152" spans="2:65" s="11" customFormat="1" ht="25.9" customHeight="1">
      <c r="B152" s="125"/>
      <c r="D152" s="126" t="s">
        <v>72</v>
      </c>
      <c r="E152" s="127" t="s">
        <v>185</v>
      </c>
      <c r="F152" s="127" t="s">
        <v>186</v>
      </c>
      <c r="I152" s="128"/>
      <c r="J152" s="129">
        <f>BK152</f>
        <v>0</v>
      </c>
      <c r="L152" s="125"/>
      <c r="M152" s="130"/>
      <c r="P152" s="131">
        <f>P153</f>
        <v>0</v>
      </c>
      <c r="R152" s="131">
        <f>R153</f>
        <v>2.324E-2</v>
      </c>
      <c r="T152" s="132">
        <f>T153</f>
        <v>0</v>
      </c>
      <c r="AR152" s="126" t="s">
        <v>80</v>
      </c>
      <c r="AT152" s="133" t="s">
        <v>72</v>
      </c>
      <c r="AU152" s="133" t="s">
        <v>73</v>
      </c>
      <c r="AY152" s="126" t="s">
        <v>187</v>
      </c>
      <c r="BK152" s="134">
        <f>BK153</f>
        <v>0</v>
      </c>
    </row>
    <row r="153" spans="2:65" s="11" customFormat="1" ht="22.9" customHeight="1">
      <c r="B153" s="125"/>
      <c r="D153" s="126" t="s">
        <v>72</v>
      </c>
      <c r="E153" s="135" t="s">
        <v>242</v>
      </c>
      <c r="F153" s="135" t="s">
        <v>966</v>
      </c>
      <c r="I153" s="128"/>
      <c r="J153" s="136">
        <f>BK153</f>
        <v>0</v>
      </c>
      <c r="L153" s="125"/>
      <c r="M153" s="130"/>
      <c r="P153" s="131">
        <f>SUM(P154:P155)</f>
        <v>0</v>
      </c>
      <c r="R153" s="131">
        <f>SUM(R154:R155)</f>
        <v>2.324E-2</v>
      </c>
      <c r="T153" s="132">
        <f>SUM(T154:T155)</f>
        <v>0</v>
      </c>
      <c r="AR153" s="126" t="s">
        <v>80</v>
      </c>
      <c r="AT153" s="133" t="s">
        <v>72</v>
      </c>
      <c r="AU153" s="133" t="s">
        <v>80</v>
      </c>
      <c r="AY153" s="126" t="s">
        <v>187</v>
      </c>
      <c r="BK153" s="134">
        <f>SUM(BK154:BK155)</f>
        <v>0</v>
      </c>
    </row>
    <row r="154" spans="2:65" s="1" customFormat="1" ht="16.5" customHeight="1">
      <c r="B154" s="32"/>
      <c r="C154" s="137" t="s">
        <v>394</v>
      </c>
      <c r="D154" s="137" t="s">
        <v>189</v>
      </c>
      <c r="E154" s="138" t="s">
        <v>5030</v>
      </c>
      <c r="F154" s="139" t="s">
        <v>5031</v>
      </c>
      <c r="G154" s="140" t="s">
        <v>397</v>
      </c>
      <c r="H154" s="141">
        <v>83</v>
      </c>
      <c r="I154" s="142"/>
      <c r="J154" s="143">
        <f>ROUND(I154*H154,2)</f>
        <v>0</v>
      </c>
      <c r="K154" s="144"/>
      <c r="L154" s="32"/>
      <c r="M154" s="145" t="s">
        <v>1</v>
      </c>
      <c r="N154" s="146" t="s">
        <v>38</v>
      </c>
      <c r="P154" s="147">
        <f>O154*H154</f>
        <v>0</v>
      </c>
      <c r="Q154" s="147">
        <v>1.9000000000000001E-4</v>
      </c>
      <c r="R154" s="147">
        <f>Q154*H154</f>
        <v>1.5769999999999999E-2</v>
      </c>
      <c r="S154" s="147">
        <v>0</v>
      </c>
      <c r="T154" s="148">
        <f>S154*H154</f>
        <v>0</v>
      </c>
      <c r="AR154" s="149" t="s">
        <v>193</v>
      </c>
      <c r="AT154" s="149" t="s">
        <v>189</v>
      </c>
      <c r="AU154" s="149" t="s">
        <v>84</v>
      </c>
      <c r="AY154" s="17" t="s">
        <v>187</v>
      </c>
      <c r="BE154" s="150">
        <f>IF(N154="základní",J154,0)</f>
        <v>0</v>
      </c>
      <c r="BF154" s="150">
        <f>IF(N154="snížená",J154,0)</f>
        <v>0</v>
      </c>
      <c r="BG154" s="150">
        <f>IF(N154="zákl. přenesená",J154,0)</f>
        <v>0</v>
      </c>
      <c r="BH154" s="150">
        <f>IF(N154="sníž. přenesená",J154,0)</f>
        <v>0</v>
      </c>
      <c r="BI154" s="150">
        <f>IF(N154="nulová",J154,0)</f>
        <v>0</v>
      </c>
      <c r="BJ154" s="17" t="s">
        <v>80</v>
      </c>
      <c r="BK154" s="150">
        <f>ROUND(I154*H154,2)</f>
        <v>0</v>
      </c>
      <c r="BL154" s="17" t="s">
        <v>193</v>
      </c>
      <c r="BM154" s="149" t="s">
        <v>5082</v>
      </c>
    </row>
    <row r="155" spans="2:65" s="1" customFormat="1" ht="21.75" customHeight="1">
      <c r="B155" s="32"/>
      <c r="C155" s="137" t="s">
        <v>403</v>
      </c>
      <c r="D155" s="137" t="s">
        <v>189</v>
      </c>
      <c r="E155" s="138" t="s">
        <v>5033</v>
      </c>
      <c r="F155" s="139" t="s">
        <v>5034</v>
      </c>
      <c r="G155" s="140" t="s">
        <v>397</v>
      </c>
      <c r="H155" s="141">
        <v>83</v>
      </c>
      <c r="I155" s="142"/>
      <c r="J155" s="143">
        <f>ROUND(I155*H155,2)</f>
        <v>0</v>
      </c>
      <c r="K155" s="144"/>
      <c r="L155" s="32"/>
      <c r="M155" s="145" t="s">
        <v>1</v>
      </c>
      <c r="N155" s="146" t="s">
        <v>38</v>
      </c>
      <c r="P155" s="147">
        <f>O155*H155</f>
        <v>0</v>
      </c>
      <c r="Q155" s="147">
        <v>9.0000000000000006E-5</v>
      </c>
      <c r="R155" s="147">
        <f>Q155*H155</f>
        <v>7.4700000000000001E-3</v>
      </c>
      <c r="S155" s="147">
        <v>0</v>
      </c>
      <c r="T155" s="148">
        <f>S155*H155</f>
        <v>0</v>
      </c>
      <c r="AR155" s="149" t="s">
        <v>193</v>
      </c>
      <c r="AT155" s="149" t="s">
        <v>189</v>
      </c>
      <c r="AU155" s="149" t="s">
        <v>84</v>
      </c>
      <c r="AY155" s="17" t="s">
        <v>187</v>
      </c>
      <c r="BE155" s="150">
        <f>IF(N155="základní",J155,0)</f>
        <v>0</v>
      </c>
      <c r="BF155" s="150">
        <f>IF(N155="snížená",J155,0)</f>
        <v>0</v>
      </c>
      <c r="BG155" s="150">
        <f>IF(N155="zákl. přenesená",J155,0)</f>
        <v>0</v>
      </c>
      <c r="BH155" s="150">
        <f>IF(N155="sníž. přenesená",J155,0)</f>
        <v>0</v>
      </c>
      <c r="BI155" s="150">
        <f>IF(N155="nulová",J155,0)</f>
        <v>0</v>
      </c>
      <c r="BJ155" s="17" t="s">
        <v>80</v>
      </c>
      <c r="BK155" s="150">
        <f>ROUND(I155*H155,2)</f>
        <v>0</v>
      </c>
      <c r="BL155" s="17" t="s">
        <v>193</v>
      </c>
      <c r="BM155" s="149" t="s">
        <v>5083</v>
      </c>
    </row>
    <row r="156" spans="2:65" s="11" customFormat="1" ht="25.9" customHeight="1">
      <c r="B156" s="125"/>
      <c r="D156" s="126" t="s">
        <v>72</v>
      </c>
      <c r="E156" s="127" t="s">
        <v>338</v>
      </c>
      <c r="F156" s="127" t="s">
        <v>3004</v>
      </c>
      <c r="I156" s="128"/>
      <c r="J156" s="129">
        <f>BK156</f>
        <v>0</v>
      </c>
      <c r="L156" s="125"/>
      <c r="M156" s="130"/>
      <c r="P156" s="131">
        <f>P157</f>
        <v>0</v>
      </c>
      <c r="R156" s="131">
        <f>R157</f>
        <v>8.589999999999999E-2</v>
      </c>
      <c r="T156" s="132">
        <f>T157</f>
        <v>0</v>
      </c>
      <c r="AR156" s="126" t="s">
        <v>210</v>
      </c>
      <c r="AT156" s="133" t="s">
        <v>72</v>
      </c>
      <c r="AU156" s="133" t="s">
        <v>73</v>
      </c>
      <c r="AY156" s="126" t="s">
        <v>187</v>
      </c>
      <c r="BK156" s="134">
        <f>BK157</f>
        <v>0</v>
      </c>
    </row>
    <row r="157" spans="2:65" s="11" customFormat="1" ht="22.9" customHeight="1">
      <c r="B157" s="125"/>
      <c r="D157" s="126" t="s">
        <v>72</v>
      </c>
      <c r="E157" s="135" t="s">
        <v>3005</v>
      </c>
      <c r="F157" s="135" t="s">
        <v>3006</v>
      </c>
      <c r="I157" s="128"/>
      <c r="J157" s="136">
        <f>BK157</f>
        <v>0</v>
      </c>
      <c r="L157" s="125"/>
      <c r="M157" s="130"/>
      <c r="P157" s="131">
        <f>SUM(P158:P176)</f>
        <v>0</v>
      </c>
      <c r="R157" s="131">
        <f>SUM(R158:R176)</f>
        <v>8.589999999999999E-2</v>
      </c>
      <c r="T157" s="132">
        <f>SUM(T158:T176)</f>
        <v>0</v>
      </c>
      <c r="AR157" s="126" t="s">
        <v>210</v>
      </c>
      <c r="AT157" s="133" t="s">
        <v>72</v>
      </c>
      <c r="AU157" s="133" t="s">
        <v>80</v>
      </c>
      <c r="AY157" s="126" t="s">
        <v>187</v>
      </c>
      <c r="BK157" s="134">
        <f>SUM(BK158:BK176)</f>
        <v>0</v>
      </c>
    </row>
    <row r="158" spans="2:65" s="1" customFormat="1" ht="37.9" customHeight="1">
      <c r="B158" s="32"/>
      <c r="C158" s="137" t="s">
        <v>297</v>
      </c>
      <c r="D158" s="137" t="s">
        <v>189</v>
      </c>
      <c r="E158" s="138" t="s">
        <v>5084</v>
      </c>
      <c r="F158" s="139" t="s">
        <v>5085</v>
      </c>
      <c r="G158" s="140" t="s">
        <v>406</v>
      </c>
      <c r="H158" s="141">
        <v>1</v>
      </c>
      <c r="I158" s="142"/>
      <c r="J158" s="143">
        <f>ROUND(I158*H158,2)</f>
        <v>0</v>
      </c>
      <c r="K158" s="144"/>
      <c r="L158" s="32"/>
      <c r="M158" s="145" t="s">
        <v>1</v>
      </c>
      <c r="N158" s="146" t="s">
        <v>38</v>
      </c>
      <c r="P158" s="147">
        <f>O158*H158</f>
        <v>0</v>
      </c>
      <c r="Q158" s="147">
        <v>2.0000000000000002E-5</v>
      </c>
      <c r="R158" s="147">
        <f>Q158*H158</f>
        <v>2.0000000000000002E-5</v>
      </c>
      <c r="S158" s="147">
        <v>0</v>
      </c>
      <c r="T158" s="148">
        <f>S158*H158</f>
        <v>0</v>
      </c>
      <c r="AR158" s="149" t="s">
        <v>548</v>
      </c>
      <c r="AT158" s="149" t="s">
        <v>189</v>
      </c>
      <c r="AU158" s="149" t="s">
        <v>84</v>
      </c>
      <c r="AY158" s="17" t="s">
        <v>187</v>
      </c>
      <c r="BE158" s="150">
        <f>IF(N158="základní",J158,0)</f>
        <v>0</v>
      </c>
      <c r="BF158" s="150">
        <f>IF(N158="snížená",J158,0)</f>
        <v>0</v>
      </c>
      <c r="BG158" s="150">
        <f>IF(N158="zákl. přenesená",J158,0)</f>
        <v>0</v>
      </c>
      <c r="BH158" s="150">
        <f>IF(N158="sníž. přenesená",J158,0)</f>
        <v>0</v>
      </c>
      <c r="BI158" s="150">
        <f>IF(N158="nulová",J158,0)</f>
        <v>0</v>
      </c>
      <c r="BJ158" s="17" t="s">
        <v>80</v>
      </c>
      <c r="BK158" s="150">
        <f>ROUND(I158*H158,2)</f>
        <v>0</v>
      </c>
      <c r="BL158" s="17" t="s">
        <v>548</v>
      </c>
      <c r="BM158" s="149" t="s">
        <v>5086</v>
      </c>
    </row>
    <row r="159" spans="2:65" s="1" customFormat="1" ht="48.75">
      <c r="B159" s="32"/>
      <c r="D159" s="151" t="s">
        <v>195</v>
      </c>
      <c r="F159" s="152" t="s">
        <v>5039</v>
      </c>
      <c r="I159" s="153"/>
      <c r="L159" s="32"/>
      <c r="M159" s="154"/>
      <c r="T159" s="56"/>
      <c r="AT159" s="17" t="s">
        <v>195</v>
      </c>
      <c r="AU159" s="17" t="s">
        <v>84</v>
      </c>
    </row>
    <row r="160" spans="2:65" s="1" customFormat="1" ht="37.9" customHeight="1">
      <c r="B160" s="32"/>
      <c r="C160" s="137" t="s">
        <v>287</v>
      </c>
      <c r="D160" s="137" t="s">
        <v>189</v>
      </c>
      <c r="E160" s="138" t="s">
        <v>5040</v>
      </c>
      <c r="F160" s="139" t="s">
        <v>5041</v>
      </c>
      <c r="G160" s="140" t="s">
        <v>397</v>
      </c>
      <c r="H160" s="141">
        <v>8</v>
      </c>
      <c r="I160" s="142"/>
      <c r="J160" s="143">
        <f>ROUND(I160*H160,2)</f>
        <v>0</v>
      </c>
      <c r="K160" s="144"/>
      <c r="L160" s="32"/>
      <c r="M160" s="145" t="s">
        <v>1</v>
      </c>
      <c r="N160" s="146" t="s">
        <v>38</v>
      </c>
      <c r="P160" s="147">
        <f>O160*H160</f>
        <v>0</v>
      </c>
      <c r="Q160" s="147">
        <v>0</v>
      </c>
      <c r="R160" s="147">
        <f>Q160*H160</f>
        <v>0</v>
      </c>
      <c r="S160" s="147">
        <v>0</v>
      </c>
      <c r="T160" s="148">
        <f>S160*H160</f>
        <v>0</v>
      </c>
      <c r="AR160" s="149" t="s">
        <v>548</v>
      </c>
      <c r="AT160" s="149" t="s">
        <v>189</v>
      </c>
      <c r="AU160" s="149" t="s">
        <v>84</v>
      </c>
      <c r="AY160" s="17" t="s">
        <v>187</v>
      </c>
      <c r="BE160" s="150">
        <f>IF(N160="základní",J160,0)</f>
        <v>0</v>
      </c>
      <c r="BF160" s="150">
        <f>IF(N160="snížená",J160,0)</f>
        <v>0</v>
      </c>
      <c r="BG160" s="150">
        <f>IF(N160="zákl. přenesená",J160,0)</f>
        <v>0</v>
      </c>
      <c r="BH160" s="150">
        <f>IF(N160="sníž. přenesená",J160,0)</f>
        <v>0</v>
      </c>
      <c r="BI160" s="150">
        <f>IF(N160="nulová",J160,0)</f>
        <v>0</v>
      </c>
      <c r="BJ160" s="17" t="s">
        <v>80</v>
      </c>
      <c r="BK160" s="150">
        <f>ROUND(I160*H160,2)</f>
        <v>0</v>
      </c>
      <c r="BL160" s="17" t="s">
        <v>548</v>
      </c>
      <c r="BM160" s="149" t="s">
        <v>5087</v>
      </c>
    </row>
    <row r="161" spans="2:65" s="1" customFormat="1" ht="58.5">
      <c r="B161" s="32"/>
      <c r="D161" s="151" t="s">
        <v>195</v>
      </c>
      <c r="F161" s="152" t="s">
        <v>5043</v>
      </c>
      <c r="I161" s="153"/>
      <c r="L161" s="32"/>
      <c r="M161" s="154"/>
      <c r="T161" s="56"/>
      <c r="AT161" s="17" t="s">
        <v>195</v>
      </c>
      <c r="AU161" s="17" t="s">
        <v>84</v>
      </c>
    </row>
    <row r="162" spans="2:65" s="1" customFormat="1" ht="24.2" customHeight="1">
      <c r="B162" s="32"/>
      <c r="C162" s="175" t="s">
        <v>293</v>
      </c>
      <c r="D162" s="175" t="s">
        <v>338</v>
      </c>
      <c r="E162" s="176" t="s">
        <v>5044</v>
      </c>
      <c r="F162" s="177" t="s">
        <v>5045</v>
      </c>
      <c r="G162" s="178" t="s">
        <v>397</v>
      </c>
      <c r="H162" s="179">
        <v>8</v>
      </c>
      <c r="I162" s="180"/>
      <c r="J162" s="181">
        <f>ROUND(I162*H162,2)</f>
        <v>0</v>
      </c>
      <c r="K162" s="182"/>
      <c r="L162" s="183"/>
      <c r="M162" s="184" t="s">
        <v>1</v>
      </c>
      <c r="N162" s="185" t="s">
        <v>38</v>
      </c>
      <c r="P162" s="147">
        <f>O162*H162</f>
        <v>0</v>
      </c>
      <c r="Q162" s="147">
        <v>2.7999999999999998E-4</v>
      </c>
      <c r="R162" s="147">
        <f>Q162*H162</f>
        <v>2.2399999999999998E-3</v>
      </c>
      <c r="S162" s="147">
        <v>0</v>
      </c>
      <c r="T162" s="148">
        <f>S162*H162</f>
        <v>0</v>
      </c>
      <c r="AR162" s="149" t="s">
        <v>964</v>
      </c>
      <c r="AT162" s="149" t="s">
        <v>338</v>
      </c>
      <c r="AU162" s="149" t="s">
        <v>84</v>
      </c>
      <c r="AY162" s="17" t="s">
        <v>187</v>
      </c>
      <c r="BE162" s="150">
        <f>IF(N162="základní",J162,0)</f>
        <v>0</v>
      </c>
      <c r="BF162" s="150">
        <f>IF(N162="snížená",J162,0)</f>
        <v>0</v>
      </c>
      <c r="BG162" s="150">
        <f>IF(N162="zákl. přenesená",J162,0)</f>
        <v>0</v>
      </c>
      <c r="BH162" s="150">
        <f>IF(N162="sníž. přenesená",J162,0)</f>
        <v>0</v>
      </c>
      <c r="BI162" s="150">
        <f>IF(N162="nulová",J162,0)</f>
        <v>0</v>
      </c>
      <c r="BJ162" s="17" t="s">
        <v>80</v>
      </c>
      <c r="BK162" s="150">
        <f>ROUND(I162*H162,2)</f>
        <v>0</v>
      </c>
      <c r="BL162" s="17" t="s">
        <v>964</v>
      </c>
      <c r="BM162" s="149" t="s">
        <v>5088</v>
      </c>
    </row>
    <row r="163" spans="2:65" s="1" customFormat="1" ht="37.9" customHeight="1">
      <c r="B163" s="32"/>
      <c r="C163" s="137" t="s">
        <v>303</v>
      </c>
      <c r="D163" s="137" t="s">
        <v>189</v>
      </c>
      <c r="E163" s="138" t="s">
        <v>5089</v>
      </c>
      <c r="F163" s="139" t="s">
        <v>5090</v>
      </c>
      <c r="G163" s="140" t="s">
        <v>397</v>
      </c>
      <c r="H163" s="141">
        <v>78</v>
      </c>
      <c r="I163" s="142"/>
      <c r="J163" s="143">
        <f>ROUND(I163*H163,2)</f>
        <v>0</v>
      </c>
      <c r="K163" s="144"/>
      <c r="L163" s="32"/>
      <c r="M163" s="145" t="s">
        <v>1</v>
      </c>
      <c r="N163" s="146" t="s">
        <v>38</v>
      </c>
      <c r="P163" s="147">
        <f>O163*H163</f>
        <v>0</v>
      </c>
      <c r="Q163" s="147">
        <v>0</v>
      </c>
      <c r="R163" s="147">
        <f>Q163*H163</f>
        <v>0</v>
      </c>
      <c r="S163" s="147">
        <v>0</v>
      </c>
      <c r="T163" s="148">
        <f>S163*H163</f>
        <v>0</v>
      </c>
      <c r="AR163" s="149" t="s">
        <v>548</v>
      </c>
      <c r="AT163" s="149" t="s">
        <v>189</v>
      </c>
      <c r="AU163" s="149" t="s">
        <v>84</v>
      </c>
      <c r="AY163" s="17" t="s">
        <v>187</v>
      </c>
      <c r="BE163" s="150">
        <f>IF(N163="základní",J163,0)</f>
        <v>0</v>
      </c>
      <c r="BF163" s="150">
        <f>IF(N163="snížená",J163,0)</f>
        <v>0</v>
      </c>
      <c r="BG163" s="150">
        <f>IF(N163="zákl. přenesená",J163,0)</f>
        <v>0</v>
      </c>
      <c r="BH163" s="150">
        <f>IF(N163="sníž. přenesená",J163,0)</f>
        <v>0</v>
      </c>
      <c r="BI163" s="150">
        <f>IF(N163="nulová",J163,0)</f>
        <v>0</v>
      </c>
      <c r="BJ163" s="17" t="s">
        <v>80</v>
      </c>
      <c r="BK163" s="150">
        <f>ROUND(I163*H163,2)</f>
        <v>0</v>
      </c>
      <c r="BL163" s="17" t="s">
        <v>548</v>
      </c>
      <c r="BM163" s="149" t="s">
        <v>5091</v>
      </c>
    </row>
    <row r="164" spans="2:65" s="1" customFormat="1" ht="58.5">
      <c r="B164" s="32"/>
      <c r="D164" s="151" t="s">
        <v>195</v>
      </c>
      <c r="F164" s="152" t="s">
        <v>5043</v>
      </c>
      <c r="I164" s="153"/>
      <c r="L164" s="32"/>
      <c r="M164" s="154"/>
      <c r="T164" s="56"/>
      <c r="AT164" s="17" t="s">
        <v>195</v>
      </c>
      <c r="AU164" s="17" t="s">
        <v>84</v>
      </c>
    </row>
    <row r="165" spans="2:65" s="1" customFormat="1" ht="24.2" customHeight="1">
      <c r="B165" s="32"/>
      <c r="C165" s="175" t="s">
        <v>312</v>
      </c>
      <c r="D165" s="175" t="s">
        <v>338</v>
      </c>
      <c r="E165" s="176" t="s">
        <v>5092</v>
      </c>
      <c r="F165" s="177" t="s">
        <v>5093</v>
      </c>
      <c r="G165" s="178" t="s">
        <v>397</v>
      </c>
      <c r="H165" s="179">
        <v>78</v>
      </c>
      <c r="I165" s="180"/>
      <c r="J165" s="181">
        <f>ROUND(I165*H165,2)</f>
        <v>0</v>
      </c>
      <c r="K165" s="182"/>
      <c r="L165" s="183"/>
      <c r="M165" s="184" t="s">
        <v>1</v>
      </c>
      <c r="N165" s="185" t="s">
        <v>38</v>
      </c>
      <c r="P165" s="147">
        <f>O165*H165</f>
        <v>0</v>
      </c>
      <c r="Q165" s="147">
        <v>1.0499999999999999E-3</v>
      </c>
      <c r="R165" s="147">
        <f>Q165*H165</f>
        <v>8.1900000000000001E-2</v>
      </c>
      <c r="S165" s="147">
        <v>0</v>
      </c>
      <c r="T165" s="148">
        <f>S165*H165</f>
        <v>0</v>
      </c>
      <c r="AR165" s="149" t="s">
        <v>964</v>
      </c>
      <c r="AT165" s="149" t="s">
        <v>338</v>
      </c>
      <c r="AU165" s="149" t="s">
        <v>84</v>
      </c>
      <c r="AY165" s="17" t="s">
        <v>187</v>
      </c>
      <c r="BE165" s="150">
        <f>IF(N165="základní",J165,0)</f>
        <v>0</v>
      </c>
      <c r="BF165" s="150">
        <f>IF(N165="snížená",J165,0)</f>
        <v>0</v>
      </c>
      <c r="BG165" s="150">
        <f>IF(N165="zákl. přenesená",J165,0)</f>
        <v>0</v>
      </c>
      <c r="BH165" s="150">
        <f>IF(N165="sníž. přenesená",J165,0)</f>
        <v>0</v>
      </c>
      <c r="BI165" s="150">
        <f>IF(N165="nulová",J165,0)</f>
        <v>0</v>
      </c>
      <c r="BJ165" s="17" t="s">
        <v>80</v>
      </c>
      <c r="BK165" s="150">
        <f>ROUND(I165*H165,2)</f>
        <v>0</v>
      </c>
      <c r="BL165" s="17" t="s">
        <v>964</v>
      </c>
      <c r="BM165" s="149" t="s">
        <v>5094</v>
      </c>
    </row>
    <row r="166" spans="2:65" s="1" customFormat="1" ht="21.75" customHeight="1">
      <c r="B166" s="32"/>
      <c r="C166" s="175" t="s">
        <v>360</v>
      </c>
      <c r="D166" s="175" t="s">
        <v>338</v>
      </c>
      <c r="E166" s="176" t="s">
        <v>5095</v>
      </c>
      <c r="F166" s="177" t="s">
        <v>5096</v>
      </c>
      <c r="G166" s="178" t="s">
        <v>406</v>
      </c>
      <c r="H166" s="179">
        <v>1</v>
      </c>
      <c r="I166" s="180"/>
      <c r="J166" s="181">
        <f>ROUND(I166*H166,2)</f>
        <v>0</v>
      </c>
      <c r="K166" s="182"/>
      <c r="L166" s="183"/>
      <c r="M166" s="184" t="s">
        <v>1</v>
      </c>
      <c r="N166" s="185" t="s">
        <v>38</v>
      </c>
      <c r="P166" s="147">
        <f>O166*H166</f>
        <v>0</v>
      </c>
      <c r="Q166" s="147">
        <v>7.5000000000000002E-4</v>
      </c>
      <c r="R166" s="147">
        <f>Q166*H166</f>
        <v>7.5000000000000002E-4</v>
      </c>
      <c r="S166" s="147">
        <v>0</v>
      </c>
      <c r="T166" s="148">
        <f>S166*H166</f>
        <v>0</v>
      </c>
      <c r="AR166" s="149" t="s">
        <v>964</v>
      </c>
      <c r="AT166" s="149" t="s">
        <v>338</v>
      </c>
      <c r="AU166" s="149" t="s">
        <v>84</v>
      </c>
      <c r="AY166" s="17" t="s">
        <v>187</v>
      </c>
      <c r="BE166" s="150">
        <f>IF(N166="základní",J166,0)</f>
        <v>0</v>
      </c>
      <c r="BF166" s="150">
        <f>IF(N166="snížená",J166,0)</f>
        <v>0</v>
      </c>
      <c r="BG166" s="150">
        <f>IF(N166="zákl. přenesená",J166,0)</f>
        <v>0</v>
      </c>
      <c r="BH166" s="150">
        <f>IF(N166="sníž. přenesená",J166,0)</f>
        <v>0</v>
      </c>
      <c r="BI166" s="150">
        <f>IF(N166="nulová",J166,0)</f>
        <v>0</v>
      </c>
      <c r="BJ166" s="17" t="s">
        <v>80</v>
      </c>
      <c r="BK166" s="150">
        <f>ROUND(I166*H166,2)</f>
        <v>0</v>
      </c>
      <c r="BL166" s="17" t="s">
        <v>964</v>
      </c>
      <c r="BM166" s="149" t="s">
        <v>5097</v>
      </c>
    </row>
    <row r="167" spans="2:65" s="1" customFormat="1" ht="37.9" customHeight="1">
      <c r="B167" s="32"/>
      <c r="C167" s="137" t="s">
        <v>375</v>
      </c>
      <c r="D167" s="137" t="s">
        <v>189</v>
      </c>
      <c r="E167" s="138" t="s">
        <v>5047</v>
      </c>
      <c r="F167" s="139" t="s">
        <v>5048</v>
      </c>
      <c r="G167" s="140" t="s">
        <v>406</v>
      </c>
      <c r="H167" s="141">
        <v>4</v>
      </c>
      <c r="I167" s="142"/>
      <c r="J167" s="143">
        <f>ROUND(I167*H167,2)</f>
        <v>0</v>
      </c>
      <c r="K167" s="144"/>
      <c r="L167" s="32"/>
      <c r="M167" s="145" t="s">
        <v>1</v>
      </c>
      <c r="N167" s="146" t="s">
        <v>38</v>
      </c>
      <c r="P167" s="147">
        <f>O167*H167</f>
        <v>0</v>
      </c>
      <c r="Q167" s="147">
        <v>0</v>
      </c>
      <c r="R167" s="147">
        <f>Q167*H167</f>
        <v>0</v>
      </c>
      <c r="S167" s="147">
        <v>0</v>
      </c>
      <c r="T167" s="148">
        <f>S167*H167</f>
        <v>0</v>
      </c>
      <c r="AR167" s="149" t="s">
        <v>548</v>
      </c>
      <c r="AT167" s="149" t="s">
        <v>189</v>
      </c>
      <c r="AU167" s="149" t="s">
        <v>84</v>
      </c>
      <c r="AY167" s="17" t="s">
        <v>187</v>
      </c>
      <c r="BE167" s="150">
        <f>IF(N167="základní",J167,0)</f>
        <v>0</v>
      </c>
      <c r="BF167" s="150">
        <f>IF(N167="snížená",J167,0)</f>
        <v>0</v>
      </c>
      <c r="BG167" s="150">
        <f>IF(N167="zákl. přenesená",J167,0)</f>
        <v>0</v>
      </c>
      <c r="BH167" s="150">
        <f>IF(N167="sníž. přenesená",J167,0)</f>
        <v>0</v>
      </c>
      <c r="BI167" s="150">
        <f>IF(N167="nulová",J167,0)</f>
        <v>0</v>
      </c>
      <c r="BJ167" s="17" t="s">
        <v>80</v>
      </c>
      <c r="BK167" s="150">
        <f>ROUND(I167*H167,2)</f>
        <v>0</v>
      </c>
      <c r="BL167" s="17" t="s">
        <v>548</v>
      </c>
      <c r="BM167" s="149" t="s">
        <v>5098</v>
      </c>
    </row>
    <row r="168" spans="2:65" s="1" customFormat="1" ht="48.75">
      <c r="B168" s="32"/>
      <c r="D168" s="151" t="s">
        <v>195</v>
      </c>
      <c r="F168" s="152" t="s">
        <v>5050</v>
      </c>
      <c r="I168" s="153"/>
      <c r="L168" s="32"/>
      <c r="M168" s="154"/>
      <c r="T168" s="56"/>
      <c r="AT168" s="17" t="s">
        <v>195</v>
      </c>
      <c r="AU168" s="17" t="s">
        <v>84</v>
      </c>
    </row>
    <row r="169" spans="2:65" s="1" customFormat="1" ht="16.5" customHeight="1">
      <c r="B169" s="32"/>
      <c r="C169" s="175" t="s">
        <v>381</v>
      </c>
      <c r="D169" s="175" t="s">
        <v>338</v>
      </c>
      <c r="E169" s="176" t="s">
        <v>5051</v>
      </c>
      <c r="F169" s="177" t="s">
        <v>5052</v>
      </c>
      <c r="G169" s="178" t="s">
        <v>406</v>
      </c>
      <c r="H169" s="179">
        <v>2</v>
      </c>
      <c r="I169" s="180"/>
      <c r="J169" s="181">
        <f>ROUND(I169*H169,2)</f>
        <v>0</v>
      </c>
      <c r="K169" s="182"/>
      <c r="L169" s="183"/>
      <c r="M169" s="184" t="s">
        <v>1</v>
      </c>
      <c r="N169" s="185" t="s">
        <v>38</v>
      </c>
      <c r="P169" s="147">
        <f>O169*H169</f>
        <v>0</v>
      </c>
      <c r="Q169" s="147">
        <v>6.0000000000000002E-5</v>
      </c>
      <c r="R169" s="147">
        <f>Q169*H169</f>
        <v>1.2E-4</v>
      </c>
      <c r="S169" s="147">
        <v>0</v>
      </c>
      <c r="T169" s="148">
        <f>S169*H169</f>
        <v>0</v>
      </c>
      <c r="AR169" s="149" t="s">
        <v>1709</v>
      </c>
      <c r="AT169" s="149" t="s">
        <v>338</v>
      </c>
      <c r="AU169" s="149" t="s">
        <v>84</v>
      </c>
      <c r="AY169" s="17" t="s">
        <v>187</v>
      </c>
      <c r="BE169" s="150">
        <f>IF(N169="základní",J169,0)</f>
        <v>0</v>
      </c>
      <c r="BF169" s="150">
        <f>IF(N169="snížená",J169,0)</f>
        <v>0</v>
      </c>
      <c r="BG169" s="150">
        <f>IF(N169="zákl. přenesená",J169,0)</f>
        <v>0</v>
      </c>
      <c r="BH169" s="150">
        <f>IF(N169="sníž. přenesená",J169,0)</f>
        <v>0</v>
      </c>
      <c r="BI169" s="150">
        <f>IF(N169="nulová",J169,0)</f>
        <v>0</v>
      </c>
      <c r="BJ169" s="17" t="s">
        <v>80</v>
      </c>
      <c r="BK169" s="150">
        <f>ROUND(I169*H169,2)</f>
        <v>0</v>
      </c>
      <c r="BL169" s="17" t="s">
        <v>548</v>
      </c>
      <c r="BM169" s="149" t="s">
        <v>5099</v>
      </c>
    </row>
    <row r="170" spans="2:65" s="1" customFormat="1" ht="21.75" customHeight="1">
      <c r="B170" s="32"/>
      <c r="C170" s="175" t="s">
        <v>388</v>
      </c>
      <c r="D170" s="175" t="s">
        <v>338</v>
      </c>
      <c r="E170" s="176" t="s">
        <v>5054</v>
      </c>
      <c r="F170" s="177" t="s">
        <v>5055</v>
      </c>
      <c r="G170" s="178" t="s">
        <v>406</v>
      </c>
      <c r="H170" s="179">
        <v>2</v>
      </c>
      <c r="I170" s="180"/>
      <c r="J170" s="181">
        <f>ROUND(I170*H170,2)</f>
        <v>0</v>
      </c>
      <c r="K170" s="182"/>
      <c r="L170" s="183"/>
      <c r="M170" s="184" t="s">
        <v>1</v>
      </c>
      <c r="N170" s="185" t="s">
        <v>38</v>
      </c>
      <c r="P170" s="147">
        <f>O170*H170</f>
        <v>0</v>
      </c>
      <c r="Q170" s="147">
        <v>6.0000000000000002E-5</v>
      </c>
      <c r="R170" s="147">
        <f>Q170*H170</f>
        <v>1.2E-4</v>
      </c>
      <c r="S170" s="147">
        <v>0</v>
      </c>
      <c r="T170" s="148">
        <f>S170*H170</f>
        <v>0</v>
      </c>
      <c r="AR170" s="149" t="s">
        <v>964</v>
      </c>
      <c r="AT170" s="149" t="s">
        <v>338</v>
      </c>
      <c r="AU170" s="149" t="s">
        <v>84</v>
      </c>
      <c r="AY170" s="17" t="s">
        <v>187</v>
      </c>
      <c r="BE170" s="150">
        <f>IF(N170="základní",J170,0)</f>
        <v>0</v>
      </c>
      <c r="BF170" s="150">
        <f>IF(N170="snížená",J170,0)</f>
        <v>0</v>
      </c>
      <c r="BG170" s="150">
        <f>IF(N170="zákl. přenesená",J170,0)</f>
        <v>0</v>
      </c>
      <c r="BH170" s="150">
        <f>IF(N170="sníž. přenesená",J170,0)</f>
        <v>0</v>
      </c>
      <c r="BI170" s="150">
        <f>IF(N170="nulová",J170,0)</f>
        <v>0</v>
      </c>
      <c r="BJ170" s="17" t="s">
        <v>80</v>
      </c>
      <c r="BK170" s="150">
        <f>ROUND(I170*H170,2)</f>
        <v>0</v>
      </c>
      <c r="BL170" s="17" t="s">
        <v>964</v>
      </c>
      <c r="BM170" s="149" t="s">
        <v>5100</v>
      </c>
    </row>
    <row r="171" spans="2:65" s="1" customFormat="1" ht="37.9" customHeight="1">
      <c r="B171" s="32"/>
      <c r="C171" s="137" t="s">
        <v>7</v>
      </c>
      <c r="D171" s="137" t="s">
        <v>189</v>
      </c>
      <c r="E171" s="138" t="s">
        <v>5101</v>
      </c>
      <c r="F171" s="139" t="s">
        <v>5102</v>
      </c>
      <c r="G171" s="140" t="s">
        <v>406</v>
      </c>
      <c r="H171" s="141">
        <v>3</v>
      </c>
      <c r="I171" s="142"/>
      <c r="J171" s="143">
        <f>ROUND(I171*H171,2)</f>
        <v>0</v>
      </c>
      <c r="K171" s="144"/>
      <c r="L171" s="32"/>
      <c r="M171" s="145" t="s">
        <v>1</v>
      </c>
      <c r="N171" s="146" t="s">
        <v>38</v>
      </c>
      <c r="P171" s="147">
        <f>O171*H171</f>
        <v>0</v>
      </c>
      <c r="Q171" s="147">
        <v>0</v>
      </c>
      <c r="R171" s="147">
        <f>Q171*H171</f>
        <v>0</v>
      </c>
      <c r="S171" s="147">
        <v>0</v>
      </c>
      <c r="T171" s="148">
        <f>S171*H171</f>
        <v>0</v>
      </c>
      <c r="AR171" s="149" t="s">
        <v>548</v>
      </c>
      <c r="AT171" s="149" t="s">
        <v>189</v>
      </c>
      <c r="AU171" s="149" t="s">
        <v>84</v>
      </c>
      <c r="AY171" s="17" t="s">
        <v>187</v>
      </c>
      <c r="BE171" s="150">
        <f>IF(N171="základní",J171,0)</f>
        <v>0</v>
      </c>
      <c r="BF171" s="150">
        <f>IF(N171="snížená",J171,0)</f>
        <v>0</v>
      </c>
      <c r="BG171" s="150">
        <f>IF(N171="zákl. přenesená",J171,0)</f>
        <v>0</v>
      </c>
      <c r="BH171" s="150">
        <f>IF(N171="sníž. přenesená",J171,0)</f>
        <v>0</v>
      </c>
      <c r="BI171" s="150">
        <f>IF(N171="nulová",J171,0)</f>
        <v>0</v>
      </c>
      <c r="BJ171" s="17" t="s">
        <v>80</v>
      </c>
      <c r="BK171" s="150">
        <f>ROUND(I171*H171,2)</f>
        <v>0</v>
      </c>
      <c r="BL171" s="17" t="s">
        <v>548</v>
      </c>
      <c r="BM171" s="149" t="s">
        <v>5103</v>
      </c>
    </row>
    <row r="172" spans="2:65" s="1" customFormat="1" ht="48.75">
      <c r="B172" s="32"/>
      <c r="D172" s="151" t="s">
        <v>195</v>
      </c>
      <c r="F172" s="152" t="s">
        <v>5050</v>
      </c>
      <c r="I172" s="153"/>
      <c r="L172" s="32"/>
      <c r="M172" s="154"/>
      <c r="T172" s="56"/>
      <c r="AT172" s="17" t="s">
        <v>195</v>
      </c>
      <c r="AU172" s="17" t="s">
        <v>84</v>
      </c>
    </row>
    <row r="173" spans="2:65" s="1" customFormat="1" ht="16.5" customHeight="1">
      <c r="B173" s="32"/>
      <c r="C173" s="175" t="s">
        <v>325</v>
      </c>
      <c r="D173" s="175" t="s">
        <v>338</v>
      </c>
      <c r="E173" s="176" t="s">
        <v>5104</v>
      </c>
      <c r="F173" s="177" t="s">
        <v>5105</v>
      </c>
      <c r="G173" s="178" t="s">
        <v>406</v>
      </c>
      <c r="H173" s="179">
        <v>2</v>
      </c>
      <c r="I173" s="180"/>
      <c r="J173" s="181">
        <f>ROUND(I173*H173,2)</f>
        <v>0</v>
      </c>
      <c r="K173" s="182"/>
      <c r="L173" s="183"/>
      <c r="M173" s="184" t="s">
        <v>1</v>
      </c>
      <c r="N173" s="185" t="s">
        <v>38</v>
      </c>
      <c r="P173" s="147">
        <f>O173*H173</f>
        <v>0</v>
      </c>
      <c r="Q173" s="147">
        <v>2.9E-4</v>
      </c>
      <c r="R173" s="147">
        <f>Q173*H173</f>
        <v>5.8E-4</v>
      </c>
      <c r="S173" s="147">
        <v>0</v>
      </c>
      <c r="T173" s="148">
        <f>S173*H173</f>
        <v>0</v>
      </c>
      <c r="AR173" s="149" t="s">
        <v>964</v>
      </c>
      <c r="AT173" s="149" t="s">
        <v>338</v>
      </c>
      <c r="AU173" s="149" t="s">
        <v>84</v>
      </c>
      <c r="AY173" s="17" t="s">
        <v>187</v>
      </c>
      <c r="BE173" s="150">
        <f>IF(N173="základní",J173,0)</f>
        <v>0</v>
      </c>
      <c r="BF173" s="150">
        <f>IF(N173="snížená",J173,0)</f>
        <v>0</v>
      </c>
      <c r="BG173" s="150">
        <f>IF(N173="zákl. přenesená",J173,0)</f>
        <v>0</v>
      </c>
      <c r="BH173" s="150">
        <f>IF(N173="sníž. přenesená",J173,0)</f>
        <v>0</v>
      </c>
      <c r="BI173" s="150">
        <f>IF(N173="nulová",J173,0)</f>
        <v>0</v>
      </c>
      <c r="BJ173" s="17" t="s">
        <v>80</v>
      </c>
      <c r="BK173" s="150">
        <f>ROUND(I173*H173,2)</f>
        <v>0</v>
      </c>
      <c r="BL173" s="17" t="s">
        <v>964</v>
      </c>
      <c r="BM173" s="149" t="s">
        <v>5106</v>
      </c>
    </row>
    <row r="174" spans="2:65" s="1" customFormat="1" ht="16.5" customHeight="1">
      <c r="B174" s="32"/>
      <c r="C174" s="175" t="s">
        <v>337</v>
      </c>
      <c r="D174" s="175" t="s">
        <v>338</v>
      </c>
      <c r="E174" s="176" t="s">
        <v>5107</v>
      </c>
      <c r="F174" s="177" t="s">
        <v>5108</v>
      </c>
      <c r="G174" s="178" t="s">
        <v>406</v>
      </c>
      <c r="H174" s="179">
        <v>1</v>
      </c>
      <c r="I174" s="180"/>
      <c r="J174" s="181">
        <f>ROUND(I174*H174,2)</f>
        <v>0</v>
      </c>
      <c r="K174" s="182"/>
      <c r="L174" s="183"/>
      <c r="M174" s="184" t="s">
        <v>1</v>
      </c>
      <c r="N174" s="185" t="s">
        <v>38</v>
      </c>
      <c r="P174" s="147">
        <f>O174*H174</f>
        <v>0</v>
      </c>
      <c r="Q174" s="147">
        <v>1.7000000000000001E-4</v>
      </c>
      <c r="R174" s="147">
        <f>Q174*H174</f>
        <v>1.7000000000000001E-4</v>
      </c>
      <c r="S174" s="147">
        <v>0</v>
      </c>
      <c r="T174" s="148">
        <f>S174*H174</f>
        <v>0</v>
      </c>
      <c r="AR174" s="149" t="s">
        <v>964</v>
      </c>
      <c r="AT174" s="149" t="s">
        <v>338</v>
      </c>
      <c r="AU174" s="149" t="s">
        <v>84</v>
      </c>
      <c r="AY174" s="17" t="s">
        <v>187</v>
      </c>
      <c r="BE174" s="150">
        <f>IF(N174="základní",J174,0)</f>
        <v>0</v>
      </c>
      <c r="BF174" s="150">
        <f>IF(N174="snížená",J174,0)</f>
        <v>0</v>
      </c>
      <c r="BG174" s="150">
        <f>IF(N174="zákl. přenesená",J174,0)</f>
        <v>0</v>
      </c>
      <c r="BH174" s="150">
        <f>IF(N174="sníž. přenesená",J174,0)</f>
        <v>0</v>
      </c>
      <c r="BI174" s="150">
        <f>IF(N174="nulová",J174,0)</f>
        <v>0</v>
      </c>
      <c r="BJ174" s="17" t="s">
        <v>80</v>
      </c>
      <c r="BK174" s="150">
        <f>ROUND(I174*H174,2)</f>
        <v>0</v>
      </c>
      <c r="BL174" s="17" t="s">
        <v>964</v>
      </c>
      <c r="BM174" s="149" t="s">
        <v>5109</v>
      </c>
    </row>
    <row r="175" spans="2:65" s="1" customFormat="1" ht="21.75" customHeight="1">
      <c r="B175" s="32"/>
      <c r="C175" s="137" t="s">
        <v>366</v>
      </c>
      <c r="D175" s="137" t="s">
        <v>189</v>
      </c>
      <c r="E175" s="138" t="s">
        <v>3007</v>
      </c>
      <c r="F175" s="139" t="s">
        <v>3008</v>
      </c>
      <c r="G175" s="140" t="s">
        <v>397</v>
      </c>
      <c r="H175" s="141">
        <v>83</v>
      </c>
      <c r="I175" s="142"/>
      <c r="J175" s="143">
        <f>ROUND(I175*H175,2)</f>
        <v>0</v>
      </c>
      <c r="K175" s="144"/>
      <c r="L175" s="32"/>
      <c r="M175" s="145" t="s">
        <v>1</v>
      </c>
      <c r="N175" s="146" t="s">
        <v>38</v>
      </c>
      <c r="P175" s="147">
        <f>O175*H175</f>
        <v>0</v>
      </c>
      <c r="Q175" s="147">
        <v>0</v>
      </c>
      <c r="R175" s="147">
        <f>Q175*H175</f>
        <v>0</v>
      </c>
      <c r="S175" s="147">
        <v>0</v>
      </c>
      <c r="T175" s="148">
        <f>S175*H175</f>
        <v>0</v>
      </c>
      <c r="AR175" s="149" t="s">
        <v>548</v>
      </c>
      <c r="AT175" s="149" t="s">
        <v>189</v>
      </c>
      <c r="AU175" s="149" t="s">
        <v>84</v>
      </c>
      <c r="AY175" s="17" t="s">
        <v>187</v>
      </c>
      <c r="BE175" s="150">
        <f>IF(N175="základní",J175,0)</f>
        <v>0</v>
      </c>
      <c r="BF175" s="150">
        <f>IF(N175="snížená",J175,0)</f>
        <v>0</v>
      </c>
      <c r="BG175" s="150">
        <f>IF(N175="zákl. přenesená",J175,0)</f>
        <v>0</v>
      </c>
      <c r="BH175" s="150">
        <f>IF(N175="sníž. přenesená",J175,0)</f>
        <v>0</v>
      </c>
      <c r="BI175" s="150">
        <f>IF(N175="nulová",J175,0)</f>
        <v>0</v>
      </c>
      <c r="BJ175" s="17" t="s">
        <v>80</v>
      </c>
      <c r="BK175" s="150">
        <f>ROUND(I175*H175,2)</f>
        <v>0</v>
      </c>
      <c r="BL175" s="17" t="s">
        <v>548</v>
      </c>
      <c r="BM175" s="149" t="s">
        <v>5110</v>
      </c>
    </row>
    <row r="176" spans="2:65" s="1" customFormat="1" ht="97.5">
      <c r="B176" s="32"/>
      <c r="D176" s="151" t="s">
        <v>195</v>
      </c>
      <c r="F176" s="152" t="s">
        <v>3010</v>
      </c>
      <c r="I176" s="153"/>
      <c r="L176" s="32"/>
      <c r="M176" s="199"/>
      <c r="N176" s="195"/>
      <c r="O176" s="195"/>
      <c r="P176" s="195"/>
      <c r="Q176" s="195"/>
      <c r="R176" s="195"/>
      <c r="S176" s="195"/>
      <c r="T176" s="200"/>
      <c r="AT176" s="17" t="s">
        <v>195</v>
      </c>
      <c r="AU176" s="17" t="s">
        <v>84</v>
      </c>
    </row>
    <row r="177" spans="2:12" s="1" customFormat="1" ht="6.95" customHeight="1">
      <c r="B177" s="44"/>
      <c r="C177" s="45"/>
      <c r="D177" s="45"/>
      <c r="E177" s="45"/>
      <c r="F177" s="45"/>
      <c r="G177" s="45"/>
      <c r="H177" s="45"/>
      <c r="I177" s="45"/>
      <c r="J177" s="45"/>
      <c r="K177" s="45"/>
      <c r="L177" s="32"/>
    </row>
  </sheetData>
  <sheetProtection algorithmName="SHA-512" hashValue="DDs+e0Piypy2xFm/W715WNF6TOHHlrqVS/uLCMpJmBAEmmmmCNb694H1OAHUJzBEHGEwyauQsq3QAxZMGcARHQ==" saltValue="KzFWlQIqH6oqxbNzdG646/btV4FntYfnqb2eMeH+qT9jcRzHU0q7ZzCdayJRo4qOgCMokdN3IW6LiMWDpEOvqg==" spinCount="100000" sheet="1" objects="1" scenarios="1" formatColumns="0" formatRows="0" autoFilter="0"/>
  <autoFilter ref="C121:K176" xr:uid="{00000000-0009-0000-0000-000011000000}"/>
  <mergeCells count="9">
    <mergeCell ref="E87:H87"/>
    <mergeCell ref="E112:H112"/>
    <mergeCell ref="E114:H114"/>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BM138"/>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132</v>
      </c>
    </row>
    <row r="3" spans="2:46" ht="6.95" customHeight="1">
      <c r="B3" s="18"/>
      <c r="C3" s="19"/>
      <c r="D3" s="19"/>
      <c r="E3" s="19"/>
      <c r="F3" s="19"/>
      <c r="G3" s="19"/>
      <c r="H3" s="19"/>
      <c r="I3" s="19"/>
      <c r="J3" s="19"/>
      <c r="K3" s="19"/>
      <c r="L3" s="20"/>
      <c r="AT3" s="17" t="s">
        <v>80</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s="1" customFormat="1" ht="12" customHeight="1">
      <c r="B8" s="32"/>
      <c r="D8" s="27" t="s">
        <v>134</v>
      </c>
      <c r="L8" s="32"/>
    </row>
    <row r="9" spans="2:46" s="1" customFormat="1" ht="16.5" customHeight="1">
      <c r="B9" s="32"/>
      <c r="E9" s="206" t="s">
        <v>5111</v>
      </c>
      <c r="F9" s="245"/>
      <c r="G9" s="245"/>
      <c r="H9" s="245"/>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21</v>
      </c>
      <c r="I12" s="27" t="s">
        <v>22</v>
      </c>
      <c r="J12" s="52" t="str">
        <f>'Rekapitulace stavby'!AN8</f>
        <v>11. 8. 2025</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21</v>
      </c>
      <c r="I15" s="27" t="s">
        <v>26</v>
      </c>
      <c r="J15" s="25" t="s">
        <v>1</v>
      </c>
      <c r="L15" s="32"/>
    </row>
    <row r="16" spans="2:46" s="1" customFormat="1" ht="6.95" customHeight="1">
      <c r="B16" s="32"/>
      <c r="L16" s="32"/>
    </row>
    <row r="17" spans="2:12" s="1" customFormat="1" ht="12" customHeight="1">
      <c r="B17" s="32"/>
      <c r="D17" s="27" t="s">
        <v>27</v>
      </c>
      <c r="I17" s="27" t="s">
        <v>25</v>
      </c>
      <c r="J17" s="28" t="str">
        <f>'Rekapitulace stavby'!AN13</f>
        <v>Vyplň údaj</v>
      </c>
      <c r="L17" s="32"/>
    </row>
    <row r="18" spans="2:12" s="1" customFormat="1" ht="18" customHeight="1">
      <c r="B18" s="32"/>
      <c r="E18" s="246" t="str">
        <f>'Rekapitulace stavby'!E14</f>
        <v>Vyplň údaj</v>
      </c>
      <c r="F18" s="211"/>
      <c r="G18" s="211"/>
      <c r="H18" s="211"/>
      <c r="I18" s="27" t="s">
        <v>26</v>
      </c>
      <c r="J18" s="28" t="str">
        <f>'Rekapitulace stavby'!AN14</f>
        <v>Vyplň údaj</v>
      </c>
      <c r="L18" s="32"/>
    </row>
    <row r="19" spans="2:12" s="1" customFormat="1" ht="6.95" customHeight="1">
      <c r="B19" s="32"/>
      <c r="L19" s="32"/>
    </row>
    <row r="20" spans="2:12" s="1" customFormat="1" ht="12" customHeight="1">
      <c r="B20" s="32"/>
      <c r="D20" s="27" t="s">
        <v>29</v>
      </c>
      <c r="I20" s="27" t="s">
        <v>25</v>
      </c>
      <c r="J20" s="25" t="s">
        <v>1</v>
      </c>
      <c r="L20" s="32"/>
    </row>
    <row r="21" spans="2:12" s="1" customFormat="1" ht="18" customHeight="1">
      <c r="B21" s="32"/>
      <c r="E21" s="25" t="s">
        <v>21</v>
      </c>
      <c r="I21" s="27" t="s">
        <v>26</v>
      </c>
      <c r="J21" s="25" t="s">
        <v>1</v>
      </c>
      <c r="L21" s="32"/>
    </row>
    <row r="22" spans="2:12" s="1" customFormat="1" ht="6.95" customHeight="1">
      <c r="B22" s="32"/>
      <c r="L22" s="32"/>
    </row>
    <row r="23" spans="2:12" s="1" customFormat="1" ht="12" customHeight="1">
      <c r="B23" s="32"/>
      <c r="D23" s="27" t="s">
        <v>31</v>
      </c>
      <c r="I23" s="27" t="s">
        <v>25</v>
      </c>
      <c r="J23" s="25" t="s">
        <v>1</v>
      </c>
      <c r="L23" s="32"/>
    </row>
    <row r="24" spans="2:12" s="1" customFormat="1" ht="18" customHeight="1">
      <c r="B24" s="32"/>
      <c r="E24" s="25" t="s">
        <v>21</v>
      </c>
      <c r="I24" s="27" t="s">
        <v>26</v>
      </c>
      <c r="J24" s="25" t="s">
        <v>1</v>
      </c>
      <c r="L24" s="32"/>
    </row>
    <row r="25" spans="2:12" s="1" customFormat="1" ht="6.95" customHeight="1">
      <c r="B25" s="32"/>
      <c r="L25" s="32"/>
    </row>
    <row r="26" spans="2:12" s="1" customFormat="1" ht="12" customHeight="1">
      <c r="B26" s="32"/>
      <c r="D26" s="27" t="s">
        <v>32</v>
      </c>
      <c r="L26" s="32"/>
    </row>
    <row r="27" spans="2:12" s="7" customFormat="1" ht="16.5" customHeight="1">
      <c r="B27" s="94"/>
      <c r="E27" s="216" t="s">
        <v>1</v>
      </c>
      <c r="F27" s="216"/>
      <c r="G27" s="216"/>
      <c r="H27" s="216"/>
      <c r="L27" s="94"/>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5" t="s">
        <v>33</v>
      </c>
      <c r="J30" s="66">
        <f>ROUND(J122, 2)</f>
        <v>0</v>
      </c>
      <c r="L30" s="32"/>
    </row>
    <row r="31" spans="2:12" s="1" customFormat="1" ht="6.95" customHeight="1">
      <c r="B31" s="32"/>
      <c r="D31" s="53"/>
      <c r="E31" s="53"/>
      <c r="F31" s="53"/>
      <c r="G31" s="53"/>
      <c r="H31" s="53"/>
      <c r="I31" s="53"/>
      <c r="J31" s="53"/>
      <c r="K31" s="53"/>
      <c r="L31" s="32"/>
    </row>
    <row r="32" spans="2:12" s="1" customFormat="1" ht="14.45" customHeight="1">
      <c r="B32" s="32"/>
      <c r="F32" s="35" t="s">
        <v>35</v>
      </c>
      <c r="I32" s="35" t="s">
        <v>34</v>
      </c>
      <c r="J32" s="35" t="s">
        <v>36</v>
      </c>
      <c r="L32" s="32"/>
    </row>
    <row r="33" spans="2:12" s="1" customFormat="1" ht="14.45" customHeight="1">
      <c r="B33" s="32"/>
      <c r="D33" s="55" t="s">
        <v>37</v>
      </c>
      <c r="E33" s="27" t="s">
        <v>38</v>
      </c>
      <c r="F33" s="86">
        <f>ROUND((SUM(BE122:BE137)),  2)</f>
        <v>0</v>
      </c>
      <c r="I33" s="96">
        <v>0.21</v>
      </c>
      <c r="J33" s="86">
        <f>ROUND(((SUM(BE122:BE137))*I33),  2)</f>
        <v>0</v>
      </c>
      <c r="L33" s="32"/>
    </row>
    <row r="34" spans="2:12" s="1" customFormat="1" ht="14.45" customHeight="1">
      <c r="B34" s="32"/>
      <c r="E34" s="27" t="s">
        <v>39</v>
      </c>
      <c r="F34" s="86">
        <f>ROUND((SUM(BF122:BF137)),  2)</f>
        <v>0</v>
      </c>
      <c r="I34" s="96">
        <v>0.12</v>
      </c>
      <c r="J34" s="86">
        <f>ROUND(((SUM(BF122:BF137))*I34),  2)</f>
        <v>0</v>
      </c>
      <c r="L34" s="32"/>
    </row>
    <row r="35" spans="2:12" s="1" customFormat="1" ht="14.45" hidden="1" customHeight="1">
      <c r="B35" s="32"/>
      <c r="E35" s="27" t="s">
        <v>40</v>
      </c>
      <c r="F35" s="86">
        <f>ROUND((SUM(BG122:BG137)),  2)</f>
        <v>0</v>
      </c>
      <c r="I35" s="96">
        <v>0.21</v>
      </c>
      <c r="J35" s="86">
        <f>0</f>
        <v>0</v>
      </c>
      <c r="L35" s="32"/>
    </row>
    <row r="36" spans="2:12" s="1" customFormat="1" ht="14.45" hidden="1" customHeight="1">
      <c r="B36" s="32"/>
      <c r="E36" s="27" t="s">
        <v>41</v>
      </c>
      <c r="F36" s="86">
        <f>ROUND((SUM(BH122:BH137)),  2)</f>
        <v>0</v>
      </c>
      <c r="I36" s="96">
        <v>0.12</v>
      </c>
      <c r="J36" s="86">
        <f>0</f>
        <v>0</v>
      </c>
      <c r="L36" s="32"/>
    </row>
    <row r="37" spans="2:12" s="1" customFormat="1" ht="14.45" hidden="1" customHeight="1">
      <c r="B37" s="32"/>
      <c r="E37" s="27" t="s">
        <v>42</v>
      </c>
      <c r="F37" s="86">
        <f>ROUND((SUM(BI122:BI137)),  2)</f>
        <v>0</v>
      </c>
      <c r="I37" s="96">
        <v>0</v>
      </c>
      <c r="J37" s="86">
        <f>0</f>
        <v>0</v>
      </c>
      <c r="L37" s="32"/>
    </row>
    <row r="38" spans="2:12" s="1" customFormat="1" ht="6.95" customHeight="1">
      <c r="B38" s="32"/>
      <c r="L38" s="32"/>
    </row>
    <row r="39" spans="2:12" s="1" customFormat="1" ht="25.35" customHeight="1">
      <c r="B39" s="32"/>
      <c r="C39" s="97"/>
      <c r="D39" s="98" t="s">
        <v>43</v>
      </c>
      <c r="E39" s="57"/>
      <c r="F39" s="57"/>
      <c r="G39" s="99" t="s">
        <v>44</v>
      </c>
      <c r="H39" s="100" t="s">
        <v>45</v>
      </c>
      <c r="I39" s="57"/>
      <c r="J39" s="101">
        <f>SUM(J30:J37)</f>
        <v>0</v>
      </c>
      <c r="K39" s="102"/>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136</v>
      </c>
      <c r="L82" s="32"/>
    </row>
    <row r="83" spans="2:47" s="1" customFormat="1" ht="6.95" customHeight="1">
      <c r="B83" s="32"/>
      <c r="L83" s="32"/>
    </row>
    <row r="84" spans="2:47" s="1" customFormat="1" ht="12" customHeight="1">
      <c r="B84" s="32"/>
      <c r="C84" s="27" t="s">
        <v>16</v>
      </c>
      <c r="L84" s="32"/>
    </row>
    <row r="85" spans="2:47" s="1" customFormat="1" ht="16.5" customHeight="1">
      <c r="B85" s="32"/>
      <c r="E85" s="243" t="str">
        <f>E7</f>
        <v>I-20002 - Modernizace bytových domů ul. Šenovská 65,67 a 69</v>
      </c>
      <c r="F85" s="244"/>
      <c r="G85" s="244"/>
      <c r="H85" s="244"/>
      <c r="L85" s="32"/>
    </row>
    <row r="86" spans="2:47" s="1" customFormat="1" ht="12" customHeight="1">
      <c r="B86" s="32"/>
      <c r="C86" s="27" t="s">
        <v>134</v>
      </c>
      <c r="L86" s="32"/>
    </row>
    <row r="87" spans="2:47" s="1" customFormat="1" ht="16.5" customHeight="1">
      <c r="B87" s="32"/>
      <c r="E87" s="206" t="str">
        <f>E9</f>
        <v>009 - Vedlejší a ostatní náklady</v>
      </c>
      <c r="F87" s="245"/>
      <c r="G87" s="245"/>
      <c r="H87" s="245"/>
      <c r="L87" s="32"/>
    </row>
    <row r="88" spans="2:47" s="1" customFormat="1" ht="6.95" customHeight="1">
      <c r="B88" s="32"/>
      <c r="L88" s="32"/>
    </row>
    <row r="89" spans="2:47" s="1" customFormat="1" ht="12" customHeight="1">
      <c r="B89" s="32"/>
      <c r="C89" s="27" t="s">
        <v>20</v>
      </c>
      <c r="F89" s="25" t="str">
        <f>F12</f>
        <v xml:space="preserve"> </v>
      </c>
      <c r="I89" s="27" t="s">
        <v>22</v>
      </c>
      <c r="J89" s="52" t="str">
        <f>IF(J12="","",J12)</f>
        <v>11. 8. 2025</v>
      </c>
      <c r="L89" s="32"/>
    </row>
    <row r="90" spans="2:47" s="1" customFormat="1" ht="6.95" customHeight="1">
      <c r="B90" s="32"/>
      <c r="L90" s="32"/>
    </row>
    <row r="91" spans="2:47" s="1" customFormat="1" ht="15.2" customHeight="1">
      <c r="B91" s="32"/>
      <c r="C91" s="27" t="s">
        <v>24</v>
      </c>
      <c r="F91" s="25" t="str">
        <f>E15</f>
        <v xml:space="preserve"> </v>
      </c>
      <c r="I91" s="27" t="s">
        <v>29</v>
      </c>
      <c r="J91" s="30" t="str">
        <f>E21</f>
        <v xml:space="preserve"> </v>
      </c>
      <c r="L91" s="32"/>
    </row>
    <row r="92" spans="2:47" s="1" customFormat="1" ht="15.2" customHeight="1">
      <c r="B92" s="32"/>
      <c r="C92" s="27" t="s">
        <v>27</v>
      </c>
      <c r="F92" s="25" t="str">
        <f>IF(E18="","",E18)</f>
        <v>Vyplň údaj</v>
      </c>
      <c r="I92" s="27" t="s">
        <v>31</v>
      </c>
      <c r="J92" s="30" t="str">
        <f>E24</f>
        <v xml:space="preserve"> </v>
      </c>
      <c r="L92" s="32"/>
    </row>
    <row r="93" spans="2:47" s="1" customFormat="1" ht="10.35" customHeight="1">
      <c r="B93" s="32"/>
      <c r="L93" s="32"/>
    </row>
    <row r="94" spans="2:47" s="1" customFormat="1" ht="29.25" customHeight="1">
      <c r="B94" s="32"/>
      <c r="C94" s="105" t="s">
        <v>137</v>
      </c>
      <c r="D94" s="97"/>
      <c r="E94" s="97"/>
      <c r="F94" s="97"/>
      <c r="G94" s="97"/>
      <c r="H94" s="97"/>
      <c r="I94" s="97"/>
      <c r="J94" s="106" t="s">
        <v>138</v>
      </c>
      <c r="K94" s="97"/>
      <c r="L94" s="32"/>
    </row>
    <row r="95" spans="2:47" s="1" customFormat="1" ht="10.35" customHeight="1">
      <c r="B95" s="32"/>
      <c r="L95" s="32"/>
    </row>
    <row r="96" spans="2:47" s="1" customFormat="1" ht="22.9" customHeight="1">
      <c r="B96" s="32"/>
      <c r="C96" s="107" t="s">
        <v>139</v>
      </c>
      <c r="J96" s="66">
        <f>J122</f>
        <v>0</v>
      </c>
      <c r="L96" s="32"/>
      <c r="AU96" s="17" t="s">
        <v>140</v>
      </c>
    </row>
    <row r="97" spans="2:12" s="8" customFormat="1" ht="24.95" customHeight="1">
      <c r="B97" s="108"/>
      <c r="D97" s="109" t="s">
        <v>4049</v>
      </c>
      <c r="E97" s="110"/>
      <c r="F97" s="110"/>
      <c r="G97" s="110"/>
      <c r="H97" s="110"/>
      <c r="I97" s="110"/>
      <c r="J97" s="111">
        <f>J123</f>
        <v>0</v>
      </c>
      <c r="L97" s="108"/>
    </row>
    <row r="98" spans="2:12" s="9" customFormat="1" ht="19.899999999999999" customHeight="1">
      <c r="B98" s="112"/>
      <c r="D98" s="113" t="s">
        <v>4050</v>
      </c>
      <c r="E98" s="114"/>
      <c r="F98" s="114"/>
      <c r="G98" s="114"/>
      <c r="H98" s="114"/>
      <c r="I98" s="114"/>
      <c r="J98" s="115">
        <f>J124</f>
        <v>0</v>
      </c>
      <c r="L98" s="112"/>
    </row>
    <row r="99" spans="2:12" s="9" customFormat="1" ht="19.899999999999999" customHeight="1">
      <c r="B99" s="112"/>
      <c r="D99" s="113" t="s">
        <v>5112</v>
      </c>
      <c r="E99" s="114"/>
      <c r="F99" s="114"/>
      <c r="G99" s="114"/>
      <c r="H99" s="114"/>
      <c r="I99" s="114"/>
      <c r="J99" s="115">
        <f>J126</f>
        <v>0</v>
      </c>
      <c r="L99" s="112"/>
    </row>
    <row r="100" spans="2:12" s="9" customFormat="1" ht="19.899999999999999" customHeight="1">
      <c r="B100" s="112"/>
      <c r="D100" s="113" t="s">
        <v>5113</v>
      </c>
      <c r="E100" s="114"/>
      <c r="F100" s="114"/>
      <c r="G100" s="114"/>
      <c r="H100" s="114"/>
      <c r="I100" s="114"/>
      <c r="J100" s="115">
        <f>J131</f>
        <v>0</v>
      </c>
      <c r="L100" s="112"/>
    </row>
    <row r="101" spans="2:12" s="9" customFormat="1" ht="19.899999999999999" customHeight="1">
      <c r="B101" s="112"/>
      <c r="D101" s="113" t="s">
        <v>5114</v>
      </c>
      <c r="E101" s="114"/>
      <c r="F101" s="114"/>
      <c r="G101" s="114"/>
      <c r="H101" s="114"/>
      <c r="I101" s="114"/>
      <c r="J101" s="115">
        <f>J134</f>
        <v>0</v>
      </c>
      <c r="L101" s="112"/>
    </row>
    <row r="102" spans="2:12" s="9" customFormat="1" ht="19.899999999999999" customHeight="1">
      <c r="B102" s="112"/>
      <c r="D102" s="113" t="s">
        <v>5115</v>
      </c>
      <c r="E102" s="114"/>
      <c r="F102" s="114"/>
      <c r="G102" s="114"/>
      <c r="H102" s="114"/>
      <c r="I102" s="114"/>
      <c r="J102" s="115">
        <f>J136</f>
        <v>0</v>
      </c>
      <c r="L102" s="112"/>
    </row>
    <row r="103" spans="2:12" s="1" customFormat="1" ht="21.75" customHeight="1">
      <c r="B103" s="32"/>
      <c r="L103" s="32"/>
    </row>
    <row r="104" spans="2:12" s="1" customFormat="1" ht="6.95" customHeight="1">
      <c r="B104" s="44"/>
      <c r="C104" s="45"/>
      <c r="D104" s="45"/>
      <c r="E104" s="45"/>
      <c r="F104" s="45"/>
      <c r="G104" s="45"/>
      <c r="H104" s="45"/>
      <c r="I104" s="45"/>
      <c r="J104" s="45"/>
      <c r="K104" s="45"/>
      <c r="L104" s="32"/>
    </row>
    <row r="108" spans="2:12" s="1" customFormat="1" ht="6.95" customHeight="1">
      <c r="B108" s="46"/>
      <c r="C108" s="47"/>
      <c r="D108" s="47"/>
      <c r="E108" s="47"/>
      <c r="F108" s="47"/>
      <c r="G108" s="47"/>
      <c r="H108" s="47"/>
      <c r="I108" s="47"/>
      <c r="J108" s="47"/>
      <c r="K108" s="47"/>
      <c r="L108" s="32"/>
    </row>
    <row r="109" spans="2:12" s="1" customFormat="1" ht="24.95" customHeight="1">
      <c r="B109" s="32"/>
      <c r="C109" s="21" t="s">
        <v>172</v>
      </c>
      <c r="L109" s="32"/>
    </row>
    <row r="110" spans="2:12" s="1" customFormat="1" ht="6.95" customHeight="1">
      <c r="B110" s="32"/>
      <c r="L110" s="32"/>
    </row>
    <row r="111" spans="2:12" s="1" customFormat="1" ht="12" customHeight="1">
      <c r="B111" s="32"/>
      <c r="C111" s="27" t="s">
        <v>16</v>
      </c>
      <c r="L111" s="32"/>
    </row>
    <row r="112" spans="2:12" s="1" customFormat="1" ht="16.5" customHeight="1">
      <c r="B112" s="32"/>
      <c r="E112" s="243" t="str">
        <f>E7</f>
        <v>I-20002 - Modernizace bytových domů ul. Šenovská 65,67 a 69</v>
      </c>
      <c r="F112" s="244"/>
      <c r="G112" s="244"/>
      <c r="H112" s="244"/>
      <c r="L112" s="32"/>
    </row>
    <row r="113" spans="2:65" s="1" customFormat="1" ht="12" customHeight="1">
      <c r="B113" s="32"/>
      <c r="C113" s="27" t="s">
        <v>134</v>
      </c>
      <c r="L113" s="32"/>
    </row>
    <row r="114" spans="2:65" s="1" customFormat="1" ht="16.5" customHeight="1">
      <c r="B114" s="32"/>
      <c r="E114" s="206" t="str">
        <f>E9</f>
        <v>009 - Vedlejší a ostatní náklady</v>
      </c>
      <c r="F114" s="245"/>
      <c r="G114" s="245"/>
      <c r="H114" s="245"/>
      <c r="L114" s="32"/>
    </row>
    <row r="115" spans="2:65" s="1" customFormat="1" ht="6.95" customHeight="1">
      <c r="B115" s="32"/>
      <c r="L115" s="32"/>
    </row>
    <row r="116" spans="2:65" s="1" customFormat="1" ht="12" customHeight="1">
      <c r="B116" s="32"/>
      <c r="C116" s="27" t="s">
        <v>20</v>
      </c>
      <c r="F116" s="25" t="str">
        <f>F12</f>
        <v xml:space="preserve"> </v>
      </c>
      <c r="I116" s="27" t="s">
        <v>22</v>
      </c>
      <c r="J116" s="52" t="str">
        <f>IF(J12="","",J12)</f>
        <v>11. 8. 2025</v>
      </c>
      <c r="L116" s="32"/>
    </row>
    <row r="117" spans="2:65" s="1" customFormat="1" ht="6.95" customHeight="1">
      <c r="B117" s="32"/>
      <c r="L117" s="32"/>
    </row>
    <row r="118" spans="2:65" s="1" customFormat="1" ht="15.2" customHeight="1">
      <c r="B118" s="32"/>
      <c r="C118" s="27" t="s">
        <v>24</v>
      </c>
      <c r="F118" s="25" t="str">
        <f>E15</f>
        <v xml:space="preserve"> </v>
      </c>
      <c r="I118" s="27" t="s">
        <v>29</v>
      </c>
      <c r="J118" s="30" t="str">
        <f>E21</f>
        <v xml:space="preserve"> </v>
      </c>
      <c r="L118" s="32"/>
    </row>
    <row r="119" spans="2:65" s="1" customFormat="1" ht="15.2" customHeight="1">
      <c r="B119" s="32"/>
      <c r="C119" s="27" t="s">
        <v>27</v>
      </c>
      <c r="F119" s="25" t="str">
        <f>IF(E18="","",E18)</f>
        <v>Vyplň údaj</v>
      </c>
      <c r="I119" s="27" t="s">
        <v>31</v>
      </c>
      <c r="J119" s="30" t="str">
        <f>E24</f>
        <v xml:space="preserve"> </v>
      </c>
      <c r="L119" s="32"/>
    </row>
    <row r="120" spans="2:65" s="1" customFormat="1" ht="10.35" customHeight="1">
      <c r="B120" s="32"/>
      <c r="L120" s="32"/>
    </row>
    <row r="121" spans="2:65" s="10" customFormat="1" ht="29.25" customHeight="1">
      <c r="B121" s="116"/>
      <c r="C121" s="117" t="s">
        <v>173</v>
      </c>
      <c r="D121" s="118" t="s">
        <v>58</v>
      </c>
      <c r="E121" s="118" t="s">
        <v>54</v>
      </c>
      <c r="F121" s="118" t="s">
        <v>55</v>
      </c>
      <c r="G121" s="118" t="s">
        <v>174</v>
      </c>
      <c r="H121" s="118" t="s">
        <v>175</v>
      </c>
      <c r="I121" s="118" t="s">
        <v>176</v>
      </c>
      <c r="J121" s="119" t="s">
        <v>138</v>
      </c>
      <c r="K121" s="120" t="s">
        <v>177</v>
      </c>
      <c r="L121" s="116"/>
      <c r="M121" s="59" t="s">
        <v>1</v>
      </c>
      <c r="N121" s="60" t="s">
        <v>37</v>
      </c>
      <c r="O121" s="60" t="s">
        <v>178</v>
      </c>
      <c r="P121" s="60" t="s">
        <v>179</v>
      </c>
      <c r="Q121" s="60" t="s">
        <v>180</v>
      </c>
      <c r="R121" s="60" t="s">
        <v>181</v>
      </c>
      <c r="S121" s="60" t="s">
        <v>182</v>
      </c>
      <c r="T121" s="61" t="s">
        <v>183</v>
      </c>
    </row>
    <row r="122" spans="2:65" s="1" customFormat="1" ht="22.9" customHeight="1">
      <c r="B122" s="32"/>
      <c r="C122" s="64" t="s">
        <v>184</v>
      </c>
      <c r="J122" s="121">
        <f>BK122</f>
        <v>0</v>
      </c>
      <c r="L122" s="32"/>
      <c r="M122" s="62"/>
      <c r="N122" s="53"/>
      <c r="O122" s="53"/>
      <c r="P122" s="122">
        <f>P123</f>
        <v>0</v>
      </c>
      <c r="Q122" s="53"/>
      <c r="R122" s="122">
        <f>R123</f>
        <v>0</v>
      </c>
      <c r="S122" s="53"/>
      <c r="T122" s="123">
        <f>T123</f>
        <v>0</v>
      </c>
      <c r="AT122" s="17" t="s">
        <v>72</v>
      </c>
      <c r="AU122" s="17" t="s">
        <v>140</v>
      </c>
      <c r="BK122" s="124">
        <f>BK123</f>
        <v>0</v>
      </c>
    </row>
    <row r="123" spans="2:65" s="11" customFormat="1" ht="25.9" customHeight="1">
      <c r="B123" s="125"/>
      <c r="D123" s="126" t="s">
        <v>72</v>
      </c>
      <c r="E123" s="127" t="s">
        <v>4649</v>
      </c>
      <c r="F123" s="127" t="s">
        <v>4650</v>
      </c>
      <c r="I123" s="128"/>
      <c r="J123" s="129">
        <f>BK123</f>
        <v>0</v>
      </c>
      <c r="L123" s="125"/>
      <c r="M123" s="130"/>
      <c r="P123" s="131">
        <f>P124+P126+P131+P134+P136</f>
        <v>0</v>
      </c>
      <c r="R123" s="131">
        <f>R124+R126+R131+R134+R136</f>
        <v>0</v>
      </c>
      <c r="T123" s="132">
        <f>T124+T126+T131+T134+T136</f>
        <v>0</v>
      </c>
      <c r="AR123" s="126" t="s">
        <v>221</v>
      </c>
      <c r="AT123" s="133" t="s">
        <v>72</v>
      </c>
      <c r="AU123" s="133" t="s">
        <v>73</v>
      </c>
      <c r="AY123" s="126" t="s">
        <v>187</v>
      </c>
      <c r="BK123" s="134">
        <f>BK124+BK126+BK131+BK134+BK136</f>
        <v>0</v>
      </c>
    </row>
    <row r="124" spans="2:65" s="11" customFormat="1" ht="22.9" customHeight="1">
      <c r="B124" s="125"/>
      <c r="D124" s="126" t="s">
        <v>72</v>
      </c>
      <c r="E124" s="135" t="s">
        <v>4651</v>
      </c>
      <c r="F124" s="135" t="s">
        <v>4652</v>
      </c>
      <c r="I124" s="128"/>
      <c r="J124" s="136">
        <f>BK124</f>
        <v>0</v>
      </c>
      <c r="L124" s="125"/>
      <c r="M124" s="130"/>
      <c r="P124" s="131">
        <f>P125</f>
        <v>0</v>
      </c>
      <c r="R124" s="131">
        <f>R125</f>
        <v>0</v>
      </c>
      <c r="T124" s="132">
        <f>T125</f>
        <v>0</v>
      </c>
      <c r="AR124" s="126" t="s">
        <v>221</v>
      </c>
      <c r="AT124" s="133" t="s">
        <v>72</v>
      </c>
      <c r="AU124" s="133" t="s">
        <v>80</v>
      </c>
      <c r="AY124" s="126" t="s">
        <v>187</v>
      </c>
      <c r="BK124" s="134">
        <f>BK125</f>
        <v>0</v>
      </c>
    </row>
    <row r="125" spans="2:65" s="1" customFormat="1" ht="16.5" customHeight="1">
      <c r="B125" s="32"/>
      <c r="C125" s="137" t="s">
        <v>80</v>
      </c>
      <c r="D125" s="137" t="s">
        <v>189</v>
      </c>
      <c r="E125" s="138" t="s">
        <v>5116</v>
      </c>
      <c r="F125" s="139" t="s">
        <v>4652</v>
      </c>
      <c r="G125" s="140" t="s">
        <v>4901</v>
      </c>
      <c r="H125" s="141">
        <v>1</v>
      </c>
      <c r="I125" s="142"/>
      <c r="J125" s="143">
        <f>ROUND(I125*H125,2)</f>
        <v>0</v>
      </c>
      <c r="K125" s="144"/>
      <c r="L125" s="32"/>
      <c r="M125" s="145" t="s">
        <v>1</v>
      </c>
      <c r="N125" s="146" t="s">
        <v>39</v>
      </c>
      <c r="P125" s="147">
        <f>O125*H125</f>
        <v>0</v>
      </c>
      <c r="Q125" s="147">
        <v>0</v>
      </c>
      <c r="R125" s="147">
        <f>Q125*H125</f>
        <v>0</v>
      </c>
      <c r="S125" s="147">
        <v>0</v>
      </c>
      <c r="T125" s="148">
        <f>S125*H125</f>
        <v>0</v>
      </c>
      <c r="AR125" s="149" t="s">
        <v>193</v>
      </c>
      <c r="AT125" s="149" t="s">
        <v>189</v>
      </c>
      <c r="AU125" s="149" t="s">
        <v>84</v>
      </c>
      <c r="AY125" s="17" t="s">
        <v>187</v>
      </c>
      <c r="BE125" s="150">
        <f>IF(N125="základní",J125,0)</f>
        <v>0</v>
      </c>
      <c r="BF125" s="150">
        <f>IF(N125="snížená",J125,0)</f>
        <v>0</v>
      </c>
      <c r="BG125" s="150">
        <f>IF(N125="zákl. přenesená",J125,0)</f>
        <v>0</v>
      </c>
      <c r="BH125" s="150">
        <f>IF(N125="sníž. přenesená",J125,0)</f>
        <v>0</v>
      </c>
      <c r="BI125" s="150">
        <f>IF(N125="nulová",J125,0)</f>
        <v>0</v>
      </c>
      <c r="BJ125" s="17" t="s">
        <v>84</v>
      </c>
      <c r="BK125" s="150">
        <f>ROUND(I125*H125,2)</f>
        <v>0</v>
      </c>
      <c r="BL125" s="17" t="s">
        <v>193</v>
      </c>
      <c r="BM125" s="149" t="s">
        <v>5117</v>
      </c>
    </row>
    <row r="126" spans="2:65" s="11" customFormat="1" ht="22.9" customHeight="1">
      <c r="B126" s="125"/>
      <c r="D126" s="126" t="s">
        <v>72</v>
      </c>
      <c r="E126" s="135" t="s">
        <v>4910</v>
      </c>
      <c r="F126" s="135" t="s">
        <v>4913</v>
      </c>
      <c r="I126" s="128"/>
      <c r="J126" s="136">
        <f>BK126</f>
        <v>0</v>
      </c>
      <c r="L126" s="125"/>
      <c r="M126" s="130"/>
      <c r="P126" s="131">
        <f>SUM(P127:P130)</f>
        <v>0</v>
      </c>
      <c r="R126" s="131">
        <f>SUM(R127:R130)</f>
        <v>0</v>
      </c>
      <c r="T126" s="132">
        <f>SUM(T127:T130)</f>
        <v>0</v>
      </c>
      <c r="AR126" s="126" t="s">
        <v>221</v>
      </c>
      <c r="AT126" s="133" t="s">
        <v>72</v>
      </c>
      <c r="AU126" s="133" t="s">
        <v>80</v>
      </c>
      <c r="AY126" s="126" t="s">
        <v>187</v>
      </c>
      <c r="BK126" s="134">
        <f>SUM(BK127:BK130)</f>
        <v>0</v>
      </c>
    </row>
    <row r="127" spans="2:65" s="1" customFormat="1" ht="16.5" customHeight="1">
      <c r="B127" s="32"/>
      <c r="C127" s="137" t="s">
        <v>84</v>
      </c>
      <c r="D127" s="137" t="s">
        <v>189</v>
      </c>
      <c r="E127" s="138" t="s">
        <v>4912</v>
      </c>
      <c r="F127" s="139" t="s">
        <v>4913</v>
      </c>
      <c r="G127" s="140" t="s">
        <v>4901</v>
      </c>
      <c r="H127" s="141">
        <v>1</v>
      </c>
      <c r="I127" s="142"/>
      <c r="J127" s="143">
        <f>ROUND(I127*H127,2)</f>
        <v>0</v>
      </c>
      <c r="K127" s="144"/>
      <c r="L127" s="32"/>
      <c r="M127" s="145" t="s">
        <v>1</v>
      </c>
      <c r="N127" s="146" t="s">
        <v>39</v>
      </c>
      <c r="P127" s="147">
        <f>O127*H127</f>
        <v>0</v>
      </c>
      <c r="Q127" s="147">
        <v>0</v>
      </c>
      <c r="R127" s="147">
        <f>Q127*H127</f>
        <v>0</v>
      </c>
      <c r="S127" s="147">
        <v>0</v>
      </c>
      <c r="T127" s="148">
        <f>S127*H127</f>
        <v>0</v>
      </c>
      <c r="AR127" s="149" t="s">
        <v>193</v>
      </c>
      <c r="AT127" s="149" t="s">
        <v>189</v>
      </c>
      <c r="AU127" s="149" t="s">
        <v>84</v>
      </c>
      <c r="AY127" s="17" t="s">
        <v>187</v>
      </c>
      <c r="BE127" s="150">
        <f>IF(N127="základní",J127,0)</f>
        <v>0</v>
      </c>
      <c r="BF127" s="150">
        <f>IF(N127="snížená",J127,0)</f>
        <v>0</v>
      </c>
      <c r="BG127" s="150">
        <f>IF(N127="zákl. přenesená",J127,0)</f>
        <v>0</v>
      </c>
      <c r="BH127" s="150">
        <f>IF(N127="sníž. přenesená",J127,0)</f>
        <v>0</v>
      </c>
      <c r="BI127" s="150">
        <f>IF(N127="nulová",J127,0)</f>
        <v>0</v>
      </c>
      <c r="BJ127" s="17" t="s">
        <v>84</v>
      </c>
      <c r="BK127" s="150">
        <f>ROUND(I127*H127,2)</f>
        <v>0</v>
      </c>
      <c r="BL127" s="17" t="s">
        <v>193</v>
      </c>
      <c r="BM127" s="149" t="s">
        <v>5118</v>
      </c>
    </row>
    <row r="128" spans="2:65" s="1" customFormat="1" ht="16.5" customHeight="1">
      <c r="B128" s="32"/>
      <c r="C128" s="137" t="s">
        <v>210</v>
      </c>
      <c r="D128" s="137" t="s">
        <v>189</v>
      </c>
      <c r="E128" s="138" t="s">
        <v>5119</v>
      </c>
      <c r="F128" s="139" t="s">
        <v>5120</v>
      </c>
      <c r="G128" s="140" t="s">
        <v>4901</v>
      </c>
      <c r="H128" s="141">
        <v>1</v>
      </c>
      <c r="I128" s="142"/>
      <c r="J128" s="143">
        <f>ROUND(I128*H128,2)</f>
        <v>0</v>
      </c>
      <c r="K128" s="144"/>
      <c r="L128" s="32"/>
      <c r="M128" s="145" t="s">
        <v>1</v>
      </c>
      <c r="N128" s="146" t="s">
        <v>39</v>
      </c>
      <c r="P128" s="147">
        <f>O128*H128</f>
        <v>0</v>
      </c>
      <c r="Q128" s="147">
        <v>0</v>
      </c>
      <c r="R128" s="147">
        <f>Q128*H128</f>
        <v>0</v>
      </c>
      <c r="S128" s="147">
        <v>0</v>
      </c>
      <c r="T128" s="148">
        <f>S128*H128</f>
        <v>0</v>
      </c>
      <c r="AR128" s="149" t="s">
        <v>193</v>
      </c>
      <c r="AT128" s="149" t="s">
        <v>189</v>
      </c>
      <c r="AU128" s="149" t="s">
        <v>84</v>
      </c>
      <c r="AY128" s="17" t="s">
        <v>187</v>
      </c>
      <c r="BE128" s="150">
        <f>IF(N128="základní",J128,0)</f>
        <v>0</v>
      </c>
      <c r="BF128" s="150">
        <f>IF(N128="snížená",J128,0)</f>
        <v>0</v>
      </c>
      <c r="BG128" s="150">
        <f>IF(N128="zákl. přenesená",J128,0)</f>
        <v>0</v>
      </c>
      <c r="BH128" s="150">
        <f>IF(N128="sníž. přenesená",J128,0)</f>
        <v>0</v>
      </c>
      <c r="BI128" s="150">
        <f>IF(N128="nulová",J128,0)</f>
        <v>0</v>
      </c>
      <c r="BJ128" s="17" t="s">
        <v>84</v>
      </c>
      <c r="BK128" s="150">
        <f>ROUND(I128*H128,2)</f>
        <v>0</v>
      </c>
      <c r="BL128" s="17" t="s">
        <v>193</v>
      </c>
      <c r="BM128" s="149" t="s">
        <v>5121</v>
      </c>
    </row>
    <row r="129" spans="2:65" s="1" customFormat="1" ht="16.5" customHeight="1">
      <c r="B129" s="32"/>
      <c r="C129" s="137" t="s">
        <v>193</v>
      </c>
      <c r="D129" s="137" t="s">
        <v>189</v>
      </c>
      <c r="E129" s="138" t="s">
        <v>5122</v>
      </c>
      <c r="F129" s="139" t="s">
        <v>5123</v>
      </c>
      <c r="G129" s="140" t="s">
        <v>4901</v>
      </c>
      <c r="H129" s="141">
        <v>1</v>
      </c>
      <c r="I129" s="142"/>
      <c r="J129" s="143">
        <f>ROUND(I129*H129,2)</f>
        <v>0</v>
      </c>
      <c r="K129" s="144"/>
      <c r="L129" s="32"/>
      <c r="M129" s="145" t="s">
        <v>1</v>
      </c>
      <c r="N129" s="146" t="s">
        <v>39</v>
      </c>
      <c r="P129" s="147">
        <f>O129*H129</f>
        <v>0</v>
      </c>
      <c r="Q129" s="147">
        <v>0</v>
      </c>
      <c r="R129" s="147">
        <f>Q129*H129</f>
        <v>0</v>
      </c>
      <c r="S129" s="147">
        <v>0</v>
      </c>
      <c r="T129" s="148">
        <f>S129*H129</f>
        <v>0</v>
      </c>
      <c r="AR129" s="149" t="s">
        <v>193</v>
      </c>
      <c r="AT129" s="149" t="s">
        <v>189</v>
      </c>
      <c r="AU129" s="149" t="s">
        <v>84</v>
      </c>
      <c r="AY129" s="17" t="s">
        <v>187</v>
      </c>
      <c r="BE129" s="150">
        <f>IF(N129="základní",J129,0)</f>
        <v>0</v>
      </c>
      <c r="BF129" s="150">
        <f>IF(N129="snížená",J129,0)</f>
        <v>0</v>
      </c>
      <c r="BG129" s="150">
        <f>IF(N129="zákl. přenesená",J129,0)</f>
        <v>0</v>
      </c>
      <c r="BH129" s="150">
        <f>IF(N129="sníž. přenesená",J129,0)</f>
        <v>0</v>
      </c>
      <c r="BI129" s="150">
        <f>IF(N129="nulová",J129,0)</f>
        <v>0</v>
      </c>
      <c r="BJ129" s="17" t="s">
        <v>84</v>
      </c>
      <c r="BK129" s="150">
        <f>ROUND(I129*H129,2)</f>
        <v>0</v>
      </c>
      <c r="BL129" s="17" t="s">
        <v>193</v>
      </c>
      <c r="BM129" s="149" t="s">
        <v>5124</v>
      </c>
    </row>
    <row r="130" spans="2:65" s="1" customFormat="1" ht="16.5" customHeight="1">
      <c r="B130" s="32"/>
      <c r="C130" s="137" t="s">
        <v>221</v>
      </c>
      <c r="D130" s="137" t="s">
        <v>189</v>
      </c>
      <c r="E130" s="138" t="s">
        <v>5125</v>
      </c>
      <c r="F130" s="139" t="s">
        <v>5126</v>
      </c>
      <c r="G130" s="140" t="s">
        <v>4901</v>
      </c>
      <c r="H130" s="141">
        <v>1</v>
      </c>
      <c r="I130" s="142"/>
      <c r="J130" s="143">
        <f>ROUND(I130*H130,2)</f>
        <v>0</v>
      </c>
      <c r="K130" s="144"/>
      <c r="L130" s="32"/>
      <c r="M130" s="145" t="s">
        <v>1</v>
      </c>
      <c r="N130" s="146" t="s">
        <v>39</v>
      </c>
      <c r="P130" s="147">
        <f>O130*H130</f>
        <v>0</v>
      </c>
      <c r="Q130" s="147">
        <v>0</v>
      </c>
      <c r="R130" s="147">
        <f>Q130*H130</f>
        <v>0</v>
      </c>
      <c r="S130" s="147">
        <v>0</v>
      </c>
      <c r="T130" s="148">
        <f>S130*H130</f>
        <v>0</v>
      </c>
      <c r="AR130" s="149" t="s">
        <v>193</v>
      </c>
      <c r="AT130" s="149" t="s">
        <v>189</v>
      </c>
      <c r="AU130" s="149" t="s">
        <v>84</v>
      </c>
      <c r="AY130" s="17" t="s">
        <v>187</v>
      </c>
      <c r="BE130" s="150">
        <f>IF(N130="základní",J130,0)</f>
        <v>0</v>
      </c>
      <c r="BF130" s="150">
        <f>IF(N130="snížená",J130,0)</f>
        <v>0</v>
      </c>
      <c r="BG130" s="150">
        <f>IF(N130="zákl. přenesená",J130,0)</f>
        <v>0</v>
      </c>
      <c r="BH130" s="150">
        <f>IF(N130="sníž. přenesená",J130,0)</f>
        <v>0</v>
      </c>
      <c r="BI130" s="150">
        <f>IF(N130="nulová",J130,0)</f>
        <v>0</v>
      </c>
      <c r="BJ130" s="17" t="s">
        <v>84</v>
      </c>
      <c r="BK130" s="150">
        <f>ROUND(I130*H130,2)</f>
        <v>0</v>
      </c>
      <c r="BL130" s="17" t="s">
        <v>193</v>
      </c>
      <c r="BM130" s="149" t="s">
        <v>5127</v>
      </c>
    </row>
    <row r="131" spans="2:65" s="11" customFormat="1" ht="22.9" customHeight="1">
      <c r="B131" s="125"/>
      <c r="D131" s="126" t="s">
        <v>72</v>
      </c>
      <c r="E131" s="135" t="s">
        <v>4914</v>
      </c>
      <c r="F131" s="135" t="s">
        <v>5128</v>
      </c>
      <c r="I131" s="128"/>
      <c r="J131" s="136">
        <f>BK131</f>
        <v>0</v>
      </c>
      <c r="L131" s="125"/>
      <c r="M131" s="130"/>
      <c r="P131" s="131">
        <f>SUM(P132:P133)</f>
        <v>0</v>
      </c>
      <c r="R131" s="131">
        <f>SUM(R132:R133)</f>
        <v>0</v>
      </c>
      <c r="T131" s="132">
        <f>SUM(T132:T133)</f>
        <v>0</v>
      </c>
      <c r="AR131" s="126" t="s">
        <v>221</v>
      </c>
      <c r="AT131" s="133" t="s">
        <v>72</v>
      </c>
      <c r="AU131" s="133" t="s">
        <v>80</v>
      </c>
      <c r="AY131" s="126" t="s">
        <v>187</v>
      </c>
      <c r="BK131" s="134">
        <f>SUM(BK132:BK133)</f>
        <v>0</v>
      </c>
    </row>
    <row r="132" spans="2:65" s="1" customFormat="1" ht="16.5" customHeight="1">
      <c r="B132" s="32"/>
      <c r="C132" s="137" t="s">
        <v>226</v>
      </c>
      <c r="D132" s="137" t="s">
        <v>189</v>
      </c>
      <c r="E132" s="138" t="s">
        <v>5129</v>
      </c>
      <c r="F132" s="139" t="s">
        <v>5128</v>
      </c>
      <c r="G132" s="140" t="s">
        <v>4901</v>
      </c>
      <c r="H132" s="141">
        <v>1</v>
      </c>
      <c r="I132" s="142"/>
      <c r="J132" s="143">
        <f>ROUND(I132*H132,2)</f>
        <v>0</v>
      </c>
      <c r="K132" s="144"/>
      <c r="L132" s="32"/>
      <c r="M132" s="145" t="s">
        <v>1</v>
      </c>
      <c r="N132" s="146" t="s">
        <v>39</v>
      </c>
      <c r="P132" s="147">
        <f>O132*H132</f>
        <v>0</v>
      </c>
      <c r="Q132" s="147">
        <v>0</v>
      </c>
      <c r="R132" s="147">
        <f>Q132*H132</f>
        <v>0</v>
      </c>
      <c r="S132" s="147">
        <v>0</v>
      </c>
      <c r="T132" s="148">
        <f>S132*H132</f>
        <v>0</v>
      </c>
      <c r="AR132" s="149" t="s">
        <v>193</v>
      </c>
      <c r="AT132" s="149" t="s">
        <v>189</v>
      </c>
      <c r="AU132" s="149" t="s">
        <v>84</v>
      </c>
      <c r="AY132" s="17" t="s">
        <v>187</v>
      </c>
      <c r="BE132" s="150">
        <f>IF(N132="základní",J132,0)</f>
        <v>0</v>
      </c>
      <c r="BF132" s="150">
        <f>IF(N132="snížená",J132,0)</f>
        <v>0</v>
      </c>
      <c r="BG132" s="150">
        <f>IF(N132="zákl. přenesená",J132,0)</f>
        <v>0</v>
      </c>
      <c r="BH132" s="150">
        <f>IF(N132="sníž. přenesená",J132,0)</f>
        <v>0</v>
      </c>
      <c r="BI132" s="150">
        <f>IF(N132="nulová",J132,0)</f>
        <v>0</v>
      </c>
      <c r="BJ132" s="17" t="s">
        <v>84</v>
      </c>
      <c r="BK132" s="150">
        <f>ROUND(I132*H132,2)</f>
        <v>0</v>
      </c>
      <c r="BL132" s="17" t="s">
        <v>193</v>
      </c>
      <c r="BM132" s="149" t="s">
        <v>5130</v>
      </c>
    </row>
    <row r="133" spans="2:65" s="1" customFormat="1" ht="16.5" customHeight="1">
      <c r="B133" s="32"/>
      <c r="C133" s="137" t="s">
        <v>233</v>
      </c>
      <c r="D133" s="137" t="s">
        <v>189</v>
      </c>
      <c r="E133" s="138" t="s">
        <v>5131</v>
      </c>
      <c r="F133" s="139" t="s">
        <v>5132</v>
      </c>
      <c r="G133" s="140" t="s">
        <v>4901</v>
      </c>
      <c r="H133" s="141">
        <v>1</v>
      </c>
      <c r="I133" s="142"/>
      <c r="J133" s="143">
        <f>ROUND(I133*H133,2)</f>
        <v>0</v>
      </c>
      <c r="K133" s="144"/>
      <c r="L133" s="32"/>
      <c r="M133" s="145" t="s">
        <v>1</v>
      </c>
      <c r="N133" s="146" t="s">
        <v>39</v>
      </c>
      <c r="P133" s="147">
        <f>O133*H133</f>
        <v>0</v>
      </c>
      <c r="Q133" s="147">
        <v>0</v>
      </c>
      <c r="R133" s="147">
        <f>Q133*H133</f>
        <v>0</v>
      </c>
      <c r="S133" s="147">
        <v>0</v>
      </c>
      <c r="T133" s="148">
        <f>S133*H133</f>
        <v>0</v>
      </c>
      <c r="AR133" s="149" t="s">
        <v>193</v>
      </c>
      <c r="AT133" s="149" t="s">
        <v>189</v>
      </c>
      <c r="AU133" s="149" t="s">
        <v>84</v>
      </c>
      <c r="AY133" s="17" t="s">
        <v>187</v>
      </c>
      <c r="BE133" s="150">
        <f>IF(N133="základní",J133,0)</f>
        <v>0</v>
      </c>
      <c r="BF133" s="150">
        <f>IF(N133="snížená",J133,0)</f>
        <v>0</v>
      </c>
      <c r="BG133" s="150">
        <f>IF(N133="zákl. přenesená",J133,0)</f>
        <v>0</v>
      </c>
      <c r="BH133" s="150">
        <f>IF(N133="sníž. přenesená",J133,0)</f>
        <v>0</v>
      </c>
      <c r="BI133" s="150">
        <f>IF(N133="nulová",J133,0)</f>
        <v>0</v>
      </c>
      <c r="BJ133" s="17" t="s">
        <v>84</v>
      </c>
      <c r="BK133" s="150">
        <f>ROUND(I133*H133,2)</f>
        <v>0</v>
      </c>
      <c r="BL133" s="17" t="s">
        <v>193</v>
      </c>
      <c r="BM133" s="149" t="s">
        <v>5133</v>
      </c>
    </row>
    <row r="134" spans="2:65" s="11" customFormat="1" ht="22.9" customHeight="1">
      <c r="B134" s="125"/>
      <c r="D134" s="126" t="s">
        <v>72</v>
      </c>
      <c r="E134" s="135" t="s">
        <v>5134</v>
      </c>
      <c r="F134" s="135" t="s">
        <v>5135</v>
      </c>
      <c r="I134" s="128"/>
      <c r="J134" s="136">
        <f>BK134</f>
        <v>0</v>
      </c>
      <c r="L134" s="125"/>
      <c r="M134" s="130"/>
      <c r="P134" s="131">
        <f>P135</f>
        <v>0</v>
      </c>
      <c r="R134" s="131">
        <f>R135</f>
        <v>0</v>
      </c>
      <c r="T134" s="132">
        <f>T135</f>
        <v>0</v>
      </c>
      <c r="AR134" s="126" t="s">
        <v>221</v>
      </c>
      <c r="AT134" s="133" t="s">
        <v>72</v>
      </c>
      <c r="AU134" s="133" t="s">
        <v>80</v>
      </c>
      <c r="AY134" s="126" t="s">
        <v>187</v>
      </c>
      <c r="BK134" s="134">
        <f>BK135</f>
        <v>0</v>
      </c>
    </row>
    <row r="135" spans="2:65" s="1" customFormat="1" ht="16.5" customHeight="1">
      <c r="B135" s="32"/>
      <c r="C135" s="137" t="s">
        <v>242</v>
      </c>
      <c r="D135" s="137" t="s">
        <v>189</v>
      </c>
      <c r="E135" s="138" t="s">
        <v>5136</v>
      </c>
      <c r="F135" s="139" t="s">
        <v>5137</v>
      </c>
      <c r="G135" s="140" t="s">
        <v>4901</v>
      </c>
      <c r="H135" s="141">
        <v>1</v>
      </c>
      <c r="I135" s="142"/>
      <c r="J135" s="143">
        <f>ROUND(I135*H135,2)</f>
        <v>0</v>
      </c>
      <c r="K135" s="144"/>
      <c r="L135" s="32"/>
      <c r="M135" s="145" t="s">
        <v>1</v>
      </c>
      <c r="N135" s="146" t="s">
        <v>39</v>
      </c>
      <c r="P135" s="147">
        <f>O135*H135</f>
        <v>0</v>
      </c>
      <c r="Q135" s="147">
        <v>0</v>
      </c>
      <c r="R135" s="147">
        <f>Q135*H135</f>
        <v>0</v>
      </c>
      <c r="S135" s="147">
        <v>0</v>
      </c>
      <c r="T135" s="148">
        <f>S135*H135</f>
        <v>0</v>
      </c>
      <c r="AR135" s="149" t="s">
        <v>193</v>
      </c>
      <c r="AT135" s="149" t="s">
        <v>189</v>
      </c>
      <c r="AU135" s="149" t="s">
        <v>84</v>
      </c>
      <c r="AY135" s="17" t="s">
        <v>187</v>
      </c>
      <c r="BE135" s="150">
        <f>IF(N135="základní",J135,0)</f>
        <v>0</v>
      </c>
      <c r="BF135" s="150">
        <f>IF(N135="snížená",J135,0)</f>
        <v>0</v>
      </c>
      <c r="BG135" s="150">
        <f>IF(N135="zákl. přenesená",J135,0)</f>
        <v>0</v>
      </c>
      <c r="BH135" s="150">
        <f>IF(N135="sníž. přenesená",J135,0)</f>
        <v>0</v>
      </c>
      <c r="BI135" s="150">
        <f>IF(N135="nulová",J135,0)</f>
        <v>0</v>
      </c>
      <c r="BJ135" s="17" t="s">
        <v>84</v>
      </c>
      <c r="BK135" s="150">
        <f>ROUND(I135*H135,2)</f>
        <v>0</v>
      </c>
      <c r="BL135" s="17" t="s">
        <v>193</v>
      </c>
      <c r="BM135" s="149" t="s">
        <v>5138</v>
      </c>
    </row>
    <row r="136" spans="2:65" s="11" customFormat="1" ht="22.9" customHeight="1">
      <c r="B136" s="125"/>
      <c r="D136" s="126" t="s">
        <v>72</v>
      </c>
      <c r="E136" s="135" t="s">
        <v>5139</v>
      </c>
      <c r="F136" s="135" t="s">
        <v>5140</v>
      </c>
      <c r="I136" s="128"/>
      <c r="J136" s="136">
        <f>BK136</f>
        <v>0</v>
      </c>
      <c r="L136" s="125"/>
      <c r="M136" s="130"/>
      <c r="P136" s="131">
        <f>P137</f>
        <v>0</v>
      </c>
      <c r="R136" s="131">
        <f>R137</f>
        <v>0</v>
      </c>
      <c r="T136" s="132">
        <f>T137</f>
        <v>0</v>
      </c>
      <c r="AR136" s="126" t="s">
        <v>221</v>
      </c>
      <c r="AT136" s="133" t="s">
        <v>72</v>
      </c>
      <c r="AU136" s="133" t="s">
        <v>80</v>
      </c>
      <c r="AY136" s="126" t="s">
        <v>187</v>
      </c>
      <c r="BK136" s="134">
        <f>BK137</f>
        <v>0</v>
      </c>
    </row>
    <row r="137" spans="2:65" s="1" customFormat="1" ht="16.5" customHeight="1">
      <c r="B137" s="32"/>
      <c r="C137" s="137" t="s">
        <v>251</v>
      </c>
      <c r="D137" s="137" t="s">
        <v>189</v>
      </c>
      <c r="E137" s="138" t="s">
        <v>5141</v>
      </c>
      <c r="F137" s="139" t="s">
        <v>5140</v>
      </c>
      <c r="G137" s="140" t="s">
        <v>4901</v>
      </c>
      <c r="H137" s="141">
        <v>1</v>
      </c>
      <c r="I137" s="142"/>
      <c r="J137" s="143">
        <f>ROUND(I137*H137,2)</f>
        <v>0</v>
      </c>
      <c r="K137" s="144"/>
      <c r="L137" s="32"/>
      <c r="M137" s="193" t="s">
        <v>1</v>
      </c>
      <c r="N137" s="194" t="s">
        <v>39</v>
      </c>
      <c r="O137" s="195"/>
      <c r="P137" s="196">
        <f>O137*H137</f>
        <v>0</v>
      </c>
      <c r="Q137" s="196">
        <v>0</v>
      </c>
      <c r="R137" s="196">
        <f>Q137*H137</f>
        <v>0</v>
      </c>
      <c r="S137" s="196">
        <v>0</v>
      </c>
      <c r="T137" s="197">
        <f>S137*H137</f>
        <v>0</v>
      </c>
      <c r="AR137" s="149" t="s">
        <v>193</v>
      </c>
      <c r="AT137" s="149" t="s">
        <v>189</v>
      </c>
      <c r="AU137" s="149" t="s">
        <v>84</v>
      </c>
      <c r="AY137" s="17" t="s">
        <v>187</v>
      </c>
      <c r="BE137" s="150">
        <f>IF(N137="základní",J137,0)</f>
        <v>0</v>
      </c>
      <c r="BF137" s="150">
        <f>IF(N137="snížená",J137,0)</f>
        <v>0</v>
      </c>
      <c r="BG137" s="150">
        <f>IF(N137="zákl. přenesená",J137,0)</f>
        <v>0</v>
      </c>
      <c r="BH137" s="150">
        <f>IF(N137="sníž. přenesená",J137,0)</f>
        <v>0</v>
      </c>
      <c r="BI137" s="150">
        <f>IF(N137="nulová",J137,0)</f>
        <v>0</v>
      </c>
      <c r="BJ137" s="17" t="s">
        <v>84</v>
      </c>
      <c r="BK137" s="150">
        <f>ROUND(I137*H137,2)</f>
        <v>0</v>
      </c>
      <c r="BL137" s="17" t="s">
        <v>193</v>
      </c>
      <c r="BM137" s="149" t="s">
        <v>5142</v>
      </c>
    </row>
    <row r="138" spans="2:65" s="1" customFormat="1" ht="6.95" customHeight="1">
      <c r="B138" s="44"/>
      <c r="C138" s="45"/>
      <c r="D138" s="45"/>
      <c r="E138" s="45"/>
      <c r="F138" s="45"/>
      <c r="G138" s="45"/>
      <c r="H138" s="45"/>
      <c r="I138" s="45"/>
      <c r="J138" s="45"/>
      <c r="K138" s="45"/>
      <c r="L138" s="32"/>
    </row>
  </sheetData>
  <sheetProtection algorithmName="SHA-512" hashValue="zVA+Zozb1pU68OVj+GYfOvUtcJCGoAgwxvaGzpL0VqyOyDnPXUUOVVxg8z2Q72tCRFTKkw3KPFB5AuZSyo5n5Q==" saltValue="ysNnV1g8d2TXn0wHxD2EBCBaEzk/VbTOC2kTODs9h9Jq2JFrhh3cOg8rlnerhX6p7SWKdmeZZoQsgr/JeS5f6g==" spinCount="100000" sheet="1" objects="1" scenarios="1" formatColumns="0" formatRows="0" autoFilter="0"/>
  <autoFilter ref="C121:K137" xr:uid="{00000000-0009-0000-0000-000012000000}"/>
  <mergeCells count="9">
    <mergeCell ref="E87:H87"/>
    <mergeCell ref="E112:H112"/>
    <mergeCell ref="E114:H114"/>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2331"/>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81</v>
      </c>
    </row>
    <row r="3" spans="2:46" ht="6.95" customHeight="1">
      <c r="B3" s="18"/>
      <c r="C3" s="19"/>
      <c r="D3" s="19"/>
      <c r="E3" s="19"/>
      <c r="F3" s="19"/>
      <c r="G3" s="19"/>
      <c r="H3" s="19"/>
      <c r="I3" s="19"/>
      <c r="J3" s="19"/>
      <c r="K3" s="19"/>
      <c r="L3" s="20"/>
      <c r="AT3" s="17" t="s">
        <v>80</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s="1" customFormat="1" ht="12" customHeight="1">
      <c r="B8" s="32"/>
      <c r="D8" s="27" t="s">
        <v>134</v>
      </c>
      <c r="L8" s="32"/>
    </row>
    <row r="9" spans="2:46" s="1" customFormat="1" ht="30" customHeight="1">
      <c r="B9" s="32"/>
      <c r="E9" s="206" t="s">
        <v>135</v>
      </c>
      <c r="F9" s="245"/>
      <c r="G9" s="245"/>
      <c r="H9" s="245"/>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21</v>
      </c>
      <c r="I12" s="27" t="s">
        <v>22</v>
      </c>
      <c r="J12" s="52" t="str">
        <f>'Rekapitulace stavby'!AN8</f>
        <v>11. 8. 2025</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21</v>
      </c>
      <c r="I15" s="27" t="s">
        <v>26</v>
      </c>
      <c r="J15" s="25" t="s">
        <v>1</v>
      </c>
      <c r="L15" s="32"/>
    </row>
    <row r="16" spans="2:46" s="1" customFormat="1" ht="6.95" customHeight="1">
      <c r="B16" s="32"/>
      <c r="L16" s="32"/>
    </row>
    <row r="17" spans="2:12" s="1" customFormat="1" ht="12" customHeight="1">
      <c r="B17" s="32"/>
      <c r="D17" s="27" t="s">
        <v>27</v>
      </c>
      <c r="I17" s="27" t="s">
        <v>25</v>
      </c>
      <c r="J17" s="28" t="str">
        <f>'Rekapitulace stavby'!AN13</f>
        <v>Vyplň údaj</v>
      </c>
      <c r="L17" s="32"/>
    </row>
    <row r="18" spans="2:12" s="1" customFormat="1" ht="18" customHeight="1">
      <c r="B18" s="32"/>
      <c r="E18" s="246" t="str">
        <f>'Rekapitulace stavby'!E14</f>
        <v>Vyplň údaj</v>
      </c>
      <c r="F18" s="211"/>
      <c r="G18" s="211"/>
      <c r="H18" s="211"/>
      <c r="I18" s="27" t="s">
        <v>26</v>
      </c>
      <c r="J18" s="28" t="str">
        <f>'Rekapitulace stavby'!AN14</f>
        <v>Vyplň údaj</v>
      </c>
      <c r="L18" s="32"/>
    </row>
    <row r="19" spans="2:12" s="1" customFormat="1" ht="6.95" customHeight="1">
      <c r="B19" s="32"/>
      <c r="L19" s="32"/>
    </row>
    <row r="20" spans="2:12" s="1" customFormat="1" ht="12" customHeight="1">
      <c r="B20" s="32"/>
      <c r="D20" s="27" t="s">
        <v>29</v>
      </c>
      <c r="I20" s="27" t="s">
        <v>25</v>
      </c>
      <c r="J20" s="25" t="s">
        <v>1</v>
      </c>
      <c r="L20" s="32"/>
    </row>
    <row r="21" spans="2:12" s="1" customFormat="1" ht="18" customHeight="1">
      <c r="B21" s="32"/>
      <c r="E21" s="25" t="s">
        <v>21</v>
      </c>
      <c r="I21" s="27" t="s">
        <v>26</v>
      </c>
      <c r="J21" s="25" t="s">
        <v>1</v>
      </c>
      <c r="L21" s="32"/>
    </row>
    <row r="22" spans="2:12" s="1" customFormat="1" ht="6.95" customHeight="1">
      <c r="B22" s="32"/>
      <c r="L22" s="32"/>
    </row>
    <row r="23" spans="2:12" s="1" customFormat="1" ht="12" customHeight="1">
      <c r="B23" s="32"/>
      <c r="D23" s="27" t="s">
        <v>31</v>
      </c>
      <c r="I23" s="27" t="s">
        <v>25</v>
      </c>
      <c r="J23" s="25" t="s">
        <v>1</v>
      </c>
      <c r="L23" s="32"/>
    </row>
    <row r="24" spans="2:12" s="1" customFormat="1" ht="18" customHeight="1">
      <c r="B24" s="32"/>
      <c r="E24" s="25" t="s">
        <v>21</v>
      </c>
      <c r="I24" s="27" t="s">
        <v>26</v>
      </c>
      <c r="J24" s="25" t="s">
        <v>1</v>
      </c>
      <c r="L24" s="32"/>
    </row>
    <row r="25" spans="2:12" s="1" customFormat="1" ht="6.95" customHeight="1">
      <c r="B25" s="32"/>
      <c r="L25" s="32"/>
    </row>
    <row r="26" spans="2:12" s="1" customFormat="1" ht="12" customHeight="1">
      <c r="B26" s="32"/>
      <c r="D26" s="27" t="s">
        <v>32</v>
      </c>
      <c r="L26" s="32"/>
    </row>
    <row r="27" spans="2:12" s="7" customFormat="1" ht="16.5" customHeight="1">
      <c r="B27" s="94"/>
      <c r="E27" s="216" t="s">
        <v>1</v>
      </c>
      <c r="F27" s="216"/>
      <c r="G27" s="216"/>
      <c r="H27" s="216"/>
      <c r="L27" s="94"/>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5" t="s">
        <v>33</v>
      </c>
      <c r="J30" s="66">
        <f>ROUND(J147, 2)</f>
        <v>0</v>
      </c>
      <c r="L30" s="32"/>
    </row>
    <row r="31" spans="2:12" s="1" customFormat="1" ht="6.95" customHeight="1">
      <c r="B31" s="32"/>
      <c r="D31" s="53"/>
      <c r="E31" s="53"/>
      <c r="F31" s="53"/>
      <c r="G31" s="53"/>
      <c r="H31" s="53"/>
      <c r="I31" s="53"/>
      <c r="J31" s="53"/>
      <c r="K31" s="53"/>
      <c r="L31" s="32"/>
    </row>
    <row r="32" spans="2:12" s="1" customFormat="1" ht="14.45" customHeight="1">
      <c r="B32" s="32"/>
      <c r="F32" s="35" t="s">
        <v>35</v>
      </c>
      <c r="I32" s="35" t="s">
        <v>34</v>
      </c>
      <c r="J32" s="35" t="s">
        <v>36</v>
      </c>
      <c r="L32" s="32"/>
    </row>
    <row r="33" spans="2:12" s="1" customFormat="1" ht="14.45" customHeight="1">
      <c r="B33" s="32"/>
      <c r="D33" s="55" t="s">
        <v>37</v>
      </c>
      <c r="E33" s="27" t="s">
        <v>38</v>
      </c>
      <c r="F33" s="86">
        <f>ROUND((SUM(BE147:BE2330)),  2)</f>
        <v>0</v>
      </c>
      <c r="I33" s="96">
        <v>0.21</v>
      </c>
      <c r="J33" s="86">
        <f>ROUND(((SUM(BE147:BE2330))*I33),  2)</f>
        <v>0</v>
      </c>
      <c r="L33" s="32"/>
    </row>
    <row r="34" spans="2:12" s="1" customFormat="1" ht="14.45" customHeight="1">
      <c r="B34" s="32"/>
      <c r="E34" s="27" t="s">
        <v>39</v>
      </c>
      <c r="F34" s="86">
        <f>ROUND((SUM(BF147:BF2330)),  2)</f>
        <v>0</v>
      </c>
      <c r="I34" s="96">
        <v>0.12</v>
      </c>
      <c r="J34" s="86">
        <f>ROUND(((SUM(BF147:BF2330))*I34),  2)</f>
        <v>0</v>
      </c>
      <c r="L34" s="32"/>
    </row>
    <row r="35" spans="2:12" s="1" customFormat="1" ht="14.45" hidden="1" customHeight="1">
      <c r="B35" s="32"/>
      <c r="E35" s="27" t="s">
        <v>40</v>
      </c>
      <c r="F35" s="86">
        <f>ROUND((SUM(BG147:BG2330)),  2)</f>
        <v>0</v>
      </c>
      <c r="I35" s="96">
        <v>0.21</v>
      </c>
      <c r="J35" s="86">
        <f>0</f>
        <v>0</v>
      </c>
      <c r="L35" s="32"/>
    </row>
    <row r="36" spans="2:12" s="1" customFormat="1" ht="14.45" hidden="1" customHeight="1">
      <c r="B36" s="32"/>
      <c r="E36" s="27" t="s">
        <v>41</v>
      </c>
      <c r="F36" s="86">
        <f>ROUND((SUM(BH147:BH2330)),  2)</f>
        <v>0</v>
      </c>
      <c r="I36" s="96">
        <v>0.12</v>
      </c>
      <c r="J36" s="86">
        <f>0</f>
        <v>0</v>
      </c>
      <c r="L36" s="32"/>
    </row>
    <row r="37" spans="2:12" s="1" customFormat="1" ht="14.45" hidden="1" customHeight="1">
      <c r="B37" s="32"/>
      <c r="E37" s="27" t="s">
        <v>42</v>
      </c>
      <c r="F37" s="86">
        <f>ROUND((SUM(BI147:BI2330)),  2)</f>
        <v>0</v>
      </c>
      <c r="I37" s="96">
        <v>0</v>
      </c>
      <c r="J37" s="86">
        <f>0</f>
        <v>0</v>
      </c>
      <c r="L37" s="32"/>
    </row>
    <row r="38" spans="2:12" s="1" customFormat="1" ht="6.95" customHeight="1">
      <c r="B38" s="32"/>
      <c r="L38" s="32"/>
    </row>
    <row r="39" spans="2:12" s="1" customFormat="1" ht="25.35" customHeight="1">
      <c r="B39" s="32"/>
      <c r="C39" s="97"/>
      <c r="D39" s="98" t="s">
        <v>43</v>
      </c>
      <c r="E39" s="57"/>
      <c r="F39" s="57"/>
      <c r="G39" s="99" t="s">
        <v>44</v>
      </c>
      <c r="H39" s="100" t="s">
        <v>45</v>
      </c>
      <c r="I39" s="57"/>
      <c r="J39" s="101">
        <f>SUM(J30:J37)</f>
        <v>0</v>
      </c>
      <c r="K39" s="102"/>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136</v>
      </c>
      <c r="L82" s="32"/>
    </row>
    <row r="83" spans="2:47" s="1" customFormat="1" ht="6.95" customHeight="1">
      <c r="B83" s="32"/>
      <c r="L83" s="32"/>
    </row>
    <row r="84" spans="2:47" s="1" customFormat="1" ht="12" customHeight="1">
      <c r="B84" s="32"/>
      <c r="C84" s="27" t="s">
        <v>16</v>
      </c>
      <c r="L84" s="32"/>
    </row>
    <row r="85" spans="2:47" s="1" customFormat="1" ht="16.5" customHeight="1">
      <c r="B85" s="32"/>
      <c r="E85" s="243" t="str">
        <f>E7</f>
        <v>I-20002 - Modernizace bytových domů ul. Šenovská 65,67 a 69</v>
      </c>
      <c r="F85" s="244"/>
      <c r="G85" s="244"/>
      <c r="H85" s="244"/>
      <c r="L85" s="32"/>
    </row>
    <row r="86" spans="2:47" s="1" customFormat="1" ht="12" customHeight="1">
      <c r="B86" s="32"/>
      <c r="C86" s="27" t="s">
        <v>134</v>
      </c>
      <c r="L86" s="32"/>
    </row>
    <row r="87" spans="2:47" s="1" customFormat="1" ht="30" customHeight="1">
      <c r="B87" s="32"/>
      <c r="E87" s="206" t="str">
        <f>E9</f>
        <v>001 - 65 - 01.1 Soupis prací - stavební a konstrukční část</v>
      </c>
      <c r="F87" s="245"/>
      <c r="G87" s="245"/>
      <c r="H87" s="245"/>
      <c r="L87" s="32"/>
    </row>
    <row r="88" spans="2:47" s="1" customFormat="1" ht="6.95" customHeight="1">
      <c r="B88" s="32"/>
      <c r="L88" s="32"/>
    </row>
    <row r="89" spans="2:47" s="1" customFormat="1" ht="12" customHeight="1">
      <c r="B89" s="32"/>
      <c r="C89" s="27" t="s">
        <v>20</v>
      </c>
      <c r="F89" s="25" t="str">
        <f>F12</f>
        <v xml:space="preserve"> </v>
      </c>
      <c r="I89" s="27" t="s">
        <v>22</v>
      </c>
      <c r="J89" s="52" t="str">
        <f>IF(J12="","",J12)</f>
        <v>11. 8. 2025</v>
      </c>
      <c r="L89" s="32"/>
    </row>
    <row r="90" spans="2:47" s="1" customFormat="1" ht="6.95" customHeight="1">
      <c r="B90" s="32"/>
      <c r="L90" s="32"/>
    </row>
    <row r="91" spans="2:47" s="1" customFormat="1" ht="15.2" customHeight="1">
      <c r="B91" s="32"/>
      <c r="C91" s="27" t="s">
        <v>24</v>
      </c>
      <c r="F91" s="25" t="str">
        <f>E15</f>
        <v xml:space="preserve"> </v>
      </c>
      <c r="I91" s="27" t="s">
        <v>29</v>
      </c>
      <c r="J91" s="30" t="str">
        <f>E21</f>
        <v xml:space="preserve"> </v>
      </c>
      <c r="L91" s="32"/>
    </row>
    <row r="92" spans="2:47" s="1" customFormat="1" ht="15.2" customHeight="1">
      <c r="B92" s="32"/>
      <c r="C92" s="27" t="s">
        <v>27</v>
      </c>
      <c r="F92" s="25" t="str">
        <f>IF(E18="","",E18)</f>
        <v>Vyplň údaj</v>
      </c>
      <c r="I92" s="27" t="s">
        <v>31</v>
      </c>
      <c r="J92" s="30" t="str">
        <f>E24</f>
        <v xml:space="preserve"> </v>
      </c>
      <c r="L92" s="32"/>
    </row>
    <row r="93" spans="2:47" s="1" customFormat="1" ht="10.35" customHeight="1">
      <c r="B93" s="32"/>
      <c r="L93" s="32"/>
    </row>
    <row r="94" spans="2:47" s="1" customFormat="1" ht="29.25" customHeight="1">
      <c r="B94" s="32"/>
      <c r="C94" s="105" t="s">
        <v>137</v>
      </c>
      <c r="D94" s="97"/>
      <c r="E94" s="97"/>
      <c r="F94" s="97"/>
      <c r="G94" s="97"/>
      <c r="H94" s="97"/>
      <c r="I94" s="97"/>
      <c r="J94" s="106" t="s">
        <v>138</v>
      </c>
      <c r="K94" s="97"/>
      <c r="L94" s="32"/>
    </row>
    <row r="95" spans="2:47" s="1" customFormat="1" ht="10.35" customHeight="1">
      <c r="B95" s="32"/>
      <c r="L95" s="32"/>
    </row>
    <row r="96" spans="2:47" s="1" customFormat="1" ht="22.9" customHeight="1">
      <c r="B96" s="32"/>
      <c r="C96" s="107" t="s">
        <v>139</v>
      </c>
      <c r="J96" s="66">
        <f>J147</f>
        <v>0</v>
      </c>
      <c r="L96" s="32"/>
      <c r="AU96" s="17" t="s">
        <v>140</v>
      </c>
    </row>
    <row r="97" spans="2:12" s="8" customFormat="1" ht="24.95" customHeight="1">
      <c r="B97" s="108"/>
      <c r="D97" s="109" t="s">
        <v>141</v>
      </c>
      <c r="E97" s="110"/>
      <c r="F97" s="110"/>
      <c r="G97" s="110"/>
      <c r="H97" s="110"/>
      <c r="I97" s="110"/>
      <c r="J97" s="111">
        <f>J148</f>
        <v>0</v>
      </c>
      <c r="L97" s="108"/>
    </row>
    <row r="98" spans="2:12" s="9" customFormat="1" ht="19.899999999999999" customHeight="1">
      <c r="B98" s="112"/>
      <c r="D98" s="113" t="s">
        <v>142</v>
      </c>
      <c r="E98" s="114"/>
      <c r="F98" s="114"/>
      <c r="G98" s="114"/>
      <c r="H98" s="114"/>
      <c r="I98" s="114"/>
      <c r="J98" s="115">
        <f>J149</f>
        <v>0</v>
      </c>
      <c r="L98" s="112"/>
    </row>
    <row r="99" spans="2:12" s="9" customFormat="1" ht="19.899999999999999" customHeight="1">
      <c r="B99" s="112"/>
      <c r="D99" s="113" t="s">
        <v>143</v>
      </c>
      <c r="E99" s="114"/>
      <c r="F99" s="114"/>
      <c r="G99" s="114"/>
      <c r="H99" s="114"/>
      <c r="I99" s="114"/>
      <c r="J99" s="115">
        <f>J178</f>
        <v>0</v>
      </c>
      <c r="L99" s="112"/>
    </row>
    <row r="100" spans="2:12" s="9" customFormat="1" ht="19.899999999999999" customHeight="1">
      <c r="B100" s="112"/>
      <c r="D100" s="113" t="s">
        <v>144</v>
      </c>
      <c r="E100" s="114"/>
      <c r="F100" s="114"/>
      <c r="G100" s="114"/>
      <c r="H100" s="114"/>
      <c r="I100" s="114"/>
      <c r="J100" s="115">
        <f>J237</f>
        <v>0</v>
      </c>
      <c r="L100" s="112"/>
    </row>
    <row r="101" spans="2:12" s="9" customFormat="1" ht="19.899999999999999" customHeight="1">
      <c r="B101" s="112"/>
      <c r="D101" s="113" t="s">
        <v>145</v>
      </c>
      <c r="E101" s="114"/>
      <c r="F101" s="114"/>
      <c r="G101" s="114"/>
      <c r="H101" s="114"/>
      <c r="I101" s="114"/>
      <c r="J101" s="115">
        <f>J335</f>
        <v>0</v>
      </c>
      <c r="L101" s="112"/>
    </row>
    <row r="102" spans="2:12" s="9" customFormat="1" ht="19.899999999999999" customHeight="1">
      <c r="B102" s="112"/>
      <c r="D102" s="113" t="s">
        <v>146</v>
      </c>
      <c r="E102" s="114"/>
      <c r="F102" s="114"/>
      <c r="G102" s="114"/>
      <c r="H102" s="114"/>
      <c r="I102" s="114"/>
      <c r="J102" s="115">
        <f>J351</f>
        <v>0</v>
      </c>
      <c r="L102" s="112"/>
    </row>
    <row r="103" spans="2:12" s="9" customFormat="1" ht="19.899999999999999" customHeight="1">
      <c r="B103" s="112"/>
      <c r="D103" s="113" t="s">
        <v>147</v>
      </c>
      <c r="E103" s="114"/>
      <c r="F103" s="114"/>
      <c r="G103" s="114"/>
      <c r="H103" s="114"/>
      <c r="I103" s="114"/>
      <c r="J103" s="115">
        <f>J424</f>
        <v>0</v>
      </c>
      <c r="L103" s="112"/>
    </row>
    <row r="104" spans="2:12" s="9" customFormat="1" ht="19.899999999999999" customHeight="1">
      <c r="B104" s="112"/>
      <c r="D104" s="113" t="s">
        <v>148</v>
      </c>
      <c r="E104" s="114"/>
      <c r="F104" s="114"/>
      <c r="G104" s="114"/>
      <c r="H104" s="114"/>
      <c r="I104" s="114"/>
      <c r="J104" s="115">
        <f>J429</f>
        <v>0</v>
      </c>
      <c r="L104" s="112"/>
    </row>
    <row r="105" spans="2:12" s="9" customFormat="1" ht="19.899999999999999" customHeight="1">
      <c r="B105" s="112"/>
      <c r="D105" s="113" t="s">
        <v>149</v>
      </c>
      <c r="E105" s="114"/>
      <c r="F105" s="114"/>
      <c r="G105" s="114"/>
      <c r="H105" s="114"/>
      <c r="I105" s="114"/>
      <c r="J105" s="115">
        <f>J973</f>
        <v>0</v>
      </c>
      <c r="L105" s="112"/>
    </row>
    <row r="106" spans="2:12" s="9" customFormat="1" ht="19.899999999999999" customHeight="1">
      <c r="B106" s="112"/>
      <c r="D106" s="113" t="s">
        <v>150</v>
      </c>
      <c r="E106" s="114"/>
      <c r="F106" s="114"/>
      <c r="G106" s="114"/>
      <c r="H106" s="114"/>
      <c r="I106" s="114"/>
      <c r="J106" s="115">
        <f>J977</f>
        <v>0</v>
      </c>
      <c r="L106" s="112"/>
    </row>
    <row r="107" spans="2:12" s="9" customFormat="1" ht="19.899999999999999" customHeight="1">
      <c r="B107" s="112"/>
      <c r="D107" s="113" t="s">
        <v>151</v>
      </c>
      <c r="E107" s="114"/>
      <c r="F107" s="114"/>
      <c r="G107" s="114"/>
      <c r="H107" s="114"/>
      <c r="I107" s="114"/>
      <c r="J107" s="115">
        <f>J1352</f>
        <v>0</v>
      </c>
      <c r="L107" s="112"/>
    </row>
    <row r="108" spans="2:12" s="9" customFormat="1" ht="19.899999999999999" customHeight="1">
      <c r="B108" s="112"/>
      <c r="D108" s="113" t="s">
        <v>152</v>
      </c>
      <c r="E108" s="114"/>
      <c r="F108" s="114"/>
      <c r="G108" s="114"/>
      <c r="H108" s="114"/>
      <c r="I108" s="114"/>
      <c r="J108" s="115">
        <f>J1363</f>
        <v>0</v>
      </c>
      <c r="L108" s="112"/>
    </row>
    <row r="109" spans="2:12" s="8" customFormat="1" ht="24.95" customHeight="1">
      <c r="B109" s="108"/>
      <c r="D109" s="109" t="s">
        <v>153</v>
      </c>
      <c r="E109" s="110"/>
      <c r="F109" s="110"/>
      <c r="G109" s="110"/>
      <c r="H109" s="110"/>
      <c r="I109" s="110"/>
      <c r="J109" s="111">
        <f>J1366</f>
        <v>0</v>
      </c>
      <c r="L109" s="108"/>
    </row>
    <row r="110" spans="2:12" s="9" customFormat="1" ht="19.899999999999999" customHeight="1">
      <c r="B110" s="112"/>
      <c r="D110" s="113" t="s">
        <v>154</v>
      </c>
      <c r="E110" s="114"/>
      <c r="F110" s="114"/>
      <c r="G110" s="114"/>
      <c r="H110" s="114"/>
      <c r="I110" s="114"/>
      <c r="J110" s="115">
        <f>J1367</f>
        <v>0</v>
      </c>
      <c r="L110" s="112"/>
    </row>
    <row r="111" spans="2:12" s="9" customFormat="1" ht="19.899999999999999" customHeight="1">
      <c r="B111" s="112"/>
      <c r="D111" s="113" t="s">
        <v>155</v>
      </c>
      <c r="E111" s="114"/>
      <c r="F111" s="114"/>
      <c r="G111" s="114"/>
      <c r="H111" s="114"/>
      <c r="I111" s="114"/>
      <c r="J111" s="115">
        <f>J1372</f>
        <v>0</v>
      </c>
      <c r="L111" s="112"/>
    </row>
    <row r="112" spans="2:12" s="9" customFormat="1" ht="19.899999999999999" customHeight="1">
      <c r="B112" s="112"/>
      <c r="D112" s="113" t="s">
        <v>156</v>
      </c>
      <c r="E112" s="114"/>
      <c r="F112" s="114"/>
      <c r="G112" s="114"/>
      <c r="H112" s="114"/>
      <c r="I112" s="114"/>
      <c r="J112" s="115">
        <f>J1378</f>
        <v>0</v>
      </c>
      <c r="L112" s="112"/>
    </row>
    <row r="113" spans="2:12" s="9" customFormat="1" ht="19.899999999999999" customHeight="1">
      <c r="B113" s="112"/>
      <c r="D113" s="113" t="s">
        <v>157</v>
      </c>
      <c r="E113" s="114"/>
      <c r="F113" s="114"/>
      <c r="G113" s="114"/>
      <c r="H113" s="114"/>
      <c r="I113" s="114"/>
      <c r="J113" s="115">
        <f>J1390</f>
        <v>0</v>
      </c>
      <c r="L113" s="112"/>
    </row>
    <row r="114" spans="2:12" s="9" customFormat="1" ht="19.899999999999999" customHeight="1">
      <c r="B114" s="112"/>
      <c r="D114" s="113" t="s">
        <v>158</v>
      </c>
      <c r="E114" s="114"/>
      <c r="F114" s="114"/>
      <c r="G114" s="114"/>
      <c r="H114" s="114"/>
      <c r="I114" s="114"/>
      <c r="J114" s="115">
        <f>J1392</f>
        <v>0</v>
      </c>
      <c r="L114" s="112"/>
    </row>
    <row r="115" spans="2:12" s="9" customFormat="1" ht="19.899999999999999" customHeight="1">
      <c r="B115" s="112"/>
      <c r="D115" s="113" t="s">
        <v>159</v>
      </c>
      <c r="E115" s="114"/>
      <c r="F115" s="114"/>
      <c r="G115" s="114"/>
      <c r="H115" s="114"/>
      <c r="I115" s="114"/>
      <c r="J115" s="115">
        <f>J1558</f>
        <v>0</v>
      </c>
      <c r="L115" s="112"/>
    </row>
    <row r="116" spans="2:12" s="9" customFormat="1" ht="19.899999999999999" customHeight="1">
      <c r="B116" s="112"/>
      <c r="D116" s="113" t="s">
        <v>160</v>
      </c>
      <c r="E116" s="114"/>
      <c r="F116" s="114"/>
      <c r="G116" s="114"/>
      <c r="H116" s="114"/>
      <c r="I116" s="114"/>
      <c r="J116" s="115">
        <f>J1667</f>
        <v>0</v>
      </c>
      <c r="L116" s="112"/>
    </row>
    <row r="117" spans="2:12" s="9" customFormat="1" ht="19.899999999999999" customHeight="1">
      <c r="B117" s="112"/>
      <c r="D117" s="113" t="s">
        <v>161</v>
      </c>
      <c r="E117" s="114"/>
      <c r="F117" s="114"/>
      <c r="G117" s="114"/>
      <c r="H117" s="114"/>
      <c r="I117" s="114"/>
      <c r="J117" s="115">
        <f>J1827</f>
        <v>0</v>
      </c>
      <c r="L117" s="112"/>
    </row>
    <row r="118" spans="2:12" s="9" customFormat="1" ht="19.899999999999999" customHeight="1">
      <c r="B118" s="112"/>
      <c r="D118" s="113" t="s">
        <v>162</v>
      </c>
      <c r="E118" s="114"/>
      <c r="F118" s="114"/>
      <c r="G118" s="114"/>
      <c r="H118" s="114"/>
      <c r="I118" s="114"/>
      <c r="J118" s="115">
        <f>J1911</f>
        <v>0</v>
      </c>
      <c r="L118" s="112"/>
    </row>
    <row r="119" spans="2:12" s="9" customFormat="1" ht="19.899999999999999" customHeight="1">
      <c r="B119" s="112"/>
      <c r="D119" s="113" t="s">
        <v>163</v>
      </c>
      <c r="E119" s="114"/>
      <c r="F119" s="114"/>
      <c r="G119" s="114"/>
      <c r="H119" s="114"/>
      <c r="I119" s="114"/>
      <c r="J119" s="115">
        <f>J1984</f>
        <v>0</v>
      </c>
      <c r="L119" s="112"/>
    </row>
    <row r="120" spans="2:12" s="9" customFormat="1" ht="19.899999999999999" customHeight="1">
      <c r="B120" s="112"/>
      <c r="D120" s="113" t="s">
        <v>164</v>
      </c>
      <c r="E120" s="114"/>
      <c r="F120" s="114"/>
      <c r="G120" s="114"/>
      <c r="H120" s="114"/>
      <c r="I120" s="114"/>
      <c r="J120" s="115">
        <f>J2121</f>
        <v>0</v>
      </c>
      <c r="L120" s="112"/>
    </row>
    <row r="121" spans="2:12" s="9" customFormat="1" ht="19.899999999999999" customHeight="1">
      <c r="B121" s="112"/>
      <c r="D121" s="113" t="s">
        <v>165</v>
      </c>
      <c r="E121" s="114"/>
      <c r="F121" s="114"/>
      <c r="G121" s="114"/>
      <c r="H121" s="114"/>
      <c r="I121" s="114"/>
      <c r="J121" s="115">
        <f>J2130</f>
        <v>0</v>
      </c>
      <c r="L121" s="112"/>
    </row>
    <row r="122" spans="2:12" s="9" customFormat="1" ht="19.899999999999999" customHeight="1">
      <c r="B122" s="112"/>
      <c r="D122" s="113" t="s">
        <v>166</v>
      </c>
      <c r="E122" s="114"/>
      <c r="F122" s="114"/>
      <c r="G122" s="114"/>
      <c r="H122" s="114"/>
      <c r="I122" s="114"/>
      <c r="J122" s="115">
        <f>J2144</f>
        <v>0</v>
      </c>
      <c r="L122" s="112"/>
    </row>
    <row r="123" spans="2:12" s="9" customFormat="1" ht="19.899999999999999" customHeight="1">
      <c r="B123" s="112"/>
      <c r="D123" s="113" t="s">
        <v>167</v>
      </c>
      <c r="E123" s="114"/>
      <c r="F123" s="114"/>
      <c r="G123" s="114"/>
      <c r="H123" s="114"/>
      <c r="I123" s="114"/>
      <c r="J123" s="115">
        <f>J2176</f>
        <v>0</v>
      </c>
      <c r="L123" s="112"/>
    </row>
    <row r="124" spans="2:12" s="9" customFormat="1" ht="19.899999999999999" customHeight="1">
      <c r="B124" s="112"/>
      <c r="D124" s="113" t="s">
        <v>168</v>
      </c>
      <c r="E124" s="114"/>
      <c r="F124" s="114"/>
      <c r="G124" s="114"/>
      <c r="H124" s="114"/>
      <c r="I124" s="114"/>
      <c r="J124" s="115">
        <f>J2252</f>
        <v>0</v>
      </c>
      <c r="L124" s="112"/>
    </row>
    <row r="125" spans="2:12" s="9" customFormat="1" ht="19.899999999999999" customHeight="1">
      <c r="B125" s="112"/>
      <c r="D125" s="113" t="s">
        <v>169</v>
      </c>
      <c r="E125" s="114"/>
      <c r="F125" s="114"/>
      <c r="G125" s="114"/>
      <c r="H125" s="114"/>
      <c r="I125" s="114"/>
      <c r="J125" s="115">
        <f>J2264</f>
        <v>0</v>
      </c>
      <c r="L125" s="112"/>
    </row>
    <row r="126" spans="2:12" s="8" customFormat="1" ht="24.95" customHeight="1">
      <c r="B126" s="108"/>
      <c r="D126" s="109" t="s">
        <v>170</v>
      </c>
      <c r="E126" s="110"/>
      <c r="F126" s="110"/>
      <c r="G126" s="110"/>
      <c r="H126" s="110"/>
      <c r="I126" s="110"/>
      <c r="J126" s="111">
        <f>J2327</f>
        <v>0</v>
      </c>
      <c r="L126" s="108"/>
    </row>
    <row r="127" spans="2:12" s="9" customFormat="1" ht="19.899999999999999" customHeight="1">
      <c r="B127" s="112"/>
      <c r="D127" s="113" t="s">
        <v>171</v>
      </c>
      <c r="E127" s="114"/>
      <c r="F127" s="114"/>
      <c r="G127" s="114"/>
      <c r="H127" s="114"/>
      <c r="I127" s="114"/>
      <c r="J127" s="115">
        <f>J2329</f>
        <v>0</v>
      </c>
      <c r="L127" s="112"/>
    </row>
    <row r="128" spans="2:12" s="1" customFormat="1" ht="21.75" customHeight="1">
      <c r="B128" s="32"/>
      <c r="L128" s="32"/>
    </row>
    <row r="129" spans="2:12" s="1" customFormat="1" ht="6.95" customHeight="1">
      <c r="B129" s="44"/>
      <c r="C129" s="45"/>
      <c r="D129" s="45"/>
      <c r="E129" s="45"/>
      <c r="F129" s="45"/>
      <c r="G129" s="45"/>
      <c r="H129" s="45"/>
      <c r="I129" s="45"/>
      <c r="J129" s="45"/>
      <c r="K129" s="45"/>
      <c r="L129" s="32"/>
    </row>
    <row r="133" spans="2:12" s="1" customFormat="1" ht="6.95" customHeight="1">
      <c r="B133" s="46"/>
      <c r="C133" s="47"/>
      <c r="D133" s="47"/>
      <c r="E133" s="47"/>
      <c r="F133" s="47"/>
      <c r="G133" s="47"/>
      <c r="H133" s="47"/>
      <c r="I133" s="47"/>
      <c r="J133" s="47"/>
      <c r="K133" s="47"/>
      <c r="L133" s="32"/>
    </row>
    <row r="134" spans="2:12" s="1" customFormat="1" ht="24.95" customHeight="1">
      <c r="B134" s="32"/>
      <c r="C134" s="21" t="s">
        <v>172</v>
      </c>
      <c r="L134" s="32"/>
    </row>
    <row r="135" spans="2:12" s="1" customFormat="1" ht="6.95" customHeight="1">
      <c r="B135" s="32"/>
      <c r="L135" s="32"/>
    </row>
    <row r="136" spans="2:12" s="1" customFormat="1" ht="12" customHeight="1">
      <c r="B136" s="32"/>
      <c r="C136" s="27" t="s">
        <v>16</v>
      </c>
      <c r="L136" s="32"/>
    </row>
    <row r="137" spans="2:12" s="1" customFormat="1" ht="16.5" customHeight="1">
      <c r="B137" s="32"/>
      <c r="E137" s="243" t="str">
        <f>E7</f>
        <v>I-20002 - Modernizace bytových domů ul. Šenovská 65,67 a 69</v>
      </c>
      <c r="F137" s="244"/>
      <c r="G137" s="244"/>
      <c r="H137" s="244"/>
      <c r="L137" s="32"/>
    </row>
    <row r="138" spans="2:12" s="1" customFormat="1" ht="12" customHeight="1">
      <c r="B138" s="32"/>
      <c r="C138" s="27" t="s">
        <v>134</v>
      </c>
      <c r="L138" s="32"/>
    </row>
    <row r="139" spans="2:12" s="1" customFormat="1" ht="30" customHeight="1">
      <c r="B139" s="32"/>
      <c r="E139" s="206" t="str">
        <f>E9</f>
        <v>001 - 65 - 01.1 Soupis prací - stavební a konstrukční část</v>
      </c>
      <c r="F139" s="245"/>
      <c r="G139" s="245"/>
      <c r="H139" s="245"/>
      <c r="L139" s="32"/>
    </row>
    <row r="140" spans="2:12" s="1" customFormat="1" ht="6.95" customHeight="1">
      <c r="B140" s="32"/>
      <c r="L140" s="32"/>
    </row>
    <row r="141" spans="2:12" s="1" customFormat="1" ht="12" customHeight="1">
      <c r="B141" s="32"/>
      <c r="C141" s="27" t="s">
        <v>20</v>
      </c>
      <c r="F141" s="25" t="str">
        <f>F12</f>
        <v xml:space="preserve"> </v>
      </c>
      <c r="I141" s="27" t="s">
        <v>22</v>
      </c>
      <c r="J141" s="52" t="str">
        <f>IF(J12="","",J12)</f>
        <v>11. 8. 2025</v>
      </c>
      <c r="L141" s="32"/>
    </row>
    <row r="142" spans="2:12" s="1" customFormat="1" ht="6.95" customHeight="1">
      <c r="B142" s="32"/>
      <c r="L142" s="32"/>
    </row>
    <row r="143" spans="2:12" s="1" customFormat="1" ht="15.2" customHeight="1">
      <c r="B143" s="32"/>
      <c r="C143" s="27" t="s">
        <v>24</v>
      </c>
      <c r="F143" s="25" t="str">
        <f>E15</f>
        <v xml:space="preserve"> </v>
      </c>
      <c r="I143" s="27" t="s">
        <v>29</v>
      </c>
      <c r="J143" s="30" t="str">
        <f>E21</f>
        <v xml:space="preserve"> </v>
      </c>
      <c r="L143" s="32"/>
    </row>
    <row r="144" spans="2:12" s="1" customFormat="1" ht="15.2" customHeight="1">
      <c r="B144" s="32"/>
      <c r="C144" s="27" t="s">
        <v>27</v>
      </c>
      <c r="F144" s="25" t="str">
        <f>IF(E18="","",E18)</f>
        <v>Vyplň údaj</v>
      </c>
      <c r="I144" s="27" t="s">
        <v>31</v>
      </c>
      <c r="J144" s="30" t="str">
        <f>E24</f>
        <v xml:space="preserve"> </v>
      </c>
      <c r="L144" s="32"/>
    </row>
    <row r="145" spans="2:65" s="1" customFormat="1" ht="10.35" customHeight="1">
      <c r="B145" s="32"/>
      <c r="L145" s="32"/>
    </row>
    <row r="146" spans="2:65" s="10" customFormat="1" ht="29.25" customHeight="1">
      <c r="B146" s="116"/>
      <c r="C146" s="117" t="s">
        <v>173</v>
      </c>
      <c r="D146" s="118" t="s">
        <v>58</v>
      </c>
      <c r="E146" s="118" t="s">
        <v>54</v>
      </c>
      <c r="F146" s="118" t="s">
        <v>55</v>
      </c>
      <c r="G146" s="118" t="s">
        <v>174</v>
      </c>
      <c r="H146" s="118" t="s">
        <v>175</v>
      </c>
      <c r="I146" s="118" t="s">
        <v>176</v>
      </c>
      <c r="J146" s="119" t="s">
        <v>138</v>
      </c>
      <c r="K146" s="120" t="s">
        <v>177</v>
      </c>
      <c r="L146" s="116"/>
      <c r="M146" s="59" t="s">
        <v>1</v>
      </c>
      <c r="N146" s="60" t="s">
        <v>37</v>
      </c>
      <c r="O146" s="60" t="s">
        <v>178</v>
      </c>
      <c r="P146" s="60" t="s">
        <v>179</v>
      </c>
      <c r="Q146" s="60" t="s">
        <v>180</v>
      </c>
      <c r="R146" s="60" t="s">
        <v>181</v>
      </c>
      <c r="S146" s="60" t="s">
        <v>182</v>
      </c>
      <c r="T146" s="61" t="s">
        <v>183</v>
      </c>
    </row>
    <row r="147" spans="2:65" s="1" customFormat="1" ht="22.9" customHeight="1">
      <c r="B147" s="32"/>
      <c r="C147" s="64" t="s">
        <v>184</v>
      </c>
      <c r="J147" s="121">
        <f>BK147</f>
        <v>0</v>
      </c>
      <c r="L147" s="32"/>
      <c r="M147" s="62"/>
      <c r="N147" s="53"/>
      <c r="O147" s="53"/>
      <c r="P147" s="122">
        <f>P148+P1366+P2327</f>
        <v>0</v>
      </c>
      <c r="Q147" s="53"/>
      <c r="R147" s="122">
        <f>R148+R1366+R2327</f>
        <v>0</v>
      </c>
      <c r="S147" s="53"/>
      <c r="T147" s="123">
        <f>T148+T1366+T2327</f>
        <v>0</v>
      </c>
      <c r="AT147" s="17" t="s">
        <v>72</v>
      </c>
      <c r="AU147" s="17" t="s">
        <v>140</v>
      </c>
      <c r="BK147" s="124">
        <f>BK148+BK1366+BK2327</f>
        <v>0</v>
      </c>
    </row>
    <row r="148" spans="2:65" s="11" customFormat="1" ht="25.9" customHeight="1">
      <c r="B148" s="125"/>
      <c r="D148" s="126" t="s">
        <v>72</v>
      </c>
      <c r="E148" s="127" t="s">
        <v>185</v>
      </c>
      <c r="F148" s="127" t="s">
        <v>186</v>
      </c>
      <c r="I148" s="128"/>
      <c r="J148" s="129">
        <f>BK148</f>
        <v>0</v>
      </c>
      <c r="L148" s="125"/>
      <c r="M148" s="130"/>
      <c r="P148" s="131">
        <f>P149+P178+P237+P335+P351+P424+P429+P973+P977+P1352+P1363</f>
        <v>0</v>
      </c>
      <c r="R148" s="131">
        <f>R149+R178+R237+R335+R351+R424+R429+R973+R977+R1352+R1363</f>
        <v>0</v>
      </c>
      <c r="T148" s="132">
        <f>T149+T178+T237+T335+T351+T424+T429+T973+T977+T1352+T1363</f>
        <v>0</v>
      </c>
      <c r="AR148" s="126" t="s">
        <v>80</v>
      </c>
      <c r="AT148" s="133" t="s">
        <v>72</v>
      </c>
      <c r="AU148" s="133" t="s">
        <v>73</v>
      </c>
      <c r="AY148" s="126" t="s">
        <v>187</v>
      </c>
      <c r="BK148" s="134">
        <f>BK149+BK178+BK237+BK335+BK351+BK424+BK429+BK973+BK977+BK1352+BK1363</f>
        <v>0</v>
      </c>
    </row>
    <row r="149" spans="2:65" s="11" customFormat="1" ht="22.9" customHeight="1">
      <c r="B149" s="125"/>
      <c r="D149" s="126" t="s">
        <v>72</v>
      </c>
      <c r="E149" s="135" t="s">
        <v>80</v>
      </c>
      <c r="F149" s="135" t="s">
        <v>188</v>
      </c>
      <c r="I149" s="128"/>
      <c r="J149" s="136">
        <f>BK149</f>
        <v>0</v>
      </c>
      <c r="L149" s="125"/>
      <c r="M149" s="130"/>
      <c r="P149" s="131">
        <f>SUM(P150:P177)</f>
        <v>0</v>
      </c>
      <c r="R149" s="131">
        <f>SUM(R150:R177)</f>
        <v>0</v>
      </c>
      <c r="T149" s="132">
        <f>SUM(T150:T177)</f>
        <v>0</v>
      </c>
      <c r="AR149" s="126" t="s">
        <v>80</v>
      </c>
      <c r="AT149" s="133" t="s">
        <v>72</v>
      </c>
      <c r="AU149" s="133" t="s">
        <v>80</v>
      </c>
      <c r="AY149" s="126" t="s">
        <v>187</v>
      </c>
      <c r="BK149" s="134">
        <f>SUM(BK150:BK177)</f>
        <v>0</v>
      </c>
    </row>
    <row r="150" spans="2:65" s="1" customFormat="1" ht="44.25" customHeight="1">
      <c r="B150" s="32"/>
      <c r="C150" s="137" t="s">
        <v>80</v>
      </c>
      <c r="D150" s="137" t="s">
        <v>189</v>
      </c>
      <c r="E150" s="138" t="s">
        <v>190</v>
      </c>
      <c r="F150" s="139" t="s">
        <v>191</v>
      </c>
      <c r="G150" s="140" t="s">
        <v>192</v>
      </c>
      <c r="H150" s="141">
        <v>65.25</v>
      </c>
      <c r="I150" s="142"/>
      <c r="J150" s="143">
        <f>ROUND(I150*H150,2)</f>
        <v>0</v>
      </c>
      <c r="K150" s="144"/>
      <c r="L150" s="32"/>
      <c r="M150" s="145" t="s">
        <v>1</v>
      </c>
      <c r="N150" s="146" t="s">
        <v>39</v>
      </c>
      <c r="P150" s="147">
        <f>O150*H150</f>
        <v>0</v>
      </c>
      <c r="Q150" s="147">
        <v>0</v>
      </c>
      <c r="R150" s="147">
        <f>Q150*H150</f>
        <v>0</v>
      </c>
      <c r="S150" s="147">
        <v>0</v>
      </c>
      <c r="T150" s="148">
        <f>S150*H150</f>
        <v>0</v>
      </c>
      <c r="AR150" s="149" t="s">
        <v>193</v>
      </c>
      <c r="AT150" s="149" t="s">
        <v>189</v>
      </c>
      <c r="AU150" s="149" t="s">
        <v>84</v>
      </c>
      <c r="AY150" s="17" t="s">
        <v>187</v>
      </c>
      <c r="BE150" s="150">
        <f>IF(N150="základní",J150,0)</f>
        <v>0</v>
      </c>
      <c r="BF150" s="150">
        <f>IF(N150="snížená",J150,0)</f>
        <v>0</v>
      </c>
      <c r="BG150" s="150">
        <f>IF(N150="zákl. přenesená",J150,0)</f>
        <v>0</v>
      </c>
      <c r="BH150" s="150">
        <f>IF(N150="sníž. přenesená",J150,0)</f>
        <v>0</v>
      </c>
      <c r="BI150" s="150">
        <f>IF(N150="nulová",J150,0)</f>
        <v>0</v>
      </c>
      <c r="BJ150" s="17" t="s">
        <v>84</v>
      </c>
      <c r="BK150" s="150">
        <f>ROUND(I150*H150,2)</f>
        <v>0</v>
      </c>
      <c r="BL150" s="17" t="s">
        <v>193</v>
      </c>
      <c r="BM150" s="149" t="s">
        <v>194</v>
      </c>
    </row>
    <row r="151" spans="2:65" s="1" customFormat="1" ht="39">
      <c r="B151" s="32"/>
      <c r="D151" s="151" t="s">
        <v>195</v>
      </c>
      <c r="F151" s="152" t="s">
        <v>196</v>
      </c>
      <c r="I151" s="153"/>
      <c r="L151" s="32"/>
      <c r="M151" s="154"/>
      <c r="T151" s="56"/>
      <c r="AT151" s="17" t="s">
        <v>195</v>
      </c>
      <c r="AU151" s="17" t="s">
        <v>84</v>
      </c>
    </row>
    <row r="152" spans="2:65" s="12" customFormat="1" ht="11.25">
      <c r="B152" s="155"/>
      <c r="D152" s="151" t="s">
        <v>197</v>
      </c>
      <c r="E152" s="156" t="s">
        <v>1</v>
      </c>
      <c r="F152" s="157" t="s">
        <v>198</v>
      </c>
      <c r="H152" s="156" t="s">
        <v>1</v>
      </c>
      <c r="I152" s="158"/>
      <c r="L152" s="155"/>
      <c r="M152" s="159"/>
      <c r="T152" s="160"/>
      <c r="AT152" s="156" t="s">
        <v>197</v>
      </c>
      <c r="AU152" s="156" t="s">
        <v>84</v>
      </c>
      <c r="AV152" s="12" t="s">
        <v>80</v>
      </c>
      <c r="AW152" s="12" t="s">
        <v>30</v>
      </c>
      <c r="AX152" s="12" t="s">
        <v>73</v>
      </c>
      <c r="AY152" s="156" t="s">
        <v>187</v>
      </c>
    </row>
    <row r="153" spans="2:65" s="13" customFormat="1" ht="11.25">
      <c r="B153" s="161"/>
      <c r="D153" s="151" t="s">
        <v>197</v>
      </c>
      <c r="E153" s="162" t="s">
        <v>1</v>
      </c>
      <c r="F153" s="163" t="s">
        <v>199</v>
      </c>
      <c r="H153" s="164">
        <v>46.5</v>
      </c>
      <c r="I153" s="165"/>
      <c r="L153" s="161"/>
      <c r="M153" s="166"/>
      <c r="T153" s="167"/>
      <c r="AT153" s="162" t="s">
        <v>197</v>
      </c>
      <c r="AU153" s="162" t="s">
        <v>84</v>
      </c>
      <c r="AV153" s="13" t="s">
        <v>84</v>
      </c>
      <c r="AW153" s="13" t="s">
        <v>30</v>
      </c>
      <c r="AX153" s="13" t="s">
        <v>73</v>
      </c>
      <c r="AY153" s="162" t="s">
        <v>187</v>
      </c>
    </row>
    <row r="154" spans="2:65" s="13" customFormat="1" ht="11.25">
      <c r="B154" s="161"/>
      <c r="D154" s="151" t="s">
        <v>197</v>
      </c>
      <c r="E154" s="162" t="s">
        <v>1</v>
      </c>
      <c r="F154" s="163" t="s">
        <v>200</v>
      </c>
      <c r="H154" s="164">
        <v>11.25</v>
      </c>
      <c r="I154" s="165"/>
      <c r="L154" s="161"/>
      <c r="M154" s="166"/>
      <c r="T154" s="167"/>
      <c r="AT154" s="162" t="s">
        <v>197</v>
      </c>
      <c r="AU154" s="162" t="s">
        <v>84</v>
      </c>
      <c r="AV154" s="13" t="s">
        <v>84</v>
      </c>
      <c r="AW154" s="13" t="s">
        <v>30</v>
      </c>
      <c r="AX154" s="13" t="s">
        <v>73</v>
      </c>
      <c r="AY154" s="162" t="s">
        <v>187</v>
      </c>
    </row>
    <row r="155" spans="2:65" s="13" customFormat="1" ht="11.25">
      <c r="B155" s="161"/>
      <c r="D155" s="151" t="s">
        <v>197</v>
      </c>
      <c r="E155" s="162" t="s">
        <v>1</v>
      </c>
      <c r="F155" s="163" t="s">
        <v>201</v>
      </c>
      <c r="H155" s="164">
        <v>7.5</v>
      </c>
      <c r="I155" s="165"/>
      <c r="L155" s="161"/>
      <c r="M155" s="166"/>
      <c r="T155" s="167"/>
      <c r="AT155" s="162" t="s">
        <v>197</v>
      </c>
      <c r="AU155" s="162" t="s">
        <v>84</v>
      </c>
      <c r="AV155" s="13" t="s">
        <v>84</v>
      </c>
      <c r="AW155" s="13" t="s">
        <v>30</v>
      </c>
      <c r="AX155" s="13" t="s">
        <v>73</v>
      </c>
      <c r="AY155" s="162" t="s">
        <v>187</v>
      </c>
    </row>
    <row r="156" spans="2:65" s="14" customFormat="1" ht="11.25">
      <c r="B156" s="168"/>
      <c r="D156" s="151" t="s">
        <v>197</v>
      </c>
      <c r="E156" s="169" t="s">
        <v>1</v>
      </c>
      <c r="F156" s="170" t="s">
        <v>202</v>
      </c>
      <c r="H156" s="171">
        <v>65.25</v>
      </c>
      <c r="I156" s="172"/>
      <c r="L156" s="168"/>
      <c r="M156" s="173"/>
      <c r="T156" s="174"/>
      <c r="AT156" s="169" t="s">
        <v>197</v>
      </c>
      <c r="AU156" s="169" t="s">
        <v>84</v>
      </c>
      <c r="AV156" s="14" t="s">
        <v>193</v>
      </c>
      <c r="AW156" s="14" t="s">
        <v>30</v>
      </c>
      <c r="AX156" s="14" t="s">
        <v>80</v>
      </c>
      <c r="AY156" s="169" t="s">
        <v>187</v>
      </c>
    </row>
    <row r="157" spans="2:65" s="1" customFormat="1" ht="62.65" customHeight="1">
      <c r="B157" s="32"/>
      <c r="C157" s="137" t="s">
        <v>84</v>
      </c>
      <c r="D157" s="137" t="s">
        <v>189</v>
      </c>
      <c r="E157" s="138" t="s">
        <v>203</v>
      </c>
      <c r="F157" s="139" t="s">
        <v>204</v>
      </c>
      <c r="G157" s="140" t="s">
        <v>192</v>
      </c>
      <c r="H157" s="141">
        <v>25.375</v>
      </c>
      <c r="I157" s="142"/>
      <c r="J157" s="143">
        <f>ROUND(I157*H157,2)</f>
        <v>0</v>
      </c>
      <c r="K157" s="144"/>
      <c r="L157" s="32"/>
      <c r="M157" s="145" t="s">
        <v>1</v>
      </c>
      <c r="N157" s="146" t="s">
        <v>39</v>
      </c>
      <c r="P157" s="147">
        <f>O157*H157</f>
        <v>0</v>
      </c>
      <c r="Q157" s="147">
        <v>0</v>
      </c>
      <c r="R157" s="147">
        <f>Q157*H157</f>
        <v>0</v>
      </c>
      <c r="S157" s="147">
        <v>0</v>
      </c>
      <c r="T157" s="148">
        <f>S157*H157</f>
        <v>0</v>
      </c>
      <c r="AR157" s="149" t="s">
        <v>193</v>
      </c>
      <c r="AT157" s="149" t="s">
        <v>189</v>
      </c>
      <c r="AU157" s="149" t="s">
        <v>84</v>
      </c>
      <c r="AY157" s="17" t="s">
        <v>187</v>
      </c>
      <c r="BE157" s="150">
        <f>IF(N157="základní",J157,0)</f>
        <v>0</v>
      </c>
      <c r="BF157" s="150">
        <f>IF(N157="snížená",J157,0)</f>
        <v>0</v>
      </c>
      <c r="BG157" s="150">
        <f>IF(N157="zákl. přenesená",J157,0)</f>
        <v>0</v>
      </c>
      <c r="BH157" s="150">
        <f>IF(N157="sníž. přenesená",J157,0)</f>
        <v>0</v>
      </c>
      <c r="BI157" s="150">
        <f>IF(N157="nulová",J157,0)</f>
        <v>0</v>
      </c>
      <c r="BJ157" s="17" t="s">
        <v>84</v>
      </c>
      <c r="BK157" s="150">
        <f>ROUND(I157*H157,2)</f>
        <v>0</v>
      </c>
      <c r="BL157" s="17" t="s">
        <v>193</v>
      </c>
      <c r="BM157" s="149" t="s">
        <v>205</v>
      </c>
    </row>
    <row r="158" spans="2:65" s="1" customFormat="1" ht="68.25">
      <c r="B158" s="32"/>
      <c r="D158" s="151" t="s">
        <v>195</v>
      </c>
      <c r="F158" s="152" t="s">
        <v>206</v>
      </c>
      <c r="I158" s="153"/>
      <c r="L158" s="32"/>
      <c r="M158" s="154"/>
      <c r="T158" s="56"/>
      <c r="AT158" s="17" t="s">
        <v>195</v>
      </c>
      <c r="AU158" s="17" t="s">
        <v>84</v>
      </c>
    </row>
    <row r="159" spans="2:65" s="12" customFormat="1" ht="11.25">
      <c r="B159" s="155"/>
      <c r="D159" s="151" t="s">
        <v>197</v>
      </c>
      <c r="E159" s="156" t="s">
        <v>1</v>
      </c>
      <c r="F159" s="157" t="s">
        <v>207</v>
      </c>
      <c r="H159" s="156" t="s">
        <v>1</v>
      </c>
      <c r="I159" s="158"/>
      <c r="L159" s="155"/>
      <c r="M159" s="159"/>
      <c r="T159" s="160"/>
      <c r="AT159" s="156" t="s">
        <v>197</v>
      </c>
      <c r="AU159" s="156" t="s">
        <v>84</v>
      </c>
      <c r="AV159" s="12" t="s">
        <v>80</v>
      </c>
      <c r="AW159" s="12" t="s">
        <v>30</v>
      </c>
      <c r="AX159" s="12" t="s">
        <v>73</v>
      </c>
      <c r="AY159" s="156" t="s">
        <v>187</v>
      </c>
    </row>
    <row r="160" spans="2:65" s="13" customFormat="1" ht="11.25">
      <c r="B160" s="161"/>
      <c r="D160" s="151" t="s">
        <v>197</v>
      </c>
      <c r="E160" s="162" t="s">
        <v>1</v>
      </c>
      <c r="F160" s="163" t="s">
        <v>208</v>
      </c>
      <c r="H160" s="164">
        <v>16.875</v>
      </c>
      <c r="I160" s="165"/>
      <c r="L160" s="161"/>
      <c r="M160" s="166"/>
      <c r="T160" s="167"/>
      <c r="AT160" s="162" t="s">
        <v>197</v>
      </c>
      <c r="AU160" s="162" t="s">
        <v>84</v>
      </c>
      <c r="AV160" s="13" t="s">
        <v>84</v>
      </c>
      <c r="AW160" s="13" t="s">
        <v>30</v>
      </c>
      <c r="AX160" s="13" t="s">
        <v>73</v>
      </c>
      <c r="AY160" s="162" t="s">
        <v>187</v>
      </c>
    </row>
    <row r="161" spans="2:65" s="13" customFormat="1" ht="11.25">
      <c r="B161" s="161"/>
      <c r="D161" s="151" t="s">
        <v>197</v>
      </c>
      <c r="E161" s="162" t="s">
        <v>1</v>
      </c>
      <c r="F161" s="163" t="s">
        <v>209</v>
      </c>
      <c r="H161" s="164">
        <v>8.5</v>
      </c>
      <c r="I161" s="165"/>
      <c r="L161" s="161"/>
      <c r="M161" s="166"/>
      <c r="T161" s="167"/>
      <c r="AT161" s="162" t="s">
        <v>197</v>
      </c>
      <c r="AU161" s="162" t="s">
        <v>84</v>
      </c>
      <c r="AV161" s="13" t="s">
        <v>84</v>
      </c>
      <c r="AW161" s="13" t="s">
        <v>30</v>
      </c>
      <c r="AX161" s="13" t="s">
        <v>73</v>
      </c>
      <c r="AY161" s="162" t="s">
        <v>187</v>
      </c>
    </row>
    <row r="162" spans="2:65" s="14" customFormat="1" ht="11.25">
      <c r="B162" s="168"/>
      <c r="D162" s="151" t="s">
        <v>197</v>
      </c>
      <c r="E162" s="169" t="s">
        <v>1</v>
      </c>
      <c r="F162" s="170" t="s">
        <v>202</v>
      </c>
      <c r="H162" s="171">
        <v>25.375</v>
      </c>
      <c r="I162" s="172"/>
      <c r="L162" s="168"/>
      <c r="M162" s="173"/>
      <c r="T162" s="174"/>
      <c r="AT162" s="169" t="s">
        <v>197</v>
      </c>
      <c r="AU162" s="169" t="s">
        <v>84</v>
      </c>
      <c r="AV162" s="14" t="s">
        <v>193</v>
      </c>
      <c r="AW162" s="14" t="s">
        <v>30</v>
      </c>
      <c r="AX162" s="14" t="s">
        <v>80</v>
      </c>
      <c r="AY162" s="169" t="s">
        <v>187</v>
      </c>
    </row>
    <row r="163" spans="2:65" s="1" customFormat="1" ht="66.75" customHeight="1">
      <c r="B163" s="32"/>
      <c r="C163" s="137" t="s">
        <v>210</v>
      </c>
      <c r="D163" s="137" t="s">
        <v>189</v>
      </c>
      <c r="E163" s="138" t="s">
        <v>211</v>
      </c>
      <c r="F163" s="139" t="s">
        <v>212</v>
      </c>
      <c r="G163" s="140" t="s">
        <v>192</v>
      </c>
      <c r="H163" s="141">
        <v>253.75</v>
      </c>
      <c r="I163" s="142"/>
      <c r="J163" s="143">
        <f>ROUND(I163*H163,2)</f>
        <v>0</v>
      </c>
      <c r="K163" s="144"/>
      <c r="L163" s="32"/>
      <c r="M163" s="145" t="s">
        <v>1</v>
      </c>
      <c r="N163" s="146" t="s">
        <v>39</v>
      </c>
      <c r="P163" s="147">
        <f>O163*H163</f>
        <v>0</v>
      </c>
      <c r="Q163" s="147">
        <v>0</v>
      </c>
      <c r="R163" s="147">
        <f>Q163*H163</f>
        <v>0</v>
      </c>
      <c r="S163" s="147">
        <v>0</v>
      </c>
      <c r="T163" s="148">
        <f>S163*H163</f>
        <v>0</v>
      </c>
      <c r="AR163" s="149" t="s">
        <v>193</v>
      </c>
      <c r="AT163" s="149" t="s">
        <v>189</v>
      </c>
      <c r="AU163" s="149" t="s">
        <v>84</v>
      </c>
      <c r="AY163" s="17" t="s">
        <v>187</v>
      </c>
      <c r="BE163" s="150">
        <f>IF(N163="základní",J163,0)</f>
        <v>0</v>
      </c>
      <c r="BF163" s="150">
        <f>IF(N163="snížená",J163,0)</f>
        <v>0</v>
      </c>
      <c r="BG163" s="150">
        <f>IF(N163="zákl. přenesená",J163,0)</f>
        <v>0</v>
      </c>
      <c r="BH163" s="150">
        <f>IF(N163="sníž. přenesená",J163,0)</f>
        <v>0</v>
      </c>
      <c r="BI163" s="150">
        <f>IF(N163="nulová",J163,0)</f>
        <v>0</v>
      </c>
      <c r="BJ163" s="17" t="s">
        <v>84</v>
      </c>
      <c r="BK163" s="150">
        <f>ROUND(I163*H163,2)</f>
        <v>0</v>
      </c>
      <c r="BL163" s="17" t="s">
        <v>193</v>
      </c>
      <c r="BM163" s="149" t="s">
        <v>213</v>
      </c>
    </row>
    <row r="164" spans="2:65" s="1" customFormat="1" ht="68.25">
      <c r="B164" s="32"/>
      <c r="D164" s="151" t="s">
        <v>195</v>
      </c>
      <c r="F164" s="152" t="s">
        <v>206</v>
      </c>
      <c r="I164" s="153"/>
      <c r="L164" s="32"/>
      <c r="M164" s="154"/>
      <c r="T164" s="56"/>
      <c r="AT164" s="17" t="s">
        <v>195</v>
      </c>
      <c r="AU164" s="17" t="s">
        <v>84</v>
      </c>
    </row>
    <row r="165" spans="2:65" s="13" customFormat="1" ht="11.25">
      <c r="B165" s="161"/>
      <c r="D165" s="151" t="s">
        <v>197</v>
      </c>
      <c r="E165" s="162" t="s">
        <v>1</v>
      </c>
      <c r="F165" s="163" t="s">
        <v>214</v>
      </c>
      <c r="H165" s="164">
        <v>253.75</v>
      </c>
      <c r="I165" s="165"/>
      <c r="L165" s="161"/>
      <c r="M165" s="166"/>
      <c r="T165" s="167"/>
      <c r="AT165" s="162" t="s">
        <v>197</v>
      </c>
      <c r="AU165" s="162" t="s">
        <v>84</v>
      </c>
      <c r="AV165" s="13" t="s">
        <v>84</v>
      </c>
      <c r="AW165" s="13" t="s">
        <v>30</v>
      </c>
      <c r="AX165" s="13" t="s">
        <v>73</v>
      </c>
      <c r="AY165" s="162" t="s">
        <v>187</v>
      </c>
    </row>
    <row r="166" spans="2:65" s="14" customFormat="1" ht="11.25">
      <c r="B166" s="168"/>
      <c r="D166" s="151" t="s">
        <v>197</v>
      </c>
      <c r="E166" s="169" t="s">
        <v>1</v>
      </c>
      <c r="F166" s="170" t="s">
        <v>202</v>
      </c>
      <c r="H166" s="171">
        <v>253.75</v>
      </c>
      <c r="I166" s="172"/>
      <c r="L166" s="168"/>
      <c r="M166" s="173"/>
      <c r="T166" s="174"/>
      <c r="AT166" s="169" t="s">
        <v>197</v>
      </c>
      <c r="AU166" s="169" t="s">
        <v>84</v>
      </c>
      <c r="AV166" s="14" t="s">
        <v>193</v>
      </c>
      <c r="AW166" s="14" t="s">
        <v>30</v>
      </c>
      <c r="AX166" s="14" t="s">
        <v>80</v>
      </c>
      <c r="AY166" s="169" t="s">
        <v>187</v>
      </c>
    </row>
    <row r="167" spans="2:65" s="1" customFormat="1" ht="44.25" customHeight="1">
      <c r="B167" s="32"/>
      <c r="C167" s="137" t="s">
        <v>193</v>
      </c>
      <c r="D167" s="137" t="s">
        <v>189</v>
      </c>
      <c r="E167" s="138" t="s">
        <v>215</v>
      </c>
      <c r="F167" s="139" t="s">
        <v>216</v>
      </c>
      <c r="G167" s="140" t="s">
        <v>217</v>
      </c>
      <c r="H167" s="141">
        <v>48.213000000000001</v>
      </c>
      <c r="I167" s="142"/>
      <c r="J167" s="143">
        <f>ROUND(I167*H167,2)</f>
        <v>0</v>
      </c>
      <c r="K167" s="144"/>
      <c r="L167" s="32"/>
      <c r="M167" s="145" t="s">
        <v>1</v>
      </c>
      <c r="N167" s="146" t="s">
        <v>39</v>
      </c>
      <c r="P167" s="147">
        <f>O167*H167</f>
        <v>0</v>
      </c>
      <c r="Q167" s="147">
        <v>0</v>
      </c>
      <c r="R167" s="147">
        <f>Q167*H167</f>
        <v>0</v>
      </c>
      <c r="S167" s="147">
        <v>0</v>
      </c>
      <c r="T167" s="148">
        <f>S167*H167</f>
        <v>0</v>
      </c>
      <c r="AR167" s="149" t="s">
        <v>193</v>
      </c>
      <c r="AT167" s="149" t="s">
        <v>189</v>
      </c>
      <c r="AU167" s="149" t="s">
        <v>84</v>
      </c>
      <c r="AY167" s="17" t="s">
        <v>187</v>
      </c>
      <c r="BE167" s="150">
        <f>IF(N167="základní",J167,0)</f>
        <v>0</v>
      </c>
      <c r="BF167" s="150">
        <f>IF(N167="snížená",J167,0)</f>
        <v>0</v>
      </c>
      <c r="BG167" s="150">
        <f>IF(N167="zákl. přenesená",J167,0)</f>
        <v>0</v>
      </c>
      <c r="BH167" s="150">
        <f>IF(N167="sníž. přenesená",J167,0)</f>
        <v>0</v>
      </c>
      <c r="BI167" s="150">
        <f>IF(N167="nulová",J167,0)</f>
        <v>0</v>
      </c>
      <c r="BJ167" s="17" t="s">
        <v>84</v>
      </c>
      <c r="BK167" s="150">
        <f>ROUND(I167*H167,2)</f>
        <v>0</v>
      </c>
      <c r="BL167" s="17" t="s">
        <v>193</v>
      </c>
      <c r="BM167" s="149" t="s">
        <v>218</v>
      </c>
    </row>
    <row r="168" spans="2:65" s="1" customFormat="1" ht="48.75">
      <c r="B168" s="32"/>
      <c r="D168" s="151" t="s">
        <v>195</v>
      </c>
      <c r="F168" s="152" t="s">
        <v>219</v>
      </c>
      <c r="I168" s="153"/>
      <c r="L168" s="32"/>
      <c r="M168" s="154"/>
      <c r="T168" s="56"/>
      <c r="AT168" s="17" t="s">
        <v>195</v>
      </c>
      <c r="AU168" s="17" t="s">
        <v>84</v>
      </c>
    </row>
    <row r="169" spans="2:65" s="13" customFormat="1" ht="11.25">
      <c r="B169" s="161"/>
      <c r="D169" s="151" t="s">
        <v>197</v>
      </c>
      <c r="E169" s="162" t="s">
        <v>1</v>
      </c>
      <c r="F169" s="163" t="s">
        <v>220</v>
      </c>
      <c r="H169" s="164">
        <v>48.213000000000001</v>
      </c>
      <c r="I169" s="165"/>
      <c r="L169" s="161"/>
      <c r="M169" s="166"/>
      <c r="T169" s="167"/>
      <c r="AT169" s="162" t="s">
        <v>197</v>
      </c>
      <c r="AU169" s="162" t="s">
        <v>84</v>
      </c>
      <c r="AV169" s="13" t="s">
        <v>84</v>
      </c>
      <c r="AW169" s="13" t="s">
        <v>30</v>
      </c>
      <c r="AX169" s="13" t="s">
        <v>73</v>
      </c>
      <c r="AY169" s="162" t="s">
        <v>187</v>
      </c>
    </row>
    <row r="170" spans="2:65" s="14" customFormat="1" ht="11.25">
      <c r="B170" s="168"/>
      <c r="D170" s="151" t="s">
        <v>197</v>
      </c>
      <c r="E170" s="169" t="s">
        <v>1</v>
      </c>
      <c r="F170" s="170" t="s">
        <v>202</v>
      </c>
      <c r="H170" s="171">
        <v>48.213000000000001</v>
      </c>
      <c r="I170" s="172"/>
      <c r="L170" s="168"/>
      <c r="M170" s="173"/>
      <c r="T170" s="174"/>
      <c r="AT170" s="169" t="s">
        <v>197</v>
      </c>
      <c r="AU170" s="169" t="s">
        <v>84</v>
      </c>
      <c r="AV170" s="14" t="s">
        <v>193</v>
      </c>
      <c r="AW170" s="14" t="s">
        <v>30</v>
      </c>
      <c r="AX170" s="14" t="s">
        <v>80</v>
      </c>
      <c r="AY170" s="169" t="s">
        <v>187</v>
      </c>
    </row>
    <row r="171" spans="2:65" s="1" customFormat="1" ht="37.9" customHeight="1">
      <c r="B171" s="32"/>
      <c r="C171" s="137" t="s">
        <v>221</v>
      </c>
      <c r="D171" s="137" t="s">
        <v>189</v>
      </c>
      <c r="E171" s="138" t="s">
        <v>222</v>
      </c>
      <c r="F171" s="139" t="s">
        <v>223</v>
      </c>
      <c r="G171" s="140" t="s">
        <v>192</v>
      </c>
      <c r="H171" s="141">
        <v>25.375</v>
      </c>
      <c r="I171" s="142"/>
      <c r="J171" s="143">
        <f>ROUND(I171*H171,2)</f>
        <v>0</v>
      </c>
      <c r="K171" s="144"/>
      <c r="L171" s="32"/>
      <c r="M171" s="145" t="s">
        <v>1</v>
      </c>
      <c r="N171" s="146" t="s">
        <v>39</v>
      </c>
      <c r="P171" s="147">
        <f>O171*H171</f>
        <v>0</v>
      </c>
      <c r="Q171" s="147">
        <v>0</v>
      </c>
      <c r="R171" s="147">
        <f>Q171*H171</f>
        <v>0</v>
      </c>
      <c r="S171" s="147">
        <v>0</v>
      </c>
      <c r="T171" s="148">
        <f>S171*H171</f>
        <v>0</v>
      </c>
      <c r="AR171" s="149" t="s">
        <v>193</v>
      </c>
      <c r="AT171" s="149" t="s">
        <v>189</v>
      </c>
      <c r="AU171" s="149" t="s">
        <v>84</v>
      </c>
      <c r="AY171" s="17" t="s">
        <v>187</v>
      </c>
      <c r="BE171" s="150">
        <f>IF(N171="základní",J171,0)</f>
        <v>0</v>
      </c>
      <c r="BF171" s="150">
        <f>IF(N171="snížená",J171,0)</f>
        <v>0</v>
      </c>
      <c r="BG171" s="150">
        <f>IF(N171="zákl. přenesená",J171,0)</f>
        <v>0</v>
      </c>
      <c r="BH171" s="150">
        <f>IF(N171="sníž. přenesená",J171,0)</f>
        <v>0</v>
      </c>
      <c r="BI171" s="150">
        <f>IF(N171="nulová",J171,0)</f>
        <v>0</v>
      </c>
      <c r="BJ171" s="17" t="s">
        <v>84</v>
      </c>
      <c r="BK171" s="150">
        <f>ROUND(I171*H171,2)</f>
        <v>0</v>
      </c>
      <c r="BL171" s="17" t="s">
        <v>193</v>
      </c>
      <c r="BM171" s="149" t="s">
        <v>224</v>
      </c>
    </row>
    <row r="172" spans="2:65" s="1" customFormat="1" ht="117">
      <c r="B172" s="32"/>
      <c r="D172" s="151" t="s">
        <v>195</v>
      </c>
      <c r="F172" s="152" t="s">
        <v>225</v>
      </c>
      <c r="I172" s="153"/>
      <c r="L172" s="32"/>
      <c r="M172" s="154"/>
      <c r="T172" s="56"/>
      <c r="AT172" s="17" t="s">
        <v>195</v>
      </c>
      <c r="AU172" s="17" t="s">
        <v>84</v>
      </c>
    </row>
    <row r="173" spans="2:65" s="1" customFormat="1" ht="44.25" customHeight="1">
      <c r="B173" s="32"/>
      <c r="C173" s="137" t="s">
        <v>226</v>
      </c>
      <c r="D173" s="137" t="s">
        <v>189</v>
      </c>
      <c r="E173" s="138" t="s">
        <v>227</v>
      </c>
      <c r="F173" s="139" t="s">
        <v>228</v>
      </c>
      <c r="G173" s="140" t="s">
        <v>192</v>
      </c>
      <c r="H173" s="141">
        <v>39.875</v>
      </c>
      <c r="I173" s="142"/>
      <c r="J173" s="143">
        <f>ROUND(I173*H173,2)</f>
        <v>0</v>
      </c>
      <c r="K173" s="144"/>
      <c r="L173" s="32"/>
      <c r="M173" s="145" t="s">
        <v>1</v>
      </c>
      <c r="N173" s="146" t="s">
        <v>39</v>
      </c>
      <c r="P173" s="147">
        <f>O173*H173</f>
        <v>0</v>
      </c>
      <c r="Q173" s="147">
        <v>0</v>
      </c>
      <c r="R173" s="147">
        <f>Q173*H173</f>
        <v>0</v>
      </c>
      <c r="S173" s="147">
        <v>0</v>
      </c>
      <c r="T173" s="148">
        <f>S173*H173</f>
        <v>0</v>
      </c>
      <c r="AR173" s="149" t="s">
        <v>193</v>
      </c>
      <c r="AT173" s="149" t="s">
        <v>189</v>
      </c>
      <c r="AU173" s="149" t="s">
        <v>84</v>
      </c>
      <c r="AY173" s="17" t="s">
        <v>187</v>
      </c>
      <c r="BE173" s="150">
        <f>IF(N173="základní",J173,0)</f>
        <v>0</v>
      </c>
      <c r="BF173" s="150">
        <f>IF(N173="snížená",J173,0)</f>
        <v>0</v>
      </c>
      <c r="BG173" s="150">
        <f>IF(N173="zákl. přenesená",J173,0)</f>
        <v>0</v>
      </c>
      <c r="BH173" s="150">
        <f>IF(N173="sníž. přenesená",J173,0)</f>
        <v>0</v>
      </c>
      <c r="BI173" s="150">
        <f>IF(N173="nulová",J173,0)</f>
        <v>0</v>
      </c>
      <c r="BJ173" s="17" t="s">
        <v>84</v>
      </c>
      <c r="BK173" s="150">
        <f>ROUND(I173*H173,2)</f>
        <v>0</v>
      </c>
      <c r="BL173" s="17" t="s">
        <v>193</v>
      </c>
      <c r="BM173" s="149" t="s">
        <v>229</v>
      </c>
    </row>
    <row r="174" spans="2:65" s="1" customFormat="1" ht="195">
      <c r="B174" s="32"/>
      <c r="D174" s="151" t="s">
        <v>195</v>
      </c>
      <c r="F174" s="152" t="s">
        <v>230</v>
      </c>
      <c r="I174" s="153"/>
      <c r="L174" s="32"/>
      <c r="M174" s="154"/>
      <c r="T174" s="56"/>
      <c r="AT174" s="17" t="s">
        <v>195</v>
      </c>
      <c r="AU174" s="17" t="s">
        <v>84</v>
      </c>
    </row>
    <row r="175" spans="2:65" s="12" customFormat="1" ht="11.25">
      <c r="B175" s="155"/>
      <c r="D175" s="151" t="s">
        <v>197</v>
      </c>
      <c r="E175" s="156" t="s">
        <v>1</v>
      </c>
      <c r="F175" s="157" t="s">
        <v>207</v>
      </c>
      <c r="H175" s="156" t="s">
        <v>1</v>
      </c>
      <c r="I175" s="158"/>
      <c r="L175" s="155"/>
      <c r="M175" s="159"/>
      <c r="T175" s="160"/>
      <c r="AT175" s="156" t="s">
        <v>197</v>
      </c>
      <c r="AU175" s="156" t="s">
        <v>84</v>
      </c>
      <c r="AV175" s="12" t="s">
        <v>80</v>
      </c>
      <c r="AW175" s="12" t="s">
        <v>30</v>
      </c>
      <c r="AX175" s="12" t="s">
        <v>73</v>
      </c>
      <c r="AY175" s="156" t="s">
        <v>187</v>
      </c>
    </row>
    <row r="176" spans="2:65" s="13" customFormat="1" ht="11.25">
      <c r="B176" s="161"/>
      <c r="D176" s="151" t="s">
        <v>197</v>
      </c>
      <c r="E176" s="162" t="s">
        <v>1</v>
      </c>
      <c r="F176" s="163" t="s">
        <v>231</v>
      </c>
      <c r="H176" s="164">
        <v>39.875</v>
      </c>
      <c r="I176" s="165"/>
      <c r="L176" s="161"/>
      <c r="M176" s="166"/>
      <c r="T176" s="167"/>
      <c r="AT176" s="162" t="s">
        <v>197</v>
      </c>
      <c r="AU176" s="162" t="s">
        <v>84</v>
      </c>
      <c r="AV176" s="13" t="s">
        <v>84</v>
      </c>
      <c r="AW176" s="13" t="s">
        <v>30</v>
      </c>
      <c r="AX176" s="13" t="s">
        <v>73</v>
      </c>
      <c r="AY176" s="162" t="s">
        <v>187</v>
      </c>
    </row>
    <row r="177" spans="2:65" s="14" customFormat="1" ht="11.25">
      <c r="B177" s="168"/>
      <c r="D177" s="151" t="s">
        <v>197</v>
      </c>
      <c r="E177" s="169" t="s">
        <v>1</v>
      </c>
      <c r="F177" s="170" t="s">
        <v>202</v>
      </c>
      <c r="H177" s="171">
        <v>39.875</v>
      </c>
      <c r="I177" s="172"/>
      <c r="L177" s="168"/>
      <c r="M177" s="173"/>
      <c r="T177" s="174"/>
      <c r="AT177" s="169" t="s">
        <v>197</v>
      </c>
      <c r="AU177" s="169" t="s">
        <v>84</v>
      </c>
      <c r="AV177" s="14" t="s">
        <v>193</v>
      </c>
      <c r="AW177" s="14" t="s">
        <v>30</v>
      </c>
      <c r="AX177" s="14" t="s">
        <v>80</v>
      </c>
      <c r="AY177" s="169" t="s">
        <v>187</v>
      </c>
    </row>
    <row r="178" spans="2:65" s="11" customFormat="1" ht="22.9" customHeight="1">
      <c r="B178" s="125"/>
      <c r="D178" s="126" t="s">
        <v>72</v>
      </c>
      <c r="E178" s="135" t="s">
        <v>84</v>
      </c>
      <c r="F178" s="135" t="s">
        <v>232</v>
      </c>
      <c r="I178" s="128"/>
      <c r="J178" s="136">
        <f>BK178</f>
        <v>0</v>
      </c>
      <c r="L178" s="125"/>
      <c r="M178" s="130"/>
      <c r="P178" s="131">
        <f>SUM(P179:P236)</f>
        <v>0</v>
      </c>
      <c r="R178" s="131">
        <f>SUM(R179:R236)</f>
        <v>0</v>
      </c>
      <c r="T178" s="132">
        <f>SUM(T179:T236)</f>
        <v>0</v>
      </c>
      <c r="AR178" s="126" t="s">
        <v>80</v>
      </c>
      <c r="AT178" s="133" t="s">
        <v>72</v>
      </c>
      <c r="AU178" s="133" t="s">
        <v>80</v>
      </c>
      <c r="AY178" s="126" t="s">
        <v>187</v>
      </c>
      <c r="BK178" s="134">
        <f>SUM(BK179:BK236)</f>
        <v>0</v>
      </c>
    </row>
    <row r="179" spans="2:65" s="1" customFormat="1" ht="33" customHeight="1">
      <c r="B179" s="32"/>
      <c r="C179" s="137" t="s">
        <v>233</v>
      </c>
      <c r="D179" s="137" t="s">
        <v>189</v>
      </c>
      <c r="E179" s="138" t="s">
        <v>234</v>
      </c>
      <c r="F179" s="139" t="s">
        <v>235</v>
      </c>
      <c r="G179" s="140" t="s">
        <v>192</v>
      </c>
      <c r="H179" s="141">
        <v>15.595000000000001</v>
      </c>
      <c r="I179" s="142"/>
      <c r="J179" s="143">
        <f>ROUND(I179*H179,2)</f>
        <v>0</v>
      </c>
      <c r="K179" s="144"/>
      <c r="L179" s="32"/>
      <c r="M179" s="145" t="s">
        <v>1</v>
      </c>
      <c r="N179" s="146" t="s">
        <v>39</v>
      </c>
      <c r="P179" s="147">
        <f>O179*H179</f>
        <v>0</v>
      </c>
      <c r="Q179" s="147">
        <v>0</v>
      </c>
      <c r="R179" s="147">
        <f>Q179*H179</f>
        <v>0</v>
      </c>
      <c r="S179" s="147">
        <v>0</v>
      </c>
      <c r="T179" s="148">
        <f>S179*H179</f>
        <v>0</v>
      </c>
      <c r="AR179" s="149" t="s">
        <v>193</v>
      </c>
      <c r="AT179" s="149" t="s">
        <v>189</v>
      </c>
      <c r="AU179" s="149" t="s">
        <v>84</v>
      </c>
      <c r="AY179" s="17" t="s">
        <v>187</v>
      </c>
      <c r="BE179" s="150">
        <f>IF(N179="základní",J179,0)</f>
        <v>0</v>
      </c>
      <c r="BF179" s="150">
        <f>IF(N179="snížená",J179,0)</f>
        <v>0</v>
      </c>
      <c r="BG179" s="150">
        <f>IF(N179="zákl. přenesená",J179,0)</f>
        <v>0</v>
      </c>
      <c r="BH179" s="150">
        <f>IF(N179="sníž. přenesená",J179,0)</f>
        <v>0</v>
      </c>
      <c r="BI179" s="150">
        <f>IF(N179="nulová",J179,0)</f>
        <v>0</v>
      </c>
      <c r="BJ179" s="17" t="s">
        <v>84</v>
      </c>
      <c r="BK179" s="150">
        <f>ROUND(I179*H179,2)</f>
        <v>0</v>
      </c>
      <c r="BL179" s="17" t="s">
        <v>193</v>
      </c>
      <c r="BM179" s="149" t="s">
        <v>236</v>
      </c>
    </row>
    <row r="180" spans="2:65" s="1" customFormat="1" ht="136.5">
      <c r="B180" s="32"/>
      <c r="D180" s="151" t="s">
        <v>195</v>
      </c>
      <c r="F180" s="152" t="s">
        <v>237</v>
      </c>
      <c r="I180" s="153"/>
      <c r="L180" s="32"/>
      <c r="M180" s="154"/>
      <c r="T180" s="56"/>
      <c r="AT180" s="17" t="s">
        <v>195</v>
      </c>
      <c r="AU180" s="17" t="s">
        <v>84</v>
      </c>
    </row>
    <row r="181" spans="2:65" s="12" customFormat="1" ht="11.25">
      <c r="B181" s="155"/>
      <c r="D181" s="151" t="s">
        <v>197</v>
      </c>
      <c r="E181" s="156" t="s">
        <v>1</v>
      </c>
      <c r="F181" s="157" t="s">
        <v>238</v>
      </c>
      <c r="H181" s="156" t="s">
        <v>1</v>
      </c>
      <c r="I181" s="158"/>
      <c r="L181" s="155"/>
      <c r="M181" s="159"/>
      <c r="T181" s="160"/>
      <c r="AT181" s="156" t="s">
        <v>197</v>
      </c>
      <c r="AU181" s="156" t="s">
        <v>84</v>
      </c>
      <c r="AV181" s="12" t="s">
        <v>80</v>
      </c>
      <c r="AW181" s="12" t="s">
        <v>30</v>
      </c>
      <c r="AX181" s="12" t="s">
        <v>73</v>
      </c>
      <c r="AY181" s="156" t="s">
        <v>187</v>
      </c>
    </row>
    <row r="182" spans="2:65" s="13" customFormat="1" ht="11.25">
      <c r="B182" s="161"/>
      <c r="D182" s="151" t="s">
        <v>197</v>
      </c>
      <c r="E182" s="162" t="s">
        <v>1</v>
      </c>
      <c r="F182" s="163" t="s">
        <v>239</v>
      </c>
      <c r="H182" s="164">
        <v>7.1479999999999997</v>
      </c>
      <c r="I182" s="165"/>
      <c r="L182" s="161"/>
      <c r="M182" s="166"/>
      <c r="T182" s="167"/>
      <c r="AT182" s="162" t="s">
        <v>197</v>
      </c>
      <c r="AU182" s="162" t="s">
        <v>84</v>
      </c>
      <c r="AV182" s="13" t="s">
        <v>84</v>
      </c>
      <c r="AW182" s="13" t="s">
        <v>30</v>
      </c>
      <c r="AX182" s="13" t="s">
        <v>73</v>
      </c>
      <c r="AY182" s="162" t="s">
        <v>187</v>
      </c>
    </row>
    <row r="183" spans="2:65" s="13" customFormat="1" ht="11.25">
      <c r="B183" s="161"/>
      <c r="D183" s="151" t="s">
        <v>197</v>
      </c>
      <c r="E183" s="162" t="s">
        <v>1</v>
      </c>
      <c r="F183" s="163" t="s">
        <v>240</v>
      </c>
      <c r="H183" s="164">
        <v>1.4</v>
      </c>
      <c r="I183" s="165"/>
      <c r="L183" s="161"/>
      <c r="M183" s="166"/>
      <c r="T183" s="167"/>
      <c r="AT183" s="162" t="s">
        <v>197</v>
      </c>
      <c r="AU183" s="162" t="s">
        <v>84</v>
      </c>
      <c r="AV183" s="13" t="s">
        <v>84</v>
      </c>
      <c r="AW183" s="13" t="s">
        <v>30</v>
      </c>
      <c r="AX183" s="13" t="s">
        <v>73</v>
      </c>
      <c r="AY183" s="162" t="s">
        <v>187</v>
      </c>
    </row>
    <row r="184" spans="2:65" s="13" customFormat="1" ht="11.25">
      <c r="B184" s="161"/>
      <c r="D184" s="151" t="s">
        <v>197</v>
      </c>
      <c r="E184" s="162" t="s">
        <v>1</v>
      </c>
      <c r="F184" s="163" t="s">
        <v>241</v>
      </c>
      <c r="H184" s="164">
        <v>7.0469999999999997</v>
      </c>
      <c r="I184" s="165"/>
      <c r="L184" s="161"/>
      <c r="M184" s="166"/>
      <c r="T184" s="167"/>
      <c r="AT184" s="162" t="s">
        <v>197</v>
      </c>
      <c r="AU184" s="162" t="s">
        <v>84</v>
      </c>
      <c r="AV184" s="13" t="s">
        <v>84</v>
      </c>
      <c r="AW184" s="13" t="s">
        <v>30</v>
      </c>
      <c r="AX184" s="13" t="s">
        <v>73</v>
      </c>
      <c r="AY184" s="162" t="s">
        <v>187</v>
      </c>
    </row>
    <row r="185" spans="2:65" s="14" customFormat="1" ht="11.25">
      <c r="B185" s="168"/>
      <c r="D185" s="151" t="s">
        <v>197</v>
      </c>
      <c r="E185" s="169" t="s">
        <v>1</v>
      </c>
      <c r="F185" s="170" t="s">
        <v>202</v>
      </c>
      <c r="H185" s="171">
        <v>15.594999999999999</v>
      </c>
      <c r="I185" s="172"/>
      <c r="L185" s="168"/>
      <c r="M185" s="173"/>
      <c r="T185" s="174"/>
      <c r="AT185" s="169" t="s">
        <v>197</v>
      </c>
      <c r="AU185" s="169" t="s">
        <v>84</v>
      </c>
      <c r="AV185" s="14" t="s">
        <v>193</v>
      </c>
      <c r="AW185" s="14" t="s">
        <v>30</v>
      </c>
      <c r="AX185" s="14" t="s">
        <v>80</v>
      </c>
      <c r="AY185" s="169" t="s">
        <v>187</v>
      </c>
    </row>
    <row r="186" spans="2:65" s="1" customFormat="1" ht="16.5" customHeight="1">
      <c r="B186" s="32"/>
      <c r="C186" s="137" t="s">
        <v>242</v>
      </c>
      <c r="D186" s="137" t="s">
        <v>189</v>
      </c>
      <c r="E186" s="138" t="s">
        <v>243</v>
      </c>
      <c r="F186" s="139" t="s">
        <v>244</v>
      </c>
      <c r="G186" s="140" t="s">
        <v>245</v>
      </c>
      <c r="H186" s="141">
        <v>59.015000000000001</v>
      </c>
      <c r="I186" s="142"/>
      <c r="J186" s="143">
        <f>ROUND(I186*H186,2)</f>
        <v>0</v>
      </c>
      <c r="K186" s="144"/>
      <c r="L186" s="32"/>
      <c r="M186" s="145" t="s">
        <v>1</v>
      </c>
      <c r="N186" s="146" t="s">
        <v>39</v>
      </c>
      <c r="P186" s="147">
        <f>O186*H186</f>
        <v>0</v>
      </c>
      <c r="Q186" s="147">
        <v>0</v>
      </c>
      <c r="R186" s="147">
        <f>Q186*H186</f>
        <v>0</v>
      </c>
      <c r="S186" s="147">
        <v>0</v>
      </c>
      <c r="T186" s="148">
        <f>S186*H186</f>
        <v>0</v>
      </c>
      <c r="AR186" s="149" t="s">
        <v>193</v>
      </c>
      <c r="AT186" s="149" t="s">
        <v>189</v>
      </c>
      <c r="AU186" s="149" t="s">
        <v>84</v>
      </c>
      <c r="AY186" s="17" t="s">
        <v>187</v>
      </c>
      <c r="BE186" s="150">
        <f>IF(N186="základní",J186,0)</f>
        <v>0</v>
      </c>
      <c r="BF186" s="150">
        <f>IF(N186="snížená",J186,0)</f>
        <v>0</v>
      </c>
      <c r="BG186" s="150">
        <f>IF(N186="zákl. přenesená",J186,0)</f>
        <v>0</v>
      </c>
      <c r="BH186" s="150">
        <f>IF(N186="sníž. přenesená",J186,0)</f>
        <v>0</v>
      </c>
      <c r="BI186" s="150">
        <f>IF(N186="nulová",J186,0)</f>
        <v>0</v>
      </c>
      <c r="BJ186" s="17" t="s">
        <v>84</v>
      </c>
      <c r="BK186" s="150">
        <f>ROUND(I186*H186,2)</f>
        <v>0</v>
      </c>
      <c r="BL186" s="17" t="s">
        <v>193</v>
      </c>
      <c r="BM186" s="149" t="s">
        <v>246</v>
      </c>
    </row>
    <row r="187" spans="2:65" s="1" customFormat="1" ht="48.75">
      <c r="B187" s="32"/>
      <c r="D187" s="151" t="s">
        <v>195</v>
      </c>
      <c r="F187" s="152" t="s">
        <v>247</v>
      </c>
      <c r="I187" s="153"/>
      <c r="L187" s="32"/>
      <c r="M187" s="154"/>
      <c r="T187" s="56"/>
      <c r="AT187" s="17" t="s">
        <v>195</v>
      </c>
      <c r="AU187" s="17" t="s">
        <v>84</v>
      </c>
    </row>
    <row r="188" spans="2:65" s="12" customFormat="1" ht="11.25">
      <c r="B188" s="155"/>
      <c r="D188" s="151" t="s">
        <v>197</v>
      </c>
      <c r="E188" s="156" t="s">
        <v>1</v>
      </c>
      <c r="F188" s="157" t="s">
        <v>238</v>
      </c>
      <c r="H188" s="156" t="s">
        <v>1</v>
      </c>
      <c r="I188" s="158"/>
      <c r="L188" s="155"/>
      <c r="M188" s="159"/>
      <c r="T188" s="160"/>
      <c r="AT188" s="156" t="s">
        <v>197</v>
      </c>
      <c r="AU188" s="156" t="s">
        <v>84</v>
      </c>
      <c r="AV188" s="12" t="s">
        <v>80</v>
      </c>
      <c r="AW188" s="12" t="s">
        <v>30</v>
      </c>
      <c r="AX188" s="12" t="s">
        <v>73</v>
      </c>
      <c r="AY188" s="156" t="s">
        <v>187</v>
      </c>
    </row>
    <row r="189" spans="2:65" s="13" customFormat="1" ht="11.25">
      <c r="B189" s="161"/>
      <c r="D189" s="151" t="s">
        <v>197</v>
      </c>
      <c r="E189" s="162" t="s">
        <v>1</v>
      </c>
      <c r="F189" s="163" t="s">
        <v>248</v>
      </c>
      <c r="H189" s="164">
        <v>23.827000000000002</v>
      </c>
      <c r="I189" s="165"/>
      <c r="L189" s="161"/>
      <c r="M189" s="166"/>
      <c r="T189" s="167"/>
      <c r="AT189" s="162" t="s">
        <v>197</v>
      </c>
      <c r="AU189" s="162" t="s">
        <v>84</v>
      </c>
      <c r="AV189" s="13" t="s">
        <v>84</v>
      </c>
      <c r="AW189" s="13" t="s">
        <v>30</v>
      </c>
      <c r="AX189" s="13" t="s">
        <v>73</v>
      </c>
      <c r="AY189" s="162" t="s">
        <v>187</v>
      </c>
    </row>
    <row r="190" spans="2:65" s="13" customFormat="1" ht="11.25">
      <c r="B190" s="161"/>
      <c r="D190" s="151" t="s">
        <v>197</v>
      </c>
      <c r="E190" s="162" t="s">
        <v>1</v>
      </c>
      <c r="F190" s="163" t="s">
        <v>249</v>
      </c>
      <c r="H190" s="164">
        <v>7</v>
      </c>
      <c r="I190" s="165"/>
      <c r="L190" s="161"/>
      <c r="M190" s="166"/>
      <c r="T190" s="167"/>
      <c r="AT190" s="162" t="s">
        <v>197</v>
      </c>
      <c r="AU190" s="162" t="s">
        <v>84</v>
      </c>
      <c r="AV190" s="13" t="s">
        <v>84</v>
      </c>
      <c r="AW190" s="13" t="s">
        <v>30</v>
      </c>
      <c r="AX190" s="13" t="s">
        <v>73</v>
      </c>
      <c r="AY190" s="162" t="s">
        <v>187</v>
      </c>
    </row>
    <row r="191" spans="2:65" s="13" customFormat="1" ht="11.25">
      <c r="B191" s="161"/>
      <c r="D191" s="151" t="s">
        <v>197</v>
      </c>
      <c r="E191" s="162" t="s">
        <v>1</v>
      </c>
      <c r="F191" s="163" t="s">
        <v>250</v>
      </c>
      <c r="H191" s="164">
        <v>28.187999999999999</v>
      </c>
      <c r="I191" s="165"/>
      <c r="L191" s="161"/>
      <c r="M191" s="166"/>
      <c r="T191" s="167"/>
      <c r="AT191" s="162" t="s">
        <v>197</v>
      </c>
      <c r="AU191" s="162" t="s">
        <v>84</v>
      </c>
      <c r="AV191" s="13" t="s">
        <v>84</v>
      </c>
      <c r="AW191" s="13" t="s">
        <v>30</v>
      </c>
      <c r="AX191" s="13" t="s">
        <v>73</v>
      </c>
      <c r="AY191" s="162" t="s">
        <v>187</v>
      </c>
    </row>
    <row r="192" spans="2:65" s="14" customFormat="1" ht="11.25">
      <c r="B192" s="168"/>
      <c r="D192" s="151" t="s">
        <v>197</v>
      </c>
      <c r="E192" s="169" t="s">
        <v>1</v>
      </c>
      <c r="F192" s="170" t="s">
        <v>202</v>
      </c>
      <c r="H192" s="171">
        <v>59.015000000000001</v>
      </c>
      <c r="I192" s="172"/>
      <c r="L192" s="168"/>
      <c r="M192" s="173"/>
      <c r="T192" s="174"/>
      <c r="AT192" s="169" t="s">
        <v>197</v>
      </c>
      <c r="AU192" s="169" t="s">
        <v>84</v>
      </c>
      <c r="AV192" s="14" t="s">
        <v>193</v>
      </c>
      <c r="AW192" s="14" t="s">
        <v>30</v>
      </c>
      <c r="AX192" s="14" t="s">
        <v>80</v>
      </c>
      <c r="AY192" s="169" t="s">
        <v>187</v>
      </c>
    </row>
    <row r="193" spans="2:65" s="1" customFormat="1" ht="16.5" customHeight="1">
      <c r="B193" s="32"/>
      <c r="C193" s="137" t="s">
        <v>251</v>
      </c>
      <c r="D193" s="137" t="s">
        <v>189</v>
      </c>
      <c r="E193" s="138" t="s">
        <v>252</v>
      </c>
      <c r="F193" s="139" t="s">
        <v>253</v>
      </c>
      <c r="G193" s="140" t="s">
        <v>245</v>
      </c>
      <c r="H193" s="141">
        <v>59.015000000000001</v>
      </c>
      <c r="I193" s="142"/>
      <c r="J193" s="143">
        <f>ROUND(I193*H193,2)</f>
        <v>0</v>
      </c>
      <c r="K193" s="144"/>
      <c r="L193" s="32"/>
      <c r="M193" s="145" t="s">
        <v>1</v>
      </c>
      <c r="N193" s="146" t="s">
        <v>39</v>
      </c>
      <c r="P193" s="147">
        <f>O193*H193</f>
        <v>0</v>
      </c>
      <c r="Q193" s="147">
        <v>0</v>
      </c>
      <c r="R193" s="147">
        <f>Q193*H193</f>
        <v>0</v>
      </c>
      <c r="S193" s="147">
        <v>0</v>
      </c>
      <c r="T193" s="148">
        <f>S193*H193</f>
        <v>0</v>
      </c>
      <c r="AR193" s="149" t="s">
        <v>193</v>
      </c>
      <c r="AT193" s="149" t="s">
        <v>189</v>
      </c>
      <c r="AU193" s="149" t="s">
        <v>84</v>
      </c>
      <c r="AY193" s="17" t="s">
        <v>187</v>
      </c>
      <c r="BE193" s="150">
        <f>IF(N193="základní",J193,0)</f>
        <v>0</v>
      </c>
      <c r="BF193" s="150">
        <f>IF(N193="snížená",J193,0)</f>
        <v>0</v>
      </c>
      <c r="BG193" s="150">
        <f>IF(N193="zákl. přenesená",J193,0)</f>
        <v>0</v>
      </c>
      <c r="BH193" s="150">
        <f>IF(N193="sníž. přenesená",J193,0)</f>
        <v>0</v>
      </c>
      <c r="BI193" s="150">
        <f>IF(N193="nulová",J193,0)</f>
        <v>0</v>
      </c>
      <c r="BJ193" s="17" t="s">
        <v>84</v>
      </c>
      <c r="BK193" s="150">
        <f>ROUND(I193*H193,2)</f>
        <v>0</v>
      </c>
      <c r="BL193" s="17" t="s">
        <v>193</v>
      </c>
      <c r="BM193" s="149" t="s">
        <v>254</v>
      </c>
    </row>
    <row r="194" spans="2:65" s="1" customFormat="1" ht="48.75">
      <c r="B194" s="32"/>
      <c r="D194" s="151" t="s">
        <v>195</v>
      </c>
      <c r="F194" s="152" t="s">
        <v>247</v>
      </c>
      <c r="I194" s="153"/>
      <c r="L194" s="32"/>
      <c r="M194" s="154"/>
      <c r="T194" s="56"/>
      <c r="AT194" s="17" t="s">
        <v>195</v>
      </c>
      <c r="AU194" s="17" t="s">
        <v>84</v>
      </c>
    </row>
    <row r="195" spans="2:65" s="1" customFormat="1" ht="24.2" customHeight="1">
      <c r="B195" s="32"/>
      <c r="C195" s="137" t="s">
        <v>255</v>
      </c>
      <c r="D195" s="137" t="s">
        <v>189</v>
      </c>
      <c r="E195" s="138" t="s">
        <v>256</v>
      </c>
      <c r="F195" s="139" t="s">
        <v>257</v>
      </c>
      <c r="G195" s="140" t="s">
        <v>217</v>
      </c>
      <c r="H195" s="141">
        <v>2.339</v>
      </c>
      <c r="I195" s="142"/>
      <c r="J195" s="143">
        <f>ROUND(I195*H195,2)</f>
        <v>0</v>
      </c>
      <c r="K195" s="144"/>
      <c r="L195" s="32"/>
      <c r="M195" s="145" t="s">
        <v>1</v>
      </c>
      <c r="N195" s="146" t="s">
        <v>39</v>
      </c>
      <c r="P195" s="147">
        <f>O195*H195</f>
        <v>0</v>
      </c>
      <c r="Q195" s="147">
        <v>0</v>
      </c>
      <c r="R195" s="147">
        <f>Q195*H195</f>
        <v>0</v>
      </c>
      <c r="S195" s="147">
        <v>0</v>
      </c>
      <c r="T195" s="148">
        <f>S195*H195</f>
        <v>0</v>
      </c>
      <c r="AR195" s="149" t="s">
        <v>193</v>
      </c>
      <c r="AT195" s="149" t="s">
        <v>189</v>
      </c>
      <c r="AU195" s="149" t="s">
        <v>84</v>
      </c>
      <c r="AY195" s="17" t="s">
        <v>187</v>
      </c>
      <c r="BE195" s="150">
        <f>IF(N195="základní",J195,0)</f>
        <v>0</v>
      </c>
      <c r="BF195" s="150">
        <f>IF(N195="snížená",J195,0)</f>
        <v>0</v>
      </c>
      <c r="BG195" s="150">
        <f>IF(N195="zákl. přenesená",J195,0)</f>
        <v>0</v>
      </c>
      <c r="BH195" s="150">
        <f>IF(N195="sníž. přenesená",J195,0)</f>
        <v>0</v>
      </c>
      <c r="BI195" s="150">
        <f>IF(N195="nulová",J195,0)</f>
        <v>0</v>
      </c>
      <c r="BJ195" s="17" t="s">
        <v>84</v>
      </c>
      <c r="BK195" s="150">
        <f>ROUND(I195*H195,2)</f>
        <v>0</v>
      </c>
      <c r="BL195" s="17" t="s">
        <v>193</v>
      </c>
      <c r="BM195" s="149" t="s">
        <v>258</v>
      </c>
    </row>
    <row r="196" spans="2:65" s="1" customFormat="1" ht="29.25">
      <c r="B196" s="32"/>
      <c r="D196" s="151" t="s">
        <v>195</v>
      </c>
      <c r="F196" s="152" t="s">
        <v>259</v>
      </c>
      <c r="I196" s="153"/>
      <c r="L196" s="32"/>
      <c r="M196" s="154"/>
      <c r="T196" s="56"/>
      <c r="AT196" s="17" t="s">
        <v>195</v>
      </c>
      <c r="AU196" s="17" t="s">
        <v>84</v>
      </c>
    </row>
    <row r="197" spans="2:65" s="12" customFormat="1" ht="11.25">
      <c r="B197" s="155"/>
      <c r="D197" s="151" t="s">
        <v>197</v>
      </c>
      <c r="E197" s="156" t="s">
        <v>1</v>
      </c>
      <c r="F197" s="157" t="s">
        <v>238</v>
      </c>
      <c r="H197" s="156" t="s">
        <v>1</v>
      </c>
      <c r="I197" s="158"/>
      <c r="L197" s="155"/>
      <c r="M197" s="159"/>
      <c r="T197" s="160"/>
      <c r="AT197" s="156" t="s">
        <v>197</v>
      </c>
      <c r="AU197" s="156" t="s">
        <v>84</v>
      </c>
      <c r="AV197" s="12" t="s">
        <v>80</v>
      </c>
      <c r="AW197" s="12" t="s">
        <v>30</v>
      </c>
      <c r="AX197" s="12" t="s">
        <v>73</v>
      </c>
      <c r="AY197" s="156" t="s">
        <v>187</v>
      </c>
    </row>
    <row r="198" spans="2:65" s="13" customFormat="1" ht="11.25">
      <c r="B198" s="161"/>
      <c r="D198" s="151" t="s">
        <v>197</v>
      </c>
      <c r="E198" s="162" t="s">
        <v>1</v>
      </c>
      <c r="F198" s="163" t="s">
        <v>260</v>
      </c>
      <c r="H198" s="164">
        <v>2.339</v>
      </c>
      <c r="I198" s="165"/>
      <c r="L198" s="161"/>
      <c r="M198" s="166"/>
      <c r="T198" s="167"/>
      <c r="AT198" s="162" t="s">
        <v>197</v>
      </c>
      <c r="AU198" s="162" t="s">
        <v>84</v>
      </c>
      <c r="AV198" s="13" t="s">
        <v>84</v>
      </c>
      <c r="AW198" s="13" t="s">
        <v>30</v>
      </c>
      <c r="AX198" s="13" t="s">
        <v>73</v>
      </c>
      <c r="AY198" s="162" t="s">
        <v>187</v>
      </c>
    </row>
    <row r="199" spans="2:65" s="14" customFormat="1" ht="11.25">
      <c r="B199" s="168"/>
      <c r="D199" s="151" t="s">
        <v>197</v>
      </c>
      <c r="E199" s="169" t="s">
        <v>1</v>
      </c>
      <c r="F199" s="170" t="s">
        <v>202</v>
      </c>
      <c r="H199" s="171">
        <v>2.339</v>
      </c>
      <c r="I199" s="172"/>
      <c r="L199" s="168"/>
      <c r="M199" s="173"/>
      <c r="T199" s="174"/>
      <c r="AT199" s="169" t="s">
        <v>197</v>
      </c>
      <c r="AU199" s="169" t="s">
        <v>84</v>
      </c>
      <c r="AV199" s="14" t="s">
        <v>193</v>
      </c>
      <c r="AW199" s="14" t="s">
        <v>30</v>
      </c>
      <c r="AX199" s="14" t="s">
        <v>80</v>
      </c>
      <c r="AY199" s="169" t="s">
        <v>187</v>
      </c>
    </row>
    <row r="200" spans="2:65" s="1" customFormat="1" ht="33" customHeight="1">
      <c r="B200" s="32"/>
      <c r="C200" s="137" t="s">
        <v>261</v>
      </c>
      <c r="D200" s="137" t="s">
        <v>189</v>
      </c>
      <c r="E200" s="138" t="s">
        <v>262</v>
      </c>
      <c r="F200" s="139" t="s">
        <v>263</v>
      </c>
      <c r="G200" s="140" t="s">
        <v>192</v>
      </c>
      <c r="H200" s="141">
        <v>1.28</v>
      </c>
      <c r="I200" s="142"/>
      <c r="J200" s="143">
        <f>ROUND(I200*H200,2)</f>
        <v>0</v>
      </c>
      <c r="K200" s="144"/>
      <c r="L200" s="32"/>
      <c r="M200" s="145" t="s">
        <v>1</v>
      </c>
      <c r="N200" s="146" t="s">
        <v>39</v>
      </c>
      <c r="P200" s="147">
        <f>O200*H200</f>
        <v>0</v>
      </c>
      <c r="Q200" s="147">
        <v>0</v>
      </c>
      <c r="R200" s="147">
        <f>Q200*H200</f>
        <v>0</v>
      </c>
      <c r="S200" s="147">
        <v>0</v>
      </c>
      <c r="T200" s="148">
        <f>S200*H200</f>
        <v>0</v>
      </c>
      <c r="AR200" s="149" t="s">
        <v>193</v>
      </c>
      <c r="AT200" s="149" t="s">
        <v>189</v>
      </c>
      <c r="AU200" s="149" t="s">
        <v>84</v>
      </c>
      <c r="AY200" s="17" t="s">
        <v>187</v>
      </c>
      <c r="BE200" s="150">
        <f>IF(N200="základní",J200,0)</f>
        <v>0</v>
      </c>
      <c r="BF200" s="150">
        <f>IF(N200="snížená",J200,0)</f>
        <v>0</v>
      </c>
      <c r="BG200" s="150">
        <f>IF(N200="zákl. přenesená",J200,0)</f>
        <v>0</v>
      </c>
      <c r="BH200" s="150">
        <f>IF(N200="sníž. přenesená",J200,0)</f>
        <v>0</v>
      </c>
      <c r="BI200" s="150">
        <f>IF(N200="nulová",J200,0)</f>
        <v>0</v>
      </c>
      <c r="BJ200" s="17" t="s">
        <v>84</v>
      </c>
      <c r="BK200" s="150">
        <f>ROUND(I200*H200,2)</f>
        <v>0</v>
      </c>
      <c r="BL200" s="17" t="s">
        <v>193</v>
      </c>
      <c r="BM200" s="149" t="s">
        <v>264</v>
      </c>
    </row>
    <row r="201" spans="2:65" s="1" customFormat="1" ht="136.5">
      <c r="B201" s="32"/>
      <c r="D201" s="151" t="s">
        <v>195</v>
      </c>
      <c r="F201" s="152" t="s">
        <v>237</v>
      </c>
      <c r="I201" s="153"/>
      <c r="L201" s="32"/>
      <c r="M201" s="154"/>
      <c r="T201" s="56"/>
      <c r="AT201" s="17" t="s">
        <v>195</v>
      </c>
      <c r="AU201" s="17" t="s">
        <v>84</v>
      </c>
    </row>
    <row r="202" spans="2:65" s="12" customFormat="1" ht="11.25">
      <c r="B202" s="155"/>
      <c r="D202" s="151" t="s">
        <v>197</v>
      </c>
      <c r="E202" s="156" t="s">
        <v>1</v>
      </c>
      <c r="F202" s="157" t="s">
        <v>238</v>
      </c>
      <c r="H202" s="156" t="s">
        <v>1</v>
      </c>
      <c r="I202" s="158"/>
      <c r="L202" s="155"/>
      <c r="M202" s="159"/>
      <c r="T202" s="160"/>
      <c r="AT202" s="156" t="s">
        <v>197</v>
      </c>
      <c r="AU202" s="156" t="s">
        <v>84</v>
      </c>
      <c r="AV202" s="12" t="s">
        <v>80</v>
      </c>
      <c r="AW202" s="12" t="s">
        <v>30</v>
      </c>
      <c r="AX202" s="12" t="s">
        <v>73</v>
      </c>
      <c r="AY202" s="156" t="s">
        <v>187</v>
      </c>
    </row>
    <row r="203" spans="2:65" s="13" customFormat="1" ht="11.25">
      <c r="B203" s="161"/>
      <c r="D203" s="151" t="s">
        <v>197</v>
      </c>
      <c r="E203" s="162" t="s">
        <v>1</v>
      </c>
      <c r="F203" s="163" t="s">
        <v>265</v>
      </c>
      <c r="H203" s="164">
        <v>1.28</v>
      </c>
      <c r="I203" s="165"/>
      <c r="L203" s="161"/>
      <c r="M203" s="166"/>
      <c r="T203" s="167"/>
      <c r="AT203" s="162" t="s">
        <v>197</v>
      </c>
      <c r="AU203" s="162" t="s">
        <v>84</v>
      </c>
      <c r="AV203" s="13" t="s">
        <v>84</v>
      </c>
      <c r="AW203" s="13" t="s">
        <v>30</v>
      </c>
      <c r="AX203" s="13" t="s">
        <v>73</v>
      </c>
      <c r="AY203" s="162" t="s">
        <v>187</v>
      </c>
    </row>
    <row r="204" spans="2:65" s="14" customFormat="1" ht="11.25">
      <c r="B204" s="168"/>
      <c r="D204" s="151" t="s">
        <v>197</v>
      </c>
      <c r="E204" s="169" t="s">
        <v>1</v>
      </c>
      <c r="F204" s="170" t="s">
        <v>202</v>
      </c>
      <c r="H204" s="171">
        <v>1.28</v>
      </c>
      <c r="I204" s="172"/>
      <c r="L204" s="168"/>
      <c r="M204" s="173"/>
      <c r="T204" s="174"/>
      <c r="AT204" s="169" t="s">
        <v>197</v>
      </c>
      <c r="AU204" s="169" t="s">
        <v>84</v>
      </c>
      <c r="AV204" s="14" t="s">
        <v>193</v>
      </c>
      <c r="AW204" s="14" t="s">
        <v>30</v>
      </c>
      <c r="AX204" s="14" t="s">
        <v>80</v>
      </c>
      <c r="AY204" s="169" t="s">
        <v>187</v>
      </c>
    </row>
    <row r="205" spans="2:65" s="1" customFormat="1" ht="16.5" customHeight="1">
      <c r="B205" s="32"/>
      <c r="C205" s="137" t="s">
        <v>8</v>
      </c>
      <c r="D205" s="137" t="s">
        <v>189</v>
      </c>
      <c r="E205" s="138" t="s">
        <v>266</v>
      </c>
      <c r="F205" s="139" t="s">
        <v>267</v>
      </c>
      <c r="G205" s="140" t="s">
        <v>245</v>
      </c>
      <c r="H205" s="141">
        <v>6.4</v>
      </c>
      <c r="I205" s="142"/>
      <c r="J205" s="143">
        <f>ROUND(I205*H205,2)</f>
        <v>0</v>
      </c>
      <c r="K205" s="144"/>
      <c r="L205" s="32"/>
      <c r="M205" s="145" t="s">
        <v>1</v>
      </c>
      <c r="N205" s="146" t="s">
        <v>39</v>
      </c>
      <c r="P205" s="147">
        <f>O205*H205</f>
        <v>0</v>
      </c>
      <c r="Q205" s="147">
        <v>0</v>
      </c>
      <c r="R205" s="147">
        <f>Q205*H205</f>
        <v>0</v>
      </c>
      <c r="S205" s="147">
        <v>0</v>
      </c>
      <c r="T205" s="148">
        <f>S205*H205</f>
        <v>0</v>
      </c>
      <c r="AR205" s="149" t="s">
        <v>193</v>
      </c>
      <c r="AT205" s="149" t="s">
        <v>189</v>
      </c>
      <c r="AU205" s="149" t="s">
        <v>84</v>
      </c>
      <c r="AY205" s="17" t="s">
        <v>187</v>
      </c>
      <c r="BE205" s="150">
        <f>IF(N205="základní",J205,0)</f>
        <v>0</v>
      </c>
      <c r="BF205" s="150">
        <f>IF(N205="snížená",J205,0)</f>
        <v>0</v>
      </c>
      <c r="BG205" s="150">
        <f>IF(N205="zákl. přenesená",J205,0)</f>
        <v>0</v>
      </c>
      <c r="BH205" s="150">
        <f>IF(N205="sníž. přenesená",J205,0)</f>
        <v>0</v>
      </c>
      <c r="BI205" s="150">
        <f>IF(N205="nulová",J205,0)</f>
        <v>0</v>
      </c>
      <c r="BJ205" s="17" t="s">
        <v>84</v>
      </c>
      <c r="BK205" s="150">
        <f>ROUND(I205*H205,2)</f>
        <v>0</v>
      </c>
      <c r="BL205" s="17" t="s">
        <v>193</v>
      </c>
      <c r="BM205" s="149" t="s">
        <v>268</v>
      </c>
    </row>
    <row r="206" spans="2:65" s="1" customFormat="1" ht="48.75">
      <c r="B206" s="32"/>
      <c r="D206" s="151" t="s">
        <v>195</v>
      </c>
      <c r="F206" s="152" t="s">
        <v>247</v>
      </c>
      <c r="I206" s="153"/>
      <c r="L206" s="32"/>
      <c r="M206" s="154"/>
      <c r="T206" s="56"/>
      <c r="AT206" s="17" t="s">
        <v>195</v>
      </c>
      <c r="AU206" s="17" t="s">
        <v>84</v>
      </c>
    </row>
    <row r="207" spans="2:65" s="12" customFormat="1" ht="11.25">
      <c r="B207" s="155"/>
      <c r="D207" s="151" t="s">
        <v>197</v>
      </c>
      <c r="E207" s="156" t="s">
        <v>1</v>
      </c>
      <c r="F207" s="157" t="s">
        <v>238</v>
      </c>
      <c r="H207" s="156" t="s">
        <v>1</v>
      </c>
      <c r="I207" s="158"/>
      <c r="L207" s="155"/>
      <c r="M207" s="159"/>
      <c r="T207" s="160"/>
      <c r="AT207" s="156" t="s">
        <v>197</v>
      </c>
      <c r="AU207" s="156" t="s">
        <v>84</v>
      </c>
      <c r="AV207" s="12" t="s">
        <v>80</v>
      </c>
      <c r="AW207" s="12" t="s">
        <v>30</v>
      </c>
      <c r="AX207" s="12" t="s">
        <v>73</v>
      </c>
      <c r="AY207" s="156" t="s">
        <v>187</v>
      </c>
    </row>
    <row r="208" spans="2:65" s="13" customFormat="1" ht="11.25">
      <c r="B208" s="161"/>
      <c r="D208" s="151" t="s">
        <v>197</v>
      </c>
      <c r="E208" s="162" t="s">
        <v>1</v>
      </c>
      <c r="F208" s="163" t="s">
        <v>269</v>
      </c>
      <c r="H208" s="164">
        <v>6.4</v>
      </c>
      <c r="I208" s="165"/>
      <c r="L208" s="161"/>
      <c r="M208" s="166"/>
      <c r="T208" s="167"/>
      <c r="AT208" s="162" t="s">
        <v>197</v>
      </c>
      <c r="AU208" s="162" t="s">
        <v>84</v>
      </c>
      <c r="AV208" s="13" t="s">
        <v>84</v>
      </c>
      <c r="AW208" s="13" t="s">
        <v>30</v>
      </c>
      <c r="AX208" s="13" t="s">
        <v>73</v>
      </c>
      <c r="AY208" s="162" t="s">
        <v>187</v>
      </c>
    </row>
    <row r="209" spans="2:65" s="14" customFormat="1" ht="11.25">
      <c r="B209" s="168"/>
      <c r="D209" s="151" t="s">
        <v>197</v>
      </c>
      <c r="E209" s="169" t="s">
        <v>1</v>
      </c>
      <c r="F209" s="170" t="s">
        <v>202</v>
      </c>
      <c r="H209" s="171">
        <v>6.4</v>
      </c>
      <c r="I209" s="172"/>
      <c r="L209" s="168"/>
      <c r="M209" s="173"/>
      <c r="T209" s="174"/>
      <c r="AT209" s="169" t="s">
        <v>197</v>
      </c>
      <c r="AU209" s="169" t="s">
        <v>84</v>
      </c>
      <c r="AV209" s="14" t="s">
        <v>193</v>
      </c>
      <c r="AW209" s="14" t="s">
        <v>30</v>
      </c>
      <c r="AX209" s="14" t="s">
        <v>80</v>
      </c>
      <c r="AY209" s="169" t="s">
        <v>187</v>
      </c>
    </row>
    <row r="210" spans="2:65" s="1" customFormat="1" ht="16.5" customHeight="1">
      <c r="B210" s="32"/>
      <c r="C210" s="137" t="s">
        <v>270</v>
      </c>
      <c r="D210" s="137" t="s">
        <v>189</v>
      </c>
      <c r="E210" s="138" t="s">
        <v>271</v>
      </c>
      <c r="F210" s="139" t="s">
        <v>272</v>
      </c>
      <c r="G210" s="140" t="s">
        <v>245</v>
      </c>
      <c r="H210" s="141">
        <v>6.4</v>
      </c>
      <c r="I210" s="142"/>
      <c r="J210" s="143">
        <f>ROUND(I210*H210,2)</f>
        <v>0</v>
      </c>
      <c r="K210" s="144"/>
      <c r="L210" s="32"/>
      <c r="M210" s="145" t="s">
        <v>1</v>
      </c>
      <c r="N210" s="146" t="s">
        <v>39</v>
      </c>
      <c r="P210" s="147">
        <f>O210*H210</f>
        <v>0</v>
      </c>
      <c r="Q210" s="147">
        <v>0</v>
      </c>
      <c r="R210" s="147">
        <f>Q210*H210</f>
        <v>0</v>
      </c>
      <c r="S210" s="147">
        <v>0</v>
      </c>
      <c r="T210" s="148">
        <f>S210*H210</f>
        <v>0</v>
      </c>
      <c r="AR210" s="149" t="s">
        <v>193</v>
      </c>
      <c r="AT210" s="149" t="s">
        <v>189</v>
      </c>
      <c r="AU210" s="149" t="s">
        <v>84</v>
      </c>
      <c r="AY210" s="17" t="s">
        <v>187</v>
      </c>
      <c r="BE210" s="150">
        <f>IF(N210="základní",J210,0)</f>
        <v>0</v>
      </c>
      <c r="BF210" s="150">
        <f>IF(N210="snížená",J210,0)</f>
        <v>0</v>
      </c>
      <c r="BG210" s="150">
        <f>IF(N210="zákl. přenesená",J210,0)</f>
        <v>0</v>
      </c>
      <c r="BH210" s="150">
        <f>IF(N210="sníž. přenesená",J210,0)</f>
        <v>0</v>
      </c>
      <c r="BI210" s="150">
        <f>IF(N210="nulová",J210,0)</f>
        <v>0</v>
      </c>
      <c r="BJ210" s="17" t="s">
        <v>84</v>
      </c>
      <c r="BK210" s="150">
        <f>ROUND(I210*H210,2)</f>
        <v>0</v>
      </c>
      <c r="BL210" s="17" t="s">
        <v>193</v>
      </c>
      <c r="BM210" s="149" t="s">
        <v>273</v>
      </c>
    </row>
    <row r="211" spans="2:65" s="1" customFormat="1" ht="48.75">
      <c r="B211" s="32"/>
      <c r="D211" s="151" t="s">
        <v>195</v>
      </c>
      <c r="F211" s="152" t="s">
        <v>247</v>
      </c>
      <c r="I211" s="153"/>
      <c r="L211" s="32"/>
      <c r="M211" s="154"/>
      <c r="T211" s="56"/>
      <c r="AT211" s="17" t="s">
        <v>195</v>
      </c>
      <c r="AU211" s="17" t="s">
        <v>84</v>
      </c>
    </row>
    <row r="212" spans="2:65" s="1" customFormat="1" ht="21.75" customHeight="1">
      <c r="B212" s="32"/>
      <c r="C212" s="137" t="s">
        <v>274</v>
      </c>
      <c r="D212" s="137" t="s">
        <v>189</v>
      </c>
      <c r="E212" s="138" t="s">
        <v>275</v>
      </c>
      <c r="F212" s="139" t="s">
        <v>276</v>
      </c>
      <c r="G212" s="140" t="s">
        <v>217</v>
      </c>
      <c r="H212" s="141">
        <v>0.192</v>
      </c>
      <c r="I212" s="142"/>
      <c r="J212" s="143">
        <f>ROUND(I212*H212,2)</f>
        <v>0</v>
      </c>
      <c r="K212" s="144"/>
      <c r="L212" s="32"/>
      <c r="M212" s="145" t="s">
        <v>1</v>
      </c>
      <c r="N212" s="146" t="s">
        <v>39</v>
      </c>
      <c r="P212" s="147">
        <f>O212*H212</f>
        <v>0</v>
      </c>
      <c r="Q212" s="147">
        <v>0</v>
      </c>
      <c r="R212" s="147">
        <f>Q212*H212</f>
        <v>0</v>
      </c>
      <c r="S212" s="147">
        <v>0</v>
      </c>
      <c r="T212" s="148">
        <f>S212*H212</f>
        <v>0</v>
      </c>
      <c r="AR212" s="149" t="s">
        <v>193</v>
      </c>
      <c r="AT212" s="149" t="s">
        <v>189</v>
      </c>
      <c r="AU212" s="149" t="s">
        <v>84</v>
      </c>
      <c r="AY212" s="17" t="s">
        <v>187</v>
      </c>
      <c r="BE212" s="150">
        <f>IF(N212="základní",J212,0)</f>
        <v>0</v>
      </c>
      <c r="BF212" s="150">
        <f>IF(N212="snížená",J212,0)</f>
        <v>0</v>
      </c>
      <c r="BG212" s="150">
        <f>IF(N212="zákl. přenesená",J212,0)</f>
        <v>0</v>
      </c>
      <c r="BH212" s="150">
        <f>IF(N212="sníž. přenesená",J212,0)</f>
        <v>0</v>
      </c>
      <c r="BI212" s="150">
        <f>IF(N212="nulová",J212,0)</f>
        <v>0</v>
      </c>
      <c r="BJ212" s="17" t="s">
        <v>84</v>
      </c>
      <c r="BK212" s="150">
        <f>ROUND(I212*H212,2)</f>
        <v>0</v>
      </c>
      <c r="BL212" s="17" t="s">
        <v>193</v>
      </c>
      <c r="BM212" s="149" t="s">
        <v>277</v>
      </c>
    </row>
    <row r="213" spans="2:65" s="1" customFormat="1" ht="29.25">
      <c r="B213" s="32"/>
      <c r="D213" s="151" t="s">
        <v>195</v>
      </c>
      <c r="F213" s="152" t="s">
        <v>259</v>
      </c>
      <c r="I213" s="153"/>
      <c r="L213" s="32"/>
      <c r="M213" s="154"/>
      <c r="T213" s="56"/>
      <c r="AT213" s="17" t="s">
        <v>195</v>
      </c>
      <c r="AU213" s="17" t="s">
        <v>84</v>
      </c>
    </row>
    <row r="214" spans="2:65" s="12" customFormat="1" ht="11.25">
      <c r="B214" s="155"/>
      <c r="D214" s="151" t="s">
        <v>197</v>
      </c>
      <c r="E214" s="156" t="s">
        <v>1</v>
      </c>
      <c r="F214" s="157" t="s">
        <v>238</v>
      </c>
      <c r="H214" s="156" t="s">
        <v>1</v>
      </c>
      <c r="I214" s="158"/>
      <c r="L214" s="155"/>
      <c r="M214" s="159"/>
      <c r="T214" s="160"/>
      <c r="AT214" s="156" t="s">
        <v>197</v>
      </c>
      <c r="AU214" s="156" t="s">
        <v>84</v>
      </c>
      <c r="AV214" s="12" t="s">
        <v>80</v>
      </c>
      <c r="AW214" s="12" t="s">
        <v>30</v>
      </c>
      <c r="AX214" s="12" t="s">
        <v>73</v>
      </c>
      <c r="AY214" s="156" t="s">
        <v>187</v>
      </c>
    </row>
    <row r="215" spans="2:65" s="13" customFormat="1" ht="11.25">
      <c r="B215" s="161"/>
      <c r="D215" s="151" t="s">
        <v>197</v>
      </c>
      <c r="E215" s="162" t="s">
        <v>1</v>
      </c>
      <c r="F215" s="163" t="s">
        <v>278</v>
      </c>
      <c r="H215" s="164">
        <v>0.192</v>
      </c>
      <c r="I215" s="165"/>
      <c r="L215" s="161"/>
      <c r="M215" s="166"/>
      <c r="T215" s="167"/>
      <c r="AT215" s="162" t="s">
        <v>197</v>
      </c>
      <c r="AU215" s="162" t="s">
        <v>84</v>
      </c>
      <c r="AV215" s="13" t="s">
        <v>84</v>
      </c>
      <c r="AW215" s="13" t="s">
        <v>30</v>
      </c>
      <c r="AX215" s="13" t="s">
        <v>73</v>
      </c>
      <c r="AY215" s="162" t="s">
        <v>187</v>
      </c>
    </row>
    <row r="216" spans="2:65" s="14" customFormat="1" ht="11.25">
      <c r="B216" s="168"/>
      <c r="D216" s="151" t="s">
        <v>197</v>
      </c>
      <c r="E216" s="169" t="s">
        <v>1</v>
      </c>
      <c r="F216" s="170" t="s">
        <v>202</v>
      </c>
      <c r="H216" s="171">
        <v>0.192</v>
      </c>
      <c r="I216" s="172"/>
      <c r="L216" s="168"/>
      <c r="M216" s="173"/>
      <c r="T216" s="174"/>
      <c r="AT216" s="169" t="s">
        <v>197</v>
      </c>
      <c r="AU216" s="169" t="s">
        <v>84</v>
      </c>
      <c r="AV216" s="14" t="s">
        <v>193</v>
      </c>
      <c r="AW216" s="14" t="s">
        <v>30</v>
      </c>
      <c r="AX216" s="14" t="s">
        <v>80</v>
      </c>
      <c r="AY216" s="169" t="s">
        <v>187</v>
      </c>
    </row>
    <row r="217" spans="2:65" s="1" customFormat="1" ht="24.2" customHeight="1">
      <c r="B217" s="32"/>
      <c r="C217" s="137" t="s">
        <v>279</v>
      </c>
      <c r="D217" s="137" t="s">
        <v>189</v>
      </c>
      <c r="E217" s="138" t="s">
        <v>280</v>
      </c>
      <c r="F217" s="139" t="s">
        <v>281</v>
      </c>
      <c r="G217" s="140" t="s">
        <v>192</v>
      </c>
      <c r="H217" s="141">
        <v>9.4009999999999998</v>
      </c>
      <c r="I217" s="142"/>
      <c r="J217" s="143">
        <f>ROUND(I217*H217,2)</f>
        <v>0</v>
      </c>
      <c r="K217" s="144"/>
      <c r="L217" s="32"/>
      <c r="M217" s="145" t="s">
        <v>1</v>
      </c>
      <c r="N217" s="146" t="s">
        <v>39</v>
      </c>
      <c r="P217" s="147">
        <f>O217*H217</f>
        <v>0</v>
      </c>
      <c r="Q217" s="147">
        <v>0</v>
      </c>
      <c r="R217" s="147">
        <f>Q217*H217</f>
        <v>0</v>
      </c>
      <c r="S217" s="147">
        <v>0</v>
      </c>
      <c r="T217" s="148">
        <f>S217*H217</f>
        <v>0</v>
      </c>
      <c r="AR217" s="149" t="s">
        <v>193</v>
      </c>
      <c r="AT217" s="149" t="s">
        <v>189</v>
      </c>
      <c r="AU217" s="149" t="s">
        <v>84</v>
      </c>
      <c r="AY217" s="17" t="s">
        <v>187</v>
      </c>
      <c r="BE217" s="150">
        <f>IF(N217="základní",J217,0)</f>
        <v>0</v>
      </c>
      <c r="BF217" s="150">
        <f>IF(N217="snížená",J217,0)</f>
        <v>0</v>
      </c>
      <c r="BG217" s="150">
        <f>IF(N217="zákl. přenesená",J217,0)</f>
        <v>0</v>
      </c>
      <c r="BH217" s="150">
        <f>IF(N217="sníž. přenesená",J217,0)</f>
        <v>0</v>
      </c>
      <c r="BI217" s="150">
        <f>IF(N217="nulová",J217,0)</f>
        <v>0</v>
      </c>
      <c r="BJ217" s="17" t="s">
        <v>84</v>
      </c>
      <c r="BK217" s="150">
        <f>ROUND(I217*H217,2)</f>
        <v>0</v>
      </c>
      <c r="BL217" s="17" t="s">
        <v>193</v>
      </c>
      <c r="BM217" s="149" t="s">
        <v>282</v>
      </c>
    </row>
    <row r="218" spans="2:65" s="1" customFormat="1" ht="117">
      <c r="B218" s="32"/>
      <c r="D218" s="151" t="s">
        <v>195</v>
      </c>
      <c r="F218" s="152" t="s">
        <v>283</v>
      </c>
      <c r="I218" s="153"/>
      <c r="L218" s="32"/>
      <c r="M218" s="154"/>
      <c r="T218" s="56"/>
      <c r="AT218" s="17" t="s">
        <v>195</v>
      </c>
      <c r="AU218" s="17" t="s">
        <v>84</v>
      </c>
    </row>
    <row r="219" spans="2:65" s="12" customFormat="1" ht="11.25">
      <c r="B219" s="155"/>
      <c r="D219" s="151" t="s">
        <v>197</v>
      </c>
      <c r="E219" s="156" t="s">
        <v>1</v>
      </c>
      <c r="F219" s="157" t="s">
        <v>238</v>
      </c>
      <c r="H219" s="156" t="s">
        <v>1</v>
      </c>
      <c r="I219" s="158"/>
      <c r="L219" s="155"/>
      <c r="M219" s="159"/>
      <c r="T219" s="160"/>
      <c r="AT219" s="156" t="s">
        <v>197</v>
      </c>
      <c r="AU219" s="156" t="s">
        <v>84</v>
      </c>
      <c r="AV219" s="12" t="s">
        <v>80</v>
      </c>
      <c r="AW219" s="12" t="s">
        <v>30</v>
      </c>
      <c r="AX219" s="12" t="s">
        <v>73</v>
      </c>
      <c r="AY219" s="156" t="s">
        <v>187</v>
      </c>
    </row>
    <row r="220" spans="2:65" s="13" customFormat="1" ht="11.25">
      <c r="B220" s="161"/>
      <c r="D220" s="151" t="s">
        <v>197</v>
      </c>
      <c r="E220" s="162" t="s">
        <v>1</v>
      </c>
      <c r="F220" s="163" t="s">
        <v>284</v>
      </c>
      <c r="H220" s="164">
        <v>4.7649999999999997</v>
      </c>
      <c r="I220" s="165"/>
      <c r="L220" s="161"/>
      <c r="M220" s="166"/>
      <c r="T220" s="167"/>
      <c r="AT220" s="162" t="s">
        <v>197</v>
      </c>
      <c r="AU220" s="162" t="s">
        <v>84</v>
      </c>
      <c r="AV220" s="13" t="s">
        <v>84</v>
      </c>
      <c r="AW220" s="13" t="s">
        <v>30</v>
      </c>
      <c r="AX220" s="13" t="s">
        <v>73</v>
      </c>
      <c r="AY220" s="162" t="s">
        <v>187</v>
      </c>
    </row>
    <row r="221" spans="2:65" s="13" customFormat="1" ht="11.25">
      <c r="B221" s="161"/>
      <c r="D221" s="151" t="s">
        <v>197</v>
      </c>
      <c r="E221" s="162" t="s">
        <v>1</v>
      </c>
      <c r="F221" s="163" t="s">
        <v>285</v>
      </c>
      <c r="H221" s="164">
        <v>1.05</v>
      </c>
      <c r="I221" s="165"/>
      <c r="L221" s="161"/>
      <c r="M221" s="166"/>
      <c r="T221" s="167"/>
      <c r="AT221" s="162" t="s">
        <v>197</v>
      </c>
      <c r="AU221" s="162" t="s">
        <v>84</v>
      </c>
      <c r="AV221" s="13" t="s">
        <v>84</v>
      </c>
      <c r="AW221" s="13" t="s">
        <v>30</v>
      </c>
      <c r="AX221" s="13" t="s">
        <v>73</v>
      </c>
      <c r="AY221" s="162" t="s">
        <v>187</v>
      </c>
    </row>
    <row r="222" spans="2:65" s="13" customFormat="1" ht="11.25">
      <c r="B222" s="161"/>
      <c r="D222" s="151" t="s">
        <v>197</v>
      </c>
      <c r="E222" s="162" t="s">
        <v>1</v>
      </c>
      <c r="F222" s="163" t="s">
        <v>286</v>
      </c>
      <c r="H222" s="164">
        <v>3.5859999999999999</v>
      </c>
      <c r="I222" s="165"/>
      <c r="L222" s="161"/>
      <c r="M222" s="166"/>
      <c r="T222" s="167"/>
      <c r="AT222" s="162" t="s">
        <v>197</v>
      </c>
      <c r="AU222" s="162" t="s">
        <v>84</v>
      </c>
      <c r="AV222" s="13" t="s">
        <v>84</v>
      </c>
      <c r="AW222" s="13" t="s">
        <v>30</v>
      </c>
      <c r="AX222" s="13" t="s">
        <v>73</v>
      </c>
      <c r="AY222" s="162" t="s">
        <v>187</v>
      </c>
    </row>
    <row r="223" spans="2:65" s="14" customFormat="1" ht="11.25">
      <c r="B223" s="168"/>
      <c r="D223" s="151" t="s">
        <v>197</v>
      </c>
      <c r="E223" s="169" t="s">
        <v>1</v>
      </c>
      <c r="F223" s="170" t="s">
        <v>202</v>
      </c>
      <c r="H223" s="171">
        <v>9.4009999999999998</v>
      </c>
      <c r="I223" s="172"/>
      <c r="L223" s="168"/>
      <c r="M223" s="173"/>
      <c r="T223" s="174"/>
      <c r="AT223" s="169" t="s">
        <v>197</v>
      </c>
      <c r="AU223" s="169" t="s">
        <v>84</v>
      </c>
      <c r="AV223" s="14" t="s">
        <v>193</v>
      </c>
      <c r="AW223" s="14" t="s">
        <v>30</v>
      </c>
      <c r="AX223" s="14" t="s">
        <v>80</v>
      </c>
      <c r="AY223" s="169" t="s">
        <v>187</v>
      </c>
    </row>
    <row r="224" spans="2:65" s="1" customFormat="1" ht="24.2" customHeight="1">
      <c r="B224" s="32"/>
      <c r="C224" s="137" t="s">
        <v>287</v>
      </c>
      <c r="D224" s="137" t="s">
        <v>189</v>
      </c>
      <c r="E224" s="138" t="s">
        <v>288</v>
      </c>
      <c r="F224" s="139" t="s">
        <v>289</v>
      </c>
      <c r="G224" s="140" t="s">
        <v>245</v>
      </c>
      <c r="H224" s="141">
        <v>54.734999999999999</v>
      </c>
      <c r="I224" s="142"/>
      <c r="J224" s="143">
        <f>ROUND(I224*H224,2)</f>
        <v>0</v>
      </c>
      <c r="K224" s="144"/>
      <c r="L224" s="32"/>
      <c r="M224" s="145" t="s">
        <v>1</v>
      </c>
      <c r="N224" s="146" t="s">
        <v>39</v>
      </c>
      <c r="P224" s="147">
        <f>O224*H224</f>
        <v>0</v>
      </c>
      <c r="Q224" s="147">
        <v>0</v>
      </c>
      <c r="R224" s="147">
        <f>Q224*H224</f>
        <v>0</v>
      </c>
      <c r="S224" s="147">
        <v>0</v>
      </c>
      <c r="T224" s="148">
        <f>S224*H224</f>
        <v>0</v>
      </c>
      <c r="AR224" s="149" t="s">
        <v>193</v>
      </c>
      <c r="AT224" s="149" t="s">
        <v>189</v>
      </c>
      <c r="AU224" s="149" t="s">
        <v>84</v>
      </c>
      <c r="AY224" s="17" t="s">
        <v>187</v>
      </c>
      <c r="BE224" s="150">
        <f>IF(N224="základní",J224,0)</f>
        <v>0</v>
      </c>
      <c r="BF224" s="150">
        <f>IF(N224="snížená",J224,0)</f>
        <v>0</v>
      </c>
      <c r="BG224" s="150">
        <f>IF(N224="zákl. přenesená",J224,0)</f>
        <v>0</v>
      </c>
      <c r="BH224" s="150">
        <f>IF(N224="sníž. přenesená",J224,0)</f>
        <v>0</v>
      </c>
      <c r="BI224" s="150">
        <f>IF(N224="nulová",J224,0)</f>
        <v>0</v>
      </c>
      <c r="BJ224" s="17" t="s">
        <v>84</v>
      </c>
      <c r="BK224" s="150">
        <f>ROUND(I224*H224,2)</f>
        <v>0</v>
      </c>
      <c r="BL224" s="17" t="s">
        <v>193</v>
      </c>
      <c r="BM224" s="149" t="s">
        <v>290</v>
      </c>
    </row>
    <row r="225" spans="2:65" s="1" customFormat="1" ht="58.5">
      <c r="B225" s="32"/>
      <c r="D225" s="151" t="s">
        <v>195</v>
      </c>
      <c r="F225" s="152" t="s">
        <v>291</v>
      </c>
      <c r="I225" s="153"/>
      <c r="L225" s="32"/>
      <c r="M225" s="154"/>
      <c r="T225" s="56"/>
      <c r="AT225" s="17" t="s">
        <v>195</v>
      </c>
      <c r="AU225" s="17" t="s">
        <v>84</v>
      </c>
    </row>
    <row r="226" spans="2:65" s="12" customFormat="1" ht="11.25">
      <c r="B226" s="155"/>
      <c r="D226" s="151" t="s">
        <v>197</v>
      </c>
      <c r="E226" s="156" t="s">
        <v>1</v>
      </c>
      <c r="F226" s="157" t="s">
        <v>238</v>
      </c>
      <c r="H226" s="156" t="s">
        <v>1</v>
      </c>
      <c r="I226" s="158"/>
      <c r="L226" s="155"/>
      <c r="M226" s="159"/>
      <c r="T226" s="160"/>
      <c r="AT226" s="156" t="s">
        <v>197</v>
      </c>
      <c r="AU226" s="156" t="s">
        <v>84</v>
      </c>
      <c r="AV226" s="12" t="s">
        <v>80</v>
      </c>
      <c r="AW226" s="12" t="s">
        <v>30</v>
      </c>
      <c r="AX226" s="12" t="s">
        <v>73</v>
      </c>
      <c r="AY226" s="156" t="s">
        <v>187</v>
      </c>
    </row>
    <row r="227" spans="2:65" s="13" customFormat="1" ht="11.25">
      <c r="B227" s="161"/>
      <c r="D227" s="151" t="s">
        <v>197</v>
      </c>
      <c r="E227" s="162" t="s">
        <v>1</v>
      </c>
      <c r="F227" s="163" t="s">
        <v>248</v>
      </c>
      <c r="H227" s="164">
        <v>23.827000000000002</v>
      </c>
      <c r="I227" s="165"/>
      <c r="L227" s="161"/>
      <c r="M227" s="166"/>
      <c r="T227" s="167"/>
      <c r="AT227" s="162" t="s">
        <v>197</v>
      </c>
      <c r="AU227" s="162" t="s">
        <v>84</v>
      </c>
      <c r="AV227" s="13" t="s">
        <v>84</v>
      </c>
      <c r="AW227" s="13" t="s">
        <v>30</v>
      </c>
      <c r="AX227" s="13" t="s">
        <v>73</v>
      </c>
      <c r="AY227" s="162" t="s">
        <v>187</v>
      </c>
    </row>
    <row r="228" spans="2:65" s="13" customFormat="1" ht="11.25">
      <c r="B228" s="161"/>
      <c r="D228" s="151" t="s">
        <v>197</v>
      </c>
      <c r="E228" s="162" t="s">
        <v>1</v>
      </c>
      <c r="F228" s="163" t="s">
        <v>249</v>
      </c>
      <c r="H228" s="164">
        <v>7</v>
      </c>
      <c r="I228" s="165"/>
      <c r="L228" s="161"/>
      <c r="M228" s="166"/>
      <c r="T228" s="167"/>
      <c r="AT228" s="162" t="s">
        <v>197</v>
      </c>
      <c r="AU228" s="162" t="s">
        <v>84</v>
      </c>
      <c r="AV228" s="13" t="s">
        <v>84</v>
      </c>
      <c r="AW228" s="13" t="s">
        <v>30</v>
      </c>
      <c r="AX228" s="13" t="s">
        <v>73</v>
      </c>
      <c r="AY228" s="162" t="s">
        <v>187</v>
      </c>
    </row>
    <row r="229" spans="2:65" s="13" customFormat="1" ht="11.25">
      <c r="B229" s="161"/>
      <c r="D229" s="151" t="s">
        <v>197</v>
      </c>
      <c r="E229" s="162" t="s">
        <v>1</v>
      </c>
      <c r="F229" s="163" t="s">
        <v>292</v>
      </c>
      <c r="H229" s="164">
        <v>23.908000000000001</v>
      </c>
      <c r="I229" s="165"/>
      <c r="L229" s="161"/>
      <c r="M229" s="166"/>
      <c r="T229" s="167"/>
      <c r="AT229" s="162" t="s">
        <v>197</v>
      </c>
      <c r="AU229" s="162" t="s">
        <v>84</v>
      </c>
      <c r="AV229" s="13" t="s">
        <v>84</v>
      </c>
      <c r="AW229" s="13" t="s">
        <v>30</v>
      </c>
      <c r="AX229" s="13" t="s">
        <v>73</v>
      </c>
      <c r="AY229" s="162" t="s">
        <v>187</v>
      </c>
    </row>
    <row r="230" spans="2:65" s="14" customFormat="1" ht="11.25">
      <c r="B230" s="168"/>
      <c r="D230" s="151" t="s">
        <v>197</v>
      </c>
      <c r="E230" s="169" t="s">
        <v>1</v>
      </c>
      <c r="F230" s="170" t="s">
        <v>202</v>
      </c>
      <c r="H230" s="171">
        <v>54.734999999999999</v>
      </c>
      <c r="I230" s="172"/>
      <c r="L230" s="168"/>
      <c r="M230" s="173"/>
      <c r="T230" s="174"/>
      <c r="AT230" s="169" t="s">
        <v>197</v>
      </c>
      <c r="AU230" s="169" t="s">
        <v>84</v>
      </c>
      <c r="AV230" s="14" t="s">
        <v>193</v>
      </c>
      <c r="AW230" s="14" t="s">
        <v>30</v>
      </c>
      <c r="AX230" s="14" t="s">
        <v>80</v>
      </c>
      <c r="AY230" s="169" t="s">
        <v>187</v>
      </c>
    </row>
    <row r="231" spans="2:65" s="1" customFormat="1" ht="24.2" customHeight="1">
      <c r="B231" s="32"/>
      <c r="C231" s="137" t="s">
        <v>293</v>
      </c>
      <c r="D231" s="137" t="s">
        <v>189</v>
      </c>
      <c r="E231" s="138" t="s">
        <v>294</v>
      </c>
      <c r="F231" s="139" t="s">
        <v>295</v>
      </c>
      <c r="G231" s="140" t="s">
        <v>245</v>
      </c>
      <c r="H231" s="141">
        <v>54.734999999999999</v>
      </c>
      <c r="I231" s="142"/>
      <c r="J231" s="143">
        <f>ROUND(I231*H231,2)</f>
        <v>0</v>
      </c>
      <c r="K231" s="144"/>
      <c r="L231" s="32"/>
      <c r="M231" s="145" t="s">
        <v>1</v>
      </c>
      <c r="N231" s="146" t="s">
        <v>39</v>
      </c>
      <c r="P231" s="147">
        <f>O231*H231</f>
        <v>0</v>
      </c>
      <c r="Q231" s="147">
        <v>0</v>
      </c>
      <c r="R231" s="147">
        <f>Q231*H231</f>
        <v>0</v>
      </c>
      <c r="S231" s="147">
        <v>0</v>
      </c>
      <c r="T231" s="148">
        <f>S231*H231</f>
        <v>0</v>
      </c>
      <c r="AR231" s="149" t="s">
        <v>193</v>
      </c>
      <c r="AT231" s="149" t="s">
        <v>189</v>
      </c>
      <c r="AU231" s="149" t="s">
        <v>84</v>
      </c>
      <c r="AY231" s="17" t="s">
        <v>187</v>
      </c>
      <c r="BE231" s="150">
        <f>IF(N231="základní",J231,0)</f>
        <v>0</v>
      </c>
      <c r="BF231" s="150">
        <f>IF(N231="snížená",J231,0)</f>
        <v>0</v>
      </c>
      <c r="BG231" s="150">
        <f>IF(N231="zákl. přenesená",J231,0)</f>
        <v>0</v>
      </c>
      <c r="BH231" s="150">
        <f>IF(N231="sníž. přenesená",J231,0)</f>
        <v>0</v>
      </c>
      <c r="BI231" s="150">
        <f>IF(N231="nulová",J231,0)</f>
        <v>0</v>
      </c>
      <c r="BJ231" s="17" t="s">
        <v>84</v>
      </c>
      <c r="BK231" s="150">
        <f>ROUND(I231*H231,2)</f>
        <v>0</v>
      </c>
      <c r="BL231" s="17" t="s">
        <v>193</v>
      </c>
      <c r="BM231" s="149" t="s">
        <v>296</v>
      </c>
    </row>
    <row r="232" spans="2:65" s="1" customFormat="1" ht="58.5">
      <c r="B232" s="32"/>
      <c r="D232" s="151" t="s">
        <v>195</v>
      </c>
      <c r="F232" s="152" t="s">
        <v>291</v>
      </c>
      <c r="I232" s="153"/>
      <c r="L232" s="32"/>
      <c r="M232" s="154"/>
      <c r="T232" s="56"/>
      <c r="AT232" s="17" t="s">
        <v>195</v>
      </c>
      <c r="AU232" s="17" t="s">
        <v>84</v>
      </c>
    </row>
    <row r="233" spans="2:65" s="1" customFormat="1" ht="49.15" customHeight="1">
      <c r="B233" s="32"/>
      <c r="C233" s="137" t="s">
        <v>297</v>
      </c>
      <c r="D233" s="137" t="s">
        <v>189</v>
      </c>
      <c r="E233" s="138" t="s">
        <v>298</v>
      </c>
      <c r="F233" s="139" t="s">
        <v>299</v>
      </c>
      <c r="G233" s="140" t="s">
        <v>217</v>
      </c>
      <c r="H233" s="141">
        <v>1.41</v>
      </c>
      <c r="I233" s="142"/>
      <c r="J233" s="143">
        <f>ROUND(I233*H233,2)</f>
        <v>0</v>
      </c>
      <c r="K233" s="144"/>
      <c r="L233" s="32"/>
      <c r="M233" s="145" t="s">
        <v>1</v>
      </c>
      <c r="N233" s="146" t="s">
        <v>39</v>
      </c>
      <c r="P233" s="147">
        <f>O233*H233</f>
        <v>0</v>
      </c>
      <c r="Q233" s="147">
        <v>0</v>
      </c>
      <c r="R233" s="147">
        <f>Q233*H233</f>
        <v>0</v>
      </c>
      <c r="S233" s="147">
        <v>0</v>
      </c>
      <c r="T233" s="148">
        <f>S233*H233</f>
        <v>0</v>
      </c>
      <c r="AR233" s="149" t="s">
        <v>193</v>
      </c>
      <c r="AT233" s="149" t="s">
        <v>189</v>
      </c>
      <c r="AU233" s="149" t="s">
        <v>84</v>
      </c>
      <c r="AY233" s="17" t="s">
        <v>187</v>
      </c>
      <c r="BE233" s="150">
        <f>IF(N233="základní",J233,0)</f>
        <v>0</v>
      </c>
      <c r="BF233" s="150">
        <f>IF(N233="snížená",J233,0)</f>
        <v>0</v>
      </c>
      <c r="BG233" s="150">
        <f>IF(N233="zákl. přenesená",J233,0)</f>
        <v>0</v>
      </c>
      <c r="BH233" s="150">
        <f>IF(N233="sníž. přenesená",J233,0)</f>
        <v>0</v>
      </c>
      <c r="BI233" s="150">
        <f>IF(N233="nulová",J233,0)</f>
        <v>0</v>
      </c>
      <c r="BJ233" s="17" t="s">
        <v>84</v>
      </c>
      <c r="BK233" s="150">
        <f>ROUND(I233*H233,2)</f>
        <v>0</v>
      </c>
      <c r="BL233" s="17" t="s">
        <v>193</v>
      </c>
      <c r="BM233" s="149" t="s">
        <v>300</v>
      </c>
    </row>
    <row r="234" spans="2:65" s="12" customFormat="1" ht="11.25">
      <c r="B234" s="155"/>
      <c r="D234" s="151" t="s">
        <v>197</v>
      </c>
      <c r="E234" s="156" t="s">
        <v>1</v>
      </c>
      <c r="F234" s="157" t="s">
        <v>238</v>
      </c>
      <c r="H234" s="156" t="s">
        <v>1</v>
      </c>
      <c r="I234" s="158"/>
      <c r="L234" s="155"/>
      <c r="M234" s="159"/>
      <c r="T234" s="160"/>
      <c r="AT234" s="156" t="s">
        <v>197</v>
      </c>
      <c r="AU234" s="156" t="s">
        <v>84</v>
      </c>
      <c r="AV234" s="12" t="s">
        <v>80</v>
      </c>
      <c r="AW234" s="12" t="s">
        <v>30</v>
      </c>
      <c r="AX234" s="12" t="s">
        <v>73</v>
      </c>
      <c r="AY234" s="156" t="s">
        <v>187</v>
      </c>
    </row>
    <row r="235" spans="2:65" s="13" customFormat="1" ht="11.25">
      <c r="B235" s="161"/>
      <c r="D235" s="151" t="s">
        <v>197</v>
      </c>
      <c r="E235" s="162" t="s">
        <v>1</v>
      </c>
      <c r="F235" s="163" t="s">
        <v>301</v>
      </c>
      <c r="H235" s="164">
        <v>1.41</v>
      </c>
      <c r="I235" s="165"/>
      <c r="L235" s="161"/>
      <c r="M235" s="166"/>
      <c r="T235" s="167"/>
      <c r="AT235" s="162" t="s">
        <v>197</v>
      </c>
      <c r="AU235" s="162" t="s">
        <v>84</v>
      </c>
      <c r="AV235" s="13" t="s">
        <v>84</v>
      </c>
      <c r="AW235" s="13" t="s">
        <v>30</v>
      </c>
      <c r="AX235" s="13" t="s">
        <v>73</v>
      </c>
      <c r="AY235" s="162" t="s">
        <v>187</v>
      </c>
    </row>
    <row r="236" spans="2:65" s="14" customFormat="1" ht="11.25">
      <c r="B236" s="168"/>
      <c r="D236" s="151" t="s">
        <v>197</v>
      </c>
      <c r="E236" s="169" t="s">
        <v>1</v>
      </c>
      <c r="F236" s="170" t="s">
        <v>202</v>
      </c>
      <c r="H236" s="171">
        <v>1.41</v>
      </c>
      <c r="I236" s="172"/>
      <c r="L236" s="168"/>
      <c r="M236" s="173"/>
      <c r="T236" s="174"/>
      <c r="AT236" s="169" t="s">
        <v>197</v>
      </c>
      <c r="AU236" s="169" t="s">
        <v>84</v>
      </c>
      <c r="AV236" s="14" t="s">
        <v>193</v>
      </c>
      <c r="AW236" s="14" t="s">
        <v>30</v>
      </c>
      <c r="AX236" s="14" t="s">
        <v>80</v>
      </c>
      <c r="AY236" s="169" t="s">
        <v>187</v>
      </c>
    </row>
    <row r="237" spans="2:65" s="11" customFormat="1" ht="22.9" customHeight="1">
      <c r="B237" s="125"/>
      <c r="D237" s="126" t="s">
        <v>72</v>
      </c>
      <c r="E237" s="135" t="s">
        <v>210</v>
      </c>
      <c r="F237" s="135" t="s">
        <v>302</v>
      </c>
      <c r="I237" s="128"/>
      <c r="J237" s="136">
        <f>BK237</f>
        <v>0</v>
      </c>
      <c r="L237" s="125"/>
      <c r="M237" s="130"/>
      <c r="P237" s="131">
        <f>SUM(P238:P334)</f>
        <v>0</v>
      </c>
      <c r="R237" s="131">
        <f>SUM(R238:R334)</f>
        <v>0</v>
      </c>
      <c r="T237" s="132">
        <f>SUM(T238:T334)</f>
        <v>0</v>
      </c>
      <c r="AR237" s="126" t="s">
        <v>80</v>
      </c>
      <c r="AT237" s="133" t="s">
        <v>72</v>
      </c>
      <c r="AU237" s="133" t="s">
        <v>80</v>
      </c>
      <c r="AY237" s="126" t="s">
        <v>187</v>
      </c>
      <c r="BK237" s="134">
        <f>SUM(BK238:BK334)</f>
        <v>0</v>
      </c>
    </row>
    <row r="238" spans="2:65" s="1" customFormat="1" ht="37.9" customHeight="1">
      <c r="B238" s="32"/>
      <c r="C238" s="137" t="s">
        <v>303</v>
      </c>
      <c r="D238" s="137" t="s">
        <v>189</v>
      </c>
      <c r="E238" s="138" t="s">
        <v>304</v>
      </c>
      <c r="F238" s="139" t="s">
        <v>305</v>
      </c>
      <c r="G238" s="140" t="s">
        <v>192</v>
      </c>
      <c r="H238" s="141">
        <v>6.8259999999999996</v>
      </c>
      <c r="I238" s="142"/>
      <c r="J238" s="143">
        <f>ROUND(I238*H238,2)</f>
        <v>0</v>
      </c>
      <c r="K238" s="144"/>
      <c r="L238" s="32"/>
      <c r="M238" s="145" t="s">
        <v>1</v>
      </c>
      <c r="N238" s="146" t="s">
        <v>39</v>
      </c>
      <c r="P238" s="147">
        <f>O238*H238</f>
        <v>0</v>
      </c>
      <c r="Q238" s="147">
        <v>0</v>
      </c>
      <c r="R238" s="147">
        <f>Q238*H238</f>
        <v>0</v>
      </c>
      <c r="S238" s="147">
        <v>0</v>
      </c>
      <c r="T238" s="148">
        <f>S238*H238</f>
        <v>0</v>
      </c>
      <c r="AR238" s="149" t="s">
        <v>193</v>
      </c>
      <c r="AT238" s="149" t="s">
        <v>189</v>
      </c>
      <c r="AU238" s="149" t="s">
        <v>84</v>
      </c>
      <c r="AY238" s="17" t="s">
        <v>187</v>
      </c>
      <c r="BE238" s="150">
        <f>IF(N238="základní",J238,0)</f>
        <v>0</v>
      </c>
      <c r="BF238" s="150">
        <f>IF(N238="snížená",J238,0)</f>
        <v>0</v>
      </c>
      <c r="BG238" s="150">
        <f>IF(N238="zákl. přenesená",J238,0)</f>
        <v>0</v>
      </c>
      <c r="BH238" s="150">
        <f>IF(N238="sníž. přenesená",J238,0)</f>
        <v>0</v>
      </c>
      <c r="BI238" s="150">
        <f>IF(N238="nulová",J238,0)</f>
        <v>0</v>
      </c>
      <c r="BJ238" s="17" t="s">
        <v>84</v>
      </c>
      <c r="BK238" s="150">
        <f>ROUND(I238*H238,2)</f>
        <v>0</v>
      </c>
      <c r="BL238" s="17" t="s">
        <v>193</v>
      </c>
      <c r="BM238" s="149" t="s">
        <v>306</v>
      </c>
    </row>
    <row r="239" spans="2:65" s="12" customFormat="1" ht="11.25">
      <c r="B239" s="155"/>
      <c r="D239" s="151" t="s">
        <v>197</v>
      </c>
      <c r="E239" s="156" t="s">
        <v>1</v>
      </c>
      <c r="F239" s="157" t="s">
        <v>207</v>
      </c>
      <c r="H239" s="156" t="s">
        <v>1</v>
      </c>
      <c r="I239" s="158"/>
      <c r="L239" s="155"/>
      <c r="M239" s="159"/>
      <c r="T239" s="160"/>
      <c r="AT239" s="156" t="s">
        <v>197</v>
      </c>
      <c r="AU239" s="156" t="s">
        <v>84</v>
      </c>
      <c r="AV239" s="12" t="s">
        <v>80</v>
      </c>
      <c r="AW239" s="12" t="s">
        <v>30</v>
      </c>
      <c r="AX239" s="12" t="s">
        <v>73</v>
      </c>
      <c r="AY239" s="156" t="s">
        <v>187</v>
      </c>
    </row>
    <row r="240" spans="2:65" s="12" customFormat="1" ht="11.25">
      <c r="B240" s="155"/>
      <c r="D240" s="151" t="s">
        <v>197</v>
      </c>
      <c r="E240" s="156" t="s">
        <v>1</v>
      </c>
      <c r="F240" s="157" t="s">
        <v>307</v>
      </c>
      <c r="H240" s="156" t="s">
        <v>1</v>
      </c>
      <c r="I240" s="158"/>
      <c r="L240" s="155"/>
      <c r="M240" s="159"/>
      <c r="T240" s="160"/>
      <c r="AT240" s="156" t="s">
        <v>197</v>
      </c>
      <c r="AU240" s="156" t="s">
        <v>84</v>
      </c>
      <c r="AV240" s="12" t="s">
        <v>80</v>
      </c>
      <c r="AW240" s="12" t="s">
        <v>30</v>
      </c>
      <c r="AX240" s="12" t="s">
        <v>73</v>
      </c>
      <c r="AY240" s="156" t="s">
        <v>187</v>
      </c>
    </row>
    <row r="241" spans="2:65" s="13" customFormat="1" ht="11.25">
      <c r="B241" s="161"/>
      <c r="D241" s="151" t="s">
        <v>197</v>
      </c>
      <c r="E241" s="162" t="s">
        <v>1</v>
      </c>
      <c r="F241" s="163" t="s">
        <v>308</v>
      </c>
      <c r="H241" s="164">
        <v>1.5680000000000001</v>
      </c>
      <c r="I241" s="165"/>
      <c r="L241" s="161"/>
      <c r="M241" s="166"/>
      <c r="T241" s="167"/>
      <c r="AT241" s="162" t="s">
        <v>197</v>
      </c>
      <c r="AU241" s="162" t="s">
        <v>84</v>
      </c>
      <c r="AV241" s="13" t="s">
        <v>84</v>
      </c>
      <c r="AW241" s="13" t="s">
        <v>30</v>
      </c>
      <c r="AX241" s="13" t="s">
        <v>73</v>
      </c>
      <c r="AY241" s="162" t="s">
        <v>187</v>
      </c>
    </row>
    <row r="242" spans="2:65" s="13" customFormat="1" ht="11.25">
      <c r="B242" s="161"/>
      <c r="D242" s="151" t="s">
        <v>197</v>
      </c>
      <c r="E242" s="162" t="s">
        <v>1</v>
      </c>
      <c r="F242" s="163" t="s">
        <v>309</v>
      </c>
      <c r="H242" s="164">
        <v>0.90900000000000003</v>
      </c>
      <c r="I242" s="165"/>
      <c r="L242" s="161"/>
      <c r="M242" s="166"/>
      <c r="T242" s="167"/>
      <c r="AT242" s="162" t="s">
        <v>197</v>
      </c>
      <c r="AU242" s="162" t="s">
        <v>84</v>
      </c>
      <c r="AV242" s="13" t="s">
        <v>84</v>
      </c>
      <c r="AW242" s="13" t="s">
        <v>30</v>
      </c>
      <c r="AX242" s="13" t="s">
        <v>73</v>
      </c>
      <c r="AY242" s="162" t="s">
        <v>187</v>
      </c>
    </row>
    <row r="243" spans="2:65" s="13" customFormat="1" ht="11.25">
      <c r="B243" s="161"/>
      <c r="D243" s="151" t="s">
        <v>197</v>
      </c>
      <c r="E243" s="162" t="s">
        <v>1</v>
      </c>
      <c r="F243" s="163" t="s">
        <v>310</v>
      </c>
      <c r="H243" s="164">
        <v>0.93600000000000005</v>
      </c>
      <c r="I243" s="165"/>
      <c r="L243" s="161"/>
      <c r="M243" s="166"/>
      <c r="T243" s="167"/>
      <c r="AT243" s="162" t="s">
        <v>197</v>
      </c>
      <c r="AU243" s="162" t="s">
        <v>84</v>
      </c>
      <c r="AV243" s="13" t="s">
        <v>84</v>
      </c>
      <c r="AW243" s="13" t="s">
        <v>30</v>
      </c>
      <c r="AX243" s="13" t="s">
        <v>73</v>
      </c>
      <c r="AY243" s="162" t="s">
        <v>187</v>
      </c>
    </row>
    <row r="244" spans="2:65" s="12" customFormat="1" ht="11.25">
      <c r="B244" s="155"/>
      <c r="D244" s="151" t="s">
        <v>197</v>
      </c>
      <c r="E244" s="156" t="s">
        <v>1</v>
      </c>
      <c r="F244" s="157" t="s">
        <v>311</v>
      </c>
      <c r="H244" s="156" t="s">
        <v>1</v>
      </c>
      <c r="I244" s="158"/>
      <c r="L244" s="155"/>
      <c r="M244" s="159"/>
      <c r="T244" s="160"/>
      <c r="AT244" s="156" t="s">
        <v>197</v>
      </c>
      <c r="AU244" s="156" t="s">
        <v>84</v>
      </c>
      <c r="AV244" s="12" t="s">
        <v>80</v>
      </c>
      <c r="AW244" s="12" t="s">
        <v>30</v>
      </c>
      <c r="AX244" s="12" t="s">
        <v>73</v>
      </c>
      <c r="AY244" s="156" t="s">
        <v>187</v>
      </c>
    </row>
    <row r="245" spans="2:65" s="13" customFormat="1" ht="11.25">
      <c r="B245" s="161"/>
      <c r="D245" s="151" t="s">
        <v>197</v>
      </c>
      <c r="E245" s="162" t="s">
        <v>1</v>
      </c>
      <c r="F245" s="163" t="s">
        <v>308</v>
      </c>
      <c r="H245" s="164">
        <v>1.5680000000000001</v>
      </c>
      <c r="I245" s="165"/>
      <c r="L245" s="161"/>
      <c r="M245" s="166"/>
      <c r="T245" s="167"/>
      <c r="AT245" s="162" t="s">
        <v>197</v>
      </c>
      <c r="AU245" s="162" t="s">
        <v>84</v>
      </c>
      <c r="AV245" s="13" t="s">
        <v>84</v>
      </c>
      <c r="AW245" s="13" t="s">
        <v>30</v>
      </c>
      <c r="AX245" s="13" t="s">
        <v>73</v>
      </c>
      <c r="AY245" s="162" t="s">
        <v>187</v>
      </c>
    </row>
    <row r="246" spans="2:65" s="13" customFormat="1" ht="11.25">
      <c r="B246" s="161"/>
      <c r="D246" s="151" t="s">
        <v>197</v>
      </c>
      <c r="E246" s="162" t="s">
        <v>1</v>
      </c>
      <c r="F246" s="163" t="s">
        <v>309</v>
      </c>
      <c r="H246" s="164">
        <v>0.90900000000000003</v>
      </c>
      <c r="I246" s="165"/>
      <c r="L246" s="161"/>
      <c r="M246" s="166"/>
      <c r="T246" s="167"/>
      <c r="AT246" s="162" t="s">
        <v>197</v>
      </c>
      <c r="AU246" s="162" t="s">
        <v>84</v>
      </c>
      <c r="AV246" s="13" t="s">
        <v>84</v>
      </c>
      <c r="AW246" s="13" t="s">
        <v>30</v>
      </c>
      <c r="AX246" s="13" t="s">
        <v>73</v>
      </c>
      <c r="AY246" s="162" t="s">
        <v>187</v>
      </c>
    </row>
    <row r="247" spans="2:65" s="13" customFormat="1" ht="11.25">
      <c r="B247" s="161"/>
      <c r="D247" s="151" t="s">
        <v>197</v>
      </c>
      <c r="E247" s="162" t="s">
        <v>1</v>
      </c>
      <c r="F247" s="163" t="s">
        <v>310</v>
      </c>
      <c r="H247" s="164">
        <v>0.93600000000000005</v>
      </c>
      <c r="I247" s="165"/>
      <c r="L247" s="161"/>
      <c r="M247" s="166"/>
      <c r="T247" s="167"/>
      <c r="AT247" s="162" t="s">
        <v>197</v>
      </c>
      <c r="AU247" s="162" t="s">
        <v>84</v>
      </c>
      <c r="AV247" s="13" t="s">
        <v>84</v>
      </c>
      <c r="AW247" s="13" t="s">
        <v>30</v>
      </c>
      <c r="AX247" s="13" t="s">
        <v>73</v>
      </c>
      <c r="AY247" s="162" t="s">
        <v>187</v>
      </c>
    </row>
    <row r="248" spans="2:65" s="14" customFormat="1" ht="11.25">
      <c r="B248" s="168"/>
      <c r="D248" s="151" t="s">
        <v>197</v>
      </c>
      <c r="E248" s="169" t="s">
        <v>1</v>
      </c>
      <c r="F248" s="170" t="s">
        <v>202</v>
      </c>
      <c r="H248" s="171">
        <v>6.8259999999999996</v>
      </c>
      <c r="I248" s="172"/>
      <c r="L248" s="168"/>
      <c r="M248" s="173"/>
      <c r="T248" s="174"/>
      <c r="AT248" s="169" t="s">
        <v>197</v>
      </c>
      <c r="AU248" s="169" t="s">
        <v>84</v>
      </c>
      <c r="AV248" s="14" t="s">
        <v>193</v>
      </c>
      <c r="AW248" s="14" t="s">
        <v>30</v>
      </c>
      <c r="AX248" s="14" t="s">
        <v>80</v>
      </c>
      <c r="AY248" s="169" t="s">
        <v>187</v>
      </c>
    </row>
    <row r="249" spans="2:65" s="1" customFormat="1" ht="44.25" customHeight="1">
      <c r="B249" s="32"/>
      <c r="C249" s="137" t="s">
        <v>312</v>
      </c>
      <c r="D249" s="137" t="s">
        <v>189</v>
      </c>
      <c r="E249" s="138" t="s">
        <v>313</v>
      </c>
      <c r="F249" s="139" t="s">
        <v>314</v>
      </c>
      <c r="G249" s="140" t="s">
        <v>245</v>
      </c>
      <c r="H249" s="141">
        <v>64.188000000000002</v>
      </c>
      <c r="I249" s="142"/>
      <c r="J249" s="143">
        <f>ROUND(I249*H249,2)</f>
        <v>0</v>
      </c>
      <c r="K249" s="144"/>
      <c r="L249" s="32"/>
      <c r="M249" s="145" t="s">
        <v>1</v>
      </c>
      <c r="N249" s="146" t="s">
        <v>39</v>
      </c>
      <c r="P249" s="147">
        <f>O249*H249</f>
        <v>0</v>
      </c>
      <c r="Q249" s="147">
        <v>0</v>
      </c>
      <c r="R249" s="147">
        <f>Q249*H249</f>
        <v>0</v>
      </c>
      <c r="S249" s="147">
        <v>0</v>
      </c>
      <c r="T249" s="148">
        <f>S249*H249</f>
        <v>0</v>
      </c>
      <c r="AR249" s="149" t="s">
        <v>193</v>
      </c>
      <c r="AT249" s="149" t="s">
        <v>189</v>
      </c>
      <c r="AU249" s="149" t="s">
        <v>84</v>
      </c>
      <c r="AY249" s="17" t="s">
        <v>187</v>
      </c>
      <c r="BE249" s="150">
        <f>IF(N249="základní",J249,0)</f>
        <v>0</v>
      </c>
      <c r="BF249" s="150">
        <f>IF(N249="snížená",J249,0)</f>
        <v>0</v>
      </c>
      <c r="BG249" s="150">
        <f>IF(N249="zákl. přenesená",J249,0)</f>
        <v>0</v>
      </c>
      <c r="BH249" s="150">
        <f>IF(N249="sníž. přenesená",J249,0)</f>
        <v>0</v>
      </c>
      <c r="BI249" s="150">
        <f>IF(N249="nulová",J249,0)</f>
        <v>0</v>
      </c>
      <c r="BJ249" s="17" t="s">
        <v>84</v>
      </c>
      <c r="BK249" s="150">
        <f>ROUND(I249*H249,2)</f>
        <v>0</v>
      </c>
      <c r="BL249" s="17" t="s">
        <v>193</v>
      </c>
      <c r="BM249" s="149" t="s">
        <v>315</v>
      </c>
    </row>
    <row r="250" spans="2:65" s="12" customFormat="1" ht="11.25">
      <c r="B250" s="155"/>
      <c r="D250" s="151" t="s">
        <v>197</v>
      </c>
      <c r="E250" s="156" t="s">
        <v>1</v>
      </c>
      <c r="F250" s="157" t="s">
        <v>207</v>
      </c>
      <c r="H250" s="156" t="s">
        <v>1</v>
      </c>
      <c r="I250" s="158"/>
      <c r="L250" s="155"/>
      <c r="M250" s="159"/>
      <c r="T250" s="160"/>
      <c r="AT250" s="156" t="s">
        <v>197</v>
      </c>
      <c r="AU250" s="156" t="s">
        <v>84</v>
      </c>
      <c r="AV250" s="12" t="s">
        <v>80</v>
      </c>
      <c r="AW250" s="12" t="s">
        <v>30</v>
      </c>
      <c r="AX250" s="12" t="s">
        <v>73</v>
      </c>
      <c r="AY250" s="156" t="s">
        <v>187</v>
      </c>
    </row>
    <row r="251" spans="2:65" s="13" customFormat="1" ht="11.25">
      <c r="B251" s="161"/>
      <c r="D251" s="151" t="s">
        <v>197</v>
      </c>
      <c r="E251" s="162" t="s">
        <v>1</v>
      </c>
      <c r="F251" s="163" t="s">
        <v>316</v>
      </c>
      <c r="H251" s="164">
        <v>67.34</v>
      </c>
      <c r="I251" s="165"/>
      <c r="L251" s="161"/>
      <c r="M251" s="166"/>
      <c r="T251" s="167"/>
      <c r="AT251" s="162" t="s">
        <v>197</v>
      </c>
      <c r="AU251" s="162" t="s">
        <v>84</v>
      </c>
      <c r="AV251" s="13" t="s">
        <v>84</v>
      </c>
      <c r="AW251" s="13" t="s">
        <v>30</v>
      </c>
      <c r="AX251" s="13" t="s">
        <v>73</v>
      </c>
      <c r="AY251" s="162" t="s">
        <v>187</v>
      </c>
    </row>
    <row r="252" spans="2:65" s="13" customFormat="1" ht="11.25">
      <c r="B252" s="161"/>
      <c r="D252" s="151" t="s">
        <v>197</v>
      </c>
      <c r="E252" s="162" t="s">
        <v>1</v>
      </c>
      <c r="F252" s="163" t="s">
        <v>317</v>
      </c>
      <c r="H252" s="164">
        <v>-3.1520000000000001</v>
      </c>
      <c r="I252" s="165"/>
      <c r="L252" s="161"/>
      <c r="M252" s="166"/>
      <c r="T252" s="167"/>
      <c r="AT252" s="162" t="s">
        <v>197</v>
      </c>
      <c r="AU252" s="162" t="s">
        <v>84</v>
      </c>
      <c r="AV252" s="13" t="s">
        <v>84</v>
      </c>
      <c r="AW252" s="13" t="s">
        <v>30</v>
      </c>
      <c r="AX252" s="13" t="s">
        <v>73</v>
      </c>
      <c r="AY252" s="162" t="s">
        <v>187</v>
      </c>
    </row>
    <row r="253" spans="2:65" s="14" customFormat="1" ht="11.25">
      <c r="B253" s="168"/>
      <c r="D253" s="151" t="s">
        <v>197</v>
      </c>
      <c r="E253" s="169" t="s">
        <v>1</v>
      </c>
      <c r="F253" s="170" t="s">
        <v>202</v>
      </c>
      <c r="H253" s="171">
        <v>64.188000000000002</v>
      </c>
      <c r="I253" s="172"/>
      <c r="L253" s="168"/>
      <c r="M253" s="173"/>
      <c r="T253" s="174"/>
      <c r="AT253" s="169" t="s">
        <v>197</v>
      </c>
      <c r="AU253" s="169" t="s">
        <v>84</v>
      </c>
      <c r="AV253" s="14" t="s">
        <v>193</v>
      </c>
      <c r="AW253" s="14" t="s">
        <v>30</v>
      </c>
      <c r="AX253" s="14" t="s">
        <v>80</v>
      </c>
      <c r="AY253" s="169" t="s">
        <v>187</v>
      </c>
    </row>
    <row r="254" spans="2:65" s="1" customFormat="1" ht="37.9" customHeight="1">
      <c r="B254" s="32"/>
      <c r="C254" s="137" t="s">
        <v>7</v>
      </c>
      <c r="D254" s="137" t="s">
        <v>189</v>
      </c>
      <c r="E254" s="138" t="s">
        <v>318</v>
      </c>
      <c r="F254" s="139" t="s">
        <v>319</v>
      </c>
      <c r="G254" s="140" t="s">
        <v>217</v>
      </c>
      <c r="H254" s="141">
        <v>9.4E-2</v>
      </c>
      <c r="I254" s="142"/>
      <c r="J254" s="143">
        <f>ROUND(I254*H254,2)</f>
        <v>0</v>
      </c>
      <c r="K254" s="144"/>
      <c r="L254" s="32"/>
      <c r="M254" s="145" t="s">
        <v>1</v>
      </c>
      <c r="N254" s="146" t="s">
        <v>39</v>
      </c>
      <c r="P254" s="147">
        <f>O254*H254</f>
        <v>0</v>
      </c>
      <c r="Q254" s="147">
        <v>0</v>
      </c>
      <c r="R254" s="147">
        <f>Q254*H254</f>
        <v>0</v>
      </c>
      <c r="S254" s="147">
        <v>0</v>
      </c>
      <c r="T254" s="148">
        <f>S254*H254</f>
        <v>0</v>
      </c>
      <c r="AR254" s="149" t="s">
        <v>193</v>
      </c>
      <c r="AT254" s="149" t="s">
        <v>189</v>
      </c>
      <c r="AU254" s="149" t="s">
        <v>84</v>
      </c>
      <c r="AY254" s="17" t="s">
        <v>187</v>
      </c>
      <c r="BE254" s="150">
        <f>IF(N254="základní",J254,0)</f>
        <v>0</v>
      </c>
      <c r="BF254" s="150">
        <f>IF(N254="snížená",J254,0)</f>
        <v>0</v>
      </c>
      <c r="BG254" s="150">
        <f>IF(N254="zákl. přenesená",J254,0)</f>
        <v>0</v>
      </c>
      <c r="BH254" s="150">
        <f>IF(N254="sníž. přenesená",J254,0)</f>
        <v>0</v>
      </c>
      <c r="BI254" s="150">
        <f>IF(N254="nulová",J254,0)</f>
        <v>0</v>
      </c>
      <c r="BJ254" s="17" t="s">
        <v>84</v>
      </c>
      <c r="BK254" s="150">
        <f>ROUND(I254*H254,2)</f>
        <v>0</v>
      </c>
      <c r="BL254" s="17" t="s">
        <v>193</v>
      </c>
      <c r="BM254" s="149" t="s">
        <v>320</v>
      </c>
    </row>
    <row r="255" spans="2:65" s="12" customFormat="1" ht="11.25">
      <c r="B255" s="155"/>
      <c r="D255" s="151" t="s">
        <v>197</v>
      </c>
      <c r="E255" s="156" t="s">
        <v>1</v>
      </c>
      <c r="F255" s="157" t="s">
        <v>238</v>
      </c>
      <c r="H255" s="156" t="s">
        <v>1</v>
      </c>
      <c r="I255" s="158"/>
      <c r="L255" s="155"/>
      <c r="M255" s="159"/>
      <c r="T255" s="160"/>
      <c r="AT255" s="156" t="s">
        <v>197</v>
      </c>
      <c r="AU255" s="156" t="s">
        <v>84</v>
      </c>
      <c r="AV255" s="12" t="s">
        <v>80</v>
      </c>
      <c r="AW255" s="12" t="s">
        <v>30</v>
      </c>
      <c r="AX255" s="12" t="s">
        <v>73</v>
      </c>
      <c r="AY255" s="156" t="s">
        <v>187</v>
      </c>
    </row>
    <row r="256" spans="2:65" s="12" customFormat="1" ht="11.25">
      <c r="B256" s="155"/>
      <c r="D256" s="151" t="s">
        <v>197</v>
      </c>
      <c r="E256" s="156" t="s">
        <v>1</v>
      </c>
      <c r="F256" s="157" t="s">
        <v>321</v>
      </c>
      <c r="H256" s="156" t="s">
        <v>1</v>
      </c>
      <c r="I256" s="158"/>
      <c r="L256" s="155"/>
      <c r="M256" s="159"/>
      <c r="T256" s="160"/>
      <c r="AT256" s="156" t="s">
        <v>197</v>
      </c>
      <c r="AU256" s="156" t="s">
        <v>84</v>
      </c>
      <c r="AV256" s="12" t="s">
        <v>80</v>
      </c>
      <c r="AW256" s="12" t="s">
        <v>30</v>
      </c>
      <c r="AX256" s="12" t="s">
        <v>73</v>
      </c>
      <c r="AY256" s="156" t="s">
        <v>187</v>
      </c>
    </row>
    <row r="257" spans="2:65" s="13" customFormat="1" ht="11.25">
      <c r="B257" s="161"/>
      <c r="D257" s="151" t="s">
        <v>197</v>
      </c>
      <c r="E257" s="162" t="s">
        <v>1</v>
      </c>
      <c r="F257" s="163" t="s">
        <v>322</v>
      </c>
      <c r="H257" s="164">
        <v>1.7000000000000001E-2</v>
      </c>
      <c r="I257" s="165"/>
      <c r="L257" s="161"/>
      <c r="M257" s="166"/>
      <c r="T257" s="167"/>
      <c r="AT257" s="162" t="s">
        <v>197</v>
      </c>
      <c r="AU257" s="162" t="s">
        <v>84</v>
      </c>
      <c r="AV257" s="13" t="s">
        <v>84</v>
      </c>
      <c r="AW257" s="13" t="s">
        <v>30</v>
      </c>
      <c r="AX257" s="13" t="s">
        <v>73</v>
      </c>
      <c r="AY257" s="162" t="s">
        <v>187</v>
      </c>
    </row>
    <row r="258" spans="2:65" s="12" customFormat="1" ht="11.25">
      <c r="B258" s="155"/>
      <c r="D258" s="151" t="s">
        <v>197</v>
      </c>
      <c r="E258" s="156" t="s">
        <v>1</v>
      </c>
      <c r="F258" s="157" t="s">
        <v>323</v>
      </c>
      <c r="H258" s="156" t="s">
        <v>1</v>
      </c>
      <c r="I258" s="158"/>
      <c r="L258" s="155"/>
      <c r="M258" s="159"/>
      <c r="T258" s="160"/>
      <c r="AT258" s="156" t="s">
        <v>197</v>
      </c>
      <c r="AU258" s="156" t="s">
        <v>84</v>
      </c>
      <c r="AV258" s="12" t="s">
        <v>80</v>
      </c>
      <c r="AW258" s="12" t="s">
        <v>30</v>
      </c>
      <c r="AX258" s="12" t="s">
        <v>73</v>
      </c>
      <c r="AY258" s="156" t="s">
        <v>187</v>
      </c>
    </row>
    <row r="259" spans="2:65" s="13" customFormat="1" ht="11.25">
      <c r="B259" s="161"/>
      <c r="D259" s="151" t="s">
        <v>197</v>
      </c>
      <c r="E259" s="162" t="s">
        <v>1</v>
      </c>
      <c r="F259" s="163" t="s">
        <v>324</v>
      </c>
      <c r="H259" s="164">
        <v>7.6999999999999999E-2</v>
      </c>
      <c r="I259" s="165"/>
      <c r="L259" s="161"/>
      <c r="M259" s="166"/>
      <c r="T259" s="167"/>
      <c r="AT259" s="162" t="s">
        <v>197</v>
      </c>
      <c r="AU259" s="162" t="s">
        <v>84</v>
      </c>
      <c r="AV259" s="13" t="s">
        <v>84</v>
      </c>
      <c r="AW259" s="13" t="s">
        <v>30</v>
      </c>
      <c r="AX259" s="13" t="s">
        <v>73</v>
      </c>
      <c r="AY259" s="162" t="s">
        <v>187</v>
      </c>
    </row>
    <row r="260" spans="2:65" s="14" customFormat="1" ht="11.25">
      <c r="B260" s="168"/>
      <c r="D260" s="151" t="s">
        <v>197</v>
      </c>
      <c r="E260" s="169" t="s">
        <v>1</v>
      </c>
      <c r="F260" s="170" t="s">
        <v>202</v>
      </c>
      <c r="H260" s="171">
        <v>9.4E-2</v>
      </c>
      <c r="I260" s="172"/>
      <c r="L260" s="168"/>
      <c r="M260" s="173"/>
      <c r="T260" s="174"/>
      <c r="AT260" s="169" t="s">
        <v>197</v>
      </c>
      <c r="AU260" s="169" t="s">
        <v>84</v>
      </c>
      <c r="AV260" s="14" t="s">
        <v>193</v>
      </c>
      <c r="AW260" s="14" t="s">
        <v>30</v>
      </c>
      <c r="AX260" s="14" t="s">
        <v>80</v>
      </c>
      <c r="AY260" s="169" t="s">
        <v>187</v>
      </c>
    </row>
    <row r="261" spans="2:65" s="1" customFormat="1" ht="37.9" customHeight="1">
      <c r="B261" s="32"/>
      <c r="C261" s="137" t="s">
        <v>325</v>
      </c>
      <c r="D261" s="137" t="s">
        <v>189</v>
      </c>
      <c r="E261" s="138" t="s">
        <v>326</v>
      </c>
      <c r="F261" s="139" t="s">
        <v>327</v>
      </c>
      <c r="G261" s="140" t="s">
        <v>217</v>
      </c>
      <c r="H261" s="141">
        <v>0.61</v>
      </c>
      <c r="I261" s="142"/>
      <c r="J261" s="143">
        <f>ROUND(I261*H261,2)</f>
        <v>0</v>
      </c>
      <c r="K261" s="144"/>
      <c r="L261" s="32"/>
      <c r="M261" s="145" t="s">
        <v>1</v>
      </c>
      <c r="N261" s="146" t="s">
        <v>39</v>
      </c>
      <c r="P261" s="147">
        <f>O261*H261</f>
        <v>0</v>
      </c>
      <c r="Q261" s="147">
        <v>0</v>
      </c>
      <c r="R261" s="147">
        <f>Q261*H261</f>
        <v>0</v>
      </c>
      <c r="S261" s="147">
        <v>0</v>
      </c>
      <c r="T261" s="148">
        <f>S261*H261</f>
        <v>0</v>
      </c>
      <c r="AR261" s="149" t="s">
        <v>193</v>
      </c>
      <c r="AT261" s="149" t="s">
        <v>189</v>
      </c>
      <c r="AU261" s="149" t="s">
        <v>84</v>
      </c>
      <c r="AY261" s="17" t="s">
        <v>187</v>
      </c>
      <c r="BE261" s="150">
        <f>IF(N261="základní",J261,0)</f>
        <v>0</v>
      </c>
      <c r="BF261" s="150">
        <f>IF(N261="snížená",J261,0)</f>
        <v>0</v>
      </c>
      <c r="BG261" s="150">
        <f>IF(N261="zákl. přenesená",J261,0)</f>
        <v>0</v>
      </c>
      <c r="BH261" s="150">
        <f>IF(N261="sníž. přenesená",J261,0)</f>
        <v>0</v>
      </c>
      <c r="BI261" s="150">
        <f>IF(N261="nulová",J261,0)</f>
        <v>0</v>
      </c>
      <c r="BJ261" s="17" t="s">
        <v>84</v>
      </c>
      <c r="BK261" s="150">
        <f>ROUND(I261*H261,2)</f>
        <v>0</v>
      </c>
      <c r="BL261" s="17" t="s">
        <v>193</v>
      </c>
      <c r="BM261" s="149" t="s">
        <v>328</v>
      </c>
    </row>
    <row r="262" spans="2:65" s="1" customFormat="1" ht="58.5">
      <c r="B262" s="32"/>
      <c r="D262" s="151" t="s">
        <v>195</v>
      </c>
      <c r="F262" s="152" t="s">
        <v>329</v>
      </c>
      <c r="I262" s="153"/>
      <c r="L262" s="32"/>
      <c r="M262" s="154"/>
      <c r="T262" s="56"/>
      <c r="AT262" s="17" t="s">
        <v>195</v>
      </c>
      <c r="AU262" s="17" t="s">
        <v>84</v>
      </c>
    </row>
    <row r="263" spans="2:65" s="12" customFormat="1" ht="11.25">
      <c r="B263" s="155"/>
      <c r="D263" s="151" t="s">
        <v>197</v>
      </c>
      <c r="E263" s="156" t="s">
        <v>1</v>
      </c>
      <c r="F263" s="157" t="s">
        <v>238</v>
      </c>
      <c r="H263" s="156" t="s">
        <v>1</v>
      </c>
      <c r="I263" s="158"/>
      <c r="L263" s="155"/>
      <c r="M263" s="159"/>
      <c r="T263" s="160"/>
      <c r="AT263" s="156" t="s">
        <v>197</v>
      </c>
      <c r="AU263" s="156" t="s">
        <v>84</v>
      </c>
      <c r="AV263" s="12" t="s">
        <v>80</v>
      </c>
      <c r="AW263" s="12" t="s">
        <v>30</v>
      </c>
      <c r="AX263" s="12" t="s">
        <v>73</v>
      </c>
      <c r="AY263" s="156" t="s">
        <v>187</v>
      </c>
    </row>
    <row r="264" spans="2:65" s="12" customFormat="1" ht="11.25">
      <c r="B264" s="155"/>
      <c r="D264" s="151" t="s">
        <v>197</v>
      </c>
      <c r="E264" s="156" t="s">
        <v>1</v>
      </c>
      <c r="F264" s="157" t="s">
        <v>330</v>
      </c>
      <c r="H264" s="156" t="s">
        <v>1</v>
      </c>
      <c r="I264" s="158"/>
      <c r="L264" s="155"/>
      <c r="M264" s="159"/>
      <c r="T264" s="160"/>
      <c r="AT264" s="156" t="s">
        <v>197</v>
      </c>
      <c r="AU264" s="156" t="s">
        <v>84</v>
      </c>
      <c r="AV264" s="12" t="s">
        <v>80</v>
      </c>
      <c r="AW264" s="12" t="s">
        <v>30</v>
      </c>
      <c r="AX264" s="12" t="s">
        <v>73</v>
      </c>
      <c r="AY264" s="156" t="s">
        <v>187</v>
      </c>
    </row>
    <row r="265" spans="2:65" s="12" customFormat="1" ht="11.25">
      <c r="B265" s="155"/>
      <c r="D265" s="151" t="s">
        <v>197</v>
      </c>
      <c r="E265" s="156" t="s">
        <v>1</v>
      </c>
      <c r="F265" s="157" t="s">
        <v>331</v>
      </c>
      <c r="H265" s="156" t="s">
        <v>1</v>
      </c>
      <c r="I265" s="158"/>
      <c r="L265" s="155"/>
      <c r="M265" s="159"/>
      <c r="T265" s="160"/>
      <c r="AT265" s="156" t="s">
        <v>197</v>
      </c>
      <c r="AU265" s="156" t="s">
        <v>84</v>
      </c>
      <c r="AV265" s="12" t="s">
        <v>80</v>
      </c>
      <c r="AW265" s="12" t="s">
        <v>30</v>
      </c>
      <c r="AX265" s="12" t="s">
        <v>73</v>
      </c>
      <c r="AY265" s="156" t="s">
        <v>187</v>
      </c>
    </row>
    <row r="266" spans="2:65" s="13" customFormat="1" ht="11.25">
      <c r="B266" s="161"/>
      <c r="D266" s="151" t="s">
        <v>197</v>
      </c>
      <c r="E266" s="162" t="s">
        <v>1</v>
      </c>
      <c r="F266" s="163" t="s">
        <v>332</v>
      </c>
      <c r="H266" s="164">
        <v>0.18099999999999999</v>
      </c>
      <c r="I266" s="165"/>
      <c r="L266" s="161"/>
      <c r="M266" s="166"/>
      <c r="T266" s="167"/>
      <c r="AT266" s="162" t="s">
        <v>197</v>
      </c>
      <c r="AU266" s="162" t="s">
        <v>84</v>
      </c>
      <c r="AV266" s="13" t="s">
        <v>84</v>
      </c>
      <c r="AW266" s="13" t="s">
        <v>30</v>
      </c>
      <c r="AX266" s="13" t="s">
        <v>73</v>
      </c>
      <c r="AY266" s="162" t="s">
        <v>187</v>
      </c>
    </row>
    <row r="267" spans="2:65" s="12" customFormat="1" ht="11.25">
      <c r="B267" s="155"/>
      <c r="D267" s="151" t="s">
        <v>197</v>
      </c>
      <c r="E267" s="156" t="s">
        <v>1</v>
      </c>
      <c r="F267" s="157" t="s">
        <v>333</v>
      </c>
      <c r="H267" s="156" t="s">
        <v>1</v>
      </c>
      <c r="I267" s="158"/>
      <c r="L267" s="155"/>
      <c r="M267" s="159"/>
      <c r="T267" s="160"/>
      <c r="AT267" s="156" t="s">
        <v>197</v>
      </c>
      <c r="AU267" s="156" t="s">
        <v>84</v>
      </c>
      <c r="AV267" s="12" t="s">
        <v>80</v>
      </c>
      <c r="AW267" s="12" t="s">
        <v>30</v>
      </c>
      <c r="AX267" s="12" t="s">
        <v>73</v>
      </c>
      <c r="AY267" s="156" t="s">
        <v>187</v>
      </c>
    </row>
    <row r="268" spans="2:65" s="13" customFormat="1" ht="11.25">
      <c r="B268" s="161"/>
      <c r="D268" s="151" t="s">
        <v>197</v>
      </c>
      <c r="E268" s="162" t="s">
        <v>1</v>
      </c>
      <c r="F268" s="163" t="s">
        <v>334</v>
      </c>
      <c r="H268" s="164">
        <v>0.30399999999999999</v>
      </c>
      <c r="I268" s="165"/>
      <c r="L268" s="161"/>
      <c r="M268" s="166"/>
      <c r="T268" s="167"/>
      <c r="AT268" s="162" t="s">
        <v>197</v>
      </c>
      <c r="AU268" s="162" t="s">
        <v>84</v>
      </c>
      <c r="AV268" s="13" t="s">
        <v>84</v>
      </c>
      <c r="AW268" s="13" t="s">
        <v>30</v>
      </c>
      <c r="AX268" s="13" t="s">
        <v>73</v>
      </c>
      <c r="AY268" s="162" t="s">
        <v>187</v>
      </c>
    </row>
    <row r="269" spans="2:65" s="12" customFormat="1" ht="11.25">
      <c r="B269" s="155"/>
      <c r="D269" s="151" t="s">
        <v>197</v>
      </c>
      <c r="E269" s="156" t="s">
        <v>1</v>
      </c>
      <c r="F269" s="157" t="s">
        <v>335</v>
      </c>
      <c r="H269" s="156" t="s">
        <v>1</v>
      </c>
      <c r="I269" s="158"/>
      <c r="L269" s="155"/>
      <c r="M269" s="159"/>
      <c r="T269" s="160"/>
      <c r="AT269" s="156" t="s">
        <v>197</v>
      </c>
      <c r="AU269" s="156" t="s">
        <v>84</v>
      </c>
      <c r="AV269" s="12" t="s">
        <v>80</v>
      </c>
      <c r="AW269" s="12" t="s">
        <v>30</v>
      </c>
      <c r="AX269" s="12" t="s">
        <v>73</v>
      </c>
      <c r="AY269" s="156" t="s">
        <v>187</v>
      </c>
    </row>
    <row r="270" spans="2:65" s="13" customFormat="1" ht="11.25">
      <c r="B270" s="161"/>
      <c r="D270" s="151" t="s">
        <v>197</v>
      </c>
      <c r="E270" s="162" t="s">
        <v>1</v>
      </c>
      <c r="F270" s="163" t="s">
        <v>336</v>
      </c>
      <c r="H270" s="164">
        <v>0.125</v>
      </c>
      <c r="I270" s="165"/>
      <c r="L270" s="161"/>
      <c r="M270" s="166"/>
      <c r="T270" s="167"/>
      <c r="AT270" s="162" t="s">
        <v>197</v>
      </c>
      <c r="AU270" s="162" t="s">
        <v>84</v>
      </c>
      <c r="AV270" s="13" t="s">
        <v>84</v>
      </c>
      <c r="AW270" s="13" t="s">
        <v>30</v>
      </c>
      <c r="AX270" s="13" t="s">
        <v>73</v>
      </c>
      <c r="AY270" s="162" t="s">
        <v>187</v>
      </c>
    </row>
    <row r="271" spans="2:65" s="14" customFormat="1" ht="11.25">
      <c r="B271" s="168"/>
      <c r="D271" s="151" t="s">
        <v>197</v>
      </c>
      <c r="E271" s="169" t="s">
        <v>1</v>
      </c>
      <c r="F271" s="170" t="s">
        <v>202</v>
      </c>
      <c r="H271" s="171">
        <v>0.61</v>
      </c>
      <c r="I271" s="172"/>
      <c r="L271" s="168"/>
      <c r="M271" s="173"/>
      <c r="T271" s="174"/>
      <c r="AT271" s="169" t="s">
        <v>197</v>
      </c>
      <c r="AU271" s="169" t="s">
        <v>84</v>
      </c>
      <c r="AV271" s="14" t="s">
        <v>193</v>
      </c>
      <c r="AW271" s="14" t="s">
        <v>30</v>
      </c>
      <c r="AX271" s="14" t="s">
        <v>80</v>
      </c>
      <c r="AY271" s="169" t="s">
        <v>187</v>
      </c>
    </row>
    <row r="272" spans="2:65" s="1" customFormat="1" ht="16.5" customHeight="1">
      <c r="B272" s="32"/>
      <c r="C272" s="175" t="s">
        <v>337</v>
      </c>
      <c r="D272" s="175" t="s">
        <v>338</v>
      </c>
      <c r="E272" s="176" t="s">
        <v>339</v>
      </c>
      <c r="F272" s="177" t="s">
        <v>340</v>
      </c>
      <c r="G272" s="178" t="s">
        <v>217</v>
      </c>
      <c r="H272" s="179">
        <v>0.65900000000000003</v>
      </c>
      <c r="I272" s="180"/>
      <c r="J272" s="181">
        <f>ROUND(I272*H272,2)</f>
        <v>0</v>
      </c>
      <c r="K272" s="182"/>
      <c r="L272" s="183"/>
      <c r="M272" s="184" t="s">
        <v>1</v>
      </c>
      <c r="N272" s="185" t="s">
        <v>39</v>
      </c>
      <c r="P272" s="147">
        <f>O272*H272</f>
        <v>0</v>
      </c>
      <c r="Q272" s="147">
        <v>0</v>
      </c>
      <c r="R272" s="147">
        <f>Q272*H272</f>
        <v>0</v>
      </c>
      <c r="S272" s="147">
        <v>0</v>
      </c>
      <c r="T272" s="148">
        <f>S272*H272</f>
        <v>0</v>
      </c>
      <c r="AR272" s="149" t="s">
        <v>242</v>
      </c>
      <c r="AT272" s="149" t="s">
        <v>338</v>
      </c>
      <c r="AU272" s="149" t="s">
        <v>84</v>
      </c>
      <c r="AY272" s="17" t="s">
        <v>187</v>
      </c>
      <c r="BE272" s="150">
        <f>IF(N272="základní",J272,0)</f>
        <v>0</v>
      </c>
      <c r="BF272" s="150">
        <f>IF(N272="snížená",J272,0)</f>
        <v>0</v>
      </c>
      <c r="BG272" s="150">
        <f>IF(N272="zákl. přenesená",J272,0)</f>
        <v>0</v>
      </c>
      <c r="BH272" s="150">
        <f>IF(N272="sníž. přenesená",J272,0)</f>
        <v>0</v>
      </c>
      <c r="BI272" s="150">
        <f>IF(N272="nulová",J272,0)</f>
        <v>0</v>
      </c>
      <c r="BJ272" s="17" t="s">
        <v>84</v>
      </c>
      <c r="BK272" s="150">
        <f>ROUND(I272*H272,2)</f>
        <v>0</v>
      </c>
      <c r="BL272" s="17" t="s">
        <v>193</v>
      </c>
      <c r="BM272" s="149" t="s">
        <v>341</v>
      </c>
    </row>
    <row r="273" spans="2:65" s="13" customFormat="1" ht="11.25">
      <c r="B273" s="161"/>
      <c r="D273" s="151" t="s">
        <v>197</v>
      </c>
      <c r="E273" s="162" t="s">
        <v>1</v>
      </c>
      <c r="F273" s="163" t="s">
        <v>342</v>
      </c>
      <c r="H273" s="164">
        <v>0.65900000000000003</v>
      </c>
      <c r="I273" s="165"/>
      <c r="L273" s="161"/>
      <c r="M273" s="166"/>
      <c r="T273" s="167"/>
      <c r="AT273" s="162" t="s">
        <v>197</v>
      </c>
      <c r="AU273" s="162" t="s">
        <v>84</v>
      </c>
      <c r="AV273" s="13" t="s">
        <v>84</v>
      </c>
      <c r="AW273" s="13" t="s">
        <v>30</v>
      </c>
      <c r="AX273" s="13" t="s">
        <v>73</v>
      </c>
      <c r="AY273" s="162" t="s">
        <v>187</v>
      </c>
    </row>
    <row r="274" spans="2:65" s="14" customFormat="1" ht="11.25">
      <c r="B274" s="168"/>
      <c r="D274" s="151" t="s">
        <v>197</v>
      </c>
      <c r="E274" s="169" t="s">
        <v>1</v>
      </c>
      <c r="F274" s="170" t="s">
        <v>202</v>
      </c>
      <c r="H274" s="171">
        <v>0.65900000000000003</v>
      </c>
      <c r="I274" s="172"/>
      <c r="L274" s="168"/>
      <c r="M274" s="173"/>
      <c r="T274" s="174"/>
      <c r="AT274" s="169" t="s">
        <v>197</v>
      </c>
      <c r="AU274" s="169" t="s">
        <v>84</v>
      </c>
      <c r="AV274" s="14" t="s">
        <v>193</v>
      </c>
      <c r="AW274" s="14" t="s">
        <v>30</v>
      </c>
      <c r="AX274" s="14" t="s">
        <v>80</v>
      </c>
      <c r="AY274" s="169" t="s">
        <v>187</v>
      </c>
    </row>
    <row r="275" spans="2:65" s="1" customFormat="1" ht="37.9" customHeight="1">
      <c r="B275" s="32"/>
      <c r="C275" s="137" t="s">
        <v>343</v>
      </c>
      <c r="D275" s="137" t="s">
        <v>189</v>
      </c>
      <c r="E275" s="138" t="s">
        <v>344</v>
      </c>
      <c r="F275" s="139" t="s">
        <v>345</v>
      </c>
      <c r="G275" s="140" t="s">
        <v>217</v>
      </c>
      <c r="H275" s="141">
        <v>0.25600000000000001</v>
      </c>
      <c r="I275" s="142"/>
      <c r="J275" s="143">
        <f>ROUND(I275*H275,2)</f>
        <v>0</v>
      </c>
      <c r="K275" s="144"/>
      <c r="L275" s="32"/>
      <c r="M275" s="145" t="s">
        <v>1</v>
      </c>
      <c r="N275" s="146" t="s">
        <v>39</v>
      </c>
      <c r="P275" s="147">
        <f>O275*H275</f>
        <v>0</v>
      </c>
      <c r="Q275" s="147">
        <v>0</v>
      </c>
      <c r="R275" s="147">
        <f>Q275*H275</f>
        <v>0</v>
      </c>
      <c r="S275" s="147">
        <v>0</v>
      </c>
      <c r="T275" s="148">
        <f>S275*H275</f>
        <v>0</v>
      </c>
      <c r="AR275" s="149" t="s">
        <v>193</v>
      </c>
      <c r="AT275" s="149" t="s">
        <v>189</v>
      </c>
      <c r="AU275" s="149" t="s">
        <v>84</v>
      </c>
      <c r="AY275" s="17" t="s">
        <v>187</v>
      </c>
      <c r="BE275" s="150">
        <f>IF(N275="základní",J275,0)</f>
        <v>0</v>
      </c>
      <c r="BF275" s="150">
        <f>IF(N275="snížená",J275,0)</f>
        <v>0</v>
      </c>
      <c r="BG275" s="150">
        <f>IF(N275="zákl. přenesená",J275,0)</f>
        <v>0</v>
      </c>
      <c r="BH275" s="150">
        <f>IF(N275="sníž. přenesená",J275,0)</f>
        <v>0</v>
      </c>
      <c r="BI275" s="150">
        <f>IF(N275="nulová",J275,0)</f>
        <v>0</v>
      </c>
      <c r="BJ275" s="17" t="s">
        <v>84</v>
      </c>
      <c r="BK275" s="150">
        <f>ROUND(I275*H275,2)</f>
        <v>0</v>
      </c>
      <c r="BL275" s="17" t="s">
        <v>193</v>
      </c>
      <c r="BM275" s="149" t="s">
        <v>346</v>
      </c>
    </row>
    <row r="276" spans="2:65" s="1" customFormat="1" ht="58.5">
      <c r="B276" s="32"/>
      <c r="D276" s="151" t="s">
        <v>195</v>
      </c>
      <c r="F276" s="152" t="s">
        <v>329</v>
      </c>
      <c r="I276" s="153"/>
      <c r="L276" s="32"/>
      <c r="M276" s="154"/>
      <c r="T276" s="56"/>
      <c r="AT276" s="17" t="s">
        <v>195</v>
      </c>
      <c r="AU276" s="17" t="s">
        <v>84</v>
      </c>
    </row>
    <row r="277" spans="2:65" s="12" customFormat="1" ht="11.25">
      <c r="B277" s="155"/>
      <c r="D277" s="151" t="s">
        <v>197</v>
      </c>
      <c r="E277" s="156" t="s">
        <v>1</v>
      </c>
      <c r="F277" s="157" t="s">
        <v>238</v>
      </c>
      <c r="H277" s="156" t="s">
        <v>1</v>
      </c>
      <c r="I277" s="158"/>
      <c r="L277" s="155"/>
      <c r="M277" s="159"/>
      <c r="T277" s="160"/>
      <c r="AT277" s="156" t="s">
        <v>197</v>
      </c>
      <c r="AU277" s="156" t="s">
        <v>84</v>
      </c>
      <c r="AV277" s="12" t="s">
        <v>80</v>
      </c>
      <c r="AW277" s="12" t="s">
        <v>30</v>
      </c>
      <c r="AX277" s="12" t="s">
        <v>73</v>
      </c>
      <c r="AY277" s="156" t="s">
        <v>187</v>
      </c>
    </row>
    <row r="278" spans="2:65" s="12" customFormat="1" ht="11.25">
      <c r="B278" s="155"/>
      <c r="D278" s="151" t="s">
        <v>197</v>
      </c>
      <c r="E278" s="156" t="s">
        <v>1</v>
      </c>
      <c r="F278" s="157" t="s">
        <v>330</v>
      </c>
      <c r="H278" s="156" t="s">
        <v>1</v>
      </c>
      <c r="I278" s="158"/>
      <c r="L278" s="155"/>
      <c r="M278" s="159"/>
      <c r="T278" s="160"/>
      <c r="AT278" s="156" t="s">
        <v>197</v>
      </c>
      <c r="AU278" s="156" t="s">
        <v>84</v>
      </c>
      <c r="AV278" s="12" t="s">
        <v>80</v>
      </c>
      <c r="AW278" s="12" t="s">
        <v>30</v>
      </c>
      <c r="AX278" s="12" t="s">
        <v>73</v>
      </c>
      <c r="AY278" s="156" t="s">
        <v>187</v>
      </c>
    </row>
    <row r="279" spans="2:65" s="12" customFormat="1" ht="11.25">
      <c r="B279" s="155"/>
      <c r="D279" s="151" t="s">
        <v>197</v>
      </c>
      <c r="E279" s="156" t="s">
        <v>1</v>
      </c>
      <c r="F279" s="157" t="s">
        <v>347</v>
      </c>
      <c r="H279" s="156" t="s">
        <v>1</v>
      </c>
      <c r="I279" s="158"/>
      <c r="L279" s="155"/>
      <c r="M279" s="159"/>
      <c r="T279" s="160"/>
      <c r="AT279" s="156" t="s">
        <v>197</v>
      </c>
      <c r="AU279" s="156" t="s">
        <v>84</v>
      </c>
      <c r="AV279" s="12" t="s">
        <v>80</v>
      </c>
      <c r="AW279" s="12" t="s">
        <v>30</v>
      </c>
      <c r="AX279" s="12" t="s">
        <v>73</v>
      </c>
      <c r="AY279" s="156" t="s">
        <v>187</v>
      </c>
    </row>
    <row r="280" spans="2:65" s="13" customFormat="1" ht="11.25">
      <c r="B280" s="161"/>
      <c r="D280" s="151" t="s">
        <v>197</v>
      </c>
      <c r="E280" s="162" t="s">
        <v>1</v>
      </c>
      <c r="F280" s="163" t="s">
        <v>348</v>
      </c>
      <c r="H280" s="164">
        <v>0.25600000000000001</v>
      </c>
      <c r="I280" s="165"/>
      <c r="L280" s="161"/>
      <c r="M280" s="166"/>
      <c r="T280" s="167"/>
      <c r="AT280" s="162" t="s">
        <v>197</v>
      </c>
      <c r="AU280" s="162" t="s">
        <v>84</v>
      </c>
      <c r="AV280" s="13" t="s">
        <v>84</v>
      </c>
      <c r="AW280" s="13" t="s">
        <v>30</v>
      </c>
      <c r="AX280" s="13" t="s">
        <v>73</v>
      </c>
      <c r="AY280" s="162" t="s">
        <v>187</v>
      </c>
    </row>
    <row r="281" spans="2:65" s="14" customFormat="1" ht="11.25">
      <c r="B281" s="168"/>
      <c r="D281" s="151" t="s">
        <v>197</v>
      </c>
      <c r="E281" s="169" t="s">
        <v>1</v>
      </c>
      <c r="F281" s="170" t="s">
        <v>202</v>
      </c>
      <c r="H281" s="171">
        <v>0.25600000000000001</v>
      </c>
      <c r="I281" s="172"/>
      <c r="L281" s="168"/>
      <c r="M281" s="173"/>
      <c r="T281" s="174"/>
      <c r="AT281" s="169" t="s">
        <v>197</v>
      </c>
      <c r="AU281" s="169" t="s">
        <v>84</v>
      </c>
      <c r="AV281" s="14" t="s">
        <v>193</v>
      </c>
      <c r="AW281" s="14" t="s">
        <v>30</v>
      </c>
      <c r="AX281" s="14" t="s">
        <v>80</v>
      </c>
      <c r="AY281" s="169" t="s">
        <v>187</v>
      </c>
    </row>
    <row r="282" spans="2:65" s="1" customFormat="1" ht="16.5" customHeight="1">
      <c r="B282" s="32"/>
      <c r="C282" s="175" t="s">
        <v>349</v>
      </c>
      <c r="D282" s="175" t="s">
        <v>338</v>
      </c>
      <c r="E282" s="176" t="s">
        <v>350</v>
      </c>
      <c r="F282" s="177" t="s">
        <v>351</v>
      </c>
      <c r="G282" s="178" t="s">
        <v>217</v>
      </c>
      <c r="H282" s="179">
        <v>0.27600000000000002</v>
      </c>
      <c r="I282" s="180"/>
      <c r="J282" s="181">
        <f>ROUND(I282*H282,2)</f>
        <v>0</v>
      </c>
      <c r="K282" s="182"/>
      <c r="L282" s="183"/>
      <c r="M282" s="184" t="s">
        <v>1</v>
      </c>
      <c r="N282" s="185" t="s">
        <v>39</v>
      </c>
      <c r="P282" s="147">
        <f>O282*H282</f>
        <v>0</v>
      </c>
      <c r="Q282" s="147">
        <v>0</v>
      </c>
      <c r="R282" s="147">
        <f>Q282*H282</f>
        <v>0</v>
      </c>
      <c r="S282" s="147">
        <v>0</v>
      </c>
      <c r="T282" s="148">
        <f>S282*H282</f>
        <v>0</v>
      </c>
      <c r="AR282" s="149" t="s">
        <v>242</v>
      </c>
      <c r="AT282" s="149" t="s">
        <v>338</v>
      </c>
      <c r="AU282" s="149" t="s">
        <v>84</v>
      </c>
      <c r="AY282" s="17" t="s">
        <v>187</v>
      </c>
      <c r="BE282" s="150">
        <f>IF(N282="základní",J282,0)</f>
        <v>0</v>
      </c>
      <c r="BF282" s="150">
        <f>IF(N282="snížená",J282,0)</f>
        <v>0</v>
      </c>
      <c r="BG282" s="150">
        <f>IF(N282="zákl. přenesená",J282,0)</f>
        <v>0</v>
      </c>
      <c r="BH282" s="150">
        <f>IF(N282="sníž. přenesená",J282,0)</f>
        <v>0</v>
      </c>
      <c r="BI282" s="150">
        <f>IF(N282="nulová",J282,0)</f>
        <v>0</v>
      </c>
      <c r="BJ282" s="17" t="s">
        <v>84</v>
      </c>
      <c r="BK282" s="150">
        <f>ROUND(I282*H282,2)</f>
        <v>0</v>
      </c>
      <c r="BL282" s="17" t="s">
        <v>193</v>
      </c>
      <c r="BM282" s="149" t="s">
        <v>352</v>
      </c>
    </row>
    <row r="283" spans="2:65" s="13" customFormat="1" ht="11.25">
      <c r="B283" s="161"/>
      <c r="D283" s="151" t="s">
        <v>197</v>
      </c>
      <c r="E283" s="162" t="s">
        <v>1</v>
      </c>
      <c r="F283" s="163" t="s">
        <v>353</v>
      </c>
      <c r="H283" s="164">
        <v>0.27600000000000002</v>
      </c>
      <c r="I283" s="165"/>
      <c r="L283" s="161"/>
      <c r="M283" s="166"/>
      <c r="T283" s="167"/>
      <c r="AT283" s="162" t="s">
        <v>197</v>
      </c>
      <c r="AU283" s="162" t="s">
        <v>84</v>
      </c>
      <c r="AV283" s="13" t="s">
        <v>84</v>
      </c>
      <c r="AW283" s="13" t="s">
        <v>30</v>
      </c>
      <c r="AX283" s="13" t="s">
        <v>73</v>
      </c>
      <c r="AY283" s="162" t="s">
        <v>187</v>
      </c>
    </row>
    <row r="284" spans="2:65" s="14" customFormat="1" ht="11.25">
      <c r="B284" s="168"/>
      <c r="D284" s="151" t="s">
        <v>197</v>
      </c>
      <c r="E284" s="169" t="s">
        <v>1</v>
      </c>
      <c r="F284" s="170" t="s">
        <v>202</v>
      </c>
      <c r="H284" s="171">
        <v>0.27600000000000002</v>
      </c>
      <c r="I284" s="172"/>
      <c r="L284" s="168"/>
      <c r="M284" s="173"/>
      <c r="T284" s="174"/>
      <c r="AT284" s="169" t="s">
        <v>197</v>
      </c>
      <c r="AU284" s="169" t="s">
        <v>84</v>
      </c>
      <c r="AV284" s="14" t="s">
        <v>193</v>
      </c>
      <c r="AW284" s="14" t="s">
        <v>30</v>
      </c>
      <c r="AX284" s="14" t="s">
        <v>80</v>
      </c>
      <c r="AY284" s="169" t="s">
        <v>187</v>
      </c>
    </row>
    <row r="285" spans="2:65" s="1" customFormat="1" ht="37.9" customHeight="1">
      <c r="B285" s="32"/>
      <c r="C285" s="137" t="s">
        <v>354</v>
      </c>
      <c r="D285" s="137" t="s">
        <v>189</v>
      </c>
      <c r="E285" s="138" t="s">
        <v>355</v>
      </c>
      <c r="F285" s="139" t="s">
        <v>356</v>
      </c>
      <c r="G285" s="140" t="s">
        <v>192</v>
      </c>
      <c r="H285" s="141">
        <v>0.18099999999999999</v>
      </c>
      <c r="I285" s="142"/>
      <c r="J285" s="143">
        <f>ROUND(I285*H285,2)</f>
        <v>0</v>
      </c>
      <c r="K285" s="144"/>
      <c r="L285" s="32"/>
      <c r="M285" s="145" t="s">
        <v>1</v>
      </c>
      <c r="N285" s="146" t="s">
        <v>39</v>
      </c>
      <c r="P285" s="147">
        <f>O285*H285</f>
        <v>0</v>
      </c>
      <c r="Q285" s="147">
        <v>0</v>
      </c>
      <c r="R285" s="147">
        <f>Q285*H285</f>
        <v>0</v>
      </c>
      <c r="S285" s="147">
        <v>0</v>
      </c>
      <c r="T285" s="148">
        <f>S285*H285</f>
        <v>0</v>
      </c>
      <c r="AR285" s="149" t="s">
        <v>193</v>
      </c>
      <c r="AT285" s="149" t="s">
        <v>189</v>
      </c>
      <c r="AU285" s="149" t="s">
        <v>84</v>
      </c>
      <c r="AY285" s="17" t="s">
        <v>187</v>
      </c>
      <c r="BE285" s="150">
        <f>IF(N285="základní",J285,0)</f>
        <v>0</v>
      </c>
      <c r="BF285" s="150">
        <f>IF(N285="snížená",J285,0)</f>
        <v>0</v>
      </c>
      <c r="BG285" s="150">
        <f>IF(N285="zákl. přenesená",J285,0)</f>
        <v>0</v>
      </c>
      <c r="BH285" s="150">
        <f>IF(N285="sníž. přenesená",J285,0)</f>
        <v>0</v>
      </c>
      <c r="BI285" s="150">
        <f>IF(N285="nulová",J285,0)</f>
        <v>0</v>
      </c>
      <c r="BJ285" s="17" t="s">
        <v>84</v>
      </c>
      <c r="BK285" s="150">
        <f>ROUND(I285*H285,2)</f>
        <v>0</v>
      </c>
      <c r="BL285" s="17" t="s">
        <v>193</v>
      </c>
      <c r="BM285" s="149" t="s">
        <v>357</v>
      </c>
    </row>
    <row r="286" spans="2:65" s="1" customFormat="1" ht="39">
      <c r="B286" s="32"/>
      <c r="D286" s="151" t="s">
        <v>195</v>
      </c>
      <c r="F286" s="152" t="s">
        <v>358</v>
      </c>
      <c r="I286" s="153"/>
      <c r="L286" s="32"/>
      <c r="M286" s="154"/>
      <c r="T286" s="56"/>
      <c r="AT286" s="17" t="s">
        <v>195</v>
      </c>
      <c r="AU286" s="17" t="s">
        <v>84</v>
      </c>
    </row>
    <row r="287" spans="2:65" s="12" customFormat="1" ht="11.25">
      <c r="B287" s="155"/>
      <c r="D287" s="151" t="s">
        <v>197</v>
      </c>
      <c r="E287" s="156" t="s">
        <v>1</v>
      </c>
      <c r="F287" s="157" t="s">
        <v>238</v>
      </c>
      <c r="H287" s="156" t="s">
        <v>1</v>
      </c>
      <c r="I287" s="158"/>
      <c r="L287" s="155"/>
      <c r="M287" s="159"/>
      <c r="T287" s="160"/>
      <c r="AT287" s="156" t="s">
        <v>197</v>
      </c>
      <c r="AU287" s="156" t="s">
        <v>84</v>
      </c>
      <c r="AV287" s="12" t="s">
        <v>80</v>
      </c>
      <c r="AW287" s="12" t="s">
        <v>30</v>
      </c>
      <c r="AX287" s="12" t="s">
        <v>73</v>
      </c>
      <c r="AY287" s="156" t="s">
        <v>187</v>
      </c>
    </row>
    <row r="288" spans="2:65" s="13" customFormat="1" ht="11.25">
      <c r="B288" s="161"/>
      <c r="D288" s="151" t="s">
        <v>197</v>
      </c>
      <c r="E288" s="162" t="s">
        <v>1</v>
      </c>
      <c r="F288" s="163" t="s">
        <v>359</v>
      </c>
      <c r="H288" s="164">
        <v>0.18099999999999999</v>
      </c>
      <c r="I288" s="165"/>
      <c r="L288" s="161"/>
      <c r="M288" s="166"/>
      <c r="T288" s="167"/>
      <c r="AT288" s="162" t="s">
        <v>197</v>
      </c>
      <c r="AU288" s="162" t="s">
        <v>84</v>
      </c>
      <c r="AV288" s="13" t="s">
        <v>84</v>
      </c>
      <c r="AW288" s="13" t="s">
        <v>30</v>
      </c>
      <c r="AX288" s="13" t="s">
        <v>73</v>
      </c>
      <c r="AY288" s="162" t="s">
        <v>187</v>
      </c>
    </row>
    <row r="289" spans="2:65" s="14" customFormat="1" ht="11.25">
      <c r="B289" s="168"/>
      <c r="D289" s="151" t="s">
        <v>197</v>
      </c>
      <c r="E289" s="169" t="s">
        <v>1</v>
      </c>
      <c r="F289" s="170" t="s">
        <v>202</v>
      </c>
      <c r="H289" s="171">
        <v>0.18099999999999999</v>
      </c>
      <c r="I289" s="172"/>
      <c r="L289" s="168"/>
      <c r="M289" s="173"/>
      <c r="T289" s="174"/>
      <c r="AT289" s="169" t="s">
        <v>197</v>
      </c>
      <c r="AU289" s="169" t="s">
        <v>84</v>
      </c>
      <c r="AV289" s="14" t="s">
        <v>193</v>
      </c>
      <c r="AW289" s="14" t="s">
        <v>30</v>
      </c>
      <c r="AX289" s="14" t="s">
        <v>80</v>
      </c>
      <c r="AY289" s="169" t="s">
        <v>187</v>
      </c>
    </row>
    <row r="290" spans="2:65" s="1" customFormat="1" ht="37.9" customHeight="1">
      <c r="B290" s="32"/>
      <c r="C290" s="137" t="s">
        <v>360</v>
      </c>
      <c r="D290" s="137" t="s">
        <v>189</v>
      </c>
      <c r="E290" s="138" t="s">
        <v>361</v>
      </c>
      <c r="F290" s="139" t="s">
        <v>362</v>
      </c>
      <c r="G290" s="140" t="s">
        <v>245</v>
      </c>
      <c r="H290" s="141">
        <v>2.4119999999999999</v>
      </c>
      <c r="I290" s="142"/>
      <c r="J290" s="143">
        <f>ROUND(I290*H290,2)</f>
        <v>0</v>
      </c>
      <c r="K290" s="144"/>
      <c r="L290" s="32"/>
      <c r="M290" s="145" t="s">
        <v>1</v>
      </c>
      <c r="N290" s="146" t="s">
        <v>39</v>
      </c>
      <c r="P290" s="147">
        <f>O290*H290</f>
        <v>0</v>
      </c>
      <c r="Q290" s="147">
        <v>0</v>
      </c>
      <c r="R290" s="147">
        <f>Q290*H290</f>
        <v>0</v>
      </c>
      <c r="S290" s="147">
        <v>0</v>
      </c>
      <c r="T290" s="148">
        <f>S290*H290</f>
        <v>0</v>
      </c>
      <c r="AR290" s="149" t="s">
        <v>193</v>
      </c>
      <c r="AT290" s="149" t="s">
        <v>189</v>
      </c>
      <c r="AU290" s="149" t="s">
        <v>84</v>
      </c>
      <c r="AY290" s="17" t="s">
        <v>187</v>
      </c>
      <c r="BE290" s="150">
        <f>IF(N290="základní",J290,0)</f>
        <v>0</v>
      </c>
      <c r="BF290" s="150">
        <f>IF(N290="snížená",J290,0)</f>
        <v>0</v>
      </c>
      <c r="BG290" s="150">
        <f>IF(N290="zákl. přenesená",J290,0)</f>
        <v>0</v>
      </c>
      <c r="BH290" s="150">
        <f>IF(N290="sníž. přenesená",J290,0)</f>
        <v>0</v>
      </c>
      <c r="BI290" s="150">
        <f>IF(N290="nulová",J290,0)</f>
        <v>0</v>
      </c>
      <c r="BJ290" s="17" t="s">
        <v>84</v>
      </c>
      <c r="BK290" s="150">
        <f>ROUND(I290*H290,2)</f>
        <v>0</v>
      </c>
      <c r="BL290" s="17" t="s">
        <v>193</v>
      </c>
      <c r="BM290" s="149" t="s">
        <v>363</v>
      </c>
    </row>
    <row r="291" spans="2:65" s="1" customFormat="1" ht="68.25">
      <c r="B291" s="32"/>
      <c r="D291" s="151" t="s">
        <v>195</v>
      </c>
      <c r="F291" s="152" t="s">
        <v>364</v>
      </c>
      <c r="I291" s="153"/>
      <c r="L291" s="32"/>
      <c r="M291" s="154"/>
      <c r="T291" s="56"/>
      <c r="AT291" s="17" t="s">
        <v>195</v>
      </c>
      <c r="AU291" s="17" t="s">
        <v>84</v>
      </c>
    </row>
    <row r="292" spans="2:65" s="12" customFormat="1" ht="11.25">
      <c r="B292" s="155"/>
      <c r="D292" s="151" t="s">
        <v>197</v>
      </c>
      <c r="E292" s="156" t="s">
        <v>1</v>
      </c>
      <c r="F292" s="157" t="s">
        <v>238</v>
      </c>
      <c r="H292" s="156" t="s">
        <v>1</v>
      </c>
      <c r="I292" s="158"/>
      <c r="L292" s="155"/>
      <c r="M292" s="159"/>
      <c r="T292" s="160"/>
      <c r="AT292" s="156" t="s">
        <v>197</v>
      </c>
      <c r="AU292" s="156" t="s">
        <v>84</v>
      </c>
      <c r="AV292" s="12" t="s">
        <v>80</v>
      </c>
      <c r="AW292" s="12" t="s">
        <v>30</v>
      </c>
      <c r="AX292" s="12" t="s">
        <v>73</v>
      </c>
      <c r="AY292" s="156" t="s">
        <v>187</v>
      </c>
    </row>
    <row r="293" spans="2:65" s="13" customFormat="1" ht="11.25">
      <c r="B293" s="161"/>
      <c r="D293" s="151" t="s">
        <v>197</v>
      </c>
      <c r="E293" s="162" t="s">
        <v>1</v>
      </c>
      <c r="F293" s="163" t="s">
        <v>365</v>
      </c>
      <c r="H293" s="164">
        <v>2.4119999999999999</v>
      </c>
      <c r="I293" s="165"/>
      <c r="L293" s="161"/>
      <c r="M293" s="166"/>
      <c r="T293" s="167"/>
      <c r="AT293" s="162" t="s">
        <v>197</v>
      </c>
      <c r="AU293" s="162" t="s">
        <v>84</v>
      </c>
      <c r="AV293" s="13" t="s">
        <v>84</v>
      </c>
      <c r="AW293" s="13" t="s">
        <v>30</v>
      </c>
      <c r="AX293" s="13" t="s">
        <v>73</v>
      </c>
      <c r="AY293" s="162" t="s">
        <v>187</v>
      </c>
    </row>
    <row r="294" spans="2:65" s="14" customFormat="1" ht="11.25">
      <c r="B294" s="168"/>
      <c r="D294" s="151" t="s">
        <v>197</v>
      </c>
      <c r="E294" s="169" t="s">
        <v>1</v>
      </c>
      <c r="F294" s="170" t="s">
        <v>202</v>
      </c>
      <c r="H294" s="171">
        <v>2.4119999999999999</v>
      </c>
      <c r="I294" s="172"/>
      <c r="L294" s="168"/>
      <c r="M294" s="173"/>
      <c r="T294" s="174"/>
      <c r="AT294" s="169" t="s">
        <v>197</v>
      </c>
      <c r="AU294" s="169" t="s">
        <v>84</v>
      </c>
      <c r="AV294" s="14" t="s">
        <v>193</v>
      </c>
      <c r="AW294" s="14" t="s">
        <v>30</v>
      </c>
      <c r="AX294" s="14" t="s">
        <v>80</v>
      </c>
      <c r="AY294" s="169" t="s">
        <v>187</v>
      </c>
    </row>
    <row r="295" spans="2:65" s="1" customFormat="1" ht="44.25" customHeight="1">
      <c r="B295" s="32"/>
      <c r="C295" s="137" t="s">
        <v>366</v>
      </c>
      <c r="D295" s="137" t="s">
        <v>189</v>
      </c>
      <c r="E295" s="138" t="s">
        <v>367</v>
      </c>
      <c r="F295" s="139" t="s">
        <v>368</v>
      </c>
      <c r="G295" s="140" t="s">
        <v>245</v>
      </c>
      <c r="H295" s="141">
        <v>2.4119999999999999</v>
      </c>
      <c r="I295" s="142"/>
      <c r="J295" s="143">
        <f>ROUND(I295*H295,2)</f>
        <v>0</v>
      </c>
      <c r="K295" s="144"/>
      <c r="L295" s="32"/>
      <c r="M295" s="145" t="s">
        <v>1</v>
      </c>
      <c r="N295" s="146" t="s">
        <v>39</v>
      </c>
      <c r="P295" s="147">
        <f>O295*H295</f>
        <v>0</v>
      </c>
      <c r="Q295" s="147">
        <v>0</v>
      </c>
      <c r="R295" s="147">
        <f>Q295*H295</f>
        <v>0</v>
      </c>
      <c r="S295" s="147">
        <v>0</v>
      </c>
      <c r="T295" s="148">
        <f>S295*H295</f>
        <v>0</v>
      </c>
      <c r="AR295" s="149" t="s">
        <v>193</v>
      </c>
      <c r="AT295" s="149" t="s">
        <v>189</v>
      </c>
      <c r="AU295" s="149" t="s">
        <v>84</v>
      </c>
      <c r="AY295" s="17" t="s">
        <v>187</v>
      </c>
      <c r="BE295" s="150">
        <f>IF(N295="základní",J295,0)</f>
        <v>0</v>
      </c>
      <c r="BF295" s="150">
        <f>IF(N295="snížená",J295,0)</f>
        <v>0</v>
      </c>
      <c r="BG295" s="150">
        <f>IF(N295="zákl. přenesená",J295,0)</f>
        <v>0</v>
      </c>
      <c r="BH295" s="150">
        <f>IF(N295="sníž. přenesená",J295,0)</f>
        <v>0</v>
      </c>
      <c r="BI295" s="150">
        <f>IF(N295="nulová",J295,0)</f>
        <v>0</v>
      </c>
      <c r="BJ295" s="17" t="s">
        <v>84</v>
      </c>
      <c r="BK295" s="150">
        <f>ROUND(I295*H295,2)</f>
        <v>0</v>
      </c>
      <c r="BL295" s="17" t="s">
        <v>193</v>
      </c>
      <c r="BM295" s="149" t="s">
        <v>369</v>
      </c>
    </row>
    <row r="296" spans="2:65" s="1" customFormat="1" ht="68.25">
      <c r="B296" s="32"/>
      <c r="D296" s="151" t="s">
        <v>195</v>
      </c>
      <c r="F296" s="152" t="s">
        <v>364</v>
      </c>
      <c r="I296" s="153"/>
      <c r="L296" s="32"/>
      <c r="M296" s="154"/>
      <c r="T296" s="56"/>
      <c r="AT296" s="17" t="s">
        <v>195</v>
      </c>
      <c r="AU296" s="17" t="s">
        <v>84</v>
      </c>
    </row>
    <row r="297" spans="2:65" s="1" customFormat="1" ht="44.25" customHeight="1">
      <c r="B297" s="32"/>
      <c r="C297" s="137" t="s">
        <v>370</v>
      </c>
      <c r="D297" s="137" t="s">
        <v>189</v>
      </c>
      <c r="E297" s="138" t="s">
        <v>371</v>
      </c>
      <c r="F297" s="139" t="s">
        <v>372</v>
      </c>
      <c r="G297" s="140" t="s">
        <v>217</v>
      </c>
      <c r="H297" s="141">
        <v>2.7E-2</v>
      </c>
      <c r="I297" s="142"/>
      <c r="J297" s="143">
        <f>ROUND(I297*H297,2)</f>
        <v>0</v>
      </c>
      <c r="K297" s="144"/>
      <c r="L297" s="32"/>
      <c r="M297" s="145" t="s">
        <v>1</v>
      </c>
      <c r="N297" s="146" t="s">
        <v>39</v>
      </c>
      <c r="P297" s="147">
        <f>O297*H297</f>
        <v>0</v>
      </c>
      <c r="Q297" s="147">
        <v>0</v>
      </c>
      <c r="R297" s="147">
        <f>Q297*H297</f>
        <v>0</v>
      </c>
      <c r="S297" s="147">
        <v>0</v>
      </c>
      <c r="T297" s="148">
        <f>S297*H297</f>
        <v>0</v>
      </c>
      <c r="AR297" s="149" t="s">
        <v>193</v>
      </c>
      <c r="AT297" s="149" t="s">
        <v>189</v>
      </c>
      <c r="AU297" s="149" t="s">
        <v>84</v>
      </c>
      <c r="AY297" s="17" t="s">
        <v>187</v>
      </c>
      <c r="BE297" s="150">
        <f>IF(N297="základní",J297,0)</f>
        <v>0</v>
      </c>
      <c r="BF297" s="150">
        <f>IF(N297="snížená",J297,0)</f>
        <v>0</v>
      </c>
      <c r="BG297" s="150">
        <f>IF(N297="zákl. přenesená",J297,0)</f>
        <v>0</v>
      </c>
      <c r="BH297" s="150">
        <f>IF(N297="sníž. přenesená",J297,0)</f>
        <v>0</v>
      </c>
      <c r="BI297" s="150">
        <f>IF(N297="nulová",J297,0)</f>
        <v>0</v>
      </c>
      <c r="BJ297" s="17" t="s">
        <v>84</v>
      </c>
      <c r="BK297" s="150">
        <f>ROUND(I297*H297,2)</f>
        <v>0</v>
      </c>
      <c r="BL297" s="17" t="s">
        <v>193</v>
      </c>
      <c r="BM297" s="149" t="s">
        <v>373</v>
      </c>
    </row>
    <row r="298" spans="2:65" s="12" customFormat="1" ht="11.25">
      <c r="B298" s="155"/>
      <c r="D298" s="151" t="s">
        <v>197</v>
      </c>
      <c r="E298" s="156" t="s">
        <v>1</v>
      </c>
      <c r="F298" s="157" t="s">
        <v>238</v>
      </c>
      <c r="H298" s="156" t="s">
        <v>1</v>
      </c>
      <c r="I298" s="158"/>
      <c r="L298" s="155"/>
      <c r="M298" s="159"/>
      <c r="T298" s="160"/>
      <c r="AT298" s="156" t="s">
        <v>197</v>
      </c>
      <c r="AU298" s="156" t="s">
        <v>84</v>
      </c>
      <c r="AV298" s="12" t="s">
        <v>80</v>
      </c>
      <c r="AW298" s="12" t="s">
        <v>30</v>
      </c>
      <c r="AX298" s="12" t="s">
        <v>73</v>
      </c>
      <c r="AY298" s="156" t="s">
        <v>187</v>
      </c>
    </row>
    <row r="299" spans="2:65" s="13" customFormat="1" ht="11.25">
      <c r="B299" s="161"/>
      <c r="D299" s="151" t="s">
        <v>197</v>
      </c>
      <c r="E299" s="162" t="s">
        <v>1</v>
      </c>
      <c r="F299" s="163" t="s">
        <v>374</v>
      </c>
      <c r="H299" s="164">
        <v>2.7E-2</v>
      </c>
      <c r="I299" s="165"/>
      <c r="L299" s="161"/>
      <c r="M299" s="166"/>
      <c r="T299" s="167"/>
      <c r="AT299" s="162" t="s">
        <v>197</v>
      </c>
      <c r="AU299" s="162" t="s">
        <v>84</v>
      </c>
      <c r="AV299" s="13" t="s">
        <v>84</v>
      </c>
      <c r="AW299" s="13" t="s">
        <v>30</v>
      </c>
      <c r="AX299" s="13" t="s">
        <v>73</v>
      </c>
      <c r="AY299" s="162" t="s">
        <v>187</v>
      </c>
    </row>
    <row r="300" spans="2:65" s="14" customFormat="1" ht="11.25">
      <c r="B300" s="168"/>
      <c r="D300" s="151" t="s">
        <v>197</v>
      </c>
      <c r="E300" s="169" t="s">
        <v>1</v>
      </c>
      <c r="F300" s="170" t="s">
        <v>202</v>
      </c>
      <c r="H300" s="171">
        <v>2.7E-2</v>
      </c>
      <c r="I300" s="172"/>
      <c r="L300" s="168"/>
      <c r="M300" s="173"/>
      <c r="T300" s="174"/>
      <c r="AT300" s="169" t="s">
        <v>197</v>
      </c>
      <c r="AU300" s="169" t="s">
        <v>84</v>
      </c>
      <c r="AV300" s="14" t="s">
        <v>193</v>
      </c>
      <c r="AW300" s="14" t="s">
        <v>30</v>
      </c>
      <c r="AX300" s="14" t="s">
        <v>80</v>
      </c>
      <c r="AY300" s="169" t="s">
        <v>187</v>
      </c>
    </row>
    <row r="301" spans="2:65" s="1" customFormat="1" ht="37.9" customHeight="1">
      <c r="B301" s="32"/>
      <c r="C301" s="137" t="s">
        <v>375</v>
      </c>
      <c r="D301" s="137" t="s">
        <v>189</v>
      </c>
      <c r="E301" s="138" t="s">
        <v>376</v>
      </c>
      <c r="F301" s="139" t="s">
        <v>377</v>
      </c>
      <c r="G301" s="140" t="s">
        <v>245</v>
      </c>
      <c r="H301" s="141">
        <v>5.6</v>
      </c>
      <c r="I301" s="142"/>
      <c r="J301" s="143">
        <f>ROUND(I301*H301,2)</f>
        <v>0</v>
      </c>
      <c r="K301" s="144"/>
      <c r="L301" s="32"/>
      <c r="M301" s="145" t="s">
        <v>1</v>
      </c>
      <c r="N301" s="146" t="s">
        <v>39</v>
      </c>
      <c r="P301" s="147">
        <f>O301*H301</f>
        <v>0</v>
      </c>
      <c r="Q301" s="147">
        <v>0</v>
      </c>
      <c r="R301" s="147">
        <f>Q301*H301</f>
        <v>0</v>
      </c>
      <c r="S301" s="147">
        <v>0</v>
      </c>
      <c r="T301" s="148">
        <f>S301*H301</f>
        <v>0</v>
      </c>
      <c r="AR301" s="149" t="s">
        <v>193</v>
      </c>
      <c r="AT301" s="149" t="s">
        <v>189</v>
      </c>
      <c r="AU301" s="149" t="s">
        <v>84</v>
      </c>
      <c r="AY301" s="17" t="s">
        <v>187</v>
      </c>
      <c r="BE301" s="150">
        <f>IF(N301="základní",J301,0)</f>
        <v>0</v>
      </c>
      <c r="BF301" s="150">
        <f>IF(N301="snížená",J301,0)</f>
        <v>0</v>
      </c>
      <c r="BG301" s="150">
        <f>IF(N301="zákl. přenesená",J301,0)</f>
        <v>0</v>
      </c>
      <c r="BH301" s="150">
        <f>IF(N301="sníž. přenesená",J301,0)</f>
        <v>0</v>
      </c>
      <c r="BI301" s="150">
        <f>IF(N301="nulová",J301,0)</f>
        <v>0</v>
      </c>
      <c r="BJ301" s="17" t="s">
        <v>84</v>
      </c>
      <c r="BK301" s="150">
        <f>ROUND(I301*H301,2)</f>
        <v>0</v>
      </c>
      <c r="BL301" s="17" t="s">
        <v>193</v>
      </c>
      <c r="BM301" s="149" t="s">
        <v>378</v>
      </c>
    </row>
    <row r="302" spans="2:65" s="12" customFormat="1" ht="11.25">
      <c r="B302" s="155"/>
      <c r="D302" s="151" t="s">
        <v>197</v>
      </c>
      <c r="E302" s="156" t="s">
        <v>1</v>
      </c>
      <c r="F302" s="157" t="s">
        <v>379</v>
      </c>
      <c r="H302" s="156" t="s">
        <v>1</v>
      </c>
      <c r="I302" s="158"/>
      <c r="L302" s="155"/>
      <c r="M302" s="159"/>
      <c r="T302" s="160"/>
      <c r="AT302" s="156" t="s">
        <v>197</v>
      </c>
      <c r="AU302" s="156" t="s">
        <v>84</v>
      </c>
      <c r="AV302" s="12" t="s">
        <v>80</v>
      </c>
      <c r="AW302" s="12" t="s">
        <v>30</v>
      </c>
      <c r="AX302" s="12" t="s">
        <v>73</v>
      </c>
      <c r="AY302" s="156" t="s">
        <v>187</v>
      </c>
    </row>
    <row r="303" spans="2:65" s="12" customFormat="1" ht="11.25">
      <c r="B303" s="155"/>
      <c r="D303" s="151" t="s">
        <v>197</v>
      </c>
      <c r="E303" s="156" t="s">
        <v>1</v>
      </c>
      <c r="F303" s="157" t="s">
        <v>307</v>
      </c>
      <c r="H303" s="156" t="s">
        <v>1</v>
      </c>
      <c r="I303" s="158"/>
      <c r="L303" s="155"/>
      <c r="M303" s="159"/>
      <c r="T303" s="160"/>
      <c r="AT303" s="156" t="s">
        <v>197</v>
      </c>
      <c r="AU303" s="156" t="s">
        <v>84</v>
      </c>
      <c r="AV303" s="12" t="s">
        <v>80</v>
      </c>
      <c r="AW303" s="12" t="s">
        <v>30</v>
      </c>
      <c r="AX303" s="12" t="s">
        <v>73</v>
      </c>
      <c r="AY303" s="156" t="s">
        <v>187</v>
      </c>
    </row>
    <row r="304" spans="2:65" s="13" customFormat="1" ht="11.25">
      <c r="B304" s="161"/>
      <c r="D304" s="151" t="s">
        <v>197</v>
      </c>
      <c r="E304" s="162" t="s">
        <v>1</v>
      </c>
      <c r="F304" s="163" t="s">
        <v>380</v>
      </c>
      <c r="H304" s="164">
        <v>2.8</v>
      </c>
      <c r="I304" s="165"/>
      <c r="L304" s="161"/>
      <c r="M304" s="166"/>
      <c r="T304" s="167"/>
      <c r="AT304" s="162" t="s">
        <v>197</v>
      </c>
      <c r="AU304" s="162" t="s">
        <v>84</v>
      </c>
      <c r="AV304" s="13" t="s">
        <v>84</v>
      </c>
      <c r="AW304" s="13" t="s">
        <v>30</v>
      </c>
      <c r="AX304" s="13" t="s">
        <v>73</v>
      </c>
      <c r="AY304" s="162" t="s">
        <v>187</v>
      </c>
    </row>
    <row r="305" spans="2:65" s="12" customFormat="1" ht="11.25">
      <c r="B305" s="155"/>
      <c r="D305" s="151" t="s">
        <v>197</v>
      </c>
      <c r="E305" s="156" t="s">
        <v>1</v>
      </c>
      <c r="F305" s="157" t="s">
        <v>311</v>
      </c>
      <c r="H305" s="156" t="s">
        <v>1</v>
      </c>
      <c r="I305" s="158"/>
      <c r="L305" s="155"/>
      <c r="M305" s="159"/>
      <c r="T305" s="160"/>
      <c r="AT305" s="156" t="s">
        <v>197</v>
      </c>
      <c r="AU305" s="156" t="s">
        <v>84</v>
      </c>
      <c r="AV305" s="12" t="s">
        <v>80</v>
      </c>
      <c r="AW305" s="12" t="s">
        <v>30</v>
      </c>
      <c r="AX305" s="12" t="s">
        <v>73</v>
      </c>
      <c r="AY305" s="156" t="s">
        <v>187</v>
      </c>
    </row>
    <row r="306" spans="2:65" s="13" customFormat="1" ht="11.25">
      <c r="B306" s="161"/>
      <c r="D306" s="151" t="s">
        <v>197</v>
      </c>
      <c r="E306" s="162" t="s">
        <v>1</v>
      </c>
      <c r="F306" s="163" t="s">
        <v>380</v>
      </c>
      <c r="H306" s="164">
        <v>2.8</v>
      </c>
      <c r="I306" s="165"/>
      <c r="L306" s="161"/>
      <c r="M306" s="166"/>
      <c r="T306" s="167"/>
      <c r="AT306" s="162" t="s">
        <v>197</v>
      </c>
      <c r="AU306" s="162" t="s">
        <v>84</v>
      </c>
      <c r="AV306" s="13" t="s">
        <v>84</v>
      </c>
      <c r="AW306" s="13" t="s">
        <v>30</v>
      </c>
      <c r="AX306" s="13" t="s">
        <v>73</v>
      </c>
      <c r="AY306" s="162" t="s">
        <v>187</v>
      </c>
    </row>
    <row r="307" spans="2:65" s="14" customFormat="1" ht="11.25">
      <c r="B307" s="168"/>
      <c r="D307" s="151" t="s">
        <v>197</v>
      </c>
      <c r="E307" s="169" t="s">
        <v>1</v>
      </c>
      <c r="F307" s="170" t="s">
        <v>202</v>
      </c>
      <c r="H307" s="171">
        <v>5.6</v>
      </c>
      <c r="I307" s="172"/>
      <c r="L307" s="168"/>
      <c r="M307" s="173"/>
      <c r="T307" s="174"/>
      <c r="AT307" s="169" t="s">
        <v>197</v>
      </c>
      <c r="AU307" s="169" t="s">
        <v>84</v>
      </c>
      <c r="AV307" s="14" t="s">
        <v>193</v>
      </c>
      <c r="AW307" s="14" t="s">
        <v>30</v>
      </c>
      <c r="AX307" s="14" t="s">
        <v>80</v>
      </c>
      <c r="AY307" s="169" t="s">
        <v>187</v>
      </c>
    </row>
    <row r="308" spans="2:65" s="1" customFormat="1" ht="49.15" customHeight="1">
      <c r="B308" s="32"/>
      <c r="C308" s="137" t="s">
        <v>381</v>
      </c>
      <c r="D308" s="137" t="s">
        <v>189</v>
      </c>
      <c r="E308" s="138" t="s">
        <v>382</v>
      </c>
      <c r="F308" s="139" t="s">
        <v>383</v>
      </c>
      <c r="G308" s="140" t="s">
        <v>245</v>
      </c>
      <c r="H308" s="141">
        <v>4.8079999999999998</v>
      </c>
      <c r="I308" s="142"/>
      <c r="J308" s="143">
        <f>ROUND(I308*H308,2)</f>
        <v>0</v>
      </c>
      <c r="K308" s="144"/>
      <c r="L308" s="32"/>
      <c r="M308" s="145" t="s">
        <v>1</v>
      </c>
      <c r="N308" s="146" t="s">
        <v>39</v>
      </c>
      <c r="P308" s="147">
        <f>O308*H308</f>
        <v>0</v>
      </c>
      <c r="Q308" s="147">
        <v>0</v>
      </c>
      <c r="R308" s="147">
        <f>Q308*H308</f>
        <v>0</v>
      </c>
      <c r="S308" s="147">
        <v>0</v>
      </c>
      <c r="T308" s="148">
        <f>S308*H308</f>
        <v>0</v>
      </c>
      <c r="AR308" s="149" t="s">
        <v>193</v>
      </c>
      <c r="AT308" s="149" t="s">
        <v>189</v>
      </c>
      <c r="AU308" s="149" t="s">
        <v>84</v>
      </c>
      <c r="AY308" s="17" t="s">
        <v>187</v>
      </c>
      <c r="BE308" s="150">
        <f>IF(N308="základní",J308,0)</f>
        <v>0</v>
      </c>
      <c r="BF308" s="150">
        <f>IF(N308="snížená",J308,0)</f>
        <v>0</v>
      </c>
      <c r="BG308" s="150">
        <f>IF(N308="zákl. přenesená",J308,0)</f>
        <v>0</v>
      </c>
      <c r="BH308" s="150">
        <f>IF(N308="sníž. přenesená",J308,0)</f>
        <v>0</v>
      </c>
      <c r="BI308" s="150">
        <f>IF(N308="nulová",J308,0)</f>
        <v>0</v>
      </c>
      <c r="BJ308" s="17" t="s">
        <v>84</v>
      </c>
      <c r="BK308" s="150">
        <f>ROUND(I308*H308,2)</f>
        <v>0</v>
      </c>
      <c r="BL308" s="17" t="s">
        <v>193</v>
      </c>
      <c r="BM308" s="149" t="s">
        <v>384</v>
      </c>
    </row>
    <row r="309" spans="2:65" s="1" customFormat="1" ht="97.5">
      <c r="B309" s="32"/>
      <c r="D309" s="151" t="s">
        <v>195</v>
      </c>
      <c r="F309" s="152" t="s">
        <v>385</v>
      </c>
      <c r="I309" s="153"/>
      <c r="L309" s="32"/>
      <c r="M309" s="154"/>
      <c r="T309" s="56"/>
      <c r="AT309" s="17" t="s">
        <v>195</v>
      </c>
      <c r="AU309" s="17" t="s">
        <v>84</v>
      </c>
    </row>
    <row r="310" spans="2:65" s="12" customFormat="1" ht="11.25">
      <c r="B310" s="155"/>
      <c r="D310" s="151" t="s">
        <v>197</v>
      </c>
      <c r="E310" s="156" t="s">
        <v>1</v>
      </c>
      <c r="F310" s="157" t="s">
        <v>207</v>
      </c>
      <c r="H310" s="156" t="s">
        <v>1</v>
      </c>
      <c r="I310" s="158"/>
      <c r="L310" s="155"/>
      <c r="M310" s="159"/>
      <c r="T310" s="160"/>
      <c r="AT310" s="156" t="s">
        <v>197</v>
      </c>
      <c r="AU310" s="156" t="s">
        <v>84</v>
      </c>
      <c r="AV310" s="12" t="s">
        <v>80</v>
      </c>
      <c r="AW310" s="12" t="s">
        <v>30</v>
      </c>
      <c r="AX310" s="12" t="s">
        <v>73</v>
      </c>
      <c r="AY310" s="156" t="s">
        <v>187</v>
      </c>
    </row>
    <row r="311" spans="2:65" s="13" customFormat="1" ht="11.25">
      <c r="B311" s="161"/>
      <c r="D311" s="151" t="s">
        <v>197</v>
      </c>
      <c r="E311" s="162" t="s">
        <v>1</v>
      </c>
      <c r="F311" s="163" t="s">
        <v>386</v>
      </c>
      <c r="H311" s="164">
        <v>6.3840000000000003</v>
      </c>
      <c r="I311" s="165"/>
      <c r="L311" s="161"/>
      <c r="M311" s="166"/>
      <c r="T311" s="167"/>
      <c r="AT311" s="162" t="s">
        <v>197</v>
      </c>
      <c r="AU311" s="162" t="s">
        <v>84</v>
      </c>
      <c r="AV311" s="13" t="s">
        <v>84</v>
      </c>
      <c r="AW311" s="13" t="s">
        <v>30</v>
      </c>
      <c r="AX311" s="13" t="s">
        <v>73</v>
      </c>
      <c r="AY311" s="162" t="s">
        <v>187</v>
      </c>
    </row>
    <row r="312" spans="2:65" s="13" customFormat="1" ht="11.25">
      <c r="B312" s="161"/>
      <c r="D312" s="151" t="s">
        <v>197</v>
      </c>
      <c r="E312" s="162" t="s">
        <v>1</v>
      </c>
      <c r="F312" s="163" t="s">
        <v>387</v>
      </c>
      <c r="H312" s="164">
        <v>-1.5760000000000001</v>
      </c>
      <c r="I312" s="165"/>
      <c r="L312" s="161"/>
      <c r="M312" s="166"/>
      <c r="T312" s="167"/>
      <c r="AT312" s="162" t="s">
        <v>197</v>
      </c>
      <c r="AU312" s="162" t="s">
        <v>84</v>
      </c>
      <c r="AV312" s="13" t="s">
        <v>84</v>
      </c>
      <c r="AW312" s="13" t="s">
        <v>30</v>
      </c>
      <c r="AX312" s="13" t="s">
        <v>73</v>
      </c>
      <c r="AY312" s="162" t="s">
        <v>187</v>
      </c>
    </row>
    <row r="313" spans="2:65" s="14" customFormat="1" ht="11.25">
      <c r="B313" s="168"/>
      <c r="D313" s="151" t="s">
        <v>197</v>
      </c>
      <c r="E313" s="169" t="s">
        <v>1</v>
      </c>
      <c r="F313" s="170" t="s">
        <v>202</v>
      </c>
      <c r="H313" s="171">
        <v>4.8079999999999998</v>
      </c>
      <c r="I313" s="172"/>
      <c r="L313" s="168"/>
      <c r="M313" s="173"/>
      <c r="T313" s="174"/>
      <c r="AT313" s="169" t="s">
        <v>197</v>
      </c>
      <c r="AU313" s="169" t="s">
        <v>84</v>
      </c>
      <c r="AV313" s="14" t="s">
        <v>193</v>
      </c>
      <c r="AW313" s="14" t="s">
        <v>30</v>
      </c>
      <c r="AX313" s="14" t="s">
        <v>80</v>
      </c>
      <c r="AY313" s="169" t="s">
        <v>187</v>
      </c>
    </row>
    <row r="314" spans="2:65" s="1" customFormat="1" ht="37.9" customHeight="1">
      <c r="B314" s="32"/>
      <c r="C314" s="137" t="s">
        <v>388</v>
      </c>
      <c r="D314" s="137" t="s">
        <v>189</v>
      </c>
      <c r="E314" s="138" t="s">
        <v>389</v>
      </c>
      <c r="F314" s="139" t="s">
        <v>390</v>
      </c>
      <c r="G314" s="140" t="s">
        <v>245</v>
      </c>
      <c r="H314" s="141">
        <v>33.344000000000001</v>
      </c>
      <c r="I314" s="142"/>
      <c r="J314" s="143">
        <f>ROUND(I314*H314,2)</f>
        <v>0</v>
      </c>
      <c r="K314" s="144"/>
      <c r="L314" s="32"/>
      <c r="M314" s="145" t="s">
        <v>1</v>
      </c>
      <c r="N314" s="146" t="s">
        <v>39</v>
      </c>
      <c r="P314" s="147">
        <f>O314*H314</f>
        <v>0</v>
      </c>
      <c r="Q314" s="147">
        <v>0</v>
      </c>
      <c r="R314" s="147">
        <f>Q314*H314</f>
        <v>0</v>
      </c>
      <c r="S314" s="147">
        <v>0</v>
      </c>
      <c r="T314" s="148">
        <f>S314*H314</f>
        <v>0</v>
      </c>
      <c r="AR314" s="149" t="s">
        <v>193</v>
      </c>
      <c r="AT314" s="149" t="s">
        <v>189</v>
      </c>
      <c r="AU314" s="149" t="s">
        <v>84</v>
      </c>
      <c r="AY314" s="17" t="s">
        <v>187</v>
      </c>
      <c r="BE314" s="150">
        <f>IF(N314="základní",J314,0)</f>
        <v>0</v>
      </c>
      <c r="BF314" s="150">
        <f>IF(N314="snížená",J314,0)</f>
        <v>0</v>
      </c>
      <c r="BG314" s="150">
        <f>IF(N314="zákl. přenesená",J314,0)</f>
        <v>0</v>
      </c>
      <c r="BH314" s="150">
        <f>IF(N314="sníž. přenesená",J314,0)</f>
        <v>0</v>
      </c>
      <c r="BI314" s="150">
        <f>IF(N314="nulová",J314,0)</f>
        <v>0</v>
      </c>
      <c r="BJ314" s="17" t="s">
        <v>84</v>
      </c>
      <c r="BK314" s="150">
        <f>ROUND(I314*H314,2)</f>
        <v>0</v>
      </c>
      <c r="BL314" s="17" t="s">
        <v>193</v>
      </c>
      <c r="BM314" s="149" t="s">
        <v>391</v>
      </c>
    </row>
    <row r="315" spans="2:65" s="12" customFormat="1" ht="11.25">
      <c r="B315" s="155"/>
      <c r="D315" s="151" t="s">
        <v>197</v>
      </c>
      <c r="E315" s="156" t="s">
        <v>1</v>
      </c>
      <c r="F315" s="157" t="s">
        <v>207</v>
      </c>
      <c r="H315" s="156" t="s">
        <v>1</v>
      </c>
      <c r="I315" s="158"/>
      <c r="L315" s="155"/>
      <c r="M315" s="159"/>
      <c r="T315" s="160"/>
      <c r="AT315" s="156" t="s">
        <v>197</v>
      </c>
      <c r="AU315" s="156" t="s">
        <v>84</v>
      </c>
      <c r="AV315" s="12" t="s">
        <v>80</v>
      </c>
      <c r="AW315" s="12" t="s">
        <v>30</v>
      </c>
      <c r="AX315" s="12" t="s">
        <v>73</v>
      </c>
      <c r="AY315" s="156" t="s">
        <v>187</v>
      </c>
    </row>
    <row r="316" spans="2:65" s="12" customFormat="1" ht="11.25">
      <c r="B316" s="155"/>
      <c r="D316" s="151" t="s">
        <v>197</v>
      </c>
      <c r="E316" s="156" t="s">
        <v>1</v>
      </c>
      <c r="F316" s="157" t="s">
        <v>307</v>
      </c>
      <c r="H316" s="156" t="s">
        <v>1</v>
      </c>
      <c r="I316" s="158"/>
      <c r="L316" s="155"/>
      <c r="M316" s="159"/>
      <c r="T316" s="160"/>
      <c r="AT316" s="156" t="s">
        <v>197</v>
      </c>
      <c r="AU316" s="156" t="s">
        <v>84</v>
      </c>
      <c r="AV316" s="12" t="s">
        <v>80</v>
      </c>
      <c r="AW316" s="12" t="s">
        <v>30</v>
      </c>
      <c r="AX316" s="12" t="s">
        <v>73</v>
      </c>
      <c r="AY316" s="156" t="s">
        <v>187</v>
      </c>
    </row>
    <row r="317" spans="2:65" s="13" customFormat="1" ht="11.25">
      <c r="B317" s="161"/>
      <c r="D317" s="151" t="s">
        <v>197</v>
      </c>
      <c r="E317" s="162" t="s">
        <v>1</v>
      </c>
      <c r="F317" s="163" t="s">
        <v>392</v>
      </c>
      <c r="H317" s="164">
        <v>19.43</v>
      </c>
      <c r="I317" s="165"/>
      <c r="L317" s="161"/>
      <c r="M317" s="166"/>
      <c r="T317" s="167"/>
      <c r="AT317" s="162" t="s">
        <v>197</v>
      </c>
      <c r="AU317" s="162" t="s">
        <v>84</v>
      </c>
      <c r="AV317" s="13" t="s">
        <v>84</v>
      </c>
      <c r="AW317" s="13" t="s">
        <v>30</v>
      </c>
      <c r="AX317" s="13" t="s">
        <v>73</v>
      </c>
      <c r="AY317" s="162" t="s">
        <v>187</v>
      </c>
    </row>
    <row r="318" spans="2:65" s="13" customFormat="1" ht="11.25">
      <c r="B318" s="161"/>
      <c r="D318" s="151" t="s">
        <v>197</v>
      </c>
      <c r="E318" s="162" t="s">
        <v>1</v>
      </c>
      <c r="F318" s="163" t="s">
        <v>393</v>
      </c>
      <c r="H318" s="164">
        <v>-2.758</v>
      </c>
      <c r="I318" s="165"/>
      <c r="L318" s="161"/>
      <c r="M318" s="166"/>
      <c r="T318" s="167"/>
      <c r="AT318" s="162" t="s">
        <v>197</v>
      </c>
      <c r="AU318" s="162" t="s">
        <v>84</v>
      </c>
      <c r="AV318" s="13" t="s">
        <v>84</v>
      </c>
      <c r="AW318" s="13" t="s">
        <v>30</v>
      </c>
      <c r="AX318" s="13" t="s">
        <v>73</v>
      </c>
      <c r="AY318" s="162" t="s">
        <v>187</v>
      </c>
    </row>
    <row r="319" spans="2:65" s="12" customFormat="1" ht="11.25">
      <c r="B319" s="155"/>
      <c r="D319" s="151" t="s">
        <v>197</v>
      </c>
      <c r="E319" s="156" t="s">
        <v>1</v>
      </c>
      <c r="F319" s="157" t="s">
        <v>311</v>
      </c>
      <c r="H319" s="156" t="s">
        <v>1</v>
      </c>
      <c r="I319" s="158"/>
      <c r="L319" s="155"/>
      <c r="M319" s="159"/>
      <c r="T319" s="160"/>
      <c r="AT319" s="156" t="s">
        <v>197</v>
      </c>
      <c r="AU319" s="156" t="s">
        <v>84</v>
      </c>
      <c r="AV319" s="12" t="s">
        <v>80</v>
      </c>
      <c r="AW319" s="12" t="s">
        <v>30</v>
      </c>
      <c r="AX319" s="12" t="s">
        <v>73</v>
      </c>
      <c r="AY319" s="156" t="s">
        <v>187</v>
      </c>
    </row>
    <row r="320" spans="2:65" s="13" customFormat="1" ht="11.25">
      <c r="B320" s="161"/>
      <c r="D320" s="151" t="s">
        <v>197</v>
      </c>
      <c r="E320" s="162" t="s">
        <v>1</v>
      </c>
      <c r="F320" s="163" t="s">
        <v>392</v>
      </c>
      <c r="H320" s="164">
        <v>19.43</v>
      </c>
      <c r="I320" s="165"/>
      <c r="L320" s="161"/>
      <c r="M320" s="166"/>
      <c r="T320" s="167"/>
      <c r="AT320" s="162" t="s">
        <v>197</v>
      </c>
      <c r="AU320" s="162" t="s">
        <v>84</v>
      </c>
      <c r="AV320" s="13" t="s">
        <v>84</v>
      </c>
      <c r="AW320" s="13" t="s">
        <v>30</v>
      </c>
      <c r="AX320" s="13" t="s">
        <v>73</v>
      </c>
      <c r="AY320" s="162" t="s">
        <v>187</v>
      </c>
    </row>
    <row r="321" spans="2:65" s="13" customFormat="1" ht="11.25">
      <c r="B321" s="161"/>
      <c r="D321" s="151" t="s">
        <v>197</v>
      </c>
      <c r="E321" s="162" t="s">
        <v>1</v>
      </c>
      <c r="F321" s="163" t="s">
        <v>393</v>
      </c>
      <c r="H321" s="164">
        <v>-2.758</v>
      </c>
      <c r="I321" s="165"/>
      <c r="L321" s="161"/>
      <c r="M321" s="166"/>
      <c r="T321" s="167"/>
      <c r="AT321" s="162" t="s">
        <v>197</v>
      </c>
      <c r="AU321" s="162" t="s">
        <v>84</v>
      </c>
      <c r="AV321" s="13" t="s">
        <v>84</v>
      </c>
      <c r="AW321" s="13" t="s">
        <v>30</v>
      </c>
      <c r="AX321" s="13" t="s">
        <v>73</v>
      </c>
      <c r="AY321" s="162" t="s">
        <v>187</v>
      </c>
    </row>
    <row r="322" spans="2:65" s="14" customFormat="1" ht="11.25">
      <c r="B322" s="168"/>
      <c r="D322" s="151" t="s">
        <v>197</v>
      </c>
      <c r="E322" s="169" t="s">
        <v>1</v>
      </c>
      <c r="F322" s="170" t="s">
        <v>202</v>
      </c>
      <c r="H322" s="171">
        <v>33.344000000000001</v>
      </c>
      <c r="I322" s="172"/>
      <c r="L322" s="168"/>
      <c r="M322" s="173"/>
      <c r="T322" s="174"/>
      <c r="AT322" s="169" t="s">
        <v>197</v>
      </c>
      <c r="AU322" s="169" t="s">
        <v>84</v>
      </c>
      <c r="AV322" s="14" t="s">
        <v>193</v>
      </c>
      <c r="AW322" s="14" t="s">
        <v>30</v>
      </c>
      <c r="AX322" s="14" t="s">
        <v>80</v>
      </c>
      <c r="AY322" s="169" t="s">
        <v>187</v>
      </c>
    </row>
    <row r="323" spans="2:65" s="1" customFormat="1" ht="24.2" customHeight="1">
      <c r="B323" s="32"/>
      <c r="C323" s="137" t="s">
        <v>394</v>
      </c>
      <c r="D323" s="137" t="s">
        <v>189</v>
      </c>
      <c r="E323" s="138" t="s">
        <v>395</v>
      </c>
      <c r="F323" s="139" t="s">
        <v>396</v>
      </c>
      <c r="G323" s="140" t="s">
        <v>397</v>
      </c>
      <c r="H323" s="141">
        <v>40.4</v>
      </c>
      <c r="I323" s="142"/>
      <c r="J323" s="143">
        <f>ROUND(I323*H323,2)</f>
        <v>0</v>
      </c>
      <c r="K323" s="144"/>
      <c r="L323" s="32"/>
      <c r="M323" s="145" t="s">
        <v>1</v>
      </c>
      <c r="N323" s="146" t="s">
        <v>39</v>
      </c>
      <c r="P323" s="147">
        <f>O323*H323</f>
        <v>0</v>
      </c>
      <c r="Q323" s="147">
        <v>0</v>
      </c>
      <c r="R323" s="147">
        <f>Q323*H323</f>
        <v>0</v>
      </c>
      <c r="S323" s="147">
        <v>0</v>
      </c>
      <c r="T323" s="148">
        <f>S323*H323</f>
        <v>0</v>
      </c>
      <c r="AR323" s="149" t="s">
        <v>193</v>
      </c>
      <c r="AT323" s="149" t="s">
        <v>189</v>
      </c>
      <c r="AU323" s="149" t="s">
        <v>84</v>
      </c>
      <c r="AY323" s="17" t="s">
        <v>187</v>
      </c>
      <c r="BE323" s="150">
        <f>IF(N323="základní",J323,0)</f>
        <v>0</v>
      </c>
      <c r="BF323" s="150">
        <f>IF(N323="snížená",J323,0)</f>
        <v>0</v>
      </c>
      <c r="BG323" s="150">
        <f>IF(N323="zákl. přenesená",J323,0)</f>
        <v>0</v>
      </c>
      <c r="BH323" s="150">
        <f>IF(N323="sníž. přenesená",J323,0)</f>
        <v>0</v>
      </c>
      <c r="BI323" s="150">
        <f>IF(N323="nulová",J323,0)</f>
        <v>0</v>
      </c>
      <c r="BJ323" s="17" t="s">
        <v>84</v>
      </c>
      <c r="BK323" s="150">
        <f>ROUND(I323*H323,2)</f>
        <v>0</v>
      </c>
      <c r="BL323" s="17" t="s">
        <v>193</v>
      </c>
      <c r="BM323" s="149" t="s">
        <v>398</v>
      </c>
    </row>
    <row r="324" spans="2:65" s="1" customFormat="1" ht="68.25">
      <c r="B324" s="32"/>
      <c r="D324" s="151" t="s">
        <v>195</v>
      </c>
      <c r="F324" s="152" t="s">
        <v>399</v>
      </c>
      <c r="I324" s="153"/>
      <c r="L324" s="32"/>
      <c r="M324" s="154"/>
      <c r="T324" s="56"/>
      <c r="AT324" s="17" t="s">
        <v>195</v>
      </c>
      <c r="AU324" s="17" t="s">
        <v>84</v>
      </c>
    </row>
    <row r="325" spans="2:65" s="12" customFormat="1" ht="11.25">
      <c r="B325" s="155"/>
      <c r="D325" s="151" t="s">
        <v>197</v>
      </c>
      <c r="E325" s="156" t="s">
        <v>1</v>
      </c>
      <c r="F325" s="157" t="s">
        <v>207</v>
      </c>
      <c r="H325" s="156" t="s">
        <v>1</v>
      </c>
      <c r="I325" s="158"/>
      <c r="L325" s="155"/>
      <c r="M325" s="159"/>
      <c r="T325" s="160"/>
      <c r="AT325" s="156" t="s">
        <v>197</v>
      </c>
      <c r="AU325" s="156" t="s">
        <v>84</v>
      </c>
      <c r="AV325" s="12" t="s">
        <v>80</v>
      </c>
      <c r="AW325" s="12" t="s">
        <v>30</v>
      </c>
      <c r="AX325" s="12" t="s">
        <v>73</v>
      </c>
      <c r="AY325" s="156" t="s">
        <v>187</v>
      </c>
    </row>
    <row r="326" spans="2:65" s="12" customFormat="1" ht="11.25">
      <c r="B326" s="155"/>
      <c r="D326" s="151" t="s">
        <v>197</v>
      </c>
      <c r="E326" s="156" t="s">
        <v>1</v>
      </c>
      <c r="F326" s="157" t="s">
        <v>400</v>
      </c>
      <c r="H326" s="156" t="s">
        <v>1</v>
      </c>
      <c r="I326" s="158"/>
      <c r="L326" s="155"/>
      <c r="M326" s="159"/>
      <c r="T326" s="160"/>
      <c r="AT326" s="156" t="s">
        <v>197</v>
      </c>
      <c r="AU326" s="156" t="s">
        <v>84</v>
      </c>
      <c r="AV326" s="12" t="s">
        <v>80</v>
      </c>
      <c r="AW326" s="12" t="s">
        <v>30</v>
      </c>
      <c r="AX326" s="12" t="s">
        <v>73</v>
      </c>
      <c r="AY326" s="156" t="s">
        <v>187</v>
      </c>
    </row>
    <row r="327" spans="2:65" s="13" customFormat="1" ht="11.25">
      <c r="B327" s="161"/>
      <c r="D327" s="151" t="s">
        <v>197</v>
      </c>
      <c r="E327" s="162" t="s">
        <v>1</v>
      </c>
      <c r="F327" s="163" t="s">
        <v>401</v>
      </c>
      <c r="H327" s="164">
        <v>3.8</v>
      </c>
      <c r="I327" s="165"/>
      <c r="L327" s="161"/>
      <c r="M327" s="166"/>
      <c r="T327" s="167"/>
      <c r="AT327" s="162" t="s">
        <v>197</v>
      </c>
      <c r="AU327" s="162" t="s">
        <v>84</v>
      </c>
      <c r="AV327" s="13" t="s">
        <v>84</v>
      </c>
      <c r="AW327" s="13" t="s">
        <v>30</v>
      </c>
      <c r="AX327" s="13" t="s">
        <v>73</v>
      </c>
      <c r="AY327" s="162" t="s">
        <v>187</v>
      </c>
    </row>
    <row r="328" spans="2:65" s="12" customFormat="1" ht="11.25">
      <c r="B328" s="155"/>
      <c r="D328" s="151" t="s">
        <v>197</v>
      </c>
      <c r="E328" s="156" t="s">
        <v>1</v>
      </c>
      <c r="F328" s="157" t="s">
        <v>307</v>
      </c>
      <c r="H328" s="156" t="s">
        <v>1</v>
      </c>
      <c r="I328" s="158"/>
      <c r="L328" s="155"/>
      <c r="M328" s="159"/>
      <c r="T328" s="160"/>
      <c r="AT328" s="156" t="s">
        <v>197</v>
      </c>
      <c r="AU328" s="156" t="s">
        <v>84</v>
      </c>
      <c r="AV328" s="12" t="s">
        <v>80</v>
      </c>
      <c r="AW328" s="12" t="s">
        <v>30</v>
      </c>
      <c r="AX328" s="12" t="s">
        <v>73</v>
      </c>
      <c r="AY328" s="156" t="s">
        <v>187</v>
      </c>
    </row>
    <row r="329" spans="2:65" s="13" customFormat="1" ht="11.25">
      <c r="B329" s="161"/>
      <c r="D329" s="151" t="s">
        <v>197</v>
      </c>
      <c r="E329" s="162" t="s">
        <v>1</v>
      </c>
      <c r="F329" s="163" t="s">
        <v>402</v>
      </c>
      <c r="H329" s="164">
        <v>18.3</v>
      </c>
      <c r="I329" s="165"/>
      <c r="L329" s="161"/>
      <c r="M329" s="166"/>
      <c r="T329" s="167"/>
      <c r="AT329" s="162" t="s">
        <v>197</v>
      </c>
      <c r="AU329" s="162" t="s">
        <v>84</v>
      </c>
      <c r="AV329" s="13" t="s">
        <v>84</v>
      </c>
      <c r="AW329" s="13" t="s">
        <v>30</v>
      </c>
      <c r="AX329" s="13" t="s">
        <v>73</v>
      </c>
      <c r="AY329" s="162" t="s">
        <v>187</v>
      </c>
    </row>
    <row r="330" spans="2:65" s="12" customFormat="1" ht="11.25">
      <c r="B330" s="155"/>
      <c r="D330" s="151" t="s">
        <v>197</v>
      </c>
      <c r="E330" s="156" t="s">
        <v>1</v>
      </c>
      <c r="F330" s="157" t="s">
        <v>311</v>
      </c>
      <c r="H330" s="156" t="s">
        <v>1</v>
      </c>
      <c r="I330" s="158"/>
      <c r="L330" s="155"/>
      <c r="M330" s="159"/>
      <c r="T330" s="160"/>
      <c r="AT330" s="156" t="s">
        <v>197</v>
      </c>
      <c r="AU330" s="156" t="s">
        <v>84</v>
      </c>
      <c r="AV330" s="12" t="s">
        <v>80</v>
      </c>
      <c r="AW330" s="12" t="s">
        <v>30</v>
      </c>
      <c r="AX330" s="12" t="s">
        <v>73</v>
      </c>
      <c r="AY330" s="156" t="s">
        <v>187</v>
      </c>
    </row>
    <row r="331" spans="2:65" s="13" customFormat="1" ht="11.25">
      <c r="B331" s="161"/>
      <c r="D331" s="151" t="s">
        <v>197</v>
      </c>
      <c r="E331" s="162" t="s">
        <v>1</v>
      </c>
      <c r="F331" s="163" t="s">
        <v>402</v>
      </c>
      <c r="H331" s="164">
        <v>18.3</v>
      </c>
      <c r="I331" s="165"/>
      <c r="L331" s="161"/>
      <c r="M331" s="166"/>
      <c r="T331" s="167"/>
      <c r="AT331" s="162" t="s">
        <v>197</v>
      </c>
      <c r="AU331" s="162" t="s">
        <v>84</v>
      </c>
      <c r="AV331" s="13" t="s">
        <v>84</v>
      </c>
      <c r="AW331" s="13" t="s">
        <v>30</v>
      </c>
      <c r="AX331" s="13" t="s">
        <v>73</v>
      </c>
      <c r="AY331" s="162" t="s">
        <v>187</v>
      </c>
    </row>
    <row r="332" spans="2:65" s="14" customFormat="1" ht="11.25">
      <c r="B332" s="168"/>
      <c r="D332" s="151" t="s">
        <v>197</v>
      </c>
      <c r="E332" s="169" t="s">
        <v>1</v>
      </c>
      <c r="F332" s="170" t="s">
        <v>202</v>
      </c>
      <c r="H332" s="171">
        <v>40.400000000000006</v>
      </c>
      <c r="I332" s="172"/>
      <c r="L332" s="168"/>
      <c r="M332" s="173"/>
      <c r="T332" s="174"/>
      <c r="AT332" s="169" t="s">
        <v>197</v>
      </c>
      <c r="AU332" s="169" t="s">
        <v>84</v>
      </c>
      <c r="AV332" s="14" t="s">
        <v>193</v>
      </c>
      <c r="AW332" s="14" t="s">
        <v>30</v>
      </c>
      <c r="AX332" s="14" t="s">
        <v>80</v>
      </c>
      <c r="AY332" s="169" t="s">
        <v>187</v>
      </c>
    </row>
    <row r="333" spans="2:65" s="1" customFormat="1" ht="66.75" customHeight="1">
      <c r="B333" s="32"/>
      <c r="C333" s="137" t="s">
        <v>403</v>
      </c>
      <c r="D333" s="137" t="s">
        <v>189</v>
      </c>
      <c r="E333" s="138" t="s">
        <v>404</v>
      </c>
      <c r="F333" s="139" t="s">
        <v>405</v>
      </c>
      <c r="G333" s="140" t="s">
        <v>406</v>
      </c>
      <c r="H333" s="141">
        <v>1</v>
      </c>
      <c r="I333" s="142"/>
      <c r="J333" s="143">
        <f>ROUND(I333*H333,2)</f>
        <v>0</v>
      </c>
      <c r="K333" s="144"/>
      <c r="L333" s="32"/>
      <c r="M333" s="145" t="s">
        <v>1</v>
      </c>
      <c r="N333" s="146" t="s">
        <v>39</v>
      </c>
      <c r="P333" s="147">
        <f>O333*H333</f>
        <v>0</v>
      </c>
      <c r="Q333" s="147">
        <v>0</v>
      </c>
      <c r="R333" s="147">
        <f>Q333*H333</f>
        <v>0</v>
      </c>
      <c r="S333" s="147">
        <v>0</v>
      </c>
      <c r="T333" s="148">
        <f>S333*H333</f>
        <v>0</v>
      </c>
      <c r="AR333" s="149" t="s">
        <v>193</v>
      </c>
      <c r="AT333" s="149" t="s">
        <v>189</v>
      </c>
      <c r="AU333" s="149" t="s">
        <v>84</v>
      </c>
      <c r="AY333" s="17" t="s">
        <v>187</v>
      </c>
      <c r="BE333" s="150">
        <f>IF(N333="základní",J333,0)</f>
        <v>0</v>
      </c>
      <c r="BF333" s="150">
        <f>IF(N333="snížená",J333,0)</f>
        <v>0</v>
      </c>
      <c r="BG333" s="150">
        <f>IF(N333="zákl. přenesená",J333,0)</f>
        <v>0</v>
      </c>
      <c r="BH333" s="150">
        <f>IF(N333="sníž. přenesená",J333,0)</f>
        <v>0</v>
      </c>
      <c r="BI333" s="150">
        <f>IF(N333="nulová",J333,0)</f>
        <v>0</v>
      </c>
      <c r="BJ333" s="17" t="s">
        <v>84</v>
      </c>
      <c r="BK333" s="150">
        <f>ROUND(I333*H333,2)</f>
        <v>0</v>
      </c>
      <c r="BL333" s="17" t="s">
        <v>193</v>
      </c>
      <c r="BM333" s="149" t="s">
        <v>407</v>
      </c>
    </row>
    <row r="334" spans="2:65" s="1" customFormat="1" ht="39">
      <c r="B334" s="32"/>
      <c r="D334" s="151" t="s">
        <v>195</v>
      </c>
      <c r="F334" s="152" t="s">
        <v>408</v>
      </c>
      <c r="I334" s="153"/>
      <c r="L334" s="32"/>
      <c r="M334" s="154"/>
      <c r="T334" s="56"/>
      <c r="AT334" s="17" t="s">
        <v>195</v>
      </c>
      <c r="AU334" s="17" t="s">
        <v>84</v>
      </c>
    </row>
    <row r="335" spans="2:65" s="11" customFormat="1" ht="22.9" customHeight="1">
      <c r="B335" s="125"/>
      <c r="D335" s="126" t="s">
        <v>72</v>
      </c>
      <c r="E335" s="135" t="s">
        <v>409</v>
      </c>
      <c r="F335" s="135" t="s">
        <v>410</v>
      </c>
      <c r="I335" s="128"/>
      <c r="J335" s="136">
        <f>BK335</f>
        <v>0</v>
      </c>
      <c r="L335" s="125"/>
      <c r="M335" s="130"/>
      <c r="P335" s="131">
        <f>SUM(P336:P350)</f>
        <v>0</v>
      </c>
      <c r="R335" s="131">
        <f>SUM(R336:R350)</f>
        <v>0</v>
      </c>
      <c r="T335" s="132">
        <f>SUM(T336:T350)</f>
        <v>0</v>
      </c>
      <c r="AR335" s="126" t="s">
        <v>80</v>
      </c>
      <c r="AT335" s="133" t="s">
        <v>72</v>
      </c>
      <c r="AU335" s="133" t="s">
        <v>80</v>
      </c>
      <c r="AY335" s="126" t="s">
        <v>187</v>
      </c>
      <c r="BK335" s="134">
        <f>SUM(BK336:BK350)</f>
        <v>0</v>
      </c>
    </row>
    <row r="336" spans="2:65" s="1" customFormat="1" ht="37.9" customHeight="1">
      <c r="B336" s="32"/>
      <c r="C336" s="137" t="s">
        <v>411</v>
      </c>
      <c r="D336" s="137" t="s">
        <v>189</v>
      </c>
      <c r="E336" s="138" t="s">
        <v>412</v>
      </c>
      <c r="F336" s="139" t="s">
        <v>413</v>
      </c>
      <c r="G336" s="140" t="s">
        <v>245</v>
      </c>
      <c r="H336" s="141">
        <v>89</v>
      </c>
      <c r="I336" s="142"/>
      <c r="J336" s="143">
        <f t="shared" ref="J336:J350" si="0">ROUND(I336*H336,2)</f>
        <v>0</v>
      </c>
      <c r="K336" s="144"/>
      <c r="L336" s="32"/>
      <c r="M336" s="145" t="s">
        <v>1</v>
      </c>
      <c r="N336" s="146" t="s">
        <v>39</v>
      </c>
      <c r="P336" s="147">
        <f t="shared" ref="P336:P350" si="1">O336*H336</f>
        <v>0</v>
      </c>
      <c r="Q336" s="147">
        <v>0</v>
      </c>
      <c r="R336" s="147">
        <f t="shared" ref="R336:R350" si="2">Q336*H336</f>
        <v>0</v>
      </c>
      <c r="S336" s="147">
        <v>0</v>
      </c>
      <c r="T336" s="148">
        <f t="shared" ref="T336:T350" si="3">S336*H336</f>
        <v>0</v>
      </c>
      <c r="AR336" s="149" t="s">
        <v>193</v>
      </c>
      <c r="AT336" s="149" t="s">
        <v>189</v>
      </c>
      <c r="AU336" s="149" t="s">
        <v>84</v>
      </c>
      <c r="AY336" s="17" t="s">
        <v>187</v>
      </c>
      <c r="BE336" s="150">
        <f t="shared" ref="BE336:BE350" si="4">IF(N336="základní",J336,0)</f>
        <v>0</v>
      </c>
      <c r="BF336" s="150">
        <f t="shared" ref="BF336:BF350" si="5">IF(N336="snížená",J336,0)</f>
        <v>0</v>
      </c>
      <c r="BG336" s="150">
        <f t="shared" ref="BG336:BG350" si="6">IF(N336="zákl. přenesená",J336,0)</f>
        <v>0</v>
      </c>
      <c r="BH336" s="150">
        <f t="shared" ref="BH336:BH350" si="7">IF(N336="sníž. přenesená",J336,0)</f>
        <v>0</v>
      </c>
      <c r="BI336" s="150">
        <f t="shared" ref="BI336:BI350" si="8">IF(N336="nulová",J336,0)</f>
        <v>0</v>
      </c>
      <c r="BJ336" s="17" t="s">
        <v>84</v>
      </c>
      <c r="BK336" s="150">
        <f t="shared" ref="BK336:BK350" si="9">ROUND(I336*H336,2)</f>
        <v>0</v>
      </c>
      <c r="BL336" s="17" t="s">
        <v>193</v>
      </c>
      <c r="BM336" s="149" t="s">
        <v>414</v>
      </c>
    </row>
    <row r="337" spans="2:65" s="1" customFormat="1" ht="33" customHeight="1">
      <c r="B337" s="32"/>
      <c r="C337" s="137" t="s">
        <v>415</v>
      </c>
      <c r="D337" s="137" t="s">
        <v>189</v>
      </c>
      <c r="E337" s="138" t="s">
        <v>416</v>
      </c>
      <c r="F337" s="139" t="s">
        <v>417</v>
      </c>
      <c r="G337" s="140" t="s">
        <v>245</v>
      </c>
      <c r="H337" s="141">
        <v>9</v>
      </c>
      <c r="I337" s="142"/>
      <c r="J337" s="143">
        <f t="shared" si="0"/>
        <v>0</v>
      </c>
      <c r="K337" s="144"/>
      <c r="L337" s="32"/>
      <c r="M337" s="145" t="s">
        <v>1</v>
      </c>
      <c r="N337" s="146" t="s">
        <v>39</v>
      </c>
      <c r="P337" s="147">
        <f t="shared" si="1"/>
        <v>0</v>
      </c>
      <c r="Q337" s="147">
        <v>0</v>
      </c>
      <c r="R337" s="147">
        <f t="shared" si="2"/>
        <v>0</v>
      </c>
      <c r="S337" s="147">
        <v>0</v>
      </c>
      <c r="T337" s="148">
        <f t="shared" si="3"/>
        <v>0</v>
      </c>
      <c r="AR337" s="149" t="s">
        <v>193</v>
      </c>
      <c r="AT337" s="149" t="s">
        <v>189</v>
      </c>
      <c r="AU337" s="149" t="s">
        <v>84</v>
      </c>
      <c r="AY337" s="17" t="s">
        <v>187</v>
      </c>
      <c r="BE337" s="150">
        <f t="shared" si="4"/>
        <v>0</v>
      </c>
      <c r="BF337" s="150">
        <f t="shared" si="5"/>
        <v>0</v>
      </c>
      <c r="BG337" s="150">
        <f t="shared" si="6"/>
        <v>0</v>
      </c>
      <c r="BH337" s="150">
        <f t="shared" si="7"/>
        <v>0</v>
      </c>
      <c r="BI337" s="150">
        <f t="shared" si="8"/>
        <v>0</v>
      </c>
      <c r="BJ337" s="17" t="s">
        <v>84</v>
      </c>
      <c r="BK337" s="150">
        <f t="shared" si="9"/>
        <v>0</v>
      </c>
      <c r="BL337" s="17" t="s">
        <v>193</v>
      </c>
      <c r="BM337" s="149" t="s">
        <v>418</v>
      </c>
    </row>
    <row r="338" spans="2:65" s="1" customFormat="1" ht="37.9" customHeight="1">
      <c r="B338" s="32"/>
      <c r="C338" s="137" t="s">
        <v>419</v>
      </c>
      <c r="D338" s="137" t="s">
        <v>189</v>
      </c>
      <c r="E338" s="138" t="s">
        <v>420</v>
      </c>
      <c r="F338" s="139" t="s">
        <v>421</v>
      </c>
      <c r="G338" s="140" t="s">
        <v>245</v>
      </c>
      <c r="H338" s="141">
        <v>91</v>
      </c>
      <c r="I338" s="142"/>
      <c r="J338" s="143">
        <f t="shared" si="0"/>
        <v>0</v>
      </c>
      <c r="K338" s="144"/>
      <c r="L338" s="32"/>
      <c r="M338" s="145" t="s">
        <v>1</v>
      </c>
      <c r="N338" s="146" t="s">
        <v>39</v>
      </c>
      <c r="P338" s="147">
        <f t="shared" si="1"/>
        <v>0</v>
      </c>
      <c r="Q338" s="147">
        <v>0</v>
      </c>
      <c r="R338" s="147">
        <f t="shared" si="2"/>
        <v>0</v>
      </c>
      <c r="S338" s="147">
        <v>0</v>
      </c>
      <c r="T338" s="148">
        <f t="shared" si="3"/>
        <v>0</v>
      </c>
      <c r="AR338" s="149" t="s">
        <v>193</v>
      </c>
      <c r="AT338" s="149" t="s">
        <v>189</v>
      </c>
      <c r="AU338" s="149" t="s">
        <v>84</v>
      </c>
      <c r="AY338" s="17" t="s">
        <v>187</v>
      </c>
      <c r="BE338" s="150">
        <f t="shared" si="4"/>
        <v>0</v>
      </c>
      <c r="BF338" s="150">
        <f t="shared" si="5"/>
        <v>0</v>
      </c>
      <c r="BG338" s="150">
        <f t="shared" si="6"/>
        <v>0</v>
      </c>
      <c r="BH338" s="150">
        <f t="shared" si="7"/>
        <v>0</v>
      </c>
      <c r="BI338" s="150">
        <f t="shared" si="8"/>
        <v>0</v>
      </c>
      <c r="BJ338" s="17" t="s">
        <v>84</v>
      </c>
      <c r="BK338" s="150">
        <f t="shared" si="9"/>
        <v>0</v>
      </c>
      <c r="BL338" s="17" t="s">
        <v>193</v>
      </c>
      <c r="BM338" s="149" t="s">
        <v>422</v>
      </c>
    </row>
    <row r="339" spans="2:65" s="1" customFormat="1" ht="37.9" customHeight="1">
      <c r="B339" s="32"/>
      <c r="C339" s="137" t="s">
        <v>423</v>
      </c>
      <c r="D339" s="137" t="s">
        <v>189</v>
      </c>
      <c r="E339" s="138" t="s">
        <v>424</v>
      </c>
      <c r="F339" s="139" t="s">
        <v>425</v>
      </c>
      <c r="G339" s="140" t="s">
        <v>245</v>
      </c>
      <c r="H339" s="141">
        <v>155</v>
      </c>
      <c r="I339" s="142"/>
      <c r="J339" s="143">
        <f t="shared" si="0"/>
        <v>0</v>
      </c>
      <c r="K339" s="144"/>
      <c r="L339" s="32"/>
      <c r="M339" s="145" t="s">
        <v>1</v>
      </c>
      <c r="N339" s="146" t="s">
        <v>39</v>
      </c>
      <c r="P339" s="147">
        <f t="shared" si="1"/>
        <v>0</v>
      </c>
      <c r="Q339" s="147">
        <v>0</v>
      </c>
      <c r="R339" s="147">
        <f t="shared" si="2"/>
        <v>0</v>
      </c>
      <c r="S339" s="147">
        <v>0</v>
      </c>
      <c r="T339" s="148">
        <f t="shared" si="3"/>
        <v>0</v>
      </c>
      <c r="AR339" s="149" t="s">
        <v>193</v>
      </c>
      <c r="AT339" s="149" t="s">
        <v>189</v>
      </c>
      <c r="AU339" s="149" t="s">
        <v>84</v>
      </c>
      <c r="AY339" s="17" t="s">
        <v>187</v>
      </c>
      <c r="BE339" s="150">
        <f t="shared" si="4"/>
        <v>0</v>
      </c>
      <c r="BF339" s="150">
        <f t="shared" si="5"/>
        <v>0</v>
      </c>
      <c r="BG339" s="150">
        <f t="shared" si="6"/>
        <v>0</v>
      </c>
      <c r="BH339" s="150">
        <f t="shared" si="7"/>
        <v>0</v>
      </c>
      <c r="BI339" s="150">
        <f t="shared" si="8"/>
        <v>0</v>
      </c>
      <c r="BJ339" s="17" t="s">
        <v>84</v>
      </c>
      <c r="BK339" s="150">
        <f t="shared" si="9"/>
        <v>0</v>
      </c>
      <c r="BL339" s="17" t="s">
        <v>193</v>
      </c>
      <c r="BM339" s="149" t="s">
        <v>426</v>
      </c>
    </row>
    <row r="340" spans="2:65" s="1" customFormat="1" ht="37.9" customHeight="1">
      <c r="B340" s="32"/>
      <c r="C340" s="137" t="s">
        <v>427</v>
      </c>
      <c r="D340" s="137" t="s">
        <v>189</v>
      </c>
      <c r="E340" s="138" t="s">
        <v>428</v>
      </c>
      <c r="F340" s="139" t="s">
        <v>429</v>
      </c>
      <c r="G340" s="140" t="s">
        <v>245</v>
      </c>
      <c r="H340" s="141">
        <v>192</v>
      </c>
      <c r="I340" s="142"/>
      <c r="J340" s="143">
        <f t="shared" si="0"/>
        <v>0</v>
      </c>
      <c r="K340" s="144"/>
      <c r="L340" s="32"/>
      <c r="M340" s="145" t="s">
        <v>1</v>
      </c>
      <c r="N340" s="146" t="s">
        <v>39</v>
      </c>
      <c r="P340" s="147">
        <f t="shared" si="1"/>
        <v>0</v>
      </c>
      <c r="Q340" s="147">
        <v>0</v>
      </c>
      <c r="R340" s="147">
        <f t="shared" si="2"/>
        <v>0</v>
      </c>
      <c r="S340" s="147">
        <v>0</v>
      </c>
      <c r="T340" s="148">
        <f t="shared" si="3"/>
        <v>0</v>
      </c>
      <c r="AR340" s="149" t="s">
        <v>193</v>
      </c>
      <c r="AT340" s="149" t="s">
        <v>189</v>
      </c>
      <c r="AU340" s="149" t="s">
        <v>84</v>
      </c>
      <c r="AY340" s="17" t="s">
        <v>187</v>
      </c>
      <c r="BE340" s="150">
        <f t="shared" si="4"/>
        <v>0</v>
      </c>
      <c r="BF340" s="150">
        <f t="shared" si="5"/>
        <v>0</v>
      </c>
      <c r="BG340" s="150">
        <f t="shared" si="6"/>
        <v>0</v>
      </c>
      <c r="BH340" s="150">
        <f t="shared" si="7"/>
        <v>0</v>
      </c>
      <c r="BI340" s="150">
        <f t="shared" si="8"/>
        <v>0</v>
      </c>
      <c r="BJ340" s="17" t="s">
        <v>84</v>
      </c>
      <c r="BK340" s="150">
        <f t="shared" si="9"/>
        <v>0</v>
      </c>
      <c r="BL340" s="17" t="s">
        <v>193</v>
      </c>
      <c r="BM340" s="149" t="s">
        <v>430</v>
      </c>
    </row>
    <row r="341" spans="2:65" s="1" customFormat="1" ht="37.9" customHeight="1">
      <c r="B341" s="32"/>
      <c r="C341" s="137" t="s">
        <v>431</v>
      </c>
      <c r="D341" s="137" t="s">
        <v>189</v>
      </c>
      <c r="E341" s="138" t="s">
        <v>432</v>
      </c>
      <c r="F341" s="139" t="s">
        <v>433</v>
      </c>
      <c r="G341" s="140" t="s">
        <v>245</v>
      </c>
      <c r="H341" s="141">
        <v>218</v>
      </c>
      <c r="I341" s="142"/>
      <c r="J341" s="143">
        <f t="shared" si="0"/>
        <v>0</v>
      </c>
      <c r="K341" s="144"/>
      <c r="L341" s="32"/>
      <c r="M341" s="145" t="s">
        <v>1</v>
      </c>
      <c r="N341" s="146" t="s">
        <v>39</v>
      </c>
      <c r="P341" s="147">
        <f t="shared" si="1"/>
        <v>0</v>
      </c>
      <c r="Q341" s="147">
        <v>0</v>
      </c>
      <c r="R341" s="147">
        <f t="shared" si="2"/>
        <v>0</v>
      </c>
      <c r="S341" s="147">
        <v>0</v>
      </c>
      <c r="T341" s="148">
        <f t="shared" si="3"/>
        <v>0</v>
      </c>
      <c r="AR341" s="149" t="s">
        <v>193</v>
      </c>
      <c r="AT341" s="149" t="s">
        <v>189</v>
      </c>
      <c r="AU341" s="149" t="s">
        <v>84</v>
      </c>
      <c r="AY341" s="17" t="s">
        <v>187</v>
      </c>
      <c r="BE341" s="150">
        <f t="shared" si="4"/>
        <v>0</v>
      </c>
      <c r="BF341" s="150">
        <f t="shared" si="5"/>
        <v>0</v>
      </c>
      <c r="BG341" s="150">
        <f t="shared" si="6"/>
        <v>0</v>
      </c>
      <c r="BH341" s="150">
        <f t="shared" si="7"/>
        <v>0</v>
      </c>
      <c r="BI341" s="150">
        <f t="shared" si="8"/>
        <v>0</v>
      </c>
      <c r="BJ341" s="17" t="s">
        <v>84</v>
      </c>
      <c r="BK341" s="150">
        <f t="shared" si="9"/>
        <v>0</v>
      </c>
      <c r="BL341" s="17" t="s">
        <v>193</v>
      </c>
      <c r="BM341" s="149" t="s">
        <v>434</v>
      </c>
    </row>
    <row r="342" spans="2:65" s="1" customFormat="1" ht="24.2" customHeight="1">
      <c r="B342" s="32"/>
      <c r="C342" s="137" t="s">
        <v>435</v>
      </c>
      <c r="D342" s="137" t="s">
        <v>189</v>
      </c>
      <c r="E342" s="138" t="s">
        <v>436</v>
      </c>
      <c r="F342" s="139" t="s">
        <v>437</v>
      </c>
      <c r="G342" s="140" t="s">
        <v>397</v>
      </c>
      <c r="H342" s="141">
        <v>98</v>
      </c>
      <c r="I342" s="142"/>
      <c r="J342" s="143">
        <f t="shared" si="0"/>
        <v>0</v>
      </c>
      <c r="K342" s="144"/>
      <c r="L342" s="32"/>
      <c r="M342" s="145" t="s">
        <v>1</v>
      </c>
      <c r="N342" s="146" t="s">
        <v>39</v>
      </c>
      <c r="P342" s="147">
        <f t="shared" si="1"/>
        <v>0</v>
      </c>
      <c r="Q342" s="147">
        <v>0</v>
      </c>
      <c r="R342" s="147">
        <f t="shared" si="2"/>
        <v>0</v>
      </c>
      <c r="S342" s="147">
        <v>0</v>
      </c>
      <c r="T342" s="148">
        <f t="shared" si="3"/>
        <v>0</v>
      </c>
      <c r="AR342" s="149" t="s">
        <v>193</v>
      </c>
      <c r="AT342" s="149" t="s">
        <v>189</v>
      </c>
      <c r="AU342" s="149" t="s">
        <v>84</v>
      </c>
      <c r="AY342" s="17" t="s">
        <v>187</v>
      </c>
      <c r="BE342" s="150">
        <f t="shared" si="4"/>
        <v>0</v>
      </c>
      <c r="BF342" s="150">
        <f t="shared" si="5"/>
        <v>0</v>
      </c>
      <c r="BG342" s="150">
        <f t="shared" si="6"/>
        <v>0</v>
      </c>
      <c r="BH342" s="150">
        <f t="shared" si="7"/>
        <v>0</v>
      </c>
      <c r="BI342" s="150">
        <f t="shared" si="8"/>
        <v>0</v>
      </c>
      <c r="BJ342" s="17" t="s">
        <v>84</v>
      </c>
      <c r="BK342" s="150">
        <f t="shared" si="9"/>
        <v>0</v>
      </c>
      <c r="BL342" s="17" t="s">
        <v>193</v>
      </c>
      <c r="BM342" s="149" t="s">
        <v>438</v>
      </c>
    </row>
    <row r="343" spans="2:65" s="1" customFormat="1" ht="37.9" customHeight="1">
      <c r="B343" s="32"/>
      <c r="C343" s="137" t="s">
        <v>439</v>
      </c>
      <c r="D343" s="137" t="s">
        <v>189</v>
      </c>
      <c r="E343" s="138" t="s">
        <v>440</v>
      </c>
      <c r="F343" s="139" t="s">
        <v>441</v>
      </c>
      <c r="G343" s="140" t="s">
        <v>245</v>
      </c>
      <c r="H343" s="141">
        <v>514</v>
      </c>
      <c r="I343" s="142"/>
      <c r="J343" s="143">
        <f t="shared" si="0"/>
        <v>0</v>
      </c>
      <c r="K343" s="144"/>
      <c r="L343" s="32"/>
      <c r="M343" s="145" t="s">
        <v>1</v>
      </c>
      <c r="N343" s="146" t="s">
        <v>39</v>
      </c>
      <c r="P343" s="147">
        <f t="shared" si="1"/>
        <v>0</v>
      </c>
      <c r="Q343" s="147">
        <v>0</v>
      </c>
      <c r="R343" s="147">
        <f t="shared" si="2"/>
        <v>0</v>
      </c>
      <c r="S343" s="147">
        <v>0</v>
      </c>
      <c r="T343" s="148">
        <f t="shared" si="3"/>
        <v>0</v>
      </c>
      <c r="AR343" s="149" t="s">
        <v>193</v>
      </c>
      <c r="AT343" s="149" t="s">
        <v>189</v>
      </c>
      <c r="AU343" s="149" t="s">
        <v>84</v>
      </c>
      <c r="AY343" s="17" t="s">
        <v>187</v>
      </c>
      <c r="BE343" s="150">
        <f t="shared" si="4"/>
        <v>0</v>
      </c>
      <c r="BF343" s="150">
        <f t="shared" si="5"/>
        <v>0</v>
      </c>
      <c r="BG343" s="150">
        <f t="shared" si="6"/>
        <v>0</v>
      </c>
      <c r="BH343" s="150">
        <f t="shared" si="7"/>
        <v>0</v>
      </c>
      <c r="BI343" s="150">
        <f t="shared" si="8"/>
        <v>0</v>
      </c>
      <c r="BJ343" s="17" t="s">
        <v>84</v>
      </c>
      <c r="BK343" s="150">
        <f t="shared" si="9"/>
        <v>0</v>
      </c>
      <c r="BL343" s="17" t="s">
        <v>193</v>
      </c>
      <c r="BM343" s="149" t="s">
        <v>442</v>
      </c>
    </row>
    <row r="344" spans="2:65" s="1" customFormat="1" ht="37.9" customHeight="1">
      <c r="B344" s="32"/>
      <c r="C344" s="137" t="s">
        <v>443</v>
      </c>
      <c r="D344" s="137" t="s">
        <v>189</v>
      </c>
      <c r="E344" s="138" t="s">
        <v>444</v>
      </c>
      <c r="F344" s="139" t="s">
        <v>445</v>
      </c>
      <c r="G344" s="140" t="s">
        <v>245</v>
      </c>
      <c r="H344" s="141">
        <v>137</v>
      </c>
      <c r="I344" s="142"/>
      <c r="J344" s="143">
        <f t="shared" si="0"/>
        <v>0</v>
      </c>
      <c r="K344" s="144"/>
      <c r="L344" s="32"/>
      <c r="M344" s="145" t="s">
        <v>1</v>
      </c>
      <c r="N344" s="146" t="s">
        <v>39</v>
      </c>
      <c r="P344" s="147">
        <f t="shared" si="1"/>
        <v>0</v>
      </c>
      <c r="Q344" s="147">
        <v>0</v>
      </c>
      <c r="R344" s="147">
        <f t="shared" si="2"/>
        <v>0</v>
      </c>
      <c r="S344" s="147">
        <v>0</v>
      </c>
      <c r="T344" s="148">
        <f t="shared" si="3"/>
        <v>0</v>
      </c>
      <c r="AR344" s="149" t="s">
        <v>193</v>
      </c>
      <c r="AT344" s="149" t="s">
        <v>189</v>
      </c>
      <c r="AU344" s="149" t="s">
        <v>84</v>
      </c>
      <c r="AY344" s="17" t="s">
        <v>187</v>
      </c>
      <c r="BE344" s="150">
        <f t="shared" si="4"/>
        <v>0</v>
      </c>
      <c r="BF344" s="150">
        <f t="shared" si="5"/>
        <v>0</v>
      </c>
      <c r="BG344" s="150">
        <f t="shared" si="6"/>
        <v>0</v>
      </c>
      <c r="BH344" s="150">
        <f t="shared" si="7"/>
        <v>0</v>
      </c>
      <c r="BI344" s="150">
        <f t="shared" si="8"/>
        <v>0</v>
      </c>
      <c r="BJ344" s="17" t="s">
        <v>84</v>
      </c>
      <c r="BK344" s="150">
        <f t="shared" si="9"/>
        <v>0</v>
      </c>
      <c r="BL344" s="17" t="s">
        <v>193</v>
      </c>
      <c r="BM344" s="149" t="s">
        <v>446</v>
      </c>
    </row>
    <row r="345" spans="2:65" s="1" customFormat="1" ht="37.9" customHeight="1">
      <c r="B345" s="32"/>
      <c r="C345" s="137" t="s">
        <v>447</v>
      </c>
      <c r="D345" s="137" t="s">
        <v>189</v>
      </c>
      <c r="E345" s="138" t="s">
        <v>448</v>
      </c>
      <c r="F345" s="139" t="s">
        <v>449</v>
      </c>
      <c r="G345" s="140" t="s">
        <v>245</v>
      </c>
      <c r="H345" s="141">
        <v>191</v>
      </c>
      <c r="I345" s="142"/>
      <c r="J345" s="143">
        <f t="shared" si="0"/>
        <v>0</v>
      </c>
      <c r="K345" s="144"/>
      <c r="L345" s="32"/>
      <c r="M345" s="145" t="s">
        <v>1</v>
      </c>
      <c r="N345" s="146" t="s">
        <v>39</v>
      </c>
      <c r="P345" s="147">
        <f t="shared" si="1"/>
        <v>0</v>
      </c>
      <c r="Q345" s="147">
        <v>0</v>
      </c>
      <c r="R345" s="147">
        <f t="shared" si="2"/>
        <v>0</v>
      </c>
      <c r="S345" s="147">
        <v>0</v>
      </c>
      <c r="T345" s="148">
        <f t="shared" si="3"/>
        <v>0</v>
      </c>
      <c r="AR345" s="149" t="s">
        <v>193</v>
      </c>
      <c r="AT345" s="149" t="s">
        <v>189</v>
      </c>
      <c r="AU345" s="149" t="s">
        <v>84</v>
      </c>
      <c r="AY345" s="17" t="s">
        <v>187</v>
      </c>
      <c r="BE345" s="150">
        <f t="shared" si="4"/>
        <v>0</v>
      </c>
      <c r="BF345" s="150">
        <f t="shared" si="5"/>
        <v>0</v>
      </c>
      <c r="BG345" s="150">
        <f t="shared" si="6"/>
        <v>0</v>
      </c>
      <c r="BH345" s="150">
        <f t="shared" si="7"/>
        <v>0</v>
      </c>
      <c r="BI345" s="150">
        <f t="shared" si="8"/>
        <v>0</v>
      </c>
      <c r="BJ345" s="17" t="s">
        <v>84</v>
      </c>
      <c r="BK345" s="150">
        <f t="shared" si="9"/>
        <v>0</v>
      </c>
      <c r="BL345" s="17" t="s">
        <v>193</v>
      </c>
      <c r="BM345" s="149" t="s">
        <v>450</v>
      </c>
    </row>
    <row r="346" spans="2:65" s="1" customFormat="1" ht="37.9" customHeight="1">
      <c r="B346" s="32"/>
      <c r="C346" s="137" t="s">
        <v>451</v>
      </c>
      <c r="D346" s="137" t="s">
        <v>189</v>
      </c>
      <c r="E346" s="138" t="s">
        <v>452</v>
      </c>
      <c r="F346" s="139" t="s">
        <v>453</v>
      </c>
      <c r="G346" s="140" t="s">
        <v>245</v>
      </c>
      <c r="H346" s="141">
        <v>429</v>
      </c>
      <c r="I346" s="142"/>
      <c r="J346" s="143">
        <f t="shared" si="0"/>
        <v>0</v>
      </c>
      <c r="K346" s="144"/>
      <c r="L346" s="32"/>
      <c r="M346" s="145" t="s">
        <v>1</v>
      </c>
      <c r="N346" s="146" t="s">
        <v>39</v>
      </c>
      <c r="P346" s="147">
        <f t="shared" si="1"/>
        <v>0</v>
      </c>
      <c r="Q346" s="147">
        <v>0</v>
      </c>
      <c r="R346" s="147">
        <f t="shared" si="2"/>
        <v>0</v>
      </c>
      <c r="S346" s="147">
        <v>0</v>
      </c>
      <c r="T346" s="148">
        <f t="shared" si="3"/>
        <v>0</v>
      </c>
      <c r="AR346" s="149" t="s">
        <v>193</v>
      </c>
      <c r="AT346" s="149" t="s">
        <v>189</v>
      </c>
      <c r="AU346" s="149" t="s">
        <v>84</v>
      </c>
      <c r="AY346" s="17" t="s">
        <v>187</v>
      </c>
      <c r="BE346" s="150">
        <f t="shared" si="4"/>
        <v>0</v>
      </c>
      <c r="BF346" s="150">
        <f t="shared" si="5"/>
        <v>0</v>
      </c>
      <c r="BG346" s="150">
        <f t="shared" si="6"/>
        <v>0</v>
      </c>
      <c r="BH346" s="150">
        <f t="shared" si="7"/>
        <v>0</v>
      </c>
      <c r="BI346" s="150">
        <f t="shared" si="8"/>
        <v>0</v>
      </c>
      <c r="BJ346" s="17" t="s">
        <v>84</v>
      </c>
      <c r="BK346" s="150">
        <f t="shared" si="9"/>
        <v>0</v>
      </c>
      <c r="BL346" s="17" t="s">
        <v>193</v>
      </c>
      <c r="BM346" s="149" t="s">
        <v>454</v>
      </c>
    </row>
    <row r="347" spans="2:65" s="1" customFormat="1" ht="37.9" customHeight="1">
      <c r="B347" s="32"/>
      <c r="C347" s="137" t="s">
        <v>455</v>
      </c>
      <c r="D347" s="137" t="s">
        <v>189</v>
      </c>
      <c r="E347" s="138" t="s">
        <v>456</v>
      </c>
      <c r="F347" s="139" t="s">
        <v>457</v>
      </c>
      <c r="G347" s="140" t="s">
        <v>245</v>
      </c>
      <c r="H347" s="141">
        <v>85</v>
      </c>
      <c r="I347" s="142"/>
      <c r="J347" s="143">
        <f t="shared" si="0"/>
        <v>0</v>
      </c>
      <c r="K347" s="144"/>
      <c r="L347" s="32"/>
      <c r="M347" s="145" t="s">
        <v>1</v>
      </c>
      <c r="N347" s="146" t="s">
        <v>39</v>
      </c>
      <c r="P347" s="147">
        <f t="shared" si="1"/>
        <v>0</v>
      </c>
      <c r="Q347" s="147">
        <v>0</v>
      </c>
      <c r="R347" s="147">
        <f t="shared" si="2"/>
        <v>0</v>
      </c>
      <c r="S347" s="147">
        <v>0</v>
      </c>
      <c r="T347" s="148">
        <f t="shared" si="3"/>
        <v>0</v>
      </c>
      <c r="AR347" s="149" t="s">
        <v>193</v>
      </c>
      <c r="AT347" s="149" t="s">
        <v>189</v>
      </c>
      <c r="AU347" s="149" t="s">
        <v>84</v>
      </c>
      <c r="AY347" s="17" t="s">
        <v>187</v>
      </c>
      <c r="BE347" s="150">
        <f t="shared" si="4"/>
        <v>0</v>
      </c>
      <c r="BF347" s="150">
        <f t="shared" si="5"/>
        <v>0</v>
      </c>
      <c r="BG347" s="150">
        <f t="shared" si="6"/>
        <v>0</v>
      </c>
      <c r="BH347" s="150">
        <f t="shared" si="7"/>
        <v>0</v>
      </c>
      <c r="BI347" s="150">
        <f t="shared" si="8"/>
        <v>0</v>
      </c>
      <c r="BJ347" s="17" t="s">
        <v>84</v>
      </c>
      <c r="BK347" s="150">
        <f t="shared" si="9"/>
        <v>0</v>
      </c>
      <c r="BL347" s="17" t="s">
        <v>193</v>
      </c>
      <c r="BM347" s="149" t="s">
        <v>458</v>
      </c>
    </row>
    <row r="348" spans="2:65" s="1" customFormat="1" ht="33" customHeight="1">
      <c r="B348" s="32"/>
      <c r="C348" s="137" t="s">
        <v>459</v>
      </c>
      <c r="D348" s="137" t="s">
        <v>189</v>
      </c>
      <c r="E348" s="138" t="s">
        <v>460</v>
      </c>
      <c r="F348" s="139" t="s">
        <v>461</v>
      </c>
      <c r="G348" s="140" t="s">
        <v>245</v>
      </c>
      <c r="H348" s="141">
        <v>514</v>
      </c>
      <c r="I348" s="142"/>
      <c r="J348" s="143">
        <f t="shared" si="0"/>
        <v>0</v>
      </c>
      <c r="K348" s="144"/>
      <c r="L348" s="32"/>
      <c r="M348" s="145" t="s">
        <v>1</v>
      </c>
      <c r="N348" s="146" t="s">
        <v>39</v>
      </c>
      <c r="P348" s="147">
        <f t="shared" si="1"/>
        <v>0</v>
      </c>
      <c r="Q348" s="147">
        <v>0</v>
      </c>
      <c r="R348" s="147">
        <f t="shared" si="2"/>
        <v>0</v>
      </c>
      <c r="S348" s="147">
        <v>0</v>
      </c>
      <c r="T348" s="148">
        <f t="shared" si="3"/>
        <v>0</v>
      </c>
      <c r="AR348" s="149" t="s">
        <v>193</v>
      </c>
      <c r="AT348" s="149" t="s">
        <v>189</v>
      </c>
      <c r="AU348" s="149" t="s">
        <v>84</v>
      </c>
      <c r="AY348" s="17" t="s">
        <v>187</v>
      </c>
      <c r="BE348" s="150">
        <f t="shared" si="4"/>
        <v>0</v>
      </c>
      <c r="BF348" s="150">
        <f t="shared" si="5"/>
        <v>0</v>
      </c>
      <c r="BG348" s="150">
        <f t="shared" si="6"/>
        <v>0</v>
      </c>
      <c r="BH348" s="150">
        <f t="shared" si="7"/>
        <v>0</v>
      </c>
      <c r="BI348" s="150">
        <f t="shared" si="8"/>
        <v>0</v>
      </c>
      <c r="BJ348" s="17" t="s">
        <v>84</v>
      </c>
      <c r="BK348" s="150">
        <f t="shared" si="9"/>
        <v>0</v>
      </c>
      <c r="BL348" s="17" t="s">
        <v>193</v>
      </c>
      <c r="BM348" s="149" t="s">
        <v>462</v>
      </c>
    </row>
    <row r="349" spans="2:65" s="1" customFormat="1" ht="33" customHeight="1">
      <c r="B349" s="32"/>
      <c r="C349" s="137" t="s">
        <v>463</v>
      </c>
      <c r="D349" s="137" t="s">
        <v>189</v>
      </c>
      <c r="E349" s="138" t="s">
        <v>464</v>
      </c>
      <c r="F349" s="139" t="s">
        <v>465</v>
      </c>
      <c r="G349" s="140" t="s">
        <v>397</v>
      </c>
      <c r="H349" s="141">
        <v>273</v>
      </c>
      <c r="I349" s="142"/>
      <c r="J349" s="143">
        <f t="shared" si="0"/>
        <v>0</v>
      </c>
      <c r="K349" s="144"/>
      <c r="L349" s="32"/>
      <c r="M349" s="145" t="s">
        <v>1</v>
      </c>
      <c r="N349" s="146" t="s">
        <v>39</v>
      </c>
      <c r="P349" s="147">
        <f t="shared" si="1"/>
        <v>0</v>
      </c>
      <c r="Q349" s="147">
        <v>0</v>
      </c>
      <c r="R349" s="147">
        <f t="shared" si="2"/>
        <v>0</v>
      </c>
      <c r="S349" s="147">
        <v>0</v>
      </c>
      <c r="T349" s="148">
        <f t="shared" si="3"/>
        <v>0</v>
      </c>
      <c r="AR349" s="149" t="s">
        <v>193</v>
      </c>
      <c r="AT349" s="149" t="s">
        <v>189</v>
      </c>
      <c r="AU349" s="149" t="s">
        <v>84</v>
      </c>
      <c r="AY349" s="17" t="s">
        <v>187</v>
      </c>
      <c r="BE349" s="150">
        <f t="shared" si="4"/>
        <v>0</v>
      </c>
      <c r="BF349" s="150">
        <f t="shared" si="5"/>
        <v>0</v>
      </c>
      <c r="BG349" s="150">
        <f t="shared" si="6"/>
        <v>0</v>
      </c>
      <c r="BH349" s="150">
        <f t="shared" si="7"/>
        <v>0</v>
      </c>
      <c r="BI349" s="150">
        <f t="shared" si="8"/>
        <v>0</v>
      </c>
      <c r="BJ349" s="17" t="s">
        <v>84</v>
      </c>
      <c r="BK349" s="150">
        <f t="shared" si="9"/>
        <v>0</v>
      </c>
      <c r="BL349" s="17" t="s">
        <v>193</v>
      </c>
      <c r="BM349" s="149" t="s">
        <v>466</v>
      </c>
    </row>
    <row r="350" spans="2:65" s="1" customFormat="1" ht="44.25" customHeight="1">
      <c r="B350" s="32"/>
      <c r="C350" s="137" t="s">
        <v>467</v>
      </c>
      <c r="D350" s="137" t="s">
        <v>189</v>
      </c>
      <c r="E350" s="138" t="s">
        <v>468</v>
      </c>
      <c r="F350" s="139" t="s">
        <v>469</v>
      </c>
      <c r="G350" s="140" t="s">
        <v>245</v>
      </c>
      <c r="H350" s="141">
        <v>169</v>
      </c>
      <c r="I350" s="142"/>
      <c r="J350" s="143">
        <f t="shared" si="0"/>
        <v>0</v>
      </c>
      <c r="K350" s="144"/>
      <c r="L350" s="32"/>
      <c r="M350" s="145" t="s">
        <v>1</v>
      </c>
      <c r="N350" s="146" t="s">
        <v>39</v>
      </c>
      <c r="P350" s="147">
        <f t="shared" si="1"/>
        <v>0</v>
      </c>
      <c r="Q350" s="147">
        <v>0</v>
      </c>
      <c r="R350" s="147">
        <f t="shared" si="2"/>
        <v>0</v>
      </c>
      <c r="S350" s="147">
        <v>0</v>
      </c>
      <c r="T350" s="148">
        <f t="shared" si="3"/>
        <v>0</v>
      </c>
      <c r="AR350" s="149" t="s">
        <v>193</v>
      </c>
      <c r="AT350" s="149" t="s">
        <v>189</v>
      </c>
      <c r="AU350" s="149" t="s">
        <v>84</v>
      </c>
      <c r="AY350" s="17" t="s">
        <v>187</v>
      </c>
      <c r="BE350" s="150">
        <f t="shared" si="4"/>
        <v>0</v>
      </c>
      <c r="BF350" s="150">
        <f t="shared" si="5"/>
        <v>0</v>
      </c>
      <c r="BG350" s="150">
        <f t="shared" si="6"/>
        <v>0</v>
      </c>
      <c r="BH350" s="150">
        <f t="shared" si="7"/>
        <v>0</v>
      </c>
      <c r="BI350" s="150">
        <f t="shared" si="8"/>
        <v>0</v>
      </c>
      <c r="BJ350" s="17" t="s">
        <v>84</v>
      </c>
      <c r="BK350" s="150">
        <f t="shared" si="9"/>
        <v>0</v>
      </c>
      <c r="BL350" s="17" t="s">
        <v>193</v>
      </c>
      <c r="BM350" s="149" t="s">
        <v>470</v>
      </c>
    </row>
    <row r="351" spans="2:65" s="11" customFormat="1" ht="22.9" customHeight="1">
      <c r="B351" s="125"/>
      <c r="D351" s="126" t="s">
        <v>72</v>
      </c>
      <c r="E351" s="135" t="s">
        <v>193</v>
      </c>
      <c r="F351" s="135" t="s">
        <v>471</v>
      </c>
      <c r="I351" s="128"/>
      <c r="J351" s="136">
        <f>BK351</f>
        <v>0</v>
      </c>
      <c r="L351" s="125"/>
      <c r="M351" s="130"/>
      <c r="P351" s="131">
        <f>SUM(P352:P423)</f>
        <v>0</v>
      </c>
      <c r="R351" s="131">
        <f>SUM(R352:R423)</f>
        <v>0</v>
      </c>
      <c r="T351" s="132">
        <f>SUM(T352:T423)</f>
        <v>0</v>
      </c>
      <c r="AR351" s="126" t="s">
        <v>80</v>
      </c>
      <c r="AT351" s="133" t="s">
        <v>72</v>
      </c>
      <c r="AU351" s="133" t="s">
        <v>80</v>
      </c>
      <c r="AY351" s="126" t="s">
        <v>187</v>
      </c>
      <c r="BK351" s="134">
        <f>SUM(BK352:BK423)</f>
        <v>0</v>
      </c>
    </row>
    <row r="352" spans="2:65" s="1" customFormat="1" ht="49.15" customHeight="1">
      <c r="B352" s="32"/>
      <c r="C352" s="137" t="s">
        <v>472</v>
      </c>
      <c r="D352" s="137" t="s">
        <v>189</v>
      </c>
      <c r="E352" s="138" t="s">
        <v>473</v>
      </c>
      <c r="F352" s="139" t="s">
        <v>474</v>
      </c>
      <c r="G352" s="140" t="s">
        <v>406</v>
      </c>
      <c r="H352" s="141">
        <v>56</v>
      </c>
      <c r="I352" s="142"/>
      <c r="J352" s="143">
        <f>ROUND(I352*H352,2)</f>
        <v>0</v>
      </c>
      <c r="K352" s="144"/>
      <c r="L352" s="32"/>
      <c r="M352" s="145" t="s">
        <v>1</v>
      </c>
      <c r="N352" s="146" t="s">
        <v>39</v>
      </c>
      <c r="P352" s="147">
        <f>O352*H352</f>
        <v>0</v>
      </c>
      <c r="Q352" s="147">
        <v>0</v>
      </c>
      <c r="R352" s="147">
        <f>Q352*H352</f>
        <v>0</v>
      </c>
      <c r="S352" s="147">
        <v>0</v>
      </c>
      <c r="T352" s="148">
        <f>S352*H352</f>
        <v>0</v>
      </c>
      <c r="AR352" s="149" t="s">
        <v>193</v>
      </c>
      <c r="AT352" s="149" t="s">
        <v>189</v>
      </c>
      <c r="AU352" s="149" t="s">
        <v>84</v>
      </c>
      <c r="AY352" s="17" t="s">
        <v>187</v>
      </c>
      <c r="BE352" s="150">
        <f>IF(N352="základní",J352,0)</f>
        <v>0</v>
      </c>
      <c r="BF352" s="150">
        <f>IF(N352="snížená",J352,0)</f>
        <v>0</v>
      </c>
      <c r="BG352" s="150">
        <f>IF(N352="zákl. přenesená",J352,0)</f>
        <v>0</v>
      </c>
      <c r="BH352" s="150">
        <f>IF(N352="sníž. přenesená",J352,0)</f>
        <v>0</v>
      </c>
      <c r="BI352" s="150">
        <f>IF(N352="nulová",J352,0)</f>
        <v>0</v>
      </c>
      <c r="BJ352" s="17" t="s">
        <v>84</v>
      </c>
      <c r="BK352" s="150">
        <f>ROUND(I352*H352,2)</f>
        <v>0</v>
      </c>
      <c r="BL352" s="17" t="s">
        <v>193</v>
      </c>
      <c r="BM352" s="149" t="s">
        <v>475</v>
      </c>
    </row>
    <row r="353" spans="2:65" s="1" customFormat="1" ht="68.25">
      <c r="B353" s="32"/>
      <c r="D353" s="151" t="s">
        <v>195</v>
      </c>
      <c r="F353" s="152" t="s">
        <v>476</v>
      </c>
      <c r="I353" s="153"/>
      <c r="L353" s="32"/>
      <c r="M353" s="154"/>
      <c r="T353" s="56"/>
      <c r="AT353" s="17" t="s">
        <v>195</v>
      </c>
      <c r="AU353" s="17" t="s">
        <v>84</v>
      </c>
    </row>
    <row r="354" spans="2:65" s="12" customFormat="1" ht="11.25">
      <c r="B354" s="155"/>
      <c r="D354" s="151" t="s">
        <v>197</v>
      </c>
      <c r="E354" s="156" t="s">
        <v>1</v>
      </c>
      <c r="F354" s="157" t="s">
        <v>238</v>
      </c>
      <c r="H354" s="156" t="s">
        <v>1</v>
      </c>
      <c r="I354" s="158"/>
      <c r="L354" s="155"/>
      <c r="M354" s="159"/>
      <c r="T354" s="160"/>
      <c r="AT354" s="156" t="s">
        <v>197</v>
      </c>
      <c r="AU354" s="156" t="s">
        <v>84</v>
      </c>
      <c r="AV354" s="12" t="s">
        <v>80</v>
      </c>
      <c r="AW354" s="12" t="s">
        <v>30</v>
      </c>
      <c r="AX354" s="12" t="s">
        <v>73</v>
      </c>
      <c r="AY354" s="156" t="s">
        <v>187</v>
      </c>
    </row>
    <row r="355" spans="2:65" s="12" customFormat="1" ht="11.25">
      <c r="B355" s="155"/>
      <c r="D355" s="151" t="s">
        <v>197</v>
      </c>
      <c r="E355" s="156" t="s">
        <v>1</v>
      </c>
      <c r="F355" s="157" t="s">
        <v>477</v>
      </c>
      <c r="H355" s="156" t="s">
        <v>1</v>
      </c>
      <c r="I355" s="158"/>
      <c r="L355" s="155"/>
      <c r="M355" s="159"/>
      <c r="T355" s="160"/>
      <c r="AT355" s="156" t="s">
        <v>197</v>
      </c>
      <c r="AU355" s="156" t="s">
        <v>84</v>
      </c>
      <c r="AV355" s="12" t="s">
        <v>80</v>
      </c>
      <c r="AW355" s="12" t="s">
        <v>30</v>
      </c>
      <c r="AX355" s="12" t="s">
        <v>73</v>
      </c>
      <c r="AY355" s="156" t="s">
        <v>187</v>
      </c>
    </row>
    <row r="356" spans="2:65" s="13" customFormat="1" ht="11.25">
      <c r="B356" s="161"/>
      <c r="D356" s="151" t="s">
        <v>197</v>
      </c>
      <c r="E356" s="162" t="s">
        <v>1</v>
      </c>
      <c r="F356" s="163" t="s">
        <v>478</v>
      </c>
      <c r="H356" s="164">
        <v>56</v>
      </c>
      <c r="I356" s="165"/>
      <c r="L356" s="161"/>
      <c r="M356" s="166"/>
      <c r="T356" s="167"/>
      <c r="AT356" s="162" t="s">
        <v>197</v>
      </c>
      <c r="AU356" s="162" t="s">
        <v>84</v>
      </c>
      <c r="AV356" s="13" t="s">
        <v>84</v>
      </c>
      <c r="AW356" s="13" t="s">
        <v>30</v>
      </c>
      <c r="AX356" s="13" t="s">
        <v>73</v>
      </c>
      <c r="AY356" s="162" t="s">
        <v>187</v>
      </c>
    </row>
    <row r="357" spans="2:65" s="14" customFormat="1" ht="11.25">
      <c r="B357" s="168"/>
      <c r="D357" s="151" t="s">
        <v>197</v>
      </c>
      <c r="E357" s="169" t="s">
        <v>1</v>
      </c>
      <c r="F357" s="170" t="s">
        <v>202</v>
      </c>
      <c r="H357" s="171">
        <v>56</v>
      </c>
      <c r="I357" s="172"/>
      <c r="L357" s="168"/>
      <c r="M357" s="173"/>
      <c r="T357" s="174"/>
      <c r="AT357" s="169" t="s">
        <v>197</v>
      </c>
      <c r="AU357" s="169" t="s">
        <v>84</v>
      </c>
      <c r="AV357" s="14" t="s">
        <v>193</v>
      </c>
      <c r="AW357" s="14" t="s">
        <v>30</v>
      </c>
      <c r="AX357" s="14" t="s">
        <v>80</v>
      </c>
      <c r="AY357" s="169" t="s">
        <v>187</v>
      </c>
    </row>
    <row r="358" spans="2:65" s="1" customFormat="1" ht="16.5" customHeight="1">
      <c r="B358" s="32"/>
      <c r="C358" s="175" t="s">
        <v>479</v>
      </c>
      <c r="D358" s="175" t="s">
        <v>338</v>
      </c>
      <c r="E358" s="176" t="s">
        <v>480</v>
      </c>
      <c r="F358" s="177" t="s">
        <v>481</v>
      </c>
      <c r="G358" s="178" t="s">
        <v>406</v>
      </c>
      <c r="H358" s="179">
        <v>56.56</v>
      </c>
      <c r="I358" s="180"/>
      <c r="J358" s="181">
        <f>ROUND(I358*H358,2)</f>
        <v>0</v>
      </c>
      <c r="K358" s="182"/>
      <c r="L358" s="183"/>
      <c r="M358" s="184" t="s">
        <v>1</v>
      </c>
      <c r="N358" s="185" t="s">
        <v>39</v>
      </c>
      <c r="P358" s="147">
        <f>O358*H358</f>
        <v>0</v>
      </c>
      <c r="Q358" s="147">
        <v>0</v>
      </c>
      <c r="R358" s="147">
        <f>Q358*H358</f>
        <v>0</v>
      </c>
      <c r="S358" s="147">
        <v>0</v>
      </c>
      <c r="T358" s="148">
        <f>S358*H358</f>
        <v>0</v>
      </c>
      <c r="AR358" s="149" t="s">
        <v>242</v>
      </c>
      <c r="AT358" s="149" t="s">
        <v>338</v>
      </c>
      <c r="AU358" s="149" t="s">
        <v>84</v>
      </c>
      <c r="AY358" s="17" t="s">
        <v>187</v>
      </c>
      <c r="BE358" s="150">
        <f>IF(N358="základní",J358,0)</f>
        <v>0</v>
      </c>
      <c r="BF358" s="150">
        <f>IF(N358="snížená",J358,0)</f>
        <v>0</v>
      </c>
      <c r="BG358" s="150">
        <f>IF(N358="zákl. přenesená",J358,0)</f>
        <v>0</v>
      </c>
      <c r="BH358" s="150">
        <f>IF(N358="sníž. přenesená",J358,0)</f>
        <v>0</v>
      </c>
      <c r="BI358" s="150">
        <f>IF(N358="nulová",J358,0)</f>
        <v>0</v>
      </c>
      <c r="BJ358" s="17" t="s">
        <v>84</v>
      </c>
      <c r="BK358" s="150">
        <f>ROUND(I358*H358,2)</f>
        <v>0</v>
      </c>
      <c r="BL358" s="17" t="s">
        <v>193</v>
      </c>
      <c r="BM358" s="149" t="s">
        <v>482</v>
      </c>
    </row>
    <row r="359" spans="2:65" s="13" customFormat="1" ht="11.25">
      <c r="B359" s="161"/>
      <c r="D359" s="151" t="s">
        <v>197</v>
      </c>
      <c r="E359" s="162" t="s">
        <v>1</v>
      </c>
      <c r="F359" s="163" t="s">
        <v>483</v>
      </c>
      <c r="H359" s="164">
        <v>56.56</v>
      </c>
      <c r="I359" s="165"/>
      <c r="L359" s="161"/>
      <c r="M359" s="166"/>
      <c r="T359" s="167"/>
      <c r="AT359" s="162" t="s">
        <v>197</v>
      </c>
      <c r="AU359" s="162" t="s">
        <v>84</v>
      </c>
      <c r="AV359" s="13" t="s">
        <v>84</v>
      </c>
      <c r="AW359" s="13" t="s">
        <v>30</v>
      </c>
      <c r="AX359" s="13" t="s">
        <v>73</v>
      </c>
      <c r="AY359" s="162" t="s">
        <v>187</v>
      </c>
    </row>
    <row r="360" spans="2:65" s="14" customFormat="1" ht="11.25">
      <c r="B360" s="168"/>
      <c r="D360" s="151" t="s">
        <v>197</v>
      </c>
      <c r="E360" s="169" t="s">
        <v>1</v>
      </c>
      <c r="F360" s="170" t="s">
        <v>202</v>
      </c>
      <c r="H360" s="171">
        <v>56.56</v>
      </c>
      <c r="I360" s="172"/>
      <c r="L360" s="168"/>
      <c r="M360" s="173"/>
      <c r="T360" s="174"/>
      <c r="AT360" s="169" t="s">
        <v>197</v>
      </c>
      <c r="AU360" s="169" t="s">
        <v>84</v>
      </c>
      <c r="AV360" s="14" t="s">
        <v>193</v>
      </c>
      <c r="AW360" s="14" t="s">
        <v>30</v>
      </c>
      <c r="AX360" s="14" t="s">
        <v>80</v>
      </c>
      <c r="AY360" s="169" t="s">
        <v>187</v>
      </c>
    </row>
    <row r="361" spans="2:65" s="1" customFormat="1" ht="37.9" customHeight="1">
      <c r="B361" s="32"/>
      <c r="C361" s="137" t="s">
        <v>484</v>
      </c>
      <c r="D361" s="137" t="s">
        <v>189</v>
      </c>
      <c r="E361" s="138" t="s">
        <v>485</v>
      </c>
      <c r="F361" s="139" t="s">
        <v>486</v>
      </c>
      <c r="G361" s="140" t="s">
        <v>406</v>
      </c>
      <c r="H361" s="141">
        <v>121</v>
      </c>
      <c r="I361" s="142"/>
      <c r="J361" s="143">
        <f>ROUND(I361*H361,2)</f>
        <v>0</v>
      </c>
      <c r="K361" s="144"/>
      <c r="L361" s="32"/>
      <c r="M361" s="145" t="s">
        <v>1</v>
      </c>
      <c r="N361" s="146" t="s">
        <v>39</v>
      </c>
      <c r="P361" s="147">
        <f>O361*H361</f>
        <v>0</v>
      </c>
      <c r="Q361" s="147">
        <v>0</v>
      </c>
      <c r="R361" s="147">
        <f>Q361*H361</f>
        <v>0</v>
      </c>
      <c r="S361" s="147">
        <v>0</v>
      </c>
      <c r="T361" s="148">
        <f>S361*H361</f>
        <v>0</v>
      </c>
      <c r="AR361" s="149" t="s">
        <v>193</v>
      </c>
      <c r="AT361" s="149" t="s">
        <v>189</v>
      </c>
      <c r="AU361" s="149" t="s">
        <v>84</v>
      </c>
      <c r="AY361" s="17" t="s">
        <v>187</v>
      </c>
      <c r="BE361" s="150">
        <f>IF(N361="základní",J361,0)</f>
        <v>0</v>
      </c>
      <c r="BF361" s="150">
        <f>IF(N361="snížená",J361,0)</f>
        <v>0</v>
      </c>
      <c r="BG361" s="150">
        <f>IF(N361="zákl. přenesená",J361,0)</f>
        <v>0</v>
      </c>
      <c r="BH361" s="150">
        <f>IF(N361="sníž. přenesená",J361,0)</f>
        <v>0</v>
      </c>
      <c r="BI361" s="150">
        <f>IF(N361="nulová",J361,0)</f>
        <v>0</v>
      </c>
      <c r="BJ361" s="17" t="s">
        <v>84</v>
      </c>
      <c r="BK361" s="150">
        <f>ROUND(I361*H361,2)</f>
        <v>0</v>
      </c>
      <c r="BL361" s="17" t="s">
        <v>193</v>
      </c>
      <c r="BM361" s="149" t="s">
        <v>487</v>
      </c>
    </row>
    <row r="362" spans="2:65" s="12" customFormat="1" ht="11.25">
      <c r="B362" s="155"/>
      <c r="D362" s="151" t="s">
        <v>197</v>
      </c>
      <c r="E362" s="156" t="s">
        <v>1</v>
      </c>
      <c r="F362" s="157" t="s">
        <v>379</v>
      </c>
      <c r="H362" s="156" t="s">
        <v>1</v>
      </c>
      <c r="I362" s="158"/>
      <c r="L362" s="155"/>
      <c r="M362" s="159"/>
      <c r="T362" s="160"/>
      <c r="AT362" s="156" t="s">
        <v>197</v>
      </c>
      <c r="AU362" s="156" t="s">
        <v>84</v>
      </c>
      <c r="AV362" s="12" t="s">
        <v>80</v>
      </c>
      <c r="AW362" s="12" t="s">
        <v>30</v>
      </c>
      <c r="AX362" s="12" t="s">
        <v>73</v>
      </c>
      <c r="AY362" s="156" t="s">
        <v>187</v>
      </c>
    </row>
    <row r="363" spans="2:65" s="12" customFormat="1" ht="11.25">
      <c r="B363" s="155"/>
      <c r="D363" s="151" t="s">
        <v>197</v>
      </c>
      <c r="E363" s="156" t="s">
        <v>1</v>
      </c>
      <c r="F363" s="157" t="s">
        <v>307</v>
      </c>
      <c r="H363" s="156" t="s">
        <v>1</v>
      </c>
      <c r="I363" s="158"/>
      <c r="L363" s="155"/>
      <c r="M363" s="159"/>
      <c r="T363" s="160"/>
      <c r="AT363" s="156" t="s">
        <v>197</v>
      </c>
      <c r="AU363" s="156" t="s">
        <v>84</v>
      </c>
      <c r="AV363" s="12" t="s">
        <v>80</v>
      </c>
      <c r="AW363" s="12" t="s">
        <v>30</v>
      </c>
      <c r="AX363" s="12" t="s">
        <v>73</v>
      </c>
      <c r="AY363" s="156" t="s">
        <v>187</v>
      </c>
    </row>
    <row r="364" spans="2:65" s="13" customFormat="1" ht="11.25">
      <c r="B364" s="161"/>
      <c r="D364" s="151" t="s">
        <v>197</v>
      </c>
      <c r="E364" s="162" t="s">
        <v>1</v>
      </c>
      <c r="F364" s="163" t="s">
        <v>488</v>
      </c>
      <c r="H364" s="164">
        <v>8</v>
      </c>
      <c r="I364" s="165"/>
      <c r="L364" s="161"/>
      <c r="M364" s="166"/>
      <c r="T364" s="167"/>
      <c r="AT364" s="162" t="s">
        <v>197</v>
      </c>
      <c r="AU364" s="162" t="s">
        <v>84</v>
      </c>
      <c r="AV364" s="13" t="s">
        <v>84</v>
      </c>
      <c r="AW364" s="13" t="s">
        <v>30</v>
      </c>
      <c r="AX364" s="13" t="s">
        <v>73</v>
      </c>
      <c r="AY364" s="162" t="s">
        <v>187</v>
      </c>
    </row>
    <row r="365" spans="2:65" s="13" customFormat="1" ht="11.25">
      <c r="B365" s="161"/>
      <c r="D365" s="151" t="s">
        <v>197</v>
      </c>
      <c r="E365" s="162" t="s">
        <v>1</v>
      </c>
      <c r="F365" s="163" t="s">
        <v>489</v>
      </c>
      <c r="H365" s="164">
        <v>24</v>
      </c>
      <c r="I365" s="165"/>
      <c r="L365" s="161"/>
      <c r="M365" s="166"/>
      <c r="T365" s="167"/>
      <c r="AT365" s="162" t="s">
        <v>197</v>
      </c>
      <c r="AU365" s="162" t="s">
        <v>84</v>
      </c>
      <c r="AV365" s="13" t="s">
        <v>84</v>
      </c>
      <c r="AW365" s="13" t="s">
        <v>30</v>
      </c>
      <c r="AX365" s="13" t="s">
        <v>73</v>
      </c>
      <c r="AY365" s="162" t="s">
        <v>187</v>
      </c>
    </row>
    <row r="366" spans="2:65" s="13" customFormat="1" ht="11.25">
      <c r="B366" s="161"/>
      <c r="D366" s="151" t="s">
        <v>197</v>
      </c>
      <c r="E366" s="162" t="s">
        <v>1</v>
      </c>
      <c r="F366" s="163" t="s">
        <v>490</v>
      </c>
      <c r="H366" s="164">
        <v>16</v>
      </c>
      <c r="I366" s="165"/>
      <c r="L366" s="161"/>
      <c r="M366" s="166"/>
      <c r="T366" s="167"/>
      <c r="AT366" s="162" t="s">
        <v>197</v>
      </c>
      <c r="AU366" s="162" t="s">
        <v>84</v>
      </c>
      <c r="AV366" s="13" t="s">
        <v>84</v>
      </c>
      <c r="AW366" s="13" t="s">
        <v>30</v>
      </c>
      <c r="AX366" s="13" t="s">
        <v>73</v>
      </c>
      <c r="AY366" s="162" t="s">
        <v>187</v>
      </c>
    </row>
    <row r="367" spans="2:65" s="13" customFormat="1" ht="11.25">
      <c r="B367" s="161"/>
      <c r="D367" s="151" t="s">
        <v>197</v>
      </c>
      <c r="E367" s="162" t="s">
        <v>1</v>
      </c>
      <c r="F367" s="163" t="s">
        <v>488</v>
      </c>
      <c r="H367" s="164">
        <v>8</v>
      </c>
      <c r="I367" s="165"/>
      <c r="L367" s="161"/>
      <c r="M367" s="166"/>
      <c r="T367" s="167"/>
      <c r="AT367" s="162" t="s">
        <v>197</v>
      </c>
      <c r="AU367" s="162" t="s">
        <v>84</v>
      </c>
      <c r="AV367" s="13" t="s">
        <v>84</v>
      </c>
      <c r="AW367" s="13" t="s">
        <v>30</v>
      </c>
      <c r="AX367" s="13" t="s">
        <v>73</v>
      </c>
      <c r="AY367" s="162" t="s">
        <v>187</v>
      </c>
    </row>
    <row r="368" spans="2:65" s="12" customFormat="1" ht="11.25">
      <c r="B368" s="155"/>
      <c r="D368" s="151" t="s">
        <v>197</v>
      </c>
      <c r="E368" s="156" t="s">
        <v>1</v>
      </c>
      <c r="F368" s="157" t="s">
        <v>311</v>
      </c>
      <c r="H368" s="156" t="s">
        <v>1</v>
      </c>
      <c r="I368" s="158"/>
      <c r="L368" s="155"/>
      <c r="M368" s="159"/>
      <c r="T368" s="160"/>
      <c r="AT368" s="156" t="s">
        <v>197</v>
      </c>
      <c r="AU368" s="156" t="s">
        <v>84</v>
      </c>
      <c r="AV368" s="12" t="s">
        <v>80</v>
      </c>
      <c r="AW368" s="12" t="s">
        <v>30</v>
      </c>
      <c r="AX368" s="12" t="s">
        <v>73</v>
      </c>
      <c r="AY368" s="156" t="s">
        <v>187</v>
      </c>
    </row>
    <row r="369" spans="2:65" s="13" customFormat="1" ht="11.25">
      <c r="B369" s="161"/>
      <c r="D369" s="151" t="s">
        <v>197</v>
      </c>
      <c r="E369" s="162" t="s">
        <v>1</v>
      </c>
      <c r="F369" s="163" t="s">
        <v>488</v>
      </c>
      <c r="H369" s="164">
        <v>8</v>
      </c>
      <c r="I369" s="165"/>
      <c r="L369" s="161"/>
      <c r="M369" s="166"/>
      <c r="T369" s="167"/>
      <c r="AT369" s="162" t="s">
        <v>197</v>
      </c>
      <c r="AU369" s="162" t="s">
        <v>84</v>
      </c>
      <c r="AV369" s="13" t="s">
        <v>84</v>
      </c>
      <c r="AW369" s="13" t="s">
        <v>30</v>
      </c>
      <c r="AX369" s="13" t="s">
        <v>73</v>
      </c>
      <c r="AY369" s="162" t="s">
        <v>187</v>
      </c>
    </row>
    <row r="370" spans="2:65" s="13" customFormat="1" ht="11.25">
      <c r="B370" s="161"/>
      <c r="D370" s="151" t="s">
        <v>197</v>
      </c>
      <c r="E370" s="162" t="s">
        <v>1</v>
      </c>
      <c r="F370" s="163" t="s">
        <v>489</v>
      </c>
      <c r="H370" s="164">
        <v>24</v>
      </c>
      <c r="I370" s="165"/>
      <c r="L370" s="161"/>
      <c r="M370" s="166"/>
      <c r="T370" s="167"/>
      <c r="AT370" s="162" t="s">
        <v>197</v>
      </c>
      <c r="AU370" s="162" t="s">
        <v>84</v>
      </c>
      <c r="AV370" s="13" t="s">
        <v>84</v>
      </c>
      <c r="AW370" s="13" t="s">
        <v>30</v>
      </c>
      <c r="AX370" s="13" t="s">
        <v>73</v>
      </c>
      <c r="AY370" s="162" t="s">
        <v>187</v>
      </c>
    </row>
    <row r="371" spans="2:65" s="13" customFormat="1" ht="11.25">
      <c r="B371" s="161"/>
      <c r="D371" s="151" t="s">
        <v>197</v>
      </c>
      <c r="E371" s="162" t="s">
        <v>1</v>
      </c>
      <c r="F371" s="163" t="s">
        <v>490</v>
      </c>
      <c r="H371" s="164">
        <v>16</v>
      </c>
      <c r="I371" s="165"/>
      <c r="L371" s="161"/>
      <c r="M371" s="166"/>
      <c r="T371" s="167"/>
      <c r="AT371" s="162" t="s">
        <v>197</v>
      </c>
      <c r="AU371" s="162" t="s">
        <v>84</v>
      </c>
      <c r="AV371" s="13" t="s">
        <v>84</v>
      </c>
      <c r="AW371" s="13" t="s">
        <v>30</v>
      </c>
      <c r="AX371" s="13" t="s">
        <v>73</v>
      </c>
      <c r="AY371" s="162" t="s">
        <v>187</v>
      </c>
    </row>
    <row r="372" spans="2:65" s="13" customFormat="1" ht="11.25">
      <c r="B372" s="161"/>
      <c r="D372" s="151" t="s">
        <v>197</v>
      </c>
      <c r="E372" s="162" t="s">
        <v>1</v>
      </c>
      <c r="F372" s="163" t="s">
        <v>491</v>
      </c>
      <c r="H372" s="164">
        <v>4</v>
      </c>
      <c r="I372" s="165"/>
      <c r="L372" s="161"/>
      <c r="M372" s="166"/>
      <c r="T372" s="167"/>
      <c r="AT372" s="162" t="s">
        <v>197</v>
      </c>
      <c r="AU372" s="162" t="s">
        <v>84</v>
      </c>
      <c r="AV372" s="13" t="s">
        <v>84</v>
      </c>
      <c r="AW372" s="13" t="s">
        <v>30</v>
      </c>
      <c r="AX372" s="13" t="s">
        <v>73</v>
      </c>
      <c r="AY372" s="162" t="s">
        <v>187</v>
      </c>
    </row>
    <row r="373" spans="2:65" s="15" customFormat="1" ht="11.25">
      <c r="B373" s="186"/>
      <c r="D373" s="151" t="s">
        <v>197</v>
      </c>
      <c r="E373" s="187" t="s">
        <v>1</v>
      </c>
      <c r="F373" s="188" t="s">
        <v>492</v>
      </c>
      <c r="H373" s="189">
        <v>108</v>
      </c>
      <c r="I373" s="190"/>
      <c r="L373" s="186"/>
      <c r="M373" s="191"/>
      <c r="T373" s="192"/>
      <c r="AT373" s="187" t="s">
        <v>197</v>
      </c>
      <c r="AU373" s="187" t="s">
        <v>84</v>
      </c>
      <c r="AV373" s="15" t="s">
        <v>210</v>
      </c>
      <c r="AW373" s="15" t="s">
        <v>30</v>
      </c>
      <c r="AX373" s="15" t="s">
        <v>73</v>
      </c>
      <c r="AY373" s="187" t="s">
        <v>187</v>
      </c>
    </row>
    <row r="374" spans="2:65" s="12" customFormat="1" ht="11.25">
      <c r="B374" s="155"/>
      <c r="D374" s="151" t="s">
        <v>197</v>
      </c>
      <c r="E374" s="156" t="s">
        <v>1</v>
      </c>
      <c r="F374" s="157" t="s">
        <v>238</v>
      </c>
      <c r="H374" s="156" t="s">
        <v>1</v>
      </c>
      <c r="I374" s="158"/>
      <c r="L374" s="155"/>
      <c r="M374" s="159"/>
      <c r="T374" s="160"/>
      <c r="AT374" s="156" t="s">
        <v>197</v>
      </c>
      <c r="AU374" s="156" t="s">
        <v>84</v>
      </c>
      <c r="AV374" s="12" t="s">
        <v>80</v>
      </c>
      <c r="AW374" s="12" t="s">
        <v>30</v>
      </c>
      <c r="AX374" s="12" t="s">
        <v>73</v>
      </c>
      <c r="AY374" s="156" t="s">
        <v>187</v>
      </c>
    </row>
    <row r="375" spans="2:65" s="13" customFormat="1" ht="11.25">
      <c r="B375" s="161"/>
      <c r="D375" s="151" t="s">
        <v>197</v>
      </c>
      <c r="E375" s="162" t="s">
        <v>1</v>
      </c>
      <c r="F375" s="163" t="s">
        <v>493</v>
      </c>
      <c r="H375" s="164">
        <v>13</v>
      </c>
      <c r="I375" s="165"/>
      <c r="L375" s="161"/>
      <c r="M375" s="166"/>
      <c r="T375" s="167"/>
      <c r="AT375" s="162" t="s">
        <v>197</v>
      </c>
      <c r="AU375" s="162" t="s">
        <v>84</v>
      </c>
      <c r="AV375" s="13" t="s">
        <v>84</v>
      </c>
      <c r="AW375" s="13" t="s">
        <v>30</v>
      </c>
      <c r="AX375" s="13" t="s">
        <v>73</v>
      </c>
      <c r="AY375" s="162" t="s">
        <v>187</v>
      </c>
    </row>
    <row r="376" spans="2:65" s="15" customFormat="1" ht="11.25">
      <c r="B376" s="186"/>
      <c r="D376" s="151" t="s">
        <v>197</v>
      </c>
      <c r="E376" s="187" t="s">
        <v>1</v>
      </c>
      <c r="F376" s="188" t="s">
        <v>492</v>
      </c>
      <c r="H376" s="189">
        <v>13</v>
      </c>
      <c r="I376" s="190"/>
      <c r="L376" s="186"/>
      <c r="M376" s="191"/>
      <c r="T376" s="192"/>
      <c r="AT376" s="187" t="s">
        <v>197</v>
      </c>
      <c r="AU376" s="187" t="s">
        <v>84</v>
      </c>
      <c r="AV376" s="15" t="s">
        <v>210</v>
      </c>
      <c r="AW376" s="15" t="s">
        <v>30</v>
      </c>
      <c r="AX376" s="15" t="s">
        <v>73</v>
      </c>
      <c r="AY376" s="187" t="s">
        <v>187</v>
      </c>
    </row>
    <row r="377" spans="2:65" s="14" customFormat="1" ht="11.25">
      <c r="B377" s="168"/>
      <c r="D377" s="151" t="s">
        <v>197</v>
      </c>
      <c r="E377" s="169" t="s">
        <v>1</v>
      </c>
      <c r="F377" s="170" t="s">
        <v>202</v>
      </c>
      <c r="H377" s="171">
        <v>121</v>
      </c>
      <c r="I377" s="172"/>
      <c r="L377" s="168"/>
      <c r="M377" s="173"/>
      <c r="T377" s="174"/>
      <c r="AT377" s="169" t="s">
        <v>197</v>
      </c>
      <c r="AU377" s="169" t="s">
        <v>84</v>
      </c>
      <c r="AV377" s="14" t="s">
        <v>193</v>
      </c>
      <c r="AW377" s="14" t="s">
        <v>30</v>
      </c>
      <c r="AX377" s="14" t="s">
        <v>80</v>
      </c>
      <c r="AY377" s="169" t="s">
        <v>187</v>
      </c>
    </row>
    <row r="378" spans="2:65" s="1" customFormat="1" ht="37.9" customHeight="1">
      <c r="B378" s="32"/>
      <c r="C378" s="137" t="s">
        <v>494</v>
      </c>
      <c r="D378" s="137" t="s">
        <v>189</v>
      </c>
      <c r="E378" s="138" t="s">
        <v>495</v>
      </c>
      <c r="F378" s="139" t="s">
        <v>496</v>
      </c>
      <c r="G378" s="140" t="s">
        <v>217</v>
      </c>
      <c r="H378" s="141">
        <v>1.095</v>
      </c>
      <c r="I378" s="142"/>
      <c r="J378" s="143">
        <f>ROUND(I378*H378,2)</f>
        <v>0</v>
      </c>
      <c r="K378" s="144"/>
      <c r="L378" s="32"/>
      <c r="M378" s="145" t="s">
        <v>1</v>
      </c>
      <c r="N378" s="146" t="s">
        <v>39</v>
      </c>
      <c r="P378" s="147">
        <f>O378*H378</f>
        <v>0</v>
      </c>
      <c r="Q378" s="147">
        <v>0</v>
      </c>
      <c r="R378" s="147">
        <f>Q378*H378</f>
        <v>0</v>
      </c>
      <c r="S378" s="147">
        <v>0</v>
      </c>
      <c r="T378" s="148">
        <f>S378*H378</f>
        <v>0</v>
      </c>
      <c r="AR378" s="149" t="s">
        <v>193</v>
      </c>
      <c r="AT378" s="149" t="s">
        <v>189</v>
      </c>
      <c r="AU378" s="149" t="s">
        <v>84</v>
      </c>
      <c r="AY378" s="17" t="s">
        <v>187</v>
      </c>
      <c r="BE378" s="150">
        <f>IF(N378="základní",J378,0)</f>
        <v>0</v>
      </c>
      <c r="BF378" s="150">
        <f>IF(N378="snížená",J378,0)</f>
        <v>0</v>
      </c>
      <c r="BG378" s="150">
        <f>IF(N378="zákl. přenesená",J378,0)</f>
        <v>0</v>
      </c>
      <c r="BH378" s="150">
        <f>IF(N378="sníž. přenesená",J378,0)</f>
        <v>0</v>
      </c>
      <c r="BI378" s="150">
        <f>IF(N378="nulová",J378,0)</f>
        <v>0</v>
      </c>
      <c r="BJ378" s="17" t="s">
        <v>84</v>
      </c>
      <c r="BK378" s="150">
        <f>ROUND(I378*H378,2)</f>
        <v>0</v>
      </c>
      <c r="BL378" s="17" t="s">
        <v>193</v>
      </c>
      <c r="BM378" s="149" t="s">
        <v>497</v>
      </c>
    </row>
    <row r="379" spans="2:65" s="1" customFormat="1" ht="58.5">
      <c r="B379" s="32"/>
      <c r="D379" s="151" t="s">
        <v>195</v>
      </c>
      <c r="F379" s="152" t="s">
        <v>498</v>
      </c>
      <c r="I379" s="153"/>
      <c r="L379" s="32"/>
      <c r="M379" s="154"/>
      <c r="T379" s="56"/>
      <c r="AT379" s="17" t="s">
        <v>195</v>
      </c>
      <c r="AU379" s="17" t="s">
        <v>84</v>
      </c>
    </row>
    <row r="380" spans="2:65" s="12" customFormat="1" ht="11.25">
      <c r="B380" s="155"/>
      <c r="D380" s="151" t="s">
        <v>197</v>
      </c>
      <c r="E380" s="156" t="s">
        <v>1</v>
      </c>
      <c r="F380" s="157" t="s">
        <v>499</v>
      </c>
      <c r="H380" s="156" t="s">
        <v>1</v>
      </c>
      <c r="I380" s="158"/>
      <c r="L380" s="155"/>
      <c r="M380" s="159"/>
      <c r="T380" s="160"/>
      <c r="AT380" s="156" t="s">
        <v>197</v>
      </c>
      <c r="AU380" s="156" t="s">
        <v>84</v>
      </c>
      <c r="AV380" s="12" t="s">
        <v>80</v>
      </c>
      <c r="AW380" s="12" t="s">
        <v>30</v>
      </c>
      <c r="AX380" s="12" t="s">
        <v>73</v>
      </c>
      <c r="AY380" s="156" t="s">
        <v>187</v>
      </c>
    </row>
    <row r="381" spans="2:65" s="12" customFormat="1" ht="11.25">
      <c r="B381" s="155"/>
      <c r="D381" s="151" t="s">
        <v>197</v>
      </c>
      <c r="E381" s="156" t="s">
        <v>1</v>
      </c>
      <c r="F381" s="157" t="s">
        <v>330</v>
      </c>
      <c r="H381" s="156" t="s">
        <v>1</v>
      </c>
      <c r="I381" s="158"/>
      <c r="L381" s="155"/>
      <c r="M381" s="159"/>
      <c r="T381" s="160"/>
      <c r="AT381" s="156" t="s">
        <v>197</v>
      </c>
      <c r="AU381" s="156" t="s">
        <v>84</v>
      </c>
      <c r="AV381" s="12" t="s">
        <v>80</v>
      </c>
      <c r="AW381" s="12" t="s">
        <v>30</v>
      </c>
      <c r="AX381" s="12" t="s">
        <v>73</v>
      </c>
      <c r="AY381" s="156" t="s">
        <v>187</v>
      </c>
    </row>
    <row r="382" spans="2:65" s="13" customFormat="1" ht="11.25">
      <c r="B382" s="161"/>
      <c r="D382" s="151" t="s">
        <v>197</v>
      </c>
      <c r="E382" s="162" t="s">
        <v>1</v>
      </c>
      <c r="F382" s="163" t="s">
        <v>500</v>
      </c>
      <c r="H382" s="164">
        <v>1.095</v>
      </c>
      <c r="I382" s="165"/>
      <c r="L382" s="161"/>
      <c r="M382" s="166"/>
      <c r="T382" s="167"/>
      <c r="AT382" s="162" t="s">
        <v>197</v>
      </c>
      <c r="AU382" s="162" t="s">
        <v>84</v>
      </c>
      <c r="AV382" s="13" t="s">
        <v>84</v>
      </c>
      <c r="AW382" s="13" t="s">
        <v>30</v>
      </c>
      <c r="AX382" s="13" t="s">
        <v>73</v>
      </c>
      <c r="AY382" s="162" t="s">
        <v>187</v>
      </c>
    </row>
    <row r="383" spans="2:65" s="14" customFormat="1" ht="11.25">
      <c r="B383" s="168"/>
      <c r="D383" s="151" t="s">
        <v>197</v>
      </c>
      <c r="E383" s="169" t="s">
        <v>1</v>
      </c>
      <c r="F383" s="170" t="s">
        <v>202</v>
      </c>
      <c r="H383" s="171">
        <v>1.095</v>
      </c>
      <c r="I383" s="172"/>
      <c r="L383" s="168"/>
      <c r="M383" s="173"/>
      <c r="T383" s="174"/>
      <c r="AT383" s="169" t="s">
        <v>197</v>
      </c>
      <c r="AU383" s="169" t="s">
        <v>84</v>
      </c>
      <c r="AV383" s="14" t="s">
        <v>193</v>
      </c>
      <c r="AW383" s="14" t="s">
        <v>30</v>
      </c>
      <c r="AX383" s="14" t="s">
        <v>80</v>
      </c>
      <c r="AY383" s="169" t="s">
        <v>187</v>
      </c>
    </row>
    <row r="384" spans="2:65" s="1" customFormat="1" ht="16.5" customHeight="1">
      <c r="B384" s="32"/>
      <c r="C384" s="175" t="s">
        <v>501</v>
      </c>
      <c r="D384" s="175" t="s">
        <v>338</v>
      </c>
      <c r="E384" s="176" t="s">
        <v>502</v>
      </c>
      <c r="F384" s="177" t="s">
        <v>503</v>
      </c>
      <c r="G384" s="178" t="s">
        <v>217</v>
      </c>
      <c r="H384" s="179">
        <v>1.1830000000000001</v>
      </c>
      <c r="I384" s="180"/>
      <c r="J384" s="181">
        <f>ROUND(I384*H384,2)</f>
        <v>0</v>
      </c>
      <c r="K384" s="182"/>
      <c r="L384" s="183"/>
      <c r="M384" s="184" t="s">
        <v>1</v>
      </c>
      <c r="N384" s="185" t="s">
        <v>39</v>
      </c>
      <c r="P384" s="147">
        <f>O384*H384</f>
        <v>0</v>
      </c>
      <c r="Q384" s="147">
        <v>0</v>
      </c>
      <c r="R384" s="147">
        <f>Q384*H384</f>
        <v>0</v>
      </c>
      <c r="S384" s="147">
        <v>0</v>
      </c>
      <c r="T384" s="148">
        <f>S384*H384</f>
        <v>0</v>
      </c>
      <c r="AR384" s="149" t="s">
        <v>242</v>
      </c>
      <c r="AT384" s="149" t="s">
        <v>338</v>
      </c>
      <c r="AU384" s="149" t="s">
        <v>84</v>
      </c>
      <c r="AY384" s="17" t="s">
        <v>187</v>
      </c>
      <c r="BE384" s="150">
        <f>IF(N384="základní",J384,0)</f>
        <v>0</v>
      </c>
      <c r="BF384" s="150">
        <f>IF(N384="snížená",J384,0)</f>
        <v>0</v>
      </c>
      <c r="BG384" s="150">
        <f>IF(N384="zákl. přenesená",J384,0)</f>
        <v>0</v>
      </c>
      <c r="BH384" s="150">
        <f>IF(N384="sníž. přenesená",J384,0)</f>
        <v>0</v>
      </c>
      <c r="BI384" s="150">
        <f>IF(N384="nulová",J384,0)</f>
        <v>0</v>
      </c>
      <c r="BJ384" s="17" t="s">
        <v>84</v>
      </c>
      <c r="BK384" s="150">
        <f>ROUND(I384*H384,2)</f>
        <v>0</v>
      </c>
      <c r="BL384" s="17" t="s">
        <v>193</v>
      </c>
      <c r="BM384" s="149" t="s">
        <v>504</v>
      </c>
    </row>
    <row r="385" spans="2:65" s="13" customFormat="1" ht="11.25">
      <c r="B385" s="161"/>
      <c r="D385" s="151" t="s">
        <v>197</v>
      </c>
      <c r="E385" s="162" t="s">
        <v>1</v>
      </c>
      <c r="F385" s="163" t="s">
        <v>505</v>
      </c>
      <c r="H385" s="164">
        <v>1.1830000000000001</v>
      </c>
      <c r="I385" s="165"/>
      <c r="L385" s="161"/>
      <c r="M385" s="166"/>
      <c r="T385" s="167"/>
      <c r="AT385" s="162" t="s">
        <v>197</v>
      </c>
      <c r="AU385" s="162" t="s">
        <v>84</v>
      </c>
      <c r="AV385" s="13" t="s">
        <v>84</v>
      </c>
      <c r="AW385" s="13" t="s">
        <v>30</v>
      </c>
      <c r="AX385" s="13" t="s">
        <v>73</v>
      </c>
      <c r="AY385" s="162" t="s">
        <v>187</v>
      </c>
    </row>
    <row r="386" spans="2:65" s="14" customFormat="1" ht="11.25">
      <c r="B386" s="168"/>
      <c r="D386" s="151" t="s">
        <v>197</v>
      </c>
      <c r="E386" s="169" t="s">
        <v>1</v>
      </c>
      <c r="F386" s="170" t="s">
        <v>202</v>
      </c>
      <c r="H386" s="171">
        <v>1.1830000000000001</v>
      </c>
      <c r="I386" s="172"/>
      <c r="L386" s="168"/>
      <c r="M386" s="173"/>
      <c r="T386" s="174"/>
      <c r="AT386" s="169" t="s">
        <v>197</v>
      </c>
      <c r="AU386" s="169" t="s">
        <v>84</v>
      </c>
      <c r="AV386" s="14" t="s">
        <v>193</v>
      </c>
      <c r="AW386" s="14" t="s">
        <v>30</v>
      </c>
      <c r="AX386" s="14" t="s">
        <v>80</v>
      </c>
      <c r="AY386" s="169" t="s">
        <v>187</v>
      </c>
    </row>
    <row r="387" spans="2:65" s="1" customFormat="1" ht="24.2" customHeight="1">
      <c r="B387" s="32"/>
      <c r="C387" s="137" t="s">
        <v>506</v>
      </c>
      <c r="D387" s="137" t="s">
        <v>189</v>
      </c>
      <c r="E387" s="138" t="s">
        <v>507</v>
      </c>
      <c r="F387" s="139" t="s">
        <v>508</v>
      </c>
      <c r="G387" s="140" t="s">
        <v>192</v>
      </c>
      <c r="H387" s="141">
        <v>0.6</v>
      </c>
      <c r="I387" s="142"/>
      <c r="J387" s="143">
        <f>ROUND(I387*H387,2)</f>
        <v>0</v>
      </c>
      <c r="K387" s="144"/>
      <c r="L387" s="32"/>
      <c r="M387" s="145" t="s">
        <v>1</v>
      </c>
      <c r="N387" s="146" t="s">
        <v>39</v>
      </c>
      <c r="P387" s="147">
        <f>O387*H387</f>
        <v>0</v>
      </c>
      <c r="Q387" s="147">
        <v>0</v>
      </c>
      <c r="R387" s="147">
        <f>Q387*H387</f>
        <v>0</v>
      </c>
      <c r="S387" s="147">
        <v>0</v>
      </c>
      <c r="T387" s="148">
        <f>S387*H387</f>
        <v>0</v>
      </c>
      <c r="AR387" s="149" t="s">
        <v>193</v>
      </c>
      <c r="AT387" s="149" t="s">
        <v>189</v>
      </c>
      <c r="AU387" s="149" t="s">
        <v>84</v>
      </c>
      <c r="AY387" s="17" t="s">
        <v>187</v>
      </c>
      <c r="BE387" s="150">
        <f>IF(N387="základní",J387,0)</f>
        <v>0</v>
      </c>
      <c r="BF387" s="150">
        <f>IF(N387="snížená",J387,0)</f>
        <v>0</v>
      </c>
      <c r="BG387" s="150">
        <f>IF(N387="zákl. přenesená",J387,0)</f>
        <v>0</v>
      </c>
      <c r="BH387" s="150">
        <f>IF(N387="sníž. přenesená",J387,0)</f>
        <v>0</v>
      </c>
      <c r="BI387" s="150">
        <f>IF(N387="nulová",J387,0)</f>
        <v>0</v>
      </c>
      <c r="BJ387" s="17" t="s">
        <v>84</v>
      </c>
      <c r="BK387" s="150">
        <f>ROUND(I387*H387,2)</f>
        <v>0</v>
      </c>
      <c r="BL387" s="17" t="s">
        <v>193</v>
      </c>
      <c r="BM387" s="149" t="s">
        <v>509</v>
      </c>
    </row>
    <row r="388" spans="2:65" s="12" customFormat="1" ht="11.25">
      <c r="B388" s="155"/>
      <c r="D388" s="151" t="s">
        <v>197</v>
      </c>
      <c r="E388" s="156" t="s">
        <v>1</v>
      </c>
      <c r="F388" s="157" t="s">
        <v>238</v>
      </c>
      <c r="H388" s="156" t="s">
        <v>1</v>
      </c>
      <c r="I388" s="158"/>
      <c r="L388" s="155"/>
      <c r="M388" s="159"/>
      <c r="T388" s="160"/>
      <c r="AT388" s="156" t="s">
        <v>197</v>
      </c>
      <c r="AU388" s="156" t="s">
        <v>84</v>
      </c>
      <c r="AV388" s="12" t="s">
        <v>80</v>
      </c>
      <c r="AW388" s="12" t="s">
        <v>30</v>
      </c>
      <c r="AX388" s="12" t="s">
        <v>73</v>
      </c>
      <c r="AY388" s="156" t="s">
        <v>187</v>
      </c>
    </row>
    <row r="389" spans="2:65" s="13" customFormat="1" ht="11.25">
      <c r="B389" s="161"/>
      <c r="D389" s="151" t="s">
        <v>197</v>
      </c>
      <c r="E389" s="162" t="s">
        <v>1</v>
      </c>
      <c r="F389" s="163" t="s">
        <v>510</v>
      </c>
      <c r="H389" s="164">
        <v>0.6</v>
      </c>
      <c r="I389" s="165"/>
      <c r="L389" s="161"/>
      <c r="M389" s="166"/>
      <c r="T389" s="167"/>
      <c r="AT389" s="162" t="s">
        <v>197</v>
      </c>
      <c r="AU389" s="162" t="s">
        <v>84</v>
      </c>
      <c r="AV389" s="13" t="s">
        <v>84</v>
      </c>
      <c r="AW389" s="13" t="s">
        <v>30</v>
      </c>
      <c r="AX389" s="13" t="s">
        <v>73</v>
      </c>
      <c r="AY389" s="162" t="s">
        <v>187</v>
      </c>
    </row>
    <row r="390" spans="2:65" s="14" customFormat="1" ht="11.25">
      <c r="B390" s="168"/>
      <c r="D390" s="151" t="s">
        <v>197</v>
      </c>
      <c r="E390" s="169" t="s">
        <v>1</v>
      </c>
      <c r="F390" s="170" t="s">
        <v>202</v>
      </c>
      <c r="H390" s="171">
        <v>0.6</v>
      </c>
      <c r="I390" s="172"/>
      <c r="L390" s="168"/>
      <c r="M390" s="173"/>
      <c r="T390" s="174"/>
      <c r="AT390" s="169" t="s">
        <v>197</v>
      </c>
      <c r="AU390" s="169" t="s">
        <v>84</v>
      </c>
      <c r="AV390" s="14" t="s">
        <v>193</v>
      </c>
      <c r="AW390" s="14" t="s">
        <v>30</v>
      </c>
      <c r="AX390" s="14" t="s">
        <v>80</v>
      </c>
      <c r="AY390" s="169" t="s">
        <v>187</v>
      </c>
    </row>
    <row r="391" spans="2:65" s="1" customFormat="1" ht="24.2" customHeight="1">
      <c r="B391" s="32"/>
      <c r="C391" s="137" t="s">
        <v>478</v>
      </c>
      <c r="D391" s="137" t="s">
        <v>189</v>
      </c>
      <c r="E391" s="138" t="s">
        <v>511</v>
      </c>
      <c r="F391" s="139" t="s">
        <v>512</v>
      </c>
      <c r="G391" s="140" t="s">
        <v>245</v>
      </c>
      <c r="H391" s="141">
        <v>4</v>
      </c>
      <c r="I391" s="142"/>
      <c r="J391" s="143">
        <f>ROUND(I391*H391,2)</f>
        <v>0</v>
      </c>
      <c r="K391" s="144"/>
      <c r="L391" s="32"/>
      <c r="M391" s="145" t="s">
        <v>1</v>
      </c>
      <c r="N391" s="146" t="s">
        <v>39</v>
      </c>
      <c r="P391" s="147">
        <f>O391*H391</f>
        <v>0</v>
      </c>
      <c r="Q391" s="147">
        <v>0</v>
      </c>
      <c r="R391" s="147">
        <f>Q391*H391</f>
        <v>0</v>
      </c>
      <c r="S391" s="147">
        <v>0</v>
      </c>
      <c r="T391" s="148">
        <f>S391*H391</f>
        <v>0</v>
      </c>
      <c r="AR391" s="149" t="s">
        <v>193</v>
      </c>
      <c r="AT391" s="149" t="s">
        <v>189</v>
      </c>
      <c r="AU391" s="149" t="s">
        <v>84</v>
      </c>
      <c r="AY391" s="17" t="s">
        <v>187</v>
      </c>
      <c r="BE391" s="150">
        <f>IF(N391="základní",J391,0)</f>
        <v>0</v>
      </c>
      <c r="BF391" s="150">
        <f>IF(N391="snížená",J391,0)</f>
        <v>0</v>
      </c>
      <c r="BG391" s="150">
        <f>IF(N391="zákl. přenesená",J391,0)</f>
        <v>0</v>
      </c>
      <c r="BH391" s="150">
        <f>IF(N391="sníž. přenesená",J391,0)</f>
        <v>0</v>
      </c>
      <c r="BI391" s="150">
        <f>IF(N391="nulová",J391,0)</f>
        <v>0</v>
      </c>
      <c r="BJ391" s="17" t="s">
        <v>84</v>
      </c>
      <c r="BK391" s="150">
        <f>ROUND(I391*H391,2)</f>
        <v>0</v>
      </c>
      <c r="BL391" s="17" t="s">
        <v>193</v>
      </c>
      <c r="BM391" s="149" t="s">
        <v>513</v>
      </c>
    </row>
    <row r="392" spans="2:65" s="12" customFormat="1" ht="11.25">
      <c r="B392" s="155"/>
      <c r="D392" s="151" t="s">
        <v>197</v>
      </c>
      <c r="E392" s="156" t="s">
        <v>1</v>
      </c>
      <c r="F392" s="157" t="s">
        <v>238</v>
      </c>
      <c r="H392" s="156" t="s">
        <v>1</v>
      </c>
      <c r="I392" s="158"/>
      <c r="L392" s="155"/>
      <c r="M392" s="159"/>
      <c r="T392" s="160"/>
      <c r="AT392" s="156" t="s">
        <v>197</v>
      </c>
      <c r="AU392" s="156" t="s">
        <v>84</v>
      </c>
      <c r="AV392" s="12" t="s">
        <v>80</v>
      </c>
      <c r="AW392" s="12" t="s">
        <v>30</v>
      </c>
      <c r="AX392" s="12" t="s">
        <v>73</v>
      </c>
      <c r="AY392" s="156" t="s">
        <v>187</v>
      </c>
    </row>
    <row r="393" spans="2:65" s="13" customFormat="1" ht="11.25">
      <c r="B393" s="161"/>
      <c r="D393" s="151" t="s">
        <v>197</v>
      </c>
      <c r="E393" s="162" t="s">
        <v>1</v>
      </c>
      <c r="F393" s="163" t="s">
        <v>514</v>
      </c>
      <c r="H393" s="164">
        <v>4</v>
      </c>
      <c r="I393" s="165"/>
      <c r="L393" s="161"/>
      <c r="M393" s="166"/>
      <c r="T393" s="167"/>
      <c r="AT393" s="162" t="s">
        <v>197</v>
      </c>
      <c r="AU393" s="162" t="s">
        <v>84</v>
      </c>
      <c r="AV393" s="13" t="s">
        <v>84</v>
      </c>
      <c r="AW393" s="13" t="s">
        <v>30</v>
      </c>
      <c r="AX393" s="13" t="s">
        <v>73</v>
      </c>
      <c r="AY393" s="162" t="s">
        <v>187</v>
      </c>
    </row>
    <row r="394" spans="2:65" s="14" customFormat="1" ht="11.25">
      <c r="B394" s="168"/>
      <c r="D394" s="151" t="s">
        <v>197</v>
      </c>
      <c r="E394" s="169" t="s">
        <v>1</v>
      </c>
      <c r="F394" s="170" t="s">
        <v>202</v>
      </c>
      <c r="H394" s="171">
        <v>4</v>
      </c>
      <c r="I394" s="172"/>
      <c r="L394" s="168"/>
      <c r="M394" s="173"/>
      <c r="T394" s="174"/>
      <c r="AT394" s="169" t="s">
        <v>197</v>
      </c>
      <c r="AU394" s="169" t="s">
        <v>84</v>
      </c>
      <c r="AV394" s="14" t="s">
        <v>193</v>
      </c>
      <c r="AW394" s="14" t="s">
        <v>30</v>
      </c>
      <c r="AX394" s="14" t="s">
        <v>80</v>
      </c>
      <c r="AY394" s="169" t="s">
        <v>187</v>
      </c>
    </row>
    <row r="395" spans="2:65" s="1" customFormat="1" ht="24.2" customHeight="1">
      <c r="B395" s="32"/>
      <c r="C395" s="137" t="s">
        <v>515</v>
      </c>
      <c r="D395" s="137" t="s">
        <v>189</v>
      </c>
      <c r="E395" s="138" t="s">
        <v>516</v>
      </c>
      <c r="F395" s="139" t="s">
        <v>517</v>
      </c>
      <c r="G395" s="140" t="s">
        <v>245</v>
      </c>
      <c r="H395" s="141">
        <v>4</v>
      </c>
      <c r="I395" s="142"/>
      <c r="J395" s="143">
        <f>ROUND(I395*H395,2)</f>
        <v>0</v>
      </c>
      <c r="K395" s="144"/>
      <c r="L395" s="32"/>
      <c r="M395" s="145" t="s">
        <v>1</v>
      </c>
      <c r="N395" s="146" t="s">
        <v>39</v>
      </c>
      <c r="P395" s="147">
        <f>O395*H395</f>
        <v>0</v>
      </c>
      <c r="Q395" s="147">
        <v>0</v>
      </c>
      <c r="R395" s="147">
        <f>Q395*H395</f>
        <v>0</v>
      </c>
      <c r="S395" s="147">
        <v>0</v>
      </c>
      <c r="T395" s="148">
        <f>S395*H395</f>
        <v>0</v>
      </c>
      <c r="AR395" s="149" t="s">
        <v>193</v>
      </c>
      <c r="AT395" s="149" t="s">
        <v>189</v>
      </c>
      <c r="AU395" s="149" t="s">
        <v>84</v>
      </c>
      <c r="AY395" s="17" t="s">
        <v>187</v>
      </c>
      <c r="BE395" s="150">
        <f>IF(N395="základní",J395,0)</f>
        <v>0</v>
      </c>
      <c r="BF395" s="150">
        <f>IF(N395="snížená",J395,0)</f>
        <v>0</v>
      </c>
      <c r="BG395" s="150">
        <f>IF(N395="zákl. přenesená",J395,0)</f>
        <v>0</v>
      </c>
      <c r="BH395" s="150">
        <f>IF(N395="sníž. přenesená",J395,0)</f>
        <v>0</v>
      </c>
      <c r="BI395" s="150">
        <f>IF(N395="nulová",J395,0)</f>
        <v>0</v>
      </c>
      <c r="BJ395" s="17" t="s">
        <v>84</v>
      </c>
      <c r="BK395" s="150">
        <f>ROUND(I395*H395,2)</f>
        <v>0</v>
      </c>
      <c r="BL395" s="17" t="s">
        <v>193</v>
      </c>
      <c r="BM395" s="149" t="s">
        <v>518</v>
      </c>
    </row>
    <row r="396" spans="2:65" s="1" customFormat="1" ht="24.2" customHeight="1">
      <c r="B396" s="32"/>
      <c r="C396" s="137" t="s">
        <v>519</v>
      </c>
      <c r="D396" s="137" t="s">
        <v>189</v>
      </c>
      <c r="E396" s="138" t="s">
        <v>520</v>
      </c>
      <c r="F396" s="139" t="s">
        <v>521</v>
      </c>
      <c r="G396" s="140" t="s">
        <v>217</v>
      </c>
      <c r="H396" s="141">
        <v>0.09</v>
      </c>
      <c r="I396" s="142"/>
      <c r="J396" s="143">
        <f>ROUND(I396*H396,2)</f>
        <v>0</v>
      </c>
      <c r="K396" s="144"/>
      <c r="L396" s="32"/>
      <c r="M396" s="145" t="s">
        <v>1</v>
      </c>
      <c r="N396" s="146" t="s">
        <v>39</v>
      </c>
      <c r="P396" s="147">
        <f>O396*H396</f>
        <v>0</v>
      </c>
      <c r="Q396" s="147">
        <v>0</v>
      </c>
      <c r="R396" s="147">
        <f>Q396*H396</f>
        <v>0</v>
      </c>
      <c r="S396" s="147">
        <v>0</v>
      </c>
      <c r="T396" s="148">
        <f>S396*H396</f>
        <v>0</v>
      </c>
      <c r="AR396" s="149" t="s">
        <v>193</v>
      </c>
      <c r="AT396" s="149" t="s">
        <v>189</v>
      </c>
      <c r="AU396" s="149" t="s">
        <v>84</v>
      </c>
      <c r="AY396" s="17" t="s">
        <v>187</v>
      </c>
      <c r="BE396" s="150">
        <f>IF(N396="základní",J396,0)</f>
        <v>0</v>
      </c>
      <c r="BF396" s="150">
        <f>IF(N396="snížená",J396,0)</f>
        <v>0</v>
      </c>
      <c r="BG396" s="150">
        <f>IF(N396="zákl. přenesená",J396,0)</f>
        <v>0</v>
      </c>
      <c r="BH396" s="150">
        <f>IF(N396="sníž. přenesená",J396,0)</f>
        <v>0</v>
      </c>
      <c r="BI396" s="150">
        <f>IF(N396="nulová",J396,0)</f>
        <v>0</v>
      </c>
      <c r="BJ396" s="17" t="s">
        <v>84</v>
      </c>
      <c r="BK396" s="150">
        <f>ROUND(I396*H396,2)</f>
        <v>0</v>
      </c>
      <c r="BL396" s="17" t="s">
        <v>193</v>
      </c>
      <c r="BM396" s="149" t="s">
        <v>522</v>
      </c>
    </row>
    <row r="397" spans="2:65" s="12" customFormat="1" ht="11.25">
      <c r="B397" s="155"/>
      <c r="D397" s="151" t="s">
        <v>197</v>
      </c>
      <c r="E397" s="156" t="s">
        <v>1</v>
      </c>
      <c r="F397" s="157" t="s">
        <v>238</v>
      </c>
      <c r="H397" s="156" t="s">
        <v>1</v>
      </c>
      <c r="I397" s="158"/>
      <c r="L397" s="155"/>
      <c r="M397" s="159"/>
      <c r="T397" s="160"/>
      <c r="AT397" s="156" t="s">
        <v>197</v>
      </c>
      <c r="AU397" s="156" t="s">
        <v>84</v>
      </c>
      <c r="AV397" s="12" t="s">
        <v>80</v>
      </c>
      <c r="AW397" s="12" t="s">
        <v>30</v>
      </c>
      <c r="AX397" s="12" t="s">
        <v>73</v>
      </c>
      <c r="AY397" s="156" t="s">
        <v>187</v>
      </c>
    </row>
    <row r="398" spans="2:65" s="13" customFormat="1" ht="11.25">
      <c r="B398" s="161"/>
      <c r="D398" s="151" t="s">
        <v>197</v>
      </c>
      <c r="E398" s="162" t="s">
        <v>1</v>
      </c>
      <c r="F398" s="163" t="s">
        <v>523</v>
      </c>
      <c r="H398" s="164">
        <v>0.09</v>
      </c>
      <c r="I398" s="165"/>
      <c r="L398" s="161"/>
      <c r="M398" s="166"/>
      <c r="T398" s="167"/>
      <c r="AT398" s="162" t="s">
        <v>197</v>
      </c>
      <c r="AU398" s="162" t="s">
        <v>84</v>
      </c>
      <c r="AV398" s="13" t="s">
        <v>84</v>
      </c>
      <c r="AW398" s="13" t="s">
        <v>30</v>
      </c>
      <c r="AX398" s="13" t="s">
        <v>73</v>
      </c>
      <c r="AY398" s="162" t="s">
        <v>187</v>
      </c>
    </row>
    <row r="399" spans="2:65" s="14" customFormat="1" ht="11.25">
      <c r="B399" s="168"/>
      <c r="D399" s="151" t="s">
        <v>197</v>
      </c>
      <c r="E399" s="169" t="s">
        <v>1</v>
      </c>
      <c r="F399" s="170" t="s">
        <v>202</v>
      </c>
      <c r="H399" s="171">
        <v>0.09</v>
      </c>
      <c r="I399" s="172"/>
      <c r="L399" s="168"/>
      <c r="M399" s="173"/>
      <c r="T399" s="174"/>
      <c r="AT399" s="169" t="s">
        <v>197</v>
      </c>
      <c r="AU399" s="169" t="s">
        <v>84</v>
      </c>
      <c r="AV399" s="14" t="s">
        <v>193</v>
      </c>
      <c r="AW399" s="14" t="s">
        <v>30</v>
      </c>
      <c r="AX399" s="14" t="s">
        <v>80</v>
      </c>
      <c r="AY399" s="169" t="s">
        <v>187</v>
      </c>
    </row>
    <row r="400" spans="2:65" s="1" customFormat="1" ht="37.9" customHeight="1">
      <c r="B400" s="32"/>
      <c r="C400" s="137" t="s">
        <v>524</v>
      </c>
      <c r="D400" s="137" t="s">
        <v>189</v>
      </c>
      <c r="E400" s="138" t="s">
        <v>525</v>
      </c>
      <c r="F400" s="139" t="s">
        <v>526</v>
      </c>
      <c r="G400" s="140" t="s">
        <v>192</v>
      </c>
      <c r="H400" s="141">
        <v>0.48499999999999999</v>
      </c>
      <c r="I400" s="142"/>
      <c r="J400" s="143">
        <f>ROUND(I400*H400,2)</f>
        <v>0</v>
      </c>
      <c r="K400" s="144"/>
      <c r="L400" s="32"/>
      <c r="M400" s="145" t="s">
        <v>1</v>
      </c>
      <c r="N400" s="146" t="s">
        <v>39</v>
      </c>
      <c r="P400" s="147">
        <f>O400*H400</f>
        <v>0</v>
      </c>
      <c r="Q400" s="147">
        <v>0</v>
      </c>
      <c r="R400" s="147">
        <f>Q400*H400</f>
        <v>0</v>
      </c>
      <c r="S400" s="147">
        <v>0</v>
      </c>
      <c r="T400" s="148">
        <f>S400*H400</f>
        <v>0</v>
      </c>
      <c r="AR400" s="149" t="s">
        <v>193</v>
      </c>
      <c r="AT400" s="149" t="s">
        <v>189</v>
      </c>
      <c r="AU400" s="149" t="s">
        <v>84</v>
      </c>
      <c r="AY400" s="17" t="s">
        <v>187</v>
      </c>
      <c r="BE400" s="150">
        <f>IF(N400="základní",J400,0)</f>
        <v>0</v>
      </c>
      <c r="BF400" s="150">
        <f>IF(N400="snížená",J400,0)</f>
        <v>0</v>
      </c>
      <c r="BG400" s="150">
        <f>IF(N400="zákl. přenesená",J400,0)</f>
        <v>0</v>
      </c>
      <c r="BH400" s="150">
        <f>IF(N400="sníž. přenesená",J400,0)</f>
        <v>0</v>
      </c>
      <c r="BI400" s="150">
        <f>IF(N400="nulová",J400,0)</f>
        <v>0</v>
      </c>
      <c r="BJ400" s="17" t="s">
        <v>84</v>
      </c>
      <c r="BK400" s="150">
        <f>ROUND(I400*H400,2)</f>
        <v>0</v>
      </c>
      <c r="BL400" s="17" t="s">
        <v>193</v>
      </c>
      <c r="BM400" s="149" t="s">
        <v>527</v>
      </c>
    </row>
    <row r="401" spans="2:65" s="12" customFormat="1" ht="11.25">
      <c r="B401" s="155"/>
      <c r="D401" s="151" t="s">
        <v>197</v>
      </c>
      <c r="E401" s="156" t="s">
        <v>1</v>
      </c>
      <c r="F401" s="157" t="s">
        <v>238</v>
      </c>
      <c r="H401" s="156" t="s">
        <v>1</v>
      </c>
      <c r="I401" s="158"/>
      <c r="L401" s="155"/>
      <c r="M401" s="159"/>
      <c r="T401" s="160"/>
      <c r="AT401" s="156" t="s">
        <v>197</v>
      </c>
      <c r="AU401" s="156" t="s">
        <v>84</v>
      </c>
      <c r="AV401" s="12" t="s">
        <v>80</v>
      </c>
      <c r="AW401" s="12" t="s">
        <v>30</v>
      </c>
      <c r="AX401" s="12" t="s">
        <v>73</v>
      </c>
      <c r="AY401" s="156" t="s">
        <v>187</v>
      </c>
    </row>
    <row r="402" spans="2:65" s="13" customFormat="1" ht="11.25">
      <c r="B402" s="161"/>
      <c r="D402" s="151" t="s">
        <v>197</v>
      </c>
      <c r="E402" s="162" t="s">
        <v>1</v>
      </c>
      <c r="F402" s="163" t="s">
        <v>528</v>
      </c>
      <c r="H402" s="164">
        <v>0.48499999999999999</v>
      </c>
      <c r="I402" s="165"/>
      <c r="L402" s="161"/>
      <c r="M402" s="166"/>
      <c r="T402" s="167"/>
      <c r="AT402" s="162" t="s">
        <v>197</v>
      </c>
      <c r="AU402" s="162" t="s">
        <v>84</v>
      </c>
      <c r="AV402" s="13" t="s">
        <v>84</v>
      </c>
      <c r="AW402" s="13" t="s">
        <v>30</v>
      </c>
      <c r="AX402" s="13" t="s">
        <v>73</v>
      </c>
      <c r="AY402" s="162" t="s">
        <v>187</v>
      </c>
    </row>
    <row r="403" spans="2:65" s="14" customFormat="1" ht="11.25">
      <c r="B403" s="168"/>
      <c r="D403" s="151" t="s">
        <v>197</v>
      </c>
      <c r="E403" s="169" t="s">
        <v>1</v>
      </c>
      <c r="F403" s="170" t="s">
        <v>202</v>
      </c>
      <c r="H403" s="171">
        <v>0.48499999999999999</v>
      </c>
      <c r="I403" s="172"/>
      <c r="L403" s="168"/>
      <c r="M403" s="173"/>
      <c r="T403" s="174"/>
      <c r="AT403" s="169" t="s">
        <v>197</v>
      </c>
      <c r="AU403" s="169" t="s">
        <v>84</v>
      </c>
      <c r="AV403" s="14" t="s">
        <v>193</v>
      </c>
      <c r="AW403" s="14" t="s">
        <v>30</v>
      </c>
      <c r="AX403" s="14" t="s">
        <v>80</v>
      </c>
      <c r="AY403" s="169" t="s">
        <v>187</v>
      </c>
    </row>
    <row r="404" spans="2:65" s="1" customFormat="1" ht="37.9" customHeight="1">
      <c r="B404" s="32"/>
      <c r="C404" s="137" t="s">
        <v>529</v>
      </c>
      <c r="D404" s="137" t="s">
        <v>189</v>
      </c>
      <c r="E404" s="138" t="s">
        <v>530</v>
      </c>
      <c r="F404" s="139" t="s">
        <v>531</v>
      </c>
      <c r="G404" s="140" t="s">
        <v>217</v>
      </c>
      <c r="H404" s="141">
        <v>7.6999999999999999E-2</v>
      </c>
      <c r="I404" s="142"/>
      <c r="J404" s="143">
        <f>ROUND(I404*H404,2)</f>
        <v>0</v>
      </c>
      <c r="K404" s="144"/>
      <c r="L404" s="32"/>
      <c r="M404" s="145" t="s">
        <v>1</v>
      </c>
      <c r="N404" s="146" t="s">
        <v>39</v>
      </c>
      <c r="P404" s="147">
        <f>O404*H404</f>
        <v>0</v>
      </c>
      <c r="Q404" s="147">
        <v>0</v>
      </c>
      <c r="R404" s="147">
        <f>Q404*H404</f>
        <v>0</v>
      </c>
      <c r="S404" s="147">
        <v>0</v>
      </c>
      <c r="T404" s="148">
        <f>S404*H404</f>
        <v>0</v>
      </c>
      <c r="AR404" s="149" t="s">
        <v>193</v>
      </c>
      <c r="AT404" s="149" t="s">
        <v>189</v>
      </c>
      <c r="AU404" s="149" t="s">
        <v>84</v>
      </c>
      <c r="AY404" s="17" t="s">
        <v>187</v>
      </c>
      <c r="BE404" s="150">
        <f>IF(N404="základní",J404,0)</f>
        <v>0</v>
      </c>
      <c r="BF404" s="150">
        <f>IF(N404="snížená",J404,0)</f>
        <v>0</v>
      </c>
      <c r="BG404" s="150">
        <f>IF(N404="zákl. přenesená",J404,0)</f>
        <v>0</v>
      </c>
      <c r="BH404" s="150">
        <f>IF(N404="sníž. přenesená",J404,0)</f>
        <v>0</v>
      </c>
      <c r="BI404" s="150">
        <f>IF(N404="nulová",J404,0)</f>
        <v>0</v>
      </c>
      <c r="BJ404" s="17" t="s">
        <v>84</v>
      </c>
      <c r="BK404" s="150">
        <f>ROUND(I404*H404,2)</f>
        <v>0</v>
      </c>
      <c r="BL404" s="17" t="s">
        <v>193</v>
      </c>
      <c r="BM404" s="149" t="s">
        <v>532</v>
      </c>
    </row>
    <row r="405" spans="2:65" s="12" customFormat="1" ht="11.25">
      <c r="B405" s="155"/>
      <c r="D405" s="151" t="s">
        <v>197</v>
      </c>
      <c r="E405" s="156" t="s">
        <v>1</v>
      </c>
      <c r="F405" s="157" t="s">
        <v>238</v>
      </c>
      <c r="H405" s="156" t="s">
        <v>1</v>
      </c>
      <c r="I405" s="158"/>
      <c r="L405" s="155"/>
      <c r="M405" s="159"/>
      <c r="T405" s="160"/>
      <c r="AT405" s="156" t="s">
        <v>197</v>
      </c>
      <c r="AU405" s="156" t="s">
        <v>84</v>
      </c>
      <c r="AV405" s="12" t="s">
        <v>80</v>
      </c>
      <c r="AW405" s="12" t="s">
        <v>30</v>
      </c>
      <c r="AX405" s="12" t="s">
        <v>73</v>
      </c>
      <c r="AY405" s="156" t="s">
        <v>187</v>
      </c>
    </row>
    <row r="406" spans="2:65" s="13" customFormat="1" ht="11.25">
      <c r="B406" s="161"/>
      <c r="D406" s="151" t="s">
        <v>197</v>
      </c>
      <c r="E406" s="162" t="s">
        <v>1</v>
      </c>
      <c r="F406" s="163" t="s">
        <v>533</v>
      </c>
      <c r="H406" s="164">
        <v>7.6999999999999999E-2</v>
      </c>
      <c r="I406" s="165"/>
      <c r="L406" s="161"/>
      <c r="M406" s="166"/>
      <c r="T406" s="167"/>
      <c r="AT406" s="162" t="s">
        <v>197</v>
      </c>
      <c r="AU406" s="162" t="s">
        <v>84</v>
      </c>
      <c r="AV406" s="13" t="s">
        <v>84</v>
      </c>
      <c r="AW406" s="13" t="s">
        <v>30</v>
      </c>
      <c r="AX406" s="13" t="s">
        <v>73</v>
      </c>
      <c r="AY406" s="162" t="s">
        <v>187</v>
      </c>
    </row>
    <row r="407" spans="2:65" s="14" customFormat="1" ht="11.25">
      <c r="B407" s="168"/>
      <c r="D407" s="151" t="s">
        <v>197</v>
      </c>
      <c r="E407" s="169" t="s">
        <v>1</v>
      </c>
      <c r="F407" s="170" t="s">
        <v>202</v>
      </c>
      <c r="H407" s="171">
        <v>7.6999999999999999E-2</v>
      </c>
      <c r="I407" s="172"/>
      <c r="L407" s="168"/>
      <c r="M407" s="173"/>
      <c r="T407" s="174"/>
      <c r="AT407" s="169" t="s">
        <v>197</v>
      </c>
      <c r="AU407" s="169" t="s">
        <v>84</v>
      </c>
      <c r="AV407" s="14" t="s">
        <v>193</v>
      </c>
      <c r="AW407" s="14" t="s">
        <v>30</v>
      </c>
      <c r="AX407" s="14" t="s">
        <v>80</v>
      </c>
      <c r="AY407" s="169" t="s">
        <v>187</v>
      </c>
    </row>
    <row r="408" spans="2:65" s="1" customFormat="1" ht="37.9" customHeight="1">
      <c r="B408" s="32"/>
      <c r="C408" s="137" t="s">
        <v>534</v>
      </c>
      <c r="D408" s="137" t="s">
        <v>189</v>
      </c>
      <c r="E408" s="138" t="s">
        <v>535</v>
      </c>
      <c r="F408" s="139" t="s">
        <v>536</v>
      </c>
      <c r="G408" s="140" t="s">
        <v>245</v>
      </c>
      <c r="H408" s="141">
        <v>1.75</v>
      </c>
      <c r="I408" s="142"/>
      <c r="J408" s="143">
        <f>ROUND(I408*H408,2)</f>
        <v>0</v>
      </c>
      <c r="K408" s="144"/>
      <c r="L408" s="32"/>
      <c r="M408" s="145" t="s">
        <v>1</v>
      </c>
      <c r="N408" s="146" t="s">
        <v>39</v>
      </c>
      <c r="P408" s="147">
        <f>O408*H408</f>
        <v>0</v>
      </c>
      <c r="Q408" s="147">
        <v>0</v>
      </c>
      <c r="R408" s="147">
        <f>Q408*H408</f>
        <v>0</v>
      </c>
      <c r="S408" s="147">
        <v>0</v>
      </c>
      <c r="T408" s="148">
        <f>S408*H408</f>
        <v>0</v>
      </c>
      <c r="AR408" s="149" t="s">
        <v>193</v>
      </c>
      <c r="AT408" s="149" t="s">
        <v>189</v>
      </c>
      <c r="AU408" s="149" t="s">
        <v>84</v>
      </c>
      <c r="AY408" s="17" t="s">
        <v>187</v>
      </c>
      <c r="BE408" s="150">
        <f>IF(N408="základní",J408,0)</f>
        <v>0</v>
      </c>
      <c r="BF408" s="150">
        <f>IF(N408="snížená",J408,0)</f>
        <v>0</v>
      </c>
      <c r="BG408" s="150">
        <f>IF(N408="zákl. přenesená",J408,0)</f>
        <v>0</v>
      </c>
      <c r="BH408" s="150">
        <f>IF(N408="sníž. přenesená",J408,0)</f>
        <v>0</v>
      </c>
      <c r="BI408" s="150">
        <f>IF(N408="nulová",J408,0)</f>
        <v>0</v>
      </c>
      <c r="BJ408" s="17" t="s">
        <v>84</v>
      </c>
      <c r="BK408" s="150">
        <f>ROUND(I408*H408,2)</f>
        <v>0</v>
      </c>
      <c r="BL408" s="17" t="s">
        <v>193</v>
      </c>
      <c r="BM408" s="149" t="s">
        <v>537</v>
      </c>
    </row>
    <row r="409" spans="2:65" s="12" customFormat="1" ht="11.25">
      <c r="B409" s="155"/>
      <c r="D409" s="151" t="s">
        <v>197</v>
      </c>
      <c r="E409" s="156" t="s">
        <v>1</v>
      </c>
      <c r="F409" s="157" t="s">
        <v>238</v>
      </c>
      <c r="H409" s="156" t="s">
        <v>1</v>
      </c>
      <c r="I409" s="158"/>
      <c r="L409" s="155"/>
      <c r="M409" s="159"/>
      <c r="T409" s="160"/>
      <c r="AT409" s="156" t="s">
        <v>197</v>
      </c>
      <c r="AU409" s="156" t="s">
        <v>84</v>
      </c>
      <c r="AV409" s="12" t="s">
        <v>80</v>
      </c>
      <c r="AW409" s="12" t="s">
        <v>30</v>
      </c>
      <c r="AX409" s="12" t="s">
        <v>73</v>
      </c>
      <c r="AY409" s="156" t="s">
        <v>187</v>
      </c>
    </row>
    <row r="410" spans="2:65" s="13" customFormat="1" ht="11.25">
      <c r="B410" s="161"/>
      <c r="D410" s="151" t="s">
        <v>197</v>
      </c>
      <c r="E410" s="162" t="s">
        <v>1</v>
      </c>
      <c r="F410" s="163" t="s">
        <v>538</v>
      </c>
      <c r="H410" s="164">
        <v>1.75</v>
      </c>
      <c r="I410" s="165"/>
      <c r="L410" s="161"/>
      <c r="M410" s="166"/>
      <c r="T410" s="167"/>
      <c r="AT410" s="162" t="s">
        <v>197</v>
      </c>
      <c r="AU410" s="162" t="s">
        <v>84</v>
      </c>
      <c r="AV410" s="13" t="s">
        <v>84</v>
      </c>
      <c r="AW410" s="13" t="s">
        <v>30</v>
      </c>
      <c r="AX410" s="13" t="s">
        <v>73</v>
      </c>
      <c r="AY410" s="162" t="s">
        <v>187</v>
      </c>
    </row>
    <row r="411" spans="2:65" s="14" customFormat="1" ht="11.25">
      <c r="B411" s="168"/>
      <c r="D411" s="151" t="s">
        <v>197</v>
      </c>
      <c r="E411" s="169" t="s">
        <v>1</v>
      </c>
      <c r="F411" s="170" t="s">
        <v>202</v>
      </c>
      <c r="H411" s="171">
        <v>1.75</v>
      </c>
      <c r="I411" s="172"/>
      <c r="L411" s="168"/>
      <c r="M411" s="173"/>
      <c r="T411" s="174"/>
      <c r="AT411" s="169" t="s">
        <v>197</v>
      </c>
      <c r="AU411" s="169" t="s">
        <v>84</v>
      </c>
      <c r="AV411" s="14" t="s">
        <v>193</v>
      </c>
      <c r="AW411" s="14" t="s">
        <v>30</v>
      </c>
      <c r="AX411" s="14" t="s">
        <v>80</v>
      </c>
      <c r="AY411" s="169" t="s">
        <v>187</v>
      </c>
    </row>
    <row r="412" spans="2:65" s="1" customFormat="1" ht="37.9" customHeight="1">
      <c r="B412" s="32"/>
      <c r="C412" s="137" t="s">
        <v>539</v>
      </c>
      <c r="D412" s="137" t="s">
        <v>189</v>
      </c>
      <c r="E412" s="138" t="s">
        <v>540</v>
      </c>
      <c r="F412" s="139" t="s">
        <v>541</v>
      </c>
      <c r="G412" s="140" t="s">
        <v>245</v>
      </c>
      <c r="H412" s="141">
        <v>1.75</v>
      </c>
      <c r="I412" s="142"/>
      <c r="J412" s="143">
        <f>ROUND(I412*H412,2)</f>
        <v>0</v>
      </c>
      <c r="K412" s="144"/>
      <c r="L412" s="32"/>
      <c r="M412" s="145" t="s">
        <v>1</v>
      </c>
      <c r="N412" s="146" t="s">
        <v>39</v>
      </c>
      <c r="P412" s="147">
        <f>O412*H412</f>
        <v>0</v>
      </c>
      <c r="Q412" s="147">
        <v>0</v>
      </c>
      <c r="R412" s="147">
        <f>Q412*H412</f>
        <v>0</v>
      </c>
      <c r="S412" s="147">
        <v>0</v>
      </c>
      <c r="T412" s="148">
        <f>S412*H412</f>
        <v>0</v>
      </c>
      <c r="AR412" s="149" t="s">
        <v>193</v>
      </c>
      <c r="AT412" s="149" t="s">
        <v>189</v>
      </c>
      <c r="AU412" s="149" t="s">
        <v>84</v>
      </c>
      <c r="AY412" s="17" t="s">
        <v>187</v>
      </c>
      <c r="BE412" s="150">
        <f>IF(N412="základní",J412,0)</f>
        <v>0</v>
      </c>
      <c r="BF412" s="150">
        <f>IF(N412="snížená",J412,0)</f>
        <v>0</v>
      </c>
      <c r="BG412" s="150">
        <f>IF(N412="zákl. přenesená",J412,0)</f>
        <v>0</v>
      </c>
      <c r="BH412" s="150">
        <f>IF(N412="sníž. přenesená",J412,0)</f>
        <v>0</v>
      </c>
      <c r="BI412" s="150">
        <f>IF(N412="nulová",J412,0)</f>
        <v>0</v>
      </c>
      <c r="BJ412" s="17" t="s">
        <v>84</v>
      </c>
      <c r="BK412" s="150">
        <f>ROUND(I412*H412,2)</f>
        <v>0</v>
      </c>
      <c r="BL412" s="17" t="s">
        <v>193</v>
      </c>
      <c r="BM412" s="149" t="s">
        <v>542</v>
      </c>
    </row>
    <row r="413" spans="2:65" s="1" customFormat="1" ht="44.25" customHeight="1">
      <c r="B413" s="32"/>
      <c r="C413" s="137" t="s">
        <v>543</v>
      </c>
      <c r="D413" s="137" t="s">
        <v>189</v>
      </c>
      <c r="E413" s="138" t="s">
        <v>544</v>
      </c>
      <c r="F413" s="139" t="s">
        <v>545</v>
      </c>
      <c r="G413" s="140" t="s">
        <v>397</v>
      </c>
      <c r="H413" s="141">
        <v>14</v>
      </c>
      <c r="I413" s="142"/>
      <c r="J413" s="143">
        <f>ROUND(I413*H413,2)</f>
        <v>0</v>
      </c>
      <c r="K413" s="144"/>
      <c r="L413" s="32"/>
      <c r="M413" s="145" t="s">
        <v>1</v>
      </c>
      <c r="N413" s="146" t="s">
        <v>39</v>
      </c>
      <c r="P413" s="147">
        <f>O413*H413</f>
        <v>0</v>
      </c>
      <c r="Q413" s="147">
        <v>0</v>
      </c>
      <c r="R413" s="147">
        <f>Q413*H413</f>
        <v>0</v>
      </c>
      <c r="S413" s="147">
        <v>0</v>
      </c>
      <c r="T413" s="148">
        <f>S413*H413</f>
        <v>0</v>
      </c>
      <c r="AR413" s="149" t="s">
        <v>193</v>
      </c>
      <c r="AT413" s="149" t="s">
        <v>189</v>
      </c>
      <c r="AU413" s="149" t="s">
        <v>84</v>
      </c>
      <c r="AY413" s="17" t="s">
        <v>187</v>
      </c>
      <c r="BE413" s="150">
        <f>IF(N413="základní",J413,0)</f>
        <v>0</v>
      </c>
      <c r="BF413" s="150">
        <f>IF(N413="snížená",J413,0)</f>
        <v>0</v>
      </c>
      <c r="BG413" s="150">
        <f>IF(N413="zákl. přenesená",J413,0)</f>
        <v>0</v>
      </c>
      <c r="BH413" s="150">
        <f>IF(N413="sníž. přenesená",J413,0)</f>
        <v>0</v>
      </c>
      <c r="BI413" s="150">
        <f>IF(N413="nulová",J413,0)</f>
        <v>0</v>
      </c>
      <c r="BJ413" s="17" t="s">
        <v>84</v>
      </c>
      <c r="BK413" s="150">
        <f>ROUND(I413*H413,2)</f>
        <v>0</v>
      </c>
      <c r="BL413" s="17" t="s">
        <v>193</v>
      </c>
      <c r="BM413" s="149" t="s">
        <v>546</v>
      </c>
    </row>
    <row r="414" spans="2:65" s="12" customFormat="1" ht="11.25">
      <c r="B414" s="155"/>
      <c r="D414" s="151" t="s">
        <v>197</v>
      </c>
      <c r="E414" s="156" t="s">
        <v>1</v>
      </c>
      <c r="F414" s="157" t="s">
        <v>238</v>
      </c>
      <c r="H414" s="156" t="s">
        <v>1</v>
      </c>
      <c r="I414" s="158"/>
      <c r="L414" s="155"/>
      <c r="M414" s="159"/>
      <c r="T414" s="160"/>
      <c r="AT414" s="156" t="s">
        <v>197</v>
      </c>
      <c r="AU414" s="156" t="s">
        <v>84</v>
      </c>
      <c r="AV414" s="12" t="s">
        <v>80</v>
      </c>
      <c r="AW414" s="12" t="s">
        <v>30</v>
      </c>
      <c r="AX414" s="12" t="s">
        <v>73</v>
      </c>
      <c r="AY414" s="156" t="s">
        <v>187</v>
      </c>
    </row>
    <row r="415" spans="2:65" s="13" customFormat="1" ht="11.25">
      <c r="B415" s="161"/>
      <c r="D415" s="151" t="s">
        <v>197</v>
      </c>
      <c r="E415" s="162" t="s">
        <v>1</v>
      </c>
      <c r="F415" s="163" t="s">
        <v>547</v>
      </c>
      <c r="H415" s="164">
        <v>14</v>
      </c>
      <c r="I415" s="165"/>
      <c r="L415" s="161"/>
      <c r="M415" s="166"/>
      <c r="T415" s="167"/>
      <c r="AT415" s="162" t="s">
        <v>197</v>
      </c>
      <c r="AU415" s="162" t="s">
        <v>84</v>
      </c>
      <c r="AV415" s="13" t="s">
        <v>84</v>
      </c>
      <c r="AW415" s="13" t="s">
        <v>30</v>
      </c>
      <c r="AX415" s="13" t="s">
        <v>73</v>
      </c>
      <c r="AY415" s="162" t="s">
        <v>187</v>
      </c>
    </row>
    <row r="416" spans="2:65" s="14" customFormat="1" ht="11.25">
      <c r="B416" s="168"/>
      <c r="D416" s="151" t="s">
        <v>197</v>
      </c>
      <c r="E416" s="169" t="s">
        <v>1</v>
      </c>
      <c r="F416" s="170" t="s">
        <v>202</v>
      </c>
      <c r="H416" s="171">
        <v>14</v>
      </c>
      <c r="I416" s="172"/>
      <c r="L416" s="168"/>
      <c r="M416" s="173"/>
      <c r="T416" s="174"/>
      <c r="AT416" s="169" t="s">
        <v>197</v>
      </c>
      <c r="AU416" s="169" t="s">
        <v>84</v>
      </c>
      <c r="AV416" s="14" t="s">
        <v>193</v>
      </c>
      <c r="AW416" s="14" t="s">
        <v>30</v>
      </c>
      <c r="AX416" s="14" t="s">
        <v>80</v>
      </c>
      <c r="AY416" s="169" t="s">
        <v>187</v>
      </c>
    </row>
    <row r="417" spans="2:65" s="1" customFormat="1" ht="33" customHeight="1">
      <c r="B417" s="32"/>
      <c r="C417" s="137" t="s">
        <v>548</v>
      </c>
      <c r="D417" s="137" t="s">
        <v>189</v>
      </c>
      <c r="E417" s="138" t="s">
        <v>549</v>
      </c>
      <c r="F417" s="139" t="s">
        <v>550</v>
      </c>
      <c r="G417" s="140" t="s">
        <v>245</v>
      </c>
      <c r="H417" s="141">
        <v>8.4</v>
      </c>
      <c r="I417" s="142"/>
      <c r="J417" s="143">
        <f>ROUND(I417*H417,2)</f>
        <v>0</v>
      </c>
      <c r="K417" s="144"/>
      <c r="L417" s="32"/>
      <c r="M417" s="145" t="s">
        <v>1</v>
      </c>
      <c r="N417" s="146" t="s">
        <v>39</v>
      </c>
      <c r="P417" s="147">
        <f>O417*H417</f>
        <v>0</v>
      </c>
      <c r="Q417" s="147">
        <v>0</v>
      </c>
      <c r="R417" s="147">
        <f>Q417*H417</f>
        <v>0</v>
      </c>
      <c r="S417" s="147">
        <v>0</v>
      </c>
      <c r="T417" s="148">
        <f>S417*H417</f>
        <v>0</v>
      </c>
      <c r="AR417" s="149" t="s">
        <v>193</v>
      </c>
      <c r="AT417" s="149" t="s">
        <v>189</v>
      </c>
      <c r="AU417" s="149" t="s">
        <v>84</v>
      </c>
      <c r="AY417" s="17" t="s">
        <v>187</v>
      </c>
      <c r="BE417" s="150">
        <f>IF(N417="základní",J417,0)</f>
        <v>0</v>
      </c>
      <c r="BF417" s="150">
        <f>IF(N417="snížená",J417,0)</f>
        <v>0</v>
      </c>
      <c r="BG417" s="150">
        <f>IF(N417="zákl. přenesená",J417,0)</f>
        <v>0</v>
      </c>
      <c r="BH417" s="150">
        <f>IF(N417="sníž. přenesená",J417,0)</f>
        <v>0</v>
      </c>
      <c r="BI417" s="150">
        <f>IF(N417="nulová",J417,0)</f>
        <v>0</v>
      </c>
      <c r="BJ417" s="17" t="s">
        <v>84</v>
      </c>
      <c r="BK417" s="150">
        <f>ROUND(I417*H417,2)</f>
        <v>0</v>
      </c>
      <c r="BL417" s="17" t="s">
        <v>193</v>
      </c>
      <c r="BM417" s="149" t="s">
        <v>551</v>
      </c>
    </row>
    <row r="418" spans="2:65" s="1" customFormat="1" ht="29.25">
      <c r="B418" s="32"/>
      <c r="D418" s="151" t="s">
        <v>195</v>
      </c>
      <c r="F418" s="152" t="s">
        <v>552</v>
      </c>
      <c r="I418" s="153"/>
      <c r="L418" s="32"/>
      <c r="M418" s="154"/>
      <c r="T418" s="56"/>
      <c r="AT418" s="17" t="s">
        <v>195</v>
      </c>
      <c r="AU418" s="17" t="s">
        <v>84</v>
      </c>
    </row>
    <row r="419" spans="2:65" s="12" customFormat="1" ht="11.25">
      <c r="B419" s="155"/>
      <c r="D419" s="151" t="s">
        <v>197</v>
      </c>
      <c r="E419" s="156" t="s">
        <v>1</v>
      </c>
      <c r="F419" s="157" t="s">
        <v>238</v>
      </c>
      <c r="H419" s="156" t="s">
        <v>1</v>
      </c>
      <c r="I419" s="158"/>
      <c r="L419" s="155"/>
      <c r="M419" s="159"/>
      <c r="T419" s="160"/>
      <c r="AT419" s="156" t="s">
        <v>197</v>
      </c>
      <c r="AU419" s="156" t="s">
        <v>84</v>
      </c>
      <c r="AV419" s="12" t="s">
        <v>80</v>
      </c>
      <c r="AW419" s="12" t="s">
        <v>30</v>
      </c>
      <c r="AX419" s="12" t="s">
        <v>73</v>
      </c>
      <c r="AY419" s="156" t="s">
        <v>187</v>
      </c>
    </row>
    <row r="420" spans="2:65" s="13" customFormat="1" ht="11.25">
      <c r="B420" s="161"/>
      <c r="D420" s="151" t="s">
        <v>197</v>
      </c>
      <c r="E420" s="162" t="s">
        <v>1</v>
      </c>
      <c r="F420" s="163" t="s">
        <v>553</v>
      </c>
      <c r="H420" s="164">
        <v>8.4</v>
      </c>
      <c r="I420" s="165"/>
      <c r="L420" s="161"/>
      <c r="M420" s="166"/>
      <c r="T420" s="167"/>
      <c r="AT420" s="162" t="s">
        <v>197</v>
      </c>
      <c r="AU420" s="162" t="s">
        <v>84</v>
      </c>
      <c r="AV420" s="13" t="s">
        <v>84</v>
      </c>
      <c r="AW420" s="13" t="s">
        <v>30</v>
      </c>
      <c r="AX420" s="13" t="s">
        <v>73</v>
      </c>
      <c r="AY420" s="162" t="s">
        <v>187</v>
      </c>
    </row>
    <row r="421" spans="2:65" s="14" customFormat="1" ht="11.25">
      <c r="B421" s="168"/>
      <c r="D421" s="151" t="s">
        <v>197</v>
      </c>
      <c r="E421" s="169" t="s">
        <v>1</v>
      </c>
      <c r="F421" s="170" t="s">
        <v>202</v>
      </c>
      <c r="H421" s="171">
        <v>8.4</v>
      </c>
      <c r="I421" s="172"/>
      <c r="L421" s="168"/>
      <c r="M421" s="173"/>
      <c r="T421" s="174"/>
      <c r="AT421" s="169" t="s">
        <v>197</v>
      </c>
      <c r="AU421" s="169" t="s">
        <v>84</v>
      </c>
      <c r="AV421" s="14" t="s">
        <v>193</v>
      </c>
      <c r="AW421" s="14" t="s">
        <v>30</v>
      </c>
      <c r="AX421" s="14" t="s">
        <v>80</v>
      </c>
      <c r="AY421" s="169" t="s">
        <v>187</v>
      </c>
    </row>
    <row r="422" spans="2:65" s="1" customFormat="1" ht="33" customHeight="1">
      <c r="B422" s="32"/>
      <c r="C422" s="137" t="s">
        <v>554</v>
      </c>
      <c r="D422" s="137" t="s">
        <v>189</v>
      </c>
      <c r="E422" s="138" t="s">
        <v>555</v>
      </c>
      <c r="F422" s="139" t="s">
        <v>556</v>
      </c>
      <c r="G422" s="140" t="s">
        <v>245</v>
      </c>
      <c r="H422" s="141">
        <v>8.4</v>
      </c>
      <c r="I422" s="142"/>
      <c r="J422" s="143">
        <f>ROUND(I422*H422,2)</f>
        <v>0</v>
      </c>
      <c r="K422" s="144"/>
      <c r="L422" s="32"/>
      <c r="M422" s="145" t="s">
        <v>1</v>
      </c>
      <c r="N422" s="146" t="s">
        <v>39</v>
      </c>
      <c r="P422" s="147">
        <f>O422*H422</f>
        <v>0</v>
      </c>
      <c r="Q422" s="147">
        <v>0</v>
      </c>
      <c r="R422" s="147">
        <f>Q422*H422</f>
        <v>0</v>
      </c>
      <c r="S422" s="147">
        <v>0</v>
      </c>
      <c r="T422" s="148">
        <f>S422*H422</f>
        <v>0</v>
      </c>
      <c r="AR422" s="149" t="s">
        <v>193</v>
      </c>
      <c r="AT422" s="149" t="s">
        <v>189</v>
      </c>
      <c r="AU422" s="149" t="s">
        <v>84</v>
      </c>
      <c r="AY422" s="17" t="s">
        <v>187</v>
      </c>
      <c r="BE422" s="150">
        <f>IF(N422="základní",J422,0)</f>
        <v>0</v>
      </c>
      <c r="BF422" s="150">
        <f>IF(N422="snížená",J422,0)</f>
        <v>0</v>
      </c>
      <c r="BG422" s="150">
        <f>IF(N422="zákl. přenesená",J422,0)</f>
        <v>0</v>
      </c>
      <c r="BH422" s="150">
        <f>IF(N422="sníž. přenesená",J422,0)</f>
        <v>0</v>
      </c>
      <c r="BI422" s="150">
        <f>IF(N422="nulová",J422,0)</f>
        <v>0</v>
      </c>
      <c r="BJ422" s="17" t="s">
        <v>84</v>
      </c>
      <c r="BK422" s="150">
        <f>ROUND(I422*H422,2)</f>
        <v>0</v>
      </c>
      <c r="BL422" s="17" t="s">
        <v>193</v>
      </c>
      <c r="BM422" s="149" t="s">
        <v>557</v>
      </c>
    </row>
    <row r="423" spans="2:65" s="1" customFormat="1" ht="29.25">
      <c r="B423" s="32"/>
      <c r="D423" s="151" t="s">
        <v>195</v>
      </c>
      <c r="F423" s="152" t="s">
        <v>552</v>
      </c>
      <c r="I423" s="153"/>
      <c r="L423" s="32"/>
      <c r="M423" s="154"/>
      <c r="T423" s="56"/>
      <c r="AT423" s="17" t="s">
        <v>195</v>
      </c>
      <c r="AU423" s="17" t="s">
        <v>84</v>
      </c>
    </row>
    <row r="424" spans="2:65" s="11" customFormat="1" ht="22.9" customHeight="1">
      <c r="B424" s="125"/>
      <c r="D424" s="126" t="s">
        <v>72</v>
      </c>
      <c r="E424" s="135" t="s">
        <v>221</v>
      </c>
      <c r="F424" s="135" t="s">
        <v>558</v>
      </c>
      <c r="I424" s="128"/>
      <c r="J424" s="136">
        <f>BK424</f>
        <v>0</v>
      </c>
      <c r="L424" s="125"/>
      <c r="M424" s="130"/>
      <c r="P424" s="131">
        <f>SUM(P425:P428)</f>
        <v>0</v>
      </c>
      <c r="R424" s="131">
        <f>SUM(R425:R428)</f>
        <v>0</v>
      </c>
      <c r="T424" s="132">
        <f>SUM(T425:T428)</f>
        <v>0</v>
      </c>
      <c r="AR424" s="126" t="s">
        <v>80</v>
      </c>
      <c r="AT424" s="133" t="s">
        <v>72</v>
      </c>
      <c r="AU424" s="133" t="s">
        <v>80</v>
      </c>
      <c r="AY424" s="126" t="s">
        <v>187</v>
      </c>
      <c r="BK424" s="134">
        <f>SUM(BK425:BK428)</f>
        <v>0</v>
      </c>
    </row>
    <row r="425" spans="2:65" s="1" customFormat="1" ht="24.2" customHeight="1">
      <c r="B425" s="32"/>
      <c r="C425" s="137" t="s">
        <v>559</v>
      </c>
      <c r="D425" s="137" t="s">
        <v>189</v>
      </c>
      <c r="E425" s="138" t="s">
        <v>560</v>
      </c>
      <c r="F425" s="139" t="s">
        <v>561</v>
      </c>
      <c r="G425" s="140" t="s">
        <v>245</v>
      </c>
      <c r="H425" s="141">
        <v>37.6</v>
      </c>
      <c r="I425" s="142"/>
      <c r="J425" s="143">
        <f>ROUND(I425*H425,2)</f>
        <v>0</v>
      </c>
      <c r="K425" s="144"/>
      <c r="L425" s="32"/>
      <c r="M425" s="145" t="s">
        <v>1</v>
      </c>
      <c r="N425" s="146" t="s">
        <v>39</v>
      </c>
      <c r="P425" s="147">
        <f>O425*H425</f>
        <v>0</v>
      </c>
      <c r="Q425" s="147">
        <v>0</v>
      </c>
      <c r="R425" s="147">
        <f>Q425*H425</f>
        <v>0</v>
      </c>
      <c r="S425" s="147">
        <v>0</v>
      </c>
      <c r="T425" s="148">
        <f>S425*H425</f>
        <v>0</v>
      </c>
      <c r="AR425" s="149" t="s">
        <v>193</v>
      </c>
      <c r="AT425" s="149" t="s">
        <v>189</v>
      </c>
      <c r="AU425" s="149" t="s">
        <v>84</v>
      </c>
      <c r="AY425" s="17" t="s">
        <v>187</v>
      </c>
      <c r="BE425" s="150">
        <f>IF(N425="základní",J425,0)</f>
        <v>0</v>
      </c>
      <c r="BF425" s="150">
        <f>IF(N425="snížená",J425,0)</f>
        <v>0</v>
      </c>
      <c r="BG425" s="150">
        <f>IF(N425="zákl. přenesená",J425,0)</f>
        <v>0</v>
      </c>
      <c r="BH425" s="150">
        <f>IF(N425="sníž. přenesená",J425,0)</f>
        <v>0</v>
      </c>
      <c r="BI425" s="150">
        <f>IF(N425="nulová",J425,0)</f>
        <v>0</v>
      </c>
      <c r="BJ425" s="17" t="s">
        <v>84</v>
      </c>
      <c r="BK425" s="150">
        <f>ROUND(I425*H425,2)</f>
        <v>0</v>
      </c>
      <c r="BL425" s="17" t="s">
        <v>193</v>
      </c>
      <c r="BM425" s="149" t="s">
        <v>562</v>
      </c>
    </row>
    <row r="426" spans="2:65" s="12" customFormat="1" ht="11.25">
      <c r="B426" s="155"/>
      <c r="D426" s="151" t="s">
        <v>197</v>
      </c>
      <c r="E426" s="156" t="s">
        <v>1</v>
      </c>
      <c r="F426" s="157" t="s">
        <v>207</v>
      </c>
      <c r="H426" s="156" t="s">
        <v>1</v>
      </c>
      <c r="I426" s="158"/>
      <c r="L426" s="155"/>
      <c r="M426" s="159"/>
      <c r="T426" s="160"/>
      <c r="AT426" s="156" t="s">
        <v>197</v>
      </c>
      <c r="AU426" s="156" t="s">
        <v>84</v>
      </c>
      <c r="AV426" s="12" t="s">
        <v>80</v>
      </c>
      <c r="AW426" s="12" t="s">
        <v>30</v>
      </c>
      <c r="AX426" s="12" t="s">
        <v>73</v>
      </c>
      <c r="AY426" s="156" t="s">
        <v>187</v>
      </c>
    </row>
    <row r="427" spans="2:65" s="13" customFormat="1" ht="11.25">
      <c r="B427" s="161"/>
      <c r="D427" s="151" t="s">
        <v>197</v>
      </c>
      <c r="E427" s="162" t="s">
        <v>1</v>
      </c>
      <c r="F427" s="163" t="s">
        <v>563</v>
      </c>
      <c r="H427" s="164">
        <v>37.6</v>
      </c>
      <c r="I427" s="165"/>
      <c r="L427" s="161"/>
      <c r="M427" s="166"/>
      <c r="T427" s="167"/>
      <c r="AT427" s="162" t="s">
        <v>197</v>
      </c>
      <c r="AU427" s="162" t="s">
        <v>84</v>
      </c>
      <c r="AV427" s="13" t="s">
        <v>84</v>
      </c>
      <c r="AW427" s="13" t="s">
        <v>30</v>
      </c>
      <c r="AX427" s="13" t="s">
        <v>73</v>
      </c>
      <c r="AY427" s="162" t="s">
        <v>187</v>
      </c>
    </row>
    <row r="428" spans="2:65" s="14" customFormat="1" ht="11.25">
      <c r="B428" s="168"/>
      <c r="D428" s="151" t="s">
        <v>197</v>
      </c>
      <c r="E428" s="169" t="s">
        <v>1</v>
      </c>
      <c r="F428" s="170" t="s">
        <v>202</v>
      </c>
      <c r="H428" s="171">
        <v>37.6</v>
      </c>
      <c r="I428" s="172"/>
      <c r="L428" s="168"/>
      <c r="M428" s="173"/>
      <c r="T428" s="174"/>
      <c r="AT428" s="169" t="s">
        <v>197</v>
      </c>
      <c r="AU428" s="169" t="s">
        <v>84</v>
      </c>
      <c r="AV428" s="14" t="s">
        <v>193</v>
      </c>
      <c r="AW428" s="14" t="s">
        <v>30</v>
      </c>
      <c r="AX428" s="14" t="s">
        <v>80</v>
      </c>
      <c r="AY428" s="169" t="s">
        <v>187</v>
      </c>
    </row>
    <row r="429" spans="2:65" s="11" customFormat="1" ht="22.9" customHeight="1">
      <c r="B429" s="125"/>
      <c r="D429" s="126" t="s">
        <v>72</v>
      </c>
      <c r="E429" s="135" t="s">
        <v>226</v>
      </c>
      <c r="F429" s="135" t="s">
        <v>564</v>
      </c>
      <c r="I429" s="128"/>
      <c r="J429" s="136">
        <f>BK429</f>
        <v>0</v>
      </c>
      <c r="L429" s="125"/>
      <c r="M429" s="130"/>
      <c r="P429" s="131">
        <f>SUM(P430:P972)</f>
        <v>0</v>
      </c>
      <c r="R429" s="131">
        <f>SUM(R430:R972)</f>
        <v>0</v>
      </c>
      <c r="T429" s="132">
        <f>SUM(T430:T972)</f>
        <v>0</v>
      </c>
      <c r="AR429" s="126" t="s">
        <v>80</v>
      </c>
      <c r="AT429" s="133" t="s">
        <v>72</v>
      </c>
      <c r="AU429" s="133" t="s">
        <v>80</v>
      </c>
      <c r="AY429" s="126" t="s">
        <v>187</v>
      </c>
      <c r="BK429" s="134">
        <f>SUM(BK430:BK972)</f>
        <v>0</v>
      </c>
    </row>
    <row r="430" spans="2:65" s="1" customFormat="1" ht="33" customHeight="1">
      <c r="B430" s="32"/>
      <c r="C430" s="137" t="s">
        <v>565</v>
      </c>
      <c r="D430" s="137" t="s">
        <v>189</v>
      </c>
      <c r="E430" s="138" t="s">
        <v>566</v>
      </c>
      <c r="F430" s="139" t="s">
        <v>567</v>
      </c>
      <c r="G430" s="140" t="s">
        <v>245</v>
      </c>
      <c r="H430" s="141">
        <v>161.24</v>
      </c>
      <c r="I430" s="142"/>
      <c r="J430" s="143">
        <f>ROUND(I430*H430,2)</f>
        <v>0</v>
      </c>
      <c r="K430" s="144"/>
      <c r="L430" s="32"/>
      <c r="M430" s="145" t="s">
        <v>1</v>
      </c>
      <c r="N430" s="146" t="s">
        <v>39</v>
      </c>
      <c r="P430" s="147">
        <f>O430*H430</f>
        <v>0</v>
      </c>
      <c r="Q430" s="147">
        <v>0</v>
      </c>
      <c r="R430" s="147">
        <f>Q430*H430</f>
        <v>0</v>
      </c>
      <c r="S430" s="147">
        <v>0</v>
      </c>
      <c r="T430" s="148">
        <f>S430*H430</f>
        <v>0</v>
      </c>
      <c r="AR430" s="149" t="s">
        <v>193</v>
      </c>
      <c r="AT430" s="149" t="s">
        <v>189</v>
      </c>
      <c r="AU430" s="149" t="s">
        <v>84</v>
      </c>
      <c r="AY430" s="17" t="s">
        <v>187</v>
      </c>
      <c r="BE430" s="150">
        <f>IF(N430="základní",J430,0)</f>
        <v>0</v>
      </c>
      <c r="BF430" s="150">
        <f>IF(N430="snížená",J430,0)</f>
        <v>0</v>
      </c>
      <c r="BG430" s="150">
        <f>IF(N430="zákl. přenesená",J430,0)</f>
        <v>0</v>
      </c>
      <c r="BH430" s="150">
        <f>IF(N430="sníž. přenesená",J430,0)</f>
        <v>0</v>
      </c>
      <c r="BI430" s="150">
        <f>IF(N430="nulová",J430,0)</f>
        <v>0</v>
      </c>
      <c r="BJ430" s="17" t="s">
        <v>84</v>
      </c>
      <c r="BK430" s="150">
        <f>ROUND(I430*H430,2)</f>
        <v>0</v>
      </c>
      <c r="BL430" s="17" t="s">
        <v>193</v>
      </c>
      <c r="BM430" s="149" t="s">
        <v>568</v>
      </c>
    </row>
    <row r="431" spans="2:65" s="12" customFormat="1" ht="11.25">
      <c r="B431" s="155"/>
      <c r="D431" s="151" t="s">
        <v>197</v>
      </c>
      <c r="E431" s="156" t="s">
        <v>1</v>
      </c>
      <c r="F431" s="157" t="s">
        <v>207</v>
      </c>
      <c r="H431" s="156" t="s">
        <v>1</v>
      </c>
      <c r="I431" s="158"/>
      <c r="L431" s="155"/>
      <c r="M431" s="159"/>
      <c r="T431" s="160"/>
      <c r="AT431" s="156" t="s">
        <v>197</v>
      </c>
      <c r="AU431" s="156" t="s">
        <v>84</v>
      </c>
      <c r="AV431" s="12" t="s">
        <v>80</v>
      </c>
      <c r="AW431" s="12" t="s">
        <v>30</v>
      </c>
      <c r="AX431" s="12" t="s">
        <v>73</v>
      </c>
      <c r="AY431" s="156" t="s">
        <v>187</v>
      </c>
    </row>
    <row r="432" spans="2:65" s="12" customFormat="1" ht="11.25">
      <c r="B432" s="155"/>
      <c r="D432" s="151" t="s">
        <v>197</v>
      </c>
      <c r="E432" s="156" t="s">
        <v>1</v>
      </c>
      <c r="F432" s="157" t="s">
        <v>400</v>
      </c>
      <c r="H432" s="156" t="s">
        <v>1</v>
      </c>
      <c r="I432" s="158"/>
      <c r="L432" s="155"/>
      <c r="M432" s="159"/>
      <c r="T432" s="160"/>
      <c r="AT432" s="156" t="s">
        <v>197</v>
      </c>
      <c r="AU432" s="156" t="s">
        <v>84</v>
      </c>
      <c r="AV432" s="12" t="s">
        <v>80</v>
      </c>
      <c r="AW432" s="12" t="s">
        <v>30</v>
      </c>
      <c r="AX432" s="12" t="s">
        <v>73</v>
      </c>
      <c r="AY432" s="156" t="s">
        <v>187</v>
      </c>
    </row>
    <row r="433" spans="2:65" s="13" customFormat="1" ht="22.5">
      <c r="B433" s="161"/>
      <c r="D433" s="151" t="s">
        <v>197</v>
      </c>
      <c r="E433" s="162" t="s">
        <v>1</v>
      </c>
      <c r="F433" s="163" t="s">
        <v>569</v>
      </c>
      <c r="H433" s="164">
        <v>150.25</v>
      </c>
      <c r="I433" s="165"/>
      <c r="L433" s="161"/>
      <c r="M433" s="166"/>
      <c r="T433" s="167"/>
      <c r="AT433" s="162" t="s">
        <v>197</v>
      </c>
      <c r="AU433" s="162" t="s">
        <v>84</v>
      </c>
      <c r="AV433" s="13" t="s">
        <v>84</v>
      </c>
      <c r="AW433" s="13" t="s">
        <v>30</v>
      </c>
      <c r="AX433" s="13" t="s">
        <v>73</v>
      </c>
      <c r="AY433" s="162" t="s">
        <v>187</v>
      </c>
    </row>
    <row r="434" spans="2:65" s="13" customFormat="1" ht="11.25">
      <c r="B434" s="161"/>
      <c r="D434" s="151" t="s">
        <v>197</v>
      </c>
      <c r="E434" s="162" t="s">
        <v>1</v>
      </c>
      <c r="F434" s="163" t="s">
        <v>570</v>
      </c>
      <c r="H434" s="164">
        <v>3.76</v>
      </c>
      <c r="I434" s="165"/>
      <c r="L434" s="161"/>
      <c r="M434" s="166"/>
      <c r="T434" s="167"/>
      <c r="AT434" s="162" t="s">
        <v>197</v>
      </c>
      <c r="AU434" s="162" t="s">
        <v>84</v>
      </c>
      <c r="AV434" s="13" t="s">
        <v>84</v>
      </c>
      <c r="AW434" s="13" t="s">
        <v>30</v>
      </c>
      <c r="AX434" s="13" t="s">
        <v>73</v>
      </c>
      <c r="AY434" s="162" t="s">
        <v>187</v>
      </c>
    </row>
    <row r="435" spans="2:65" s="12" customFormat="1" ht="11.25">
      <c r="B435" s="155"/>
      <c r="D435" s="151" t="s">
        <v>197</v>
      </c>
      <c r="E435" s="156" t="s">
        <v>1</v>
      </c>
      <c r="F435" s="157" t="s">
        <v>307</v>
      </c>
      <c r="H435" s="156" t="s">
        <v>1</v>
      </c>
      <c r="I435" s="158"/>
      <c r="L435" s="155"/>
      <c r="M435" s="159"/>
      <c r="T435" s="160"/>
      <c r="AT435" s="156" t="s">
        <v>197</v>
      </c>
      <c r="AU435" s="156" t="s">
        <v>84</v>
      </c>
      <c r="AV435" s="12" t="s">
        <v>80</v>
      </c>
      <c r="AW435" s="12" t="s">
        <v>30</v>
      </c>
      <c r="AX435" s="12" t="s">
        <v>73</v>
      </c>
      <c r="AY435" s="156" t="s">
        <v>187</v>
      </c>
    </row>
    <row r="436" spans="2:65" s="13" customFormat="1" ht="11.25">
      <c r="B436" s="161"/>
      <c r="D436" s="151" t="s">
        <v>197</v>
      </c>
      <c r="E436" s="162" t="s">
        <v>1</v>
      </c>
      <c r="F436" s="163" t="s">
        <v>571</v>
      </c>
      <c r="H436" s="164">
        <v>3.52</v>
      </c>
      <c r="I436" s="165"/>
      <c r="L436" s="161"/>
      <c r="M436" s="166"/>
      <c r="T436" s="167"/>
      <c r="AT436" s="162" t="s">
        <v>197</v>
      </c>
      <c r="AU436" s="162" t="s">
        <v>84</v>
      </c>
      <c r="AV436" s="13" t="s">
        <v>84</v>
      </c>
      <c r="AW436" s="13" t="s">
        <v>30</v>
      </c>
      <c r="AX436" s="13" t="s">
        <v>73</v>
      </c>
      <c r="AY436" s="162" t="s">
        <v>187</v>
      </c>
    </row>
    <row r="437" spans="2:65" s="12" customFormat="1" ht="11.25">
      <c r="B437" s="155"/>
      <c r="D437" s="151" t="s">
        <v>197</v>
      </c>
      <c r="E437" s="156" t="s">
        <v>1</v>
      </c>
      <c r="F437" s="157" t="s">
        <v>311</v>
      </c>
      <c r="H437" s="156" t="s">
        <v>1</v>
      </c>
      <c r="I437" s="158"/>
      <c r="L437" s="155"/>
      <c r="M437" s="159"/>
      <c r="T437" s="160"/>
      <c r="AT437" s="156" t="s">
        <v>197</v>
      </c>
      <c r="AU437" s="156" t="s">
        <v>84</v>
      </c>
      <c r="AV437" s="12" t="s">
        <v>80</v>
      </c>
      <c r="AW437" s="12" t="s">
        <v>30</v>
      </c>
      <c r="AX437" s="12" t="s">
        <v>73</v>
      </c>
      <c r="AY437" s="156" t="s">
        <v>187</v>
      </c>
    </row>
    <row r="438" spans="2:65" s="13" customFormat="1" ht="11.25">
      <c r="B438" s="161"/>
      <c r="D438" s="151" t="s">
        <v>197</v>
      </c>
      <c r="E438" s="162" t="s">
        <v>1</v>
      </c>
      <c r="F438" s="163" t="s">
        <v>572</v>
      </c>
      <c r="H438" s="164">
        <v>3.71</v>
      </c>
      <c r="I438" s="165"/>
      <c r="L438" s="161"/>
      <c r="M438" s="166"/>
      <c r="T438" s="167"/>
      <c r="AT438" s="162" t="s">
        <v>197</v>
      </c>
      <c r="AU438" s="162" t="s">
        <v>84</v>
      </c>
      <c r="AV438" s="13" t="s">
        <v>84</v>
      </c>
      <c r="AW438" s="13" t="s">
        <v>30</v>
      </c>
      <c r="AX438" s="13" t="s">
        <v>73</v>
      </c>
      <c r="AY438" s="162" t="s">
        <v>187</v>
      </c>
    </row>
    <row r="439" spans="2:65" s="14" customFormat="1" ht="11.25">
      <c r="B439" s="168"/>
      <c r="D439" s="151" t="s">
        <v>197</v>
      </c>
      <c r="E439" s="169" t="s">
        <v>1</v>
      </c>
      <c r="F439" s="170" t="s">
        <v>202</v>
      </c>
      <c r="H439" s="171">
        <v>161.24</v>
      </c>
      <c r="I439" s="172"/>
      <c r="L439" s="168"/>
      <c r="M439" s="173"/>
      <c r="T439" s="174"/>
      <c r="AT439" s="169" t="s">
        <v>197</v>
      </c>
      <c r="AU439" s="169" t="s">
        <v>84</v>
      </c>
      <c r="AV439" s="14" t="s">
        <v>193</v>
      </c>
      <c r="AW439" s="14" t="s">
        <v>30</v>
      </c>
      <c r="AX439" s="14" t="s">
        <v>80</v>
      </c>
      <c r="AY439" s="169" t="s">
        <v>187</v>
      </c>
    </row>
    <row r="440" spans="2:65" s="1" customFormat="1" ht="37.9" customHeight="1">
      <c r="B440" s="32"/>
      <c r="C440" s="137" t="s">
        <v>573</v>
      </c>
      <c r="D440" s="137" t="s">
        <v>189</v>
      </c>
      <c r="E440" s="138" t="s">
        <v>574</v>
      </c>
      <c r="F440" s="139" t="s">
        <v>575</v>
      </c>
      <c r="G440" s="140" t="s">
        <v>245</v>
      </c>
      <c r="H440" s="141">
        <v>27.62</v>
      </c>
      <c r="I440" s="142"/>
      <c r="J440" s="143">
        <f>ROUND(I440*H440,2)</f>
        <v>0</v>
      </c>
      <c r="K440" s="144"/>
      <c r="L440" s="32"/>
      <c r="M440" s="145" t="s">
        <v>1</v>
      </c>
      <c r="N440" s="146" t="s">
        <v>39</v>
      </c>
      <c r="P440" s="147">
        <f>O440*H440</f>
        <v>0</v>
      </c>
      <c r="Q440" s="147">
        <v>0</v>
      </c>
      <c r="R440" s="147">
        <f>Q440*H440</f>
        <v>0</v>
      </c>
      <c r="S440" s="147">
        <v>0</v>
      </c>
      <c r="T440" s="148">
        <f>S440*H440</f>
        <v>0</v>
      </c>
      <c r="AR440" s="149" t="s">
        <v>193</v>
      </c>
      <c r="AT440" s="149" t="s">
        <v>189</v>
      </c>
      <c r="AU440" s="149" t="s">
        <v>84</v>
      </c>
      <c r="AY440" s="17" t="s">
        <v>187</v>
      </c>
      <c r="BE440" s="150">
        <f>IF(N440="základní",J440,0)</f>
        <v>0</v>
      </c>
      <c r="BF440" s="150">
        <f>IF(N440="snížená",J440,0)</f>
        <v>0</v>
      </c>
      <c r="BG440" s="150">
        <f>IF(N440="zákl. přenesená",J440,0)</f>
        <v>0</v>
      </c>
      <c r="BH440" s="150">
        <f>IF(N440="sníž. přenesená",J440,0)</f>
        <v>0</v>
      </c>
      <c r="BI440" s="150">
        <f>IF(N440="nulová",J440,0)</f>
        <v>0</v>
      </c>
      <c r="BJ440" s="17" t="s">
        <v>84</v>
      </c>
      <c r="BK440" s="150">
        <f>ROUND(I440*H440,2)</f>
        <v>0</v>
      </c>
      <c r="BL440" s="17" t="s">
        <v>193</v>
      </c>
      <c r="BM440" s="149" t="s">
        <v>576</v>
      </c>
    </row>
    <row r="441" spans="2:65" s="12" customFormat="1" ht="11.25">
      <c r="B441" s="155"/>
      <c r="D441" s="151" t="s">
        <v>197</v>
      </c>
      <c r="E441" s="156" t="s">
        <v>1</v>
      </c>
      <c r="F441" s="157" t="s">
        <v>207</v>
      </c>
      <c r="H441" s="156" t="s">
        <v>1</v>
      </c>
      <c r="I441" s="158"/>
      <c r="L441" s="155"/>
      <c r="M441" s="159"/>
      <c r="T441" s="160"/>
      <c r="AT441" s="156" t="s">
        <v>197</v>
      </c>
      <c r="AU441" s="156" t="s">
        <v>84</v>
      </c>
      <c r="AV441" s="12" t="s">
        <v>80</v>
      </c>
      <c r="AW441" s="12" t="s">
        <v>30</v>
      </c>
      <c r="AX441" s="12" t="s">
        <v>73</v>
      </c>
      <c r="AY441" s="156" t="s">
        <v>187</v>
      </c>
    </row>
    <row r="442" spans="2:65" s="12" customFormat="1" ht="11.25">
      <c r="B442" s="155"/>
      <c r="D442" s="151" t="s">
        <v>197</v>
      </c>
      <c r="E442" s="156" t="s">
        <v>1</v>
      </c>
      <c r="F442" s="157" t="s">
        <v>400</v>
      </c>
      <c r="H442" s="156" t="s">
        <v>1</v>
      </c>
      <c r="I442" s="158"/>
      <c r="L442" s="155"/>
      <c r="M442" s="159"/>
      <c r="T442" s="160"/>
      <c r="AT442" s="156" t="s">
        <v>197</v>
      </c>
      <c r="AU442" s="156" t="s">
        <v>84</v>
      </c>
      <c r="AV442" s="12" t="s">
        <v>80</v>
      </c>
      <c r="AW442" s="12" t="s">
        <v>30</v>
      </c>
      <c r="AX442" s="12" t="s">
        <v>73</v>
      </c>
      <c r="AY442" s="156" t="s">
        <v>187</v>
      </c>
    </row>
    <row r="443" spans="2:65" s="13" customFormat="1" ht="11.25">
      <c r="B443" s="161"/>
      <c r="D443" s="151" t="s">
        <v>197</v>
      </c>
      <c r="E443" s="162" t="s">
        <v>1</v>
      </c>
      <c r="F443" s="163" t="s">
        <v>570</v>
      </c>
      <c r="H443" s="164">
        <v>3.76</v>
      </c>
      <c r="I443" s="165"/>
      <c r="L443" s="161"/>
      <c r="M443" s="166"/>
      <c r="T443" s="167"/>
      <c r="AT443" s="162" t="s">
        <v>197</v>
      </c>
      <c r="AU443" s="162" t="s">
        <v>84</v>
      </c>
      <c r="AV443" s="13" t="s">
        <v>84</v>
      </c>
      <c r="AW443" s="13" t="s">
        <v>30</v>
      </c>
      <c r="AX443" s="13" t="s">
        <v>73</v>
      </c>
      <c r="AY443" s="162" t="s">
        <v>187</v>
      </c>
    </row>
    <row r="444" spans="2:65" s="12" customFormat="1" ht="11.25">
      <c r="B444" s="155"/>
      <c r="D444" s="151" t="s">
        <v>197</v>
      </c>
      <c r="E444" s="156" t="s">
        <v>1</v>
      </c>
      <c r="F444" s="157" t="s">
        <v>307</v>
      </c>
      <c r="H444" s="156" t="s">
        <v>1</v>
      </c>
      <c r="I444" s="158"/>
      <c r="L444" s="155"/>
      <c r="M444" s="159"/>
      <c r="T444" s="160"/>
      <c r="AT444" s="156" t="s">
        <v>197</v>
      </c>
      <c r="AU444" s="156" t="s">
        <v>84</v>
      </c>
      <c r="AV444" s="12" t="s">
        <v>80</v>
      </c>
      <c r="AW444" s="12" t="s">
        <v>30</v>
      </c>
      <c r="AX444" s="12" t="s">
        <v>73</v>
      </c>
      <c r="AY444" s="156" t="s">
        <v>187</v>
      </c>
    </row>
    <row r="445" spans="2:65" s="13" customFormat="1" ht="11.25">
      <c r="B445" s="161"/>
      <c r="D445" s="151" t="s">
        <v>197</v>
      </c>
      <c r="E445" s="162" t="s">
        <v>1</v>
      </c>
      <c r="F445" s="163" t="s">
        <v>577</v>
      </c>
      <c r="H445" s="164">
        <v>7.96</v>
      </c>
      <c r="I445" s="165"/>
      <c r="L445" s="161"/>
      <c r="M445" s="166"/>
      <c r="T445" s="167"/>
      <c r="AT445" s="162" t="s">
        <v>197</v>
      </c>
      <c r="AU445" s="162" t="s">
        <v>84</v>
      </c>
      <c r="AV445" s="13" t="s">
        <v>84</v>
      </c>
      <c r="AW445" s="13" t="s">
        <v>30</v>
      </c>
      <c r="AX445" s="13" t="s">
        <v>73</v>
      </c>
      <c r="AY445" s="162" t="s">
        <v>187</v>
      </c>
    </row>
    <row r="446" spans="2:65" s="12" customFormat="1" ht="11.25">
      <c r="B446" s="155"/>
      <c r="D446" s="151" t="s">
        <v>197</v>
      </c>
      <c r="E446" s="156" t="s">
        <v>1</v>
      </c>
      <c r="F446" s="157" t="s">
        <v>311</v>
      </c>
      <c r="H446" s="156" t="s">
        <v>1</v>
      </c>
      <c r="I446" s="158"/>
      <c r="L446" s="155"/>
      <c r="M446" s="159"/>
      <c r="T446" s="160"/>
      <c r="AT446" s="156" t="s">
        <v>197</v>
      </c>
      <c r="AU446" s="156" t="s">
        <v>84</v>
      </c>
      <c r="AV446" s="12" t="s">
        <v>80</v>
      </c>
      <c r="AW446" s="12" t="s">
        <v>30</v>
      </c>
      <c r="AX446" s="12" t="s">
        <v>73</v>
      </c>
      <c r="AY446" s="156" t="s">
        <v>187</v>
      </c>
    </row>
    <row r="447" spans="2:65" s="13" customFormat="1" ht="11.25">
      <c r="B447" s="161"/>
      <c r="D447" s="151" t="s">
        <v>197</v>
      </c>
      <c r="E447" s="162" t="s">
        <v>1</v>
      </c>
      <c r="F447" s="163" t="s">
        <v>578</v>
      </c>
      <c r="H447" s="164">
        <v>5.9</v>
      </c>
      <c r="I447" s="165"/>
      <c r="L447" s="161"/>
      <c r="M447" s="166"/>
      <c r="T447" s="167"/>
      <c r="AT447" s="162" t="s">
        <v>197</v>
      </c>
      <c r="AU447" s="162" t="s">
        <v>84</v>
      </c>
      <c r="AV447" s="13" t="s">
        <v>84</v>
      </c>
      <c r="AW447" s="13" t="s">
        <v>30</v>
      </c>
      <c r="AX447" s="13" t="s">
        <v>73</v>
      </c>
      <c r="AY447" s="162" t="s">
        <v>187</v>
      </c>
    </row>
    <row r="448" spans="2:65" s="15" customFormat="1" ht="11.25">
      <c r="B448" s="186"/>
      <c r="D448" s="151" t="s">
        <v>197</v>
      </c>
      <c r="E448" s="187" t="s">
        <v>1</v>
      </c>
      <c r="F448" s="188" t="s">
        <v>492</v>
      </c>
      <c r="H448" s="189">
        <v>17.619999999999997</v>
      </c>
      <c r="I448" s="190"/>
      <c r="L448" s="186"/>
      <c r="M448" s="191"/>
      <c r="T448" s="192"/>
      <c r="AT448" s="187" t="s">
        <v>197</v>
      </c>
      <c r="AU448" s="187" t="s">
        <v>84</v>
      </c>
      <c r="AV448" s="15" t="s">
        <v>210</v>
      </c>
      <c r="AW448" s="15" t="s">
        <v>30</v>
      </c>
      <c r="AX448" s="15" t="s">
        <v>73</v>
      </c>
      <c r="AY448" s="187" t="s">
        <v>187</v>
      </c>
    </row>
    <row r="449" spans="2:65" s="13" customFormat="1" ht="11.25">
      <c r="B449" s="161"/>
      <c r="D449" s="151" t="s">
        <v>197</v>
      </c>
      <c r="E449" s="162" t="s">
        <v>1</v>
      </c>
      <c r="F449" s="163" t="s">
        <v>579</v>
      </c>
      <c r="H449" s="164">
        <v>10</v>
      </c>
      <c r="I449" s="165"/>
      <c r="L449" s="161"/>
      <c r="M449" s="166"/>
      <c r="T449" s="167"/>
      <c r="AT449" s="162" t="s">
        <v>197</v>
      </c>
      <c r="AU449" s="162" t="s">
        <v>84</v>
      </c>
      <c r="AV449" s="13" t="s">
        <v>84</v>
      </c>
      <c r="AW449" s="13" t="s">
        <v>30</v>
      </c>
      <c r="AX449" s="13" t="s">
        <v>73</v>
      </c>
      <c r="AY449" s="162" t="s">
        <v>187</v>
      </c>
    </row>
    <row r="450" spans="2:65" s="14" customFormat="1" ht="11.25">
      <c r="B450" s="168"/>
      <c r="D450" s="151" t="s">
        <v>197</v>
      </c>
      <c r="E450" s="169" t="s">
        <v>1</v>
      </c>
      <c r="F450" s="170" t="s">
        <v>202</v>
      </c>
      <c r="H450" s="171">
        <v>27.619999999999997</v>
      </c>
      <c r="I450" s="172"/>
      <c r="L450" s="168"/>
      <c r="M450" s="173"/>
      <c r="T450" s="174"/>
      <c r="AT450" s="169" t="s">
        <v>197</v>
      </c>
      <c r="AU450" s="169" t="s">
        <v>84</v>
      </c>
      <c r="AV450" s="14" t="s">
        <v>193</v>
      </c>
      <c r="AW450" s="14" t="s">
        <v>30</v>
      </c>
      <c r="AX450" s="14" t="s">
        <v>80</v>
      </c>
      <c r="AY450" s="169" t="s">
        <v>187</v>
      </c>
    </row>
    <row r="451" spans="2:65" s="1" customFormat="1" ht="49.15" customHeight="1">
      <c r="B451" s="32"/>
      <c r="C451" s="137" t="s">
        <v>580</v>
      </c>
      <c r="D451" s="137" t="s">
        <v>189</v>
      </c>
      <c r="E451" s="138" t="s">
        <v>581</v>
      </c>
      <c r="F451" s="139" t="s">
        <v>582</v>
      </c>
      <c r="G451" s="140" t="s">
        <v>245</v>
      </c>
      <c r="H451" s="141">
        <v>10.99</v>
      </c>
      <c r="I451" s="142"/>
      <c r="J451" s="143">
        <f>ROUND(I451*H451,2)</f>
        <v>0</v>
      </c>
      <c r="K451" s="144"/>
      <c r="L451" s="32"/>
      <c r="M451" s="145" t="s">
        <v>1</v>
      </c>
      <c r="N451" s="146" t="s">
        <v>39</v>
      </c>
      <c r="P451" s="147">
        <f>O451*H451</f>
        <v>0</v>
      </c>
      <c r="Q451" s="147">
        <v>0</v>
      </c>
      <c r="R451" s="147">
        <f>Q451*H451</f>
        <v>0</v>
      </c>
      <c r="S451" s="147">
        <v>0</v>
      </c>
      <c r="T451" s="148">
        <f>S451*H451</f>
        <v>0</v>
      </c>
      <c r="AR451" s="149" t="s">
        <v>193</v>
      </c>
      <c r="AT451" s="149" t="s">
        <v>189</v>
      </c>
      <c r="AU451" s="149" t="s">
        <v>84</v>
      </c>
      <c r="AY451" s="17" t="s">
        <v>187</v>
      </c>
      <c r="BE451" s="150">
        <f>IF(N451="základní",J451,0)</f>
        <v>0</v>
      </c>
      <c r="BF451" s="150">
        <f>IF(N451="snížená",J451,0)</f>
        <v>0</v>
      </c>
      <c r="BG451" s="150">
        <f>IF(N451="zákl. přenesená",J451,0)</f>
        <v>0</v>
      </c>
      <c r="BH451" s="150">
        <f>IF(N451="sníž. přenesená",J451,0)</f>
        <v>0</v>
      </c>
      <c r="BI451" s="150">
        <f>IF(N451="nulová",J451,0)</f>
        <v>0</v>
      </c>
      <c r="BJ451" s="17" t="s">
        <v>84</v>
      </c>
      <c r="BK451" s="150">
        <f>ROUND(I451*H451,2)</f>
        <v>0</v>
      </c>
      <c r="BL451" s="17" t="s">
        <v>193</v>
      </c>
      <c r="BM451" s="149" t="s">
        <v>583</v>
      </c>
    </row>
    <row r="452" spans="2:65" s="1" customFormat="1" ht="68.25">
      <c r="B452" s="32"/>
      <c r="D452" s="151" t="s">
        <v>195</v>
      </c>
      <c r="F452" s="152" t="s">
        <v>584</v>
      </c>
      <c r="I452" s="153"/>
      <c r="L452" s="32"/>
      <c r="M452" s="154"/>
      <c r="T452" s="56"/>
      <c r="AT452" s="17" t="s">
        <v>195</v>
      </c>
      <c r="AU452" s="17" t="s">
        <v>84</v>
      </c>
    </row>
    <row r="453" spans="2:65" s="12" customFormat="1" ht="11.25">
      <c r="B453" s="155"/>
      <c r="D453" s="151" t="s">
        <v>197</v>
      </c>
      <c r="E453" s="156" t="s">
        <v>1</v>
      </c>
      <c r="F453" s="157" t="s">
        <v>207</v>
      </c>
      <c r="H453" s="156" t="s">
        <v>1</v>
      </c>
      <c r="I453" s="158"/>
      <c r="L453" s="155"/>
      <c r="M453" s="159"/>
      <c r="T453" s="160"/>
      <c r="AT453" s="156" t="s">
        <v>197</v>
      </c>
      <c r="AU453" s="156" t="s">
        <v>84</v>
      </c>
      <c r="AV453" s="12" t="s">
        <v>80</v>
      </c>
      <c r="AW453" s="12" t="s">
        <v>30</v>
      </c>
      <c r="AX453" s="12" t="s">
        <v>73</v>
      </c>
      <c r="AY453" s="156" t="s">
        <v>187</v>
      </c>
    </row>
    <row r="454" spans="2:65" s="12" customFormat="1" ht="11.25">
      <c r="B454" s="155"/>
      <c r="D454" s="151" t="s">
        <v>197</v>
      </c>
      <c r="E454" s="156" t="s">
        <v>1</v>
      </c>
      <c r="F454" s="157" t="s">
        <v>400</v>
      </c>
      <c r="H454" s="156" t="s">
        <v>1</v>
      </c>
      <c r="I454" s="158"/>
      <c r="L454" s="155"/>
      <c r="M454" s="159"/>
      <c r="T454" s="160"/>
      <c r="AT454" s="156" t="s">
        <v>197</v>
      </c>
      <c r="AU454" s="156" t="s">
        <v>84</v>
      </c>
      <c r="AV454" s="12" t="s">
        <v>80</v>
      </c>
      <c r="AW454" s="12" t="s">
        <v>30</v>
      </c>
      <c r="AX454" s="12" t="s">
        <v>73</v>
      </c>
      <c r="AY454" s="156" t="s">
        <v>187</v>
      </c>
    </row>
    <row r="455" spans="2:65" s="13" customFormat="1" ht="11.25">
      <c r="B455" s="161"/>
      <c r="D455" s="151" t="s">
        <v>197</v>
      </c>
      <c r="E455" s="162" t="s">
        <v>1</v>
      </c>
      <c r="F455" s="163" t="s">
        <v>570</v>
      </c>
      <c r="H455" s="164">
        <v>3.76</v>
      </c>
      <c r="I455" s="165"/>
      <c r="L455" s="161"/>
      <c r="M455" s="166"/>
      <c r="T455" s="167"/>
      <c r="AT455" s="162" t="s">
        <v>197</v>
      </c>
      <c r="AU455" s="162" t="s">
        <v>84</v>
      </c>
      <c r="AV455" s="13" t="s">
        <v>84</v>
      </c>
      <c r="AW455" s="13" t="s">
        <v>30</v>
      </c>
      <c r="AX455" s="13" t="s">
        <v>73</v>
      </c>
      <c r="AY455" s="162" t="s">
        <v>187</v>
      </c>
    </row>
    <row r="456" spans="2:65" s="12" customFormat="1" ht="11.25">
      <c r="B456" s="155"/>
      <c r="D456" s="151" t="s">
        <v>197</v>
      </c>
      <c r="E456" s="156" t="s">
        <v>1</v>
      </c>
      <c r="F456" s="157" t="s">
        <v>307</v>
      </c>
      <c r="H456" s="156" t="s">
        <v>1</v>
      </c>
      <c r="I456" s="158"/>
      <c r="L456" s="155"/>
      <c r="M456" s="159"/>
      <c r="T456" s="160"/>
      <c r="AT456" s="156" t="s">
        <v>197</v>
      </c>
      <c r="AU456" s="156" t="s">
        <v>84</v>
      </c>
      <c r="AV456" s="12" t="s">
        <v>80</v>
      </c>
      <c r="AW456" s="12" t="s">
        <v>30</v>
      </c>
      <c r="AX456" s="12" t="s">
        <v>73</v>
      </c>
      <c r="AY456" s="156" t="s">
        <v>187</v>
      </c>
    </row>
    <row r="457" spans="2:65" s="13" customFormat="1" ht="11.25">
      <c r="B457" s="161"/>
      <c r="D457" s="151" t="s">
        <v>197</v>
      </c>
      <c r="E457" s="162" t="s">
        <v>1</v>
      </c>
      <c r="F457" s="163" t="s">
        <v>571</v>
      </c>
      <c r="H457" s="164">
        <v>3.52</v>
      </c>
      <c r="I457" s="165"/>
      <c r="L457" s="161"/>
      <c r="M457" s="166"/>
      <c r="T457" s="167"/>
      <c r="AT457" s="162" t="s">
        <v>197</v>
      </c>
      <c r="AU457" s="162" t="s">
        <v>84</v>
      </c>
      <c r="AV457" s="13" t="s">
        <v>84</v>
      </c>
      <c r="AW457" s="13" t="s">
        <v>30</v>
      </c>
      <c r="AX457" s="13" t="s">
        <v>73</v>
      </c>
      <c r="AY457" s="162" t="s">
        <v>187</v>
      </c>
    </row>
    <row r="458" spans="2:65" s="12" customFormat="1" ht="11.25">
      <c r="B458" s="155"/>
      <c r="D458" s="151" t="s">
        <v>197</v>
      </c>
      <c r="E458" s="156" t="s">
        <v>1</v>
      </c>
      <c r="F458" s="157" t="s">
        <v>311</v>
      </c>
      <c r="H458" s="156" t="s">
        <v>1</v>
      </c>
      <c r="I458" s="158"/>
      <c r="L458" s="155"/>
      <c r="M458" s="159"/>
      <c r="T458" s="160"/>
      <c r="AT458" s="156" t="s">
        <v>197</v>
      </c>
      <c r="AU458" s="156" t="s">
        <v>84</v>
      </c>
      <c r="AV458" s="12" t="s">
        <v>80</v>
      </c>
      <c r="AW458" s="12" t="s">
        <v>30</v>
      </c>
      <c r="AX458" s="12" t="s">
        <v>73</v>
      </c>
      <c r="AY458" s="156" t="s">
        <v>187</v>
      </c>
    </row>
    <row r="459" spans="2:65" s="13" customFormat="1" ht="11.25">
      <c r="B459" s="161"/>
      <c r="D459" s="151" t="s">
        <v>197</v>
      </c>
      <c r="E459" s="162" t="s">
        <v>1</v>
      </c>
      <c r="F459" s="163" t="s">
        <v>572</v>
      </c>
      <c r="H459" s="164">
        <v>3.71</v>
      </c>
      <c r="I459" s="165"/>
      <c r="L459" s="161"/>
      <c r="M459" s="166"/>
      <c r="T459" s="167"/>
      <c r="AT459" s="162" t="s">
        <v>197</v>
      </c>
      <c r="AU459" s="162" t="s">
        <v>84</v>
      </c>
      <c r="AV459" s="13" t="s">
        <v>84</v>
      </c>
      <c r="AW459" s="13" t="s">
        <v>30</v>
      </c>
      <c r="AX459" s="13" t="s">
        <v>73</v>
      </c>
      <c r="AY459" s="162" t="s">
        <v>187</v>
      </c>
    </row>
    <row r="460" spans="2:65" s="14" customFormat="1" ht="11.25">
      <c r="B460" s="168"/>
      <c r="D460" s="151" t="s">
        <v>197</v>
      </c>
      <c r="E460" s="169" t="s">
        <v>1</v>
      </c>
      <c r="F460" s="170" t="s">
        <v>202</v>
      </c>
      <c r="H460" s="171">
        <v>10.989999999999998</v>
      </c>
      <c r="I460" s="172"/>
      <c r="L460" s="168"/>
      <c r="M460" s="173"/>
      <c r="T460" s="174"/>
      <c r="AT460" s="169" t="s">
        <v>197</v>
      </c>
      <c r="AU460" s="169" t="s">
        <v>84</v>
      </c>
      <c r="AV460" s="14" t="s">
        <v>193</v>
      </c>
      <c r="AW460" s="14" t="s">
        <v>30</v>
      </c>
      <c r="AX460" s="14" t="s">
        <v>80</v>
      </c>
      <c r="AY460" s="169" t="s">
        <v>187</v>
      </c>
    </row>
    <row r="461" spans="2:65" s="1" customFormat="1" ht="55.5" customHeight="1">
      <c r="B461" s="32"/>
      <c r="C461" s="137" t="s">
        <v>585</v>
      </c>
      <c r="D461" s="137" t="s">
        <v>189</v>
      </c>
      <c r="E461" s="138" t="s">
        <v>586</v>
      </c>
      <c r="F461" s="139" t="s">
        <v>587</v>
      </c>
      <c r="G461" s="140" t="s">
        <v>245</v>
      </c>
      <c r="H461" s="141">
        <v>150.25</v>
      </c>
      <c r="I461" s="142"/>
      <c r="J461" s="143">
        <f>ROUND(I461*H461,2)</f>
        <v>0</v>
      </c>
      <c r="K461" s="144"/>
      <c r="L461" s="32"/>
      <c r="M461" s="145" t="s">
        <v>1</v>
      </c>
      <c r="N461" s="146" t="s">
        <v>39</v>
      </c>
      <c r="P461" s="147">
        <f>O461*H461</f>
        <v>0</v>
      </c>
      <c r="Q461" s="147">
        <v>0</v>
      </c>
      <c r="R461" s="147">
        <f>Q461*H461</f>
        <v>0</v>
      </c>
      <c r="S461" s="147">
        <v>0</v>
      </c>
      <c r="T461" s="148">
        <f>S461*H461</f>
        <v>0</v>
      </c>
      <c r="AR461" s="149" t="s">
        <v>193</v>
      </c>
      <c r="AT461" s="149" t="s">
        <v>189</v>
      </c>
      <c r="AU461" s="149" t="s">
        <v>84</v>
      </c>
      <c r="AY461" s="17" t="s">
        <v>187</v>
      </c>
      <c r="BE461" s="150">
        <f>IF(N461="základní",J461,0)</f>
        <v>0</v>
      </c>
      <c r="BF461" s="150">
        <f>IF(N461="snížená",J461,0)</f>
        <v>0</v>
      </c>
      <c r="BG461" s="150">
        <f>IF(N461="zákl. přenesená",J461,0)</f>
        <v>0</v>
      </c>
      <c r="BH461" s="150">
        <f>IF(N461="sníž. přenesená",J461,0)</f>
        <v>0</v>
      </c>
      <c r="BI461" s="150">
        <f>IF(N461="nulová",J461,0)</f>
        <v>0</v>
      </c>
      <c r="BJ461" s="17" t="s">
        <v>84</v>
      </c>
      <c r="BK461" s="150">
        <f>ROUND(I461*H461,2)</f>
        <v>0</v>
      </c>
      <c r="BL461" s="17" t="s">
        <v>193</v>
      </c>
      <c r="BM461" s="149" t="s">
        <v>588</v>
      </c>
    </row>
    <row r="462" spans="2:65" s="1" customFormat="1" ht="68.25">
      <c r="B462" s="32"/>
      <c r="D462" s="151" t="s">
        <v>195</v>
      </c>
      <c r="F462" s="152" t="s">
        <v>584</v>
      </c>
      <c r="I462" s="153"/>
      <c r="L462" s="32"/>
      <c r="M462" s="154"/>
      <c r="T462" s="56"/>
      <c r="AT462" s="17" t="s">
        <v>195</v>
      </c>
      <c r="AU462" s="17" t="s">
        <v>84</v>
      </c>
    </row>
    <row r="463" spans="2:65" s="12" customFormat="1" ht="11.25">
      <c r="B463" s="155"/>
      <c r="D463" s="151" t="s">
        <v>197</v>
      </c>
      <c r="E463" s="156" t="s">
        <v>1</v>
      </c>
      <c r="F463" s="157" t="s">
        <v>207</v>
      </c>
      <c r="H463" s="156" t="s">
        <v>1</v>
      </c>
      <c r="I463" s="158"/>
      <c r="L463" s="155"/>
      <c r="M463" s="159"/>
      <c r="T463" s="160"/>
      <c r="AT463" s="156" t="s">
        <v>197</v>
      </c>
      <c r="AU463" s="156" t="s">
        <v>84</v>
      </c>
      <c r="AV463" s="12" t="s">
        <v>80</v>
      </c>
      <c r="AW463" s="12" t="s">
        <v>30</v>
      </c>
      <c r="AX463" s="12" t="s">
        <v>73</v>
      </c>
      <c r="AY463" s="156" t="s">
        <v>187</v>
      </c>
    </row>
    <row r="464" spans="2:65" s="12" customFormat="1" ht="11.25">
      <c r="B464" s="155"/>
      <c r="D464" s="151" t="s">
        <v>197</v>
      </c>
      <c r="E464" s="156" t="s">
        <v>1</v>
      </c>
      <c r="F464" s="157" t="s">
        <v>400</v>
      </c>
      <c r="H464" s="156" t="s">
        <v>1</v>
      </c>
      <c r="I464" s="158"/>
      <c r="L464" s="155"/>
      <c r="M464" s="159"/>
      <c r="T464" s="160"/>
      <c r="AT464" s="156" t="s">
        <v>197</v>
      </c>
      <c r="AU464" s="156" t="s">
        <v>84</v>
      </c>
      <c r="AV464" s="12" t="s">
        <v>80</v>
      </c>
      <c r="AW464" s="12" t="s">
        <v>30</v>
      </c>
      <c r="AX464" s="12" t="s">
        <v>73</v>
      </c>
      <c r="AY464" s="156" t="s">
        <v>187</v>
      </c>
    </row>
    <row r="465" spans="2:65" s="13" customFormat="1" ht="22.5">
      <c r="B465" s="161"/>
      <c r="D465" s="151" t="s">
        <v>197</v>
      </c>
      <c r="E465" s="162" t="s">
        <v>1</v>
      </c>
      <c r="F465" s="163" t="s">
        <v>569</v>
      </c>
      <c r="H465" s="164">
        <v>150.25</v>
      </c>
      <c r="I465" s="165"/>
      <c r="L465" s="161"/>
      <c r="M465" s="166"/>
      <c r="T465" s="167"/>
      <c r="AT465" s="162" t="s">
        <v>197</v>
      </c>
      <c r="AU465" s="162" t="s">
        <v>84</v>
      </c>
      <c r="AV465" s="13" t="s">
        <v>84</v>
      </c>
      <c r="AW465" s="13" t="s">
        <v>30</v>
      </c>
      <c r="AX465" s="13" t="s">
        <v>73</v>
      </c>
      <c r="AY465" s="162" t="s">
        <v>187</v>
      </c>
    </row>
    <row r="466" spans="2:65" s="14" customFormat="1" ht="11.25">
      <c r="B466" s="168"/>
      <c r="D466" s="151" t="s">
        <v>197</v>
      </c>
      <c r="E466" s="169" t="s">
        <v>1</v>
      </c>
      <c r="F466" s="170" t="s">
        <v>202</v>
      </c>
      <c r="H466" s="171">
        <v>150.25</v>
      </c>
      <c r="I466" s="172"/>
      <c r="L466" s="168"/>
      <c r="M466" s="173"/>
      <c r="T466" s="174"/>
      <c r="AT466" s="169" t="s">
        <v>197</v>
      </c>
      <c r="AU466" s="169" t="s">
        <v>84</v>
      </c>
      <c r="AV466" s="14" t="s">
        <v>193</v>
      </c>
      <c r="AW466" s="14" t="s">
        <v>30</v>
      </c>
      <c r="AX466" s="14" t="s">
        <v>80</v>
      </c>
      <c r="AY466" s="169" t="s">
        <v>187</v>
      </c>
    </row>
    <row r="467" spans="2:65" s="1" customFormat="1" ht="55.5" customHeight="1">
      <c r="B467" s="32"/>
      <c r="C467" s="137" t="s">
        <v>589</v>
      </c>
      <c r="D467" s="137" t="s">
        <v>189</v>
      </c>
      <c r="E467" s="138" t="s">
        <v>590</v>
      </c>
      <c r="F467" s="139" t="s">
        <v>591</v>
      </c>
      <c r="G467" s="140" t="s">
        <v>245</v>
      </c>
      <c r="H467" s="141">
        <v>27.62</v>
      </c>
      <c r="I467" s="142"/>
      <c r="J467" s="143">
        <f>ROUND(I467*H467,2)</f>
        <v>0</v>
      </c>
      <c r="K467" s="144"/>
      <c r="L467" s="32"/>
      <c r="M467" s="145" t="s">
        <v>1</v>
      </c>
      <c r="N467" s="146" t="s">
        <v>39</v>
      </c>
      <c r="P467" s="147">
        <f>O467*H467</f>
        <v>0</v>
      </c>
      <c r="Q467" s="147">
        <v>0</v>
      </c>
      <c r="R467" s="147">
        <f>Q467*H467</f>
        <v>0</v>
      </c>
      <c r="S467" s="147">
        <v>0</v>
      </c>
      <c r="T467" s="148">
        <f>S467*H467</f>
        <v>0</v>
      </c>
      <c r="AR467" s="149" t="s">
        <v>193</v>
      </c>
      <c r="AT467" s="149" t="s">
        <v>189</v>
      </c>
      <c r="AU467" s="149" t="s">
        <v>84</v>
      </c>
      <c r="AY467" s="17" t="s">
        <v>187</v>
      </c>
      <c r="BE467" s="150">
        <f>IF(N467="základní",J467,0)</f>
        <v>0</v>
      </c>
      <c r="BF467" s="150">
        <f>IF(N467="snížená",J467,0)</f>
        <v>0</v>
      </c>
      <c r="BG467" s="150">
        <f>IF(N467="zákl. přenesená",J467,0)</f>
        <v>0</v>
      </c>
      <c r="BH467" s="150">
        <f>IF(N467="sníž. přenesená",J467,0)</f>
        <v>0</v>
      </c>
      <c r="BI467" s="150">
        <f>IF(N467="nulová",J467,0)</f>
        <v>0</v>
      </c>
      <c r="BJ467" s="17" t="s">
        <v>84</v>
      </c>
      <c r="BK467" s="150">
        <f>ROUND(I467*H467,2)</f>
        <v>0</v>
      </c>
      <c r="BL467" s="17" t="s">
        <v>193</v>
      </c>
      <c r="BM467" s="149" t="s">
        <v>592</v>
      </c>
    </row>
    <row r="468" spans="2:65" s="1" customFormat="1" ht="68.25">
      <c r="B468" s="32"/>
      <c r="D468" s="151" t="s">
        <v>195</v>
      </c>
      <c r="F468" s="152" t="s">
        <v>584</v>
      </c>
      <c r="I468" s="153"/>
      <c r="L468" s="32"/>
      <c r="M468" s="154"/>
      <c r="T468" s="56"/>
      <c r="AT468" s="17" t="s">
        <v>195</v>
      </c>
      <c r="AU468" s="17" t="s">
        <v>84</v>
      </c>
    </row>
    <row r="469" spans="2:65" s="12" customFormat="1" ht="11.25">
      <c r="B469" s="155"/>
      <c r="D469" s="151" t="s">
        <v>197</v>
      </c>
      <c r="E469" s="156" t="s">
        <v>1</v>
      </c>
      <c r="F469" s="157" t="s">
        <v>207</v>
      </c>
      <c r="H469" s="156" t="s">
        <v>1</v>
      </c>
      <c r="I469" s="158"/>
      <c r="L469" s="155"/>
      <c r="M469" s="159"/>
      <c r="T469" s="160"/>
      <c r="AT469" s="156" t="s">
        <v>197</v>
      </c>
      <c r="AU469" s="156" t="s">
        <v>84</v>
      </c>
      <c r="AV469" s="12" t="s">
        <v>80</v>
      </c>
      <c r="AW469" s="12" t="s">
        <v>30</v>
      </c>
      <c r="AX469" s="12" t="s">
        <v>73</v>
      </c>
      <c r="AY469" s="156" t="s">
        <v>187</v>
      </c>
    </row>
    <row r="470" spans="2:65" s="12" customFormat="1" ht="11.25">
      <c r="B470" s="155"/>
      <c r="D470" s="151" t="s">
        <v>197</v>
      </c>
      <c r="E470" s="156" t="s">
        <v>1</v>
      </c>
      <c r="F470" s="157" t="s">
        <v>400</v>
      </c>
      <c r="H470" s="156" t="s">
        <v>1</v>
      </c>
      <c r="I470" s="158"/>
      <c r="L470" s="155"/>
      <c r="M470" s="159"/>
      <c r="T470" s="160"/>
      <c r="AT470" s="156" t="s">
        <v>197</v>
      </c>
      <c r="AU470" s="156" t="s">
        <v>84</v>
      </c>
      <c r="AV470" s="12" t="s">
        <v>80</v>
      </c>
      <c r="AW470" s="12" t="s">
        <v>30</v>
      </c>
      <c r="AX470" s="12" t="s">
        <v>73</v>
      </c>
      <c r="AY470" s="156" t="s">
        <v>187</v>
      </c>
    </row>
    <row r="471" spans="2:65" s="13" customFormat="1" ht="11.25">
      <c r="B471" s="161"/>
      <c r="D471" s="151" t="s">
        <v>197</v>
      </c>
      <c r="E471" s="162" t="s">
        <v>1</v>
      </c>
      <c r="F471" s="163" t="s">
        <v>570</v>
      </c>
      <c r="H471" s="164">
        <v>3.76</v>
      </c>
      <c r="I471" s="165"/>
      <c r="L471" s="161"/>
      <c r="M471" s="166"/>
      <c r="T471" s="167"/>
      <c r="AT471" s="162" t="s">
        <v>197</v>
      </c>
      <c r="AU471" s="162" t="s">
        <v>84</v>
      </c>
      <c r="AV471" s="13" t="s">
        <v>84</v>
      </c>
      <c r="AW471" s="13" t="s">
        <v>30</v>
      </c>
      <c r="AX471" s="13" t="s">
        <v>73</v>
      </c>
      <c r="AY471" s="162" t="s">
        <v>187</v>
      </c>
    </row>
    <row r="472" spans="2:65" s="12" customFormat="1" ht="11.25">
      <c r="B472" s="155"/>
      <c r="D472" s="151" t="s">
        <v>197</v>
      </c>
      <c r="E472" s="156" t="s">
        <v>1</v>
      </c>
      <c r="F472" s="157" t="s">
        <v>307</v>
      </c>
      <c r="H472" s="156" t="s">
        <v>1</v>
      </c>
      <c r="I472" s="158"/>
      <c r="L472" s="155"/>
      <c r="M472" s="159"/>
      <c r="T472" s="160"/>
      <c r="AT472" s="156" t="s">
        <v>197</v>
      </c>
      <c r="AU472" s="156" t="s">
        <v>84</v>
      </c>
      <c r="AV472" s="12" t="s">
        <v>80</v>
      </c>
      <c r="AW472" s="12" t="s">
        <v>30</v>
      </c>
      <c r="AX472" s="12" t="s">
        <v>73</v>
      </c>
      <c r="AY472" s="156" t="s">
        <v>187</v>
      </c>
    </row>
    <row r="473" spans="2:65" s="13" customFormat="1" ht="11.25">
      <c r="B473" s="161"/>
      <c r="D473" s="151" t="s">
        <v>197</v>
      </c>
      <c r="E473" s="162" t="s">
        <v>1</v>
      </c>
      <c r="F473" s="163" t="s">
        <v>577</v>
      </c>
      <c r="H473" s="164">
        <v>7.96</v>
      </c>
      <c r="I473" s="165"/>
      <c r="L473" s="161"/>
      <c r="M473" s="166"/>
      <c r="T473" s="167"/>
      <c r="AT473" s="162" t="s">
        <v>197</v>
      </c>
      <c r="AU473" s="162" t="s">
        <v>84</v>
      </c>
      <c r="AV473" s="13" t="s">
        <v>84</v>
      </c>
      <c r="AW473" s="13" t="s">
        <v>30</v>
      </c>
      <c r="AX473" s="13" t="s">
        <v>73</v>
      </c>
      <c r="AY473" s="162" t="s">
        <v>187</v>
      </c>
    </row>
    <row r="474" spans="2:65" s="12" customFormat="1" ht="11.25">
      <c r="B474" s="155"/>
      <c r="D474" s="151" t="s">
        <v>197</v>
      </c>
      <c r="E474" s="156" t="s">
        <v>1</v>
      </c>
      <c r="F474" s="157" t="s">
        <v>311</v>
      </c>
      <c r="H474" s="156" t="s">
        <v>1</v>
      </c>
      <c r="I474" s="158"/>
      <c r="L474" s="155"/>
      <c r="M474" s="159"/>
      <c r="T474" s="160"/>
      <c r="AT474" s="156" t="s">
        <v>197</v>
      </c>
      <c r="AU474" s="156" t="s">
        <v>84</v>
      </c>
      <c r="AV474" s="12" t="s">
        <v>80</v>
      </c>
      <c r="AW474" s="12" t="s">
        <v>30</v>
      </c>
      <c r="AX474" s="12" t="s">
        <v>73</v>
      </c>
      <c r="AY474" s="156" t="s">
        <v>187</v>
      </c>
    </row>
    <row r="475" spans="2:65" s="13" customFormat="1" ht="11.25">
      <c r="B475" s="161"/>
      <c r="D475" s="151" t="s">
        <v>197</v>
      </c>
      <c r="E475" s="162" t="s">
        <v>1</v>
      </c>
      <c r="F475" s="163" t="s">
        <v>578</v>
      </c>
      <c r="H475" s="164">
        <v>5.9</v>
      </c>
      <c r="I475" s="165"/>
      <c r="L475" s="161"/>
      <c r="M475" s="166"/>
      <c r="T475" s="167"/>
      <c r="AT475" s="162" t="s">
        <v>197</v>
      </c>
      <c r="AU475" s="162" t="s">
        <v>84</v>
      </c>
      <c r="AV475" s="13" t="s">
        <v>84</v>
      </c>
      <c r="AW475" s="13" t="s">
        <v>30</v>
      </c>
      <c r="AX475" s="13" t="s">
        <v>73</v>
      </c>
      <c r="AY475" s="162" t="s">
        <v>187</v>
      </c>
    </row>
    <row r="476" spans="2:65" s="13" customFormat="1" ht="11.25">
      <c r="B476" s="161"/>
      <c r="D476" s="151" t="s">
        <v>197</v>
      </c>
      <c r="E476" s="162" t="s">
        <v>1</v>
      </c>
      <c r="F476" s="163" t="s">
        <v>579</v>
      </c>
      <c r="H476" s="164">
        <v>10</v>
      </c>
      <c r="I476" s="165"/>
      <c r="L476" s="161"/>
      <c r="M476" s="166"/>
      <c r="T476" s="167"/>
      <c r="AT476" s="162" t="s">
        <v>197</v>
      </c>
      <c r="AU476" s="162" t="s">
        <v>84</v>
      </c>
      <c r="AV476" s="13" t="s">
        <v>84</v>
      </c>
      <c r="AW476" s="13" t="s">
        <v>30</v>
      </c>
      <c r="AX476" s="13" t="s">
        <v>73</v>
      </c>
      <c r="AY476" s="162" t="s">
        <v>187</v>
      </c>
    </row>
    <row r="477" spans="2:65" s="14" customFormat="1" ht="11.25">
      <c r="B477" s="168"/>
      <c r="D477" s="151" t="s">
        <v>197</v>
      </c>
      <c r="E477" s="169" t="s">
        <v>1</v>
      </c>
      <c r="F477" s="170" t="s">
        <v>202</v>
      </c>
      <c r="H477" s="171">
        <v>27.619999999999997</v>
      </c>
      <c r="I477" s="172"/>
      <c r="L477" s="168"/>
      <c r="M477" s="173"/>
      <c r="T477" s="174"/>
      <c r="AT477" s="169" t="s">
        <v>197</v>
      </c>
      <c r="AU477" s="169" t="s">
        <v>84</v>
      </c>
      <c r="AV477" s="14" t="s">
        <v>193</v>
      </c>
      <c r="AW477" s="14" t="s">
        <v>30</v>
      </c>
      <c r="AX477" s="14" t="s">
        <v>80</v>
      </c>
      <c r="AY477" s="169" t="s">
        <v>187</v>
      </c>
    </row>
    <row r="478" spans="2:65" s="1" customFormat="1" ht="44.25" customHeight="1">
      <c r="B478" s="32"/>
      <c r="C478" s="137" t="s">
        <v>593</v>
      </c>
      <c r="D478" s="137" t="s">
        <v>189</v>
      </c>
      <c r="E478" s="138" t="s">
        <v>594</v>
      </c>
      <c r="F478" s="139" t="s">
        <v>595</v>
      </c>
      <c r="G478" s="140" t="s">
        <v>245</v>
      </c>
      <c r="H478" s="141">
        <v>322.48</v>
      </c>
      <c r="I478" s="142"/>
      <c r="J478" s="143">
        <f>ROUND(I478*H478,2)</f>
        <v>0</v>
      </c>
      <c r="K478" s="144"/>
      <c r="L478" s="32"/>
      <c r="M478" s="145" t="s">
        <v>1</v>
      </c>
      <c r="N478" s="146" t="s">
        <v>39</v>
      </c>
      <c r="P478" s="147">
        <f>O478*H478</f>
        <v>0</v>
      </c>
      <c r="Q478" s="147">
        <v>0</v>
      </c>
      <c r="R478" s="147">
        <f>Q478*H478</f>
        <v>0</v>
      </c>
      <c r="S478" s="147">
        <v>0</v>
      </c>
      <c r="T478" s="148">
        <f>S478*H478</f>
        <v>0</v>
      </c>
      <c r="AR478" s="149" t="s">
        <v>193</v>
      </c>
      <c r="AT478" s="149" t="s">
        <v>189</v>
      </c>
      <c r="AU478" s="149" t="s">
        <v>84</v>
      </c>
      <c r="AY478" s="17" t="s">
        <v>187</v>
      </c>
      <c r="BE478" s="150">
        <f>IF(N478="základní",J478,0)</f>
        <v>0</v>
      </c>
      <c r="BF478" s="150">
        <f>IF(N478="snížená",J478,0)</f>
        <v>0</v>
      </c>
      <c r="BG478" s="150">
        <f>IF(N478="zákl. přenesená",J478,0)</f>
        <v>0</v>
      </c>
      <c r="BH478" s="150">
        <f>IF(N478="sníž. přenesená",J478,0)</f>
        <v>0</v>
      </c>
      <c r="BI478" s="150">
        <f>IF(N478="nulová",J478,0)</f>
        <v>0</v>
      </c>
      <c r="BJ478" s="17" t="s">
        <v>84</v>
      </c>
      <c r="BK478" s="150">
        <f>ROUND(I478*H478,2)</f>
        <v>0</v>
      </c>
      <c r="BL478" s="17" t="s">
        <v>193</v>
      </c>
      <c r="BM478" s="149" t="s">
        <v>596</v>
      </c>
    </row>
    <row r="479" spans="2:65" s="1" customFormat="1" ht="68.25">
      <c r="B479" s="32"/>
      <c r="D479" s="151" t="s">
        <v>195</v>
      </c>
      <c r="F479" s="152" t="s">
        <v>584</v>
      </c>
      <c r="I479" s="153"/>
      <c r="L479" s="32"/>
      <c r="M479" s="154"/>
      <c r="T479" s="56"/>
      <c r="AT479" s="17" t="s">
        <v>195</v>
      </c>
      <c r="AU479" s="17" t="s">
        <v>84</v>
      </c>
    </row>
    <row r="480" spans="2:65" s="12" customFormat="1" ht="11.25">
      <c r="B480" s="155"/>
      <c r="D480" s="151" t="s">
        <v>197</v>
      </c>
      <c r="E480" s="156" t="s">
        <v>1</v>
      </c>
      <c r="F480" s="157" t="s">
        <v>207</v>
      </c>
      <c r="H480" s="156" t="s">
        <v>1</v>
      </c>
      <c r="I480" s="158"/>
      <c r="L480" s="155"/>
      <c r="M480" s="159"/>
      <c r="T480" s="160"/>
      <c r="AT480" s="156" t="s">
        <v>197</v>
      </c>
      <c r="AU480" s="156" t="s">
        <v>84</v>
      </c>
      <c r="AV480" s="12" t="s">
        <v>80</v>
      </c>
      <c r="AW480" s="12" t="s">
        <v>30</v>
      </c>
      <c r="AX480" s="12" t="s">
        <v>73</v>
      </c>
      <c r="AY480" s="156" t="s">
        <v>187</v>
      </c>
    </row>
    <row r="481" spans="2:65" s="13" customFormat="1" ht="11.25">
      <c r="B481" s="161"/>
      <c r="D481" s="151" t="s">
        <v>197</v>
      </c>
      <c r="E481" s="162" t="s">
        <v>1</v>
      </c>
      <c r="F481" s="163" t="s">
        <v>597</v>
      </c>
      <c r="H481" s="164">
        <v>21.98</v>
      </c>
      <c r="I481" s="165"/>
      <c r="L481" s="161"/>
      <c r="M481" s="166"/>
      <c r="T481" s="167"/>
      <c r="AT481" s="162" t="s">
        <v>197</v>
      </c>
      <c r="AU481" s="162" t="s">
        <v>84</v>
      </c>
      <c r="AV481" s="13" t="s">
        <v>84</v>
      </c>
      <c r="AW481" s="13" t="s">
        <v>30</v>
      </c>
      <c r="AX481" s="13" t="s">
        <v>73</v>
      </c>
      <c r="AY481" s="162" t="s">
        <v>187</v>
      </c>
    </row>
    <row r="482" spans="2:65" s="13" customFormat="1" ht="11.25">
      <c r="B482" s="161"/>
      <c r="D482" s="151" t="s">
        <v>197</v>
      </c>
      <c r="E482" s="162" t="s">
        <v>1</v>
      </c>
      <c r="F482" s="163" t="s">
        <v>598</v>
      </c>
      <c r="H482" s="164">
        <v>300.5</v>
      </c>
      <c r="I482" s="165"/>
      <c r="L482" s="161"/>
      <c r="M482" s="166"/>
      <c r="T482" s="167"/>
      <c r="AT482" s="162" t="s">
        <v>197</v>
      </c>
      <c r="AU482" s="162" t="s">
        <v>84</v>
      </c>
      <c r="AV482" s="13" t="s">
        <v>84</v>
      </c>
      <c r="AW482" s="13" t="s">
        <v>30</v>
      </c>
      <c r="AX482" s="13" t="s">
        <v>73</v>
      </c>
      <c r="AY482" s="162" t="s">
        <v>187</v>
      </c>
    </row>
    <row r="483" spans="2:65" s="14" customFormat="1" ht="11.25">
      <c r="B483" s="168"/>
      <c r="D483" s="151" t="s">
        <v>197</v>
      </c>
      <c r="E483" s="169" t="s">
        <v>1</v>
      </c>
      <c r="F483" s="170" t="s">
        <v>202</v>
      </c>
      <c r="H483" s="171">
        <v>322.48</v>
      </c>
      <c r="I483" s="172"/>
      <c r="L483" s="168"/>
      <c r="M483" s="173"/>
      <c r="T483" s="174"/>
      <c r="AT483" s="169" t="s">
        <v>197</v>
      </c>
      <c r="AU483" s="169" t="s">
        <v>84</v>
      </c>
      <c r="AV483" s="14" t="s">
        <v>193</v>
      </c>
      <c r="AW483" s="14" t="s">
        <v>30</v>
      </c>
      <c r="AX483" s="14" t="s">
        <v>80</v>
      </c>
      <c r="AY483" s="169" t="s">
        <v>187</v>
      </c>
    </row>
    <row r="484" spans="2:65" s="1" customFormat="1" ht="49.15" customHeight="1">
      <c r="B484" s="32"/>
      <c r="C484" s="137" t="s">
        <v>599</v>
      </c>
      <c r="D484" s="137" t="s">
        <v>189</v>
      </c>
      <c r="E484" s="138" t="s">
        <v>600</v>
      </c>
      <c r="F484" s="139" t="s">
        <v>601</v>
      </c>
      <c r="G484" s="140" t="s">
        <v>245</v>
      </c>
      <c r="H484" s="141">
        <v>55.24</v>
      </c>
      <c r="I484" s="142"/>
      <c r="J484" s="143">
        <f>ROUND(I484*H484,2)</f>
        <v>0</v>
      </c>
      <c r="K484" s="144"/>
      <c r="L484" s="32"/>
      <c r="M484" s="145" t="s">
        <v>1</v>
      </c>
      <c r="N484" s="146" t="s">
        <v>39</v>
      </c>
      <c r="P484" s="147">
        <f>O484*H484</f>
        <v>0</v>
      </c>
      <c r="Q484" s="147">
        <v>0</v>
      </c>
      <c r="R484" s="147">
        <f>Q484*H484</f>
        <v>0</v>
      </c>
      <c r="S484" s="147">
        <v>0</v>
      </c>
      <c r="T484" s="148">
        <f>S484*H484</f>
        <v>0</v>
      </c>
      <c r="AR484" s="149" t="s">
        <v>193</v>
      </c>
      <c r="AT484" s="149" t="s">
        <v>189</v>
      </c>
      <c r="AU484" s="149" t="s">
        <v>84</v>
      </c>
      <c r="AY484" s="17" t="s">
        <v>187</v>
      </c>
      <c r="BE484" s="150">
        <f>IF(N484="základní",J484,0)</f>
        <v>0</v>
      </c>
      <c r="BF484" s="150">
        <f>IF(N484="snížená",J484,0)</f>
        <v>0</v>
      </c>
      <c r="BG484" s="150">
        <f>IF(N484="zákl. přenesená",J484,0)</f>
        <v>0</v>
      </c>
      <c r="BH484" s="150">
        <f>IF(N484="sníž. přenesená",J484,0)</f>
        <v>0</v>
      </c>
      <c r="BI484" s="150">
        <f>IF(N484="nulová",J484,0)</f>
        <v>0</v>
      </c>
      <c r="BJ484" s="17" t="s">
        <v>84</v>
      </c>
      <c r="BK484" s="150">
        <f>ROUND(I484*H484,2)</f>
        <v>0</v>
      </c>
      <c r="BL484" s="17" t="s">
        <v>193</v>
      </c>
      <c r="BM484" s="149" t="s">
        <v>602</v>
      </c>
    </row>
    <row r="485" spans="2:65" s="1" customFormat="1" ht="68.25">
      <c r="B485" s="32"/>
      <c r="D485" s="151" t="s">
        <v>195</v>
      </c>
      <c r="F485" s="152" t="s">
        <v>584</v>
      </c>
      <c r="I485" s="153"/>
      <c r="L485" s="32"/>
      <c r="M485" s="154"/>
      <c r="T485" s="56"/>
      <c r="AT485" s="17" t="s">
        <v>195</v>
      </c>
      <c r="AU485" s="17" t="s">
        <v>84</v>
      </c>
    </row>
    <row r="486" spans="2:65" s="12" customFormat="1" ht="11.25">
      <c r="B486" s="155"/>
      <c r="D486" s="151" t="s">
        <v>197</v>
      </c>
      <c r="E486" s="156" t="s">
        <v>1</v>
      </c>
      <c r="F486" s="157" t="s">
        <v>207</v>
      </c>
      <c r="H486" s="156" t="s">
        <v>1</v>
      </c>
      <c r="I486" s="158"/>
      <c r="L486" s="155"/>
      <c r="M486" s="159"/>
      <c r="T486" s="160"/>
      <c r="AT486" s="156" t="s">
        <v>197</v>
      </c>
      <c r="AU486" s="156" t="s">
        <v>84</v>
      </c>
      <c r="AV486" s="12" t="s">
        <v>80</v>
      </c>
      <c r="AW486" s="12" t="s">
        <v>30</v>
      </c>
      <c r="AX486" s="12" t="s">
        <v>73</v>
      </c>
      <c r="AY486" s="156" t="s">
        <v>187</v>
      </c>
    </row>
    <row r="487" spans="2:65" s="13" customFormat="1" ht="11.25">
      <c r="B487" s="161"/>
      <c r="D487" s="151" t="s">
        <v>197</v>
      </c>
      <c r="E487" s="162" t="s">
        <v>1</v>
      </c>
      <c r="F487" s="163" t="s">
        <v>603</v>
      </c>
      <c r="H487" s="164">
        <v>55.24</v>
      </c>
      <c r="I487" s="165"/>
      <c r="L487" s="161"/>
      <c r="M487" s="166"/>
      <c r="T487" s="167"/>
      <c r="AT487" s="162" t="s">
        <v>197</v>
      </c>
      <c r="AU487" s="162" t="s">
        <v>84</v>
      </c>
      <c r="AV487" s="13" t="s">
        <v>84</v>
      </c>
      <c r="AW487" s="13" t="s">
        <v>30</v>
      </c>
      <c r="AX487" s="13" t="s">
        <v>73</v>
      </c>
      <c r="AY487" s="162" t="s">
        <v>187</v>
      </c>
    </row>
    <row r="488" spans="2:65" s="14" customFormat="1" ht="11.25">
      <c r="B488" s="168"/>
      <c r="D488" s="151" t="s">
        <v>197</v>
      </c>
      <c r="E488" s="169" t="s">
        <v>1</v>
      </c>
      <c r="F488" s="170" t="s">
        <v>202</v>
      </c>
      <c r="H488" s="171">
        <v>55.24</v>
      </c>
      <c r="I488" s="172"/>
      <c r="L488" s="168"/>
      <c r="M488" s="173"/>
      <c r="T488" s="174"/>
      <c r="AT488" s="169" t="s">
        <v>197</v>
      </c>
      <c r="AU488" s="169" t="s">
        <v>84</v>
      </c>
      <c r="AV488" s="14" t="s">
        <v>193</v>
      </c>
      <c r="AW488" s="14" t="s">
        <v>30</v>
      </c>
      <c r="AX488" s="14" t="s">
        <v>80</v>
      </c>
      <c r="AY488" s="169" t="s">
        <v>187</v>
      </c>
    </row>
    <row r="489" spans="2:65" s="1" customFormat="1" ht="33" customHeight="1">
      <c r="B489" s="32"/>
      <c r="C489" s="137" t="s">
        <v>604</v>
      </c>
      <c r="D489" s="137" t="s">
        <v>189</v>
      </c>
      <c r="E489" s="138" t="s">
        <v>605</v>
      </c>
      <c r="F489" s="139" t="s">
        <v>606</v>
      </c>
      <c r="G489" s="140" t="s">
        <v>245</v>
      </c>
      <c r="H489" s="141">
        <v>1186.8150000000001</v>
      </c>
      <c r="I489" s="142"/>
      <c r="J489" s="143">
        <f>ROUND(I489*H489,2)</f>
        <v>0</v>
      </c>
      <c r="K489" s="144"/>
      <c r="L489" s="32"/>
      <c r="M489" s="145" t="s">
        <v>1</v>
      </c>
      <c r="N489" s="146" t="s">
        <v>39</v>
      </c>
      <c r="P489" s="147">
        <f>O489*H489</f>
        <v>0</v>
      </c>
      <c r="Q489" s="147">
        <v>0</v>
      </c>
      <c r="R489" s="147">
        <f>Q489*H489</f>
        <v>0</v>
      </c>
      <c r="S489" s="147">
        <v>0</v>
      </c>
      <c r="T489" s="148">
        <f>S489*H489</f>
        <v>0</v>
      </c>
      <c r="AR489" s="149" t="s">
        <v>193</v>
      </c>
      <c r="AT489" s="149" t="s">
        <v>189</v>
      </c>
      <c r="AU489" s="149" t="s">
        <v>84</v>
      </c>
      <c r="AY489" s="17" t="s">
        <v>187</v>
      </c>
      <c r="BE489" s="150">
        <f>IF(N489="základní",J489,0)</f>
        <v>0</v>
      </c>
      <c r="BF489" s="150">
        <f>IF(N489="snížená",J489,0)</f>
        <v>0</v>
      </c>
      <c r="BG489" s="150">
        <f>IF(N489="zákl. přenesená",J489,0)</f>
        <v>0</v>
      </c>
      <c r="BH489" s="150">
        <f>IF(N489="sníž. přenesená",J489,0)</f>
        <v>0</v>
      </c>
      <c r="BI489" s="150">
        <f>IF(N489="nulová",J489,0)</f>
        <v>0</v>
      </c>
      <c r="BJ489" s="17" t="s">
        <v>84</v>
      </c>
      <c r="BK489" s="150">
        <f>ROUND(I489*H489,2)</f>
        <v>0</v>
      </c>
      <c r="BL489" s="17" t="s">
        <v>193</v>
      </c>
      <c r="BM489" s="149" t="s">
        <v>607</v>
      </c>
    </row>
    <row r="490" spans="2:65" s="12" customFormat="1" ht="11.25">
      <c r="B490" s="155"/>
      <c r="D490" s="151" t="s">
        <v>197</v>
      </c>
      <c r="E490" s="156" t="s">
        <v>1</v>
      </c>
      <c r="F490" s="157" t="s">
        <v>207</v>
      </c>
      <c r="H490" s="156" t="s">
        <v>1</v>
      </c>
      <c r="I490" s="158"/>
      <c r="L490" s="155"/>
      <c r="M490" s="159"/>
      <c r="T490" s="160"/>
      <c r="AT490" s="156" t="s">
        <v>197</v>
      </c>
      <c r="AU490" s="156" t="s">
        <v>84</v>
      </c>
      <c r="AV490" s="12" t="s">
        <v>80</v>
      </c>
      <c r="AW490" s="12" t="s">
        <v>30</v>
      </c>
      <c r="AX490" s="12" t="s">
        <v>73</v>
      </c>
      <c r="AY490" s="156" t="s">
        <v>187</v>
      </c>
    </row>
    <row r="491" spans="2:65" s="12" customFormat="1" ht="11.25">
      <c r="B491" s="155"/>
      <c r="D491" s="151" t="s">
        <v>197</v>
      </c>
      <c r="E491" s="156" t="s">
        <v>1</v>
      </c>
      <c r="F491" s="157" t="s">
        <v>307</v>
      </c>
      <c r="H491" s="156" t="s">
        <v>1</v>
      </c>
      <c r="I491" s="158"/>
      <c r="L491" s="155"/>
      <c r="M491" s="159"/>
      <c r="T491" s="160"/>
      <c r="AT491" s="156" t="s">
        <v>197</v>
      </c>
      <c r="AU491" s="156" t="s">
        <v>84</v>
      </c>
      <c r="AV491" s="12" t="s">
        <v>80</v>
      </c>
      <c r="AW491" s="12" t="s">
        <v>30</v>
      </c>
      <c r="AX491" s="12" t="s">
        <v>73</v>
      </c>
      <c r="AY491" s="156" t="s">
        <v>187</v>
      </c>
    </row>
    <row r="492" spans="2:65" s="13" customFormat="1" ht="11.25">
      <c r="B492" s="161"/>
      <c r="D492" s="151" t="s">
        <v>197</v>
      </c>
      <c r="E492" s="162" t="s">
        <v>1</v>
      </c>
      <c r="F492" s="163" t="s">
        <v>608</v>
      </c>
      <c r="H492" s="164">
        <v>104.31</v>
      </c>
      <c r="I492" s="165"/>
      <c r="L492" s="161"/>
      <c r="M492" s="166"/>
      <c r="T492" s="167"/>
      <c r="AT492" s="162" t="s">
        <v>197</v>
      </c>
      <c r="AU492" s="162" t="s">
        <v>84</v>
      </c>
      <c r="AV492" s="13" t="s">
        <v>84</v>
      </c>
      <c r="AW492" s="13" t="s">
        <v>30</v>
      </c>
      <c r="AX492" s="13" t="s">
        <v>73</v>
      </c>
      <c r="AY492" s="162" t="s">
        <v>187</v>
      </c>
    </row>
    <row r="493" spans="2:65" s="13" customFormat="1" ht="11.25">
      <c r="B493" s="161"/>
      <c r="D493" s="151" t="s">
        <v>197</v>
      </c>
      <c r="E493" s="162" t="s">
        <v>1</v>
      </c>
      <c r="F493" s="163" t="s">
        <v>609</v>
      </c>
      <c r="H493" s="164">
        <v>84.18</v>
      </c>
      <c r="I493" s="165"/>
      <c r="L493" s="161"/>
      <c r="M493" s="166"/>
      <c r="T493" s="167"/>
      <c r="AT493" s="162" t="s">
        <v>197</v>
      </c>
      <c r="AU493" s="162" t="s">
        <v>84</v>
      </c>
      <c r="AV493" s="13" t="s">
        <v>84</v>
      </c>
      <c r="AW493" s="13" t="s">
        <v>30</v>
      </c>
      <c r="AX493" s="13" t="s">
        <v>73</v>
      </c>
      <c r="AY493" s="162" t="s">
        <v>187</v>
      </c>
    </row>
    <row r="494" spans="2:65" s="13" customFormat="1" ht="11.25">
      <c r="B494" s="161"/>
      <c r="D494" s="151" t="s">
        <v>197</v>
      </c>
      <c r="E494" s="162" t="s">
        <v>1</v>
      </c>
      <c r="F494" s="163" t="s">
        <v>610</v>
      </c>
      <c r="H494" s="164">
        <v>65.88</v>
      </c>
      <c r="I494" s="165"/>
      <c r="L494" s="161"/>
      <c r="M494" s="166"/>
      <c r="T494" s="167"/>
      <c r="AT494" s="162" t="s">
        <v>197</v>
      </c>
      <c r="AU494" s="162" t="s">
        <v>84</v>
      </c>
      <c r="AV494" s="13" t="s">
        <v>84</v>
      </c>
      <c r="AW494" s="13" t="s">
        <v>30</v>
      </c>
      <c r="AX494" s="13" t="s">
        <v>73</v>
      </c>
      <c r="AY494" s="162" t="s">
        <v>187</v>
      </c>
    </row>
    <row r="495" spans="2:65" s="13" customFormat="1" ht="11.25">
      <c r="B495" s="161"/>
      <c r="D495" s="151" t="s">
        <v>197</v>
      </c>
      <c r="E495" s="162" t="s">
        <v>1</v>
      </c>
      <c r="F495" s="163" t="s">
        <v>611</v>
      </c>
      <c r="H495" s="164">
        <v>233.02</v>
      </c>
      <c r="I495" s="165"/>
      <c r="L495" s="161"/>
      <c r="M495" s="166"/>
      <c r="T495" s="167"/>
      <c r="AT495" s="162" t="s">
        <v>197</v>
      </c>
      <c r="AU495" s="162" t="s">
        <v>84</v>
      </c>
      <c r="AV495" s="13" t="s">
        <v>84</v>
      </c>
      <c r="AW495" s="13" t="s">
        <v>30</v>
      </c>
      <c r="AX495" s="13" t="s">
        <v>73</v>
      </c>
      <c r="AY495" s="162" t="s">
        <v>187</v>
      </c>
    </row>
    <row r="496" spans="2:65" s="13" customFormat="1" ht="11.25">
      <c r="B496" s="161"/>
      <c r="D496" s="151" t="s">
        <v>197</v>
      </c>
      <c r="E496" s="162" t="s">
        <v>1</v>
      </c>
      <c r="F496" s="163" t="s">
        <v>612</v>
      </c>
      <c r="H496" s="164">
        <v>12.2</v>
      </c>
      <c r="I496" s="165"/>
      <c r="L496" s="161"/>
      <c r="M496" s="166"/>
      <c r="T496" s="167"/>
      <c r="AT496" s="162" t="s">
        <v>197</v>
      </c>
      <c r="AU496" s="162" t="s">
        <v>84</v>
      </c>
      <c r="AV496" s="13" t="s">
        <v>84</v>
      </c>
      <c r="AW496" s="13" t="s">
        <v>30</v>
      </c>
      <c r="AX496" s="13" t="s">
        <v>73</v>
      </c>
      <c r="AY496" s="162" t="s">
        <v>187</v>
      </c>
    </row>
    <row r="497" spans="2:51" s="13" customFormat="1" ht="11.25">
      <c r="B497" s="161"/>
      <c r="D497" s="151" t="s">
        <v>197</v>
      </c>
      <c r="E497" s="162" t="s">
        <v>1</v>
      </c>
      <c r="F497" s="163" t="s">
        <v>613</v>
      </c>
      <c r="H497" s="164">
        <v>13.725</v>
      </c>
      <c r="I497" s="165"/>
      <c r="L497" s="161"/>
      <c r="M497" s="166"/>
      <c r="T497" s="167"/>
      <c r="AT497" s="162" t="s">
        <v>197</v>
      </c>
      <c r="AU497" s="162" t="s">
        <v>84</v>
      </c>
      <c r="AV497" s="13" t="s">
        <v>84</v>
      </c>
      <c r="AW497" s="13" t="s">
        <v>30</v>
      </c>
      <c r="AX497" s="13" t="s">
        <v>73</v>
      </c>
      <c r="AY497" s="162" t="s">
        <v>187</v>
      </c>
    </row>
    <row r="498" spans="2:51" s="13" customFormat="1" ht="11.25">
      <c r="B498" s="161"/>
      <c r="D498" s="151" t="s">
        <v>197</v>
      </c>
      <c r="E498" s="162" t="s">
        <v>1</v>
      </c>
      <c r="F498" s="163" t="s">
        <v>614</v>
      </c>
      <c r="H498" s="164">
        <v>3.8130000000000002</v>
      </c>
      <c r="I498" s="165"/>
      <c r="L498" s="161"/>
      <c r="M498" s="166"/>
      <c r="T498" s="167"/>
      <c r="AT498" s="162" t="s">
        <v>197</v>
      </c>
      <c r="AU498" s="162" t="s">
        <v>84</v>
      </c>
      <c r="AV498" s="13" t="s">
        <v>84</v>
      </c>
      <c r="AW498" s="13" t="s">
        <v>30</v>
      </c>
      <c r="AX498" s="13" t="s">
        <v>73</v>
      </c>
      <c r="AY498" s="162" t="s">
        <v>187</v>
      </c>
    </row>
    <row r="499" spans="2:51" s="13" customFormat="1" ht="11.25">
      <c r="B499" s="161"/>
      <c r="D499" s="151" t="s">
        <v>197</v>
      </c>
      <c r="E499" s="162" t="s">
        <v>1</v>
      </c>
      <c r="F499" s="163" t="s">
        <v>615</v>
      </c>
      <c r="H499" s="164">
        <v>49.68</v>
      </c>
      <c r="I499" s="165"/>
      <c r="L499" s="161"/>
      <c r="M499" s="166"/>
      <c r="T499" s="167"/>
      <c r="AT499" s="162" t="s">
        <v>197</v>
      </c>
      <c r="AU499" s="162" t="s">
        <v>84</v>
      </c>
      <c r="AV499" s="13" t="s">
        <v>84</v>
      </c>
      <c r="AW499" s="13" t="s">
        <v>30</v>
      </c>
      <c r="AX499" s="13" t="s">
        <v>73</v>
      </c>
      <c r="AY499" s="162" t="s">
        <v>187</v>
      </c>
    </row>
    <row r="500" spans="2:51" s="13" customFormat="1" ht="11.25">
      <c r="B500" s="161"/>
      <c r="D500" s="151" t="s">
        <v>197</v>
      </c>
      <c r="E500" s="162" t="s">
        <v>1</v>
      </c>
      <c r="F500" s="163" t="s">
        <v>616</v>
      </c>
      <c r="H500" s="164">
        <v>-8.19</v>
      </c>
      <c r="I500" s="165"/>
      <c r="L500" s="161"/>
      <c r="M500" s="166"/>
      <c r="T500" s="167"/>
      <c r="AT500" s="162" t="s">
        <v>197</v>
      </c>
      <c r="AU500" s="162" t="s">
        <v>84</v>
      </c>
      <c r="AV500" s="13" t="s">
        <v>84</v>
      </c>
      <c r="AW500" s="13" t="s">
        <v>30</v>
      </c>
      <c r="AX500" s="13" t="s">
        <v>73</v>
      </c>
      <c r="AY500" s="162" t="s">
        <v>187</v>
      </c>
    </row>
    <row r="501" spans="2:51" s="13" customFormat="1" ht="11.25">
      <c r="B501" s="161"/>
      <c r="D501" s="151" t="s">
        <v>197</v>
      </c>
      <c r="E501" s="162" t="s">
        <v>1</v>
      </c>
      <c r="F501" s="163" t="s">
        <v>617</v>
      </c>
      <c r="H501" s="164">
        <v>-10.53</v>
      </c>
      <c r="I501" s="165"/>
      <c r="L501" s="161"/>
      <c r="M501" s="166"/>
      <c r="T501" s="167"/>
      <c r="AT501" s="162" t="s">
        <v>197</v>
      </c>
      <c r="AU501" s="162" t="s">
        <v>84</v>
      </c>
      <c r="AV501" s="13" t="s">
        <v>84</v>
      </c>
      <c r="AW501" s="13" t="s">
        <v>30</v>
      </c>
      <c r="AX501" s="13" t="s">
        <v>73</v>
      </c>
      <c r="AY501" s="162" t="s">
        <v>187</v>
      </c>
    </row>
    <row r="502" spans="2:51" s="13" customFormat="1" ht="11.25">
      <c r="B502" s="161"/>
      <c r="D502" s="151" t="s">
        <v>197</v>
      </c>
      <c r="E502" s="162" t="s">
        <v>1</v>
      </c>
      <c r="F502" s="163" t="s">
        <v>618</v>
      </c>
      <c r="H502" s="164">
        <v>-2.34</v>
      </c>
      <c r="I502" s="165"/>
      <c r="L502" s="161"/>
      <c r="M502" s="166"/>
      <c r="T502" s="167"/>
      <c r="AT502" s="162" t="s">
        <v>197</v>
      </c>
      <c r="AU502" s="162" t="s">
        <v>84</v>
      </c>
      <c r="AV502" s="13" t="s">
        <v>84</v>
      </c>
      <c r="AW502" s="13" t="s">
        <v>30</v>
      </c>
      <c r="AX502" s="13" t="s">
        <v>73</v>
      </c>
      <c r="AY502" s="162" t="s">
        <v>187</v>
      </c>
    </row>
    <row r="503" spans="2:51" s="13" customFormat="1" ht="11.25">
      <c r="B503" s="161"/>
      <c r="D503" s="151" t="s">
        <v>197</v>
      </c>
      <c r="E503" s="162" t="s">
        <v>1</v>
      </c>
      <c r="F503" s="163" t="s">
        <v>619</v>
      </c>
      <c r="H503" s="164">
        <v>-0.64</v>
      </c>
      <c r="I503" s="165"/>
      <c r="L503" s="161"/>
      <c r="M503" s="166"/>
      <c r="T503" s="167"/>
      <c r="AT503" s="162" t="s">
        <v>197</v>
      </c>
      <c r="AU503" s="162" t="s">
        <v>84</v>
      </c>
      <c r="AV503" s="13" t="s">
        <v>84</v>
      </c>
      <c r="AW503" s="13" t="s">
        <v>30</v>
      </c>
      <c r="AX503" s="13" t="s">
        <v>73</v>
      </c>
      <c r="AY503" s="162" t="s">
        <v>187</v>
      </c>
    </row>
    <row r="504" spans="2:51" s="13" customFormat="1" ht="11.25">
      <c r="B504" s="161"/>
      <c r="D504" s="151" t="s">
        <v>197</v>
      </c>
      <c r="E504" s="162" t="s">
        <v>1</v>
      </c>
      <c r="F504" s="163" t="s">
        <v>620</v>
      </c>
      <c r="H504" s="164">
        <v>-3.8</v>
      </c>
      <c r="I504" s="165"/>
      <c r="L504" s="161"/>
      <c r="M504" s="166"/>
      <c r="T504" s="167"/>
      <c r="AT504" s="162" t="s">
        <v>197</v>
      </c>
      <c r="AU504" s="162" t="s">
        <v>84</v>
      </c>
      <c r="AV504" s="13" t="s">
        <v>84</v>
      </c>
      <c r="AW504" s="13" t="s">
        <v>30</v>
      </c>
      <c r="AX504" s="13" t="s">
        <v>73</v>
      </c>
      <c r="AY504" s="162" t="s">
        <v>187</v>
      </c>
    </row>
    <row r="505" spans="2:51" s="13" customFormat="1" ht="11.25">
      <c r="B505" s="161"/>
      <c r="D505" s="151" t="s">
        <v>197</v>
      </c>
      <c r="E505" s="162" t="s">
        <v>1</v>
      </c>
      <c r="F505" s="163" t="s">
        <v>621</v>
      </c>
      <c r="H505" s="164">
        <v>-2.5</v>
      </c>
      <c r="I505" s="165"/>
      <c r="L505" s="161"/>
      <c r="M505" s="166"/>
      <c r="T505" s="167"/>
      <c r="AT505" s="162" t="s">
        <v>197</v>
      </c>
      <c r="AU505" s="162" t="s">
        <v>84</v>
      </c>
      <c r="AV505" s="13" t="s">
        <v>84</v>
      </c>
      <c r="AW505" s="13" t="s">
        <v>30</v>
      </c>
      <c r="AX505" s="13" t="s">
        <v>73</v>
      </c>
      <c r="AY505" s="162" t="s">
        <v>187</v>
      </c>
    </row>
    <row r="506" spans="2:51" s="13" customFormat="1" ht="11.25">
      <c r="B506" s="161"/>
      <c r="D506" s="151" t="s">
        <v>197</v>
      </c>
      <c r="E506" s="162" t="s">
        <v>1</v>
      </c>
      <c r="F506" s="163" t="s">
        <v>622</v>
      </c>
      <c r="H506" s="164">
        <v>-18.911999999999999</v>
      </c>
      <c r="I506" s="165"/>
      <c r="L506" s="161"/>
      <c r="M506" s="166"/>
      <c r="T506" s="167"/>
      <c r="AT506" s="162" t="s">
        <v>197</v>
      </c>
      <c r="AU506" s="162" t="s">
        <v>84</v>
      </c>
      <c r="AV506" s="13" t="s">
        <v>84</v>
      </c>
      <c r="AW506" s="13" t="s">
        <v>30</v>
      </c>
      <c r="AX506" s="13" t="s">
        <v>73</v>
      </c>
      <c r="AY506" s="162" t="s">
        <v>187</v>
      </c>
    </row>
    <row r="507" spans="2:51" s="13" customFormat="1" ht="11.25">
      <c r="B507" s="161"/>
      <c r="D507" s="151" t="s">
        <v>197</v>
      </c>
      <c r="E507" s="162" t="s">
        <v>1</v>
      </c>
      <c r="F507" s="163" t="s">
        <v>623</v>
      </c>
      <c r="H507" s="164">
        <v>-3.5459999999999998</v>
      </c>
      <c r="I507" s="165"/>
      <c r="L507" s="161"/>
      <c r="M507" s="166"/>
      <c r="T507" s="167"/>
      <c r="AT507" s="162" t="s">
        <v>197</v>
      </c>
      <c r="AU507" s="162" t="s">
        <v>84</v>
      </c>
      <c r="AV507" s="13" t="s">
        <v>84</v>
      </c>
      <c r="AW507" s="13" t="s">
        <v>30</v>
      </c>
      <c r="AX507" s="13" t="s">
        <v>73</v>
      </c>
      <c r="AY507" s="162" t="s">
        <v>187</v>
      </c>
    </row>
    <row r="508" spans="2:51" s="13" customFormat="1" ht="11.25">
      <c r="B508" s="161"/>
      <c r="D508" s="151" t="s">
        <v>197</v>
      </c>
      <c r="E508" s="162" t="s">
        <v>1</v>
      </c>
      <c r="F508" s="163" t="s">
        <v>624</v>
      </c>
      <c r="H508" s="164">
        <v>3.96</v>
      </c>
      <c r="I508" s="165"/>
      <c r="L508" s="161"/>
      <c r="M508" s="166"/>
      <c r="T508" s="167"/>
      <c r="AT508" s="162" t="s">
        <v>197</v>
      </c>
      <c r="AU508" s="162" t="s">
        <v>84</v>
      </c>
      <c r="AV508" s="13" t="s">
        <v>84</v>
      </c>
      <c r="AW508" s="13" t="s">
        <v>30</v>
      </c>
      <c r="AX508" s="13" t="s">
        <v>73</v>
      </c>
      <c r="AY508" s="162" t="s">
        <v>187</v>
      </c>
    </row>
    <row r="509" spans="2:51" s="13" customFormat="1" ht="11.25">
      <c r="B509" s="161"/>
      <c r="D509" s="151" t="s">
        <v>197</v>
      </c>
      <c r="E509" s="162" t="s">
        <v>1</v>
      </c>
      <c r="F509" s="163" t="s">
        <v>625</v>
      </c>
      <c r="H509" s="164">
        <v>4.2</v>
      </c>
      <c r="I509" s="165"/>
      <c r="L509" s="161"/>
      <c r="M509" s="166"/>
      <c r="T509" s="167"/>
      <c r="AT509" s="162" t="s">
        <v>197</v>
      </c>
      <c r="AU509" s="162" t="s">
        <v>84</v>
      </c>
      <c r="AV509" s="13" t="s">
        <v>84</v>
      </c>
      <c r="AW509" s="13" t="s">
        <v>30</v>
      </c>
      <c r="AX509" s="13" t="s">
        <v>73</v>
      </c>
      <c r="AY509" s="162" t="s">
        <v>187</v>
      </c>
    </row>
    <row r="510" spans="2:51" s="13" customFormat="1" ht="11.25">
      <c r="B510" s="161"/>
      <c r="D510" s="151" t="s">
        <v>197</v>
      </c>
      <c r="E510" s="162" t="s">
        <v>1</v>
      </c>
      <c r="F510" s="163" t="s">
        <v>626</v>
      </c>
      <c r="H510" s="164">
        <v>1.8</v>
      </c>
      <c r="I510" s="165"/>
      <c r="L510" s="161"/>
      <c r="M510" s="166"/>
      <c r="T510" s="167"/>
      <c r="AT510" s="162" t="s">
        <v>197</v>
      </c>
      <c r="AU510" s="162" t="s">
        <v>84</v>
      </c>
      <c r="AV510" s="13" t="s">
        <v>84</v>
      </c>
      <c r="AW510" s="13" t="s">
        <v>30</v>
      </c>
      <c r="AX510" s="13" t="s">
        <v>73</v>
      </c>
      <c r="AY510" s="162" t="s">
        <v>187</v>
      </c>
    </row>
    <row r="511" spans="2:51" s="13" customFormat="1" ht="11.25">
      <c r="B511" s="161"/>
      <c r="D511" s="151" t="s">
        <v>197</v>
      </c>
      <c r="E511" s="162" t="s">
        <v>1</v>
      </c>
      <c r="F511" s="163" t="s">
        <v>627</v>
      </c>
      <c r="H511" s="164">
        <v>0.96</v>
      </c>
      <c r="I511" s="165"/>
      <c r="L511" s="161"/>
      <c r="M511" s="166"/>
      <c r="T511" s="167"/>
      <c r="AT511" s="162" t="s">
        <v>197</v>
      </c>
      <c r="AU511" s="162" t="s">
        <v>84</v>
      </c>
      <c r="AV511" s="13" t="s">
        <v>84</v>
      </c>
      <c r="AW511" s="13" t="s">
        <v>30</v>
      </c>
      <c r="AX511" s="13" t="s">
        <v>73</v>
      </c>
      <c r="AY511" s="162" t="s">
        <v>187</v>
      </c>
    </row>
    <row r="512" spans="2:51" s="13" customFormat="1" ht="11.25">
      <c r="B512" s="161"/>
      <c r="D512" s="151" t="s">
        <v>197</v>
      </c>
      <c r="E512" s="162" t="s">
        <v>1</v>
      </c>
      <c r="F512" s="163" t="s">
        <v>628</v>
      </c>
      <c r="H512" s="164">
        <v>2.58</v>
      </c>
      <c r="I512" s="165"/>
      <c r="L512" s="161"/>
      <c r="M512" s="166"/>
      <c r="T512" s="167"/>
      <c r="AT512" s="162" t="s">
        <v>197</v>
      </c>
      <c r="AU512" s="162" t="s">
        <v>84</v>
      </c>
      <c r="AV512" s="13" t="s">
        <v>84</v>
      </c>
      <c r="AW512" s="13" t="s">
        <v>30</v>
      </c>
      <c r="AX512" s="13" t="s">
        <v>73</v>
      </c>
      <c r="AY512" s="162" t="s">
        <v>187</v>
      </c>
    </row>
    <row r="513" spans="2:51" s="13" customFormat="1" ht="11.25">
      <c r="B513" s="161"/>
      <c r="D513" s="151" t="s">
        <v>197</v>
      </c>
      <c r="E513" s="162" t="s">
        <v>1</v>
      </c>
      <c r="F513" s="163" t="s">
        <v>629</v>
      </c>
      <c r="H513" s="164">
        <v>1.35</v>
      </c>
      <c r="I513" s="165"/>
      <c r="L513" s="161"/>
      <c r="M513" s="166"/>
      <c r="T513" s="167"/>
      <c r="AT513" s="162" t="s">
        <v>197</v>
      </c>
      <c r="AU513" s="162" t="s">
        <v>84</v>
      </c>
      <c r="AV513" s="13" t="s">
        <v>84</v>
      </c>
      <c r="AW513" s="13" t="s">
        <v>30</v>
      </c>
      <c r="AX513" s="13" t="s">
        <v>73</v>
      </c>
      <c r="AY513" s="162" t="s">
        <v>187</v>
      </c>
    </row>
    <row r="514" spans="2:51" s="13" customFormat="1" ht="11.25">
      <c r="B514" s="161"/>
      <c r="D514" s="151" t="s">
        <v>197</v>
      </c>
      <c r="E514" s="162" t="s">
        <v>1</v>
      </c>
      <c r="F514" s="163" t="s">
        <v>630</v>
      </c>
      <c r="H514" s="164">
        <v>6</v>
      </c>
      <c r="I514" s="165"/>
      <c r="L514" s="161"/>
      <c r="M514" s="166"/>
      <c r="T514" s="167"/>
      <c r="AT514" s="162" t="s">
        <v>197</v>
      </c>
      <c r="AU514" s="162" t="s">
        <v>84</v>
      </c>
      <c r="AV514" s="13" t="s">
        <v>84</v>
      </c>
      <c r="AW514" s="13" t="s">
        <v>30</v>
      </c>
      <c r="AX514" s="13" t="s">
        <v>73</v>
      </c>
      <c r="AY514" s="162" t="s">
        <v>187</v>
      </c>
    </row>
    <row r="515" spans="2:51" s="15" customFormat="1" ht="11.25">
      <c r="B515" s="186"/>
      <c r="D515" s="151" t="s">
        <v>197</v>
      </c>
      <c r="E515" s="187" t="s">
        <v>1</v>
      </c>
      <c r="F515" s="188" t="s">
        <v>492</v>
      </c>
      <c r="H515" s="189">
        <v>537.19999999999993</v>
      </c>
      <c r="I515" s="190"/>
      <c r="L515" s="186"/>
      <c r="M515" s="191"/>
      <c r="T515" s="192"/>
      <c r="AT515" s="187" t="s">
        <v>197</v>
      </c>
      <c r="AU515" s="187" t="s">
        <v>84</v>
      </c>
      <c r="AV515" s="15" t="s">
        <v>210</v>
      </c>
      <c r="AW515" s="15" t="s">
        <v>30</v>
      </c>
      <c r="AX515" s="15" t="s">
        <v>73</v>
      </c>
      <c r="AY515" s="187" t="s">
        <v>187</v>
      </c>
    </row>
    <row r="516" spans="2:51" s="12" customFormat="1" ht="11.25">
      <c r="B516" s="155"/>
      <c r="D516" s="151" t="s">
        <v>197</v>
      </c>
      <c r="E516" s="156" t="s">
        <v>1</v>
      </c>
      <c r="F516" s="157" t="s">
        <v>311</v>
      </c>
      <c r="H516" s="156" t="s">
        <v>1</v>
      </c>
      <c r="I516" s="158"/>
      <c r="L516" s="155"/>
      <c r="M516" s="159"/>
      <c r="T516" s="160"/>
      <c r="AT516" s="156" t="s">
        <v>197</v>
      </c>
      <c r="AU516" s="156" t="s">
        <v>84</v>
      </c>
      <c r="AV516" s="12" t="s">
        <v>80</v>
      </c>
      <c r="AW516" s="12" t="s">
        <v>30</v>
      </c>
      <c r="AX516" s="12" t="s">
        <v>73</v>
      </c>
      <c r="AY516" s="156" t="s">
        <v>187</v>
      </c>
    </row>
    <row r="517" spans="2:51" s="13" customFormat="1" ht="11.25">
      <c r="B517" s="161"/>
      <c r="D517" s="151" t="s">
        <v>197</v>
      </c>
      <c r="E517" s="162" t="s">
        <v>1</v>
      </c>
      <c r="F517" s="163" t="s">
        <v>608</v>
      </c>
      <c r="H517" s="164">
        <v>104.31</v>
      </c>
      <c r="I517" s="165"/>
      <c r="L517" s="161"/>
      <c r="M517" s="166"/>
      <c r="T517" s="167"/>
      <c r="AT517" s="162" t="s">
        <v>197</v>
      </c>
      <c r="AU517" s="162" t="s">
        <v>84</v>
      </c>
      <c r="AV517" s="13" t="s">
        <v>84</v>
      </c>
      <c r="AW517" s="13" t="s">
        <v>30</v>
      </c>
      <c r="AX517" s="13" t="s">
        <v>73</v>
      </c>
      <c r="AY517" s="162" t="s">
        <v>187</v>
      </c>
    </row>
    <row r="518" spans="2:51" s="13" customFormat="1" ht="11.25">
      <c r="B518" s="161"/>
      <c r="D518" s="151" t="s">
        <v>197</v>
      </c>
      <c r="E518" s="162" t="s">
        <v>1</v>
      </c>
      <c r="F518" s="163" t="s">
        <v>609</v>
      </c>
      <c r="H518" s="164">
        <v>84.18</v>
      </c>
      <c r="I518" s="165"/>
      <c r="L518" s="161"/>
      <c r="M518" s="166"/>
      <c r="T518" s="167"/>
      <c r="AT518" s="162" t="s">
        <v>197</v>
      </c>
      <c r="AU518" s="162" t="s">
        <v>84</v>
      </c>
      <c r="AV518" s="13" t="s">
        <v>84</v>
      </c>
      <c r="AW518" s="13" t="s">
        <v>30</v>
      </c>
      <c r="AX518" s="13" t="s">
        <v>73</v>
      </c>
      <c r="AY518" s="162" t="s">
        <v>187</v>
      </c>
    </row>
    <row r="519" spans="2:51" s="13" customFormat="1" ht="11.25">
      <c r="B519" s="161"/>
      <c r="D519" s="151" t="s">
        <v>197</v>
      </c>
      <c r="E519" s="162" t="s">
        <v>1</v>
      </c>
      <c r="F519" s="163" t="s">
        <v>612</v>
      </c>
      <c r="H519" s="164">
        <v>12.2</v>
      </c>
      <c r="I519" s="165"/>
      <c r="L519" s="161"/>
      <c r="M519" s="166"/>
      <c r="T519" s="167"/>
      <c r="AT519" s="162" t="s">
        <v>197</v>
      </c>
      <c r="AU519" s="162" t="s">
        <v>84</v>
      </c>
      <c r="AV519" s="13" t="s">
        <v>84</v>
      </c>
      <c r="AW519" s="13" t="s">
        <v>30</v>
      </c>
      <c r="AX519" s="13" t="s">
        <v>73</v>
      </c>
      <c r="AY519" s="162" t="s">
        <v>187</v>
      </c>
    </row>
    <row r="520" spans="2:51" s="13" customFormat="1" ht="11.25">
      <c r="B520" s="161"/>
      <c r="D520" s="151" t="s">
        <v>197</v>
      </c>
      <c r="E520" s="162" t="s">
        <v>1</v>
      </c>
      <c r="F520" s="163" t="s">
        <v>610</v>
      </c>
      <c r="H520" s="164">
        <v>65.88</v>
      </c>
      <c r="I520" s="165"/>
      <c r="L520" s="161"/>
      <c r="M520" s="166"/>
      <c r="T520" s="167"/>
      <c r="AT520" s="162" t="s">
        <v>197</v>
      </c>
      <c r="AU520" s="162" t="s">
        <v>84</v>
      </c>
      <c r="AV520" s="13" t="s">
        <v>84</v>
      </c>
      <c r="AW520" s="13" t="s">
        <v>30</v>
      </c>
      <c r="AX520" s="13" t="s">
        <v>73</v>
      </c>
      <c r="AY520" s="162" t="s">
        <v>187</v>
      </c>
    </row>
    <row r="521" spans="2:51" s="13" customFormat="1" ht="11.25">
      <c r="B521" s="161"/>
      <c r="D521" s="151" t="s">
        <v>197</v>
      </c>
      <c r="E521" s="162" t="s">
        <v>1</v>
      </c>
      <c r="F521" s="163" t="s">
        <v>611</v>
      </c>
      <c r="H521" s="164">
        <v>233.02</v>
      </c>
      <c r="I521" s="165"/>
      <c r="L521" s="161"/>
      <c r="M521" s="166"/>
      <c r="T521" s="167"/>
      <c r="AT521" s="162" t="s">
        <v>197</v>
      </c>
      <c r="AU521" s="162" t="s">
        <v>84</v>
      </c>
      <c r="AV521" s="13" t="s">
        <v>84</v>
      </c>
      <c r="AW521" s="13" t="s">
        <v>30</v>
      </c>
      <c r="AX521" s="13" t="s">
        <v>73</v>
      </c>
      <c r="AY521" s="162" t="s">
        <v>187</v>
      </c>
    </row>
    <row r="522" spans="2:51" s="13" customFormat="1" ht="11.25">
      <c r="B522" s="161"/>
      <c r="D522" s="151" t="s">
        <v>197</v>
      </c>
      <c r="E522" s="162" t="s">
        <v>1</v>
      </c>
      <c r="F522" s="163" t="s">
        <v>613</v>
      </c>
      <c r="H522" s="164">
        <v>13.725</v>
      </c>
      <c r="I522" s="165"/>
      <c r="L522" s="161"/>
      <c r="M522" s="166"/>
      <c r="T522" s="167"/>
      <c r="AT522" s="162" t="s">
        <v>197</v>
      </c>
      <c r="AU522" s="162" t="s">
        <v>84</v>
      </c>
      <c r="AV522" s="13" t="s">
        <v>84</v>
      </c>
      <c r="AW522" s="13" t="s">
        <v>30</v>
      </c>
      <c r="AX522" s="13" t="s">
        <v>73</v>
      </c>
      <c r="AY522" s="162" t="s">
        <v>187</v>
      </c>
    </row>
    <row r="523" spans="2:51" s="13" customFormat="1" ht="11.25">
      <c r="B523" s="161"/>
      <c r="D523" s="151" t="s">
        <v>197</v>
      </c>
      <c r="E523" s="162" t="s">
        <v>1</v>
      </c>
      <c r="F523" s="163" t="s">
        <v>615</v>
      </c>
      <c r="H523" s="164">
        <v>49.68</v>
      </c>
      <c r="I523" s="165"/>
      <c r="L523" s="161"/>
      <c r="M523" s="166"/>
      <c r="T523" s="167"/>
      <c r="AT523" s="162" t="s">
        <v>197</v>
      </c>
      <c r="AU523" s="162" t="s">
        <v>84</v>
      </c>
      <c r="AV523" s="13" t="s">
        <v>84</v>
      </c>
      <c r="AW523" s="13" t="s">
        <v>30</v>
      </c>
      <c r="AX523" s="13" t="s">
        <v>73</v>
      </c>
      <c r="AY523" s="162" t="s">
        <v>187</v>
      </c>
    </row>
    <row r="524" spans="2:51" s="13" customFormat="1" ht="11.25">
      <c r="B524" s="161"/>
      <c r="D524" s="151" t="s">
        <v>197</v>
      </c>
      <c r="E524" s="162" t="s">
        <v>1</v>
      </c>
      <c r="F524" s="163" t="s">
        <v>616</v>
      </c>
      <c r="H524" s="164">
        <v>-8.19</v>
      </c>
      <c r="I524" s="165"/>
      <c r="L524" s="161"/>
      <c r="M524" s="166"/>
      <c r="T524" s="167"/>
      <c r="AT524" s="162" t="s">
        <v>197</v>
      </c>
      <c r="AU524" s="162" t="s">
        <v>84</v>
      </c>
      <c r="AV524" s="13" t="s">
        <v>84</v>
      </c>
      <c r="AW524" s="13" t="s">
        <v>30</v>
      </c>
      <c r="AX524" s="13" t="s">
        <v>73</v>
      </c>
      <c r="AY524" s="162" t="s">
        <v>187</v>
      </c>
    </row>
    <row r="525" spans="2:51" s="13" customFormat="1" ht="11.25">
      <c r="B525" s="161"/>
      <c r="D525" s="151" t="s">
        <v>197</v>
      </c>
      <c r="E525" s="162" t="s">
        <v>1</v>
      </c>
      <c r="F525" s="163" t="s">
        <v>617</v>
      </c>
      <c r="H525" s="164">
        <v>-10.53</v>
      </c>
      <c r="I525" s="165"/>
      <c r="L525" s="161"/>
      <c r="M525" s="166"/>
      <c r="T525" s="167"/>
      <c r="AT525" s="162" t="s">
        <v>197</v>
      </c>
      <c r="AU525" s="162" t="s">
        <v>84</v>
      </c>
      <c r="AV525" s="13" t="s">
        <v>84</v>
      </c>
      <c r="AW525" s="13" t="s">
        <v>30</v>
      </c>
      <c r="AX525" s="13" t="s">
        <v>73</v>
      </c>
      <c r="AY525" s="162" t="s">
        <v>187</v>
      </c>
    </row>
    <row r="526" spans="2:51" s="13" customFormat="1" ht="11.25">
      <c r="B526" s="161"/>
      <c r="D526" s="151" t="s">
        <v>197</v>
      </c>
      <c r="E526" s="162" t="s">
        <v>1</v>
      </c>
      <c r="F526" s="163" t="s">
        <v>618</v>
      </c>
      <c r="H526" s="164">
        <v>-2.34</v>
      </c>
      <c r="I526" s="165"/>
      <c r="L526" s="161"/>
      <c r="M526" s="166"/>
      <c r="T526" s="167"/>
      <c r="AT526" s="162" t="s">
        <v>197</v>
      </c>
      <c r="AU526" s="162" t="s">
        <v>84</v>
      </c>
      <c r="AV526" s="13" t="s">
        <v>84</v>
      </c>
      <c r="AW526" s="13" t="s">
        <v>30</v>
      </c>
      <c r="AX526" s="13" t="s">
        <v>73</v>
      </c>
      <c r="AY526" s="162" t="s">
        <v>187</v>
      </c>
    </row>
    <row r="527" spans="2:51" s="13" customFormat="1" ht="11.25">
      <c r="B527" s="161"/>
      <c r="D527" s="151" t="s">
        <v>197</v>
      </c>
      <c r="E527" s="162" t="s">
        <v>1</v>
      </c>
      <c r="F527" s="163" t="s">
        <v>619</v>
      </c>
      <c r="H527" s="164">
        <v>-0.64</v>
      </c>
      <c r="I527" s="165"/>
      <c r="L527" s="161"/>
      <c r="M527" s="166"/>
      <c r="T527" s="167"/>
      <c r="AT527" s="162" t="s">
        <v>197</v>
      </c>
      <c r="AU527" s="162" t="s">
        <v>84</v>
      </c>
      <c r="AV527" s="13" t="s">
        <v>84</v>
      </c>
      <c r="AW527" s="13" t="s">
        <v>30</v>
      </c>
      <c r="AX527" s="13" t="s">
        <v>73</v>
      </c>
      <c r="AY527" s="162" t="s">
        <v>187</v>
      </c>
    </row>
    <row r="528" spans="2:51" s="13" customFormat="1" ht="11.25">
      <c r="B528" s="161"/>
      <c r="D528" s="151" t="s">
        <v>197</v>
      </c>
      <c r="E528" s="162" t="s">
        <v>1</v>
      </c>
      <c r="F528" s="163" t="s">
        <v>631</v>
      </c>
      <c r="H528" s="164">
        <v>-3.895</v>
      </c>
      <c r="I528" s="165"/>
      <c r="L528" s="161"/>
      <c r="M528" s="166"/>
      <c r="T528" s="167"/>
      <c r="AT528" s="162" t="s">
        <v>197</v>
      </c>
      <c r="AU528" s="162" t="s">
        <v>84</v>
      </c>
      <c r="AV528" s="13" t="s">
        <v>84</v>
      </c>
      <c r="AW528" s="13" t="s">
        <v>30</v>
      </c>
      <c r="AX528" s="13" t="s">
        <v>73</v>
      </c>
      <c r="AY528" s="162" t="s">
        <v>187</v>
      </c>
    </row>
    <row r="529" spans="2:51" s="13" customFormat="1" ht="11.25">
      <c r="B529" s="161"/>
      <c r="D529" s="151" t="s">
        <v>197</v>
      </c>
      <c r="E529" s="162" t="s">
        <v>1</v>
      </c>
      <c r="F529" s="163" t="s">
        <v>621</v>
      </c>
      <c r="H529" s="164">
        <v>-2.5</v>
      </c>
      <c r="I529" s="165"/>
      <c r="L529" s="161"/>
      <c r="M529" s="166"/>
      <c r="T529" s="167"/>
      <c r="AT529" s="162" t="s">
        <v>197</v>
      </c>
      <c r="AU529" s="162" t="s">
        <v>84</v>
      </c>
      <c r="AV529" s="13" t="s">
        <v>84</v>
      </c>
      <c r="AW529" s="13" t="s">
        <v>30</v>
      </c>
      <c r="AX529" s="13" t="s">
        <v>73</v>
      </c>
      <c r="AY529" s="162" t="s">
        <v>187</v>
      </c>
    </row>
    <row r="530" spans="2:51" s="13" customFormat="1" ht="11.25">
      <c r="B530" s="161"/>
      <c r="D530" s="151" t="s">
        <v>197</v>
      </c>
      <c r="E530" s="162" t="s">
        <v>1</v>
      </c>
      <c r="F530" s="163" t="s">
        <v>622</v>
      </c>
      <c r="H530" s="164">
        <v>-18.911999999999999</v>
      </c>
      <c r="I530" s="165"/>
      <c r="L530" s="161"/>
      <c r="M530" s="166"/>
      <c r="T530" s="167"/>
      <c r="AT530" s="162" t="s">
        <v>197</v>
      </c>
      <c r="AU530" s="162" t="s">
        <v>84</v>
      </c>
      <c r="AV530" s="13" t="s">
        <v>84</v>
      </c>
      <c r="AW530" s="13" t="s">
        <v>30</v>
      </c>
      <c r="AX530" s="13" t="s">
        <v>73</v>
      </c>
      <c r="AY530" s="162" t="s">
        <v>187</v>
      </c>
    </row>
    <row r="531" spans="2:51" s="13" customFormat="1" ht="11.25">
      <c r="B531" s="161"/>
      <c r="D531" s="151" t="s">
        <v>197</v>
      </c>
      <c r="E531" s="162" t="s">
        <v>1</v>
      </c>
      <c r="F531" s="163" t="s">
        <v>624</v>
      </c>
      <c r="H531" s="164">
        <v>3.96</v>
      </c>
      <c r="I531" s="165"/>
      <c r="L531" s="161"/>
      <c r="M531" s="166"/>
      <c r="T531" s="167"/>
      <c r="AT531" s="162" t="s">
        <v>197</v>
      </c>
      <c r="AU531" s="162" t="s">
        <v>84</v>
      </c>
      <c r="AV531" s="13" t="s">
        <v>84</v>
      </c>
      <c r="AW531" s="13" t="s">
        <v>30</v>
      </c>
      <c r="AX531" s="13" t="s">
        <v>73</v>
      </c>
      <c r="AY531" s="162" t="s">
        <v>187</v>
      </c>
    </row>
    <row r="532" spans="2:51" s="13" customFormat="1" ht="11.25">
      <c r="B532" s="161"/>
      <c r="D532" s="151" t="s">
        <v>197</v>
      </c>
      <c r="E532" s="162" t="s">
        <v>1</v>
      </c>
      <c r="F532" s="163" t="s">
        <v>625</v>
      </c>
      <c r="H532" s="164">
        <v>4.2</v>
      </c>
      <c r="I532" s="165"/>
      <c r="L532" s="161"/>
      <c r="M532" s="166"/>
      <c r="T532" s="167"/>
      <c r="AT532" s="162" t="s">
        <v>197</v>
      </c>
      <c r="AU532" s="162" t="s">
        <v>84</v>
      </c>
      <c r="AV532" s="13" t="s">
        <v>84</v>
      </c>
      <c r="AW532" s="13" t="s">
        <v>30</v>
      </c>
      <c r="AX532" s="13" t="s">
        <v>73</v>
      </c>
      <c r="AY532" s="162" t="s">
        <v>187</v>
      </c>
    </row>
    <row r="533" spans="2:51" s="13" customFormat="1" ht="11.25">
      <c r="B533" s="161"/>
      <c r="D533" s="151" t="s">
        <v>197</v>
      </c>
      <c r="E533" s="162" t="s">
        <v>1</v>
      </c>
      <c r="F533" s="163" t="s">
        <v>626</v>
      </c>
      <c r="H533" s="164">
        <v>1.8</v>
      </c>
      <c r="I533" s="165"/>
      <c r="L533" s="161"/>
      <c r="M533" s="166"/>
      <c r="T533" s="167"/>
      <c r="AT533" s="162" t="s">
        <v>197</v>
      </c>
      <c r="AU533" s="162" t="s">
        <v>84</v>
      </c>
      <c r="AV533" s="13" t="s">
        <v>84</v>
      </c>
      <c r="AW533" s="13" t="s">
        <v>30</v>
      </c>
      <c r="AX533" s="13" t="s">
        <v>73</v>
      </c>
      <c r="AY533" s="162" t="s">
        <v>187</v>
      </c>
    </row>
    <row r="534" spans="2:51" s="13" customFormat="1" ht="11.25">
      <c r="B534" s="161"/>
      <c r="D534" s="151" t="s">
        <v>197</v>
      </c>
      <c r="E534" s="162" t="s">
        <v>1</v>
      </c>
      <c r="F534" s="163" t="s">
        <v>627</v>
      </c>
      <c r="H534" s="164">
        <v>0.96</v>
      </c>
      <c r="I534" s="165"/>
      <c r="L534" s="161"/>
      <c r="M534" s="166"/>
      <c r="T534" s="167"/>
      <c r="AT534" s="162" t="s">
        <v>197</v>
      </c>
      <c r="AU534" s="162" t="s">
        <v>84</v>
      </c>
      <c r="AV534" s="13" t="s">
        <v>84</v>
      </c>
      <c r="AW534" s="13" t="s">
        <v>30</v>
      </c>
      <c r="AX534" s="13" t="s">
        <v>73</v>
      </c>
      <c r="AY534" s="162" t="s">
        <v>187</v>
      </c>
    </row>
    <row r="535" spans="2:51" s="13" customFormat="1" ht="11.25">
      <c r="B535" s="161"/>
      <c r="D535" s="151" t="s">
        <v>197</v>
      </c>
      <c r="E535" s="162" t="s">
        <v>1</v>
      </c>
      <c r="F535" s="163" t="s">
        <v>628</v>
      </c>
      <c r="H535" s="164">
        <v>2.58</v>
      </c>
      <c r="I535" s="165"/>
      <c r="L535" s="161"/>
      <c r="M535" s="166"/>
      <c r="T535" s="167"/>
      <c r="AT535" s="162" t="s">
        <v>197</v>
      </c>
      <c r="AU535" s="162" t="s">
        <v>84</v>
      </c>
      <c r="AV535" s="13" t="s">
        <v>84</v>
      </c>
      <c r="AW535" s="13" t="s">
        <v>30</v>
      </c>
      <c r="AX535" s="13" t="s">
        <v>73</v>
      </c>
      <c r="AY535" s="162" t="s">
        <v>187</v>
      </c>
    </row>
    <row r="536" spans="2:51" s="13" customFormat="1" ht="11.25">
      <c r="B536" s="161"/>
      <c r="D536" s="151" t="s">
        <v>197</v>
      </c>
      <c r="E536" s="162" t="s">
        <v>1</v>
      </c>
      <c r="F536" s="163" t="s">
        <v>629</v>
      </c>
      <c r="H536" s="164">
        <v>1.35</v>
      </c>
      <c r="I536" s="165"/>
      <c r="L536" s="161"/>
      <c r="M536" s="166"/>
      <c r="T536" s="167"/>
      <c r="AT536" s="162" t="s">
        <v>197</v>
      </c>
      <c r="AU536" s="162" t="s">
        <v>84</v>
      </c>
      <c r="AV536" s="13" t="s">
        <v>84</v>
      </c>
      <c r="AW536" s="13" t="s">
        <v>30</v>
      </c>
      <c r="AX536" s="13" t="s">
        <v>73</v>
      </c>
      <c r="AY536" s="162" t="s">
        <v>187</v>
      </c>
    </row>
    <row r="537" spans="2:51" s="13" customFormat="1" ht="11.25">
      <c r="B537" s="161"/>
      <c r="D537" s="151" t="s">
        <v>197</v>
      </c>
      <c r="E537" s="162" t="s">
        <v>1</v>
      </c>
      <c r="F537" s="163" t="s">
        <v>630</v>
      </c>
      <c r="H537" s="164">
        <v>6</v>
      </c>
      <c r="I537" s="165"/>
      <c r="L537" s="161"/>
      <c r="M537" s="166"/>
      <c r="T537" s="167"/>
      <c r="AT537" s="162" t="s">
        <v>197</v>
      </c>
      <c r="AU537" s="162" t="s">
        <v>84</v>
      </c>
      <c r="AV537" s="13" t="s">
        <v>84</v>
      </c>
      <c r="AW537" s="13" t="s">
        <v>30</v>
      </c>
      <c r="AX537" s="13" t="s">
        <v>73</v>
      </c>
      <c r="AY537" s="162" t="s">
        <v>187</v>
      </c>
    </row>
    <row r="538" spans="2:51" s="15" customFormat="1" ht="11.25">
      <c r="B538" s="186"/>
      <c r="D538" s="151" t="s">
        <v>197</v>
      </c>
      <c r="E538" s="187" t="s">
        <v>1</v>
      </c>
      <c r="F538" s="188" t="s">
        <v>492</v>
      </c>
      <c r="H538" s="189">
        <v>536.83800000000008</v>
      </c>
      <c r="I538" s="190"/>
      <c r="L538" s="186"/>
      <c r="M538" s="191"/>
      <c r="T538" s="192"/>
      <c r="AT538" s="187" t="s">
        <v>197</v>
      </c>
      <c r="AU538" s="187" t="s">
        <v>84</v>
      </c>
      <c r="AV538" s="15" t="s">
        <v>210</v>
      </c>
      <c r="AW538" s="15" t="s">
        <v>30</v>
      </c>
      <c r="AX538" s="15" t="s">
        <v>73</v>
      </c>
      <c r="AY538" s="187" t="s">
        <v>187</v>
      </c>
    </row>
    <row r="539" spans="2:51" s="12" customFormat="1" ht="11.25">
      <c r="B539" s="155"/>
      <c r="D539" s="151" t="s">
        <v>197</v>
      </c>
      <c r="E539" s="156" t="s">
        <v>1</v>
      </c>
      <c r="F539" s="157" t="s">
        <v>632</v>
      </c>
      <c r="H539" s="156" t="s">
        <v>1</v>
      </c>
      <c r="I539" s="158"/>
      <c r="L539" s="155"/>
      <c r="M539" s="159"/>
      <c r="T539" s="160"/>
      <c r="AT539" s="156" t="s">
        <v>197</v>
      </c>
      <c r="AU539" s="156" t="s">
        <v>84</v>
      </c>
      <c r="AV539" s="12" t="s">
        <v>80</v>
      </c>
      <c r="AW539" s="12" t="s">
        <v>30</v>
      </c>
      <c r="AX539" s="12" t="s">
        <v>73</v>
      </c>
      <c r="AY539" s="156" t="s">
        <v>187</v>
      </c>
    </row>
    <row r="540" spans="2:51" s="13" customFormat="1" ht="11.25">
      <c r="B540" s="161"/>
      <c r="D540" s="151" t="s">
        <v>197</v>
      </c>
      <c r="E540" s="162" t="s">
        <v>1</v>
      </c>
      <c r="F540" s="163" t="s">
        <v>633</v>
      </c>
      <c r="H540" s="164">
        <v>34.24</v>
      </c>
      <c r="I540" s="165"/>
      <c r="L540" s="161"/>
      <c r="M540" s="166"/>
      <c r="T540" s="167"/>
      <c r="AT540" s="162" t="s">
        <v>197</v>
      </c>
      <c r="AU540" s="162" t="s">
        <v>84</v>
      </c>
      <c r="AV540" s="13" t="s">
        <v>84</v>
      </c>
      <c r="AW540" s="13" t="s">
        <v>30</v>
      </c>
      <c r="AX540" s="13" t="s">
        <v>73</v>
      </c>
      <c r="AY540" s="162" t="s">
        <v>187</v>
      </c>
    </row>
    <row r="541" spans="2:51" s="13" customFormat="1" ht="11.25">
      <c r="B541" s="161"/>
      <c r="D541" s="151" t="s">
        <v>197</v>
      </c>
      <c r="E541" s="162" t="s">
        <v>1</v>
      </c>
      <c r="F541" s="163" t="s">
        <v>634</v>
      </c>
      <c r="H541" s="164">
        <v>14.96</v>
      </c>
      <c r="I541" s="165"/>
      <c r="L541" s="161"/>
      <c r="M541" s="166"/>
      <c r="T541" s="167"/>
      <c r="AT541" s="162" t="s">
        <v>197</v>
      </c>
      <c r="AU541" s="162" t="s">
        <v>84</v>
      </c>
      <c r="AV541" s="13" t="s">
        <v>84</v>
      </c>
      <c r="AW541" s="13" t="s">
        <v>30</v>
      </c>
      <c r="AX541" s="13" t="s">
        <v>73</v>
      </c>
      <c r="AY541" s="162" t="s">
        <v>187</v>
      </c>
    </row>
    <row r="542" spans="2:51" s="13" customFormat="1" ht="11.25">
      <c r="B542" s="161"/>
      <c r="D542" s="151" t="s">
        <v>197</v>
      </c>
      <c r="E542" s="162" t="s">
        <v>1</v>
      </c>
      <c r="F542" s="163" t="s">
        <v>635</v>
      </c>
      <c r="H542" s="164">
        <v>20.57</v>
      </c>
      <c r="I542" s="165"/>
      <c r="L542" s="161"/>
      <c r="M542" s="166"/>
      <c r="T542" s="167"/>
      <c r="AT542" s="162" t="s">
        <v>197</v>
      </c>
      <c r="AU542" s="162" t="s">
        <v>84</v>
      </c>
      <c r="AV542" s="13" t="s">
        <v>84</v>
      </c>
      <c r="AW542" s="13" t="s">
        <v>30</v>
      </c>
      <c r="AX542" s="13" t="s">
        <v>73</v>
      </c>
      <c r="AY542" s="162" t="s">
        <v>187</v>
      </c>
    </row>
    <row r="543" spans="2:51" s="13" customFormat="1" ht="11.25">
      <c r="B543" s="161"/>
      <c r="D543" s="151" t="s">
        <v>197</v>
      </c>
      <c r="E543" s="162" t="s">
        <v>1</v>
      </c>
      <c r="F543" s="163" t="s">
        <v>636</v>
      </c>
      <c r="H543" s="164">
        <v>-2.2000000000000002</v>
      </c>
      <c r="I543" s="165"/>
      <c r="L543" s="161"/>
      <c r="M543" s="166"/>
      <c r="T543" s="167"/>
      <c r="AT543" s="162" t="s">
        <v>197</v>
      </c>
      <c r="AU543" s="162" t="s">
        <v>84</v>
      </c>
      <c r="AV543" s="13" t="s">
        <v>84</v>
      </c>
      <c r="AW543" s="13" t="s">
        <v>30</v>
      </c>
      <c r="AX543" s="13" t="s">
        <v>73</v>
      </c>
      <c r="AY543" s="162" t="s">
        <v>187</v>
      </c>
    </row>
    <row r="544" spans="2:51" s="13" customFormat="1" ht="11.25">
      <c r="B544" s="161"/>
      <c r="D544" s="151" t="s">
        <v>197</v>
      </c>
      <c r="E544" s="162" t="s">
        <v>1</v>
      </c>
      <c r="F544" s="163" t="s">
        <v>637</v>
      </c>
      <c r="H544" s="164">
        <v>0.51</v>
      </c>
      <c r="I544" s="165"/>
      <c r="L544" s="161"/>
      <c r="M544" s="166"/>
      <c r="T544" s="167"/>
      <c r="AT544" s="162" t="s">
        <v>197</v>
      </c>
      <c r="AU544" s="162" t="s">
        <v>84</v>
      </c>
      <c r="AV544" s="13" t="s">
        <v>84</v>
      </c>
      <c r="AW544" s="13" t="s">
        <v>30</v>
      </c>
      <c r="AX544" s="13" t="s">
        <v>73</v>
      </c>
      <c r="AY544" s="162" t="s">
        <v>187</v>
      </c>
    </row>
    <row r="545" spans="2:65" s="13" customFormat="1" ht="11.25">
      <c r="B545" s="161"/>
      <c r="D545" s="151" t="s">
        <v>197</v>
      </c>
      <c r="E545" s="162" t="s">
        <v>1</v>
      </c>
      <c r="F545" s="163" t="s">
        <v>638</v>
      </c>
      <c r="H545" s="164">
        <v>44.697000000000003</v>
      </c>
      <c r="I545" s="165"/>
      <c r="L545" s="161"/>
      <c r="M545" s="166"/>
      <c r="T545" s="167"/>
      <c r="AT545" s="162" t="s">
        <v>197</v>
      </c>
      <c r="AU545" s="162" t="s">
        <v>84</v>
      </c>
      <c r="AV545" s="13" t="s">
        <v>84</v>
      </c>
      <c r="AW545" s="13" t="s">
        <v>30</v>
      </c>
      <c r="AX545" s="13" t="s">
        <v>73</v>
      </c>
      <c r="AY545" s="162" t="s">
        <v>187</v>
      </c>
    </row>
    <row r="546" spans="2:65" s="15" customFormat="1" ht="11.25">
      <c r="B546" s="186"/>
      <c r="D546" s="151" t="s">
        <v>197</v>
      </c>
      <c r="E546" s="187" t="s">
        <v>1</v>
      </c>
      <c r="F546" s="188" t="s">
        <v>492</v>
      </c>
      <c r="H546" s="189">
        <v>112.77700000000002</v>
      </c>
      <c r="I546" s="190"/>
      <c r="L546" s="186"/>
      <c r="M546" s="191"/>
      <c r="T546" s="192"/>
      <c r="AT546" s="187" t="s">
        <v>197</v>
      </c>
      <c r="AU546" s="187" t="s">
        <v>84</v>
      </c>
      <c r="AV546" s="15" t="s">
        <v>210</v>
      </c>
      <c r="AW546" s="15" t="s">
        <v>30</v>
      </c>
      <c r="AX546" s="15" t="s">
        <v>73</v>
      </c>
      <c r="AY546" s="187" t="s">
        <v>187</v>
      </c>
    </row>
    <row r="547" spans="2:65" s="14" customFormat="1" ht="11.25">
      <c r="B547" s="168"/>
      <c r="D547" s="151" t="s">
        <v>197</v>
      </c>
      <c r="E547" s="169" t="s">
        <v>1</v>
      </c>
      <c r="F547" s="170" t="s">
        <v>202</v>
      </c>
      <c r="H547" s="171">
        <v>1186.8150000000001</v>
      </c>
      <c r="I547" s="172"/>
      <c r="L547" s="168"/>
      <c r="M547" s="173"/>
      <c r="T547" s="174"/>
      <c r="AT547" s="169" t="s">
        <v>197</v>
      </c>
      <c r="AU547" s="169" t="s">
        <v>84</v>
      </c>
      <c r="AV547" s="14" t="s">
        <v>193</v>
      </c>
      <c r="AW547" s="14" t="s">
        <v>30</v>
      </c>
      <c r="AX547" s="14" t="s">
        <v>80</v>
      </c>
      <c r="AY547" s="169" t="s">
        <v>187</v>
      </c>
    </row>
    <row r="548" spans="2:65" s="1" customFormat="1" ht="37.9" customHeight="1">
      <c r="B548" s="32"/>
      <c r="C548" s="137" t="s">
        <v>639</v>
      </c>
      <c r="D548" s="137" t="s">
        <v>189</v>
      </c>
      <c r="E548" s="138" t="s">
        <v>640</v>
      </c>
      <c r="F548" s="139" t="s">
        <v>641</v>
      </c>
      <c r="G548" s="140" t="s">
        <v>245</v>
      </c>
      <c r="H548" s="141">
        <v>140.49199999999999</v>
      </c>
      <c r="I548" s="142"/>
      <c r="J548" s="143">
        <f>ROUND(I548*H548,2)</f>
        <v>0</v>
      </c>
      <c r="K548" s="144"/>
      <c r="L548" s="32"/>
      <c r="M548" s="145" t="s">
        <v>1</v>
      </c>
      <c r="N548" s="146" t="s">
        <v>39</v>
      </c>
      <c r="P548" s="147">
        <f>O548*H548</f>
        <v>0</v>
      </c>
      <c r="Q548" s="147">
        <v>0</v>
      </c>
      <c r="R548" s="147">
        <f>Q548*H548</f>
        <v>0</v>
      </c>
      <c r="S548" s="147">
        <v>0</v>
      </c>
      <c r="T548" s="148">
        <f>S548*H548</f>
        <v>0</v>
      </c>
      <c r="AR548" s="149" t="s">
        <v>193</v>
      </c>
      <c r="AT548" s="149" t="s">
        <v>189</v>
      </c>
      <c r="AU548" s="149" t="s">
        <v>84</v>
      </c>
      <c r="AY548" s="17" t="s">
        <v>187</v>
      </c>
      <c r="BE548" s="150">
        <f>IF(N548="základní",J548,0)</f>
        <v>0</v>
      </c>
      <c r="BF548" s="150">
        <f>IF(N548="snížená",J548,0)</f>
        <v>0</v>
      </c>
      <c r="BG548" s="150">
        <f>IF(N548="zákl. přenesená",J548,0)</f>
        <v>0</v>
      </c>
      <c r="BH548" s="150">
        <f>IF(N548="sníž. přenesená",J548,0)</f>
        <v>0</v>
      </c>
      <c r="BI548" s="150">
        <f>IF(N548="nulová",J548,0)</f>
        <v>0</v>
      </c>
      <c r="BJ548" s="17" t="s">
        <v>84</v>
      </c>
      <c r="BK548" s="150">
        <f>ROUND(I548*H548,2)</f>
        <v>0</v>
      </c>
      <c r="BL548" s="17" t="s">
        <v>193</v>
      </c>
      <c r="BM548" s="149" t="s">
        <v>642</v>
      </c>
    </row>
    <row r="549" spans="2:65" s="12" customFormat="1" ht="11.25">
      <c r="B549" s="155"/>
      <c r="D549" s="151" t="s">
        <v>197</v>
      </c>
      <c r="E549" s="156" t="s">
        <v>1</v>
      </c>
      <c r="F549" s="157" t="s">
        <v>207</v>
      </c>
      <c r="H549" s="156" t="s">
        <v>1</v>
      </c>
      <c r="I549" s="158"/>
      <c r="L549" s="155"/>
      <c r="M549" s="159"/>
      <c r="T549" s="160"/>
      <c r="AT549" s="156" t="s">
        <v>197</v>
      </c>
      <c r="AU549" s="156" t="s">
        <v>84</v>
      </c>
      <c r="AV549" s="12" t="s">
        <v>80</v>
      </c>
      <c r="AW549" s="12" t="s">
        <v>30</v>
      </c>
      <c r="AX549" s="12" t="s">
        <v>73</v>
      </c>
      <c r="AY549" s="156" t="s">
        <v>187</v>
      </c>
    </row>
    <row r="550" spans="2:65" s="12" customFormat="1" ht="11.25">
      <c r="B550" s="155"/>
      <c r="D550" s="151" t="s">
        <v>197</v>
      </c>
      <c r="E550" s="156" t="s">
        <v>1</v>
      </c>
      <c r="F550" s="157" t="s">
        <v>643</v>
      </c>
      <c r="H550" s="156" t="s">
        <v>1</v>
      </c>
      <c r="I550" s="158"/>
      <c r="L550" s="155"/>
      <c r="M550" s="159"/>
      <c r="T550" s="160"/>
      <c r="AT550" s="156" t="s">
        <v>197</v>
      </c>
      <c r="AU550" s="156" t="s">
        <v>84</v>
      </c>
      <c r="AV550" s="12" t="s">
        <v>80</v>
      </c>
      <c r="AW550" s="12" t="s">
        <v>30</v>
      </c>
      <c r="AX550" s="12" t="s">
        <v>73</v>
      </c>
      <c r="AY550" s="156" t="s">
        <v>187</v>
      </c>
    </row>
    <row r="551" spans="2:65" s="13" customFormat="1" ht="11.25">
      <c r="B551" s="161"/>
      <c r="D551" s="151" t="s">
        <v>197</v>
      </c>
      <c r="E551" s="162" t="s">
        <v>1</v>
      </c>
      <c r="F551" s="163" t="s">
        <v>644</v>
      </c>
      <c r="H551" s="164">
        <v>64.188000000000002</v>
      </c>
      <c r="I551" s="165"/>
      <c r="L551" s="161"/>
      <c r="M551" s="166"/>
      <c r="T551" s="167"/>
      <c r="AT551" s="162" t="s">
        <v>197</v>
      </c>
      <c r="AU551" s="162" t="s">
        <v>84</v>
      </c>
      <c r="AV551" s="13" t="s">
        <v>84</v>
      </c>
      <c r="AW551" s="13" t="s">
        <v>30</v>
      </c>
      <c r="AX551" s="13" t="s">
        <v>73</v>
      </c>
      <c r="AY551" s="162" t="s">
        <v>187</v>
      </c>
    </row>
    <row r="552" spans="2:65" s="13" customFormat="1" ht="11.25">
      <c r="B552" s="161"/>
      <c r="D552" s="151" t="s">
        <v>197</v>
      </c>
      <c r="E552" s="162" t="s">
        <v>1</v>
      </c>
      <c r="F552" s="163" t="s">
        <v>645</v>
      </c>
      <c r="H552" s="164">
        <v>9.6159999999999997</v>
      </c>
      <c r="I552" s="165"/>
      <c r="L552" s="161"/>
      <c r="M552" s="166"/>
      <c r="T552" s="167"/>
      <c r="AT552" s="162" t="s">
        <v>197</v>
      </c>
      <c r="AU552" s="162" t="s">
        <v>84</v>
      </c>
      <c r="AV552" s="13" t="s">
        <v>84</v>
      </c>
      <c r="AW552" s="13" t="s">
        <v>30</v>
      </c>
      <c r="AX552" s="13" t="s">
        <v>73</v>
      </c>
      <c r="AY552" s="162" t="s">
        <v>187</v>
      </c>
    </row>
    <row r="553" spans="2:65" s="13" customFormat="1" ht="11.25">
      <c r="B553" s="161"/>
      <c r="D553" s="151" t="s">
        <v>197</v>
      </c>
      <c r="E553" s="162" t="s">
        <v>1</v>
      </c>
      <c r="F553" s="163" t="s">
        <v>646</v>
      </c>
      <c r="H553" s="164">
        <v>66.688000000000002</v>
      </c>
      <c r="I553" s="165"/>
      <c r="L553" s="161"/>
      <c r="M553" s="166"/>
      <c r="T553" s="167"/>
      <c r="AT553" s="162" t="s">
        <v>197</v>
      </c>
      <c r="AU553" s="162" t="s">
        <v>84</v>
      </c>
      <c r="AV553" s="13" t="s">
        <v>84</v>
      </c>
      <c r="AW553" s="13" t="s">
        <v>30</v>
      </c>
      <c r="AX553" s="13" t="s">
        <v>73</v>
      </c>
      <c r="AY553" s="162" t="s">
        <v>187</v>
      </c>
    </row>
    <row r="554" spans="2:65" s="14" customFormat="1" ht="11.25">
      <c r="B554" s="168"/>
      <c r="D554" s="151" t="s">
        <v>197</v>
      </c>
      <c r="E554" s="169" t="s">
        <v>1</v>
      </c>
      <c r="F554" s="170" t="s">
        <v>202</v>
      </c>
      <c r="H554" s="171">
        <v>140.49200000000002</v>
      </c>
      <c r="I554" s="172"/>
      <c r="L554" s="168"/>
      <c r="M554" s="173"/>
      <c r="T554" s="174"/>
      <c r="AT554" s="169" t="s">
        <v>197</v>
      </c>
      <c r="AU554" s="169" t="s">
        <v>84</v>
      </c>
      <c r="AV554" s="14" t="s">
        <v>193</v>
      </c>
      <c r="AW554" s="14" t="s">
        <v>30</v>
      </c>
      <c r="AX554" s="14" t="s">
        <v>80</v>
      </c>
      <c r="AY554" s="169" t="s">
        <v>187</v>
      </c>
    </row>
    <row r="555" spans="2:65" s="1" customFormat="1" ht="37.9" customHeight="1">
      <c r="B555" s="32"/>
      <c r="C555" s="137" t="s">
        <v>647</v>
      </c>
      <c r="D555" s="137" t="s">
        <v>189</v>
      </c>
      <c r="E555" s="138" t="s">
        <v>648</v>
      </c>
      <c r="F555" s="139" t="s">
        <v>649</v>
      </c>
      <c r="G555" s="140" t="s">
        <v>245</v>
      </c>
      <c r="H555" s="141">
        <v>140.49199999999999</v>
      </c>
      <c r="I555" s="142"/>
      <c r="J555" s="143">
        <f>ROUND(I555*H555,2)</f>
        <v>0</v>
      </c>
      <c r="K555" s="144"/>
      <c r="L555" s="32"/>
      <c r="M555" s="145" t="s">
        <v>1</v>
      </c>
      <c r="N555" s="146" t="s">
        <v>39</v>
      </c>
      <c r="P555" s="147">
        <f>O555*H555</f>
        <v>0</v>
      </c>
      <c r="Q555" s="147">
        <v>0</v>
      </c>
      <c r="R555" s="147">
        <f>Q555*H555</f>
        <v>0</v>
      </c>
      <c r="S555" s="147">
        <v>0</v>
      </c>
      <c r="T555" s="148">
        <f>S555*H555</f>
        <v>0</v>
      </c>
      <c r="AR555" s="149" t="s">
        <v>193</v>
      </c>
      <c r="AT555" s="149" t="s">
        <v>189</v>
      </c>
      <c r="AU555" s="149" t="s">
        <v>84</v>
      </c>
      <c r="AY555" s="17" t="s">
        <v>187</v>
      </c>
      <c r="BE555" s="150">
        <f>IF(N555="základní",J555,0)</f>
        <v>0</v>
      </c>
      <c r="BF555" s="150">
        <f>IF(N555="snížená",J555,0)</f>
        <v>0</v>
      </c>
      <c r="BG555" s="150">
        <f>IF(N555="zákl. přenesená",J555,0)</f>
        <v>0</v>
      </c>
      <c r="BH555" s="150">
        <f>IF(N555="sníž. přenesená",J555,0)</f>
        <v>0</v>
      </c>
      <c r="BI555" s="150">
        <f>IF(N555="nulová",J555,0)</f>
        <v>0</v>
      </c>
      <c r="BJ555" s="17" t="s">
        <v>84</v>
      </c>
      <c r="BK555" s="150">
        <f>ROUND(I555*H555,2)</f>
        <v>0</v>
      </c>
      <c r="BL555" s="17" t="s">
        <v>193</v>
      </c>
      <c r="BM555" s="149" t="s">
        <v>650</v>
      </c>
    </row>
    <row r="556" spans="2:65" s="1" customFormat="1" ht="29.25">
      <c r="B556" s="32"/>
      <c r="D556" s="151" t="s">
        <v>195</v>
      </c>
      <c r="F556" s="152" t="s">
        <v>651</v>
      </c>
      <c r="I556" s="153"/>
      <c r="L556" s="32"/>
      <c r="M556" s="154"/>
      <c r="T556" s="56"/>
      <c r="AT556" s="17" t="s">
        <v>195</v>
      </c>
      <c r="AU556" s="17" t="s">
        <v>84</v>
      </c>
    </row>
    <row r="557" spans="2:65" s="12" customFormat="1" ht="11.25">
      <c r="B557" s="155"/>
      <c r="D557" s="151" t="s">
        <v>197</v>
      </c>
      <c r="E557" s="156" t="s">
        <v>1</v>
      </c>
      <c r="F557" s="157" t="s">
        <v>207</v>
      </c>
      <c r="H557" s="156" t="s">
        <v>1</v>
      </c>
      <c r="I557" s="158"/>
      <c r="L557" s="155"/>
      <c r="M557" s="159"/>
      <c r="T557" s="160"/>
      <c r="AT557" s="156" t="s">
        <v>197</v>
      </c>
      <c r="AU557" s="156" t="s">
        <v>84</v>
      </c>
      <c r="AV557" s="12" t="s">
        <v>80</v>
      </c>
      <c r="AW557" s="12" t="s">
        <v>30</v>
      </c>
      <c r="AX557" s="12" t="s">
        <v>73</v>
      </c>
      <c r="AY557" s="156" t="s">
        <v>187</v>
      </c>
    </row>
    <row r="558" spans="2:65" s="12" customFormat="1" ht="11.25">
      <c r="B558" s="155"/>
      <c r="D558" s="151" t="s">
        <v>197</v>
      </c>
      <c r="E558" s="156" t="s">
        <v>1</v>
      </c>
      <c r="F558" s="157" t="s">
        <v>643</v>
      </c>
      <c r="H558" s="156" t="s">
        <v>1</v>
      </c>
      <c r="I558" s="158"/>
      <c r="L558" s="155"/>
      <c r="M558" s="159"/>
      <c r="T558" s="160"/>
      <c r="AT558" s="156" t="s">
        <v>197</v>
      </c>
      <c r="AU558" s="156" t="s">
        <v>84</v>
      </c>
      <c r="AV558" s="12" t="s">
        <v>80</v>
      </c>
      <c r="AW558" s="12" t="s">
        <v>30</v>
      </c>
      <c r="AX558" s="12" t="s">
        <v>73</v>
      </c>
      <c r="AY558" s="156" t="s">
        <v>187</v>
      </c>
    </row>
    <row r="559" spans="2:65" s="13" customFormat="1" ht="11.25">
      <c r="B559" s="161"/>
      <c r="D559" s="151" t="s">
        <v>197</v>
      </c>
      <c r="E559" s="162" t="s">
        <v>1</v>
      </c>
      <c r="F559" s="163" t="s">
        <v>644</v>
      </c>
      <c r="H559" s="164">
        <v>64.188000000000002</v>
      </c>
      <c r="I559" s="165"/>
      <c r="L559" s="161"/>
      <c r="M559" s="166"/>
      <c r="T559" s="167"/>
      <c r="AT559" s="162" t="s">
        <v>197</v>
      </c>
      <c r="AU559" s="162" t="s">
        <v>84</v>
      </c>
      <c r="AV559" s="13" t="s">
        <v>84</v>
      </c>
      <c r="AW559" s="13" t="s">
        <v>30</v>
      </c>
      <c r="AX559" s="13" t="s">
        <v>73</v>
      </c>
      <c r="AY559" s="162" t="s">
        <v>187</v>
      </c>
    </row>
    <row r="560" spans="2:65" s="13" customFormat="1" ht="11.25">
      <c r="B560" s="161"/>
      <c r="D560" s="151" t="s">
        <v>197</v>
      </c>
      <c r="E560" s="162" t="s">
        <v>1</v>
      </c>
      <c r="F560" s="163" t="s">
        <v>645</v>
      </c>
      <c r="H560" s="164">
        <v>9.6159999999999997</v>
      </c>
      <c r="I560" s="165"/>
      <c r="L560" s="161"/>
      <c r="M560" s="166"/>
      <c r="T560" s="167"/>
      <c r="AT560" s="162" t="s">
        <v>197</v>
      </c>
      <c r="AU560" s="162" t="s">
        <v>84</v>
      </c>
      <c r="AV560" s="13" t="s">
        <v>84</v>
      </c>
      <c r="AW560" s="13" t="s">
        <v>30</v>
      </c>
      <c r="AX560" s="13" t="s">
        <v>73</v>
      </c>
      <c r="AY560" s="162" t="s">
        <v>187</v>
      </c>
    </row>
    <row r="561" spans="2:65" s="13" customFormat="1" ht="11.25">
      <c r="B561" s="161"/>
      <c r="D561" s="151" t="s">
        <v>197</v>
      </c>
      <c r="E561" s="162" t="s">
        <v>1</v>
      </c>
      <c r="F561" s="163" t="s">
        <v>646</v>
      </c>
      <c r="H561" s="164">
        <v>66.688000000000002</v>
      </c>
      <c r="I561" s="165"/>
      <c r="L561" s="161"/>
      <c r="M561" s="166"/>
      <c r="T561" s="167"/>
      <c r="AT561" s="162" t="s">
        <v>197</v>
      </c>
      <c r="AU561" s="162" t="s">
        <v>84</v>
      </c>
      <c r="AV561" s="13" t="s">
        <v>84</v>
      </c>
      <c r="AW561" s="13" t="s">
        <v>30</v>
      </c>
      <c r="AX561" s="13" t="s">
        <v>73</v>
      </c>
      <c r="AY561" s="162" t="s">
        <v>187</v>
      </c>
    </row>
    <row r="562" spans="2:65" s="14" customFormat="1" ht="11.25">
      <c r="B562" s="168"/>
      <c r="D562" s="151" t="s">
        <v>197</v>
      </c>
      <c r="E562" s="169" t="s">
        <v>1</v>
      </c>
      <c r="F562" s="170" t="s">
        <v>202</v>
      </c>
      <c r="H562" s="171">
        <v>140.49200000000002</v>
      </c>
      <c r="I562" s="172"/>
      <c r="L562" s="168"/>
      <c r="M562" s="173"/>
      <c r="T562" s="174"/>
      <c r="AT562" s="169" t="s">
        <v>197</v>
      </c>
      <c r="AU562" s="169" t="s">
        <v>84</v>
      </c>
      <c r="AV562" s="14" t="s">
        <v>193</v>
      </c>
      <c r="AW562" s="14" t="s">
        <v>30</v>
      </c>
      <c r="AX562" s="14" t="s">
        <v>80</v>
      </c>
      <c r="AY562" s="169" t="s">
        <v>187</v>
      </c>
    </row>
    <row r="563" spans="2:65" s="1" customFormat="1" ht="16.5" customHeight="1">
      <c r="B563" s="32"/>
      <c r="C563" s="137" t="s">
        <v>652</v>
      </c>
      <c r="D563" s="137" t="s">
        <v>189</v>
      </c>
      <c r="E563" s="138" t="s">
        <v>653</v>
      </c>
      <c r="F563" s="139" t="s">
        <v>654</v>
      </c>
      <c r="G563" s="140" t="s">
        <v>397</v>
      </c>
      <c r="H563" s="141">
        <v>251.685</v>
      </c>
      <c r="I563" s="142"/>
      <c r="J563" s="143">
        <f>ROUND(I563*H563,2)</f>
        <v>0</v>
      </c>
      <c r="K563" s="144"/>
      <c r="L563" s="32"/>
      <c r="M563" s="145" t="s">
        <v>1</v>
      </c>
      <c r="N563" s="146" t="s">
        <v>39</v>
      </c>
      <c r="P563" s="147">
        <f>O563*H563</f>
        <v>0</v>
      </c>
      <c r="Q563" s="147">
        <v>0</v>
      </c>
      <c r="R563" s="147">
        <f>Q563*H563</f>
        <v>0</v>
      </c>
      <c r="S563" s="147">
        <v>0</v>
      </c>
      <c r="T563" s="148">
        <f>S563*H563</f>
        <v>0</v>
      </c>
      <c r="AR563" s="149" t="s">
        <v>193</v>
      </c>
      <c r="AT563" s="149" t="s">
        <v>189</v>
      </c>
      <c r="AU563" s="149" t="s">
        <v>84</v>
      </c>
      <c r="AY563" s="17" t="s">
        <v>187</v>
      </c>
      <c r="BE563" s="150">
        <f>IF(N563="základní",J563,0)</f>
        <v>0</v>
      </c>
      <c r="BF563" s="150">
        <f>IF(N563="snížená",J563,0)</f>
        <v>0</v>
      </c>
      <c r="BG563" s="150">
        <f>IF(N563="zákl. přenesená",J563,0)</f>
        <v>0</v>
      </c>
      <c r="BH563" s="150">
        <f>IF(N563="sníž. přenesená",J563,0)</f>
        <v>0</v>
      </c>
      <c r="BI563" s="150">
        <f>IF(N563="nulová",J563,0)</f>
        <v>0</v>
      </c>
      <c r="BJ563" s="17" t="s">
        <v>84</v>
      </c>
      <c r="BK563" s="150">
        <f>ROUND(I563*H563,2)</f>
        <v>0</v>
      </c>
      <c r="BL563" s="17" t="s">
        <v>193</v>
      </c>
      <c r="BM563" s="149" t="s">
        <v>655</v>
      </c>
    </row>
    <row r="564" spans="2:65" s="1" customFormat="1" ht="24.2" customHeight="1">
      <c r="B564" s="32"/>
      <c r="C564" s="137" t="s">
        <v>656</v>
      </c>
      <c r="D564" s="137" t="s">
        <v>189</v>
      </c>
      <c r="E564" s="138" t="s">
        <v>657</v>
      </c>
      <c r="F564" s="139" t="s">
        <v>658</v>
      </c>
      <c r="G564" s="140" t="s">
        <v>245</v>
      </c>
      <c r="H564" s="141">
        <v>140.49199999999999</v>
      </c>
      <c r="I564" s="142"/>
      <c r="J564" s="143">
        <f>ROUND(I564*H564,2)</f>
        <v>0</v>
      </c>
      <c r="K564" s="144"/>
      <c r="L564" s="32"/>
      <c r="M564" s="145" t="s">
        <v>1</v>
      </c>
      <c r="N564" s="146" t="s">
        <v>39</v>
      </c>
      <c r="P564" s="147">
        <f>O564*H564</f>
        <v>0</v>
      </c>
      <c r="Q564" s="147">
        <v>0</v>
      </c>
      <c r="R564" s="147">
        <f>Q564*H564</f>
        <v>0</v>
      </c>
      <c r="S564" s="147">
        <v>0</v>
      </c>
      <c r="T564" s="148">
        <f>S564*H564</f>
        <v>0</v>
      </c>
      <c r="AR564" s="149" t="s">
        <v>193</v>
      </c>
      <c r="AT564" s="149" t="s">
        <v>189</v>
      </c>
      <c r="AU564" s="149" t="s">
        <v>84</v>
      </c>
      <c r="AY564" s="17" t="s">
        <v>187</v>
      </c>
      <c r="BE564" s="150">
        <f>IF(N564="základní",J564,0)</f>
        <v>0</v>
      </c>
      <c r="BF564" s="150">
        <f>IF(N564="snížená",J564,0)</f>
        <v>0</v>
      </c>
      <c r="BG564" s="150">
        <f>IF(N564="zákl. přenesená",J564,0)</f>
        <v>0</v>
      </c>
      <c r="BH564" s="150">
        <f>IF(N564="sníž. přenesená",J564,0)</f>
        <v>0</v>
      </c>
      <c r="BI564" s="150">
        <f>IF(N564="nulová",J564,0)</f>
        <v>0</v>
      </c>
      <c r="BJ564" s="17" t="s">
        <v>84</v>
      </c>
      <c r="BK564" s="150">
        <f>ROUND(I564*H564,2)</f>
        <v>0</v>
      </c>
      <c r="BL564" s="17" t="s">
        <v>193</v>
      </c>
      <c r="BM564" s="149" t="s">
        <v>659</v>
      </c>
    </row>
    <row r="565" spans="2:65" s="12" customFormat="1" ht="11.25">
      <c r="B565" s="155"/>
      <c r="D565" s="151" t="s">
        <v>197</v>
      </c>
      <c r="E565" s="156" t="s">
        <v>1</v>
      </c>
      <c r="F565" s="157" t="s">
        <v>207</v>
      </c>
      <c r="H565" s="156" t="s">
        <v>1</v>
      </c>
      <c r="I565" s="158"/>
      <c r="L565" s="155"/>
      <c r="M565" s="159"/>
      <c r="T565" s="160"/>
      <c r="AT565" s="156" t="s">
        <v>197</v>
      </c>
      <c r="AU565" s="156" t="s">
        <v>84</v>
      </c>
      <c r="AV565" s="12" t="s">
        <v>80</v>
      </c>
      <c r="AW565" s="12" t="s">
        <v>30</v>
      </c>
      <c r="AX565" s="12" t="s">
        <v>73</v>
      </c>
      <c r="AY565" s="156" t="s">
        <v>187</v>
      </c>
    </row>
    <row r="566" spans="2:65" s="12" customFormat="1" ht="11.25">
      <c r="B566" s="155"/>
      <c r="D566" s="151" t="s">
        <v>197</v>
      </c>
      <c r="E566" s="156" t="s">
        <v>1</v>
      </c>
      <c r="F566" s="157" t="s">
        <v>643</v>
      </c>
      <c r="H566" s="156" t="s">
        <v>1</v>
      </c>
      <c r="I566" s="158"/>
      <c r="L566" s="155"/>
      <c r="M566" s="159"/>
      <c r="T566" s="160"/>
      <c r="AT566" s="156" t="s">
        <v>197</v>
      </c>
      <c r="AU566" s="156" t="s">
        <v>84</v>
      </c>
      <c r="AV566" s="12" t="s">
        <v>80</v>
      </c>
      <c r="AW566" s="12" t="s">
        <v>30</v>
      </c>
      <c r="AX566" s="12" t="s">
        <v>73</v>
      </c>
      <c r="AY566" s="156" t="s">
        <v>187</v>
      </c>
    </row>
    <row r="567" spans="2:65" s="13" customFormat="1" ht="11.25">
      <c r="B567" s="161"/>
      <c r="D567" s="151" t="s">
        <v>197</v>
      </c>
      <c r="E567" s="162" t="s">
        <v>1</v>
      </c>
      <c r="F567" s="163" t="s">
        <v>644</v>
      </c>
      <c r="H567" s="164">
        <v>64.188000000000002</v>
      </c>
      <c r="I567" s="165"/>
      <c r="L567" s="161"/>
      <c r="M567" s="166"/>
      <c r="T567" s="167"/>
      <c r="AT567" s="162" t="s">
        <v>197</v>
      </c>
      <c r="AU567" s="162" t="s">
        <v>84</v>
      </c>
      <c r="AV567" s="13" t="s">
        <v>84</v>
      </c>
      <c r="AW567" s="13" t="s">
        <v>30</v>
      </c>
      <c r="AX567" s="13" t="s">
        <v>73</v>
      </c>
      <c r="AY567" s="162" t="s">
        <v>187</v>
      </c>
    </row>
    <row r="568" spans="2:65" s="13" customFormat="1" ht="11.25">
      <c r="B568" s="161"/>
      <c r="D568" s="151" t="s">
        <v>197</v>
      </c>
      <c r="E568" s="162" t="s">
        <v>1</v>
      </c>
      <c r="F568" s="163" t="s">
        <v>645</v>
      </c>
      <c r="H568" s="164">
        <v>9.6159999999999997</v>
      </c>
      <c r="I568" s="165"/>
      <c r="L568" s="161"/>
      <c r="M568" s="166"/>
      <c r="T568" s="167"/>
      <c r="AT568" s="162" t="s">
        <v>197</v>
      </c>
      <c r="AU568" s="162" t="s">
        <v>84</v>
      </c>
      <c r="AV568" s="13" t="s">
        <v>84</v>
      </c>
      <c r="AW568" s="13" t="s">
        <v>30</v>
      </c>
      <c r="AX568" s="13" t="s">
        <v>73</v>
      </c>
      <c r="AY568" s="162" t="s">
        <v>187</v>
      </c>
    </row>
    <row r="569" spans="2:65" s="13" customFormat="1" ht="11.25">
      <c r="B569" s="161"/>
      <c r="D569" s="151" t="s">
        <v>197</v>
      </c>
      <c r="E569" s="162" t="s">
        <v>1</v>
      </c>
      <c r="F569" s="163" t="s">
        <v>646</v>
      </c>
      <c r="H569" s="164">
        <v>66.688000000000002</v>
      </c>
      <c r="I569" s="165"/>
      <c r="L569" s="161"/>
      <c r="M569" s="166"/>
      <c r="T569" s="167"/>
      <c r="AT569" s="162" t="s">
        <v>197</v>
      </c>
      <c r="AU569" s="162" t="s">
        <v>84</v>
      </c>
      <c r="AV569" s="13" t="s">
        <v>84</v>
      </c>
      <c r="AW569" s="13" t="s">
        <v>30</v>
      </c>
      <c r="AX569" s="13" t="s">
        <v>73</v>
      </c>
      <c r="AY569" s="162" t="s">
        <v>187</v>
      </c>
    </row>
    <row r="570" spans="2:65" s="14" customFormat="1" ht="11.25">
      <c r="B570" s="168"/>
      <c r="D570" s="151" t="s">
        <v>197</v>
      </c>
      <c r="E570" s="169" t="s">
        <v>1</v>
      </c>
      <c r="F570" s="170" t="s">
        <v>202</v>
      </c>
      <c r="H570" s="171">
        <v>140.49200000000002</v>
      </c>
      <c r="I570" s="172"/>
      <c r="L570" s="168"/>
      <c r="M570" s="173"/>
      <c r="T570" s="174"/>
      <c r="AT570" s="169" t="s">
        <v>197</v>
      </c>
      <c r="AU570" s="169" t="s">
        <v>84</v>
      </c>
      <c r="AV570" s="14" t="s">
        <v>193</v>
      </c>
      <c r="AW570" s="14" t="s">
        <v>30</v>
      </c>
      <c r="AX570" s="14" t="s">
        <v>80</v>
      </c>
      <c r="AY570" s="169" t="s">
        <v>187</v>
      </c>
    </row>
    <row r="571" spans="2:65" s="1" customFormat="1" ht="44.25" customHeight="1">
      <c r="B571" s="32"/>
      <c r="C571" s="137" t="s">
        <v>660</v>
      </c>
      <c r="D571" s="137" t="s">
        <v>189</v>
      </c>
      <c r="E571" s="138" t="s">
        <v>661</v>
      </c>
      <c r="F571" s="139" t="s">
        <v>662</v>
      </c>
      <c r="G571" s="140" t="s">
        <v>245</v>
      </c>
      <c r="H571" s="141">
        <v>1186.8150000000001</v>
      </c>
      <c r="I571" s="142"/>
      <c r="J571" s="143">
        <f>ROUND(I571*H571,2)</f>
        <v>0</v>
      </c>
      <c r="K571" s="144"/>
      <c r="L571" s="32"/>
      <c r="M571" s="145" t="s">
        <v>1</v>
      </c>
      <c r="N571" s="146" t="s">
        <v>39</v>
      </c>
      <c r="P571" s="147">
        <f>O571*H571</f>
        <v>0</v>
      </c>
      <c r="Q571" s="147">
        <v>0</v>
      </c>
      <c r="R571" s="147">
        <f>Q571*H571</f>
        <v>0</v>
      </c>
      <c r="S571" s="147">
        <v>0</v>
      </c>
      <c r="T571" s="148">
        <f>S571*H571</f>
        <v>0</v>
      </c>
      <c r="AR571" s="149" t="s">
        <v>193</v>
      </c>
      <c r="AT571" s="149" t="s">
        <v>189</v>
      </c>
      <c r="AU571" s="149" t="s">
        <v>84</v>
      </c>
      <c r="AY571" s="17" t="s">
        <v>187</v>
      </c>
      <c r="BE571" s="150">
        <f>IF(N571="základní",J571,0)</f>
        <v>0</v>
      </c>
      <c r="BF571" s="150">
        <f>IF(N571="snížená",J571,0)</f>
        <v>0</v>
      </c>
      <c r="BG571" s="150">
        <f>IF(N571="zákl. přenesená",J571,0)</f>
        <v>0</v>
      </c>
      <c r="BH571" s="150">
        <f>IF(N571="sníž. přenesená",J571,0)</f>
        <v>0</v>
      </c>
      <c r="BI571" s="150">
        <f>IF(N571="nulová",J571,0)</f>
        <v>0</v>
      </c>
      <c r="BJ571" s="17" t="s">
        <v>84</v>
      </c>
      <c r="BK571" s="150">
        <f>ROUND(I571*H571,2)</f>
        <v>0</v>
      </c>
      <c r="BL571" s="17" t="s">
        <v>193</v>
      </c>
      <c r="BM571" s="149" t="s">
        <v>663</v>
      </c>
    </row>
    <row r="572" spans="2:65" s="1" customFormat="1" ht="68.25">
      <c r="B572" s="32"/>
      <c r="D572" s="151" t="s">
        <v>195</v>
      </c>
      <c r="F572" s="152" t="s">
        <v>584</v>
      </c>
      <c r="I572" s="153"/>
      <c r="L572" s="32"/>
      <c r="M572" s="154"/>
      <c r="T572" s="56"/>
      <c r="AT572" s="17" t="s">
        <v>195</v>
      </c>
      <c r="AU572" s="17" t="s">
        <v>84</v>
      </c>
    </row>
    <row r="573" spans="2:65" s="12" customFormat="1" ht="11.25">
      <c r="B573" s="155"/>
      <c r="D573" s="151" t="s">
        <v>197</v>
      </c>
      <c r="E573" s="156" t="s">
        <v>1</v>
      </c>
      <c r="F573" s="157" t="s">
        <v>207</v>
      </c>
      <c r="H573" s="156" t="s">
        <v>1</v>
      </c>
      <c r="I573" s="158"/>
      <c r="L573" s="155"/>
      <c r="M573" s="159"/>
      <c r="T573" s="160"/>
      <c r="AT573" s="156" t="s">
        <v>197</v>
      </c>
      <c r="AU573" s="156" t="s">
        <v>84</v>
      </c>
      <c r="AV573" s="12" t="s">
        <v>80</v>
      </c>
      <c r="AW573" s="12" t="s">
        <v>30</v>
      </c>
      <c r="AX573" s="12" t="s">
        <v>73</v>
      </c>
      <c r="AY573" s="156" t="s">
        <v>187</v>
      </c>
    </row>
    <row r="574" spans="2:65" s="12" customFormat="1" ht="11.25">
      <c r="B574" s="155"/>
      <c r="D574" s="151" t="s">
        <v>197</v>
      </c>
      <c r="E574" s="156" t="s">
        <v>1</v>
      </c>
      <c r="F574" s="157" t="s">
        <v>307</v>
      </c>
      <c r="H574" s="156" t="s">
        <v>1</v>
      </c>
      <c r="I574" s="158"/>
      <c r="L574" s="155"/>
      <c r="M574" s="159"/>
      <c r="T574" s="160"/>
      <c r="AT574" s="156" t="s">
        <v>197</v>
      </c>
      <c r="AU574" s="156" t="s">
        <v>84</v>
      </c>
      <c r="AV574" s="12" t="s">
        <v>80</v>
      </c>
      <c r="AW574" s="12" t="s">
        <v>30</v>
      </c>
      <c r="AX574" s="12" t="s">
        <v>73</v>
      </c>
      <c r="AY574" s="156" t="s">
        <v>187</v>
      </c>
    </row>
    <row r="575" spans="2:65" s="13" customFormat="1" ht="11.25">
      <c r="B575" s="161"/>
      <c r="D575" s="151" t="s">
        <v>197</v>
      </c>
      <c r="E575" s="162" t="s">
        <v>1</v>
      </c>
      <c r="F575" s="163" t="s">
        <v>608</v>
      </c>
      <c r="H575" s="164">
        <v>104.31</v>
      </c>
      <c r="I575" s="165"/>
      <c r="L575" s="161"/>
      <c r="M575" s="166"/>
      <c r="T575" s="167"/>
      <c r="AT575" s="162" t="s">
        <v>197</v>
      </c>
      <c r="AU575" s="162" t="s">
        <v>84</v>
      </c>
      <c r="AV575" s="13" t="s">
        <v>84</v>
      </c>
      <c r="AW575" s="13" t="s">
        <v>30</v>
      </c>
      <c r="AX575" s="13" t="s">
        <v>73</v>
      </c>
      <c r="AY575" s="162" t="s">
        <v>187</v>
      </c>
    </row>
    <row r="576" spans="2:65" s="13" customFormat="1" ht="11.25">
      <c r="B576" s="161"/>
      <c r="D576" s="151" t="s">
        <v>197</v>
      </c>
      <c r="E576" s="162" t="s">
        <v>1</v>
      </c>
      <c r="F576" s="163" t="s">
        <v>609</v>
      </c>
      <c r="H576" s="164">
        <v>84.18</v>
      </c>
      <c r="I576" s="165"/>
      <c r="L576" s="161"/>
      <c r="M576" s="166"/>
      <c r="T576" s="167"/>
      <c r="AT576" s="162" t="s">
        <v>197</v>
      </c>
      <c r="AU576" s="162" t="s">
        <v>84</v>
      </c>
      <c r="AV576" s="13" t="s">
        <v>84</v>
      </c>
      <c r="AW576" s="13" t="s">
        <v>30</v>
      </c>
      <c r="AX576" s="13" t="s">
        <v>73</v>
      </c>
      <c r="AY576" s="162" t="s">
        <v>187</v>
      </c>
    </row>
    <row r="577" spans="2:51" s="13" customFormat="1" ht="11.25">
      <c r="B577" s="161"/>
      <c r="D577" s="151" t="s">
        <v>197</v>
      </c>
      <c r="E577" s="162" t="s">
        <v>1</v>
      </c>
      <c r="F577" s="163" t="s">
        <v>610</v>
      </c>
      <c r="H577" s="164">
        <v>65.88</v>
      </c>
      <c r="I577" s="165"/>
      <c r="L577" s="161"/>
      <c r="M577" s="166"/>
      <c r="T577" s="167"/>
      <c r="AT577" s="162" t="s">
        <v>197</v>
      </c>
      <c r="AU577" s="162" t="s">
        <v>84</v>
      </c>
      <c r="AV577" s="13" t="s">
        <v>84</v>
      </c>
      <c r="AW577" s="13" t="s">
        <v>30</v>
      </c>
      <c r="AX577" s="13" t="s">
        <v>73</v>
      </c>
      <c r="AY577" s="162" t="s">
        <v>187</v>
      </c>
    </row>
    <row r="578" spans="2:51" s="13" customFormat="1" ht="11.25">
      <c r="B578" s="161"/>
      <c r="D578" s="151" t="s">
        <v>197</v>
      </c>
      <c r="E578" s="162" t="s">
        <v>1</v>
      </c>
      <c r="F578" s="163" t="s">
        <v>612</v>
      </c>
      <c r="H578" s="164">
        <v>12.2</v>
      </c>
      <c r="I578" s="165"/>
      <c r="L578" s="161"/>
      <c r="M578" s="166"/>
      <c r="T578" s="167"/>
      <c r="AT578" s="162" t="s">
        <v>197</v>
      </c>
      <c r="AU578" s="162" t="s">
        <v>84</v>
      </c>
      <c r="AV578" s="13" t="s">
        <v>84</v>
      </c>
      <c r="AW578" s="13" t="s">
        <v>30</v>
      </c>
      <c r="AX578" s="13" t="s">
        <v>73</v>
      </c>
      <c r="AY578" s="162" t="s">
        <v>187</v>
      </c>
    </row>
    <row r="579" spans="2:51" s="13" customFormat="1" ht="11.25">
      <c r="B579" s="161"/>
      <c r="D579" s="151" t="s">
        <v>197</v>
      </c>
      <c r="E579" s="162" t="s">
        <v>1</v>
      </c>
      <c r="F579" s="163" t="s">
        <v>611</v>
      </c>
      <c r="H579" s="164">
        <v>233.02</v>
      </c>
      <c r="I579" s="165"/>
      <c r="L579" s="161"/>
      <c r="M579" s="166"/>
      <c r="T579" s="167"/>
      <c r="AT579" s="162" t="s">
        <v>197</v>
      </c>
      <c r="AU579" s="162" t="s">
        <v>84</v>
      </c>
      <c r="AV579" s="13" t="s">
        <v>84</v>
      </c>
      <c r="AW579" s="13" t="s">
        <v>30</v>
      </c>
      <c r="AX579" s="13" t="s">
        <v>73</v>
      </c>
      <c r="AY579" s="162" t="s">
        <v>187</v>
      </c>
    </row>
    <row r="580" spans="2:51" s="13" customFormat="1" ht="11.25">
      <c r="B580" s="161"/>
      <c r="D580" s="151" t="s">
        <v>197</v>
      </c>
      <c r="E580" s="162" t="s">
        <v>1</v>
      </c>
      <c r="F580" s="163" t="s">
        <v>613</v>
      </c>
      <c r="H580" s="164">
        <v>13.725</v>
      </c>
      <c r="I580" s="165"/>
      <c r="L580" s="161"/>
      <c r="M580" s="166"/>
      <c r="T580" s="167"/>
      <c r="AT580" s="162" t="s">
        <v>197</v>
      </c>
      <c r="AU580" s="162" t="s">
        <v>84</v>
      </c>
      <c r="AV580" s="13" t="s">
        <v>84</v>
      </c>
      <c r="AW580" s="13" t="s">
        <v>30</v>
      </c>
      <c r="AX580" s="13" t="s">
        <v>73</v>
      </c>
      <c r="AY580" s="162" t="s">
        <v>187</v>
      </c>
    </row>
    <row r="581" spans="2:51" s="13" customFormat="1" ht="11.25">
      <c r="B581" s="161"/>
      <c r="D581" s="151" t="s">
        <v>197</v>
      </c>
      <c r="E581" s="162" t="s">
        <v>1</v>
      </c>
      <c r="F581" s="163" t="s">
        <v>614</v>
      </c>
      <c r="H581" s="164">
        <v>3.8130000000000002</v>
      </c>
      <c r="I581" s="165"/>
      <c r="L581" s="161"/>
      <c r="M581" s="166"/>
      <c r="T581" s="167"/>
      <c r="AT581" s="162" t="s">
        <v>197</v>
      </c>
      <c r="AU581" s="162" t="s">
        <v>84</v>
      </c>
      <c r="AV581" s="13" t="s">
        <v>84</v>
      </c>
      <c r="AW581" s="13" t="s">
        <v>30</v>
      </c>
      <c r="AX581" s="13" t="s">
        <v>73</v>
      </c>
      <c r="AY581" s="162" t="s">
        <v>187</v>
      </c>
    </row>
    <row r="582" spans="2:51" s="13" customFormat="1" ht="11.25">
      <c r="B582" s="161"/>
      <c r="D582" s="151" t="s">
        <v>197</v>
      </c>
      <c r="E582" s="162" t="s">
        <v>1</v>
      </c>
      <c r="F582" s="163" t="s">
        <v>615</v>
      </c>
      <c r="H582" s="164">
        <v>49.68</v>
      </c>
      <c r="I582" s="165"/>
      <c r="L582" s="161"/>
      <c r="M582" s="166"/>
      <c r="T582" s="167"/>
      <c r="AT582" s="162" t="s">
        <v>197</v>
      </c>
      <c r="AU582" s="162" t="s">
        <v>84</v>
      </c>
      <c r="AV582" s="13" t="s">
        <v>84</v>
      </c>
      <c r="AW582" s="13" t="s">
        <v>30</v>
      </c>
      <c r="AX582" s="13" t="s">
        <v>73</v>
      </c>
      <c r="AY582" s="162" t="s">
        <v>187</v>
      </c>
    </row>
    <row r="583" spans="2:51" s="13" customFormat="1" ht="11.25">
      <c r="B583" s="161"/>
      <c r="D583" s="151" t="s">
        <v>197</v>
      </c>
      <c r="E583" s="162" t="s">
        <v>1</v>
      </c>
      <c r="F583" s="163" t="s">
        <v>616</v>
      </c>
      <c r="H583" s="164">
        <v>-8.19</v>
      </c>
      <c r="I583" s="165"/>
      <c r="L583" s="161"/>
      <c r="M583" s="166"/>
      <c r="T583" s="167"/>
      <c r="AT583" s="162" t="s">
        <v>197</v>
      </c>
      <c r="AU583" s="162" t="s">
        <v>84</v>
      </c>
      <c r="AV583" s="13" t="s">
        <v>84</v>
      </c>
      <c r="AW583" s="13" t="s">
        <v>30</v>
      </c>
      <c r="AX583" s="13" t="s">
        <v>73</v>
      </c>
      <c r="AY583" s="162" t="s">
        <v>187</v>
      </c>
    </row>
    <row r="584" spans="2:51" s="13" customFormat="1" ht="11.25">
      <c r="B584" s="161"/>
      <c r="D584" s="151" t="s">
        <v>197</v>
      </c>
      <c r="E584" s="162" t="s">
        <v>1</v>
      </c>
      <c r="F584" s="163" t="s">
        <v>617</v>
      </c>
      <c r="H584" s="164">
        <v>-10.53</v>
      </c>
      <c r="I584" s="165"/>
      <c r="L584" s="161"/>
      <c r="M584" s="166"/>
      <c r="T584" s="167"/>
      <c r="AT584" s="162" t="s">
        <v>197</v>
      </c>
      <c r="AU584" s="162" t="s">
        <v>84</v>
      </c>
      <c r="AV584" s="13" t="s">
        <v>84</v>
      </c>
      <c r="AW584" s="13" t="s">
        <v>30</v>
      </c>
      <c r="AX584" s="13" t="s">
        <v>73</v>
      </c>
      <c r="AY584" s="162" t="s">
        <v>187</v>
      </c>
    </row>
    <row r="585" spans="2:51" s="13" customFormat="1" ht="11.25">
      <c r="B585" s="161"/>
      <c r="D585" s="151" t="s">
        <v>197</v>
      </c>
      <c r="E585" s="162" t="s">
        <v>1</v>
      </c>
      <c r="F585" s="163" t="s">
        <v>618</v>
      </c>
      <c r="H585" s="164">
        <v>-2.34</v>
      </c>
      <c r="I585" s="165"/>
      <c r="L585" s="161"/>
      <c r="M585" s="166"/>
      <c r="T585" s="167"/>
      <c r="AT585" s="162" t="s">
        <v>197</v>
      </c>
      <c r="AU585" s="162" t="s">
        <v>84</v>
      </c>
      <c r="AV585" s="13" t="s">
        <v>84</v>
      </c>
      <c r="AW585" s="13" t="s">
        <v>30</v>
      </c>
      <c r="AX585" s="13" t="s">
        <v>73</v>
      </c>
      <c r="AY585" s="162" t="s">
        <v>187</v>
      </c>
    </row>
    <row r="586" spans="2:51" s="13" customFormat="1" ht="11.25">
      <c r="B586" s="161"/>
      <c r="D586" s="151" t="s">
        <v>197</v>
      </c>
      <c r="E586" s="162" t="s">
        <v>1</v>
      </c>
      <c r="F586" s="163" t="s">
        <v>619</v>
      </c>
      <c r="H586" s="164">
        <v>-0.64</v>
      </c>
      <c r="I586" s="165"/>
      <c r="L586" s="161"/>
      <c r="M586" s="166"/>
      <c r="T586" s="167"/>
      <c r="AT586" s="162" t="s">
        <v>197</v>
      </c>
      <c r="AU586" s="162" t="s">
        <v>84</v>
      </c>
      <c r="AV586" s="13" t="s">
        <v>84</v>
      </c>
      <c r="AW586" s="13" t="s">
        <v>30</v>
      </c>
      <c r="AX586" s="13" t="s">
        <v>73</v>
      </c>
      <c r="AY586" s="162" t="s">
        <v>187</v>
      </c>
    </row>
    <row r="587" spans="2:51" s="13" customFormat="1" ht="11.25">
      <c r="B587" s="161"/>
      <c r="D587" s="151" t="s">
        <v>197</v>
      </c>
      <c r="E587" s="162" t="s">
        <v>1</v>
      </c>
      <c r="F587" s="163" t="s">
        <v>620</v>
      </c>
      <c r="H587" s="164">
        <v>-3.8</v>
      </c>
      <c r="I587" s="165"/>
      <c r="L587" s="161"/>
      <c r="M587" s="166"/>
      <c r="T587" s="167"/>
      <c r="AT587" s="162" t="s">
        <v>197</v>
      </c>
      <c r="AU587" s="162" t="s">
        <v>84</v>
      </c>
      <c r="AV587" s="13" t="s">
        <v>84</v>
      </c>
      <c r="AW587" s="13" t="s">
        <v>30</v>
      </c>
      <c r="AX587" s="13" t="s">
        <v>73</v>
      </c>
      <c r="AY587" s="162" t="s">
        <v>187</v>
      </c>
    </row>
    <row r="588" spans="2:51" s="13" customFormat="1" ht="11.25">
      <c r="B588" s="161"/>
      <c r="D588" s="151" t="s">
        <v>197</v>
      </c>
      <c r="E588" s="162" t="s">
        <v>1</v>
      </c>
      <c r="F588" s="163" t="s">
        <v>621</v>
      </c>
      <c r="H588" s="164">
        <v>-2.5</v>
      </c>
      <c r="I588" s="165"/>
      <c r="L588" s="161"/>
      <c r="M588" s="166"/>
      <c r="T588" s="167"/>
      <c r="AT588" s="162" t="s">
        <v>197</v>
      </c>
      <c r="AU588" s="162" t="s">
        <v>84</v>
      </c>
      <c r="AV588" s="13" t="s">
        <v>84</v>
      </c>
      <c r="AW588" s="13" t="s">
        <v>30</v>
      </c>
      <c r="AX588" s="13" t="s">
        <v>73</v>
      </c>
      <c r="AY588" s="162" t="s">
        <v>187</v>
      </c>
    </row>
    <row r="589" spans="2:51" s="13" customFormat="1" ht="11.25">
      <c r="B589" s="161"/>
      <c r="D589" s="151" t="s">
        <v>197</v>
      </c>
      <c r="E589" s="162" t="s">
        <v>1</v>
      </c>
      <c r="F589" s="163" t="s">
        <v>622</v>
      </c>
      <c r="H589" s="164">
        <v>-18.911999999999999</v>
      </c>
      <c r="I589" s="165"/>
      <c r="L589" s="161"/>
      <c r="M589" s="166"/>
      <c r="T589" s="167"/>
      <c r="AT589" s="162" t="s">
        <v>197</v>
      </c>
      <c r="AU589" s="162" t="s">
        <v>84</v>
      </c>
      <c r="AV589" s="13" t="s">
        <v>84</v>
      </c>
      <c r="AW589" s="13" t="s">
        <v>30</v>
      </c>
      <c r="AX589" s="13" t="s">
        <v>73</v>
      </c>
      <c r="AY589" s="162" t="s">
        <v>187</v>
      </c>
    </row>
    <row r="590" spans="2:51" s="13" customFormat="1" ht="11.25">
      <c r="B590" s="161"/>
      <c r="D590" s="151" t="s">
        <v>197</v>
      </c>
      <c r="E590" s="162" t="s">
        <v>1</v>
      </c>
      <c r="F590" s="163" t="s">
        <v>623</v>
      </c>
      <c r="H590" s="164">
        <v>-3.5459999999999998</v>
      </c>
      <c r="I590" s="165"/>
      <c r="L590" s="161"/>
      <c r="M590" s="166"/>
      <c r="T590" s="167"/>
      <c r="AT590" s="162" t="s">
        <v>197</v>
      </c>
      <c r="AU590" s="162" t="s">
        <v>84</v>
      </c>
      <c r="AV590" s="13" t="s">
        <v>84</v>
      </c>
      <c r="AW590" s="13" t="s">
        <v>30</v>
      </c>
      <c r="AX590" s="13" t="s">
        <v>73</v>
      </c>
      <c r="AY590" s="162" t="s">
        <v>187</v>
      </c>
    </row>
    <row r="591" spans="2:51" s="13" customFormat="1" ht="11.25">
      <c r="B591" s="161"/>
      <c r="D591" s="151" t="s">
        <v>197</v>
      </c>
      <c r="E591" s="162" t="s">
        <v>1</v>
      </c>
      <c r="F591" s="163" t="s">
        <v>624</v>
      </c>
      <c r="H591" s="164">
        <v>3.96</v>
      </c>
      <c r="I591" s="165"/>
      <c r="L591" s="161"/>
      <c r="M591" s="166"/>
      <c r="T591" s="167"/>
      <c r="AT591" s="162" t="s">
        <v>197</v>
      </c>
      <c r="AU591" s="162" t="s">
        <v>84</v>
      </c>
      <c r="AV591" s="13" t="s">
        <v>84</v>
      </c>
      <c r="AW591" s="13" t="s">
        <v>30</v>
      </c>
      <c r="AX591" s="13" t="s">
        <v>73</v>
      </c>
      <c r="AY591" s="162" t="s">
        <v>187</v>
      </c>
    </row>
    <row r="592" spans="2:51" s="13" customFormat="1" ht="11.25">
      <c r="B592" s="161"/>
      <c r="D592" s="151" t="s">
        <v>197</v>
      </c>
      <c r="E592" s="162" t="s">
        <v>1</v>
      </c>
      <c r="F592" s="163" t="s">
        <v>625</v>
      </c>
      <c r="H592" s="164">
        <v>4.2</v>
      </c>
      <c r="I592" s="165"/>
      <c r="L592" s="161"/>
      <c r="M592" s="166"/>
      <c r="T592" s="167"/>
      <c r="AT592" s="162" t="s">
        <v>197</v>
      </c>
      <c r="AU592" s="162" t="s">
        <v>84</v>
      </c>
      <c r="AV592" s="13" t="s">
        <v>84</v>
      </c>
      <c r="AW592" s="13" t="s">
        <v>30</v>
      </c>
      <c r="AX592" s="13" t="s">
        <v>73</v>
      </c>
      <c r="AY592" s="162" t="s">
        <v>187</v>
      </c>
    </row>
    <row r="593" spans="2:51" s="13" customFormat="1" ht="11.25">
      <c r="B593" s="161"/>
      <c r="D593" s="151" t="s">
        <v>197</v>
      </c>
      <c r="E593" s="162" t="s">
        <v>1</v>
      </c>
      <c r="F593" s="163" t="s">
        <v>626</v>
      </c>
      <c r="H593" s="164">
        <v>1.8</v>
      </c>
      <c r="I593" s="165"/>
      <c r="L593" s="161"/>
      <c r="M593" s="166"/>
      <c r="T593" s="167"/>
      <c r="AT593" s="162" t="s">
        <v>197</v>
      </c>
      <c r="AU593" s="162" t="s">
        <v>84</v>
      </c>
      <c r="AV593" s="13" t="s">
        <v>84</v>
      </c>
      <c r="AW593" s="13" t="s">
        <v>30</v>
      </c>
      <c r="AX593" s="13" t="s">
        <v>73</v>
      </c>
      <c r="AY593" s="162" t="s">
        <v>187</v>
      </c>
    </row>
    <row r="594" spans="2:51" s="13" customFormat="1" ht="11.25">
      <c r="B594" s="161"/>
      <c r="D594" s="151" t="s">
        <v>197</v>
      </c>
      <c r="E594" s="162" t="s">
        <v>1</v>
      </c>
      <c r="F594" s="163" t="s">
        <v>627</v>
      </c>
      <c r="H594" s="164">
        <v>0.96</v>
      </c>
      <c r="I594" s="165"/>
      <c r="L594" s="161"/>
      <c r="M594" s="166"/>
      <c r="T594" s="167"/>
      <c r="AT594" s="162" t="s">
        <v>197</v>
      </c>
      <c r="AU594" s="162" t="s">
        <v>84</v>
      </c>
      <c r="AV594" s="13" t="s">
        <v>84</v>
      </c>
      <c r="AW594" s="13" t="s">
        <v>30</v>
      </c>
      <c r="AX594" s="13" t="s">
        <v>73</v>
      </c>
      <c r="AY594" s="162" t="s">
        <v>187</v>
      </c>
    </row>
    <row r="595" spans="2:51" s="13" customFormat="1" ht="11.25">
      <c r="B595" s="161"/>
      <c r="D595" s="151" t="s">
        <v>197</v>
      </c>
      <c r="E595" s="162" t="s">
        <v>1</v>
      </c>
      <c r="F595" s="163" t="s">
        <v>628</v>
      </c>
      <c r="H595" s="164">
        <v>2.58</v>
      </c>
      <c r="I595" s="165"/>
      <c r="L595" s="161"/>
      <c r="M595" s="166"/>
      <c r="T595" s="167"/>
      <c r="AT595" s="162" t="s">
        <v>197</v>
      </c>
      <c r="AU595" s="162" t="s">
        <v>84</v>
      </c>
      <c r="AV595" s="13" t="s">
        <v>84</v>
      </c>
      <c r="AW595" s="13" t="s">
        <v>30</v>
      </c>
      <c r="AX595" s="13" t="s">
        <v>73</v>
      </c>
      <c r="AY595" s="162" t="s">
        <v>187</v>
      </c>
    </row>
    <row r="596" spans="2:51" s="13" customFormat="1" ht="11.25">
      <c r="B596" s="161"/>
      <c r="D596" s="151" t="s">
        <v>197</v>
      </c>
      <c r="E596" s="162" t="s">
        <v>1</v>
      </c>
      <c r="F596" s="163" t="s">
        <v>629</v>
      </c>
      <c r="H596" s="164">
        <v>1.35</v>
      </c>
      <c r="I596" s="165"/>
      <c r="L596" s="161"/>
      <c r="M596" s="166"/>
      <c r="T596" s="167"/>
      <c r="AT596" s="162" t="s">
        <v>197</v>
      </c>
      <c r="AU596" s="162" t="s">
        <v>84</v>
      </c>
      <c r="AV596" s="13" t="s">
        <v>84</v>
      </c>
      <c r="AW596" s="13" t="s">
        <v>30</v>
      </c>
      <c r="AX596" s="13" t="s">
        <v>73</v>
      </c>
      <c r="AY596" s="162" t="s">
        <v>187</v>
      </c>
    </row>
    <row r="597" spans="2:51" s="13" customFormat="1" ht="11.25">
      <c r="B597" s="161"/>
      <c r="D597" s="151" t="s">
        <v>197</v>
      </c>
      <c r="E597" s="162" t="s">
        <v>1</v>
      </c>
      <c r="F597" s="163" t="s">
        <v>630</v>
      </c>
      <c r="H597" s="164">
        <v>6</v>
      </c>
      <c r="I597" s="165"/>
      <c r="L597" s="161"/>
      <c r="M597" s="166"/>
      <c r="T597" s="167"/>
      <c r="AT597" s="162" t="s">
        <v>197</v>
      </c>
      <c r="AU597" s="162" t="s">
        <v>84</v>
      </c>
      <c r="AV597" s="13" t="s">
        <v>84</v>
      </c>
      <c r="AW597" s="13" t="s">
        <v>30</v>
      </c>
      <c r="AX597" s="13" t="s">
        <v>73</v>
      </c>
      <c r="AY597" s="162" t="s">
        <v>187</v>
      </c>
    </row>
    <row r="598" spans="2:51" s="15" customFormat="1" ht="11.25">
      <c r="B598" s="186"/>
      <c r="D598" s="151" t="s">
        <v>197</v>
      </c>
      <c r="E598" s="187" t="s">
        <v>1</v>
      </c>
      <c r="F598" s="188" t="s">
        <v>492</v>
      </c>
      <c r="H598" s="189">
        <v>537.20000000000005</v>
      </c>
      <c r="I598" s="190"/>
      <c r="L598" s="186"/>
      <c r="M598" s="191"/>
      <c r="T598" s="192"/>
      <c r="AT598" s="187" t="s">
        <v>197</v>
      </c>
      <c r="AU598" s="187" t="s">
        <v>84</v>
      </c>
      <c r="AV598" s="15" t="s">
        <v>210</v>
      </c>
      <c r="AW598" s="15" t="s">
        <v>30</v>
      </c>
      <c r="AX598" s="15" t="s">
        <v>73</v>
      </c>
      <c r="AY598" s="187" t="s">
        <v>187</v>
      </c>
    </row>
    <row r="599" spans="2:51" s="12" customFormat="1" ht="11.25">
      <c r="B599" s="155"/>
      <c r="D599" s="151" t="s">
        <v>197</v>
      </c>
      <c r="E599" s="156" t="s">
        <v>1</v>
      </c>
      <c r="F599" s="157" t="s">
        <v>311</v>
      </c>
      <c r="H599" s="156" t="s">
        <v>1</v>
      </c>
      <c r="I599" s="158"/>
      <c r="L599" s="155"/>
      <c r="M599" s="159"/>
      <c r="T599" s="160"/>
      <c r="AT599" s="156" t="s">
        <v>197</v>
      </c>
      <c r="AU599" s="156" t="s">
        <v>84</v>
      </c>
      <c r="AV599" s="12" t="s">
        <v>80</v>
      </c>
      <c r="AW599" s="12" t="s">
        <v>30</v>
      </c>
      <c r="AX599" s="12" t="s">
        <v>73</v>
      </c>
      <c r="AY599" s="156" t="s">
        <v>187</v>
      </c>
    </row>
    <row r="600" spans="2:51" s="13" customFormat="1" ht="11.25">
      <c r="B600" s="161"/>
      <c r="D600" s="151" t="s">
        <v>197</v>
      </c>
      <c r="E600" s="162" t="s">
        <v>1</v>
      </c>
      <c r="F600" s="163" t="s">
        <v>608</v>
      </c>
      <c r="H600" s="164">
        <v>104.31</v>
      </c>
      <c r="I600" s="165"/>
      <c r="L600" s="161"/>
      <c r="M600" s="166"/>
      <c r="T600" s="167"/>
      <c r="AT600" s="162" t="s">
        <v>197</v>
      </c>
      <c r="AU600" s="162" t="s">
        <v>84</v>
      </c>
      <c r="AV600" s="13" t="s">
        <v>84</v>
      </c>
      <c r="AW600" s="13" t="s">
        <v>30</v>
      </c>
      <c r="AX600" s="13" t="s">
        <v>73</v>
      </c>
      <c r="AY600" s="162" t="s">
        <v>187</v>
      </c>
    </row>
    <row r="601" spans="2:51" s="13" customFormat="1" ht="11.25">
      <c r="B601" s="161"/>
      <c r="D601" s="151" t="s">
        <v>197</v>
      </c>
      <c r="E601" s="162" t="s">
        <v>1</v>
      </c>
      <c r="F601" s="163" t="s">
        <v>609</v>
      </c>
      <c r="H601" s="164">
        <v>84.18</v>
      </c>
      <c r="I601" s="165"/>
      <c r="L601" s="161"/>
      <c r="M601" s="166"/>
      <c r="T601" s="167"/>
      <c r="AT601" s="162" t="s">
        <v>197</v>
      </c>
      <c r="AU601" s="162" t="s">
        <v>84</v>
      </c>
      <c r="AV601" s="13" t="s">
        <v>84</v>
      </c>
      <c r="AW601" s="13" t="s">
        <v>30</v>
      </c>
      <c r="AX601" s="13" t="s">
        <v>73</v>
      </c>
      <c r="AY601" s="162" t="s">
        <v>187</v>
      </c>
    </row>
    <row r="602" spans="2:51" s="13" customFormat="1" ht="11.25">
      <c r="B602" s="161"/>
      <c r="D602" s="151" t="s">
        <v>197</v>
      </c>
      <c r="E602" s="162" t="s">
        <v>1</v>
      </c>
      <c r="F602" s="163" t="s">
        <v>610</v>
      </c>
      <c r="H602" s="164">
        <v>65.88</v>
      </c>
      <c r="I602" s="165"/>
      <c r="L602" s="161"/>
      <c r="M602" s="166"/>
      <c r="T602" s="167"/>
      <c r="AT602" s="162" t="s">
        <v>197</v>
      </c>
      <c r="AU602" s="162" t="s">
        <v>84</v>
      </c>
      <c r="AV602" s="13" t="s">
        <v>84</v>
      </c>
      <c r="AW602" s="13" t="s">
        <v>30</v>
      </c>
      <c r="AX602" s="13" t="s">
        <v>73</v>
      </c>
      <c r="AY602" s="162" t="s">
        <v>187</v>
      </c>
    </row>
    <row r="603" spans="2:51" s="13" customFormat="1" ht="11.25">
      <c r="B603" s="161"/>
      <c r="D603" s="151" t="s">
        <v>197</v>
      </c>
      <c r="E603" s="162" t="s">
        <v>1</v>
      </c>
      <c r="F603" s="163" t="s">
        <v>612</v>
      </c>
      <c r="H603" s="164">
        <v>12.2</v>
      </c>
      <c r="I603" s="165"/>
      <c r="L603" s="161"/>
      <c r="M603" s="166"/>
      <c r="T603" s="167"/>
      <c r="AT603" s="162" t="s">
        <v>197</v>
      </c>
      <c r="AU603" s="162" t="s">
        <v>84</v>
      </c>
      <c r="AV603" s="13" t="s">
        <v>84</v>
      </c>
      <c r="AW603" s="13" t="s">
        <v>30</v>
      </c>
      <c r="AX603" s="13" t="s">
        <v>73</v>
      </c>
      <c r="AY603" s="162" t="s">
        <v>187</v>
      </c>
    </row>
    <row r="604" spans="2:51" s="13" customFormat="1" ht="11.25">
      <c r="B604" s="161"/>
      <c r="D604" s="151" t="s">
        <v>197</v>
      </c>
      <c r="E604" s="162" t="s">
        <v>1</v>
      </c>
      <c r="F604" s="163" t="s">
        <v>611</v>
      </c>
      <c r="H604" s="164">
        <v>233.02</v>
      </c>
      <c r="I604" s="165"/>
      <c r="L604" s="161"/>
      <c r="M604" s="166"/>
      <c r="T604" s="167"/>
      <c r="AT604" s="162" t="s">
        <v>197</v>
      </c>
      <c r="AU604" s="162" t="s">
        <v>84</v>
      </c>
      <c r="AV604" s="13" t="s">
        <v>84</v>
      </c>
      <c r="AW604" s="13" t="s">
        <v>30</v>
      </c>
      <c r="AX604" s="13" t="s">
        <v>73</v>
      </c>
      <c r="AY604" s="162" t="s">
        <v>187</v>
      </c>
    </row>
    <row r="605" spans="2:51" s="13" customFormat="1" ht="11.25">
      <c r="B605" s="161"/>
      <c r="D605" s="151" t="s">
        <v>197</v>
      </c>
      <c r="E605" s="162" t="s">
        <v>1</v>
      </c>
      <c r="F605" s="163" t="s">
        <v>613</v>
      </c>
      <c r="H605" s="164">
        <v>13.725</v>
      </c>
      <c r="I605" s="165"/>
      <c r="L605" s="161"/>
      <c r="M605" s="166"/>
      <c r="T605" s="167"/>
      <c r="AT605" s="162" t="s">
        <v>197</v>
      </c>
      <c r="AU605" s="162" t="s">
        <v>84</v>
      </c>
      <c r="AV605" s="13" t="s">
        <v>84</v>
      </c>
      <c r="AW605" s="13" t="s">
        <v>30</v>
      </c>
      <c r="AX605" s="13" t="s">
        <v>73</v>
      </c>
      <c r="AY605" s="162" t="s">
        <v>187</v>
      </c>
    </row>
    <row r="606" spans="2:51" s="13" customFormat="1" ht="11.25">
      <c r="B606" s="161"/>
      <c r="D606" s="151" t="s">
        <v>197</v>
      </c>
      <c r="E606" s="162" t="s">
        <v>1</v>
      </c>
      <c r="F606" s="163" t="s">
        <v>615</v>
      </c>
      <c r="H606" s="164">
        <v>49.68</v>
      </c>
      <c r="I606" s="165"/>
      <c r="L606" s="161"/>
      <c r="M606" s="166"/>
      <c r="T606" s="167"/>
      <c r="AT606" s="162" t="s">
        <v>197</v>
      </c>
      <c r="AU606" s="162" t="s">
        <v>84</v>
      </c>
      <c r="AV606" s="13" t="s">
        <v>84</v>
      </c>
      <c r="AW606" s="13" t="s">
        <v>30</v>
      </c>
      <c r="AX606" s="13" t="s">
        <v>73</v>
      </c>
      <c r="AY606" s="162" t="s">
        <v>187</v>
      </c>
    </row>
    <row r="607" spans="2:51" s="13" customFormat="1" ht="11.25">
      <c r="B607" s="161"/>
      <c r="D607" s="151" t="s">
        <v>197</v>
      </c>
      <c r="E607" s="162" t="s">
        <v>1</v>
      </c>
      <c r="F607" s="163" t="s">
        <v>616</v>
      </c>
      <c r="H607" s="164">
        <v>-8.19</v>
      </c>
      <c r="I607" s="165"/>
      <c r="L607" s="161"/>
      <c r="M607" s="166"/>
      <c r="T607" s="167"/>
      <c r="AT607" s="162" t="s">
        <v>197</v>
      </c>
      <c r="AU607" s="162" t="s">
        <v>84</v>
      </c>
      <c r="AV607" s="13" t="s">
        <v>84</v>
      </c>
      <c r="AW607" s="13" t="s">
        <v>30</v>
      </c>
      <c r="AX607" s="13" t="s">
        <v>73</v>
      </c>
      <c r="AY607" s="162" t="s">
        <v>187</v>
      </c>
    </row>
    <row r="608" spans="2:51" s="13" customFormat="1" ht="11.25">
      <c r="B608" s="161"/>
      <c r="D608" s="151" t="s">
        <v>197</v>
      </c>
      <c r="E608" s="162" t="s">
        <v>1</v>
      </c>
      <c r="F608" s="163" t="s">
        <v>617</v>
      </c>
      <c r="H608" s="164">
        <v>-10.53</v>
      </c>
      <c r="I608" s="165"/>
      <c r="L608" s="161"/>
      <c r="M608" s="166"/>
      <c r="T608" s="167"/>
      <c r="AT608" s="162" t="s">
        <v>197</v>
      </c>
      <c r="AU608" s="162" t="s">
        <v>84</v>
      </c>
      <c r="AV608" s="13" t="s">
        <v>84</v>
      </c>
      <c r="AW608" s="13" t="s">
        <v>30</v>
      </c>
      <c r="AX608" s="13" t="s">
        <v>73</v>
      </c>
      <c r="AY608" s="162" t="s">
        <v>187</v>
      </c>
    </row>
    <row r="609" spans="2:51" s="13" customFormat="1" ht="11.25">
      <c r="B609" s="161"/>
      <c r="D609" s="151" t="s">
        <v>197</v>
      </c>
      <c r="E609" s="162" t="s">
        <v>1</v>
      </c>
      <c r="F609" s="163" t="s">
        <v>618</v>
      </c>
      <c r="H609" s="164">
        <v>-2.34</v>
      </c>
      <c r="I609" s="165"/>
      <c r="L609" s="161"/>
      <c r="M609" s="166"/>
      <c r="T609" s="167"/>
      <c r="AT609" s="162" t="s">
        <v>197</v>
      </c>
      <c r="AU609" s="162" t="s">
        <v>84</v>
      </c>
      <c r="AV609" s="13" t="s">
        <v>84</v>
      </c>
      <c r="AW609" s="13" t="s">
        <v>30</v>
      </c>
      <c r="AX609" s="13" t="s">
        <v>73</v>
      </c>
      <c r="AY609" s="162" t="s">
        <v>187</v>
      </c>
    </row>
    <row r="610" spans="2:51" s="13" customFormat="1" ht="11.25">
      <c r="B610" s="161"/>
      <c r="D610" s="151" t="s">
        <v>197</v>
      </c>
      <c r="E610" s="162" t="s">
        <v>1</v>
      </c>
      <c r="F610" s="163" t="s">
        <v>619</v>
      </c>
      <c r="H610" s="164">
        <v>-0.64</v>
      </c>
      <c r="I610" s="165"/>
      <c r="L610" s="161"/>
      <c r="M610" s="166"/>
      <c r="T610" s="167"/>
      <c r="AT610" s="162" t="s">
        <v>197</v>
      </c>
      <c r="AU610" s="162" t="s">
        <v>84</v>
      </c>
      <c r="AV610" s="13" t="s">
        <v>84</v>
      </c>
      <c r="AW610" s="13" t="s">
        <v>30</v>
      </c>
      <c r="AX610" s="13" t="s">
        <v>73</v>
      </c>
      <c r="AY610" s="162" t="s">
        <v>187</v>
      </c>
    </row>
    <row r="611" spans="2:51" s="13" customFormat="1" ht="11.25">
      <c r="B611" s="161"/>
      <c r="D611" s="151" t="s">
        <v>197</v>
      </c>
      <c r="E611" s="162" t="s">
        <v>1</v>
      </c>
      <c r="F611" s="163" t="s">
        <v>631</v>
      </c>
      <c r="H611" s="164">
        <v>-3.895</v>
      </c>
      <c r="I611" s="165"/>
      <c r="L611" s="161"/>
      <c r="M611" s="166"/>
      <c r="T611" s="167"/>
      <c r="AT611" s="162" t="s">
        <v>197</v>
      </c>
      <c r="AU611" s="162" t="s">
        <v>84</v>
      </c>
      <c r="AV611" s="13" t="s">
        <v>84</v>
      </c>
      <c r="AW611" s="13" t="s">
        <v>30</v>
      </c>
      <c r="AX611" s="13" t="s">
        <v>73</v>
      </c>
      <c r="AY611" s="162" t="s">
        <v>187</v>
      </c>
    </row>
    <row r="612" spans="2:51" s="13" customFormat="1" ht="11.25">
      <c r="B612" s="161"/>
      <c r="D612" s="151" t="s">
        <v>197</v>
      </c>
      <c r="E612" s="162" t="s">
        <v>1</v>
      </c>
      <c r="F612" s="163" t="s">
        <v>621</v>
      </c>
      <c r="H612" s="164">
        <v>-2.5</v>
      </c>
      <c r="I612" s="165"/>
      <c r="L612" s="161"/>
      <c r="M612" s="166"/>
      <c r="T612" s="167"/>
      <c r="AT612" s="162" t="s">
        <v>197</v>
      </c>
      <c r="AU612" s="162" t="s">
        <v>84</v>
      </c>
      <c r="AV612" s="13" t="s">
        <v>84</v>
      </c>
      <c r="AW612" s="13" t="s">
        <v>30</v>
      </c>
      <c r="AX612" s="13" t="s">
        <v>73</v>
      </c>
      <c r="AY612" s="162" t="s">
        <v>187</v>
      </c>
    </row>
    <row r="613" spans="2:51" s="13" customFormat="1" ht="11.25">
      <c r="B613" s="161"/>
      <c r="D613" s="151" t="s">
        <v>197</v>
      </c>
      <c r="E613" s="162" t="s">
        <v>1</v>
      </c>
      <c r="F613" s="163" t="s">
        <v>622</v>
      </c>
      <c r="H613" s="164">
        <v>-18.911999999999999</v>
      </c>
      <c r="I613" s="165"/>
      <c r="L613" s="161"/>
      <c r="M613" s="166"/>
      <c r="T613" s="167"/>
      <c r="AT613" s="162" t="s">
        <v>197</v>
      </c>
      <c r="AU613" s="162" t="s">
        <v>84</v>
      </c>
      <c r="AV613" s="13" t="s">
        <v>84</v>
      </c>
      <c r="AW613" s="13" t="s">
        <v>30</v>
      </c>
      <c r="AX613" s="13" t="s">
        <v>73</v>
      </c>
      <c r="AY613" s="162" t="s">
        <v>187</v>
      </c>
    </row>
    <row r="614" spans="2:51" s="13" customFormat="1" ht="11.25">
      <c r="B614" s="161"/>
      <c r="D614" s="151" t="s">
        <v>197</v>
      </c>
      <c r="E614" s="162" t="s">
        <v>1</v>
      </c>
      <c r="F614" s="163" t="s">
        <v>624</v>
      </c>
      <c r="H614" s="164">
        <v>3.96</v>
      </c>
      <c r="I614" s="165"/>
      <c r="L614" s="161"/>
      <c r="M614" s="166"/>
      <c r="T614" s="167"/>
      <c r="AT614" s="162" t="s">
        <v>197</v>
      </c>
      <c r="AU614" s="162" t="s">
        <v>84</v>
      </c>
      <c r="AV614" s="13" t="s">
        <v>84</v>
      </c>
      <c r="AW614" s="13" t="s">
        <v>30</v>
      </c>
      <c r="AX614" s="13" t="s">
        <v>73</v>
      </c>
      <c r="AY614" s="162" t="s">
        <v>187</v>
      </c>
    </row>
    <row r="615" spans="2:51" s="13" customFormat="1" ht="11.25">
      <c r="B615" s="161"/>
      <c r="D615" s="151" t="s">
        <v>197</v>
      </c>
      <c r="E615" s="162" t="s">
        <v>1</v>
      </c>
      <c r="F615" s="163" t="s">
        <v>625</v>
      </c>
      <c r="H615" s="164">
        <v>4.2</v>
      </c>
      <c r="I615" s="165"/>
      <c r="L615" s="161"/>
      <c r="M615" s="166"/>
      <c r="T615" s="167"/>
      <c r="AT615" s="162" t="s">
        <v>197</v>
      </c>
      <c r="AU615" s="162" t="s">
        <v>84</v>
      </c>
      <c r="AV615" s="13" t="s">
        <v>84</v>
      </c>
      <c r="AW615" s="13" t="s">
        <v>30</v>
      </c>
      <c r="AX615" s="13" t="s">
        <v>73</v>
      </c>
      <c r="AY615" s="162" t="s">
        <v>187</v>
      </c>
    </row>
    <row r="616" spans="2:51" s="13" customFormat="1" ht="11.25">
      <c r="B616" s="161"/>
      <c r="D616" s="151" t="s">
        <v>197</v>
      </c>
      <c r="E616" s="162" t="s">
        <v>1</v>
      </c>
      <c r="F616" s="163" t="s">
        <v>626</v>
      </c>
      <c r="H616" s="164">
        <v>1.8</v>
      </c>
      <c r="I616" s="165"/>
      <c r="L616" s="161"/>
      <c r="M616" s="166"/>
      <c r="T616" s="167"/>
      <c r="AT616" s="162" t="s">
        <v>197</v>
      </c>
      <c r="AU616" s="162" t="s">
        <v>84</v>
      </c>
      <c r="AV616" s="13" t="s">
        <v>84</v>
      </c>
      <c r="AW616" s="13" t="s">
        <v>30</v>
      </c>
      <c r="AX616" s="13" t="s">
        <v>73</v>
      </c>
      <c r="AY616" s="162" t="s">
        <v>187</v>
      </c>
    </row>
    <row r="617" spans="2:51" s="13" customFormat="1" ht="11.25">
      <c r="B617" s="161"/>
      <c r="D617" s="151" t="s">
        <v>197</v>
      </c>
      <c r="E617" s="162" t="s">
        <v>1</v>
      </c>
      <c r="F617" s="163" t="s">
        <v>627</v>
      </c>
      <c r="H617" s="164">
        <v>0.96</v>
      </c>
      <c r="I617" s="165"/>
      <c r="L617" s="161"/>
      <c r="M617" s="166"/>
      <c r="T617" s="167"/>
      <c r="AT617" s="162" t="s">
        <v>197</v>
      </c>
      <c r="AU617" s="162" t="s">
        <v>84</v>
      </c>
      <c r="AV617" s="13" t="s">
        <v>84</v>
      </c>
      <c r="AW617" s="13" t="s">
        <v>30</v>
      </c>
      <c r="AX617" s="13" t="s">
        <v>73</v>
      </c>
      <c r="AY617" s="162" t="s">
        <v>187</v>
      </c>
    </row>
    <row r="618" spans="2:51" s="13" customFormat="1" ht="11.25">
      <c r="B618" s="161"/>
      <c r="D618" s="151" t="s">
        <v>197</v>
      </c>
      <c r="E618" s="162" t="s">
        <v>1</v>
      </c>
      <c r="F618" s="163" t="s">
        <v>628</v>
      </c>
      <c r="H618" s="164">
        <v>2.58</v>
      </c>
      <c r="I618" s="165"/>
      <c r="L618" s="161"/>
      <c r="M618" s="166"/>
      <c r="T618" s="167"/>
      <c r="AT618" s="162" t="s">
        <v>197</v>
      </c>
      <c r="AU618" s="162" t="s">
        <v>84</v>
      </c>
      <c r="AV618" s="13" t="s">
        <v>84</v>
      </c>
      <c r="AW618" s="13" t="s">
        <v>30</v>
      </c>
      <c r="AX618" s="13" t="s">
        <v>73</v>
      </c>
      <c r="AY618" s="162" t="s">
        <v>187</v>
      </c>
    </row>
    <row r="619" spans="2:51" s="13" customFormat="1" ht="11.25">
      <c r="B619" s="161"/>
      <c r="D619" s="151" t="s">
        <v>197</v>
      </c>
      <c r="E619" s="162" t="s">
        <v>1</v>
      </c>
      <c r="F619" s="163" t="s">
        <v>629</v>
      </c>
      <c r="H619" s="164">
        <v>1.35</v>
      </c>
      <c r="I619" s="165"/>
      <c r="L619" s="161"/>
      <c r="M619" s="166"/>
      <c r="T619" s="167"/>
      <c r="AT619" s="162" t="s">
        <v>197</v>
      </c>
      <c r="AU619" s="162" t="s">
        <v>84</v>
      </c>
      <c r="AV619" s="13" t="s">
        <v>84</v>
      </c>
      <c r="AW619" s="13" t="s">
        <v>30</v>
      </c>
      <c r="AX619" s="13" t="s">
        <v>73</v>
      </c>
      <c r="AY619" s="162" t="s">
        <v>187</v>
      </c>
    </row>
    <row r="620" spans="2:51" s="13" customFormat="1" ht="11.25">
      <c r="B620" s="161"/>
      <c r="D620" s="151" t="s">
        <v>197</v>
      </c>
      <c r="E620" s="162" t="s">
        <v>1</v>
      </c>
      <c r="F620" s="163" t="s">
        <v>630</v>
      </c>
      <c r="H620" s="164">
        <v>6</v>
      </c>
      <c r="I620" s="165"/>
      <c r="L620" s="161"/>
      <c r="M620" s="166"/>
      <c r="T620" s="167"/>
      <c r="AT620" s="162" t="s">
        <v>197</v>
      </c>
      <c r="AU620" s="162" t="s">
        <v>84</v>
      </c>
      <c r="AV620" s="13" t="s">
        <v>84</v>
      </c>
      <c r="AW620" s="13" t="s">
        <v>30</v>
      </c>
      <c r="AX620" s="13" t="s">
        <v>73</v>
      </c>
      <c r="AY620" s="162" t="s">
        <v>187</v>
      </c>
    </row>
    <row r="621" spans="2:51" s="15" customFormat="1" ht="11.25">
      <c r="B621" s="186"/>
      <c r="D621" s="151" t="s">
        <v>197</v>
      </c>
      <c r="E621" s="187" t="s">
        <v>1</v>
      </c>
      <c r="F621" s="188" t="s">
        <v>492</v>
      </c>
      <c r="H621" s="189">
        <v>536.83800000000008</v>
      </c>
      <c r="I621" s="190"/>
      <c r="L621" s="186"/>
      <c r="M621" s="191"/>
      <c r="T621" s="192"/>
      <c r="AT621" s="187" t="s">
        <v>197</v>
      </c>
      <c r="AU621" s="187" t="s">
        <v>84</v>
      </c>
      <c r="AV621" s="15" t="s">
        <v>210</v>
      </c>
      <c r="AW621" s="15" t="s">
        <v>30</v>
      </c>
      <c r="AX621" s="15" t="s">
        <v>73</v>
      </c>
      <c r="AY621" s="187" t="s">
        <v>187</v>
      </c>
    </row>
    <row r="622" spans="2:51" s="12" customFormat="1" ht="11.25">
      <c r="B622" s="155"/>
      <c r="D622" s="151" t="s">
        <v>197</v>
      </c>
      <c r="E622" s="156" t="s">
        <v>1</v>
      </c>
      <c r="F622" s="157" t="s">
        <v>632</v>
      </c>
      <c r="H622" s="156" t="s">
        <v>1</v>
      </c>
      <c r="I622" s="158"/>
      <c r="L622" s="155"/>
      <c r="M622" s="159"/>
      <c r="T622" s="160"/>
      <c r="AT622" s="156" t="s">
        <v>197</v>
      </c>
      <c r="AU622" s="156" t="s">
        <v>84</v>
      </c>
      <c r="AV622" s="12" t="s">
        <v>80</v>
      </c>
      <c r="AW622" s="12" t="s">
        <v>30</v>
      </c>
      <c r="AX622" s="12" t="s">
        <v>73</v>
      </c>
      <c r="AY622" s="156" t="s">
        <v>187</v>
      </c>
    </row>
    <row r="623" spans="2:51" s="13" customFormat="1" ht="11.25">
      <c r="B623" s="161"/>
      <c r="D623" s="151" t="s">
        <v>197</v>
      </c>
      <c r="E623" s="162" t="s">
        <v>1</v>
      </c>
      <c r="F623" s="163" t="s">
        <v>633</v>
      </c>
      <c r="H623" s="164">
        <v>34.24</v>
      </c>
      <c r="I623" s="165"/>
      <c r="L623" s="161"/>
      <c r="M623" s="166"/>
      <c r="T623" s="167"/>
      <c r="AT623" s="162" t="s">
        <v>197</v>
      </c>
      <c r="AU623" s="162" t="s">
        <v>84</v>
      </c>
      <c r="AV623" s="13" t="s">
        <v>84</v>
      </c>
      <c r="AW623" s="13" t="s">
        <v>30</v>
      </c>
      <c r="AX623" s="13" t="s">
        <v>73</v>
      </c>
      <c r="AY623" s="162" t="s">
        <v>187</v>
      </c>
    </row>
    <row r="624" spans="2:51" s="13" customFormat="1" ht="11.25">
      <c r="B624" s="161"/>
      <c r="D624" s="151" t="s">
        <v>197</v>
      </c>
      <c r="E624" s="162" t="s">
        <v>1</v>
      </c>
      <c r="F624" s="163" t="s">
        <v>634</v>
      </c>
      <c r="H624" s="164">
        <v>14.96</v>
      </c>
      <c r="I624" s="165"/>
      <c r="L624" s="161"/>
      <c r="M624" s="166"/>
      <c r="T624" s="167"/>
      <c r="AT624" s="162" t="s">
        <v>197</v>
      </c>
      <c r="AU624" s="162" t="s">
        <v>84</v>
      </c>
      <c r="AV624" s="13" t="s">
        <v>84</v>
      </c>
      <c r="AW624" s="13" t="s">
        <v>30</v>
      </c>
      <c r="AX624" s="13" t="s">
        <v>73</v>
      </c>
      <c r="AY624" s="162" t="s">
        <v>187</v>
      </c>
    </row>
    <row r="625" spans="2:65" s="13" customFormat="1" ht="11.25">
      <c r="B625" s="161"/>
      <c r="D625" s="151" t="s">
        <v>197</v>
      </c>
      <c r="E625" s="162" t="s">
        <v>1</v>
      </c>
      <c r="F625" s="163" t="s">
        <v>635</v>
      </c>
      <c r="H625" s="164">
        <v>20.57</v>
      </c>
      <c r="I625" s="165"/>
      <c r="L625" s="161"/>
      <c r="M625" s="166"/>
      <c r="T625" s="167"/>
      <c r="AT625" s="162" t="s">
        <v>197</v>
      </c>
      <c r="AU625" s="162" t="s">
        <v>84</v>
      </c>
      <c r="AV625" s="13" t="s">
        <v>84</v>
      </c>
      <c r="AW625" s="13" t="s">
        <v>30</v>
      </c>
      <c r="AX625" s="13" t="s">
        <v>73</v>
      </c>
      <c r="AY625" s="162" t="s">
        <v>187</v>
      </c>
    </row>
    <row r="626" spans="2:65" s="13" customFormat="1" ht="11.25">
      <c r="B626" s="161"/>
      <c r="D626" s="151" t="s">
        <v>197</v>
      </c>
      <c r="E626" s="162" t="s">
        <v>1</v>
      </c>
      <c r="F626" s="163" t="s">
        <v>636</v>
      </c>
      <c r="H626" s="164">
        <v>-2.2000000000000002</v>
      </c>
      <c r="I626" s="165"/>
      <c r="L626" s="161"/>
      <c r="M626" s="166"/>
      <c r="T626" s="167"/>
      <c r="AT626" s="162" t="s">
        <v>197</v>
      </c>
      <c r="AU626" s="162" t="s">
        <v>84</v>
      </c>
      <c r="AV626" s="13" t="s">
        <v>84</v>
      </c>
      <c r="AW626" s="13" t="s">
        <v>30</v>
      </c>
      <c r="AX626" s="13" t="s">
        <v>73</v>
      </c>
      <c r="AY626" s="162" t="s">
        <v>187</v>
      </c>
    </row>
    <row r="627" spans="2:65" s="13" customFormat="1" ht="11.25">
      <c r="B627" s="161"/>
      <c r="D627" s="151" t="s">
        <v>197</v>
      </c>
      <c r="E627" s="162" t="s">
        <v>1</v>
      </c>
      <c r="F627" s="163" t="s">
        <v>637</v>
      </c>
      <c r="H627" s="164">
        <v>0.51</v>
      </c>
      <c r="I627" s="165"/>
      <c r="L627" s="161"/>
      <c r="M627" s="166"/>
      <c r="T627" s="167"/>
      <c r="AT627" s="162" t="s">
        <v>197</v>
      </c>
      <c r="AU627" s="162" t="s">
        <v>84</v>
      </c>
      <c r="AV627" s="13" t="s">
        <v>84</v>
      </c>
      <c r="AW627" s="13" t="s">
        <v>30</v>
      </c>
      <c r="AX627" s="13" t="s">
        <v>73</v>
      </c>
      <c r="AY627" s="162" t="s">
        <v>187</v>
      </c>
    </row>
    <row r="628" spans="2:65" s="13" customFormat="1" ht="11.25">
      <c r="B628" s="161"/>
      <c r="D628" s="151" t="s">
        <v>197</v>
      </c>
      <c r="E628" s="162" t="s">
        <v>1</v>
      </c>
      <c r="F628" s="163" t="s">
        <v>638</v>
      </c>
      <c r="H628" s="164">
        <v>44.697000000000003</v>
      </c>
      <c r="I628" s="165"/>
      <c r="L628" s="161"/>
      <c r="M628" s="166"/>
      <c r="T628" s="167"/>
      <c r="AT628" s="162" t="s">
        <v>197</v>
      </c>
      <c r="AU628" s="162" t="s">
        <v>84</v>
      </c>
      <c r="AV628" s="13" t="s">
        <v>84</v>
      </c>
      <c r="AW628" s="13" t="s">
        <v>30</v>
      </c>
      <c r="AX628" s="13" t="s">
        <v>73</v>
      </c>
      <c r="AY628" s="162" t="s">
        <v>187</v>
      </c>
    </row>
    <row r="629" spans="2:65" s="15" customFormat="1" ht="11.25">
      <c r="B629" s="186"/>
      <c r="D629" s="151" t="s">
        <v>197</v>
      </c>
      <c r="E629" s="187" t="s">
        <v>1</v>
      </c>
      <c r="F629" s="188" t="s">
        <v>492</v>
      </c>
      <c r="H629" s="189">
        <v>112.77700000000002</v>
      </c>
      <c r="I629" s="190"/>
      <c r="L629" s="186"/>
      <c r="M629" s="191"/>
      <c r="T629" s="192"/>
      <c r="AT629" s="187" t="s">
        <v>197</v>
      </c>
      <c r="AU629" s="187" t="s">
        <v>84</v>
      </c>
      <c r="AV629" s="15" t="s">
        <v>210</v>
      </c>
      <c r="AW629" s="15" t="s">
        <v>30</v>
      </c>
      <c r="AX629" s="15" t="s">
        <v>73</v>
      </c>
      <c r="AY629" s="187" t="s">
        <v>187</v>
      </c>
    </row>
    <row r="630" spans="2:65" s="14" customFormat="1" ht="11.25">
      <c r="B630" s="168"/>
      <c r="D630" s="151" t="s">
        <v>197</v>
      </c>
      <c r="E630" s="169" t="s">
        <v>1</v>
      </c>
      <c r="F630" s="170" t="s">
        <v>202</v>
      </c>
      <c r="H630" s="171">
        <v>1186.8150000000001</v>
      </c>
      <c r="I630" s="172"/>
      <c r="L630" s="168"/>
      <c r="M630" s="173"/>
      <c r="T630" s="174"/>
      <c r="AT630" s="169" t="s">
        <v>197</v>
      </c>
      <c r="AU630" s="169" t="s">
        <v>84</v>
      </c>
      <c r="AV630" s="14" t="s">
        <v>193</v>
      </c>
      <c r="AW630" s="14" t="s">
        <v>30</v>
      </c>
      <c r="AX630" s="14" t="s">
        <v>80</v>
      </c>
      <c r="AY630" s="169" t="s">
        <v>187</v>
      </c>
    </row>
    <row r="631" spans="2:65" s="1" customFormat="1" ht="44.25" customHeight="1">
      <c r="B631" s="32"/>
      <c r="C631" s="137" t="s">
        <v>664</v>
      </c>
      <c r="D631" s="137" t="s">
        <v>189</v>
      </c>
      <c r="E631" s="138" t="s">
        <v>665</v>
      </c>
      <c r="F631" s="139" t="s">
        <v>666</v>
      </c>
      <c r="G631" s="140" t="s">
        <v>245</v>
      </c>
      <c r="H631" s="141">
        <v>2967.038</v>
      </c>
      <c r="I631" s="142"/>
      <c r="J631" s="143">
        <f>ROUND(I631*H631,2)</f>
        <v>0</v>
      </c>
      <c r="K631" s="144"/>
      <c r="L631" s="32"/>
      <c r="M631" s="145" t="s">
        <v>1</v>
      </c>
      <c r="N631" s="146" t="s">
        <v>39</v>
      </c>
      <c r="P631" s="147">
        <f>O631*H631</f>
        <v>0</v>
      </c>
      <c r="Q631" s="147">
        <v>0</v>
      </c>
      <c r="R631" s="147">
        <f>Q631*H631</f>
        <v>0</v>
      </c>
      <c r="S631" s="147">
        <v>0</v>
      </c>
      <c r="T631" s="148">
        <f>S631*H631</f>
        <v>0</v>
      </c>
      <c r="AR631" s="149" t="s">
        <v>193</v>
      </c>
      <c r="AT631" s="149" t="s">
        <v>189</v>
      </c>
      <c r="AU631" s="149" t="s">
        <v>84</v>
      </c>
      <c r="AY631" s="17" t="s">
        <v>187</v>
      </c>
      <c r="BE631" s="150">
        <f>IF(N631="základní",J631,0)</f>
        <v>0</v>
      </c>
      <c r="BF631" s="150">
        <f>IF(N631="snížená",J631,0)</f>
        <v>0</v>
      </c>
      <c r="BG631" s="150">
        <f>IF(N631="zákl. přenesená",J631,0)</f>
        <v>0</v>
      </c>
      <c r="BH631" s="150">
        <f>IF(N631="sníž. přenesená",J631,0)</f>
        <v>0</v>
      </c>
      <c r="BI631" s="150">
        <f>IF(N631="nulová",J631,0)</f>
        <v>0</v>
      </c>
      <c r="BJ631" s="17" t="s">
        <v>84</v>
      </c>
      <c r="BK631" s="150">
        <f>ROUND(I631*H631,2)</f>
        <v>0</v>
      </c>
      <c r="BL631" s="17" t="s">
        <v>193</v>
      </c>
      <c r="BM631" s="149" t="s">
        <v>667</v>
      </c>
    </row>
    <row r="632" spans="2:65" s="1" customFormat="1" ht="68.25">
      <c r="B632" s="32"/>
      <c r="D632" s="151" t="s">
        <v>195</v>
      </c>
      <c r="F632" s="152" t="s">
        <v>584</v>
      </c>
      <c r="I632" s="153"/>
      <c r="L632" s="32"/>
      <c r="M632" s="154"/>
      <c r="T632" s="56"/>
      <c r="AT632" s="17" t="s">
        <v>195</v>
      </c>
      <c r="AU632" s="17" t="s">
        <v>84</v>
      </c>
    </row>
    <row r="633" spans="2:65" s="12" customFormat="1" ht="11.25">
      <c r="B633" s="155"/>
      <c r="D633" s="151" t="s">
        <v>197</v>
      </c>
      <c r="E633" s="156" t="s">
        <v>1</v>
      </c>
      <c r="F633" s="157" t="s">
        <v>207</v>
      </c>
      <c r="H633" s="156" t="s">
        <v>1</v>
      </c>
      <c r="I633" s="158"/>
      <c r="L633" s="155"/>
      <c r="M633" s="159"/>
      <c r="T633" s="160"/>
      <c r="AT633" s="156" t="s">
        <v>197</v>
      </c>
      <c r="AU633" s="156" t="s">
        <v>84</v>
      </c>
      <c r="AV633" s="12" t="s">
        <v>80</v>
      </c>
      <c r="AW633" s="12" t="s">
        <v>30</v>
      </c>
      <c r="AX633" s="12" t="s">
        <v>73</v>
      </c>
      <c r="AY633" s="156" t="s">
        <v>187</v>
      </c>
    </row>
    <row r="634" spans="2:65" s="13" customFormat="1" ht="11.25">
      <c r="B634" s="161"/>
      <c r="D634" s="151" t="s">
        <v>197</v>
      </c>
      <c r="E634" s="162" t="s">
        <v>1</v>
      </c>
      <c r="F634" s="163" t="s">
        <v>668</v>
      </c>
      <c r="H634" s="164">
        <v>2373.63</v>
      </c>
      <c r="I634" s="165"/>
      <c r="L634" s="161"/>
      <c r="M634" s="166"/>
      <c r="T634" s="167"/>
      <c r="AT634" s="162" t="s">
        <v>197</v>
      </c>
      <c r="AU634" s="162" t="s">
        <v>84</v>
      </c>
      <c r="AV634" s="13" t="s">
        <v>84</v>
      </c>
      <c r="AW634" s="13" t="s">
        <v>30</v>
      </c>
      <c r="AX634" s="13" t="s">
        <v>73</v>
      </c>
      <c r="AY634" s="162" t="s">
        <v>187</v>
      </c>
    </row>
    <row r="635" spans="2:65" s="13" customFormat="1" ht="11.25">
      <c r="B635" s="161"/>
      <c r="D635" s="151" t="s">
        <v>197</v>
      </c>
      <c r="E635" s="162" t="s">
        <v>1</v>
      </c>
      <c r="F635" s="163" t="s">
        <v>669</v>
      </c>
      <c r="H635" s="164">
        <v>593.40800000000002</v>
      </c>
      <c r="I635" s="165"/>
      <c r="L635" s="161"/>
      <c r="M635" s="166"/>
      <c r="T635" s="167"/>
      <c r="AT635" s="162" t="s">
        <v>197</v>
      </c>
      <c r="AU635" s="162" t="s">
        <v>84</v>
      </c>
      <c r="AV635" s="13" t="s">
        <v>84</v>
      </c>
      <c r="AW635" s="13" t="s">
        <v>30</v>
      </c>
      <c r="AX635" s="13" t="s">
        <v>73</v>
      </c>
      <c r="AY635" s="162" t="s">
        <v>187</v>
      </c>
    </row>
    <row r="636" spans="2:65" s="14" customFormat="1" ht="11.25">
      <c r="B636" s="168"/>
      <c r="D636" s="151" t="s">
        <v>197</v>
      </c>
      <c r="E636" s="169" t="s">
        <v>1</v>
      </c>
      <c r="F636" s="170" t="s">
        <v>202</v>
      </c>
      <c r="H636" s="171">
        <v>2967.038</v>
      </c>
      <c r="I636" s="172"/>
      <c r="L636" s="168"/>
      <c r="M636" s="173"/>
      <c r="T636" s="174"/>
      <c r="AT636" s="169" t="s">
        <v>197</v>
      </c>
      <c r="AU636" s="169" t="s">
        <v>84</v>
      </c>
      <c r="AV636" s="14" t="s">
        <v>193</v>
      </c>
      <c r="AW636" s="14" t="s">
        <v>30</v>
      </c>
      <c r="AX636" s="14" t="s">
        <v>80</v>
      </c>
      <c r="AY636" s="169" t="s">
        <v>187</v>
      </c>
    </row>
    <row r="637" spans="2:65" s="1" customFormat="1" ht="37.9" customHeight="1">
      <c r="B637" s="32"/>
      <c r="C637" s="137" t="s">
        <v>670</v>
      </c>
      <c r="D637" s="137" t="s">
        <v>189</v>
      </c>
      <c r="E637" s="138" t="s">
        <v>671</v>
      </c>
      <c r="F637" s="139" t="s">
        <v>672</v>
      </c>
      <c r="G637" s="140" t="s">
        <v>245</v>
      </c>
      <c r="H637" s="141">
        <v>43.4</v>
      </c>
      <c r="I637" s="142"/>
      <c r="J637" s="143">
        <f>ROUND(I637*H637,2)</f>
        <v>0</v>
      </c>
      <c r="K637" s="144"/>
      <c r="L637" s="32"/>
      <c r="M637" s="145" t="s">
        <v>1</v>
      </c>
      <c r="N637" s="146" t="s">
        <v>39</v>
      </c>
      <c r="P637" s="147">
        <f>O637*H637</f>
        <v>0</v>
      </c>
      <c r="Q637" s="147">
        <v>0</v>
      </c>
      <c r="R637" s="147">
        <f>Q637*H637</f>
        <v>0</v>
      </c>
      <c r="S637" s="147">
        <v>0</v>
      </c>
      <c r="T637" s="148">
        <f>S637*H637</f>
        <v>0</v>
      </c>
      <c r="AR637" s="149" t="s">
        <v>193</v>
      </c>
      <c r="AT637" s="149" t="s">
        <v>189</v>
      </c>
      <c r="AU637" s="149" t="s">
        <v>84</v>
      </c>
      <c r="AY637" s="17" t="s">
        <v>187</v>
      </c>
      <c r="BE637" s="150">
        <f>IF(N637="základní",J637,0)</f>
        <v>0</v>
      </c>
      <c r="BF637" s="150">
        <f>IF(N637="snížená",J637,0)</f>
        <v>0</v>
      </c>
      <c r="BG637" s="150">
        <f>IF(N637="zákl. přenesená",J637,0)</f>
        <v>0</v>
      </c>
      <c r="BH637" s="150">
        <f>IF(N637="sníž. přenesená",J637,0)</f>
        <v>0</v>
      </c>
      <c r="BI637" s="150">
        <f>IF(N637="nulová",J637,0)</f>
        <v>0</v>
      </c>
      <c r="BJ637" s="17" t="s">
        <v>84</v>
      </c>
      <c r="BK637" s="150">
        <f>ROUND(I637*H637,2)</f>
        <v>0</v>
      </c>
      <c r="BL637" s="17" t="s">
        <v>193</v>
      </c>
      <c r="BM637" s="149" t="s">
        <v>673</v>
      </c>
    </row>
    <row r="638" spans="2:65" s="1" customFormat="1" ht="48.75">
      <c r="B638" s="32"/>
      <c r="D638" s="151" t="s">
        <v>195</v>
      </c>
      <c r="F638" s="152" t="s">
        <v>674</v>
      </c>
      <c r="I638" s="153"/>
      <c r="L638" s="32"/>
      <c r="M638" s="154"/>
      <c r="T638" s="56"/>
      <c r="AT638" s="17" t="s">
        <v>195</v>
      </c>
      <c r="AU638" s="17" t="s">
        <v>84</v>
      </c>
    </row>
    <row r="639" spans="2:65" s="12" customFormat="1" ht="11.25">
      <c r="B639" s="155"/>
      <c r="D639" s="151" t="s">
        <v>197</v>
      </c>
      <c r="E639" s="156" t="s">
        <v>1</v>
      </c>
      <c r="F639" s="157" t="s">
        <v>207</v>
      </c>
      <c r="H639" s="156" t="s">
        <v>1</v>
      </c>
      <c r="I639" s="158"/>
      <c r="L639" s="155"/>
      <c r="M639" s="159"/>
      <c r="T639" s="160"/>
      <c r="AT639" s="156" t="s">
        <v>197</v>
      </c>
      <c r="AU639" s="156" t="s">
        <v>84</v>
      </c>
      <c r="AV639" s="12" t="s">
        <v>80</v>
      </c>
      <c r="AW639" s="12" t="s">
        <v>30</v>
      </c>
      <c r="AX639" s="12" t="s">
        <v>73</v>
      </c>
      <c r="AY639" s="156" t="s">
        <v>187</v>
      </c>
    </row>
    <row r="640" spans="2:65" s="13" customFormat="1" ht="11.25">
      <c r="B640" s="161"/>
      <c r="D640" s="151" t="s">
        <v>197</v>
      </c>
      <c r="E640" s="162" t="s">
        <v>1</v>
      </c>
      <c r="F640" s="163" t="s">
        <v>675</v>
      </c>
      <c r="H640" s="164">
        <v>1.28</v>
      </c>
      <c r="I640" s="165"/>
      <c r="L640" s="161"/>
      <c r="M640" s="166"/>
      <c r="T640" s="167"/>
      <c r="AT640" s="162" t="s">
        <v>197</v>
      </c>
      <c r="AU640" s="162" t="s">
        <v>84</v>
      </c>
      <c r="AV640" s="13" t="s">
        <v>84</v>
      </c>
      <c r="AW640" s="13" t="s">
        <v>30</v>
      </c>
      <c r="AX640" s="13" t="s">
        <v>73</v>
      </c>
      <c r="AY640" s="162" t="s">
        <v>187</v>
      </c>
    </row>
    <row r="641" spans="2:65" s="13" customFormat="1" ht="11.25">
      <c r="B641" s="161"/>
      <c r="D641" s="151" t="s">
        <v>197</v>
      </c>
      <c r="E641" s="162" t="s">
        <v>1</v>
      </c>
      <c r="F641" s="163" t="s">
        <v>676</v>
      </c>
      <c r="H641" s="164">
        <v>4.68</v>
      </c>
      <c r="I641" s="165"/>
      <c r="L641" s="161"/>
      <c r="M641" s="166"/>
      <c r="T641" s="167"/>
      <c r="AT641" s="162" t="s">
        <v>197</v>
      </c>
      <c r="AU641" s="162" t="s">
        <v>84</v>
      </c>
      <c r="AV641" s="13" t="s">
        <v>84</v>
      </c>
      <c r="AW641" s="13" t="s">
        <v>30</v>
      </c>
      <c r="AX641" s="13" t="s">
        <v>73</v>
      </c>
      <c r="AY641" s="162" t="s">
        <v>187</v>
      </c>
    </row>
    <row r="642" spans="2:65" s="13" customFormat="1" ht="11.25">
      <c r="B642" s="161"/>
      <c r="D642" s="151" t="s">
        <v>197</v>
      </c>
      <c r="E642" s="162" t="s">
        <v>1</v>
      </c>
      <c r="F642" s="163" t="s">
        <v>677</v>
      </c>
      <c r="H642" s="164">
        <v>16.38</v>
      </c>
      <c r="I642" s="165"/>
      <c r="L642" s="161"/>
      <c r="M642" s="166"/>
      <c r="T642" s="167"/>
      <c r="AT642" s="162" t="s">
        <v>197</v>
      </c>
      <c r="AU642" s="162" t="s">
        <v>84</v>
      </c>
      <c r="AV642" s="13" t="s">
        <v>84</v>
      </c>
      <c r="AW642" s="13" t="s">
        <v>30</v>
      </c>
      <c r="AX642" s="13" t="s">
        <v>73</v>
      </c>
      <c r="AY642" s="162" t="s">
        <v>187</v>
      </c>
    </row>
    <row r="643" spans="2:65" s="13" customFormat="1" ht="11.25">
      <c r="B643" s="161"/>
      <c r="D643" s="151" t="s">
        <v>197</v>
      </c>
      <c r="E643" s="162" t="s">
        <v>1</v>
      </c>
      <c r="F643" s="163" t="s">
        <v>678</v>
      </c>
      <c r="H643" s="164">
        <v>21.06</v>
      </c>
      <c r="I643" s="165"/>
      <c r="L643" s="161"/>
      <c r="M643" s="166"/>
      <c r="T643" s="167"/>
      <c r="AT643" s="162" t="s">
        <v>197</v>
      </c>
      <c r="AU643" s="162" t="s">
        <v>84</v>
      </c>
      <c r="AV643" s="13" t="s">
        <v>84</v>
      </c>
      <c r="AW643" s="13" t="s">
        <v>30</v>
      </c>
      <c r="AX643" s="13" t="s">
        <v>73</v>
      </c>
      <c r="AY643" s="162" t="s">
        <v>187</v>
      </c>
    </row>
    <row r="644" spans="2:65" s="14" customFormat="1" ht="11.25">
      <c r="B644" s="168"/>
      <c r="D644" s="151" t="s">
        <v>197</v>
      </c>
      <c r="E644" s="169" t="s">
        <v>1</v>
      </c>
      <c r="F644" s="170" t="s">
        <v>202</v>
      </c>
      <c r="H644" s="171">
        <v>43.4</v>
      </c>
      <c r="I644" s="172"/>
      <c r="L644" s="168"/>
      <c r="M644" s="173"/>
      <c r="T644" s="174"/>
      <c r="AT644" s="169" t="s">
        <v>197</v>
      </c>
      <c r="AU644" s="169" t="s">
        <v>84</v>
      </c>
      <c r="AV644" s="14" t="s">
        <v>193</v>
      </c>
      <c r="AW644" s="14" t="s">
        <v>30</v>
      </c>
      <c r="AX644" s="14" t="s">
        <v>80</v>
      </c>
      <c r="AY644" s="169" t="s">
        <v>187</v>
      </c>
    </row>
    <row r="645" spans="2:65" s="1" customFormat="1" ht="37.9" customHeight="1">
      <c r="B645" s="32"/>
      <c r="C645" s="137" t="s">
        <v>679</v>
      </c>
      <c r="D645" s="137" t="s">
        <v>189</v>
      </c>
      <c r="E645" s="138" t="s">
        <v>680</v>
      </c>
      <c r="F645" s="139" t="s">
        <v>681</v>
      </c>
      <c r="G645" s="140" t="s">
        <v>245</v>
      </c>
      <c r="H645" s="141">
        <v>24.82</v>
      </c>
      <c r="I645" s="142"/>
      <c r="J645" s="143">
        <f>ROUND(I645*H645,2)</f>
        <v>0</v>
      </c>
      <c r="K645" s="144"/>
      <c r="L645" s="32"/>
      <c r="M645" s="145" t="s">
        <v>1</v>
      </c>
      <c r="N645" s="146" t="s">
        <v>39</v>
      </c>
      <c r="P645" s="147">
        <f>O645*H645</f>
        <v>0</v>
      </c>
      <c r="Q645" s="147">
        <v>0</v>
      </c>
      <c r="R645" s="147">
        <f>Q645*H645</f>
        <v>0</v>
      </c>
      <c r="S645" s="147">
        <v>0</v>
      </c>
      <c r="T645" s="148">
        <f>S645*H645</f>
        <v>0</v>
      </c>
      <c r="AR645" s="149" t="s">
        <v>193</v>
      </c>
      <c r="AT645" s="149" t="s">
        <v>189</v>
      </c>
      <c r="AU645" s="149" t="s">
        <v>84</v>
      </c>
      <c r="AY645" s="17" t="s">
        <v>187</v>
      </c>
      <c r="BE645" s="150">
        <f>IF(N645="základní",J645,0)</f>
        <v>0</v>
      </c>
      <c r="BF645" s="150">
        <f>IF(N645="snížená",J645,0)</f>
        <v>0</v>
      </c>
      <c r="BG645" s="150">
        <f>IF(N645="zákl. přenesená",J645,0)</f>
        <v>0</v>
      </c>
      <c r="BH645" s="150">
        <f>IF(N645="sníž. přenesená",J645,0)</f>
        <v>0</v>
      </c>
      <c r="BI645" s="150">
        <f>IF(N645="nulová",J645,0)</f>
        <v>0</v>
      </c>
      <c r="BJ645" s="17" t="s">
        <v>84</v>
      </c>
      <c r="BK645" s="150">
        <f>ROUND(I645*H645,2)</f>
        <v>0</v>
      </c>
      <c r="BL645" s="17" t="s">
        <v>193</v>
      </c>
      <c r="BM645" s="149" t="s">
        <v>682</v>
      </c>
    </row>
    <row r="646" spans="2:65" s="12" customFormat="1" ht="11.25">
      <c r="B646" s="155"/>
      <c r="D646" s="151" t="s">
        <v>197</v>
      </c>
      <c r="E646" s="156" t="s">
        <v>1</v>
      </c>
      <c r="F646" s="157" t="s">
        <v>207</v>
      </c>
      <c r="H646" s="156" t="s">
        <v>1</v>
      </c>
      <c r="I646" s="158"/>
      <c r="L646" s="155"/>
      <c r="M646" s="159"/>
      <c r="T646" s="160"/>
      <c r="AT646" s="156" t="s">
        <v>197</v>
      </c>
      <c r="AU646" s="156" t="s">
        <v>84</v>
      </c>
      <c r="AV646" s="12" t="s">
        <v>80</v>
      </c>
      <c r="AW646" s="12" t="s">
        <v>30</v>
      </c>
      <c r="AX646" s="12" t="s">
        <v>73</v>
      </c>
      <c r="AY646" s="156" t="s">
        <v>187</v>
      </c>
    </row>
    <row r="647" spans="2:65" s="12" customFormat="1" ht="11.25">
      <c r="B647" s="155"/>
      <c r="D647" s="151" t="s">
        <v>197</v>
      </c>
      <c r="E647" s="156" t="s">
        <v>1</v>
      </c>
      <c r="F647" s="157" t="s">
        <v>683</v>
      </c>
      <c r="H647" s="156" t="s">
        <v>1</v>
      </c>
      <c r="I647" s="158"/>
      <c r="L647" s="155"/>
      <c r="M647" s="159"/>
      <c r="T647" s="160"/>
      <c r="AT647" s="156" t="s">
        <v>197</v>
      </c>
      <c r="AU647" s="156" t="s">
        <v>84</v>
      </c>
      <c r="AV647" s="12" t="s">
        <v>80</v>
      </c>
      <c r="AW647" s="12" t="s">
        <v>30</v>
      </c>
      <c r="AX647" s="12" t="s">
        <v>73</v>
      </c>
      <c r="AY647" s="156" t="s">
        <v>187</v>
      </c>
    </row>
    <row r="648" spans="2:65" s="13" customFormat="1" ht="11.25">
      <c r="B648" s="161"/>
      <c r="D648" s="151" t="s">
        <v>197</v>
      </c>
      <c r="E648" s="162" t="s">
        <v>1</v>
      </c>
      <c r="F648" s="163" t="s">
        <v>684</v>
      </c>
      <c r="H648" s="164">
        <v>24.82</v>
      </c>
      <c r="I648" s="165"/>
      <c r="L648" s="161"/>
      <c r="M648" s="166"/>
      <c r="T648" s="167"/>
      <c r="AT648" s="162" t="s">
        <v>197</v>
      </c>
      <c r="AU648" s="162" t="s">
        <v>84</v>
      </c>
      <c r="AV648" s="13" t="s">
        <v>84</v>
      </c>
      <c r="AW648" s="13" t="s">
        <v>30</v>
      </c>
      <c r="AX648" s="13" t="s">
        <v>73</v>
      </c>
      <c r="AY648" s="162" t="s">
        <v>187</v>
      </c>
    </row>
    <row r="649" spans="2:65" s="14" customFormat="1" ht="11.25">
      <c r="B649" s="168"/>
      <c r="D649" s="151" t="s">
        <v>197</v>
      </c>
      <c r="E649" s="169" t="s">
        <v>1</v>
      </c>
      <c r="F649" s="170" t="s">
        <v>202</v>
      </c>
      <c r="H649" s="171">
        <v>24.82</v>
      </c>
      <c r="I649" s="172"/>
      <c r="L649" s="168"/>
      <c r="M649" s="173"/>
      <c r="T649" s="174"/>
      <c r="AT649" s="169" t="s">
        <v>197</v>
      </c>
      <c r="AU649" s="169" t="s">
        <v>84</v>
      </c>
      <c r="AV649" s="14" t="s">
        <v>193</v>
      </c>
      <c r="AW649" s="14" t="s">
        <v>30</v>
      </c>
      <c r="AX649" s="14" t="s">
        <v>80</v>
      </c>
      <c r="AY649" s="169" t="s">
        <v>187</v>
      </c>
    </row>
    <row r="650" spans="2:65" s="1" customFormat="1" ht="49.15" customHeight="1">
      <c r="B650" s="32"/>
      <c r="C650" s="137" t="s">
        <v>685</v>
      </c>
      <c r="D650" s="137" t="s">
        <v>189</v>
      </c>
      <c r="E650" s="138" t="s">
        <v>686</v>
      </c>
      <c r="F650" s="139" t="s">
        <v>687</v>
      </c>
      <c r="G650" s="140" t="s">
        <v>245</v>
      </c>
      <c r="H650" s="141">
        <v>21.716000000000001</v>
      </c>
      <c r="I650" s="142"/>
      <c r="J650" s="143">
        <f>ROUND(I650*H650,2)</f>
        <v>0</v>
      </c>
      <c r="K650" s="144"/>
      <c r="L650" s="32"/>
      <c r="M650" s="145" t="s">
        <v>1</v>
      </c>
      <c r="N650" s="146" t="s">
        <v>39</v>
      </c>
      <c r="P650" s="147">
        <f>O650*H650</f>
        <v>0</v>
      </c>
      <c r="Q650" s="147">
        <v>0</v>
      </c>
      <c r="R650" s="147">
        <f>Q650*H650</f>
        <v>0</v>
      </c>
      <c r="S650" s="147">
        <v>0</v>
      </c>
      <c r="T650" s="148">
        <f>S650*H650</f>
        <v>0</v>
      </c>
      <c r="AR650" s="149" t="s">
        <v>193</v>
      </c>
      <c r="AT650" s="149" t="s">
        <v>189</v>
      </c>
      <c r="AU650" s="149" t="s">
        <v>84</v>
      </c>
      <c r="AY650" s="17" t="s">
        <v>187</v>
      </c>
      <c r="BE650" s="150">
        <f>IF(N650="základní",J650,0)</f>
        <v>0</v>
      </c>
      <c r="BF650" s="150">
        <f>IF(N650="snížená",J650,0)</f>
        <v>0</v>
      </c>
      <c r="BG650" s="150">
        <f>IF(N650="zákl. přenesená",J650,0)</f>
        <v>0</v>
      </c>
      <c r="BH650" s="150">
        <f>IF(N650="sníž. přenesená",J650,0)</f>
        <v>0</v>
      </c>
      <c r="BI650" s="150">
        <f>IF(N650="nulová",J650,0)</f>
        <v>0</v>
      </c>
      <c r="BJ650" s="17" t="s">
        <v>84</v>
      </c>
      <c r="BK650" s="150">
        <f>ROUND(I650*H650,2)</f>
        <v>0</v>
      </c>
      <c r="BL650" s="17" t="s">
        <v>193</v>
      </c>
      <c r="BM650" s="149" t="s">
        <v>688</v>
      </c>
    </row>
    <row r="651" spans="2:65" s="1" customFormat="1" ht="185.25">
      <c r="B651" s="32"/>
      <c r="D651" s="151" t="s">
        <v>195</v>
      </c>
      <c r="F651" s="152" t="s">
        <v>689</v>
      </c>
      <c r="I651" s="153"/>
      <c r="L651" s="32"/>
      <c r="M651" s="154"/>
      <c r="T651" s="56"/>
      <c r="AT651" s="17" t="s">
        <v>195</v>
      </c>
      <c r="AU651" s="17" t="s">
        <v>84</v>
      </c>
    </row>
    <row r="652" spans="2:65" s="12" customFormat="1" ht="11.25">
      <c r="B652" s="155"/>
      <c r="D652" s="151" t="s">
        <v>197</v>
      </c>
      <c r="E652" s="156" t="s">
        <v>1</v>
      </c>
      <c r="F652" s="157" t="s">
        <v>207</v>
      </c>
      <c r="H652" s="156" t="s">
        <v>1</v>
      </c>
      <c r="I652" s="158"/>
      <c r="L652" s="155"/>
      <c r="M652" s="159"/>
      <c r="T652" s="160"/>
      <c r="AT652" s="156" t="s">
        <v>197</v>
      </c>
      <c r="AU652" s="156" t="s">
        <v>84</v>
      </c>
      <c r="AV652" s="12" t="s">
        <v>80</v>
      </c>
      <c r="AW652" s="12" t="s">
        <v>30</v>
      </c>
      <c r="AX652" s="12" t="s">
        <v>73</v>
      </c>
      <c r="AY652" s="156" t="s">
        <v>187</v>
      </c>
    </row>
    <row r="653" spans="2:65" s="13" customFormat="1" ht="11.25">
      <c r="B653" s="161"/>
      <c r="D653" s="151" t="s">
        <v>197</v>
      </c>
      <c r="E653" s="162" t="s">
        <v>1</v>
      </c>
      <c r="F653" s="163" t="s">
        <v>690</v>
      </c>
      <c r="H653" s="164">
        <v>12.41</v>
      </c>
      <c r="I653" s="165"/>
      <c r="L653" s="161"/>
      <c r="M653" s="166"/>
      <c r="T653" s="167"/>
      <c r="AT653" s="162" t="s">
        <v>197</v>
      </c>
      <c r="AU653" s="162" t="s">
        <v>84</v>
      </c>
      <c r="AV653" s="13" t="s">
        <v>84</v>
      </c>
      <c r="AW653" s="13" t="s">
        <v>30</v>
      </c>
      <c r="AX653" s="13" t="s">
        <v>73</v>
      </c>
      <c r="AY653" s="162" t="s">
        <v>187</v>
      </c>
    </row>
    <row r="654" spans="2:65" s="13" customFormat="1" ht="11.25">
      <c r="B654" s="161"/>
      <c r="D654" s="151" t="s">
        <v>197</v>
      </c>
      <c r="E654" s="162" t="s">
        <v>1</v>
      </c>
      <c r="F654" s="163" t="s">
        <v>691</v>
      </c>
      <c r="H654" s="164">
        <v>9.3059999999999992</v>
      </c>
      <c r="I654" s="165"/>
      <c r="L654" s="161"/>
      <c r="M654" s="166"/>
      <c r="T654" s="167"/>
      <c r="AT654" s="162" t="s">
        <v>197</v>
      </c>
      <c r="AU654" s="162" t="s">
        <v>84</v>
      </c>
      <c r="AV654" s="13" t="s">
        <v>84</v>
      </c>
      <c r="AW654" s="13" t="s">
        <v>30</v>
      </c>
      <c r="AX654" s="13" t="s">
        <v>73</v>
      </c>
      <c r="AY654" s="162" t="s">
        <v>187</v>
      </c>
    </row>
    <row r="655" spans="2:65" s="14" customFormat="1" ht="11.25">
      <c r="B655" s="168"/>
      <c r="D655" s="151" t="s">
        <v>197</v>
      </c>
      <c r="E655" s="169" t="s">
        <v>1</v>
      </c>
      <c r="F655" s="170" t="s">
        <v>202</v>
      </c>
      <c r="H655" s="171">
        <v>21.716000000000001</v>
      </c>
      <c r="I655" s="172"/>
      <c r="L655" s="168"/>
      <c r="M655" s="173"/>
      <c r="T655" s="174"/>
      <c r="AT655" s="169" t="s">
        <v>197</v>
      </c>
      <c r="AU655" s="169" t="s">
        <v>84</v>
      </c>
      <c r="AV655" s="14" t="s">
        <v>193</v>
      </c>
      <c r="AW655" s="14" t="s">
        <v>30</v>
      </c>
      <c r="AX655" s="14" t="s">
        <v>80</v>
      </c>
      <c r="AY655" s="169" t="s">
        <v>187</v>
      </c>
    </row>
    <row r="656" spans="2:65" s="1" customFormat="1" ht="24.2" customHeight="1">
      <c r="B656" s="32"/>
      <c r="C656" s="175" t="s">
        <v>692</v>
      </c>
      <c r="D656" s="175" t="s">
        <v>338</v>
      </c>
      <c r="E656" s="176" t="s">
        <v>693</v>
      </c>
      <c r="F656" s="177" t="s">
        <v>694</v>
      </c>
      <c r="G656" s="178" t="s">
        <v>245</v>
      </c>
      <c r="H656" s="179">
        <v>22.15</v>
      </c>
      <c r="I656" s="180"/>
      <c r="J656" s="181">
        <f>ROUND(I656*H656,2)</f>
        <v>0</v>
      </c>
      <c r="K656" s="182"/>
      <c r="L656" s="183"/>
      <c r="M656" s="184" t="s">
        <v>1</v>
      </c>
      <c r="N656" s="185" t="s">
        <v>39</v>
      </c>
      <c r="P656" s="147">
        <f>O656*H656</f>
        <v>0</v>
      </c>
      <c r="Q656" s="147">
        <v>0</v>
      </c>
      <c r="R656" s="147">
        <f>Q656*H656</f>
        <v>0</v>
      </c>
      <c r="S656" s="147">
        <v>0</v>
      </c>
      <c r="T656" s="148">
        <f>S656*H656</f>
        <v>0</v>
      </c>
      <c r="AR656" s="149" t="s">
        <v>242</v>
      </c>
      <c r="AT656" s="149" t="s">
        <v>338</v>
      </c>
      <c r="AU656" s="149" t="s">
        <v>84</v>
      </c>
      <c r="AY656" s="17" t="s">
        <v>187</v>
      </c>
      <c r="BE656" s="150">
        <f>IF(N656="základní",J656,0)</f>
        <v>0</v>
      </c>
      <c r="BF656" s="150">
        <f>IF(N656="snížená",J656,0)</f>
        <v>0</v>
      </c>
      <c r="BG656" s="150">
        <f>IF(N656="zákl. přenesená",J656,0)</f>
        <v>0</v>
      </c>
      <c r="BH656" s="150">
        <f>IF(N656="sníž. přenesená",J656,0)</f>
        <v>0</v>
      </c>
      <c r="BI656" s="150">
        <f>IF(N656="nulová",J656,0)</f>
        <v>0</v>
      </c>
      <c r="BJ656" s="17" t="s">
        <v>84</v>
      </c>
      <c r="BK656" s="150">
        <f>ROUND(I656*H656,2)</f>
        <v>0</v>
      </c>
      <c r="BL656" s="17" t="s">
        <v>193</v>
      </c>
      <c r="BM656" s="149" t="s">
        <v>695</v>
      </c>
    </row>
    <row r="657" spans="2:65" s="13" customFormat="1" ht="11.25">
      <c r="B657" s="161"/>
      <c r="D657" s="151" t="s">
        <v>197</v>
      </c>
      <c r="E657" s="162" t="s">
        <v>1</v>
      </c>
      <c r="F657" s="163" t="s">
        <v>696</v>
      </c>
      <c r="H657" s="164">
        <v>22.15</v>
      </c>
      <c r="I657" s="165"/>
      <c r="L657" s="161"/>
      <c r="M657" s="166"/>
      <c r="T657" s="167"/>
      <c r="AT657" s="162" t="s">
        <v>197</v>
      </c>
      <c r="AU657" s="162" t="s">
        <v>84</v>
      </c>
      <c r="AV657" s="13" t="s">
        <v>84</v>
      </c>
      <c r="AW657" s="13" t="s">
        <v>30</v>
      </c>
      <c r="AX657" s="13" t="s">
        <v>73</v>
      </c>
      <c r="AY657" s="162" t="s">
        <v>187</v>
      </c>
    </row>
    <row r="658" spans="2:65" s="14" customFormat="1" ht="11.25">
      <c r="B658" s="168"/>
      <c r="D658" s="151" t="s">
        <v>197</v>
      </c>
      <c r="E658" s="169" t="s">
        <v>1</v>
      </c>
      <c r="F658" s="170" t="s">
        <v>202</v>
      </c>
      <c r="H658" s="171">
        <v>22.15</v>
      </c>
      <c r="I658" s="172"/>
      <c r="L658" s="168"/>
      <c r="M658" s="173"/>
      <c r="T658" s="174"/>
      <c r="AT658" s="169" t="s">
        <v>197</v>
      </c>
      <c r="AU658" s="169" t="s">
        <v>84</v>
      </c>
      <c r="AV658" s="14" t="s">
        <v>193</v>
      </c>
      <c r="AW658" s="14" t="s">
        <v>30</v>
      </c>
      <c r="AX658" s="14" t="s">
        <v>80</v>
      </c>
      <c r="AY658" s="169" t="s">
        <v>187</v>
      </c>
    </row>
    <row r="659" spans="2:65" s="1" customFormat="1" ht="62.65" customHeight="1">
      <c r="B659" s="32"/>
      <c r="C659" s="137" t="s">
        <v>697</v>
      </c>
      <c r="D659" s="137" t="s">
        <v>189</v>
      </c>
      <c r="E659" s="138" t="s">
        <v>698</v>
      </c>
      <c r="F659" s="139" t="s">
        <v>699</v>
      </c>
      <c r="G659" s="140" t="s">
        <v>245</v>
      </c>
      <c r="H659" s="141">
        <v>31.024000000000001</v>
      </c>
      <c r="I659" s="142"/>
      <c r="J659" s="143">
        <f>ROUND(I659*H659,2)</f>
        <v>0</v>
      </c>
      <c r="K659" s="144"/>
      <c r="L659" s="32"/>
      <c r="M659" s="145" t="s">
        <v>1</v>
      </c>
      <c r="N659" s="146" t="s">
        <v>39</v>
      </c>
      <c r="P659" s="147">
        <f>O659*H659</f>
        <v>0</v>
      </c>
      <c r="Q659" s="147">
        <v>0</v>
      </c>
      <c r="R659" s="147">
        <f>Q659*H659</f>
        <v>0</v>
      </c>
      <c r="S659" s="147">
        <v>0</v>
      </c>
      <c r="T659" s="148">
        <f>S659*H659</f>
        <v>0</v>
      </c>
      <c r="AR659" s="149" t="s">
        <v>193</v>
      </c>
      <c r="AT659" s="149" t="s">
        <v>189</v>
      </c>
      <c r="AU659" s="149" t="s">
        <v>84</v>
      </c>
      <c r="AY659" s="17" t="s">
        <v>187</v>
      </c>
      <c r="BE659" s="150">
        <f>IF(N659="základní",J659,0)</f>
        <v>0</v>
      </c>
      <c r="BF659" s="150">
        <f>IF(N659="snížená",J659,0)</f>
        <v>0</v>
      </c>
      <c r="BG659" s="150">
        <f>IF(N659="zákl. přenesená",J659,0)</f>
        <v>0</v>
      </c>
      <c r="BH659" s="150">
        <f>IF(N659="sníž. přenesená",J659,0)</f>
        <v>0</v>
      </c>
      <c r="BI659" s="150">
        <f>IF(N659="nulová",J659,0)</f>
        <v>0</v>
      </c>
      <c r="BJ659" s="17" t="s">
        <v>84</v>
      </c>
      <c r="BK659" s="150">
        <f>ROUND(I659*H659,2)</f>
        <v>0</v>
      </c>
      <c r="BL659" s="17" t="s">
        <v>193</v>
      </c>
      <c r="BM659" s="149" t="s">
        <v>700</v>
      </c>
    </row>
    <row r="660" spans="2:65" s="12" customFormat="1" ht="11.25">
      <c r="B660" s="155"/>
      <c r="D660" s="151" t="s">
        <v>197</v>
      </c>
      <c r="E660" s="156" t="s">
        <v>1</v>
      </c>
      <c r="F660" s="157" t="s">
        <v>207</v>
      </c>
      <c r="H660" s="156" t="s">
        <v>1</v>
      </c>
      <c r="I660" s="158"/>
      <c r="L660" s="155"/>
      <c r="M660" s="159"/>
      <c r="T660" s="160"/>
      <c r="AT660" s="156" t="s">
        <v>197</v>
      </c>
      <c r="AU660" s="156" t="s">
        <v>84</v>
      </c>
      <c r="AV660" s="12" t="s">
        <v>80</v>
      </c>
      <c r="AW660" s="12" t="s">
        <v>30</v>
      </c>
      <c r="AX660" s="12" t="s">
        <v>73</v>
      </c>
      <c r="AY660" s="156" t="s">
        <v>187</v>
      </c>
    </row>
    <row r="661" spans="2:65" s="12" customFormat="1" ht="11.25">
      <c r="B661" s="155"/>
      <c r="D661" s="151" t="s">
        <v>197</v>
      </c>
      <c r="E661" s="156" t="s">
        <v>1</v>
      </c>
      <c r="F661" s="157" t="s">
        <v>683</v>
      </c>
      <c r="H661" s="156" t="s">
        <v>1</v>
      </c>
      <c r="I661" s="158"/>
      <c r="L661" s="155"/>
      <c r="M661" s="159"/>
      <c r="T661" s="160"/>
      <c r="AT661" s="156" t="s">
        <v>197</v>
      </c>
      <c r="AU661" s="156" t="s">
        <v>84</v>
      </c>
      <c r="AV661" s="12" t="s">
        <v>80</v>
      </c>
      <c r="AW661" s="12" t="s">
        <v>30</v>
      </c>
      <c r="AX661" s="12" t="s">
        <v>73</v>
      </c>
      <c r="AY661" s="156" t="s">
        <v>187</v>
      </c>
    </row>
    <row r="662" spans="2:65" s="13" customFormat="1" ht="11.25">
      <c r="B662" s="161"/>
      <c r="D662" s="151" t="s">
        <v>197</v>
      </c>
      <c r="E662" s="162" t="s">
        <v>1</v>
      </c>
      <c r="F662" s="163" t="s">
        <v>684</v>
      </c>
      <c r="H662" s="164">
        <v>24.82</v>
      </c>
      <c r="I662" s="165"/>
      <c r="L662" s="161"/>
      <c r="M662" s="166"/>
      <c r="T662" s="167"/>
      <c r="AT662" s="162" t="s">
        <v>197</v>
      </c>
      <c r="AU662" s="162" t="s">
        <v>84</v>
      </c>
      <c r="AV662" s="13" t="s">
        <v>84</v>
      </c>
      <c r="AW662" s="13" t="s">
        <v>30</v>
      </c>
      <c r="AX662" s="13" t="s">
        <v>73</v>
      </c>
      <c r="AY662" s="162" t="s">
        <v>187</v>
      </c>
    </row>
    <row r="663" spans="2:65" s="13" customFormat="1" ht="11.25">
      <c r="B663" s="161"/>
      <c r="D663" s="151" t="s">
        <v>197</v>
      </c>
      <c r="E663" s="162" t="s">
        <v>1</v>
      </c>
      <c r="F663" s="163" t="s">
        <v>701</v>
      </c>
      <c r="H663" s="164">
        <v>6.2039999999999997</v>
      </c>
      <c r="I663" s="165"/>
      <c r="L663" s="161"/>
      <c r="M663" s="166"/>
      <c r="T663" s="167"/>
      <c r="AT663" s="162" t="s">
        <v>197</v>
      </c>
      <c r="AU663" s="162" t="s">
        <v>84</v>
      </c>
      <c r="AV663" s="13" t="s">
        <v>84</v>
      </c>
      <c r="AW663" s="13" t="s">
        <v>30</v>
      </c>
      <c r="AX663" s="13" t="s">
        <v>73</v>
      </c>
      <c r="AY663" s="162" t="s">
        <v>187</v>
      </c>
    </row>
    <row r="664" spans="2:65" s="14" customFormat="1" ht="11.25">
      <c r="B664" s="168"/>
      <c r="D664" s="151" t="s">
        <v>197</v>
      </c>
      <c r="E664" s="169" t="s">
        <v>1</v>
      </c>
      <c r="F664" s="170" t="s">
        <v>202</v>
      </c>
      <c r="H664" s="171">
        <v>31.024000000000001</v>
      </c>
      <c r="I664" s="172"/>
      <c r="L664" s="168"/>
      <c r="M664" s="173"/>
      <c r="T664" s="174"/>
      <c r="AT664" s="169" t="s">
        <v>197</v>
      </c>
      <c r="AU664" s="169" t="s">
        <v>84</v>
      </c>
      <c r="AV664" s="14" t="s">
        <v>193</v>
      </c>
      <c r="AW664" s="14" t="s">
        <v>30</v>
      </c>
      <c r="AX664" s="14" t="s">
        <v>80</v>
      </c>
      <c r="AY664" s="169" t="s">
        <v>187</v>
      </c>
    </row>
    <row r="665" spans="2:65" s="1" customFormat="1" ht="37.9" customHeight="1">
      <c r="B665" s="32"/>
      <c r="C665" s="137" t="s">
        <v>702</v>
      </c>
      <c r="D665" s="137" t="s">
        <v>189</v>
      </c>
      <c r="E665" s="138" t="s">
        <v>703</v>
      </c>
      <c r="F665" s="139" t="s">
        <v>704</v>
      </c>
      <c r="G665" s="140" t="s">
        <v>245</v>
      </c>
      <c r="H665" s="141">
        <v>1362.2360000000001</v>
      </c>
      <c r="I665" s="142"/>
      <c r="J665" s="143">
        <f>ROUND(I665*H665,2)</f>
        <v>0</v>
      </c>
      <c r="K665" s="144"/>
      <c r="L665" s="32"/>
      <c r="M665" s="145" t="s">
        <v>1</v>
      </c>
      <c r="N665" s="146" t="s">
        <v>39</v>
      </c>
      <c r="P665" s="147">
        <f>O665*H665</f>
        <v>0</v>
      </c>
      <c r="Q665" s="147">
        <v>0</v>
      </c>
      <c r="R665" s="147">
        <f>Q665*H665</f>
        <v>0</v>
      </c>
      <c r="S665" s="147">
        <v>0</v>
      </c>
      <c r="T665" s="148">
        <f>S665*H665</f>
        <v>0</v>
      </c>
      <c r="AR665" s="149" t="s">
        <v>193</v>
      </c>
      <c r="AT665" s="149" t="s">
        <v>189</v>
      </c>
      <c r="AU665" s="149" t="s">
        <v>84</v>
      </c>
      <c r="AY665" s="17" t="s">
        <v>187</v>
      </c>
      <c r="BE665" s="150">
        <f>IF(N665="základní",J665,0)</f>
        <v>0</v>
      </c>
      <c r="BF665" s="150">
        <f>IF(N665="snížená",J665,0)</f>
        <v>0</v>
      </c>
      <c r="BG665" s="150">
        <f>IF(N665="zákl. přenesená",J665,0)</f>
        <v>0</v>
      </c>
      <c r="BH665" s="150">
        <f>IF(N665="sníž. přenesená",J665,0)</f>
        <v>0</v>
      </c>
      <c r="BI665" s="150">
        <f>IF(N665="nulová",J665,0)</f>
        <v>0</v>
      </c>
      <c r="BJ665" s="17" t="s">
        <v>84</v>
      </c>
      <c r="BK665" s="150">
        <f>ROUND(I665*H665,2)</f>
        <v>0</v>
      </c>
      <c r="BL665" s="17" t="s">
        <v>193</v>
      </c>
      <c r="BM665" s="149" t="s">
        <v>705</v>
      </c>
    </row>
    <row r="666" spans="2:65" s="12" customFormat="1" ht="11.25">
      <c r="B666" s="155"/>
      <c r="D666" s="151" t="s">
        <v>197</v>
      </c>
      <c r="E666" s="156" t="s">
        <v>1</v>
      </c>
      <c r="F666" s="157" t="s">
        <v>207</v>
      </c>
      <c r="H666" s="156" t="s">
        <v>1</v>
      </c>
      <c r="I666" s="158"/>
      <c r="L666" s="155"/>
      <c r="M666" s="159"/>
      <c r="T666" s="160"/>
      <c r="AT666" s="156" t="s">
        <v>197</v>
      </c>
      <c r="AU666" s="156" t="s">
        <v>84</v>
      </c>
      <c r="AV666" s="12" t="s">
        <v>80</v>
      </c>
      <c r="AW666" s="12" t="s">
        <v>30</v>
      </c>
      <c r="AX666" s="12" t="s">
        <v>73</v>
      </c>
      <c r="AY666" s="156" t="s">
        <v>187</v>
      </c>
    </row>
    <row r="667" spans="2:65" s="13" customFormat="1" ht="11.25">
      <c r="B667" s="161"/>
      <c r="D667" s="151" t="s">
        <v>197</v>
      </c>
      <c r="E667" s="162" t="s">
        <v>1</v>
      </c>
      <c r="F667" s="163" t="s">
        <v>706</v>
      </c>
      <c r="H667" s="164">
        <v>679.88</v>
      </c>
      <c r="I667" s="165"/>
      <c r="L667" s="161"/>
      <c r="M667" s="166"/>
      <c r="T667" s="167"/>
      <c r="AT667" s="162" t="s">
        <v>197</v>
      </c>
      <c r="AU667" s="162" t="s">
        <v>84</v>
      </c>
      <c r="AV667" s="13" t="s">
        <v>84</v>
      </c>
      <c r="AW667" s="13" t="s">
        <v>30</v>
      </c>
      <c r="AX667" s="13" t="s">
        <v>73</v>
      </c>
      <c r="AY667" s="162" t="s">
        <v>187</v>
      </c>
    </row>
    <row r="668" spans="2:65" s="13" customFormat="1" ht="11.25">
      <c r="B668" s="161"/>
      <c r="D668" s="151" t="s">
        <v>197</v>
      </c>
      <c r="E668" s="162" t="s">
        <v>1</v>
      </c>
      <c r="F668" s="163" t="s">
        <v>707</v>
      </c>
      <c r="H668" s="164">
        <v>23.062999999999999</v>
      </c>
      <c r="I668" s="165"/>
      <c r="L668" s="161"/>
      <c r="M668" s="166"/>
      <c r="T668" s="167"/>
      <c r="AT668" s="162" t="s">
        <v>197</v>
      </c>
      <c r="AU668" s="162" t="s">
        <v>84</v>
      </c>
      <c r="AV668" s="13" t="s">
        <v>84</v>
      </c>
      <c r="AW668" s="13" t="s">
        <v>30</v>
      </c>
      <c r="AX668" s="13" t="s">
        <v>73</v>
      </c>
      <c r="AY668" s="162" t="s">
        <v>187</v>
      </c>
    </row>
    <row r="669" spans="2:65" s="13" customFormat="1" ht="11.25">
      <c r="B669" s="161"/>
      <c r="D669" s="151" t="s">
        <v>197</v>
      </c>
      <c r="E669" s="162" t="s">
        <v>1</v>
      </c>
      <c r="F669" s="163" t="s">
        <v>708</v>
      </c>
      <c r="H669" s="164">
        <v>-6.3040000000000003</v>
      </c>
      <c r="I669" s="165"/>
      <c r="L669" s="161"/>
      <c r="M669" s="166"/>
      <c r="T669" s="167"/>
      <c r="AT669" s="162" t="s">
        <v>197</v>
      </c>
      <c r="AU669" s="162" t="s">
        <v>84</v>
      </c>
      <c r="AV669" s="13" t="s">
        <v>84</v>
      </c>
      <c r="AW669" s="13" t="s">
        <v>30</v>
      </c>
      <c r="AX669" s="13" t="s">
        <v>73</v>
      </c>
      <c r="AY669" s="162" t="s">
        <v>187</v>
      </c>
    </row>
    <row r="670" spans="2:65" s="13" customFormat="1" ht="11.25">
      <c r="B670" s="161"/>
      <c r="D670" s="151" t="s">
        <v>197</v>
      </c>
      <c r="E670" s="162" t="s">
        <v>1</v>
      </c>
      <c r="F670" s="163" t="s">
        <v>709</v>
      </c>
      <c r="H670" s="164">
        <v>-6.875</v>
      </c>
      <c r="I670" s="165"/>
      <c r="L670" s="161"/>
      <c r="M670" s="166"/>
      <c r="T670" s="167"/>
      <c r="AT670" s="162" t="s">
        <v>197</v>
      </c>
      <c r="AU670" s="162" t="s">
        <v>84</v>
      </c>
      <c r="AV670" s="13" t="s">
        <v>84</v>
      </c>
      <c r="AW670" s="13" t="s">
        <v>30</v>
      </c>
      <c r="AX670" s="13" t="s">
        <v>73</v>
      </c>
      <c r="AY670" s="162" t="s">
        <v>187</v>
      </c>
    </row>
    <row r="671" spans="2:65" s="13" customFormat="1" ht="11.25">
      <c r="B671" s="161"/>
      <c r="D671" s="151" t="s">
        <v>197</v>
      </c>
      <c r="E671" s="162" t="s">
        <v>1</v>
      </c>
      <c r="F671" s="163" t="s">
        <v>710</v>
      </c>
      <c r="H671" s="164">
        <v>-1.28</v>
      </c>
      <c r="I671" s="165"/>
      <c r="L671" s="161"/>
      <c r="M671" s="166"/>
      <c r="T671" s="167"/>
      <c r="AT671" s="162" t="s">
        <v>197</v>
      </c>
      <c r="AU671" s="162" t="s">
        <v>84</v>
      </c>
      <c r="AV671" s="13" t="s">
        <v>84</v>
      </c>
      <c r="AW671" s="13" t="s">
        <v>30</v>
      </c>
      <c r="AX671" s="13" t="s">
        <v>73</v>
      </c>
      <c r="AY671" s="162" t="s">
        <v>187</v>
      </c>
    </row>
    <row r="672" spans="2:65" s="13" customFormat="1" ht="11.25">
      <c r="B672" s="161"/>
      <c r="D672" s="151" t="s">
        <v>197</v>
      </c>
      <c r="E672" s="162" t="s">
        <v>1</v>
      </c>
      <c r="F672" s="163" t="s">
        <v>711</v>
      </c>
      <c r="H672" s="164">
        <v>-4.68</v>
      </c>
      <c r="I672" s="165"/>
      <c r="L672" s="161"/>
      <c r="M672" s="166"/>
      <c r="T672" s="167"/>
      <c r="AT672" s="162" t="s">
        <v>197</v>
      </c>
      <c r="AU672" s="162" t="s">
        <v>84</v>
      </c>
      <c r="AV672" s="13" t="s">
        <v>84</v>
      </c>
      <c r="AW672" s="13" t="s">
        <v>30</v>
      </c>
      <c r="AX672" s="13" t="s">
        <v>73</v>
      </c>
      <c r="AY672" s="162" t="s">
        <v>187</v>
      </c>
    </row>
    <row r="673" spans="2:51" s="13" customFormat="1" ht="11.25">
      <c r="B673" s="161"/>
      <c r="D673" s="151" t="s">
        <v>197</v>
      </c>
      <c r="E673" s="162" t="s">
        <v>1</v>
      </c>
      <c r="F673" s="163" t="s">
        <v>712</v>
      </c>
      <c r="H673" s="164">
        <v>-16.38</v>
      </c>
      <c r="I673" s="165"/>
      <c r="L673" s="161"/>
      <c r="M673" s="166"/>
      <c r="T673" s="167"/>
      <c r="AT673" s="162" t="s">
        <v>197</v>
      </c>
      <c r="AU673" s="162" t="s">
        <v>84</v>
      </c>
      <c r="AV673" s="13" t="s">
        <v>84</v>
      </c>
      <c r="AW673" s="13" t="s">
        <v>30</v>
      </c>
      <c r="AX673" s="13" t="s">
        <v>73</v>
      </c>
      <c r="AY673" s="162" t="s">
        <v>187</v>
      </c>
    </row>
    <row r="674" spans="2:51" s="13" customFormat="1" ht="11.25">
      <c r="B674" s="161"/>
      <c r="D674" s="151" t="s">
        <v>197</v>
      </c>
      <c r="E674" s="162" t="s">
        <v>1</v>
      </c>
      <c r="F674" s="163" t="s">
        <v>713</v>
      </c>
      <c r="H674" s="164">
        <v>-21.06</v>
      </c>
      <c r="I674" s="165"/>
      <c r="L674" s="161"/>
      <c r="M674" s="166"/>
      <c r="T674" s="167"/>
      <c r="AT674" s="162" t="s">
        <v>197</v>
      </c>
      <c r="AU674" s="162" t="s">
        <v>84</v>
      </c>
      <c r="AV674" s="13" t="s">
        <v>84</v>
      </c>
      <c r="AW674" s="13" t="s">
        <v>30</v>
      </c>
      <c r="AX674" s="13" t="s">
        <v>73</v>
      </c>
      <c r="AY674" s="162" t="s">
        <v>187</v>
      </c>
    </row>
    <row r="675" spans="2:51" s="13" customFormat="1" ht="11.25">
      <c r="B675" s="161"/>
      <c r="D675" s="151" t="s">
        <v>197</v>
      </c>
      <c r="E675" s="162" t="s">
        <v>1</v>
      </c>
      <c r="F675" s="163" t="s">
        <v>714</v>
      </c>
      <c r="H675" s="164">
        <v>-1.08</v>
      </c>
      <c r="I675" s="165"/>
      <c r="L675" s="161"/>
      <c r="M675" s="166"/>
      <c r="T675" s="167"/>
      <c r="AT675" s="162" t="s">
        <v>197</v>
      </c>
      <c r="AU675" s="162" t="s">
        <v>84</v>
      </c>
      <c r="AV675" s="13" t="s">
        <v>84</v>
      </c>
      <c r="AW675" s="13" t="s">
        <v>30</v>
      </c>
      <c r="AX675" s="13" t="s">
        <v>73</v>
      </c>
      <c r="AY675" s="162" t="s">
        <v>187</v>
      </c>
    </row>
    <row r="676" spans="2:51" s="13" customFormat="1" ht="11.25">
      <c r="B676" s="161"/>
      <c r="D676" s="151" t="s">
        <v>197</v>
      </c>
      <c r="E676" s="162" t="s">
        <v>1</v>
      </c>
      <c r="F676" s="163" t="s">
        <v>715</v>
      </c>
      <c r="H676" s="164">
        <v>-1.5</v>
      </c>
      <c r="I676" s="165"/>
      <c r="L676" s="161"/>
      <c r="M676" s="166"/>
      <c r="T676" s="167"/>
      <c r="AT676" s="162" t="s">
        <v>197</v>
      </c>
      <c r="AU676" s="162" t="s">
        <v>84</v>
      </c>
      <c r="AV676" s="13" t="s">
        <v>84</v>
      </c>
      <c r="AW676" s="13" t="s">
        <v>30</v>
      </c>
      <c r="AX676" s="13" t="s">
        <v>73</v>
      </c>
      <c r="AY676" s="162" t="s">
        <v>187</v>
      </c>
    </row>
    <row r="677" spans="2:51" s="13" customFormat="1" ht="11.25">
      <c r="B677" s="161"/>
      <c r="D677" s="151" t="s">
        <v>197</v>
      </c>
      <c r="E677" s="162" t="s">
        <v>1</v>
      </c>
      <c r="F677" s="163" t="s">
        <v>716</v>
      </c>
      <c r="H677" s="164">
        <v>-0.34300000000000003</v>
      </c>
      <c r="I677" s="165"/>
      <c r="L677" s="161"/>
      <c r="M677" s="166"/>
      <c r="T677" s="167"/>
      <c r="AT677" s="162" t="s">
        <v>197</v>
      </c>
      <c r="AU677" s="162" t="s">
        <v>84</v>
      </c>
      <c r="AV677" s="13" t="s">
        <v>84</v>
      </c>
      <c r="AW677" s="13" t="s">
        <v>30</v>
      </c>
      <c r="AX677" s="13" t="s">
        <v>73</v>
      </c>
      <c r="AY677" s="162" t="s">
        <v>187</v>
      </c>
    </row>
    <row r="678" spans="2:51" s="13" customFormat="1" ht="11.25">
      <c r="B678" s="161"/>
      <c r="D678" s="151" t="s">
        <v>197</v>
      </c>
      <c r="E678" s="162" t="s">
        <v>1</v>
      </c>
      <c r="F678" s="163" t="s">
        <v>636</v>
      </c>
      <c r="H678" s="164">
        <v>-2.2000000000000002</v>
      </c>
      <c r="I678" s="165"/>
      <c r="L678" s="161"/>
      <c r="M678" s="166"/>
      <c r="T678" s="167"/>
      <c r="AT678" s="162" t="s">
        <v>197</v>
      </c>
      <c r="AU678" s="162" t="s">
        <v>84</v>
      </c>
      <c r="AV678" s="13" t="s">
        <v>84</v>
      </c>
      <c r="AW678" s="13" t="s">
        <v>30</v>
      </c>
      <c r="AX678" s="13" t="s">
        <v>73</v>
      </c>
      <c r="AY678" s="162" t="s">
        <v>187</v>
      </c>
    </row>
    <row r="679" spans="2:51" s="13" customFormat="1" ht="11.25">
      <c r="B679" s="161"/>
      <c r="D679" s="151" t="s">
        <v>197</v>
      </c>
      <c r="E679" s="162" t="s">
        <v>1</v>
      </c>
      <c r="F679" s="163" t="s">
        <v>717</v>
      </c>
      <c r="H679" s="164">
        <v>8</v>
      </c>
      <c r="I679" s="165"/>
      <c r="L679" s="161"/>
      <c r="M679" s="166"/>
      <c r="T679" s="167"/>
      <c r="AT679" s="162" t="s">
        <v>197</v>
      </c>
      <c r="AU679" s="162" t="s">
        <v>84</v>
      </c>
      <c r="AV679" s="13" t="s">
        <v>84</v>
      </c>
      <c r="AW679" s="13" t="s">
        <v>30</v>
      </c>
      <c r="AX679" s="13" t="s">
        <v>73</v>
      </c>
      <c r="AY679" s="162" t="s">
        <v>187</v>
      </c>
    </row>
    <row r="680" spans="2:51" s="13" customFormat="1" ht="11.25">
      <c r="B680" s="161"/>
      <c r="D680" s="151" t="s">
        <v>197</v>
      </c>
      <c r="E680" s="162" t="s">
        <v>1</v>
      </c>
      <c r="F680" s="163" t="s">
        <v>718</v>
      </c>
      <c r="H680" s="164">
        <v>5.4</v>
      </c>
      <c r="I680" s="165"/>
      <c r="L680" s="161"/>
      <c r="M680" s="166"/>
      <c r="T680" s="167"/>
      <c r="AT680" s="162" t="s">
        <v>197</v>
      </c>
      <c r="AU680" s="162" t="s">
        <v>84</v>
      </c>
      <c r="AV680" s="13" t="s">
        <v>84</v>
      </c>
      <c r="AW680" s="13" t="s">
        <v>30</v>
      </c>
      <c r="AX680" s="13" t="s">
        <v>73</v>
      </c>
      <c r="AY680" s="162" t="s">
        <v>187</v>
      </c>
    </row>
    <row r="681" spans="2:51" s="13" customFormat="1" ht="11.25">
      <c r="B681" s="161"/>
      <c r="D681" s="151" t="s">
        <v>197</v>
      </c>
      <c r="E681" s="162" t="s">
        <v>1</v>
      </c>
      <c r="F681" s="163" t="s">
        <v>719</v>
      </c>
      <c r="H681" s="164">
        <v>1.92</v>
      </c>
      <c r="I681" s="165"/>
      <c r="L681" s="161"/>
      <c r="M681" s="166"/>
      <c r="T681" s="167"/>
      <c r="AT681" s="162" t="s">
        <v>197</v>
      </c>
      <c r="AU681" s="162" t="s">
        <v>84</v>
      </c>
      <c r="AV681" s="13" t="s">
        <v>84</v>
      </c>
      <c r="AW681" s="13" t="s">
        <v>30</v>
      </c>
      <c r="AX681" s="13" t="s">
        <v>73</v>
      </c>
      <c r="AY681" s="162" t="s">
        <v>187</v>
      </c>
    </row>
    <row r="682" spans="2:51" s="13" customFormat="1" ht="11.25">
      <c r="B682" s="161"/>
      <c r="D682" s="151" t="s">
        <v>197</v>
      </c>
      <c r="E682" s="162" t="s">
        <v>1</v>
      </c>
      <c r="F682" s="163" t="s">
        <v>720</v>
      </c>
      <c r="H682" s="164">
        <v>3.6</v>
      </c>
      <c r="I682" s="165"/>
      <c r="L682" s="161"/>
      <c r="M682" s="166"/>
      <c r="T682" s="167"/>
      <c r="AT682" s="162" t="s">
        <v>197</v>
      </c>
      <c r="AU682" s="162" t="s">
        <v>84</v>
      </c>
      <c r="AV682" s="13" t="s">
        <v>84</v>
      </c>
      <c r="AW682" s="13" t="s">
        <v>30</v>
      </c>
      <c r="AX682" s="13" t="s">
        <v>73</v>
      </c>
      <c r="AY682" s="162" t="s">
        <v>187</v>
      </c>
    </row>
    <row r="683" spans="2:51" s="13" customFormat="1" ht="11.25">
      <c r="B683" s="161"/>
      <c r="D683" s="151" t="s">
        <v>197</v>
      </c>
      <c r="E683" s="162" t="s">
        <v>1</v>
      </c>
      <c r="F683" s="163" t="s">
        <v>721</v>
      </c>
      <c r="H683" s="164">
        <v>7.92</v>
      </c>
      <c r="I683" s="165"/>
      <c r="L683" s="161"/>
      <c r="M683" s="166"/>
      <c r="T683" s="167"/>
      <c r="AT683" s="162" t="s">
        <v>197</v>
      </c>
      <c r="AU683" s="162" t="s">
        <v>84</v>
      </c>
      <c r="AV683" s="13" t="s">
        <v>84</v>
      </c>
      <c r="AW683" s="13" t="s">
        <v>30</v>
      </c>
      <c r="AX683" s="13" t="s">
        <v>73</v>
      </c>
      <c r="AY683" s="162" t="s">
        <v>187</v>
      </c>
    </row>
    <row r="684" spans="2:51" s="13" customFormat="1" ht="11.25">
      <c r="B684" s="161"/>
      <c r="D684" s="151" t="s">
        <v>197</v>
      </c>
      <c r="E684" s="162" t="s">
        <v>1</v>
      </c>
      <c r="F684" s="163" t="s">
        <v>722</v>
      </c>
      <c r="H684" s="164">
        <v>8.4</v>
      </c>
      <c r="I684" s="165"/>
      <c r="L684" s="161"/>
      <c r="M684" s="166"/>
      <c r="T684" s="167"/>
      <c r="AT684" s="162" t="s">
        <v>197</v>
      </c>
      <c r="AU684" s="162" t="s">
        <v>84</v>
      </c>
      <c r="AV684" s="13" t="s">
        <v>84</v>
      </c>
      <c r="AW684" s="13" t="s">
        <v>30</v>
      </c>
      <c r="AX684" s="13" t="s">
        <v>73</v>
      </c>
      <c r="AY684" s="162" t="s">
        <v>187</v>
      </c>
    </row>
    <row r="685" spans="2:51" s="13" customFormat="1" ht="11.25">
      <c r="B685" s="161"/>
      <c r="D685" s="151" t="s">
        <v>197</v>
      </c>
      <c r="E685" s="162" t="s">
        <v>1</v>
      </c>
      <c r="F685" s="163" t="s">
        <v>723</v>
      </c>
      <c r="H685" s="164">
        <v>1.02</v>
      </c>
      <c r="I685" s="165"/>
      <c r="L685" s="161"/>
      <c r="M685" s="166"/>
      <c r="T685" s="167"/>
      <c r="AT685" s="162" t="s">
        <v>197</v>
      </c>
      <c r="AU685" s="162" t="s">
        <v>84</v>
      </c>
      <c r="AV685" s="13" t="s">
        <v>84</v>
      </c>
      <c r="AW685" s="13" t="s">
        <v>30</v>
      </c>
      <c r="AX685" s="13" t="s">
        <v>73</v>
      </c>
      <c r="AY685" s="162" t="s">
        <v>187</v>
      </c>
    </row>
    <row r="686" spans="2:51" s="13" customFormat="1" ht="11.25">
      <c r="B686" s="161"/>
      <c r="D686" s="151" t="s">
        <v>197</v>
      </c>
      <c r="E686" s="162" t="s">
        <v>1</v>
      </c>
      <c r="F686" s="163" t="s">
        <v>724</v>
      </c>
      <c r="H686" s="164">
        <v>1.24</v>
      </c>
      <c r="I686" s="165"/>
      <c r="L686" s="161"/>
      <c r="M686" s="166"/>
      <c r="T686" s="167"/>
      <c r="AT686" s="162" t="s">
        <v>197</v>
      </c>
      <c r="AU686" s="162" t="s">
        <v>84</v>
      </c>
      <c r="AV686" s="13" t="s">
        <v>84</v>
      </c>
      <c r="AW686" s="13" t="s">
        <v>30</v>
      </c>
      <c r="AX686" s="13" t="s">
        <v>73</v>
      </c>
      <c r="AY686" s="162" t="s">
        <v>187</v>
      </c>
    </row>
    <row r="687" spans="2:51" s="13" customFormat="1" ht="11.25">
      <c r="B687" s="161"/>
      <c r="D687" s="151" t="s">
        <v>197</v>
      </c>
      <c r="E687" s="162" t="s">
        <v>1</v>
      </c>
      <c r="F687" s="163" t="s">
        <v>725</v>
      </c>
      <c r="H687" s="164">
        <v>0.33700000000000002</v>
      </c>
      <c r="I687" s="165"/>
      <c r="L687" s="161"/>
      <c r="M687" s="166"/>
      <c r="T687" s="167"/>
      <c r="AT687" s="162" t="s">
        <v>197</v>
      </c>
      <c r="AU687" s="162" t="s">
        <v>84</v>
      </c>
      <c r="AV687" s="13" t="s">
        <v>84</v>
      </c>
      <c r="AW687" s="13" t="s">
        <v>30</v>
      </c>
      <c r="AX687" s="13" t="s">
        <v>73</v>
      </c>
      <c r="AY687" s="162" t="s">
        <v>187</v>
      </c>
    </row>
    <row r="688" spans="2:51" s="13" customFormat="1" ht="11.25">
      <c r="B688" s="161"/>
      <c r="D688" s="151" t="s">
        <v>197</v>
      </c>
      <c r="E688" s="162" t="s">
        <v>1</v>
      </c>
      <c r="F688" s="163" t="s">
        <v>726</v>
      </c>
      <c r="H688" s="164">
        <v>2.04</v>
      </c>
      <c r="I688" s="165"/>
      <c r="L688" s="161"/>
      <c r="M688" s="166"/>
      <c r="T688" s="167"/>
      <c r="AT688" s="162" t="s">
        <v>197</v>
      </c>
      <c r="AU688" s="162" t="s">
        <v>84</v>
      </c>
      <c r="AV688" s="13" t="s">
        <v>84</v>
      </c>
      <c r="AW688" s="13" t="s">
        <v>30</v>
      </c>
      <c r="AX688" s="13" t="s">
        <v>73</v>
      </c>
      <c r="AY688" s="162" t="s">
        <v>187</v>
      </c>
    </row>
    <row r="689" spans="2:65" s="15" customFormat="1" ht="11.25">
      <c r="B689" s="186"/>
      <c r="D689" s="151" t="s">
        <v>197</v>
      </c>
      <c r="E689" s="187" t="s">
        <v>1</v>
      </c>
      <c r="F689" s="188" t="s">
        <v>492</v>
      </c>
      <c r="H689" s="189">
        <v>681.11799999999994</v>
      </c>
      <c r="I689" s="190"/>
      <c r="L689" s="186"/>
      <c r="M689" s="191"/>
      <c r="T689" s="192"/>
      <c r="AT689" s="187" t="s">
        <v>197</v>
      </c>
      <c r="AU689" s="187" t="s">
        <v>84</v>
      </c>
      <c r="AV689" s="15" t="s">
        <v>210</v>
      </c>
      <c r="AW689" s="15" t="s">
        <v>30</v>
      </c>
      <c r="AX689" s="15" t="s">
        <v>73</v>
      </c>
      <c r="AY689" s="187" t="s">
        <v>187</v>
      </c>
    </row>
    <row r="690" spans="2:65" s="13" customFormat="1" ht="11.25">
      <c r="B690" s="161"/>
      <c r="D690" s="151" t="s">
        <v>197</v>
      </c>
      <c r="E690" s="162" t="s">
        <v>1</v>
      </c>
      <c r="F690" s="163" t="s">
        <v>727</v>
      </c>
      <c r="H690" s="164">
        <v>681.11800000000005</v>
      </c>
      <c r="I690" s="165"/>
      <c r="L690" s="161"/>
      <c r="M690" s="166"/>
      <c r="T690" s="167"/>
      <c r="AT690" s="162" t="s">
        <v>197</v>
      </c>
      <c r="AU690" s="162" t="s">
        <v>84</v>
      </c>
      <c r="AV690" s="13" t="s">
        <v>84</v>
      </c>
      <c r="AW690" s="13" t="s">
        <v>30</v>
      </c>
      <c r="AX690" s="13" t="s">
        <v>73</v>
      </c>
      <c r="AY690" s="162" t="s">
        <v>187</v>
      </c>
    </row>
    <row r="691" spans="2:65" s="14" customFormat="1" ht="11.25">
      <c r="B691" s="168"/>
      <c r="D691" s="151" t="s">
        <v>197</v>
      </c>
      <c r="E691" s="169" t="s">
        <v>1</v>
      </c>
      <c r="F691" s="170" t="s">
        <v>202</v>
      </c>
      <c r="H691" s="171">
        <v>1362.2359999999999</v>
      </c>
      <c r="I691" s="172"/>
      <c r="L691" s="168"/>
      <c r="M691" s="173"/>
      <c r="T691" s="174"/>
      <c r="AT691" s="169" t="s">
        <v>197</v>
      </c>
      <c r="AU691" s="169" t="s">
        <v>84</v>
      </c>
      <c r="AV691" s="14" t="s">
        <v>193</v>
      </c>
      <c r="AW691" s="14" t="s">
        <v>30</v>
      </c>
      <c r="AX691" s="14" t="s">
        <v>80</v>
      </c>
      <c r="AY691" s="169" t="s">
        <v>187</v>
      </c>
    </row>
    <row r="692" spans="2:65" s="1" customFormat="1" ht="33" customHeight="1">
      <c r="B692" s="32"/>
      <c r="C692" s="137" t="s">
        <v>728</v>
      </c>
      <c r="D692" s="137" t="s">
        <v>189</v>
      </c>
      <c r="E692" s="138" t="s">
        <v>729</v>
      </c>
      <c r="F692" s="139" t="s">
        <v>730</v>
      </c>
      <c r="G692" s="140" t="s">
        <v>245</v>
      </c>
      <c r="H692" s="141">
        <v>681.11800000000005</v>
      </c>
      <c r="I692" s="142"/>
      <c r="J692" s="143">
        <f>ROUND(I692*H692,2)</f>
        <v>0</v>
      </c>
      <c r="K692" s="144"/>
      <c r="L692" s="32"/>
      <c r="M692" s="145" t="s">
        <v>1</v>
      </c>
      <c r="N692" s="146" t="s">
        <v>39</v>
      </c>
      <c r="P692" s="147">
        <f>O692*H692</f>
        <v>0</v>
      </c>
      <c r="Q692" s="147">
        <v>0</v>
      </c>
      <c r="R692" s="147">
        <f>Q692*H692</f>
        <v>0</v>
      </c>
      <c r="S692" s="147">
        <v>0</v>
      </c>
      <c r="T692" s="148">
        <f>S692*H692</f>
        <v>0</v>
      </c>
      <c r="AR692" s="149" t="s">
        <v>193</v>
      </c>
      <c r="AT692" s="149" t="s">
        <v>189</v>
      </c>
      <c r="AU692" s="149" t="s">
        <v>84</v>
      </c>
      <c r="AY692" s="17" t="s">
        <v>187</v>
      </c>
      <c r="BE692" s="150">
        <f>IF(N692="základní",J692,0)</f>
        <v>0</v>
      </c>
      <c r="BF692" s="150">
        <f>IF(N692="snížená",J692,0)</f>
        <v>0</v>
      </c>
      <c r="BG692" s="150">
        <f>IF(N692="zákl. přenesená",J692,0)</f>
        <v>0</v>
      </c>
      <c r="BH692" s="150">
        <f>IF(N692="sníž. přenesená",J692,0)</f>
        <v>0</v>
      </c>
      <c r="BI692" s="150">
        <f>IF(N692="nulová",J692,0)</f>
        <v>0</v>
      </c>
      <c r="BJ692" s="17" t="s">
        <v>84</v>
      </c>
      <c r="BK692" s="150">
        <f>ROUND(I692*H692,2)</f>
        <v>0</v>
      </c>
      <c r="BL692" s="17" t="s">
        <v>193</v>
      </c>
      <c r="BM692" s="149" t="s">
        <v>731</v>
      </c>
    </row>
    <row r="693" spans="2:65" s="1" customFormat="1" ht="126.75">
      <c r="B693" s="32"/>
      <c r="D693" s="151" t="s">
        <v>195</v>
      </c>
      <c r="F693" s="152" t="s">
        <v>732</v>
      </c>
      <c r="I693" s="153"/>
      <c r="L693" s="32"/>
      <c r="M693" s="154"/>
      <c r="T693" s="56"/>
      <c r="AT693" s="17" t="s">
        <v>195</v>
      </c>
      <c r="AU693" s="17" t="s">
        <v>84</v>
      </c>
    </row>
    <row r="694" spans="2:65" s="12" customFormat="1" ht="11.25">
      <c r="B694" s="155"/>
      <c r="D694" s="151" t="s">
        <v>197</v>
      </c>
      <c r="E694" s="156" t="s">
        <v>1</v>
      </c>
      <c r="F694" s="157" t="s">
        <v>207</v>
      </c>
      <c r="H694" s="156" t="s">
        <v>1</v>
      </c>
      <c r="I694" s="158"/>
      <c r="L694" s="155"/>
      <c r="M694" s="159"/>
      <c r="T694" s="160"/>
      <c r="AT694" s="156" t="s">
        <v>197</v>
      </c>
      <c r="AU694" s="156" t="s">
        <v>84</v>
      </c>
      <c r="AV694" s="12" t="s">
        <v>80</v>
      </c>
      <c r="AW694" s="12" t="s">
        <v>30</v>
      </c>
      <c r="AX694" s="12" t="s">
        <v>73</v>
      </c>
      <c r="AY694" s="156" t="s">
        <v>187</v>
      </c>
    </row>
    <row r="695" spans="2:65" s="13" customFormat="1" ht="11.25">
      <c r="B695" s="161"/>
      <c r="D695" s="151" t="s">
        <v>197</v>
      </c>
      <c r="E695" s="162" t="s">
        <v>1</v>
      </c>
      <c r="F695" s="163" t="s">
        <v>706</v>
      </c>
      <c r="H695" s="164">
        <v>679.88</v>
      </c>
      <c r="I695" s="165"/>
      <c r="L695" s="161"/>
      <c r="M695" s="166"/>
      <c r="T695" s="167"/>
      <c r="AT695" s="162" t="s">
        <v>197</v>
      </c>
      <c r="AU695" s="162" t="s">
        <v>84</v>
      </c>
      <c r="AV695" s="13" t="s">
        <v>84</v>
      </c>
      <c r="AW695" s="13" t="s">
        <v>30</v>
      </c>
      <c r="AX695" s="13" t="s">
        <v>73</v>
      </c>
      <c r="AY695" s="162" t="s">
        <v>187</v>
      </c>
    </row>
    <row r="696" spans="2:65" s="13" customFormat="1" ht="11.25">
      <c r="B696" s="161"/>
      <c r="D696" s="151" t="s">
        <v>197</v>
      </c>
      <c r="E696" s="162" t="s">
        <v>1</v>
      </c>
      <c r="F696" s="163" t="s">
        <v>707</v>
      </c>
      <c r="H696" s="164">
        <v>23.062999999999999</v>
      </c>
      <c r="I696" s="165"/>
      <c r="L696" s="161"/>
      <c r="M696" s="166"/>
      <c r="T696" s="167"/>
      <c r="AT696" s="162" t="s">
        <v>197</v>
      </c>
      <c r="AU696" s="162" t="s">
        <v>84</v>
      </c>
      <c r="AV696" s="13" t="s">
        <v>84</v>
      </c>
      <c r="AW696" s="13" t="s">
        <v>30</v>
      </c>
      <c r="AX696" s="13" t="s">
        <v>73</v>
      </c>
      <c r="AY696" s="162" t="s">
        <v>187</v>
      </c>
    </row>
    <row r="697" spans="2:65" s="13" customFormat="1" ht="11.25">
      <c r="B697" s="161"/>
      <c r="D697" s="151" t="s">
        <v>197</v>
      </c>
      <c r="E697" s="162" t="s">
        <v>1</v>
      </c>
      <c r="F697" s="163" t="s">
        <v>708</v>
      </c>
      <c r="H697" s="164">
        <v>-6.3040000000000003</v>
      </c>
      <c r="I697" s="165"/>
      <c r="L697" s="161"/>
      <c r="M697" s="166"/>
      <c r="T697" s="167"/>
      <c r="AT697" s="162" t="s">
        <v>197</v>
      </c>
      <c r="AU697" s="162" t="s">
        <v>84</v>
      </c>
      <c r="AV697" s="13" t="s">
        <v>84</v>
      </c>
      <c r="AW697" s="13" t="s">
        <v>30</v>
      </c>
      <c r="AX697" s="13" t="s">
        <v>73</v>
      </c>
      <c r="AY697" s="162" t="s">
        <v>187</v>
      </c>
    </row>
    <row r="698" spans="2:65" s="13" customFormat="1" ht="11.25">
      <c r="B698" s="161"/>
      <c r="D698" s="151" t="s">
        <v>197</v>
      </c>
      <c r="E698" s="162" t="s">
        <v>1</v>
      </c>
      <c r="F698" s="163" t="s">
        <v>709</v>
      </c>
      <c r="H698" s="164">
        <v>-6.875</v>
      </c>
      <c r="I698" s="165"/>
      <c r="L698" s="161"/>
      <c r="M698" s="166"/>
      <c r="T698" s="167"/>
      <c r="AT698" s="162" t="s">
        <v>197</v>
      </c>
      <c r="AU698" s="162" t="s">
        <v>84</v>
      </c>
      <c r="AV698" s="13" t="s">
        <v>84</v>
      </c>
      <c r="AW698" s="13" t="s">
        <v>30</v>
      </c>
      <c r="AX698" s="13" t="s">
        <v>73</v>
      </c>
      <c r="AY698" s="162" t="s">
        <v>187</v>
      </c>
    </row>
    <row r="699" spans="2:65" s="13" customFormat="1" ht="11.25">
      <c r="B699" s="161"/>
      <c r="D699" s="151" t="s">
        <v>197</v>
      </c>
      <c r="E699" s="162" t="s">
        <v>1</v>
      </c>
      <c r="F699" s="163" t="s">
        <v>710</v>
      </c>
      <c r="H699" s="164">
        <v>-1.28</v>
      </c>
      <c r="I699" s="165"/>
      <c r="L699" s="161"/>
      <c r="M699" s="166"/>
      <c r="T699" s="167"/>
      <c r="AT699" s="162" t="s">
        <v>197</v>
      </c>
      <c r="AU699" s="162" t="s">
        <v>84</v>
      </c>
      <c r="AV699" s="13" t="s">
        <v>84</v>
      </c>
      <c r="AW699" s="13" t="s">
        <v>30</v>
      </c>
      <c r="AX699" s="13" t="s">
        <v>73</v>
      </c>
      <c r="AY699" s="162" t="s">
        <v>187</v>
      </c>
    </row>
    <row r="700" spans="2:65" s="13" customFormat="1" ht="11.25">
      <c r="B700" s="161"/>
      <c r="D700" s="151" t="s">
        <v>197</v>
      </c>
      <c r="E700" s="162" t="s">
        <v>1</v>
      </c>
      <c r="F700" s="163" t="s">
        <v>711</v>
      </c>
      <c r="H700" s="164">
        <v>-4.68</v>
      </c>
      <c r="I700" s="165"/>
      <c r="L700" s="161"/>
      <c r="M700" s="166"/>
      <c r="T700" s="167"/>
      <c r="AT700" s="162" t="s">
        <v>197</v>
      </c>
      <c r="AU700" s="162" t="s">
        <v>84</v>
      </c>
      <c r="AV700" s="13" t="s">
        <v>84</v>
      </c>
      <c r="AW700" s="13" t="s">
        <v>30</v>
      </c>
      <c r="AX700" s="13" t="s">
        <v>73</v>
      </c>
      <c r="AY700" s="162" t="s">
        <v>187</v>
      </c>
    </row>
    <row r="701" spans="2:65" s="13" customFormat="1" ht="11.25">
      <c r="B701" s="161"/>
      <c r="D701" s="151" t="s">
        <v>197</v>
      </c>
      <c r="E701" s="162" t="s">
        <v>1</v>
      </c>
      <c r="F701" s="163" t="s">
        <v>712</v>
      </c>
      <c r="H701" s="164">
        <v>-16.38</v>
      </c>
      <c r="I701" s="165"/>
      <c r="L701" s="161"/>
      <c r="M701" s="166"/>
      <c r="T701" s="167"/>
      <c r="AT701" s="162" t="s">
        <v>197</v>
      </c>
      <c r="AU701" s="162" t="s">
        <v>84</v>
      </c>
      <c r="AV701" s="13" t="s">
        <v>84</v>
      </c>
      <c r="AW701" s="13" t="s">
        <v>30</v>
      </c>
      <c r="AX701" s="13" t="s">
        <v>73</v>
      </c>
      <c r="AY701" s="162" t="s">
        <v>187</v>
      </c>
    </row>
    <row r="702" spans="2:65" s="13" customFormat="1" ht="11.25">
      <c r="B702" s="161"/>
      <c r="D702" s="151" t="s">
        <v>197</v>
      </c>
      <c r="E702" s="162" t="s">
        <v>1</v>
      </c>
      <c r="F702" s="163" t="s">
        <v>713</v>
      </c>
      <c r="H702" s="164">
        <v>-21.06</v>
      </c>
      <c r="I702" s="165"/>
      <c r="L702" s="161"/>
      <c r="M702" s="166"/>
      <c r="T702" s="167"/>
      <c r="AT702" s="162" t="s">
        <v>197</v>
      </c>
      <c r="AU702" s="162" t="s">
        <v>84</v>
      </c>
      <c r="AV702" s="13" t="s">
        <v>84</v>
      </c>
      <c r="AW702" s="13" t="s">
        <v>30</v>
      </c>
      <c r="AX702" s="13" t="s">
        <v>73</v>
      </c>
      <c r="AY702" s="162" t="s">
        <v>187</v>
      </c>
    </row>
    <row r="703" spans="2:65" s="13" customFormat="1" ht="11.25">
      <c r="B703" s="161"/>
      <c r="D703" s="151" t="s">
        <v>197</v>
      </c>
      <c r="E703" s="162" t="s">
        <v>1</v>
      </c>
      <c r="F703" s="163" t="s">
        <v>714</v>
      </c>
      <c r="H703" s="164">
        <v>-1.08</v>
      </c>
      <c r="I703" s="165"/>
      <c r="L703" s="161"/>
      <c r="M703" s="166"/>
      <c r="T703" s="167"/>
      <c r="AT703" s="162" t="s">
        <v>197</v>
      </c>
      <c r="AU703" s="162" t="s">
        <v>84</v>
      </c>
      <c r="AV703" s="13" t="s">
        <v>84</v>
      </c>
      <c r="AW703" s="13" t="s">
        <v>30</v>
      </c>
      <c r="AX703" s="13" t="s">
        <v>73</v>
      </c>
      <c r="AY703" s="162" t="s">
        <v>187</v>
      </c>
    </row>
    <row r="704" spans="2:65" s="13" customFormat="1" ht="11.25">
      <c r="B704" s="161"/>
      <c r="D704" s="151" t="s">
        <v>197</v>
      </c>
      <c r="E704" s="162" t="s">
        <v>1</v>
      </c>
      <c r="F704" s="163" t="s">
        <v>715</v>
      </c>
      <c r="H704" s="164">
        <v>-1.5</v>
      </c>
      <c r="I704" s="165"/>
      <c r="L704" s="161"/>
      <c r="M704" s="166"/>
      <c r="T704" s="167"/>
      <c r="AT704" s="162" t="s">
        <v>197</v>
      </c>
      <c r="AU704" s="162" t="s">
        <v>84</v>
      </c>
      <c r="AV704" s="13" t="s">
        <v>84</v>
      </c>
      <c r="AW704" s="13" t="s">
        <v>30</v>
      </c>
      <c r="AX704" s="13" t="s">
        <v>73</v>
      </c>
      <c r="AY704" s="162" t="s">
        <v>187</v>
      </c>
    </row>
    <row r="705" spans="2:65" s="13" customFormat="1" ht="11.25">
      <c r="B705" s="161"/>
      <c r="D705" s="151" t="s">
        <v>197</v>
      </c>
      <c r="E705" s="162" t="s">
        <v>1</v>
      </c>
      <c r="F705" s="163" t="s">
        <v>716</v>
      </c>
      <c r="H705" s="164">
        <v>-0.34300000000000003</v>
      </c>
      <c r="I705" s="165"/>
      <c r="L705" s="161"/>
      <c r="M705" s="166"/>
      <c r="T705" s="167"/>
      <c r="AT705" s="162" t="s">
        <v>197</v>
      </c>
      <c r="AU705" s="162" t="s">
        <v>84</v>
      </c>
      <c r="AV705" s="13" t="s">
        <v>84</v>
      </c>
      <c r="AW705" s="13" t="s">
        <v>30</v>
      </c>
      <c r="AX705" s="13" t="s">
        <v>73</v>
      </c>
      <c r="AY705" s="162" t="s">
        <v>187</v>
      </c>
    </row>
    <row r="706" spans="2:65" s="13" customFormat="1" ht="11.25">
      <c r="B706" s="161"/>
      <c r="D706" s="151" t="s">
        <v>197</v>
      </c>
      <c r="E706" s="162" t="s">
        <v>1</v>
      </c>
      <c r="F706" s="163" t="s">
        <v>636</v>
      </c>
      <c r="H706" s="164">
        <v>-2.2000000000000002</v>
      </c>
      <c r="I706" s="165"/>
      <c r="L706" s="161"/>
      <c r="M706" s="166"/>
      <c r="T706" s="167"/>
      <c r="AT706" s="162" t="s">
        <v>197</v>
      </c>
      <c r="AU706" s="162" t="s">
        <v>84</v>
      </c>
      <c r="AV706" s="13" t="s">
        <v>84</v>
      </c>
      <c r="AW706" s="13" t="s">
        <v>30</v>
      </c>
      <c r="AX706" s="13" t="s">
        <v>73</v>
      </c>
      <c r="AY706" s="162" t="s">
        <v>187</v>
      </c>
    </row>
    <row r="707" spans="2:65" s="13" customFormat="1" ht="11.25">
      <c r="B707" s="161"/>
      <c r="D707" s="151" t="s">
        <v>197</v>
      </c>
      <c r="E707" s="162" t="s">
        <v>1</v>
      </c>
      <c r="F707" s="163" t="s">
        <v>717</v>
      </c>
      <c r="H707" s="164">
        <v>8</v>
      </c>
      <c r="I707" s="165"/>
      <c r="L707" s="161"/>
      <c r="M707" s="166"/>
      <c r="T707" s="167"/>
      <c r="AT707" s="162" t="s">
        <v>197</v>
      </c>
      <c r="AU707" s="162" t="s">
        <v>84</v>
      </c>
      <c r="AV707" s="13" t="s">
        <v>84</v>
      </c>
      <c r="AW707" s="13" t="s">
        <v>30</v>
      </c>
      <c r="AX707" s="13" t="s">
        <v>73</v>
      </c>
      <c r="AY707" s="162" t="s">
        <v>187</v>
      </c>
    </row>
    <row r="708" spans="2:65" s="13" customFormat="1" ht="11.25">
      <c r="B708" s="161"/>
      <c r="D708" s="151" t="s">
        <v>197</v>
      </c>
      <c r="E708" s="162" t="s">
        <v>1</v>
      </c>
      <c r="F708" s="163" t="s">
        <v>718</v>
      </c>
      <c r="H708" s="164">
        <v>5.4</v>
      </c>
      <c r="I708" s="165"/>
      <c r="L708" s="161"/>
      <c r="M708" s="166"/>
      <c r="T708" s="167"/>
      <c r="AT708" s="162" t="s">
        <v>197</v>
      </c>
      <c r="AU708" s="162" t="s">
        <v>84</v>
      </c>
      <c r="AV708" s="13" t="s">
        <v>84</v>
      </c>
      <c r="AW708" s="13" t="s">
        <v>30</v>
      </c>
      <c r="AX708" s="13" t="s">
        <v>73</v>
      </c>
      <c r="AY708" s="162" t="s">
        <v>187</v>
      </c>
    </row>
    <row r="709" spans="2:65" s="13" customFormat="1" ht="11.25">
      <c r="B709" s="161"/>
      <c r="D709" s="151" t="s">
        <v>197</v>
      </c>
      <c r="E709" s="162" t="s">
        <v>1</v>
      </c>
      <c r="F709" s="163" t="s">
        <v>719</v>
      </c>
      <c r="H709" s="164">
        <v>1.92</v>
      </c>
      <c r="I709" s="165"/>
      <c r="L709" s="161"/>
      <c r="M709" s="166"/>
      <c r="T709" s="167"/>
      <c r="AT709" s="162" t="s">
        <v>197</v>
      </c>
      <c r="AU709" s="162" t="s">
        <v>84</v>
      </c>
      <c r="AV709" s="13" t="s">
        <v>84</v>
      </c>
      <c r="AW709" s="13" t="s">
        <v>30</v>
      </c>
      <c r="AX709" s="13" t="s">
        <v>73</v>
      </c>
      <c r="AY709" s="162" t="s">
        <v>187</v>
      </c>
    </row>
    <row r="710" spans="2:65" s="13" customFormat="1" ht="11.25">
      <c r="B710" s="161"/>
      <c r="D710" s="151" t="s">
        <v>197</v>
      </c>
      <c r="E710" s="162" t="s">
        <v>1</v>
      </c>
      <c r="F710" s="163" t="s">
        <v>720</v>
      </c>
      <c r="H710" s="164">
        <v>3.6</v>
      </c>
      <c r="I710" s="165"/>
      <c r="L710" s="161"/>
      <c r="M710" s="166"/>
      <c r="T710" s="167"/>
      <c r="AT710" s="162" t="s">
        <v>197</v>
      </c>
      <c r="AU710" s="162" t="s">
        <v>84</v>
      </c>
      <c r="AV710" s="13" t="s">
        <v>84</v>
      </c>
      <c r="AW710" s="13" t="s">
        <v>30</v>
      </c>
      <c r="AX710" s="13" t="s">
        <v>73</v>
      </c>
      <c r="AY710" s="162" t="s">
        <v>187</v>
      </c>
    </row>
    <row r="711" spans="2:65" s="13" customFormat="1" ht="11.25">
      <c r="B711" s="161"/>
      <c r="D711" s="151" t="s">
        <v>197</v>
      </c>
      <c r="E711" s="162" t="s">
        <v>1</v>
      </c>
      <c r="F711" s="163" t="s">
        <v>721</v>
      </c>
      <c r="H711" s="164">
        <v>7.92</v>
      </c>
      <c r="I711" s="165"/>
      <c r="L711" s="161"/>
      <c r="M711" s="166"/>
      <c r="T711" s="167"/>
      <c r="AT711" s="162" t="s">
        <v>197</v>
      </c>
      <c r="AU711" s="162" t="s">
        <v>84</v>
      </c>
      <c r="AV711" s="13" t="s">
        <v>84</v>
      </c>
      <c r="AW711" s="13" t="s">
        <v>30</v>
      </c>
      <c r="AX711" s="13" t="s">
        <v>73</v>
      </c>
      <c r="AY711" s="162" t="s">
        <v>187</v>
      </c>
    </row>
    <row r="712" spans="2:65" s="13" customFormat="1" ht="11.25">
      <c r="B712" s="161"/>
      <c r="D712" s="151" t="s">
        <v>197</v>
      </c>
      <c r="E712" s="162" t="s">
        <v>1</v>
      </c>
      <c r="F712" s="163" t="s">
        <v>722</v>
      </c>
      <c r="H712" s="164">
        <v>8.4</v>
      </c>
      <c r="I712" s="165"/>
      <c r="L712" s="161"/>
      <c r="M712" s="166"/>
      <c r="T712" s="167"/>
      <c r="AT712" s="162" t="s">
        <v>197</v>
      </c>
      <c r="AU712" s="162" t="s">
        <v>84</v>
      </c>
      <c r="AV712" s="13" t="s">
        <v>84</v>
      </c>
      <c r="AW712" s="13" t="s">
        <v>30</v>
      </c>
      <c r="AX712" s="13" t="s">
        <v>73</v>
      </c>
      <c r="AY712" s="162" t="s">
        <v>187</v>
      </c>
    </row>
    <row r="713" spans="2:65" s="13" customFormat="1" ht="11.25">
      <c r="B713" s="161"/>
      <c r="D713" s="151" t="s">
        <v>197</v>
      </c>
      <c r="E713" s="162" t="s">
        <v>1</v>
      </c>
      <c r="F713" s="163" t="s">
        <v>723</v>
      </c>
      <c r="H713" s="164">
        <v>1.02</v>
      </c>
      <c r="I713" s="165"/>
      <c r="L713" s="161"/>
      <c r="M713" s="166"/>
      <c r="T713" s="167"/>
      <c r="AT713" s="162" t="s">
        <v>197</v>
      </c>
      <c r="AU713" s="162" t="s">
        <v>84</v>
      </c>
      <c r="AV713" s="13" t="s">
        <v>84</v>
      </c>
      <c r="AW713" s="13" t="s">
        <v>30</v>
      </c>
      <c r="AX713" s="13" t="s">
        <v>73</v>
      </c>
      <c r="AY713" s="162" t="s">
        <v>187</v>
      </c>
    </row>
    <row r="714" spans="2:65" s="13" customFormat="1" ht="11.25">
      <c r="B714" s="161"/>
      <c r="D714" s="151" t="s">
        <v>197</v>
      </c>
      <c r="E714" s="162" t="s">
        <v>1</v>
      </c>
      <c r="F714" s="163" t="s">
        <v>724</v>
      </c>
      <c r="H714" s="164">
        <v>1.24</v>
      </c>
      <c r="I714" s="165"/>
      <c r="L714" s="161"/>
      <c r="M714" s="166"/>
      <c r="T714" s="167"/>
      <c r="AT714" s="162" t="s">
        <v>197</v>
      </c>
      <c r="AU714" s="162" t="s">
        <v>84</v>
      </c>
      <c r="AV714" s="13" t="s">
        <v>84</v>
      </c>
      <c r="AW714" s="13" t="s">
        <v>30</v>
      </c>
      <c r="AX714" s="13" t="s">
        <v>73</v>
      </c>
      <c r="AY714" s="162" t="s">
        <v>187</v>
      </c>
    </row>
    <row r="715" spans="2:65" s="13" customFormat="1" ht="11.25">
      <c r="B715" s="161"/>
      <c r="D715" s="151" t="s">
        <v>197</v>
      </c>
      <c r="E715" s="162" t="s">
        <v>1</v>
      </c>
      <c r="F715" s="163" t="s">
        <v>725</v>
      </c>
      <c r="H715" s="164">
        <v>0.33700000000000002</v>
      </c>
      <c r="I715" s="165"/>
      <c r="L715" s="161"/>
      <c r="M715" s="166"/>
      <c r="T715" s="167"/>
      <c r="AT715" s="162" t="s">
        <v>197</v>
      </c>
      <c r="AU715" s="162" t="s">
        <v>84</v>
      </c>
      <c r="AV715" s="13" t="s">
        <v>84</v>
      </c>
      <c r="AW715" s="13" t="s">
        <v>30</v>
      </c>
      <c r="AX715" s="13" t="s">
        <v>73</v>
      </c>
      <c r="AY715" s="162" t="s">
        <v>187</v>
      </c>
    </row>
    <row r="716" spans="2:65" s="13" customFormat="1" ht="11.25">
      <c r="B716" s="161"/>
      <c r="D716" s="151" t="s">
        <v>197</v>
      </c>
      <c r="E716" s="162" t="s">
        <v>1</v>
      </c>
      <c r="F716" s="163" t="s">
        <v>726</v>
      </c>
      <c r="H716" s="164">
        <v>2.04</v>
      </c>
      <c r="I716" s="165"/>
      <c r="L716" s="161"/>
      <c r="M716" s="166"/>
      <c r="T716" s="167"/>
      <c r="AT716" s="162" t="s">
        <v>197</v>
      </c>
      <c r="AU716" s="162" t="s">
        <v>84</v>
      </c>
      <c r="AV716" s="13" t="s">
        <v>84</v>
      </c>
      <c r="AW716" s="13" t="s">
        <v>30</v>
      </c>
      <c r="AX716" s="13" t="s">
        <v>73</v>
      </c>
      <c r="AY716" s="162" t="s">
        <v>187</v>
      </c>
    </row>
    <row r="717" spans="2:65" s="14" customFormat="1" ht="11.25">
      <c r="B717" s="168"/>
      <c r="D717" s="151" t="s">
        <v>197</v>
      </c>
      <c r="E717" s="169" t="s">
        <v>1</v>
      </c>
      <c r="F717" s="170" t="s">
        <v>202</v>
      </c>
      <c r="H717" s="171">
        <v>681.11799999999994</v>
      </c>
      <c r="I717" s="172"/>
      <c r="L717" s="168"/>
      <c r="M717" s="173"/>
      <c r="T717" s="174"/>
      <c r="AT717" s="169" t="s">
        <v>197</v>
      </c>
      <c r="AU717" s="169" t="s">
        <v>84</v>
      </c>
      <c r="AV717" s="14" t="s">
        <v>193</v>
      </c>
      <c r="AW717" s="14" t="s">
        <v>30</v>
      </c>
      <c r="AX717" s="14" t="s">
        <v>80</v>
      </c>
      <c r="AY717" s="169" t="s">
        <v>187</v>
      </c>
    </row>
    <row r="718" spans="2:65" s="1" customFormat="1" ht="55.5" customHeight="1">
      <c r="B718" s="32"/>
      <c r="C718" s="137" t="s">
        <v>733</v>
      </c>
      <c r="D718" s="137" t="s">
        <v>189</v>
      </c>
      <c r="E718" s="138" t="s">
        <v>734</v>
      </c>
      <c r="F718" s="139" t="s">
        <v>735</v>
      </c>
      <c r="G718" s="140" t="s">
        <v>245</v>
      </c>
      <c r="H718" s="141">
        <v>340.55900000000003</v>
      </c>
      <c r="I718" s="142"/>
      <c r="J718" s="143">
        <f>ROUND(I718*H718,2)</f>
        <v>0</v>
      </c>
      <c r="K718" s="144"/>
      <c r="L718" s="32"/>
      <c r="M718" s="145" t="s">
        <v>1</v>
      </c>
      <c r="N718" s="146" t="s">
        <v>39</v>
      </c>
      <c r="P718" s="147">
        <f>O718*H718</f>
        <v>0</v>
      </c>
      <c r="Q718" s="147">
        <v>0</v>
      </c>
      <c r="R718" s="147">
        <f>Q718*H718</f>
        <v>0</v>
      </c>
      <c r="S718" s="147">
        <v>0</v>
      </c>
      <c r="T718" s="148">
        <f>S718*H718</f>
        <v>0</v>
      </c>
      <c r="AR718" s="149" t="s">
        <v>193</v>
      </c>
      <c r="AT718" s="149" t="s">
        <v>189</v>
      </c>
      <c r="AU718" s="149" t="s">
        <v>84</v>
      </c>
      <c r="AY718" s="17" t="s">
        <v>187</v>
      </c>
      <c r="BE718" s="150">
        <f>IF(N718="základní",J718,0)</f>
        <v>0</v>
      </c>
      <c r="BF718" s="150">
        <f>IF(N718="snížená",J718,0)</f>
        <v>0</v>
      </c>
      <c r="BG718" s="150">
        <f>IF(N718="zákl. přenesená",J718,0)</f>
        <v>0</v>
      </c>
      <c r="BH718" s="150">
        <f>IF(N718="sníž. přenesená",J718,0)</f>
        <v>0</v>
      </c>
      <c r="BI718" s="150">
        <f>IF(N718="nulová",J718,0)</f>
        <v>0</v>
      </c>
      <c r="BJ718" s="17" t="s">
        <v>84</v>
      </c>
      <c r="BK718" s="150">
        <f>ROUND(I718*H718,2)</f>
        <v>0</v>
      </c>
      <c r="BL718" s="17" t="s">
        <v>193</v>
      </c>
      <c r="BM718" s="149" t="s">
        <v>736</v>
      </c>
    </row>
    <row r="719" spans="2:65" s="1" customFormat="1" ht="126.75">
      <c r="B719" s="32"/>
      <c r="D719" s="151" t="s">
        <v>195</v>
      </c>
      <c r="F719" s="152" t="s">
        <v>732</v>
      </c>
      <c r="I719" s="153"/>
      <c r="L719" s="32"/>
      <c r="M719" s="154"/>
      <c r="T719" s="56"/>
      <c r="AT719" s="17" t="s">
        <v>195</v>
      </c>
      <c r="AU719" s="17" t="s">
        <v>84</v>
      </c>
    </row>
    <row r="720" spans="2:65" s="12" customFormat="1" ht="11.25">
      <c r="B720" s="155"/>
      <c r="D720" s="151" t="s">
        <v>197</v>
      </c>
      <c r="E720" s="156" t="s">
        <v>1</v>
      </c>
      <c r="F720" s="157" t="s">
        <v>207</v>
      </c>
      <c r="H720" s="156" t="s">
        <v>1</v>
      </c>
      <c r="I720" s="158"/>
      <c r="L720" s="155"/>
      <c r="M720" s="159"/>
      <c r="T720" s="160"/>
      <c r="AT720" s="156" t="s">
        <v>197</v>
      </c>
      <c r="AU720" s="156" t="s">
        <v>84</v>
      </c>
      <c r="AV720" s="12" t="s">
        <v>80</v>
      </c>
      <c r="AW720" s="12" t="s">
        <v>30</v>
      </c>
      <c r="AX720" s="12" t="s">
        <v>73</v>
      </c>
      <c r="AY720" s="156" t="s">
        <v>187</v>
      </c>
    </row>
    <row r="721" spans="2:65" s="13" customFormat="1" ht="11.25">
      <c r="B721" s="161"/>
      <c r="D721" s="151" t="s">
        <v>197</v>
      </c>
      <c r="E721" s="162" t="s">
        <v>1</v>
      </c>
      <c r="F721" s="163" t="s">
        <v>737</v>
      </c>
      <c r="H721" s="164">
        <v>340.55900000000003</v>
      </c>
      <c r="I721" s="165"/>
      <c r="L721" s="161"/>
      <c r="M721" s="166"/>
      <c r="T721" s="167"/>
      <c r="AT721" s="162" t="s">
        <v>197</v>
      </c>
      <c r="AU721" s="162" t="s">
        <v>84</v>
      </c>
      <c r="AV721" s="13" t="s">
        <v>84</v>
      </c>
      <c r="AW721" s="13" t="s">
        <v>30</v>
      </c>
      <c r="AX721" s="13" t="s">
        <v>73</v>
      </c>
      <c r="AY721" s="162" t="s">
        <v>187</v>
      </c>
    </row>
    <row r="722" spans="2:65" s="14" customFormat="1" ht="11.25">
      <c r="B722" s="168"/>
      <c r="D722" s="151" t="s">
        <v>197</v>
      </c>
      <c r="E722" s="169" t="s">
        <v>1</v>
      </c>
      <c r="F722" s="170" t="s">
        <v>202</v>
      </c>
      <c r="H722" s="171">
        <v>340.55900000000003</v>
      </c>
      <c r="I722" s="172"/>
      <c r="L722" s="168"/>
      <c r="M722" s="173"/>
      <c r="T722" s="174"/>
      <c r="AT722" s="169" t="s">
        <v>197</v>
      </c>
      <c r="AU722" s="169" t="s">
        <v>84</v>
      </c>
      <c r="AV722" s="14" t="s">
        <v>193</v>
      </c>
      <c r="AW722" s="14" t="s">
        <v>30</v>
      </c>
      <c r="AX722" s="14" t="s">
        <v>80</v>
      </c>
      <c r="AY722" s="169" t="s">
        <v>187</v>
      </c>
    </row>
    <row r="723" spans="2:65" s="1" customFormat="1" ht="49.15" customHeight="1">
      <c r="B723" s="32"/>
      <c r="C723" s="137" t="s">
        <v>738</v>
      </c>
      <c r="D723" s="137" t="s">
        <v>189</v>
      </c>
      <c r="E723" s="138" t="s">
        <v>739</v>
      </c>
      <c r="F723" s="139" t="s">
        <v>740</v>
      </c>
      <c r="G723" s="140" t="s">
        <v>245</v>
      </c>
      <c r="H723" s="141">
        <v>130.33000000000001</v>
      </c>
      <c r="I723" s="142"/>
      <c r="J723" s="143">
        <f>ROUND(I723*H723,2)</f>
        <v>0</v>
      </c>
      <c r="K723" s="144"/>
      <c r="L723" s="32"/>
      <c r="M723" s="145" t="s">
        <v>1</v>
      </c>
      <c r="N723" s="146" t="s">
        <v>39</v>
      </c>
      <c r="P723" s="147">
        <f>O723*H723</f>
        <v>0</v>
      </c>
      <c r="Q723" s="147">
        <v>0</v>
      </c>
      <c r="R723" s="147">
        <f>Q723*H723</f>
        <v>0</v>
      </c>
      <c r="S723" s="147">
        <v>0</v>
      </c>
      <c r="T723" s="148">
        <f>S723*H723</f>
        <v>0</v>
      </c>
      <c r="AR723" s="149" t="s">
        <v>193</v>
      </c>
      <c r="AT723" s="149" t="s">
        <v>189</v>
      </c>
      <c r="AU723" s="149" t="s">
        <v>84</v>
      </c>
      <c r="AY723" s="17" t="s">
        <v>187</v>
      </c>
      <c r="BE723" s="150">
        <f>IF(N723="základní",J723,0)</f>
        <v>0</v>
      </c>
      <c r="BF723" s="150">
        <f>IF(N723="snížená",J723,0)</f>
        <v>0</v>
      </c>
      <c r="BG723" s="150">
        <f>IF(N723="zákl. přenesená",J723,0)</f>
        <v>0</v>
      </c>
      <c r="BH723" s="150">
        <f>IF(N723="sníž. přenesená",J723,0)</f>
        <v>0</v>
      </c>
      <c r="BI723" s="150">
        <f>IF(N723="nulová",J723,0)</f>
        <v>0</v>
      </c>
      <c r="BJ723" s="17" t="s">
        <v>84</v>
      </c>
      <c r="BK723" s="150">
        <f>ROUND(I723*H723,2)</f>
        <v>0</v>
      </c>
      <c r="BL723" s="17" t="s">
        <v>193</v>
      </c>
      <c r="BM723" s="149" t="s">
        <v>741</v>
      </c>
    </row>
    <row r="724" spans="2:65" s="1" customFormat="1" ht="185.25">
      <c r="B724" s="32"/>
      <c r="D724" s="151" t="s">
        <v>195</v>
      </c>
      <c r="F724" s="152" t="s">
        <v>689</v>
      </c>
      <c r="I724" s="153"/>
      <c r="L724" s="32"/>
      <c r="M724" s="154"/>
      <c r="T724" s="56"/>
      <c r="AT724" s="17" t="s">
        <v>195</v>
      </c>
      <c r="AU724" s="17" t="s">
        <v>84</v>
      </c>
    </row>
    <row r="725" spans="2:65" s="12" customFormat="1" ht="11.25">
      <c r="B725" s="155"/>
      <c r="D725" s="151" t="s">
        <v>197</v>
      </c>
      <c r="E725" s="156" t="s">
        <v>1</v>
      </c>
      <c r="F725" s="157" t="s">
        <v>207</v>
      </c>
      <c r="H725" s="156" t="s">
        <v>1</v>
      </c>
      <c r="I725" s="158"/>
      <c r="L725" s="155"/>
      <c r="M725" s="159"/>
      <c r="T725" s="160"/>
      <c r="AT725" s="156" t="s">
        <v>197</v>
      </c>
      <c r="AU725" s="156" t="s">
        <v>84</v>
      </c>
      <c r="AV725" s="12" t="s">
        <v>80</v>
      </c>
      <c r="AW725" s="12" t="s">
        <v>30</v>
      </c>
      <c r="AX725" s="12" t="s">
        <v>73</v>
      </c>
      <c r="AY725" s="156" t="s">
        <v>187</v>
      </c>
    </row>
    <row r="726" spans="2:65" s="12" customFormat="1" ht="11.25">
      <c r="B726" s="155"/>
      <c r="D726" s="151" t="s">
        <v>197</v>
      </c>
      <c r="E726" s="156" t="s">
        <v>1</v>
      </c>
      <c r="F726" s="157" t="s">
        <v>742</v>
      </c>
      <c r="H726" s="156" t="s">
        <v>1</v>
      </c>
      <c r="I726" s="158"/>
      <c r="L726" s="155"/>
      <c r="M726" s="159"/>
      <c r="T726" s="160"/>
      <c r="AT726" s="156" t="s">
        <v>197</v>
      </c>
      <c r="AU726" s="156" t="s">
        <v>84</v>
      </c>
      <c r="AV726" s="12" t="s">
        <v>80</v>
      </c>
      <c r="AW726" s="12" t="s">
        <v>30</v>
      </c>
      <c r="AX726" s="12" t="s">
        <v>73</v>
      </c>
      <c r="AY726" s="156" t="s">
        <v>187</v>
      </c>
    </row>
    <row r="727" spans="2:65" s="13" customFormat="1" ht="11.25">
      <c r="B727" s="161"/>
      <c r="D727" s="151" t="s">
        <v>197</v>
      </c>
      <c r="E727" s="162" t="s">
        <v>1</v>
      </c>
      <c r="F727" s="163" t="s">
        <v>743</v>
      </c>
      <c r="H727" s="164">
        <v>29.56</v>
      </c>
      <c r="I727" s="165"/>
      <c r="L727" s="161"/>
      <c r="M727" s="166"/>
      <c r="T727" s="167"/>
      <c r="AT727" s="162" t="s">
        <v>197</v>
      </c>
      <c r="AU727" s="162" t="s">
        <v>84</v>
      </c>
      <c r="AV727" s="13" t="s">
        <v>84</v>
      </c>
      <c r="AW727" s="13" t="s">
        <v>30</v>
      </c>
      <c r="AX727" s="13" t="s">
        <v>73</v>
      </c>
      <c r="AY727" s="162" t="s">
        <v>187</v>
      </c>
    </row>
    <row r="728" spans="2:65" s="13" customFormat="1" ht="11.25">
      <c r="B728" s="161"/>
      <c r="D728" s="151" t="s">
        <v>197</v>
      </c>
      <c r="E728" s="162" t="s">
        <v>1</v>
      </c>
      <c r="F728" s="163" t="s">
        <v>744</v>
      </c>
      <c r="H728" s="164">
        <v>27.454999999999998</v>
      </c>
      <c r="I728" s="165"/>
      <c r="L728" s="161"/>
      <c r="M728" s="166"/>
      <c r="T728" s="167"/>
      <c r="AT728" s="162" t="s">
        <v>197</v>
      </c>
      <c r="AU728" s="162" t="s">
        <v>84</v>
      </c>
      <c r="AV728" s="13" t="s">
        <v>84</v>
      </c>
      <c r="AW728" s="13" t="s">
        <v>30</v>
      </c>
      <c r="AX728" s="13" t="s">
        <v>73</v>
      </c>
      <c r="AY728" s="162" t="s">
        <v>187</v>
      </c>
    </row>
    <row r="729" spans="2:65" s="15" customFormat="1" ht="11.25">
      <c r="B729" s="186"/>
      <c r="D729" s="151" t="s">
        <v>197</v>
      </c>
      <c r="E729" s="187" t="s">
        <v>1</v>
      </c>
      <c r="F729" s="188" t="s">
        <v>492</v>
      </c>
      <c r="H729" s="189">
        <v>57.015000000000001</v>
      </c>
      <c r="I729" s="190"/>
      <c r="L729" s="186"/>
      <c r="M729" s="191"/>
      <c r="T729" s="192"/>
      <c r="AT729" s="187" t="s">
        <v>197</v>
      </c>
      <c r="AU729" s="187" t="s">
        <v>84</v>
      </c>
      <c r="AV729" s="15" t="s">
        <v>210</v>
      </c>
      <c r="AW729" s="15" t="s">
        <v>30</v>
      </c>
      <c r="AX729" s="15" t="s">
        <v>73</v>
      </c>
      <c r="AY729" s="187" t="s">
        <v>187</v>
      </c>
    </row>
    <row r="730" spans="2:65" s="12" customFormat="1" ht="11.25">
      <c r="B730" s="155"/>
      <c r="D730" s="151" t="s">
        <v>197</v>
      </c>
      <c r="E730" s="156" t="s">
        <v>1</v>
      </c>
      <c r="F730" s="157" t="s">
        <v>745</v>
      </c>
      <c r="H730" s="156" t="s">
        <v>1</v>
      </c>
      <c r="I730" s="158"/>
      <c r="L730" s="155"/>
      <c r="M730" s="159"/>
      <c r="T730" s="160"/>
      <c r="AT730" s="156" t="s">
        <v>197</v>
      </c>
      <c r="AU730" s="156" t="s">
        <v>84</v>
      </c>
      <c r="AV730" s="12" t="s">
        <v>80</v>
      </c>
      <c r="AW730" s="12" t="s">
        <v>30</v>
      </c>
      <c r="AX730" s="12" t="s">
        <v>73</v>
      </c>
      <c r="AY730" s="156" t="s">
        <v>187</v>
      </c>
    </row>
    <row r="731" spans="2:65" s="13" customFormat="1" ht="11.25">
      <c r="B731" s="161"/>
      <c r="D731" s="151" t="s">
        <v>197</v>
      </c>
      <c r="E731" s="162" t="s">
        <v>1</v>
      </c>
      <c r="F731" s="163" t="s">
        <v>746</v>
      </c>
      <c r="H731" s="164">
        <v>93.06</v>
      </c>
      <c r="I731" s="165"/>
      <c r="L731" s="161"/>
      <c r="M731" s="166"/>
      <c r="T731" s="167"/>
      <c r="AT731" s="162" t="s">
        <v>197</v>
      </c>
      <c r="AU731" s="162" t="s">
        <v>84</v>
      </c>
      <c r="AV731" s="13" t="s">
        <v>84</v>
      </c>
      <c r="AW731" s="13" t="s">
        <v>30</v>
      </c>
      <c r="AX731" s="13" t="s">
        <v>73</v>
      </c>
      <c r="AY731" s="162" t="s">
        <v>187</v>
      </c>
    </row>
    <row r="732" spans="2:65" s="13" customFormat="1" ht="11.25">
      <c r="B732" s="161"/>
      <c r="D732" s="151" t="s">
        <v>197</v>
      </c>
      <c r="E732" s="162" t="s">
        <v>1</v>
      </c>
      <c r="F732" s="163" t="s">
        <v>709</v>
      </c>
      <c r="H732" s="164">
        <v>-6.875</v>
      </c>
      <c r="I732" s="165"/>
      <c r="L732" s="161"/>
      <c r="M732" s="166"/>
      <c r="T732" s="167"/>
      <c r="AT732" s="162" t="s">
        <v>197</v>
      </c>
      <c r="AU732" s="162" t="s">
        <v>84</v>
      </c>
      <c r="AV732" s="13" t="s">
        <v>84</v>
      </c>
      <c r="AW732" s="13" t="s">
        <v>30</v>
      </c>
      <c r="AX732" s="13" t="s">
        <v>73</v>
      </c>
      <c r="AY732" s="162" t="s">
        <v>187</v>
      </c>
    </row>
    <row r="733" spans="2:65" s="13" customFormat="1" ht="11.25">
      <c r="B733" s="161"/>
      <c r="D733" s="151" t="s">
        <v>197</v>
      </c>
      <c r="E733" s="162" t="s">
        <v>1</v>
      </c>
      <c r="F733" s="163" t="s">
        <v>711</v>
      </c>
      <c r="H733" s="164">
        <v>-4.68</v>
      </c>
      <c r="I733" s="165"/>
      <c r="L733" s="161"/>
      <c r="M733" s="166"/>
      <c r="T733" s="167"/>
      <c r="AT733" s="162" t="s">
        <v>197</v>
      </c>
      <c r="AU733" s="162" t="s">
        <v>84</v>
      </c>
      <c r="AV733" s="13" t="s">
        <v>84</v>
      </c>
      <c r="AW733" s="13" t="s">
        <v>30</v>
      </c>
      <c r="AX733" s="13" t="s">
        <v>73</v>
      </c>
      <c r="AY733" s="162" t="s">
        <v>187</v>
      </c>
    </row>
    <row r="734" spans="2:65" s="13" customFormat="1" ht="11.25">
      <c r="B734" s="161"/>
      <c r="D734" s="151" t="s">
        <v>197</v>
      </c>
      <c r="E734" s="162" t="s">
        <v>1</v>
      </c>
      <c r="F734" s="163" t="s">
        <v>616</v>
      </c>
      <c r="H734" s="164">
        <v>-8.19</v>
      </c>
      <c r="I734" s="165"/>
      <c r="L734" s="161"/>
      <c r="M734" s="166"/>
      <c r="T734" s="167"/>
      <c r="AT734" s="162" t="s">
        <v>197</v>
      </c>
      <c r="AU734" s="162" t="s">
        <v>84</v>
      </c>
      <c r="AV734" s="13" t="s">
        <v>84</v>
      </c>
      <c r="AW734" s="13" t="s">
        <v>30</v>
      </c>
      <c r="AX734" s="13" t="s">
        <v>73</v>
      </c>
      <c r="AY734" s="162" t="s">
        <v>187</v>
      </c>
    </row>
    <row r="735" spans="2:65" s="15" customFormat="1" ht="11.25">
      <c r="B735" s="186"/>
      <c r="D735" s="151" t="s">
        <v>197</v>
      </c>
      <c r="E735" s="187" t="s">
        <v>1</v>
      </c>
      <c r="F735" s="188" t="s">
        <v>492</v>
      </c>
      <c r="H735" s="189">
        <v>73.314999999999998</v>
      </c>
      <c r="I735" s="190"/>
      <c r="L735" s="186"/>
      <c r="M735" s="191"/>
      <c r="T735" s="192"/>
      <c r="AT735" s="187" t="s">
        <v>197</v>
      </c>
      <c r="AU735" s="187" t="s">
        <v>84</v>
      </c>
      <c r="AV735" s="15" t="s">
        <v>210</v>
      </c>
      <c r="AW735" s="15" t="s">
        <v>30</v>
      </c>
      <c r="AX735" s="15" t="s">
        <v>73</v>
      </c>
      <c r="AY735" s="187" t="s">
        <v>187</v>
      </c>
    </row>
    <row r="736" spans="2:65" s="14" customFormat="1" ht="11.25">
      <c r="B736" s="168"/>
      <c r="D736" s="151" t="s">
        <v>197</v>
      </c>
      <c r="E736" s="169" t="s">
        <v>1</v>
      </c>
      <c r="F736" s="170" t="s">
        <v>202</v>
      </c>
      <c r="H736" s="171">
        <v>130.32999999999998</v>
      </c>
      <c r="I736" s="172"/>
      <c r="L736" s="168"/>
      <c r="M736" s="173"/>
      <c r="T736" s="174"/>
      <c r="AT736" s="169" t="s">
        <v>197</v>
      </c>
      <c r="AU736" s="169" t="s">
        <v>84</v>
      </c>
      <c r="AV736" s="14" t="s">
        <v>193</v>
      </c>
      <c r="AW736" s="14" t="s">
        <v>30</v>
      </c>
      <c r="AX736" s="14" t="s">
        <v>80</v>
      </c>
      <c r="AY736" s="169" t="s">
        <v>187</v>
      </c>
    </row>
    <row r="737" spans="2:65" s="1" customFormat="1" ht="16.5" customHeight="1">
      <c r="B737" s="32"/>
      <c r="C737" s="175" t="s">
        <v>747</v>
      </c>
      <c r="D737" s="175" t="s">
        <v>338</v>
      </c>
      <c r="E737" s="176" t="s">
        <v>748</v>
      </c>
      <c r="F737" s="177" t="s">
        <v>749</v>
      </c>
      <c r="G737" s="178" t="s">
        <v>245</v>
      </c>
      <c r="H737" s="179">
        <v>74.781000000000006</v>
      </c>
      <c r="I737" s="180"/>
      <c r="J737" s="181">
        <f>ROUND(I737*H737,2)</f>
        <v>0</v>
      </c>
      <c r="K737" s="182"/>
      <c r="L737" s="183"/>
      <c r="M737" s="184" t="s">
        <v>1</v>
      </c>
      <c r="N737" s="185" t="s">
        <v>39</v>
      </c>
      <c r="P737" s="147">
        <f>O737*H737</f>
        <v>0</v>
      </c>
      <c r="Q737" s="147">
        <v>0</v>
      </c>
      <c r="R737" s="147">
        <f>Q737*H737</f>
        <v>0</v>
      </c>
      <c r="S737" s="147">
        <v>0</v>
      </c>
      <c r="T737" s="148">
        <f>S737*H737</f>
        <v>0</v>
      </c>
      <c r="AR737" s="149" t="s">
        <v>242</v>
      </c>
      <c r="AT737" s="149" t="s">
        <v>338</v>
      </c>
      <c r="AU737" s="149" t="s">
        <v>84</v>
      </c>
      <c r="AY737" s="17" t="s">
        <v>187</v>
      </c>
      <c r="BE737" s="150">
        <f>IF(N737="základní",J737,0)</f>
        <v>0</v>
      </c>
      <c r="BF737" s="150">
        <f>IF(N737="snížená",J737,0)</f>
        <v>0</v>
      </c>
      <c r="BG737" s="150">
        <f>IF(N737="zákl. přenesená",J737,0)</f>
        <v>0</v>
      </c>
      <c r="BH737" s="150">
        <f>IF(N737="sníž. přenesená",J737,0)</f>
        <v>0</v>
      </c>
      <c r="BI737" s="150">
        <f>IF(N737="nulová",J737,0)</f>
        <v>0</v>
      </c>
      <c r="BJ737" s="17" t="s">
        <v>84</v>
      </c>
      <c r="BK737" s="150">
        <f>ROUND(I737*H737,2)</f>
        <v>0</v>
      </c>
      <c r="BL737" s="17" t="s">
        <v>193</v>
      </c>
      <c r="BM737" s="149" t="s">
        <v>750</v>
      </c>
    </row>
    <row r="738" spans="2:65" s="13" customFormat="1" ht="11.25">
      <c r="B738" s="161"/>
      <c r="D738" s="151" t="s">
        <v>197</v>
      </c>
      <c r="E738" s="162" t="s">
        <v>1</v>
      </c>
      <c r="F738" s="163" t="s">
        <v>751</v>
      </c>
      <c r="H738" s="164">
        <v>74.781000000000006</v>
      </c>
      <c r="I738" s="165"/>
      <c r="L738" s="161"/>
      <c r="M738" s="166"/>
      <c r="T738" s="167"/>
      <c r="AT738" s="162" t="s">
        <v>197</v>
      </c>
      <c r="AU738" s="162" t="s">
        <v>84</v>
      </c>
      <c r="AV738" s="13" t="s">
        <v>84</v>
      </c>
      <c r="AW738" s="13" t="s">
        <v>30</v>
      </c>
      <c r="AX738" s="13" t="s">
        <v>73</v>
      </c>
      <c r="AY738" s="162" t="s">
        <v>187</v>
      </c>
    </row>
    <row r="739" spans="2:65" s="14" customFormat="1" ht="11.25">
      <c r="B739" s="168"/>
      <c r="D739" s="151" t="s">
        <v>197</v>
      </c>
      <c r="E739" s="169" t="s">
        <v>1</v>
      </c>
      <c r="F739" s="170" t="s">
        <v>202</v>
      </c>
      <c r="H739" s="171">
        <v>74.781000000000006</v>
      </c>
      <c r="I739" s="172"/>
      <c r="L739" s="168"/>
      <c r="M739" s="173"/>
      <c r="T739" s="174"/>
      <c r="AT739" s="169" t="s">
        <v>197</v>
      </c>
      <c r="AU739" s="169" t="s">
        <v>84</v>
      </c>
      <c r="AV739" s="14" t="s">
        <v>193</v>
      </c>
      <c r="AW739" s="14" t="s">
        <v>30</v>
      </c>
      <c r="AX739" s="14" t="s">
        <v>80</v>
      </c>
      <c r="AY739" s="169" t="s">
        <v>187</v>
      </c>
    </row>
    <row r="740" spans="2:65" s="1" customFormat="1" ht="24.2" customHeight="1">
      <c r="B740" s="32"/>
      <c r="C740" s="175" t="s">
        <v>752</v>
      </c>
      <c r="D740" s="175" t="s">
        <v>338</v>
      </c>
      <c r="E740" s="176" t="s">
        <v>753</v>
      </c>
      <c r="F740" s="177" t="s">
        <v>754</v>
      </c>
      <c r="G740" s="178" t="s">
        <v>245</v>
      </c>
      <c r="H740" s="179">
        <v>58.155000000000001</v>
      </c>
      <c r="I740" s="180"/>
      <c r="J740" s="181">
        <f>ROUND(I740*H740,2)</f>
        <v>0</v>
      </c>
      <c r="K740" s="182"/>
      <c r="L740" s="183"/>
      <c r="M740" s="184" t="s">
        <v>1</v>
      </c>
      <c r="N740" s="185" t="s">
        <v>39</v>
      </c>
      <c r="P740" s="147">
        <f>O740*H740</f>
        <v>0</v>
      </c>
      <c r="Q740" s="147">
        <v>0</v>
      </c>
      <c r="R740" s="147">
        <f>Q740*H740</f>
        <v>0</v>
      </c>
      <c r="S740" s="147">
        <v>0</v>
      </c>
      <c r="T740" s="148">
        <f>S740*H740</f>
        <v>0</v>
      </c>
      <c r="AR740" s="149" t="s">
        <v>242</v>
      </c>
      <c r="AT740" s="149" t="s">
        <v>338</v>
      </c>
      <c r="AU740" s="149" t="s">
        <v>84</v>
      </c>
      <c r="AY740" s="17" t="s">
        <v>187</v>
      </c>
      <c r="BE740" s="150">
        <f>IF(N740="základní",J740,0)</f>
        <v>0</v>
      </c>
      <c r="BF740" s="150">
        <f>IF(N740="snížená",J740,0)</f>
        <v>0</v>
      </c>
      <c r="BG740" s="150">
        <f>IF(N740="zákl. přenesená",J740,0)</f>
        <v>0</v>
      </c>
      <c r="BH740" s="150">
        <f>IF(N740="sníž. přenesená",J740,0)</f>
        <v>0</v>
      </c>
      <c r="BI740" s="150">
        <f>IF(N740="nulová",J740,0)</f>
        <v>0</v>
      </c>
      <c r="BJ740" s="17" t="s">
        <v>84</v>
      </c>
      <c r="BK740" s="150">
        <f>ROUND(I740*H740,2)</f>
        <v>0</v>
      </c>
      <c r="BL740" s="17" t="s">
        <v>193</v>
      </c>
      <c r="BM740" s="149" t="s">
        <v>755</v>
      </c>
    </row>
    <row r="741" spans="2:65" s="13" customFormat="1" ht="11.25">
      <c r="B741" s="161"/>
      <c r="D741" s="151" t="s">
        <v>197</v>
      </c>
      <c r="E741" s="162" t="s">
        <v>1</v>
      </c>
      <c r="F741" s="163" t="s">
        <v>756</v>
      </c>
      <c r="H741" s="164">
        <v>58.155000000000001</v>
      </c>
      <c r="I741" s="165"/>
      <c r="L741" s="161"/>
      <c r="M741" s="166"/>
      <c r="T741" s="167"/>
      <c r="AT741" s="162" t="s">
        <v>197</v>
      </c>
      <c r="AU741" s="162" t="s">
        <v>84</v>
      </c>
      <c r="AV741" s="13" t="s">
        <v>84</v>
      </c>
      <c r="AW741" s="13" t="s">
        <v>30</v>
      </c>
      <c r="AX741" s="13" t="s">
        <v>73</v>
      </c>
      <c r="AY741" s="162" t="s">
        <v>187</v>
      </c>
    </row>
    <row r="742" spans="2:65" s="14" customFormat="1" ht="11.25">
      <c r="B742" s="168"/>
      <c r="D742" s="151" t="s">
        <v>197</v>
      </c>
      <c r="E742" s="169" t="s">
        <v>1</v>
      </c>
      <c r="F742" s="170" t="s">
        <v>202</v>
      </c>
      <c r="H742" s="171">
        <v>58.155000000000001</v>
      </c>
      <c r="I742" s="172"/>
      <c r="L742" s="168"/>
      <c r="M742" s="173"/>
      <c r="T742" s="174"/>
      <c r="AT742" s="169" t="s">
        <v>197</v>
      </c>
      <c r="AU742" s="169" t="s">
        <v>84</v>
      </c>
      <c r="AV742" s="14" t="s">
        <v>193</v>
      </c>
      <c r="AW742" s="14" t="s">
        <v>30</v>
      </c>
      <c r="AX742" s="14" t="s">
        <v>80</v>
      </c>
      <c r="AY742" s="169" t="s">
        <v>187</v>
      </c>
    </row>
    <row r="743" spans="2:65" s="1" customFormat="1" ht="49.15" customHeight="1">
      <c r="B743" s="32"/>
      <c r="C743" s="137" t="s">
        <v>757</v>
      </c>
      <c r="D743" s="137" t="s">
        <v>189</v>
      </c>
      <c r="E743" s="138" t="s">
        <v>758</v>
      </c>
      <c r="F743" s="139" t="s">
        <v>759</v>
      </c>
      <c r="G743" s="140" t="s">
        <v>245</v>
      </c>
      <c r="H743" s="141">
        <v>553.14599999999996</v>
      </c>
      <c r="I743" s="142"/>
      <c r="J743" s="143">
        <f>ROUND(I743*H743,2)</f>
        <v>0</v>
      </c>
      <c r="K743" s="144"/>
      <c r="L743" s="32"/>
      <c r="M743" s="145" t="s">
        <v>1</v>
      </c>
      <c r="N743" s="146" t="s">
        <v>39</v>
      </c>
      <c r="P743" s="147">
        <f>O743*H743</f>
        <v>0</v>
      </c>
      <c r="Q743" s="147">
        <v>0</v>
      </c>
      <c r="R743" s="147">
        <f>Q743*H743</f>
        <v>0</v>
      </c>
      <c r="S743" s="147">
        <v>0</v>
      </c>
      <c r="T743" s="148">
        <f>S743*H743</f>
        <v>0</v>
      </c>
      <c r="AR743" s="149" t="s">
        <v>193</v>
      </c>
      <c r="AT743" s="149" t="s">
        <v>189</v>
      </c>
      <c r="AU743" s="149" t="s">
        <v>84</v>
      </c>
      <c r="AY743" s="17" t="s">
        <v>187</v>
      </c>
      <c r="BE743" s="150">
        <f>IF(N743="základní",J743,0)</f>
        <v>0</v>
      </c>
      <c r="BF743" s="150">
        <f>IF(N743="snížená",J743,0)</f>
        <v>0</v>
      </c>
      <c r="BG743" s="150">
        <f>IF(N743="zákl. přenesená",J743,0)</f>
        <v>0</v>
      </c>
      <c r="BH743" s="150">
        <f>IF(N743="sníž. přenesená",J743,0)</f>
        <v>0</v>
      </c>
      <c r="BI743" s="150">
        <f>IF(N743="nulová",J743,0)</f>
        <v>0</v>
      </c>
      <c r="BJ743" s="17" t="s">
        <v>84</v>
      </c>
      <c r="BK743" s="150">
        <f>ROUND(I743*H743,2)</f>
        <v>0</v>
      </c>
      <c r="BL743" s="17" t="s">
        <v>193</v>
      </c>
      <c r="BM743" s="149" t="s">
        <v>760</v>
      </c>
    </row>
    <row r="744" spans="2:65" s="1" customFormat="1" ht="185.25">
      <c r="B744" s="32"/>
      <c r="D744" s="151" t="s">
        <v>195</v>
      </c>
      <c r="F744" s="152" t="s">
        <v>689</v>
      </c>
      <c r="I744" s="153"/>
      <c r="L744" s="32"/>
      <c r="M744" s="154"/>
      <c r="T744" s="56"/>
      <c r="AT744" s="17" t="s">
        <v>195</v>
      </c>
      <c r="AU744" s="17" t="s">
        <v>84</v>
      </c>
    </row>
    <row r="745" spans="2:65" s="12" customFormat="1" ht="11.25">
      <c r="B745" s="155"/>
      <c r="D745" s="151" t="s">
        <v>197</v>
      </c>
      <c r="E745" s="156" t="s">
        <v>1</v>
      </c>
      <c r="F745" s="157" t="s">
        <v>207</v>
      </c>
      <c r="H745" s="156" t="s">
        <v>1</v>
      </c>
      <c r="I745" s="158"/>
      <c r="L745" s="155"/>
      <c r="M745" s="159"/>
      <c r="T745" s="160"/>
      <c r="AT745" s="156" t="s">
        <v>197</v>
      </c>
      <c r="AU745" s="156" t="s">
        <v>84</v>
      </c>
      <c r="AV745" s="12" t="s">
        <v>80</v>
      </c>
      <c r="AW745" s="12" t="s">
        <v>30</v>
      </c>
      <c r="AX745" s="12" t="s">
        <v>73</v>
      </c>
      <c r="AY745" s="156" t="s">
        <v>187</v>
      </c>
    </row>
    <row r="746" spans="2:65" s="13" customFormat="1" ht="11.25">
      <c r="B746" s="161"/>
      <c r="D746" s="151" t="s">
        <v>197</v>
      </c>
      <c r="E746" s="162" t="s">
        <v>1</v>
      </c>
      <c r="F746" s="163" t="s">
        <v>761</v>
      </c>
      <c r="H746" s="164">
        <v>665.1</v>
      </c>
      <c r="I746" s="165"/>
      <c r="L746" s="161"/>
      <c r="M746" s="166"/>
      <c r="T746" s="167"/>
      <c r="AT746" s="162" t="s">
        <v>197</v>
      </c>
      <c r="AU746" s="162" t="s">
        <v>84</v>
      </c>
      <c r="AV746" s="13" t="s">
        <v>84</v>
      </c>
      <c r="AW746" s="13" t="s">
        <v>30</v>
      </c>
      <c r="AX746" s="13" t="s">
        <v>73</v>
      </c>
      <c r="AY746" s="162" t="s">
        <v>187</v>
      </c>
    </row>
    <row r="747" spans="2:65" s="13" customFormat="1" ht="11.25">
      <c r="B747" s="161"/>
      <c r="D747" s="151" t="s">
        <v>197</v>
      </c>
      <c r="E747" s="162" t="s">
        <v>1</v>
      </c>
      <c r="F747" s="163" t="s">
        <v>707</v>
      </c>
      <c r="H747" s="164">
        <v>23.062999999999999</v>
      </c>
      <c r="I747" s="165"/>
      <c r="L747" s="161"/>
      <c r="M747" s="166"/>
      <c r="T747" s="167"/>
      <c r="AT747" s="162" t="s">
        <v>197</v>
      </c>
      <c r="AU747" s="162" t="s">
        <v>84</v>
      </c>
      <c r="AV747" s="13" t="s">
        <v>84</v>
      </c>
      <c r="AW747" s="13" t="s">
        <v>30</v>
      </c>
      <c r="AX747" s="13" t="s">
        <v>73</v>
      </c>
      <c r="AY747" s="162" t="s">
        <v>187</v>
      </c>
    </row>
    <row r="748" spans="2:65" s="13" customFormat="1" ht="11.25">
      <c r="B748" s="161"/>
      <c r="D748" s="151" t="s">
        <v>197</v>
      </c>
      <c r="E748" s="162" t="s">
        <v>1</v>
      </c>
      <c r="F748" s="163" t="s">
        <v>708</v>
      </c>
      <c r="H748" s="164">
        <v>-6.3040000000000003</v>
      </c>
      <c r="I748" s="165"/>
      <c r="L748" s="161"/>
      <c r="M748" s="166"/>
      <c r="T748" s="167"/>
      <c r="AT748" s="162" t="s">
        <v>197</v>
      </c>
      <c r="AU748" s="162" t="s">
        <v>84</v>
      </c>
      <c r="AV748" s="13" t="s">
        <v>84</v>
      </c>
      <c r="AW748" s="13" t="s">
        <v>30</v>
      </c>
      <c r="AX748" s="13" t="s">
        <v>73</v>
      </c>
      <c r="AY748" s="162" t="s">
        <v>187</v>
      </c>
    </row>
    <row r="749" spans="2:65" s="13" customFormat="1" ht="11.25">
      <c r="B749" s="161"/>
      <c r="D749" s="151" t="s">
        <v>197</v>
      </c>
      <c r="E749" s="162" t="s">
        <v>1</v>
      </c>
      <c r="F749" s="163" t="s">
        <v>709</v>
      </c>
      <c r="H749" s="164">
        <v>-6.875</v>
      </c>
      <c r="I749" s="165"/>
      <c r="L749" s="161"/>
      <c r="M749" s="166"/>
      <c r="T749" s="167"/>
      <c r="AT749" s="162" t="s">
        <v>197</v>
      </c>
      <c r="AU749" s="162" t="s">
        <v>84</v>
      </c>
      <c r="AV749" s="13" t="s">
        <v>84</v>
      </c>
      <c r="AW749" s="13" t="s">
        <v>30</v>
      </c>
      <c r="AX749" s="13" t="s">
        <v>73</v>
      </c>
      <c r="AY749" s="162" t="s">
        <v>187</v>
      </c>
    </row>
    <row r="750" spans="2:65" s="13" customFormat="1" ht="11.25">
      <c r="B750" s="161"/>
      <c r="D750" s="151" t="s">
        <v>197</v>
      </c>
      <c r="E750" s="162" t="s">
        <v>1</v>
      </c>
      <c r="F750" s="163" t="s">
        <v>710</v>
      </c>
      <c r="H750" s="164">
        <v>-1.28</v>
      </c>
      <c r="I750" s="165"/>
      <c r="L750" s="161"/>
      <c r="M750" s="166"/>
      <c r="T750" s="167"/>
      <c r="AT750" s="162" t="s">
        <v>197</v>
      </c>
      <c r="AU750" s="162" t="s">
        <v>84</v>
      </c>
      <c r="AV750" s="13" t="s">
        <v>84</v>
      </c>
      <c r="AW750" s="13" t="s">
        <v>30</v>
      </c>
      <c r="AX750" s="13" t="s">
        <v>73</v>
      </c>
      <c r="AY750" s="162" t="s">
        <v>187</v>
      </c>
    </row>
    <row r="751" spans="2:65" s="13" customFormat="1" ht="11.25">
      <c r="B751" s="161"/>
      <c r="D751" s="151" t="s">
        <v>197</v>
      </c>
      <c r="E751" s="162" t="s">
        <v>1</v>
      </c>
      <c r="F751" s="163" t="s">
        <v>711</v>
      </c>
      <c r="H751" s="164">
        <v>-4.68</v>
      </c>
      <c r="I751" s="165"/>
      <c r="L751" s="161"/>
      <c r="M751" s="166"/>
      <c r="T751" s="167"/>
      <c r="AT751" s="162" t="s">
        <v>197</v>
      </c>
      <c r="AU751" s="162" t="s">
        <v>84</v>
      </c>
      <c r="AV751" s="13" t="s">
        <v>84</v>
      </c>
      <c r="AW751" s="13" t="s">
        <v>30</v>
      </c>
      <c r="AX751" s="13" t="s">
        <v>73</v>
      </c>
      <c r="AY751" s="162" t="s">
        <v>187</v>
      </c>
    </row>
    <row r="752" spans="2:65" s="13" customFormat="1" ht="11.25">
      <c r="B752" s="161"/>
      <c r="D752" s="151" t="s">
        <v>197</v>
      </c>
      <c r="E752" s="162" t="s">
        <v>1</v>
      </c>
      <c r="F752" s="163" t="s">
        <v>712</v>
      </c>
      <c r="H752" s="164">
        <v>-16.38</v>
      </c>
      <c r="I752" s="165"/>
      <c r="L752" s="161"/>
      <c r="M752" s="166"/>
      <c r="T752" s="167"/>
      <c r="AT752" s="162" t="s">
        <v>197</v>
      </c>
      <c r="AU752" s="162" t="s">
        <v>84</v>
      </c>
      <c r="AV752" s="13" t="s">
        <v>84</v>
      </c>
      <c r="AW752" s="13" t="s">
        <v>30</v>
      </c>
      <c r="AX752" s="13" t="s">
        <v>73</v>
      </c>
      <c r="AY752" s="162" t="s">
        <v>187</v>
      </c>
    </row>
    <row r="753" spans="2:65" s="13" customFormat="1" ht="11.25">
      <c r="B753" s="161"/>
      <c r="D753" s="151" t="s">
        <v>197</v>
      </c>
      <c r="E753" s="162" t="s">
        <v>1</v>
      </c>
      <c r="F753" s="163" t="s">
        <v>713</v>
      </c>
      <c r="H753" s="164">
        <v>-21.06</v>
      </c>
      <c r="I753" s="165"/>
      <c r="L753" s="161"/>
      <c r="M753" s="166"/>
      <c r="T753" s="167"/>
      <c r="AT753" s="162" t="s">
        <v>197</v>
      </c>
      <c r="AU753" s="162" t="s">
        <v>84</v>
      </c>
      <c r="AV753" s="13" t="s">
        <v>84</v>
      </c>
      <c r="AW753" s="13" t="s">
        <v>30</v>
      </c>
      <c r="AX753" s="13" t="s">
        <v>73</v>
      </c>
      <c r="AY753" s="162" t="s">
        <v>187</v>
      </c>
    </row>
    <row r="754" spans="2:65" s="13" customFormat="1" ht="11.25">
      <c r="B754" s="161"/>
      <c r="D754" s="151" t="s">
        <v>197</v>
      </c>
      <c r="E754" s="162" t="s">
        <v>1</v>
      </c>
      <c r="F754" s="163" t="s">
        <v>714</v>
      </c>
      <c r="H754" s="164">
        <v>-1.08</v>
      </c>
      <c r="I754" s="165"/>
      <c r="L754" s="161"/>
      <c r="M754" s="166"/>
      <c r="T754" s="167"/>
      <c r="AT754" s="162" t="s">
        <v>197</v>
      </c>
      <c r="AU754" s="162" t="s">
        <v>84</v>
      </c>
      <c r="AV754" s="13" t="s">
        <v>84</v>
      </c>
      <c r="AW754" s="13" t="s">
        <v>30</v>
      </c>
      <c r="AX754" s="13" t="s">
        <v>73</v>
      </c>
      <c r="AY754" s="162" t="s">
        <v>187</v>
      </c>
    </row>
    <row r="755" spans="2:65" s="13" customFormat="1" ht="11.25">
      <c r="B755" s="161"/>
      <c r="D755" s="151" t="s">
        <v>197</v>
      </c>
      <c r="E755" s="162" t="s">
        <v>1</v>
      </c>
      <c r="F755" s="163" t="s">
        <v>715</v>
      </c>
      <c r="H755" s="164">
        <v>-1.5</v>
      </c>
      <c r="I755" s="165"/>
      <c r="L755" s="161"/>
      <c r="M755" s="166"/>
      <c r="T755" s="167"/>
      <c r="AT755" s="162" t="s">
        <v>197</v>
      </c>
      <c r="AU755" s="162" t="s">
        <v>84</v>
      </c>
      <c r="AV755" s="13" t="s">
        <v>84</v>
      </c>
      <c r="AW755" s="13" t="s">
        <v>30</v>
      </c>
      <c r="AX755" s="13" t="s">
        <v>73</v>
      </c>
      <c r="AY755" s="162" t="s">
        <v>187</v>
      </c>
    </row>
    <row r="756" spans="2:65" s="13" customFormat="1" ht="11.25">
      <c r="B756" s="161"/>
      <c r="D756" s="151" t="s">
        <v>197</v>
      </c>
      <c r="E756" s="162" t="s">
        <v>1</v>
      </c>
      <c r="F756" s="163" t="s">
        <v>716</v>
      </c>
      <c r="H756" s="164">
        <v>-0.34300000000000003</v>
      </c>
      <c r="I756" s="165"/>
      <c r="L756" s="161"/>
      <c r="M756" s="166"/>
      <c r="T756" s="167"/>
      <c r="AT756" s="162" t="s">
        <v>197</v>
      </c>
      <c r="AU756" s="162" t="s">
        <v>84</v>
      </c>
      <c r="AV756" s="13" t="s">
        <v>84</v>
      </c>
      <c r="AW756" s="13" t="s">
        <v>30</v>
      </c>
      <c r="AX756" s="13" t="s">
        <v>73</v>
      </c>
      <c r="AY756" s="162" t="s">
        <v>187</v>
      </c>
    </row>
    <row r="757" spans="2:65" s="13" customFormat="1" ht="11.25">
      <c r="B757" s="161"/>
      <c r="D757" s="151" t="s">
        <v>197</v>
      </c>
      <c r="E757" s="162" t="s">
        <v>1</v>
      </c>
      <c r="F757" s="163" t="s">
        <v>636</v>
      </c>
      <c r="H757" s="164">
        <v>-2.2000000000000002</v>
      </c>
      <c r="I757" s="165"/>
      <c r="L757" s="161"/>
      <c r="M757" s="166"/>
      <c r="T757" s="167"/>
      <c r="AT757" s="162" t="s">
        <v>197</v>
      </c>
      <c r="AU757" s="162" t="s">
        <v>84</v>
      </c>
      <c r="AV757" s="13" t="s">
        <v>84</v>
      </c>
      <c r="AW757" s="13" t="s">
        <v>30</v>
      </c>
      <c r="AX757" s="13" t="s">
        <v>73</v>
      </c>
      <c r="AY757" s="162" t="s">
        <v>187</v>
      </c>
    </row>
    <row r="758" spans="2:65" s="12" customFormat="1" ht="11.25">
      <c r="B758" s="155"/>
      <c r="D758" s="151" t="s">
        <v>197</v>
      </c>
      <c r="E758" s="156" t="s">
        <v>1</v>
      </c>
      <c r="F758" s="157" t="s">
        <v>745</v>
      </c>
      <c r="H758" s="156" t="s">
        <v>1</v>
      </c>
      <c r="I758" s="158"/>
      <c r="L758" s="155"/>
      <c r="M758" s="159"/>
      <c r="T758" s="160"/>
      <c r="AT758" s="156" t="s">
        <v>197</v>
      </c>
      <c r="AU758" s="156" t="s">
        <v>84</v>
      </c>
      <c r="AV758" s="12" t="s">
        <v>80</v>
      </c>
      <c r="AW758" s="12" t="s">
        <v>30</v>
      </c>
      <c r="AX758" s="12" t="s">
        <v>73</v>
      </c>
      <c r="AY758" s="156" t="s">
        <v>187</v>
      </c>
    </row>
    <row r="759" spans="2:65" s="13" customFormat="1" ht="11.25">
      <c r="B759" s="161"/>
      <c r="D759" s="151" t="s">
        <v>197</v>
      </c>
      <c r="E759" s="162" t="s">
        <v>1</v>
      </c>
      <c r="F759" s="163" t="s">
        <v>762</v>
      </c>
      <c r="H759" s="164">
        <v>-73.314999999999998</v>
      </c>
      <c r="I759" s="165"/>
      <c r="L759" s="161"/>
      <c r="M759" s="166"/>
      <c r="T759" s="167"/>
      <c r="AT759" s="162" t="s">
        <v>197</v>
      </c>
      <c r="AU759" s="162" t="s">
        <v>84</v>
      </c>
      <c r="AV759" s="13" t="s">
        <v>84</v>
      </c>
      <c r="AW759" s="13" t="s">
        <v>30</v>
      </c>
      <c r="AX759" s="13" t="s">
        <v>73</v>
      </c>
      <c r="AY759" s="162" t="s">
        <v>187</v>
      </c>
    </row>
    <row r="760" spans="2:65" s="14" customFormat="1" ht="11.25">
      <c r="B760" s="168"/>
      <c r="D760" s="151" t="s">
        <v>197</v>
      </c>
      <c r="E760" s="169" t="s">
        <v>1</v>
      </c>
      <c r="F760" s="170" t="s">
        <v>202</v>
      </c>
      <c r="H760" s="171">
        <v>553.14600000000019</v>
      </c>
      <c r="I760" s="172"/>
      <c r="L760" s="168"/>
      <c r="M760" s="173"/>
      <c r="T760" s="174"/>
      <c r="AT760" s="169" t="s">
        <v>197</v>
      </c>
      <c r="AU760" s="169" t="s">
        <v>84</v>
      </c>
      <c r="AV760" s="14" t="s">
        <v>193</v>
      </c>
      <c r="AW760" s="14" t="s">
        <v>30</v>
      </c>
      <c r="AX760" s="14" t="s">
        <v>80</v>
      </c>
      <c r="AY760" s="169" t="s">
        <v>187</v>
      </c>
    </row>
    <row r="761" spans="2:65" s="1" customFormat="1" ht="16.5" customHeight="1">
      <c r="B761" s="32"/>
      <c r="C761" s="175" t="s">
        <v>763</v>
      </c>
      <c r="D761" s="175" t="s">
        <v>338</v>
      </c>
      <c r="E761" s="176" t="s">
        <v>764</v>
      </c>
      <c r="F761" s="177" t="s">
        <v>765</v>
      </c>
      <c r="G761" s="178" t="s">
        <v>245</v>
      </c>
      <c r="H761" s="179">
        <v>564.20899999999995</v>
      </c>
      <c r="I761" s="180"/>
      <c r="J761" s="181">
        <f>ROUND(I761*H761,2)</f>
        <v>0</v>
      </c>
      <c r="K761" s="182"/>
      <c r="L761" s="183"/>
      <c r="M761" s="184" t="s">
        <v>1</v>
      </c>
      <c r="N761" s="185" t="s">
        <v>39</v>
      </c>
      <c r="P761" s="147">
        <f>O761*H761</f>
        <v>0</v>
      </c>
      <c r="Q761" s="147">
        <v>0</v>
      </c>
      <c r="R761" s="147">
        <f>Q761*H761</f>
        <v>0</v>
      </c>
      <c r="S761" s="147">
        <v>0</v>
      </c>
      <c r="T761" s="148">
        <f>S761*H761</f>
        <v>0</v>
      </c>
      <c r="AR761" s="149" t="s">
        <v>242</v>
      </c>
      <c r="AT761" s="149" t="s">
        <v>338</v>
      </c>
      <c r="AU761" s="149" t="s">
        <v>84</v>
      </c>
      <c r="AY761" s="17" t="s">
        <v>187</v>
      </c>
      <c r="BE761" s="150">
        <f>IF(N761="základní",J761,0)</f>
        <v>0</v>
      </c>
      <c r="BF761" s="150">
        <f>IF(N761="snížená",J761,0)</f>
        <v>0</v>
      </c>
      <c r="BG761" s="150">
        <f>IF(N761="zákl. přenesená",J761,0)</f>
        <v>0</v>
      </c>
      <c r="BH761" s="150">
        <f>IF(N761="sníž. přenesená",J761,0)</f>
        <v>0</v>
      </c>
      <c r="BI761" s="150">
        <f>IF(N761="nulová",J761,0)</f>
        <v>0</v>
      </c>
      <c r="BJ761" s="17" t="s">
        <v>84</v>
      </c>
      <c r="BK761" s="150">
        <f>ROUND(I761*H761,2)</f>
        <v>0</v>
      </c>
      <c r="BL761" s="17" t="s">
        <v>193</v>
      </c>
      <c r="BM761" s="149" t="s">
        <v>766</v>
      </c>
    </row>
    <row r="762" spans="2:65" s="13" customFormat="1" ht="11.25">
      <c r="B762" s="161"/>
      <c r="D762" s="151" t="s">
        <v>197</v>
      </c>
      <c r="E762" s="162" t="s">
        <v>1</v>
      </c>
      <c r="F762" s="163" t="s">
        <v>767</v>
      </c>
      <c r="H762" s="164">
        <v>564.20899999999995</v>
      </c>
      <c r="I762" s="165"/>
      <c r="L762" s="161"/>
      <c r="M762" s="166"/>
      <c r="T762" s="167"/>
      <c r="AT762" s="162" t="s">
        <v>197</v>
      </c>
      <c r="AU762" s="162" t="s">
        <v>84</v>
      </c>
      <c r="AV762" s="13" t="s">
        <v>84</v>
      </c>
      <c r="AW762" s="13" t="s">
        <v>30</v>
      </c>
      <c r="AX762" s="13" t="s">
        <v>73</v>
      </c>
      <c r="AY762" s="162" t="s">
        <v>187</v>
      </c>
    </row>
    <row r="763" spans="2:65" s="14" customFormat="1" ht="11.25">
      <c r="B763" s="168"/>
      <c r="D763" s="151" t="s">
        <v>197</v>
      </c>
      <c r="E763" s="169" t="s">
        <v>1</v>
      </c>
      <c r="F763" s="170" t="s">
        <v>202</v>
      </c>
      <c r="H763" s="171">
        <v>564.20899999999995</v>
      </c>
      <c r="I763" s="172"/>
      <c r="L763" s="168"/>
      <c r="M763" s="173"/>
      <c r="T763" s="174"/>
      <c r="AT763" s="169" t="s">
        <v>197</v>
      </c>
      <c r="AU763" s="169" t="s">
        <v>84</v>
      </c>
      <c r="AV763" s="14" t="s">
        <v>193</v>
      </c>
      <c r="AW763" s="14" t="s">
        <v>30</v>
      </c>
      <c r="AX763" s="14" t="s">
        <v>80</v>
      </c>
      <c r="AY763" s="169" t="s">
        <v>187</v>
      </c>
    </row>
    <row r="764" spans="2:65" s="1" customFormat="1" ht="24.2" customHeight="1">
      <c r="B764" s="32"/>
      <c r="C764" s="137" t="s">
        <v>768</v>
      </c>
      <c r="D764" s="137" t="s">
        <v>189</v>
      </c>
      <c r="E764" s="138" t="s">
        <v>769</v>
      </c>
      <c r="F764" s="139" t="s">
        <v>770</v>
      </c>
      <c r="G764" s="140" t="s">
        <v>397</v>
      </c>
      <c r="H764" s="141">
        <v>94.58</v>
      </c>
      <c r="I764" s="142"/>
      <c r="J764" s="143">
        <f>ROUND(I764*H764,2)</f>
        <v>0</v>
      </c>
      <c r="K764" s="144"/>
      <c r="L764" s="32"/>
      <c r="M764" s="145" t="s">
        <v>1</v>
      </c>
      <c r="N764" s="146" t="s">
        <v>39</v>
      </c>
      <c r="P764" s="147">
        <f>O764*H764</f>
        <v>0</v>
      </c>
      <c r="Q764" s="147">
        <v>0</v>
      </c>
      <c r="R764" s="147">
        <f>Q764*H764</f>
        <v>0</v>
      </c>
      <c r="S764" s="147">
        <v>0</v>
      </c>
      <c r="T764" s="148">
        <f>S764*H764</f>
        <v>0</v>
      </c>
      <c r="AR764" s="149" t="s">
        <v>193</v>
      </c>
      <c r="AT764" s="149" t="s">
        <v>189</v>
      </c>
      <c r="AU764" s="149" t="s">
        <v>84</v>
      </c>
      <c r="AY764" s="17" t="s">
        <v>187</v>
      </c>
      <c r="BE764" s="150">
        <f>IF(N764="základní",J764,0)</f>
        <v>0</v>
      </c>
      <c r="BF764" s="150">
        <f>IF(N764="snížená",J764,0)</f>
        <v>0</v>
      </c>
      <c r="BG764" s="150">
        <f>IF(N764="zákl. přenesená",J764,0)</f>
        <v>0</v>
      </c>
      <c r="BH764" s="150">
        <f>IF(N764="sníž. přenesená",J764,0)</f>
        <v>0</v>
      </c>
      <c r="BI764" s="150">
        <f>IF(N764="nulová",J764,0)</f>
        <v>0</v>
      </c>
      <c r="BJ764" s="17" t="s">
        <v>84</v>
      </c>
      <c r="BK764" s="150">
        <f>ROUND(I764*H764,2)</f>
        <v>0</v>
      </c>
      <c r="BL764" s="17" t="s">
        <v>193</v>
      </c>
      <c r="BM764" s="149" t="s">
        <v>771</v>
      </c>
    </row>
    <row r="765" spans="2:65" s="1" customFormat="1" ht="39">
      <c r="B765" s="32"/>
      <c r="D765" s="151" t="s">
        <v>195</v>
      </c>
      <c r="F765" s="152" t="s">
        <v>772</v>
      </c>
      <c r="I765" s="153"/>
      <c r="L765" s="32"/>
      <c r="M765" s="154"/>
      <c r="T765" s="56"/>
      <c r="AT765" s="17" t="s">
        <v>195</v>
      </c>
      <c r="AU765" s="17" t="s">
        <v>84</v>
      </c>
    </row>
    <row r="766" spans="2:65" s="12" customFormat="1" ht="11.25">
      <c r="B766" s="155"/>
      <c r="D766" s="151" t="s">
        <v>197</v>
      </c>
      <c r="E766" s="156" t="s">
        <v>1</v>
      </c>
      <c r="F766" s="157" t="s">
        <v>207</v>
      </c>
      <c r="H766" s="156" t="s">
        <v>1</v>
      </c>
      <c r="I766" s="158"/>
      <c r="L766" s="155"/>
      <c r="M766" s="159"/>
      <c r="T766" s="160"/>
      <c r="AT766" s="156" t="s">
        <v>197</v>
      </c>
      <c r="AU766" s="156" t="s">
        <v>84</v>
      </c>
      <c r="AV766" s="12" t="s">
        <v>80</v>
      </c>
      <c r="AW766" s="12" t="s">
        <v>30</v>
      </c>
      <c r="AX766" s="12" t="s">
        <v>73</v>
      </c>
      <c r="AY766" s="156" t="s">
        <v>187</v>
      </c>
    </row>
    <row r="767" spans="2:65" s="13" customFormat="1" ht="11.25">
      <c r="B767" s="161"/>
      <c r="D767" s="151" t="s">
        <v>197</v>
      </c>
      <c r="E767" s="162" t="s">
        <v>1</v>
      </c>
      <c r="F767" s="163" t="s">
        <v>773</v>
      </c>
      <c r="H767" s="164">
        <v>73.900000000000006</v>
      </c>
      <c r="I767" s="165"/>
      <c r="L767" s="161"/>
      <c r="M767" s="166"/>
      <c r="T767" s="167"/>
      <c r="AT767" s="162" t="s">
        <v>197</v>
      </c>
      <c r="AU767" s="162" t="s">
        <v>84</v>
      </c>
      <c r="AV767" s="13" t="s">
        <v>84</v>
      </c>
      <c r="AW767" s="13" t="s">
        <v>30</v>
      </c>
      <c r="AX767" s="13" t="s">
        <v>73</v>
      </c>
      <c r="AY767" s="162" t="s">
        <v>187</v>
      </c>
    </row>
    <row r="768" spans="2:65" s="13" customFormat="1" ht="11.25">
      <c r="B768" s="161"/>
      <c r="D768" s="151" t="s">
        <v>197</v>
      </c>
      <c r="E768" s="162" t="s">
        <v>1</v>
      </c>
      <c r="F768" s="163" t="s">
        <v>774</v>
      </c>
      <c r="H768" s="164">
        <v>20.68</v>
      </c>
      <c r="I768" s="165"/>
      <c r="L768" s="161"/>
      <c r="M768" s="166"/>
      <c r="T768" s="167"/>
      <c r="AT768" s="162" t="s">
        <v>197</v>
      </c>
      <c r="AU768" s="162" t="s">
        <v>84</v>
      </c>
      <c r="AV768" s="13" t="s">
        <v>84</v>
      </c>
      <c r="AW768" s="13" t="s">
        <v>30</v>
      </c>
      <c r="AX768" s="13" t="s">
        <v>73</v>
      </c>
      <c r="AY768" s="162" t="s">
        <v>187</v>
      </c>
    </row>
    <row r="769" spans="2:65" s="14" customFormat="1" ht="11.25">
      <c r="B769" s="168"/>
      <c r="D769" s="151" t="s">
        <v>197</v>
      </c>
      <c r="E769" s="169" t="s">
        <v>1</v>
      </c>
      <c r="F769" s="170" t="s">
        <v>202</v>
      </c>
      <c r="H769" s="171">
        <v>94.580000000000013</v>
      </c>
      <c r="I769" s="172"/>
      <c r="L769" s="168"/>
      <c r="M769" s="173"/>
      <c r="T769" s="174"/>
      <c r="AT769" s="169" t="s">
        <v>197</v>
      </c>
      <c r="AU769" s="169" t="s">
        <v>84</v>
      </c>
      <c r="AV769" s="14" t="s">
        <v>193</v>
      </c>
      <c r="AW769" s="14" t="s">
        <v>30</v>
      </c>
      <c r="AX769" s="14" t="s">
        <v>80</v>
      </c>
      <c r="AY769" s="169" t="s">
        <v>187</v>
      </c>
    </row>
    <row r="770" spans="2:65" s="1" customFormat="1" ht="24.2" customHeight="1">
      <c r="B770" s="32"/>
      <c r="C770" s="175" t="s">
        <v>775</v>
      </c>
      <c r="D770" s="175" t="s">
        <v>338</v>
      </c>
      <c r="E770" s="176" t="s">
        <v>776</v>
      </c>
      <c r="F770" s="177" t="s">
        <v>777</v>
      </c>
      <c r="G770" s="178" t="s">
        <v>397</v>
      </c>
      <c r="H770" s="179">
        <v>21.713999999999999</v>
      </c>
      <c r="I770" s="180"/>
      <c r="J770" s="181">
        <f>ROUND(I770*H770,2)</f>
        <v>0</v>
      </c>
      <c r="K770" s="182"/>
      <c r="L770" s="183"/>
      <c r="M770" s="184" t="s">
        <v>1</v>
      </c>
      <c r="N770" s="185" t="s">
        <v>39</v>
      </c>
      <c r="P770" s="147">
        <f>O770*H770</f>
        <v>0</v>
      </c>
      <c r="Q770" s="147">
        <v>0</v>
      </c>
      <c r="R770" s="147">
        <f>Q770*H770</f>
        <v>0</v>
      </c>
      <c r="S770" s="147">
        <v>0</v>
      </c>
      <c r="T770" s="148">
        <f>S770*H770</f>
        <v>0</v>
      </c>
      <c r="AR770" s="149" t="s">
        <v>242</v>
      </c>
      <c r="AT770" s="149" t="s">
        <v>338</v>
      </c>
      <c r="AU770" s="149" t="s">
        <v>84</v>
      </c>
      <c r="AY770" s="17" t="s">
        <v>187</v>
      </c>
      <c r="BE770" s="150">
        <f>IF(N770="základní",J770,0)</f>
        <v>0</v>
      </c>
      <c r="BF770" s="150">
        <f>IF(N770="snížená",J770,0)</f>
        <v>0</v>
      </c>
      <c r="BG770" s="150">
        <f>IF(N770="zákl. přenesená",J770,0)</f>
        <v>0</v>
      </c>
      <c r="BH770" s="150">
        <f>IF(N770="sníž. přenesená",J770,0)</f>
        <v>0</v>
      </c>
      <c r="BI770" s="150">
        <f>IF(N770="nulová",J770,0)</f>
        <v>0</v>
      </c>
      <c r="BJ770" s="17" t="s">
        <v>84</v>
      </c>
      <c r="BK770" s="150">
        <f>ROUND(I770*H770,2)</f>
        <v>0</v>
      </c>
      <c r="BL770" s="17" t="s">
        <v>193</v>
      </c>
      <c r="BM770" s="149" t="s">
        <v>778</v>
      </c>
    </row>
    <row r="771" spans="2:65" s="13" customFormat="1" ht="11.25">
      <c r="B771" s="161"/>
      <c r="D771" s="151" t="s">
        <v>197</v>
      </c>
      <c r="E771" s="162" t="s">
        <v>1</v>
      </c>
      <c r="F771" s="163" t="s">
        <v>779</v>
      </c>
      <c r="H771" s="164">
        <v>21.713999999999999</v>
      </c>
      <c r="I771" s="165"/>
      <c r="L771" s="161"/>
      <c r="M771" s="166"/>
      <c r="T771" s="167"/>
      <c r="AT771" s="162" t="s">
        <v>197</v>
      </c>
      <c r="AU771" s="162" t="s">
        <v>84</v>
      </c>
      <c r="AV771" s="13" t="s">
        <v>84</v>
      </c>
      <c r="AW771" s="13" t="s">
        <v>30</v>
      </c>
      <c r="AX771" s="13" t="s">
        <v>73</v>
      </c>
      <c r="AY771" s="162" t="s">
        <v>187</v>
      </c>
    </row>
    <row r="772" spans="2:65" s="14" customFormat="1" ht="11.25">
      <c r="B772" s="168"/>
      <c r="D772" s="151" t="s">
        <v>197</v>
      </c>
      <c r="E772" s="169" t="s">
        <v>1</v>
      </c>
      <c r="F772" s="170" t="s">
        <v>202</v>
      </c>
      <c r="H772" s="171">
        <v>21.713999999999999</v>
      </c>
      <c r="I772" s="172"/>
      <c r="L772" s="168"/>
      <c r="M772" s="173"/>
      <c r="T772" s="174"/>
      <c r="AT772" s="169" t="s">
        <v>197</v>
      </c>
      <c r="AU772" s="169" t="s">
        <v>84</v>
      </c>
      <c r="AV772" s="14" t="s">
        <v>193</v>
      </c>
      <c r="AW772" s="14" t="s">
        <v>30</v>
      </c>
      <c r="AX772" s="14" t="s">
        <v>80</v>
      </c>
      <c r="AY772" s="169" t="s">
        <v>187</v>
      </c>
    </row>
    <row r="773" spans="2:65" s="1" customFormat="1" ht="24.2" customHeight="1">
      <c r="B773" s="32"/>
      <c r="C773" s="175" t="s">
        <v>780</v>
      </c>
      <c r="D773" s="175" t="s">
        <v>338</v>
      </c>
      <c r="E773" s="176" t="s">
        <v>781</v>
      </c>
      <c r="F773" s="177" t="s">
        <v>782</v>
      </c>
      <c r="G773" s="178" t="s">
        <v>397</v>
      </c>
      <c r="H773" s="179">
        <v>77.594999999999999</v>
      </c>
      <c r="I773" s="180"/>
      <c r="J773" s="181">
        <f>ROUND(I773*H773,2)</f>
        <v>0</v>
      </c>
      <c r="K773" s="182"/>
      <c r="L773" s="183"/>
      <c r="M773" s="184" t="s">
        <v>1</v>
      </c>
      <c r="N773" s="185" t="s">
        <v>39</v>
      </c>
      <c r="P773" s="147">
        <f>O773*H773</f>
        <v>0</v>
      </c>
      <c r="Q773" s="147">
        <v>0</v>
      </c>
      <c r="R773" s="147">
        <f>Q773*H773</f>
        <v>0</v>
      </c>
      <c r="S773" s="147">
        <v>0</v>
      </c>
      <c r="T773" s="148">
        <f>S773*H773</f>
        <v>0</v>
      </c>
      <c r="AR773" s="149" t="s">
        <v>242</v>
      </c>
      <c r="AT773" s="149" t="s">
        <v>338</v>
      </c>
      <c r="AU773" s="149" t="s">
        <v>84</v>
      </c>
      <c r="AY773" s="17" t="s">
        <v>187</v>
      </c>
      <c r="BE773" s="150">
        <f>IF(N773="základní",J773,0)</f>
        <v>0</v>
      </c>
      <c r="BF773" s="150">
        <f>IF(N773="snížená",J773,0)</f>
        <v>0</v>
      </c>
      <c r="BG773" s="150">
        <f>IF(N773="zákl. přenesená",J773,0)</f>
        <v>0</v>
      </c>
      <c r="BH773" s="150">
        <f>IF(N773="sníž. přenesená",J773,0)</f>
        <v>0</v>
      </c>
      <c r="BI773" s="150">
        <f>IF(N773="nulová",J773,0)</f>
        <v>0</v>
      </c>
      <c r="BJ773" s="17" t="s">
        <v>84</v>
      </c>
      <c r="BK773" s="150">
        <f>ROUND(I773*H773,2)</f>
        <v>0</v>
      </c>
      <c r="BL773" s="17" t="s">
        <v>193</v>
      </c>
      <c r="BM773" s="149" t="s">
        <v>783</v>
      </c>
    </row>
    <row r="774" spans="2:65" s="13" customFormat="1" ht="11.25">
      <c r="B774" s="161"/>
      <c r="D774" s="151" t="s">
        <v>197</v>
      </c>
      <c r="E774" s="162" t="s">
        <v>1</v>
      </c>
      <c r="F774" s="163" t="s">
        <v>784</v>
      </c>
      <c r="H774" s="164">
        <v>77.594999999999999</v>
      </c>
      <c r="I774" s="165"/>
      <c r="L774" s="161"/>
      <c r="M774" s="166"/>
      <c r="T774" s="167"/>
      <c r="AT774" s="162" t="s">
        <v>197</v>
      </c>
      <c r="AU774" s="162" t="s">
        <v>84</v>
      </c>
      <c r="AV774" s="13" t="s">
        <v>84</v>
      </c>
      <c r="AW774" s="13" t="s">
        <v>30</v>
      </c>
      <c r="AX774" s="13" t="s">
        <v>73</v>
      </c>
      <c r="AY774" s="162" t="s">
        <v>187</v>
      </c>
    </row>
    <row r="775" spans="2:65" s="14" customFormat="1" ht="11.25">
      <c r="B775" s="168"/>
      <c r="D775" s="151" t="s">
        <v>197</v>
      </c>
      <c r="E775" s="169" t="s">
        <v>1</v>
      </c>
      <c r="F775" s="170" t="s">
        <v>202</v>
      </c>
      <c r="H775" s="171">
        <v>77.594999999999999</v>
      </c>
      <c r="I775" s="172"/>
      <c r="L775" s="168"/>
      <c r="M775" s="173"/>
      <c r="T775" s="174"/>
      <c r="AT775" s="169" t="s">
        <v>197</v>
      </c>
      <c r="AU775" s="169" t="s">
        <v>84</v>
      </c>
      <c r="AV775" s="14" t="s">
        <v>193</v>
      </c>
      <c r="AW775" s="14" t="s">
        <v>30</v>
      </c>
      <c r="AX775" s="14" t="s">
        <v>80</v>
      </c>
      <c r="AY775" s="169" t="s">
        <v>187</v>
      </c>
    </row>
    <row r="776" spans="2:65" s="1" customFormat="1" ht="24.2" customHeight="1">
      <c r="B776" s="32"/>
      <c r="C776" s="137" t="s">
        <v>785</v>
      </c>
      <c r="D776" s="137" t="s">
        <v>189</v>
      </c>
      <c r="E776" s="138" t="s">
        <v>786</v>
      </c>
      <c r="F776" s="139" t="s">
        <v>787</v>
      </c>
      <c r="G776" s="140" t="s">
        <v>397</v>
      </c>
      <c r="H776" s="141">
        <v>855.34</v>
      </c>
      <c r="I776" s="142"/>
      <c r="J776" s="143">
        <f>ROUND(I776*H776,2)</f>
        <v>0</v>
      </c>
      <c r="K776" s="144"/>
      <c r="L776" s="32"/>
      <c r="M776" s="145" t="s">
        <v>1</v>
      </c>
      <c r="N776" s="146" t="s">
        <v>39</v>
      </c>
      <c r="P776" s="147">
        <f>O776*H776</f>
        <v>0</v>
      </c>
      <c r="Q776" s="147">
        <v>0</v>
      </c>
      <c r="R776" s="147">
        <f>Q776*H776</f>
        <v>0</v>
      </c>
      <c r="S776" s="147">
        <v>0</v>
      </c>
      <c r="T776" s="148">
        <f>S776*H776</f>
        <v>0</v>
      </c>
      <c r="AR776" s="149" t="s">
        <v>193</v>
      </c>
      <c r="AT776" s="149" t="s">
        <v>189</v>
      </c>
      <c r="AU776" s="149" t="s">
        <v>84</v>
      </c>
      <c r="AY776" s="17" t="s">
        <v>187</v>
      </c>
      <c r="BE776" s="150">
        <f>IF(N776="základní",J776,0)</f>
        <v>0</v>
      </c>
      <c r="BF776" s="150">
        <f>IF(N776="snížená",J776,0)</f>
        <v>0</v>
      </c>
      <c r="BG776" s="150">
        <f>IF(N776="zákl. přenesená",J776,0)</f>
        <v>0</v>
      </c>
      <c r="BH776" s="150">
        <f>IF(N776="sníž. přenesená",J776,0)</f>
        <v>0</v>
      </c>
      <c r="BI776" s="150">
        <f>IF(N776="nulová",J776,0)</f>
        <v>0</v>
      </c>
      <c r="BJ776" s="17" t="s">
        <v>84</v>
      </c>
      <c r="BK776" s="150">
        <f>ROUND(I776*H776,2)</f>
        <v>0</v>
      </c>
      <c r="BL776" s="17" t="s">
        <v>193</v>
      </c>
      <c r="BM776" s="149" t="s">
        <v>788</v>
      </c>
    </row>
    <row r="777" spans="2:65" s="1" customFormat="1" ht="39">
      <c r="B777" s="32"/>
      <c r="D777" s="151" t="s">
        <v>195</v>
      </c>
      <c r="F777" s="152" t="s">
        <v>772</v>
      </c>
      <c r="I777" s="153"/>
      <c r="L777" s="32"/>
      <c r="M777" s="154"/>
      <c r="T777" s="56"/>
      <c r="AT777" s="17" t="s">
        <v>195</v>
      </c>
      <c r="AU777" s="17" t="s">
        <v>84</v>
      </c>
    </row>
    <row r="778" spans="2:65" s="1" customFormat="1" ht="24.2" customHeight="1">
      <c r="B778" s="32"/>
      <c r="C778" s="175" t="s">
        <v>789</v>
      </c>
      <c r="D778" s="175" t="s">
        <v>338</v>
      </c>
      <c r="E778" s="176" t="s">
        <v>790</v>
      </c>
      <c r="F778" s="177" t="s">
        <v>791</v>
      </c>
      <c r="G778" s="178" t="s">
        <v>397</v>
      </c>
      <c r="H778" s="179">
        <v>132.30000000000001</v>
      </c>
      <c r="I778" s="180"/>
      <c r="J778" s="181">
        <f>ROUND(I778*H778,2)</f>
        <v>0</v>
      </c>
      <c r="K778" s="182"/>
      <c r="L778" s="183"/>
      <c r="M778" s="184" t="s">
        <v>1</v>
      </c>
      <c r="N778" s="185" t="s">
        <v>39</v>
      </c>
      <c r="P778" s="147">
        <f>O778*H778</f>
        <v>0</v>
      </c>
      <c r="Q778" s="147">
        <v>0</v>
      </c>
      <c r="R778" s="147">
        <f>Q778*H778</f>
        <v>0</v>
      </c>
      <c r="S778" s="147">
        <v>0</v>
      </c>
      <c r="T778" s="148">
        <f>S778*H778</f>
        <v>0</v>
      </c>
      <c r="AR778" s="149" t="s">
        <v>242</v>
      </c>
      <c r="AT778" s="149" t="s">
        <v>338</v>
      </c>
      <c r="AU778" s="149" t="s">
        <v>84</v>
      </c>
      <c r="AY778" s="17" t="s">
        <v>187</v>
      </c>
      <c r="BE778" s="150">
        <f>IF(N778="základní",J778,0)</f>
        <v>0</v>
      </c>
      <c r="BF778" s="150">
        <f>IF(N778="snížená",J778,0)</f>
        <v>0</v>
      </c>
      <c r="BG778" s="150">
        <f>IF(N778="zákl. přenesená",J778,0)</f>
        <v>0</v>
      </c>
      <c r="BH778" s="150">
        <f>IF(N778="sníž. přenesená",J778,0)</f>
        <v>0</v>
      </c>
      <c r="BI778" s="150">
        <f>IF(N778="nulová",J778,0)</f>
        <v>0</v>
      </c>
      <c r="BJ778" s="17" t="s">
        <v>84</v>
      </c>
      <c r="BK778" s="150">
        <f>ROUND(I778*H778,2)</f>
        <v>0</v>
      </c>
      <c r="BL778" s="17" t="s">
        <v>193</v>
      </c>
      <c r="BM778" s="149" t="s">
        <v>792</v>
      </c>
    </row>
    <row r="779" spans="2:65" s="12" customFormat="1" ht="11.25">
      <c r="B779" s="155"/>
      <c r="D779" s="151" t="s">
        <v>197</v>
      </c>
      <c r="E779" s="156" t="s">
        <v>1</v>
      </c>
      <c r="F779" s="157" t="s">
        <v>793</v>
      </c>
      <c r="H779" s="156" t="s">
        <v>1</v>
      </c>
      <c r="I779" s="158"/>
      <c r="L779" s="155"/>
      <c r="M779" s="159"/>
      <c r="T779" s="160"/>
      <c r="AT779" s="156" t="s">
        <v>197</v>
      </c>
      <c r="AU779" s="156" t="s">
        <v>84</v>
      </c>
      <c r="AV779" s="12" t="s">
        <v>80</v>
      </c>
      <c r="AW779" s="12" t="s">
        <v>30</v>
      </c>
      <c r="AX779" s="12" t="s">
        <v>73</v>
      </c>
      <c r="AY779" s="156" t="s">
        <v>187</v>
      </c>
    </row>
    <row r="780" spans="2:65" s="13" customFormat="1" ht="11.25">
      <c r="B780" s="161"/>
      <c r="D780" s="151" t="s">
        <v>197</v>
      </c>
      <c r="E780" s="162" t="s">
        <v>1</v>
      </c>
      <c r="F780" s="163" t="s">
        <v>794</v>
      </c>
      <c r="H780" s="164">
        <v>132.30000000000001</v>
      </c>
      <c r="I780" s="165"/>
      <c r="L780" s="161"/>
      <c r="M780" s="166"/>
      <c r="T780" s="167"/>
      <c r="AT780" s="162" t="s">
        <v>197</v>
      </c>
      <c r="AU780" s="162" t="s">
        <v>84</v>
      </c>
      <c r="AV780" s="13" t="s">
        <v>84</v>
      </c>
      <c r="AW780" s="13" t="s">
        <v>30</v>
      </c>
      <c r="AX780" s="13" t="s">
        <v>73</v>
      </c>
      <c r="AY780" s="162" t="s">
        <v>187</v>
      </c>
    </row>
    <row r="781" spans="2:65" s="14" customFormat="1" ht="11.25">
      <c r="B781" s="168"/>
      <c r="D781" s="151" t="s">
        <v>197</v>
      </c>
      <c r="E781" s="169" t="s">
        <v>1</v>
      </c>
      <c r="F781" s="170" t="s">
        <v>202</v>
      </c>
      <c r="H781" s="171">
        <v>132.30000000000001</v>
      </c>
      <c r="I781" s="172"/>
      <c r="L781" s="168"/>
      <c r="M781" s="173"/>
      <c r="T781" s="174"/>
      <c r="AT781" s="169" t="s">
        <v>197</v>
      </c>
      <c r="AU781" s="169" t="s">
        <v>84</v>
      </c>
      <c r="AV781" s="14" t="s">
        <v>193</v>
      </c>
      <c r="AW781" s="14" t="s">
        <v>30</v>
      </c>
      <c r="AX781" s="14" t="s">
        <v>80</v>
      </c>
      <c r="AY781" s="169" t="s">
        <v>187</v>
      </c>
    </row>
    <row r="782" spans="2:65" s="1" customFormat="1" ht="24.2" customHeight="1">
      <c r="B782" s="32"/>
      <c r="C782" s="175" t="s">
        <v>795</v>
      </c>
      <c r="D782" s="175" t="s">
        <v>338</v>
      </c>
      <c r="E782" s="176" t="s">
        <v>796</v>
      </c>
      <c r="F782" s="177" t="s">
        <v>797</v>
      </c>
      <c r="G782" s="178" t="s">
        <v>397</v>
      </c>
      <c r="H782" s="179">
        <v>484.68</v>
      </c>
      <c r="I782" s="180"/>
      <c r="J782" s="181">
        <f>ROUND(I782*H782,2)</f>
        <v>0</v>
      </c>
      <c r="K782" s="182"/>
      <c r="L782" s="183"/>
      <c r="M782" s="184" t="s">
        <v>1</v>
      </c>
      <c r="N782" s="185" t="s">
        <v>39</v>
      </c>
      <c r="P782" s="147">
        <f>O782*H782</f>
        <v>0</v>
      </c>
      <c r="Q782" s="147">
        <v>0</v>
      </c>
      <c r="R782" s="147">
        <f>Q782*H782</f>
        <v>0</v>
      </c>
      <c r="S782" s="147">
        <v>0</v>
      </c>
      <c r="T782" s="148">
        <f>S782*H782</f>
        <v>0</v>
      </c>
      <c r="AR782" s="149" t="s">
        <v>242</v>
      </c>
      <c r="AT782" s="149" t="s">
        <v>338</v>
      </c>
      <c r="AU782" s="149" t="s">
        <v>84</v>
      </c>
      <c r="AY782" s="17" t="s">
        <v>187</v>
      </c>
      <c r="BE782" s="150">
        <f>IF(N782="základní",J782,0)</f>
        <v>0</v>
      </c>
      <c r="BF782" s="150">
        <f>IF(N782="snížená",J782,0)</f>
        <v>0</v>
      </c>
      <c r="BG782" s="150">
        <f>IF(N782="zákl. přenesená",J782,0)</f>
        <v>0</v>
      </c>
      <c r="BH782" s="150">
        <f>IF(N782="sníž. přenesená",J782,0)</f>
        <v>0</v>
      </c>
      <c r="BI782" s="150">
        <f>IF(N782="nulová",J782,0)</f>
        <v>0</v>
      </c>
      <c r="BJ782" s="17" t="s">
        <v>84</v>
      </c>
      <c r="BK782" s="150">
        <f>ROUND(I782*H782,2)</f>
        <v>0</v>
      </c>
      <c r="BL782" s="17" t="s">
        <v>193</v>
      </c>
      <c r="BM782" s="149" t="s">
        <v>798</v>
      </c>
    </row>
    <row r="783" spans="2:65" s="12" customFormat="1" ht="11.25">
      <c r="B783" s="155"/>
      <c r="D783" s="151" t="s">
        <v>197</v>
      </c>
      <c r="E783" s="156" t="s">
        <v>1</v>
      </c>
      <c r="F783" s="157" t="s">
        <v>799</v>
      </c>
      <c r="H783" s="156" t="s">
        <v>1</v>
      </c>
      <c r="I783" s="158"/>
      <c r="L783" s="155"/>
      <c r="M783" s="159"/>
      <c r="T783" s="160"/>
      <c r="AT783" s="156" t="s">
        <v>197</v>
      </c>
      <c r="AU783" s="156" t="s">
        <v>84</v>
      </c>
      <c r="AV783" s="12" t="s">
        <v>80</v>
      </c>
      <c r="AW783" s="12" t="s">
        <v>30</v>
      </c>
      <c r="AX783" s="12" t="s">
        <v>73</v>
      </c>
      <c r="AY783" s="156" t="s">
        <v>187</v>
      </c>
    </row>
    <row r="784" spans="2:65" s="13" customFormat="1" ht="11.25">
      <c r="B784" s="161"/>
      <c r="D784" s="151" t="s">
        <v>197</v>
      </c>
      <c r="E784" s="162" t="s">
        <v>1</v>
      </c>
      <c r="F784" s="163" t="s">
        <v>800</v>
      </c>
      <c r="H784" s="164">
        <v>484.68</v>
      </c>
      <c r="I784" s="165"/>
      <c r="L784" s="161"/>
      <c r="M784" s="166"/>
      <c r="T784" s="167"/>
      <c r="AT784" s="162" t="s">
        <v>197</v>
      </c>
      <c r="AU784" s="162" t="s">
        <v>84</v>
      </c>
      <c r="AV784" s="13" t="s">
        <v>84</v>
      </c>
      <c r="AW784" s="13" t="s">
        <v>30</v>
      </c>
      <c r="AX784" s="13" t="s">
        <v>73</v>
      </c>
      <c r="AY784" s="162" t="s">
        <v>187</v>
      </c>
    </row>
    <row r="785" spans="2:65" s="14" customFormat="1" ht="11.25">
      <c r="B785" s="168"/>
      <c r="D785" s="151" t="s">
        <v>197</v>
      </c>
      <c r="E785" s="169" t="s">
        <v>1</v>
      </c>
      <c r="F785" s="170" t="s">
        <v>202</v>
      </c>
      <c r="H785" s="171">
        <v>484.68</v>
      </c>
      <c r="I785" s="172"/>
      <c r="L785" s="168"/>
      <c r="M785" s="173"/>
      <c r="T785" s="174"/>
      <c r="AT785" s="169" t="s">
        <v>197</v>
      </c>
      <c r="AU785" s="169" t="s">
        <v>84</v>
      </c>
      <c r="AV785" s="14" t="s">
        <v>193</v>
      </c>
      <c r="AW785" s="14" t="s">
        <v>30</v>
      </c>
      <c r="AX785" s="14" t="s">
        <v>80</v>
      </c>
      <c r="AY785" s="169" t="s">
        <v>187</v>
      </c>
    </row>
    <row r="786" spans="2:65" s="1" customFormat="1" ht="24.2" customHeight="1">
      <c r="B786" s="32"/>
      <c r="C786" s="175" t="s">
        <v>801</v>
      </c>
      <c r="D786" s="175" t="s">
        <v>338</v>
      </c>
      <c r="E786" s="176" t="s">
        <v>802</v>
      </c>
      <c r="F786" s="177" t="s">
        <v>803</v>
      </c>
      <c r="G786" s="178" t="s">
        <v>397</v>
      </c>
      <c r="H786" s="179">
        <v>206.714</v>
      </c>
      <c r="I786" s="180"/>
      <c r="J786" s="181">
        <f>ROUND(I786*H786,2)</f>
        <v>0</v>
      </c>
      <c r="K786" s="182"/>
      <c r="L786" s="183"/>
      <c r="M786" s="184" t="s">
        <v>1</v>
      </c>
      <c r="N786" s="185" t="s">
        <v>39</v>
      </c>
      <c r="P786" s="147">
        <f>O786*H786</f>
        <v>0</v>
      </c>
      <c r="Q786" s="147">
        <v>0</v>
      </c>
      <c r="R786" s="147">
        <f>Q786*H786</f>
        <v>0</v>
      </c>
      <c r="S786" s="147">
        <v>0</v>
      </c>
      <c r="T786" s="148">
        <f>S786*H786</f>
        <v>0</v>
      </c>
      <c r="AR786" s="149" t="s">
        <v>242</v>
      </c>
      <c r="AT786" s="149" t="s">
        <v>338</v>
      </c>
      <c r="AU786" s="149" t="s">
        <v>84</v>
      </c>
      <c r="AY786" s="17" t="s">
        <v>187</v>
      </c>
      <c r="BE786" s="150">
        <f>IF(N786="základní",J786,0)</f>
        <v>0</v>
      </c>
      <c r="BF786" s="150">
        <f>IF(N786="snížená",J786,0)</f>
        <v>0</v>
      </c>
      <c r="BG786" s="150">
        <f>IF(N786="zákl. přenesená",J786,0)</f>
        <v>0</v>
      </c>
      <c r="BH786" s="150">
        <f>IF(N786="sníž. přenesená",J786,0)</f>
        <v>0</v>
      </c>
      <c r="BI786" s="150">
        <f>IF(N786="nulová",J786,0)</f>
        <v>0</v>
      </c>
      <c r="BJ786" s="17" t="s">
        <v>84</v>
      </c>
      <c r="BK786" s="150">
        <f>ROUND(I786*H786,2)</f>
        <v>0</v>
      </c>
      <c r="BL786" s="17" t="s">
        <v>193</v>
      </c>
      <c r="BM786" s="149" t="s">
        <v>804</v>
      </c>
    </row>
    <row r="787" spans="2:65" s="12" customFormat="1" ht="11.25">
      <c r="B787" s="155"/>
      <c r="D787" s="151" t="s">
        <v>197</v>
      </c>
      <c r="E787" s="156" t="s">
        <v>1</v>
      </c>
      <c r="F787" s="157" t="s">
        <v>805</v>
      </c>
      <c r="H787" s="156" t="s">
        <v>1</v>
      </c>
      <c r="I787" s="158"/>
      <c r="L787" s="155"/>
      <c r="M787" s="159"/>
      <c r="T787" s="160"/>
      <c r="AT787" s="156" t="s">
        <v>197</v>
      </c>
      <c r="AU787" s="156" t="s">
        <v>84</v>
      </c>
      <c r="AV787" s="12" t="s">
        <v>80</v>
      </c>
      <c r="AW787" s="12" t="s">
        <v>30</v>
      </c>
      <c r="AX787" s="12" t="s">
        <v>73</v>
      </c>
      <c r="AY787" s="156" t="s">
        <v>187</v>
      </c>
    </row>
    <row r="788" spans="2:65" s="13" customFormat="1" ht="11.25">
      <c r="B788" s="161"/>
      <c r="D788" s="151" t="s">
        <v>197</v>
      </c>
      <c r="E788" s="162" t="s">
        <v>1</v>
      </c>
      <c r="F788" s="163" t="s">
        <v>806</v>
      </c>
      <c r="H788" s="164">
        <v>206.714</v>
      </c>
      <c r="I788" s="165"/>
      <c r="L788" s="161"/>
      <c r="M788" s="166"/>
      <c r="T788" s="167"/>
      <c r="AT788" s="162" t="s">
        <v>197</v>
      </c>
      <c r="AU788" s="162" t="s">
        <v>84</v>
      </c>
      <c r="AV788" s="13" t="s">
        <v>84</v>
      </c>
      <c r="AW788" s="13" t="s">
        <v>30</v>
      </c>
      <c r="AX788" s="13" t="s">
        <v>73</v>
      </c>
      <c r="AY788" s="162" t="s">
        <v>187</v>
      </c>
    </row>
    <row r="789" spans="2:65" s="14" customFormat="1" ht="11.25">
      <c r="B789" s="168"/>
      <c r="D789" s="151" t="s">
        <v>197</v>
      </c>
      <c r="E789" s="169" t="s">
        <v>1</v>
      </c>
      <c r="F789" s="170" t="s">
        <v>202</v>
      </c>
      <c r="H789" s="171">
        <v>206.714</v>
      </c>
      <c r="I789" s="172"/>
      <c r="L789" s="168"/>
      <c r="M789" s="173"/>
      <c r="T789" s="174"/>
      <c r="AT789" s="169" t="s">
        <v>197</v>
      </c>
      <c r="AU789" s="169" t="s">
        <v>84</v>
      </c>
      <c r="AV789" s="14" t="s">
        <v>193</v>
      </c>
      <c r="AW789" s="14" t="s">
        <v>30</v>
      </c>
      <c r="AX789" s="14" t="s">
        <v>80</v>
      </c>
      <c r="AY789" s="169" t="s">
        <v>187</v>
      </c>
    </row>
    <row r="790" spans="2:65" s="1" customFormat="1" ht="24.2" customHeight="1">
      <c r="B790" s="32"/>
      <c r="C790" s="175" t="s">
        <v>807</v>
      </c>
      <c r="D790" s="175" t="s">
        <v>338</v>
      </c>
      <c r="E790" s="176" t="s">
        <v>808</v>
      </c>
      <c r="F790" s="177" t="s">
        <v>809</v>
      </c>
      <c r="G790" s="178" t="s">
        <v>397</v>
      </c>
      <c r="H790" s="179">
        <v>42.719000000000001</v>
      </c>
      <c r="I790" s="180"/>
      <c r="J790" s="181">
        <f>ROUND(I790*H790,2)</f>
        <v>0</v>
      </c>
      <c r="K790" s="182"/>
      <c r="L790" s="183"/>
      <c r="M790" s="184" t="s">
        <v>1</v>
      </c>
      <c r="N790" s="185" t="s">
        <v>39</v>
      </c>
      <c r="P790" s="147">
        <f>O790*H790</f>
        <v>0</v>
      </c>
      <c r="Q790" s="147">
        <v>0</v>
      </c>
      <c r="R790" s="147">
        <f>Q790*H790</f>
        <v>0</v>
      </c>
      <c r="S790" s="147">
        <v>0</v>
      </c>
      <c r="T790" s="148">
        <f>S790*H790</f>
        <v>0</v>
      </c>
      <c r="AR790" s="149" t="s">
        <v>242</v>
      </c>
      <c r="AT790" s="149" t="s">
        <v>338</v>
      </c>
      <c r="AU790" s="149" t="s">
        <v>84</v>
      </c>
      <c r="AY790" s="17" t="s">
        <v>187</v>
      </c>
      <c r="BE790" s="150">
        <f>IF(N790="základní",J790,0)</f>
        <v>0</v>
      </c>
      <c r="BF790" s="150">
        <f>IF(N790="snížená",J790,0)</f>
        <v>0</v>
      </c>
      <c r="BG790" s="150">
        <f>IF(N790="zákl. přenesená",J790,0)</f>
        <v>0</v>
      </c>
      <c r="BH790" s="150">
        <f>IF(N790="sníž. přenesená",J790,0)</f>
        <v>0</v>
      </c>
      <c r="BI790" s="150">
        <f>IF(N790="nulová",J790,0)</f>
        <v>0</v>
      </c>
      <c r="BJ790" s="17" t="s">
        <v>84</v>
      </c>
      <c r="BK790" s="150">
        <f>ROUND(I790*H790,2)</f>
        <v>0</v>
      </c>
      <c r="BL790" s="17" t="s">
        <v>193</v>
      </c>
      <c r="BM790" s="149" t="s">
        <v>810</v>
      </c>
    </row>
    <row r="791" spans="2:65" s="12" customFormat="1" ht="11.25">
      <c r="B791" s="155"/>
      <c r="D791" s="151" t="s">
        <v>197</v>
      </c>
      <c r="E791" s="156" t="s">
        <v>1</v>
      </c>
      <c r="F791" s="157" t="s">
        <v>811</v>
      </c>
      <c r="H791" s="156" t="s">
        <v>1</v>
      </c>
      <c r="I791" s="158"/>
      <c r="L791" s="155"/>
      <c r="M791" s="159"/>
      <c r="T791" s="160"/>
      <c r="AT791" s="156" t="s">
        <v>197</v>
      </c>
      <c r="AU791" s="156" t="s">
        <v>84</v>
      </c>
      <c r="AV791" s="12" t="s">
        <v>80</v>
      </c>
      <c r="AW791" s="12" t="s">
        <v>30</v>
      </c>
      <c r="AX791" s="12" t="s">
        <v>73</v>
      </c>
      <c r="AY791" s="156" t="s">
        <v>187</v>
      </c>
    </row>
    <row r="792" spans="2:65" s="13" customFormat="1" ht="11.25">
      <c r="B792" s="161"/>
      <c r="D792" s="151" t="s">
        <v>197</v>
      </c>
      <c r="E792" s="162" t="s">
        <v>1</v>
      </c>
      <c r="F792" s="163" t="s">
        <v>812</v>
      </c>
      <c r="H792" s="164">
        <v>42.719000000000001</v>
      </c>
      <c r="I792" s="165"/>
      <c r="L792" s="161"/>
      <c r="M792" s="166"/>
      <c r="T792" s="167"/>
      <c r="AT792" s="162" t="s">
        <v>197</v>
      </c>
      <c r="AU792" s="162" t="s">
        <v>84</v>
      </c>
      <c r="AV792" s="13" t="s">
        <v>84</v>
      </c>
      <c r="AW792" s="13" t="s">
        <v>30</v>
      </c>
      <c r="AX792" s="13" t="s">
        <v>73</v>
      </c>
      <c r="AY792" s="162" t="s">
        <v>187</v>
      </c>
    </row>
    <row r="793" spans="2:65" s="14" customFormat="1" ht="11.25">
      <c r="B793" s="168"/>
      <c r="D793" s="151" t="s">
        <v>197</v>
      </c>
      <c r="E793" s="169" t="s">
        <v>1</v>
      </c>
      <c r="F793" s="170" t="s">
        <v>202</v>
      </c>
      <c r="H793" s="171">
        <v>42.719000000000001</v>
      </c>
      <c r="I793" s="172"/>
      <c r="L793" s="168"/>
      <c r="M793" s="173"/>
      <c r="T793" s="174"/>
      <c r="AT793" s="169" t="s">
        <v>197</v>
      </c>
      <c r="AU793" s="169" t="s">
        <v>84</v>
      </c>
      <c r="AV793" s="14" t="s">
        <v>193</v>
      </c>
      <c r="AW793" s="14" t="s">
        <v>30</v>
      </c>
      <c r="AX793" s="14" t="s">
        <v>80</v>
      </c>
      <c r="AY793" s="169" t="s">
        <v>187</v>
      </c>
    </row>
    <row r="794" spans="2:65" s="1" customFormat="1" ht="24.2" customHeight="1">
      <c r="B794" s="32"/>
      <c r="C794" s="175" t="s">
        <v>813</v>
      </c>
      <c r="D794" s="175" t="s">
        <v>338</v>
      </c>
      <c r="E794" s="176" t="s">
        <v>814</v>
      </c>
      <c r="F794" s="177" t="s">
        <v>815</v>
      </c>
      <c r="G794" s="178" t="s">
        <v>397</v>
      </c>
      <c r="H794" s="179">
        <v>31.693999999999999</v>
      </c>
      <c r="I794" s="180"/>
      <c r="J794" s="181">
        <f>ROUND(I794*H794,2)</f>
        <v>0</v>
      </c>
      <c r="K794" s="182"/>
      <c r="L794" s="183"/>
      <c r="M794" s="184" t="s">
        <v>1</v>
      </c>
      <c r="N794" s="185" t="s">
        <v>39</v>
      </c>
      <c r="P794" s="147">
        <f>O794*H794</f>
        <v>0</v>
      </c>
      <c r="Q794" s="147">
        <v>0</v>
      </c>
      <c r="R794" s="147">
        <f>Q794*H794</f>
        <v>0</v>
      </c>
      <c r="S794" s="147">
        <v>0</v>
      </c>
      <c r="T794" s="148">
        <f>S794*H794</f>
        <v>0</v>
      </c>
      <c r="AR794" s="149" t="s">
        <v>242</v>
      </c>
      <c r="AT794" s="149" t="s">
        <v>338</v>
      </c>
      <c r="AU794" s="149" t="s">
        <v>84</v>
      </c>
      <c r="AY794" s="17" t="s">
        <v>187</v>
      </c>
      <c r="BE794" s="150">
        <f>IF(N794="základní",J794,0)</f>
        <v>0</v>
      </c>
      <c r="BF794" s="150">
        <f>IF(N794="snížená",J794,0)</f>
        <v>0</v>
      </c>
      <c r="BG794" s="150">
        <f>IF(N794="zákl. přenesená",J794,0)</f>
        <v>0</v>
      </c>
      <c r="BH794" s="150">
        <f>IF(N794="sníž. přenesená",J794,0)</f>
        <v>0</v>
      </c>
      <c r="BI794" s="150">
        <f>IF(N794="nulová",J794,0)</f>
        <v>0</v>
      </c>
      <c r="BJ794" s="17" t="s">
        <v>84</v>
      </c>
      <c r="BK794" s="150">
        <f>ROUND(I794*H794,2)</f>
        <v>0</v>
      </c>
      <c r="BL794" s="17" t="s">
        <v>193</v>
      </c>
      <c r="BM794" s="149" t="s">
        <v>816</v>
      </c>
    </row>
    <row r="795" spans="2:65" s="12" customFormat="1" ht="11.25">
      <c r="B795" s="155"/>
      <c r="D795" s="151" t="s">
        <v>197</v>
      </c>
      <c r="E795" s="156" t="s">
        <v>1</v>
      </c>
      <c r="F795" s="157" t="s">
        <v>817</v>
      </c>
      <c r="H795" s="156" t="s">
        <v>1</v>
      </c>
      <c r="I795" s="158"/>
      <c r="L795" s="155"/>
      <c r="M795" s="159"/>
      <c r="T795" s="160"/>
      <c r="AT795" s="156" t="s">
        <v>197</v>
      </c>
      <c r="AU795" s="156" t="s">
        <v>84</v>
      </c>
      <c r="AV795" s="12" t="s">
        <v>80</v>
      </c>
      <c r="AW795" s="12" t="s">
        <v>30</v>
      </c>
      <c r="AX795" s="12" t="s">
        <v>73</v>
      </c>
      <c r="AY795" s="156" t="s">
        <v>187</v>
      </c>
    </row>
    <row r="796" spans="2:65" s="13" customFormat="1" ht="11.25">
      <c r="B796" s="161"/>
      <c r="D796" s="151" t="s">
        <v>197</v>
      </c>
      <c r="E796" s="162" t="s">
        <v>1</v>
      </c>
      <c r="F796" s="163" t="s">
        <v>818</v>
      </c>
      <c r="H796" s="164">
        <v>31.693999999999999</v>
      </c>
      <c r="I796" s="165"/>
      <c r="L796" s="161"/>
      <c r="M796" s="166"/>
      <c r="T796" s="167"/>
      <c r="AT796" s="162" t="s">
        <v>197</v>
      </c>
      <c r="AU796" s="162" t="s">
        <v>84</v>
      </c>
      <c r="AV796" s="13" t="s">
        <v>84</v>
      </c>
      <c r="AW796" s="13" t="s">
        <v>30</v>
      </c>
      <c r="AX796" s="13" t="s">
        <v>73</v>
      </c>
      <c r="AY796" s="162" t="s">
        <v>187</v>
      </c>
    </row>
    <row r="797" spans="2:65" s="14" customFormat="1" ht="11.25">
      <c r="B797" s="168"/>
      <c r="D797" s="151" t="s">
        <v>197</v>
      </c>
      <c r="E797" s="169" t="s">
        <v>1</v>
      </c>
      <c r="F797" s="170" t="s">
        <v>202</v>
      </c>
      <c r="H797" s="171">
        <v>31.693999999999999</v>
      </c>
      <c r="I797" s="172"/>
      <c r="L797" s="168"/>
      <c r="M797" s="173"/>
      <c r="T797" s="174"/>
      <c r="AT797" s="169" t="s">
        <v>197</v>
      </c>
      <c r="AU797" s="169" t="s">
        <v>84</v>
      </c>
      <c r="AV797" s="14" t="s">
        <v>193</v>
      </c>
      <c r="AW797" s="14" t="s">
        <v>30</v>
      </c>
      <c r="AX797" s="14" t="s">
        <v>80</v>
      </c>
      <c r="AY797" s="169" t="s">
        <v>187</v>
      </c>
    </row>
    <row r="798" spans="2:65" s="1" customFormat="1" ht="33" customHeight="1">
      <c r="B798" s="32"/>
      <c r="C798" s="137" t="s">
        <v>819</v>
      </c>
      <c r="D798" s="137" t="s">
        <v>189</v>
      </c>
      <c r="E798" s="138" t="s">
        <v>820</v>
      </c>
      <c r="F798" s="139" t="s">
        <v>821</v>
      </c>
      <c r="G798" s="140" t="s">
        <v>245</v>
      </c>
      <c r="H798" s="141">
        <v>681.11800000000005</v>
      </c>
      <c r="I798" s="142"/>
      <c r="J798" s="143">
        <f>ROUND(I798*H798,2)</f>
        <v>0</v>
      </c>
      <c r="K798" s="144"/>
      <c r="L798" s="32"/>
      <c r="M798" s="145" t="s">
        <v>1</v>
      </c>
      <c r="N798" s="146" t="s">
        <v>39</v>
      </c>
      <c r="P798" s="147">
        <f>O798*H798</f>
        <v>0</v>
      </c>
      <c r="Q798" s="147">
        <v>0</v>
      </c>
      <c r="R798" s="147">
        <f>Q798*H798</f>
        <v>0</v>
      </c>
      <c r="S798" s="147">
        <v>0</v>
      </c>
      <c r="T798" s="148">
        <f>S798*H798</f>
        <v>0</v>
      </c>
      <c r="AR798" s="149" t="s">
        <v>193</v>
      </c>
      <c r="AT798" s="149" t="s">
        <v>189</v>
      </c>
      <c r="AU798" s="149" t="s">
        <v>84</v>
      </c>
      <c r="AY798" s="17" t="s">
        <v>187</v>
      </c>
      <c r="BE798" s="150">
        <f>IF(N798="základní",J798,0)</f>
        <v>0</v>
      </c>
      <c r="BF798" s="150">
        <f>IF(N798="snížená",J798,0)</f>
        <v>0</v>
      </c>
      <c r="BG798" s="150">
        <f>IF(N798="zákl. přenesená",J798,0)</f>
        <v>0</v>
      </c>
      <c r="BH798" s="150">
        <f>IF(N798="sníž. přenesená",J798,0)</f>
        <v>0</v>
      </c>
      <c r="BI798" s="150">
        <f>IF(N798="nulová",J798,0)</f>
        <v>0</v>
      </c>
      <c r="BJ798" s="17" t="s">
        <v>84</v>
      </c>
      <c r="BK798" s="150">
        <f>ROUND(I798*H798,2)</f>
        <v>0</v>
      </c>
      <c r="BL798" s="17" t="s">
        <v>193</v>
      </c>
      <c r="BM798" s="149" t="s">
        <v>822</v>
      </c>
    </row>
    <row r="799" spans="2:65" s="12" customFormat="1" ht="11.25">
      <c r="B799" s="155"/>
      <c r="D799" s="151" t="s">
        <v>197</v>
      </c>
      <c r="E799" s="156" t="s">
        <v>1</v>
      </c>
      <c r="F799" s="157" t="s">
        <v>207</v>
      </c>
      <c r="H799" s="156" t="s">
        <v>1</v>
      </c>
      <c r="I799" s="158"/>
      <c r="L799" s="155"/>
      <c r="M799" s="159"/>
      <c r="T799" s="160"/>
      <c r="AT799" s="156" t="s">
        <v>197</v>
      </c>
      <c r="AU799" s="156" t="s">
        <v>84</v>
      </c>
      <c r="AV799" s="12" t="s">
        <v>80</v>
      </c>
      <c r="AW799" s="12" t="s">
        <v>30</v>
      </c>
      <c r="AX799" s="12" t="s">
        <v>73</v>
      </c>
      <c r="AY799" s="156" t="s">
        <v>187</v>
      </c>
    </row>
    <row r="800" spans="2:65" s="13" customFormat="1" ht="11.25">
      <c r="B800" s="161"/>
      <c r="D800" s="151" t="s">
        <v>197</v>
      </c>
      <c r="E800" s="162" t="s">
        <v>1</v>
      </c>
      <c r="F800" s="163" t="s">
        <v>706</v>
      </c>
      <c r="H800" s="164">
        <v>679.88</v>
      </c>
      <c r="I800" s="165"/>
      <c r="L800" s="161"/>
      <c r="M800" s="166"/>
      <c r="T800" s="167"/>
      <c r="AT800" s="162" t="s">
        <v>197</v>
      </c>
      <c r="AU800" s="162" t="s">
        <v>84</v>
      </c>
      <c r="AV800" s="13" t="s">
        <v>84</v>
      </c>
      <c r="AW800" s="13" t="s">
        <v>30</v>
      </c>
      <c r="AX800" s="13" t="s">
        <v>73</v>
      </c>
      <c r="AY800" s="162" t="s">
        <v>187</v>
      </c>
    </row>
    <row r="801" spans="2:51" s="13" customFormat="1" ht="11.25">
      <c r="B801" s="161"/>
      <c r="D801" s="151" t="s">
        <v>197</v>
      </c>
      <c r="E801" s="162" t="s">
        <v>1</v>
      </c>
      <c r="F801" s="163" t="s">
        <v>707</v>
      </c>
      <c r="H801" s="164">
        <v>23.062999999999999</v>
      </c>
      <c r="I801" s="165"/>
      <c r="L801" s="161"/>
      <c r="M801" s="166"/>
      <c r="T801" s="167"/>
      <c r="AT801" s="162" t="s">
        <v>197</v>
      </c>
      <c r="AU801" s="162" t="s">
        <v>84</v>
      </c>
      <c r="AV801" s="13" t="s">
        <v>84</v>
      </c>
      <c r="AW801" s="13" t="s">
        <v>30</v>
      </c>
      <c r="AX801" s="13" t="s">
        <v>73</v>
      </c>
      <c r="AY801" s="162" t="s">
        <v>187</v>
      </c>
    </row>
    <row r="802" spans="2:51" s="13" customFormat="1" ht="11.25">
      <c r="B802" s="161"/>
      <c r="D802" s="151" t="s">
        <v>197</v>
      </c>
      <c r="E802" s="162" t="s">
        <v>1</v>
      </c>
      <c r="F802" s="163" t="s">
        <v>708</v>
      </c>
      <c r="H802" s="164">
        <v>-6.3040000000000003</v>
      </c>
      <c r="I802" s="165"/>
      <c r="L802" s="161"/>
      <c r="M802" s="166"/>
      <c r="T802" s="167"/>
      <c r="AT802" s="162" t="s">
        <v>197</v>
      </c>
      <c r="AU802" s="162" t="s">
        <v>84</v>
      </c>
      <c r="AV802" s="13" t="s">
        <v>84</v>
      </c>
      <c r="AW802" s="13" t="s">
        <v>30</v>
      </c>
      <c r="AX802" s="13" t="s">
        <v>73</v>
      </c>
      <c r="AY802" s="162" t="s">
        <v>187</v>
      </c>
    </row>
    <row r="803" spans="2:51" s="13" customFormat="1" ht="11.25">
      <c r="B803" s="161"/>
      <c r="D803" s="151" t="s">
        <v>197</v>
      </c>
      <c r="E803" s="162" t="s">
        <v>1</v>
      </c>
      <c r="F803" s="163" t="s">
        <v>709</v>
      </c>
      <c r="H803" s="164">
        <v>-6.875</v>
      </c>
      <c r="I803" s="165"/>
      <c r="L803" s="161"/>
      <c r="M803" s="166"/>
      <c r="T803" s="167"/>
      <c r="AT803" s="162" t="s">
        <v>197</v>
      </c>
      <c r="AU803" s="162" t="s">
        <v>84</v>
      </c>
      <c r="AV803" s="13" t="s">
        <v>84</v>
      </c>
      <c r="AW803" s="13" t="s">
        <v>30</v>
      </c>
      <c r="AX803" s="13" t="s">
        <v>73</v>
      </c>
      <c r="AY803" s="162" t="s">
        <v>187</v>
      </c>
    </row>
    <row r="804" spans="2:51" s="13" customFormat="1" ht="11.25">
      <c r="B804" s="161"/>
      <c r="D804" s="151" t="s">
        <v>197</v>
      </c>
      <c r="E804" s="162" t="s">
        <v>1</v>
      </c>
      <c r="F804" s="163" t="s">
        <v>710</v>
      </c>
      <c r="H804" s="164">
        <v>-1.28</v>
      </c>
      <c r="I804" s="165"/>
      <c r="L804" s="161"/>
      <c r="M804" s="166"/>
      <c r="T804" s="167"/>
      <c r="AT804" s="162" t="s">
        <v>197</v>
      </c>
      <c r="AU804" s="162" t="s">
        <v>84</v>
      </c>
      <c r="AV804" s="13" t="s">
        <v>84</v>
      </c>
      <c r="AW804" s="13" t="s">
        <v>30</v>
      </c>
      <c r="AX804" s="13" t="s">
        <v>73</v>
      </c>
      <c r="AY804" s="162" t="s">
        <v>187</v>
      </c>
    </row>
    <row r="805" spans="2:51" s="13" customFormat="1" ht="11.25">
      <c r="B805" s="161"/>
      <c r="D805" s="151" t="s">
        <v>197</v>
      </c>
      <c r="E805" s="162" t="s">
        <v>1</v>
      </c>
      <c r="F805" s="163" t="s">
        <v>711</v>
      </c>
      <c r="H805" s="164">
        <v>-4.68</v>
      </c>
      <c r="I805" s="165"/>
      <c r="L805" s="161"/>
      <c r="M805" s="166"/>
      <c r="T805" s="167"/>
      <c r="AT805" s="162" t="s">
        <v>197</v>
      </c>
      <c r="AU805" s="162" t="s">
        <v>84</v>
      </c>
      <c r="AV805" s="13" t="s">
        <v>84</v>
      </c>
      <c r="AW805" s="13" t="s">
        <v>30</v>
      </c>
      <c r="AX805" s="13" t="s">
        <v>73</v>
      </c>
      <c r="AY805" s="162" t="s">
        <v>187</v>
      </c>
    </row>
    <row r="806" spans="2:51" s="13" customFormat="1" ht="11.25">
      <c r="B806" s="161"/>
      <c r="D806" s="151" t="s">
        <v>197</v>
      </c>
      <c r="E806" s="162" t="s">
        <v>1</v>
      </c>
      <c r="F806" s="163" t="s">
        <v>712</v>
      </c>
      <c r="H806" s="164">
        <v>-16.38</v>
      </c>
      <c r="I806" s="165"/>
      <c r="L806" s="161"/>
      <c r="M806" s="166"/>
      <c r="T806" s="167"/>
      <c r="AT806" s="162" t="s">
        <v>197</v>
      </c>
      <c r="AU806" s="162" t="s">
        <v>84</v>
      </c>
      <c r="AV806" s="13" t="s">
        <v>84</v>
      </c>
      <c r="AW806" s="13" t="s">
        <v>30</v>
      </c>
      <c r="AX806" s="13" t="s">
        <v>73</v>
      </c>
      <c r="AY806" s="162" t="s">
        <v>187</v>
      </c>
    </row>
    <row r="807" spans="2:51" s="13" customFormat="1" ht="11.25">
      <c r="B807" s="161"/>
      <c r="D807" s="151" t="s">
        <v>197</v>
      </c>
      <c r="E807" s="162" t="s">
        <v>1</v>
      </c>
      <c r="F807" s="163" t="s">
        <v>713</v>
      </c>
      <c r="H807" s="164">
        <v>-21.06</v>
      </c>
      <c r="I807" s="165"/>
      <c r="L807" s="161"/>
      <c r="M807" s="166"/>
      <c r="T807" s="167"/>
      <c r="AT807" s="162" t="s">
        <v>197</v>
      </c>
      <c r="AU807" s="162" t="s">
        <v>84</v>
      </c>
      <c r="AV807" s="13" t="s">
        <v>84</v>
      </c>
      <c r="AW807" s="13" t="s">
        <v>30</v>
      </c>
      <c r="AX807" s="13" t="s">
        <v>73</v>
      </c>
      <c r="AY807" s="162" t="s">
        <v>187</v>
      </c>
    </row>
    <row r="808" spans="2:51" s="13" customFormat="1" ht="11.25">
      <c r="B808" s="161"/>
      <c r="D808" s="151" t="s">
        <v>197</v>
      </c>
      <c r="E808" s="162" t="s">
        <v>1</v>
      </c>
      <c r="F808" s="163" t="s">
        <v>714</v>
      </c>
      <c r="H808" s="164">
        <v>-1.08</v>
      </c>
      <c r="I808" s="165"/>
      <c r="L808" s="161"/>
      <c r="M808" s="166"/>
      <c r="T808" s="167"/>
      <c r="AT808" s="162" t="s">
        <v>197</v>
      </c>
      <c r="AU808" s="162" t="s">
        <v>84</v>
      </c>
      <c r="AV808" s="13" t="s">
        <v>84</v>
      </c>
      <c r="AW808" s="13" t="s">
        <v>30</v>
      </c>
      <c r="AX808" s="13" t="s">
        <v>73</v>
      </c>
      <c r="AY808" s="162" t="s">
        <v>187</v>
      </c>
    </row>
    <row r="809" spans="2:51" s="13" customFormat="1" ht="11.25">
      <c r="B809" s="161"/>
      <c r="D809" s="151" t="s">
        <v>197</v>
      </c>
      <c r="E809" s="162" t="s">
        <v>1</v>
      </c>
      <c r="F809" s="163" t="s">
        <v>715</v>
      </c>
      <c r="H809" s="164">
        <v>-1.5</v>
      </c>
      <c r="I809" s="165"/>
      <c r="L809" s="161"/>
      <c r="M809" s="166"/>
      <c r="T809" s="167"/>
      <c r="AT809" s="162" t="s">
        <v>197</v>
      </c>
      <c r="AU809" s="162" t="s">
        <v>84</v>
      </c>
      <c r="AV809" s="13" t="s">
        <v>84</v>
      </c>
      <c r="AW809" s="13" t="s">
        <v>30</v>
      </c>
      <c r="AX809" s="13" t="s">
        <v>73</v>
      </c>
      <c r="AY809" s="162" t="s">
        <v>187</v>
      </c>
    </row>
    <row r="810" spans="2:51" s="13" customFormat="1" ht="11.25">
      <c r="B810" s="161"/>
      <c r="D810" s="151" t="s">
        <v>197</v>
      </c>
      <c r="E810" s="162" t="s">
        <v>1</v>
      </c>
      <c r="F810" s="163" t="s">
        <v>716</v>
      </c>
      <c r="H810" s="164">
        <v>-0.34300000000000003</v>
      </c>
      <c r="I810" s="165"/>
      <c r="L810" s="161"/>
      <c r="M810" s="166"/>
      <c r="T810" s="167"/>
      <c r="AT810" s="162" t="s">
        <v>197</v>
      </c>
      <c r="AU810" s="162" t="s">
        <v>84</v>
      </c>
      <c r="AV810" s="13" t="s">
        <v>84</v>
      </c>
      <c r="AW810" s="13" t="s">
        <v>30</v>
      </c>
      <c r="AX810" s="13" t="s">
        <v>73</v>
      </c>
      <c r="AY810" s="162" t="s">
        <v>187</v>
      </c>
    </row>
    <row r="811" spans="2:51" s="13" customFormat="1" ht="11.25">
      <c r="B811" s="161"/>
      <c r="D811" s="151" t="s">
        <v>197</v>
      </c>
      <c r="E811" s="162" t="s">
        <v>1</v>
      </c>
      <c r="F811" s="163" t="s">
        <v>636</v>
      </c>
      <c r="H811" s="164">
        <v>-2.2000000000000002</v>
      </c>
      <c r="I811" s="165"/>
      <c r="L811" s="161"/>
      <c r="M811" s="166"/>
      <c r="T811" s="167"/>
      <c r="AT811" s="162" t="s">
        <v>197</v>
      </c>
      <c r="AU811" s="162" t="s">
        <v>84</v>
      </c>
      <c r="AV811" s="13" t="s">
        <v>84</v>
      </c>
      <c r="AW811" s="13" t="s">
        <v>30</v>
      </c>
      <c r="AX811" s="13" t="s">
        <v>73</v>
      </c>
      <c r="AY811" s="162" t="s">
        <v>187</v>
      </c>
    </row>
    <row r="812" spans="2:51" s="13" customFormat="1" ht="11.25">
      <c r="B812" s="161"/>
      <c r="D812" s="151" t="s">
        <v>197</v>
      </c>
      <c r="E812" s="162" t="s">
        <v>1</v>
      </c>
      <c r="F812" s="163" t="s">
        <v>717</v>
      </c>
      <c r="H812" s="164">
        <v>8</v>
      </c>
      <c r="I812" s="165"/>
      <c r="L812" s="161"/>
      <c r="M812" s="166"/>
      <c r="T812" s="167"/>
      <c r="AT812" s="162" t="s">
        <v>197</v>
      </c>
      <c r="AU812" s="162" t="s">
        <v>84</v>
      </c>
      <c r="AV812" s="13" t="s">
        <v>84</v>
      </c>
      <c r="AW812" s="13" t="s">
        <v>30</v>
      </c>
      <c r="AX812" s="13" t="s">
        <v>73</v>
      </c>
      <c r="AY812" s="162" t="s">
        <v>187</v>
      </c>
    </row>
    <row r="813" spans="2:51" s="13" customFormat="1" ht="11.25">
      <c r="B813" s="161"/>
      <c r="D813" s="151" t="s">
        <v>197</v>
      </c>
      <c r="E813" s="162" t="s">
        <v>1</v>
      </c>
      <c r="F813" s="163" t="s">
        <v>718</v>
      </c>
      <c r="H813" s="164">
        <v>5.4</v>
      </c>
      <c r="I813" s="165"/>
      <c r="L813" s="161"/>
      <c r="M813" s="166"/>
      <c r="T813" s="167"/>
      <c r="AT813" s="162" t="s">
        <v>197</v>
      </c>
      <c r="AU813" s="162" t="s">
        <v>84</v>
      </c>
      <c r="AV813" s="13" t="s">
        <v>84</v>
      </c>
      <c r="AW813" s="13" t="s">
        <v>30</v>
      </c>
      <c r="AX813" s="13" t="s">
        <v>73</v>
      </c>
      <c r="AY813" s="162" t="s">
        <v>187</v>
      </c>
    </row>
    <row r="814" spans="2:51" s="13" customFormat="1" ht="11.25">
      <c r="B814" s="161"/>
      <c r="D814" s="151" t="s">
        <v>197</v>
      </c>
      <c r="E814" s="162" t="s">
        <v>1</v>
      </c>
      <c r="F814" s="163" t="s">
        <v>719</v>
      </c>
      <c r="H814" s="164">
        <v>1.92</v>
      </c>
      <c r="I814" s="165"/>
      <c r="L814" s="161"/>
      <c r="M814" s="166"/>
      <c r="T814" s="167"/>
      <c r="AT814" s="162" t="s">
        <v>197</v>
      </c>
      <c r="AU814" s="162" t="s">
        <v>84</v>
      </c>
      <c r="AV814" s="13" t="s">
        <v>84</v>
      </c>
      <c r="AW814" s="13" t="s">
        <v>30</v>
      </c>
      <c r="AX814" s="13" t="s">
        <v>73</v>
      </c>
      <c r="AY814" s="162" t="s">
        <v>187</v>
      </c>
    </row>
    <row r="815" spans="2:51" s="13" customFormat="1" ht="11.25">
      <c r="B815" s="161"/>
      <c r="D815" s="151" t="s">
        <v>197</v>
      </c>
      <c r="E815" s="162" t="s">
        <v>1</v>
      </c>
      <c r="F815" s="163" t="s">
        <v>720</v>
      </c>
      <c r="H815" s="164">
        <v>3.6</v>
      </c>
      <c r="I815" s="165"/>
      <c r="L815" s="161"/>
      <c r="M815" s="166"/>
      <c r="T815" s="167"/>
      <c r="AT815" s="162" t="s">
        <v>197</v>
      </c>
      <c r="AU815" s="162" t="s">
        <v>84</v>
      </c>
      <c r="AV815" s="13" t="s">
        <v>84</v>
      </c>
      <c r="AW815" s="13" t="s">
        <v>30</v>
      </c>
      <c r="AX815" s="13" t="s">
        <v>73</v>
      </c>
      <c r="AY815" s="162" t="s">
        <v>187</v>
      </c>
    </row>
    <row r="816" spans="2:51" s="13" customFormat="1" ht="11.25">
      <c r="B816" s="161"/>
      <c r="D816" s="151" t="s">
        <v>197</v>
      </c>
      <c r="E816" s="162" t="s">
        <v>1</v>
      </c>
      <c r="F816" s="163" t="s">
        <v>721</v>
      </c>
      <c r="H816" s="164">
        <v>7.92</v>
      </c>
      <c r="I816" s="165"/>
      <c r="L816" s="161"/>
      <c r="M816" s="166"/>
      <c r="T816" s="167"/>
      <c r="AT816" s="162" t="s">
        <v>197</v>
      </c>
      <c r="AU816" s="162" t="s">
        <v>84</v>
      </c>
      <c r="AV816" s="13" t="s">
        <v>84</v>
      </c>
      <c r="AW816" s="13" t="s">
        <v>30</v>
      </c>
      <c r="AX816" s="13" t="s">
        <v>73</v>
      </c>
      <c r="AY816" s="162" t="s">
        <v>187</v>
      </c>
    </row>
    <row r="817" spans="2:65" s="13" customFormat="1" ht="11.25">
      <c r="B817" s="161"/>
      <c r="D817" s="151" t="s">
        <v>197</v>
      </c>
      <c r="E817" s="162" t="s">
        <v>1</v>
      </c>
      <c r="F817" s="163" t="s">
        <v>722</v>
      </c>
      <c r="H817" s="164">
        <v>8.4</v>
      </c>
      <c r="I817" s="165"/>
      <c r="L817" s="161"/>
      <c r="M817" s="166"/>
      <c r="T817" s="167"/>
      <c r="AT817" s="162" t="s">
        <v>197</v>
      </c>
      <c r="AU817" s="162" t="s">
        <v>84</v>
      </c>
      <c r="AV817" s="13" t="s">
        <v>84</v>
      </c>
      <c r="AW817" s="13" t="s">
        <v>30</v>
      </c>
      <c r="AX817" s="13" t="s">
        <v>73</v>
      </c>
      <c r="AY817" s="162" t="s">
        <v>187</v>
      </c>
    </row>
    <row r="818" spans="2:65" s="13" customFormat="1" ht="11.25">
      <c r="B818" s="161"/>
      <c r="D818" s="151" t="s">
        <v>197</v>
      </c>
      <c r="E818" s="162" t="s">
        <v>1</v>
      </c>
      <c r="F818" s="163" t="s">
        <v>723</v>
      </c>
      <c r="H818" s="164">
        <v>1.02</v>
      </c>
      <c r="I818" s="165"/>
      <c r="L818" s="161"/>
      <c r="M818" s="166"/>
      <c r="T818" s="167"/>
      <c r="AT818" s="162" t="s">
        <v>197</v>
      </c>
      <c r="AU818" s="162" t="s">
        <v>84</v>
      </c>
      <c r="AV818" s="13" t="s">
        <v>84</v>
      </c>
      <c r="AW818" s="13" t="s">
        <v>30</v>
      </c>
      <c r="AX818" s="13" t="s">
        <v>73</v>
      </c>
      <c r="AY818" s="162" t="s">
        <v>187</v>
      </c>
    </row>
    <row r="819" spans="2:65" s="13" customFormat="1" ht="11.25">
      <c r="B819" s="161"/>
      <c r="D819" s="151" t="s">
        <v>197</v>
      </c>
      <c r="E819" s="162" t="s">
        <v>1</v>
      </c>
      <c r="F819" s="163" t="s">
        <v>724</v>
      </c>
      <c r="H819" s="164">
        <v>1.24</v>
      </c>
      <c r="I819" s="165"/>
      <c r="L819" s="161"/>
      <c r="M819" s="166"/>
      <c r="T819" s="167"/>
      <c r="AT819" s="162" t="s">
        <v>197</v>
      </c>
      <c r="AU819" s="162" t="s">
        <v>84</v>
      </c>
      <c r="AV819" s="13" t="s">
        <v>84</v>
      </c>
      <c r="AW819" s="13" t="s">
        <v>30</v>
      </c>
      <c r="AX819" s="13" t="s">
        <v>73</v>
      </c>
      <c r="AY819" s="162" t="s">
        <v>187</v>
      </c>
    </row>
    <row r="820" spans="2:65" s="13" customFormat="1" ht="11.25">
      <c r="B820" s="161"/>
      <c r="D820" s="151" t="s">
        <v>197</v>
      </c>
      <c r="E820" s="162" t="s">
        <v>1</v>
      </c>
      <c r="F820" s="163" t="s">
        <v>725</v>
      </c>
      <c r="H820" s="164">
        <v>0.33700000000000002</v>
      </c>
      <c r="I820" s="165"/>
      <c r="L820" s="161"/>
      <c r="M820" s="166"/>
      <c r="T820" s="167"/>
      <c r="AT820" s="162" t="s">
        <v>197</v>
      </c>
      <c r="AU820" s="162" t="s">
        <v>84</v>
      </c>
      <c r="AV820" s="13" t="s">
        <v>84</v>
      </c>
      <c r="AW820" s="13" t="s">
        <v>30</v>
      </c>
      <c r="AX820" s="13" t="s">
        <v>73</v>
      </c>
      <c r="AY820" s="162" t="s">
        <v>187</v>
      </c>
    </row>
    <row r="821" spans="2:65" s="13" customFormat="1" ht="11.25">
      <c r="B821" s="161"/>
      <c r="D821" s="151" t="s">
        <v>197</v>
      </c>
      <c r="E821" s="162" t="s">
        <v>1</v>
      </c>
      <c r="F821" s="163" t="s">
        <v>726</v>
      </c>
      <c r="H821" s="164">
        <v>2.04</v>
      </c>
      <c r="I821" s="165"/>
      <c r="L821" s="161"/>
      <c r="M821" s="166"/>
      <c r="T821" s="167"/>
      <c r="AT821" s="162" t="s">
        <v>197</v>
      </c>
      <c r="AU821" s="162" t="s">
        <v>84</v>
      </c>
      <c r="AV821" s="13" t="s">
        <v>84</v>
      </c>
      <c r="AW821" s="13" t="s">
        <v>30</v>
      </c>
      <c r="AX821" s="13" t="s">
        <v>73</v>
      </c>
      <c r="AY821" s="162" t="s">
        <v>187</v>
      </c>
    </row>
    <row r="822" spans="2:65" s="14" customFormat="1" ht="11.25">
      <c r="B822" s="168"/>
      <c r="D822" s="151" t="s">
        <v>197</v>
      </c>
      <c r="E822" s="169" t="s">
        <v>1</v>
      </c>
      <c r="F822" s="170" t="s">
        <v>202</v>
      </c>
      <c r="H822" s="171">
        <v>681.11799999999994</v>
      </c>
      <c r="I822" s="172"/>
      <c r="L822" s="168"/>
      <c r="M822" s="173"/>
      <c r="T822" s="174"/>
      <c r="AT822" s="169" t="s">
        <v>197</v>
      </c>
      <c r="AU822" s="169" t="s">
        <v>84</v>
      </c>
      <c r="AV822" s="14" t="s">
        <v>193</v>
      </c>
      <c r="AW822" s="14" t="s">
        <v>30</v>
      </c>
      <c r="AX822" s="14" t="s">
        <v>80</v>
      </c>
      <c r="AY822" s="169" t="s">
        <v>187</v>
      </c>
    </row>
    <row r="823" spans="2:65" s="1" customFormat="1" ht="37.9" customHeight="1">
      <c r="B823" s="32"/>
      <c r="C823" s="137" t="s">
        <v>823</v>
      </c>
      <c r="D823" s="137" t="s">
        <v>189</v>
      </c>
      <c r="E823" s="138" t="s">
        <v>824</v>
      </c>
      <c r="F823" s="139" t="s">
        <v>825</v>
      </c>
      <c r="G823" s="140" t="s">
        <v>245</v>
      </c>
      <c r="H823" s="141">
        <v>22.17</v>
      </c>
      <c r="I823" s="142"/>
      <c r="J823" s="143">
        <f>ROUND(I823*H823,2)</f>
        <v>0</v>
      </c>
      <c r="K823" s="144"/>
      <c r="L823" s="32"/>
      <c r="M823" s="145" t="s">
        <v>1</v>
      </c>
      <c r="N823" s="146" t="s">
        <v>39</v>
      </c>
      <c r="P823" s="147">
        <f>O823*H823</f>
        <v>0</v>
      </c>
      <c r="Q823" s="147">
        <v>0</v>
      </c>
      <c r="R823" s="147">
        <f>Q823*H823</f>
        <v>0</v>
      </c>
      <c r="S823" s="147">
        <v>0</v>
      </c>
      <c r="T823" s="148">
        <f>S823*H823</f>
        <v>0</v>
      </c>
      <c r="AR823" s="149" t="s">
        <v>193</v>
      </c>
      <c r="AT823" s="149" t="s">
        <v>189</v>
      </c>
      <c r="AU823" s="149" t="s">
        <v>84</v>
      </c>
      <c r="AY823" s="17" t="s">
        <v>187</v>
      </c>
      <c r="BE823" s="150">
        <f>IF(N823="základní",J823,0)</f>
        <v>0</v>
      </c>
      <c r="BF823" s="150">
        <f>IF(N823="snížená",J823,0)</f>
        <v>0</v>
      </c>
      <c r="BG823" s="150">
        <f>IF(N823="zákl. přenesená",J823,0)</f>
        <v>0</v>
      </c>
      <c r="BH823" s="150">
        <f>IF(N823="sníž. přenesená",J823,0)</f>
        <v>0</v>
      </c>
      <c r="BI823" s="150">
        <f>IF(N823="nulová",J823,0)</f>
        <v>0</v>
      </c>
      <c r="BJ823" s="17" t="s">
        <v>84</v>
      </c>
      <c r="BK823" s="150">
        <f>ROUND(I823*H823,2)</f>
        <v>0</v>
      </c>
      <c r="BL823" s="17" t="s">
        <v>193</v>
      </c>
      <c r="BM823" s="149" t="s">
        <v>826</v>
      </c>
    </row>
    <row r="824" spans="2:65" s="12" customFormat="1" ht="11.25">
      <c r="B824" s="155"/>
      <c r="D824" s="151" t="s">
        <v>197</v>
      </c>
      <c r="E824" s="156" t="s">
        <v>1</v>
      </c>
      <c r="F824" s="157" t="s">
        <v>207</v>
      </c>
      <c r="H824" s="156" t="s">
        <v>1</v>
      </c>
      <c r="I824" s="158"/>
      <c r="L824" s="155"/>
      <c r="M824" s="159"/>
      <c r="T824" s="160"/>
      <c r="AT824" s="156" t="s">
        <v>197</v>
      </c>
      <c r="AU824" s="156" t="s">
        <v>84</v>
      </c>
      <c r="AV824" s="12" t="s">
        <v>80</v>
      </c>
      <c r="AW824" s="12" t="s">
        <v>30</v>
      </c>
      <c r="AX824" s="12" t="s">
        <v>73</v>
      </c>
      <c r="AY824" s="156" t="s">
        <v>187</v>
      </c>
    </row>
    <row r="825" spans="2:65" s="13" customFormat="1" ht="11.25">
      <c r="B825" s="161"/>
      <c r="D825" s="151" t="s">
        <v>197</v>
      </c>
      <c r="E825" s="162" t="s">
        <v>1</v>
      </c>
      <c r="F825" s="163" t="s">
        <v>827</v>
      </c>
      <c r="H825" s="164">
        <v>22.17</v>
      </c>
      <c r="I825" s="165"/>
      <c r="L825" s="161"/>
      <c r="M825" s="166"/>
      <c r="T825" s="167"/>
      <c r="AT825" s="162" t="s">
        <v>197</v>
      </c>
      <c r="AU825" s="162" t="s">
        <v>84</v>
      </c>
      <c r="AV825" s="13" t="s">
        <v>84</v>
      </c>
      <c r="AW825" s="13" t="s">
        <v>30</v>
      </c>
      <c r="AX825" s="13" t="s">
        <v>73</v>
      </c>
      <c r="AY825" s="162" t="s">
        <v>187</v>
      </c>
    </row>
    <row r="826" spans="2:65" s="14" customFormat="1" ht="11.25">
      <c r="B826" s="168"/>
      <c r="D826" s="151" t="s">
        <v>197</v>
      </c>
      <c r="E826" s="169" t="s">
        <v>1</v>
      </c>
      <c r="F826" s="170" t="s">
        <v>202</v>
      </c>
      <c r="H826" s="171">
        <v>22.17</v>
      </c>
      <c r="I826" s="172"/>
      <c r="L826" s="168"/>
      <c r="M826" s="173"/>
      <c r="T826" s="174"/>
      <c r="AT826" s="169" t="s">
        <v>197</v>
      </c>
      <c r="AU826" s="169" t="s">
        <v>84</v>
      </c>
      <c r="AV826" s="14" t="s">
        <v>193</v>
      </c>
      <c r="AW826" s="14" t="s">
        <v>30</v>
      </c>
      <c r="AX826" s="14" t="s">
        <v>80</v>
      </c>
      <c r="AY826" s="169" t="s">
        <v>187</v>
      </c>
    </row>
    <row r="827" spans="2:65" s="1" customFormat="1" ht="55.5" customHeight="1">
      <c r="B827" s="32"/>
      <c r="C827" s="137" t="s">
        <v>828</v>
      </c>
      <c r="D827" s="137" t="s">
        <v>189</v>
      </c>
      <c r="E827" s="138" t="s">
        <v>829</v>
      </c>
      <c r="F827" s="139" t="s">
        <v>830</v>
      </c>
      <c r="G827" s="140" t="s">
        <v>245</v>
      </c>
      <c r="H827" s="141">
        <v>713.30700000000002</v>
      </c>
      <c r="I827" s="142"/>
      <c r="J827" s="143">
        <f>ROUND(I827*H827,2)</f>
        <v>0</v>
      </c>
      <c r="K827" s="144"/>
      <c r="L827" s="32"/>
      <c r="M827" s="145" t="s">
        <v>1</v>
      </c>
      <c r="N827" s="146" t="s">
        <v>39</v>
      </c>
      <c r="P827" s="147">
        <f>O827*H827</f>
        <v>0</v>
      </c>
      <c r="Q827" s="147">
        <v>0</v>
      </c>
      <c r="R827" s="147">
        <f>Q827*H827</f>
        <v>0</v>
      </c>
      <c r="S827" s="147">
        <v>0</v>
      </c>
      <c r="T827" s="148">
        <f>S827*H827</f>
        <v>0</v>
      </c>
      <c r="AR827" s="149" t="s">
        <v>193</v>
      </c>
      <c r="AT827" s="149" t="s">
        <v>189</v>
      </c>
      <c r="AU827" s="149" t="s">
        <v>84</v>
      </c>
      <c r="AY827" s="17" t="s">
        <v>187</v>
      </c>
      <c r="BE827" s="150">
        <f>IF(N827="základní",J827,0)</f>
        <v>0</v>
      </c>
      <c r="BF827" s="150">
        <f>IF(N827="snížená",J827,0)</f>
        <v>0</v>
      </c>
      <c r="BG827" s="150">
        <f>IF(N827="zákl. přenesená",J827,0)</f>
        <v>0</v>
      </c>
      <c r="BH827" s="150">
        <f>IF(N827="sníž. přenesená",J827,0)</f>
        <v>0</v>
      </c>
      <c r="BI827" s="150">
        <f>IF(N827="nulová",J827,0)</f>
        <v>0</v>
      </c>
      <c r="BJ827" s="17" t="s">
        <v>84</v>
      </c>
      <c r="BK827" s="150">
        <f>ROUND(I827*H827,2)</f>
        <v>0</v>
      </c>
      <c r="BL827" s="17" t="s">
        <v>193</v>
      </c>
      <c r="BM827" s="149" t="s">
        <v>831</v>
      </c>
    </row>
    <row r="828" spans="2:65" s="12" customFormat="1" ht="11.25">
      <c r="B828" s="155"/>
      <c r="D828" s="151" t="s">
        <v>197</v>
      </c>
      <c r="E828" s="156" t="s">
        <v>1</v>
      </c>
      <c r="F828" s="157" t="s">
        <v>207</v>
      </c>
      <c r="H828" s="156" t="s">
        <v>1</v>
      </c>
      <c r="I828" s="158"/>
      <c r="L828" s="155"/>
      <c r="M828" s="159"/>
      <c r="T828" s="160"/>
      <c r="AT828" s="156" t="s">
        <v>197</v>
      </c>
      <c r="AU828" s="156" t="s">
        <v>84</v>
      </c>
      <c r="AV828" s="12" t="s">
        <v>80</v>
      </c>
      <c r="AW828" s="12" t="s">
        <v>30</v>
      </c>
      <c r="AX828" s="12" t="s">
        <v>73</v>
      </c>
      <c r="AY828" s="156" t="s">
        <v>187</v>
      </c>
    </row>
    <row r="829" spans="2:65" s="13" customFormat="1" ht="11.25">
      <c r="B829" s="161"/>
      <c r="D829" s="151" t="s">
        <v>197</v>
      </c>
      <c r="E829" s="162" t="s">
        <v>1</v>
      </c>
      <c r="F829" s="163" t="s">
        <v>832</v>
      </c>
      <c r="H829" s="164">
        <v>673.2</v>
      </c>
      <c r="I829" s="165"/>
      <c r="L829" s="161"/>
      <c r="M829" s="166"/>
      <c r="T829" s="167"/>
      <c r="AT829" s="162" t="s">
        <v>197</v>
      </c>
      <c r="AU829" s="162" t="s">
        <v>84</v>
      </c>
      <c r="AV829" s="13" t="s">
        <v>84</v>
      </c>
      <c r="AW829" s="13" t="s">
        <v>30</v>
      </c>
      <c r="AX829" s="13" t="s">
        <v>73</v>
      </c>
      <c r="AY829" s="162" t="s">
        <v>187</v>
      </c>
    </row>
    <row r="830" spans="2:65" s="13" customFormat="1" ht="11.25">
      <c r="B830" s="161"/>
      <c r="D830" s="151" t="s">
        <v>197</v>
      </c>
      <c r="E830" s="162" t="s">
        <v>1</v>
      </c>
      <c r="F830" s="163" t="s">
        <v>707</v>
      </c>
      <c r="H830" s="164">
        <v>23.062999999999999</v>
      </c>
      <c r="I830" s="165"/>
      <c r="L830" s="161"/>
      <c r="M830" s="166"/>
      <c r="T830" s="167"/>
      <c r="AT830" s="162" t="s">
        <v>197</v>
      </c>
      <c r="AU830" s="162" t="s">
        <v>84</v>
      </c>
      <c r="AV830" s="13" t="s">
        <v>84</v>
      </c>
      <c r="AW830" s="13" t="s">
        <v>30</v>
      </c>
      <c r="AX830" s="13" t="s">
        <v>73</v>
      </c>
      <c r="AY830" s="162" t="s">
        <v>187</v>
      </c>
    </row>
    <row r="831" spans="2:65" s="13" customFormat="1" ht="11.25">
      <c r="B831" s="161"/>
      <c r="D831" s="151" t="s">
        <v>197</v>
      </c>
      <c r="E831" s="162" t="s">
        <v>1</v>
      </c>
      <c r="F831" s="163" t="s">
        <v>708</v>
      </c>
      <c r="H831" s="164">
        <v>-6.3040000000000003</v>
      </c>
      <c r="I831" s="165"/>
      <c r="L831" s="161"/>
      <c r="M831" s="166"/>
      <c r="T831" s="167"/>
      <c r="AT831" s="162" t="s">
        <v>197</v>
      </c>
      <c r="AU831" s="162" t="s">
        <v>84</v>
      </c>
      <c r="AV831" s="13" t="s">
        <v>84</v>
      </c>
      <c r="AW831" s="13" t="s">
        <v>30</v>
      </c>
      <c r="AX831" s="13" t="s">
        <v>73</v>
      </c>
      <c r="AY831" s="162" t="s">
        <v>187</v>
      </c>
    </row>
    <row r="832" spans="2:65" s="13" customFormat="1" ht="11.25">
      <c r="B832" s="161"/>
      <c r="D832" s="151" t="s">
        <v>197</v>
      </c>
      <c r="E832" s="162" t="s">
        <v>1</v>
      </c>
      <c r="F832" s="163" t="s">
        <v>709</v>
      </c>
      <c r="H832" s="164">
        <v>-6.875</v>
      </c>
      <c r="I832" s="165"/>
      <c r="L832" s="161"/>
      <c r="M832" s="166"/>
      <c r="T832" s="167"/>
      <c r="AT832" s="162" t="s">
        <v>197</v>
      </c>
      <c r="AU832" s="162" t="s">
        <v>84</v>
      </c>
      <c r="AV832" s="13" t="s">
        <v>84</v>
      </c>
      <c r="AW832" s="13" t="s">
        <v>30</v>
      </c>
      <c r="AX832" s="13" t="s">
        <v>73</v>
      </c>
      <c r="AY832" s="162" t="s">
        <v>187</v>
      </c>
    </row>
    <row r="833" spans="2:51" s="13" customFormat="1" ht="11.25">
      <c r="B833" s="161"/>
      <c r="D833" s="151" t="s">
        <v>197</v>
      </c>
      <c r="E833" s="162" t="s">
        <v>1</v>
      </c>
      <c r="F833" s="163" t="s">
        <v>710</v>
      </c>
      <c r="H833" s="164">
        <v>-1.28</v>
      </c>
      <c r="I833" s="165"/>
      <c r="L833" s="161"/>
      <c r="M833" s="166"/>
      <c r="T833" s="167"/>
      <c r="AT833" s="162" t="s">
        <v>197</v>
      </c>
      <c r="AU833" s="162" t="s">
        <v>84</v>
      </c>
      <c r="AV833" s="13" t="s">
        <v>84</v>
      </c>
      <c r="AW833" s="13" t="s">
        <v>30</v>
      </c>
      <c r="AX833" s="13" t="s">
        <v>73</v>
      </c>
      <c r="AY833" s="162" t="s">
        <v>187</v>
      </c>
    </row>
    <row r="834" spans="2:51" s="13" customFormat="1" ht="11.25">
      <c r="B834" s="161"/>
      <c r="D834" s="151" t="s">
        <v>197</v>
      </c>
      <c r="E834" s="162" t="s">
        <v>1</v>
      </c>
      <c r="F834" s="163" t="s">
        <v>711</v>
      </c>
      <c r="H834" s="164">
        <v>-4.68</v>
      </c>
      <c r="I834" s="165"/>
      <c r="L834" s="161"/>
      <c r="M834" s="166"/>
      <c r="T834" s="167"/>
      <c r="AT834" s="162" t="s">
        <v>197</v>
      </c>
      <c r="AU834" s="162" t="s">
        <v>84</v>
      </c>
      <c r="AV834" s="13" t="s">
        <v>84</v>
      </c>
      <c r="AW834" s="13" t="s">
        <v>30</v>
      </c>
      <c r="AX834" s="13" t="s">
        <v>73</v>
      </c>
      <c r="AY834" s="162" t="s">
        <v>187</v>
      </c>
    </row>
    <row r="835" spans="2:51" s="13" customFormat="1" ht="11.25">
      <c r="B835" s="161"/>
      <c r="D835" s="151" t="s">
        <v>197</v>
      </c>
      <c r="E835" s="162" t="s">
        <v>1</v>
      </c>
      <c r="F835" s="163" t="s">
        <v>712</v>
      </c>
      <c r="H835" s="164">
        <v>-16.38</v>
      </c>
      <c r="I835" s="165"/>
      <c r="L835" s="161"/>
      <c r="M835" s="166"/>
      <c r="T835" s="167"/>
      <c r="AT835" s="162" t="s">
        <v>197</v>
      </c>
      <c r="AU835" s="162" t="s">
        <v>84</v>
      </c>
      <c r="AV835" s="13" t="s">
        <v>84</v>
      </c>
      <c r="AW835" s="13" t="s">
        <v>30</v>
      </c>
      <c r="AX835" s="13" t="s">
        <v>73</v>
      </c>
      <c r="AY835" s="162" t="s">
        <v>187</v>
      </c>
    </row>
    <row r="836" spans="2:51" s="13" customFormat="1" ht="11.25">
      <c r="B836" s="161"/>
      <c r="D836" s="151" t="s">
        <v>197</v>
      </c>
      <c r="E836" s="162" t="s">
        <v>1</v>
      </c>
      <c r="F836" s="163" t="s">
        <v>713</v>
      </c>
      <c r="H836" s="164">
        <v>-21.06</v>
      </c>
      <c r="I836" s="165"/>
      <c r="L836" s="161"/>
      <c r="M836" s="166"/>
      <c r="T836" s="167"/>
      <c r="AT836" s="162" t="s">
        <v>197</v>
      </c>
      <c r="AU836" s="162" t="s">
        <v>84</v>
      </c>
      <c r="AV836" s="13" t="s">
        <v>84</v>
      </c>
      <c r="AW836" s="13" t="s">
        <v>30</v>
      </c>
      <c r="AX836" s="13" t="s">
        <v>73</v>
      </c>
      <c r="AY836" s="162" t="s">
        <v>187</v>
      </c>
    </row>
    <row r="837" spans="2:51" s="13" customFormat="1" ht="11.25">
      <c r="B837" s="161"/>
      <c r="D837" s="151" t="s">
        <v>197</v>
      </c>
      <c r="E837" s="162" t="s">
        <v>1</v>
      </c>
      <c r="F837" s="163" t="s">
        <v>714</v>
      </c>
      <c r="H837" s="164">
        <v>-1.08</v>
      </c>
      <c r="I837" s="165"/>
      <c r="L837" s="161"/>
      <c r="M837" s="166"/>
      <c r="T837" s="167"/>
      <c r="AT837" s="162" t="s">
        <v>197</v>
      </c>
      <c r="AU837" s="162" t="s">
        <v>84</v>
      </c>
      <c r="AV837" s="13" t="s">
        <v>84</v>
      </c>
      <c r="AW837" s="13" t="s">
        <v>30</v>
      </c>
      <c r="AX837" s="13" t="s">
        <v>73</v>
      </c>
      <c r="AY837" s="162" t="s">
        <v>187</v>
      </c>
    </row>
    <row r="838" spans="2:51" s="13" customFormat="1" ht="11.25">
      <c r="B838" s="161"/>
      <c r="D838" s="151" t="s">
        <v>197</v>
      </c>
      <c r="E838" s="162" t="s">
        <v>1</v>
      </c>
      <c r="F838" s="163" t="s">
        <v>715</v>
      </c>
      <c r="H838" s="164">
        <v>-1.5</v>
      </c>
      <c r="I838" s="165"/>
      <c r="L838" s="161"/>
      <c r="M838" s="166"/>
      <c r="T838" s="167"/>
      <c r="AT838" s="162" t="s">
        <v>197</v>
      </c>
      <c r="AU838" s="162" t="s">
        <v>84</v>
      </c>
      <c r="AV838" s="13" t="s">
        <v>84</v>
      </c>
      <c r="AW838" s="13" t="s">
        <v>30</v>
      </c>
      <c r="AX838" s="13" t="s">
        <v>73</v>
      </c>
      <c r="AY838" s="162" t="s">
        <v>187</v>
      </c>
    </row>
    <row r="839" spans="2:51" s="13" customFormat="1" ht="11.25">
      <c r="B839" s="161"/>
      <c r="D839" s="151" t="s">
        <v>197</v>
      </c>
      <c r="E839" s="162" t="s">
        <v>1</v>
      </c>
      <c r="F839" s="163" t="s">
        <v>716</v>
      </c>
      <c r="H839" s="164">
        <v>-0.34300000000000003</v>
      </c>
      <c r="I839" s="165"/>
      <c r="L839" s="161"/>
      <c r="M839" s="166"/>
      <c r="T839" s="167"/>
      <c r="AT839" s="162" t="s">
        <v>197</v>
      </c>
      <c r="AU839" s="162" t="s">
        <v>84</v>
      </c>
      <c r="AV839" s="13" t="s">
        <v>84</v>
      </c>
      <c r="AW839" s="13" t="s">
        <v>30</v>
      </c>
      <c r="AX839" s="13" t="s">
        <v>73</v>
      </c>
      <c r="AY839" s="162" t="s">
        <v>187</v>
      </c>
    </row>
    <row r="840" spans="2:51" s="13" customFormat="1" ht="11.25">
      <c r="B840" s="161"/>
      <c r="D840" s="151" t="s">
        <v>197</v>
      </c>
      <c r="E840" s="162" t="s">
        <v>1</v>
      </c>
      <c r="F840" s="163" t="s">
        <v>636</v>
      </c>
      <c r="H840" s="164">
        <v>-2.2000000000000002</v>
      </c>
      <c r="I840" s="165"/>
      <c r="L840" s="161"/>
      <c r="M840" s="166"/>
      <c r="T840" s="167"/>
      <c r="AT840" s="162" t="s">
        <v>197</v>
      </c>
      <c r="AU840" s="162" t="s">
        <v>84</v>
      </c>
      <c r="AV840" s="13" t="s">
        <v>84</v>
      </c>
      <c r="AW840" s="13" t="s">
        <v>30</v>
      </c>
      <c r="AX840" s="13" t="s">
        <v>73</v>
      </c>
      <c r="AY840" s="162" t="s">
        <v>187</v>
      </c>
    </row>
    <row r="841" spans="2:51" s="13" customFormat="1" ht="11.25">
      <c r="B841" s="161"/>
      <c r="D841" s="151" t="s">
        <v>197</v>
      </c>
      <c r="E841" s="162" t="s">
        <v>1</v>
      </c>
      <c r="F841" s="163" t="s">
        <v>833</v>
      </c>
      <c r="H841" s="164">
        <v>11</v>
      </c>
      <c r="I841" s="165"/>
      <c r="L841" s="161"/>
      <c r="M841" s="166"/>
      <c r="T841" s="167"/>
      <c r="AT841" s="162" t="s">
        <v>197</v>
      </c>
      <c r="AU841" s="162" t="s">
        <v>84</v>
      </c>
      <c r="AV841" s="13" t="s">
        <v>84</v>
      </c>
      <c r="AW841" s="13" t="s">
        <v>30</v>
      </c>
      <c r="AX841" s="13" t="s">
        <v>73</v>
      </c>
      <c r="AY841" s="162" t="s">
        <v>187</v>
      </c>
    </row>
    <row r="842" spans="2:51" s="13" customFormat="1" ht="11.25">
      <c r="B842" s="161"/>
      <c r="D842" s="151" t="s">
        <v>197</v>
      </c>
      <c r="E842" s="162" t="s">
        <v>1</v>
      </c>
      <c r="F842" s="163" t="s">
        <v>834</v>
      </c>
      <c r="H842" s="164">
        <v>7.4249999999999998</v>
      </c>
      <c r="I842" s="165"/>
      <c r="L842" s="161"/>
      <c r="M842" s="166"/>
      <c r="T842" s="167"/>
      <c r="AT842" s="162" t="s">
        <v>197</v>
      </c>
      <c r="AU842" s="162" t="s">
        <v>84</v>
      </c>
      <c r="AV842" s="13" t="s">
        <v>84</v>
      </c>
      <c r="AW842" s="13" t="s">
        <v>30</v>
      </c>
      <c r="AX842" s="13" t="s">
        <v>73</v>
      </c>
      <c r="AY842" s="162" t="s">
        <v>187</v>
      </c>
    </row>
    <row r="843" spans="2:51" s="13" customFormat="1" ht="11.25">
      <c r="B843" s="161"/>
      <c r="D843" s="151" t="s">
        <v>197</v>
      </c>
      <c r="E843" s="162" t="s">
        <v>1</v>
      </c>
      <c r="F843" s="163" t="s">
        <v>835</v>
      </c>
      <c r="H843" s="164">
        <v>3.36</v>
      </c>
      <c r="I843" s="165"/>
      <c r="L843" s="161"/>
      <c r="M843" s="166"/>
      <c r="T843" s="167"/>
      <c r="AT843" s="162" t="s">
        <v>197</v>
      </c>
      <c r="AU843" s="162" t="s">
        <v>84</v>
      </c>
      <c r="AV843" s="13" t="s">
        <v>84</v>
      </c>
      <c r="AW843" s="13" t="s">
        <v>30</v>
      </c>
      <c r="AX843" s="13" t="s">
        <v>73</v>
      </c>
      <c r="AY843" s="162" t="s">
        <v>187</v>
      </c>
    </row>
    <row r="844" spans="2:51" s="13" customFormat="1" ht="11.25">
      <c r="B844" s="161"/>
      <c r="D844" s="151" t="s">
        <v>197</v>
      </c>
      <c r="E844" s="162" t="s">
        <v>1</v>
      </c>
      <c r="F844" s="163" t="s">
        <v>836</v>
      </c>
      <c r="H844" s="164">
        <v>6.3</v>
      </c>
      <c r="I844" s="165"/>
      <c r="L844" s="161"/>
      <c r="M844" s="166"/>
      <c r="T844" s="167"/>
      <c r="AT844" s="162" t="s">
        <v>197</v>
      </c>
      <c r="AU844" s="162" t="s">
        <v>84</v>
      </c>
      <c r="AV844" s="13" t="s">
        <v>84</v>
      </c>
      <c r="AW844" s="13" t="s">
        <v>30</v>
      </c>
      <c r="AX844" s="13" t="s">
        <v>73</v>
      </c>
      <c r="AY844" s="162" t="s">
        <v>187</v>
      </c>
    </row>
    <row r="845" spans="2:51" s="13" customFormat="1" ht="11.25">
      <c r="B845" s="161"/>
      <c r="D845" s="151" t="s">
        <v>197</v>
      </c>
      <c r="E845" s="162" t="s">
        <v>1</v>
      </c>
      <c r="F845" s="163" t="s">
        <v>837</v>
      </c>
      <c r="H845" s="164">
        <v>13.86</v>
      </c>
      <c r="I845" s="165"/>
      <c r="L845" s="161"/>
      <c r="M845" s="166"/>
      <c r="T845" s="167"/>
      <c r="AT845" s="162" t="s">
        <v>197</v>
      </c>
      <c r="AU845" s="162" t="s">
        <v>84</v>
      </c>
      <c r="AV845" s="13" t="s">
        <v>84</v>
      </c>
      <c r="AW845" s="13" t="s">
        <v>30</v>
      </c>
      <c r="AX845" s="13" t="s">
        <v>73</v>
      </c>
      <c r="AY845" s="162" t="s">
        <v>187</v>
      </c>
    </row>
    <row r="846" spans="2:51" s="13" customFormat="1" ht="11.25">
      <c r="B846" s="161"/>
      <c r="D846" s="151" t="s">
        <v>197</v>
      </c>
      <c r="E846" s="162" t="s">
        <v>1</v>
      </c>
      <c r="F846" s="163" t="s">
        <v>838</v>
      </c>
      <c r="H846" s="164">
        <v>14.7</v>
      </c>
      <c r="I846" s="165"/>
      <c r="L846" s="161"/>
      <c r="M846" s="166"/>
      <c r="T846" s="167"/>
      <c r="AT846" s="162" t="s">
        <v>197</v>
      </c>
      <c r="AU846" s="162" t="s">
        <v>84</v>
      </c>
      <c r="AV846" s="13" t="s">
        <v>84</v>
      </c>
      <c r="AW846" s="13" t="s">
        <v>30</v>
      </c>
      <c r="AX846" s="13" t="s">
        <v>73</v>
      </c>
      <c r="AY846" s="162" t="s">
        <v>187</v>
      </c>
    </row>
    <row r="847" spans="2:51" s="13" customFormat="1" ht="11.25">
      <c r="B847" s="161"/>
      <c r="D847" s="151" t="s">
        <v>197</v>
      </c>
      <c r="E847" s="162" t="s">
        <v>1</v>
      </c>
      <c r="F847" s="163" t="s">
        <v>839</v>
      </c>
      <c r="H847" s="164">
        <v>1.7849999999999999</v>
      </c>
      <c r="I847" s="165"/>
      <c r="L847" s="161"/>
      <c r="M847" s="166"/>
      <c r="T847" s="167"/>
      <c r="AT847" s="162" t="s">
        <v>197</v>
      </c>
      <c r="AU847" s="162" t="s">
        <v>84</v>
      </c>
      <c r="AV847" s="13" t="s">
        <v>84</v>
      </c>
      <c r="AW847" s="13" t="s">
        <v>30</v>
      </c>
      <c r="AX847" s="13" t="s">
        <v>73</v>
      </c>
      <c r="AY847" s="162" t="s">
        <v>187</v>
      </c>
    </row>
    <row r="848" spans="2:51" s="13" customFormat="1" ht="11.25">
      <c r="B848" s="161"/>
      <c r="D848" s="151" t="s">
        <v>197</v>
      </c>
      <c r="E848" s="162" t="s">
        <v>1</v>
      </c>
      <c r="F848" s="163" t="s">
        <v>840</v>
      </c>
      <c r="H848" s="164">
        <v>2.17</v>
      </c>
      <c r="I848" s="165"/>
      <c r="L848" s="161"/>
      <c r="M848" s="166"/>
      <c r="T848" s="167"/>
      <c r="AT848" s="162" t="s">
        <v>197</v>
      </c>
      <c r="AU848" s="162" t="s">
        <v>84</v>
      </c>
      <c r="AV848" s="13" t="s">
        <v>84</v>
      </c>
      <c r="AW848" s="13" t="s">
        <v>30</v>
      </c>
      <c r="AX848" s="13" t="s">
        <v>73</v>
      </c>
      <c r="AY848" s="162" t="s">
        <v>187</v>
      </c>
    </row>
    <row r="849" spans="2:65" s="13" customFormat="1" ht="11.25">
      <c r="B849" s="161"/>
      <c r="D849" s="151" t="s">
        <v>197</v>
      </c>
      <c r="E849" s="162" t="s">
        <v>1</v>
      </c>
      <c r="F849" s="163" t="s">
        <v>841</v>
      </c>
      <c r="H849" s="164">
        <v>0.59</v>
      </c>
      <c r="I849" s="165"/>
      <c r="L849" s="161"/>
      <c r="M849" s="166"/>
      <c r="T849" s="167"/>
      <c r="AT849" s="162" t="s">
        <v>197</v>
      </c>
      <c r="AU849" s="162" t="s">
        <v>84</v>
      </c>
      <c r="AV849" s="13" t="s">
        <v>84</v>
      </c>
      <c r="AW849" s="13" t="s">
        <v>30</v>
      </c>
      <c r="AX849" s="13" t="s">
        <v>73</v>
      </c>
      <c r="AY849" s="162" t="s">
        <v>187</v>
      </c>
    </row>
    <row r="850" spans="2:65" s="13" customFormat="1" ht="11.25">
      <c r="B850" s="161"/>
      <c r="D850" s="151" t="s">
        <v>197</v>
      </c>
      <c r="E850" s="162" t="s">
        <v>1</v>
      </c>
      <c r="F850" s="163" t="s">
        <v>842</v>
      </c>
      <c r="H850" s="164">
        <v>3.57</v>
      </c>
      <c r="I850" s="165"/>
      <c r="L850" s="161"/>
      <c r="M850" s="166"/>
      <c r="T850" s="167"/>
      <c r="AT850" s="162" t="s">
        <v>197</v>
      </c>
      <c r="AU850" s="162" t="s">
        <v>84</v>
      </c>
      <c r="AV850" s="13" t="s">
        <v>84</v>
      </c>
      <c r="AW850" s="13" t="s">
        <v>30</v>
      </c>
      <c r="AX850" s="13" t="s">
        <v>73</v>
      </c>
      <c r="AY850" s="162" t="s">
        <v>187</v>
      </c>
    </row>
    <row r="851" spans="2:65" s="15" customFormat="1" ht="11.25">
      <c r="B851" s="186"/>
      <c r="D851" s="151" t="s">
        <v>197</v>
      </c>
      <c r="E851" s="187" t="s">
        <v>1</v>
      </c>
      <c r="F851" s="188" t="s">
        <v>492</v>
      </c>
      <c r="H851" s="189">
        <v>699.32100000000014</v>
      </c>
      <c r="I851" s="190"/>
      <c r="L851" s="186"/>
      <c r="M851" s="191"/>
      <c r="T851" s="192"/>
      <c r="AT851" s="187" t="s">
        <v>197</v>
      </c>
      <c r="AU851" s="187" t="s">
        <v>84</v>
      </c>
      <c r="AV851" s="15" t="s">
        <v>210</v>
      </c>
      <c r="AW851" s="15" t="s">
        <v>30</v>
      </c>
      <c r="AX851" s="15" t="s">
        <v>73</v>
      </c>
      <c r="AY851" s="187" t="s">
        <v>187</v>
      </c>
    </row>
    <row r="852" spans="2:65" s="12" customFormat="1" ht="11.25">
      <c r="B852" s="155"/>
      <c r="D852" s="151" t="s">
        <v>197</v>
      </c>
      <c r="E852" s="156" t="s">
        <v>1</v>
      </c>
      <c r="F852" s="157" t="s">
        <v>843</v>
      </c>
      <c r="H852" s="156" t="s">
        <v>1</v>
      </c>
      <c r="I852" s="158"/>
      <c r="L852" s="155"/>
      <c r="M852" s="159"/>
      <c r="T852" s="160"/>
      <c r="AT852" s="156" t="s">
        <v>197</v>
      </c>
      <c r="AU852" s="156" t="s">
        <v>84</v>
      </c>
      <c r="AV852" s="12" t="s">
        <v>80</v>
      </c>
      <c r="AW852" s="12" t="s">
        <v>30</v>
      </c>
      <c r="AX852" s="12" t="s">
        <v>73</v>
      </c>
      <c r="AY852" s="156" t="s">
        <v>187</v>
      </c>
    </row>
    <row r="853" spans="2:65" s="13" customFormat="1" ht="11.25">
      <c r="B853" s="161"/>
      <c r="D853" s="151" t="s">
        <v>197</v>
      </c>
      <c r="E853" s="162" t="s">
        <v>1</v>
      </c>
      <c r="F853" s="163" t="s">
        <v>844</v>
      </c>
      <c r="H853" s="164">
        <v>13.986000000000001</v>
      </c>
      <c r="I853" s="165"/>
      <c r="L853" s="161"/>
      <c r="M853" s="166"/>
      <c r="T853" s="167"/>
      <c r="AT853" s="162" t="s">
        <v>197</v>
      </c>
      <c r="AU853" s="162" t="s">
        <v>84</v>
      </c>
      <c r="AV853" s="13" t="s">
        <v>84</v>
      </c>
      <c r="AW853" s="13" t="s">
        <v>30</v>
      </c>
      <c r="AX853" s="13" t="s">
        <v>73</v>
      </c>
      <c r="AY853" s="162" t="s">
        <v>187</v>
      </c>
    </row>
    <row r="854" spans="2:65" s="14" customFormat="1" ht="11.25">
      <c r="B854" s="168"/>
      <c r="D854" s="151" t="s">
        <v>197</v>
      </c>
      <c r="E854" s="169" t="s">
        <v>1</v>
      </c>
      <c r="F854" s="170" t="s">
        <v>202</v>
      </c>
      <c r="H854" s="171">
        <v>713.30700000000013</v>
      </c>
      <c r="I854" s="172"/>
      <c r="L854" s="168"/>
      <c r="M854" s="173"/>
      <c r="T854" s="174"/>
      <c r="AT854" s="169" t="s">
        <v>197</v>
      </c>
      <c r="AU854" s="169" t="s">
        <v>84</v>
      </c>
      <c r="AV854" s="14" t="s">
        <v>193</v>
      </c>
      <c r="AW854" s="14" t="s">
        <v>30</v>
      </c>
      <c r="AX854" s="14" t="s">
        <v>80</v>
      </c>
      <c r="AY854" s="169" t="s">
        <v>187</v>
      </c>
    </row>
    <row r="855" spans="2:65" s="1" customFormat="1" ht="37.9" customHeight="1">
      <c r="B855" s="32"/>
      <c r="C855" s="137" t="s">
        <v>845</v>
      </c>
      <c r="D855" s="137" t="s">
        <v>189</v>
      </c>
      <c r="E855" s="138" t="s">
        <v>846</v>
      </c>
      <c r="F855" s="139" t="s">
        <v>847</v>
      </c>
      <c r="G855" s="140" t="s">
        <v>245</v>
      </c>
      <c r="H855" s="141">
        <v>73.515000000000001</v>
      </c>
      <c r="I855" s="142"/>
      <c r="J855" s="143">
        <f>ROUND(I855*H855,2)</f>
        <v>0</v>
      </c>
      <c r="K855" s="144"/>
      <c r="L855" s="32"/>
      <c r="M855" s="145" t="s">
        <v>1</v>
      </c>
      <c r="N855" s="146" t="s">
        <v>39</v>
      </c>
      <c r="P855" s="147">
        <f>O855*H855</f>
        <v>0</v>
      </c>
      <c r="Q855" s="147">
        <v>0</v>
      </c>
      <c r="R855" s="147">
        <f>Q855*H855</f>
        <v>0</v>
      </c>
      <c r="S855" s="147">
        <v>0</v>
      </c>
      <c r="T855" s="148">
        <f>S855*H855</f>
        <v>0</v>
      </c>
      <c r="AR855" s="149" t="s">
        <v>193</v>
      </c>
      <c r="AT855" s="149" t="s">
        <v>189</v>
      </c>
      <c r="AU855" s="149" t="s">
        <v>84</v>
      </c>
      <c r="AY855" s="17" t="s">
        <v>187</v>
      </c>
      <c r="BE855" s="150">
        <f>IF(N855="základní",J855,0)</f>
        <v>0</v>
      </c>
      <c r="BF855" s="150">
        <f>IF(N855="snížená",J855,0)</f>
        <v>0</v>
      </c>
      <c r="BG855" s="150">
        <f>IF(N855="zákl. přenesená",J855,0)</f>
        <v>0</v>
      </c>
      <c r="BH855" s="150">
        <f>IF(N855="sníž. přenesená",J855,0)</f>
        <v>0</v>
      </c>
      <c r="BI855" s="150">
        <f>IF(N855="nulová",J855,0)</f>
        <v>0</v>
      </c>
      <c r="BJ855" s="17" t="s">
        <v>84</v>
      </c>
      <c r="BK855" s="150">
        <f>ROUND(I855*H855,2)</f>
        <v>0</v>
      </c>
      <c r="BL855" s="17" t="s">
        <v>193</v>
      </c>
      <c r="BM855" s="149" t="s">
        <v>848</v>
      </c>
    </row>
    <row r="856" spans="2:65" s="12" customFormat="1" ht="11.25">
      <c r="B856" s="155"/>
      <c r="D856" s="151" t="s">
        <v>197</v>
      </c>
      <c r="E856" s="156" t="s">
        <v>1</v>
      </c>
      <c r="F856" s="157" t="s">
        <v>207</v>
      </c>
      <c r="H856" s="156" t="s">
        <v>1</v>
      </c>
      <c r="I856" s="158"/>
      <c r="L856" s="155"/>
      <c r="M856" s="159"/>
      <c r="T856" s="160"/>
      <c r="AT856" s="156" t="s">
        <v>197</v>
      </c>
      <c r="AU856" s="156" t="s">
        <v>84</v>
      </c>
      <c r="AV856" s="12" t="s">
        <v>80</v>
      </c>
      <c r="AW856" s="12" t="s">
        <v>30</v>
      </c>
      <c r="AX856" s="12" t="s">
        <v>73</v>
      </c>
      <c r="AY856" s="156" t="s">
        <v>187</v>
      </c>
    </row>
    <row r="857" spans="2:65" s="13" customFormat="1" ht="11.25">
      <c r="B857" s="161"/>
      <c r="D857" s="151" t="s">
        <v>197</v>
      </c>
      <c r="E857" s="162" t="s">
        <v>1</v>
      </c>
      <c r="F857" s="163" t="s">
        <v>849</v>
      </c>
      <c r="H857" s="164">
        <v>12</v>
      </c>
      <c r="I857" s="165"/>
      <c r="L857" s="161"/>
      <c r="M857" s="166"/>
      <c r="T857" s="167"/>
      <c r="AT857" s="162" t="s">
        <v>197</v>
      </c>
      <c r="AU857" s="162" t="s">
        <v>84</v>
      </c>
      <c r="AV857" s="13" t="s">
        <v>84</v>
      </c>
      <c r="AW857" s="13" t="s">
        <v>30</v>
      </c>
      <c r="AX857" s="13" t="s">
        <v>73</v>
      </c>
      <c r="AY857" s="162" t="s">
        <v>187</v>
      </c>
    </row>
    <row r="858" spans="2:65" s="13" customFormat="1" ht="11.25">
      <c r="B858" s="161"/>
      <c r="D858" s="151" t="s">
        <v>197</v>
      </c>
      <c r="E858" s="162" t="s">
        <v>1</v>
      </c>
      <c r="F858" s="163" t="s">
        <v>850</v>
      </c>
      <c r="H858" s="164">
        <v>37.92</v>
      </c>
      <c r="I858" s="165"/>
      <c r="L858" s="161"/>
      <c r="M858" s="166"/>
      <c r="T858" s="167"/>
      <c r="AT858" s="162" t="s">
        <v>197</v>
      </c>
      <c r="AU858" s="162" t="s">
        <v>84</v>
      </c>
      <c r="AV858" s="13" t="s">
        <v>84</v>
      </c>
      <c r="AW858" s="13" t="s">
        <v>30</v>
      </c>
      <c r="AX858" s="13" t="s">
        <v>73</v>
      </c>
      <c r="AY858" s="162" t="s">
        <v>187</v>
      </c>
    </row>
    <row r="859" spans="2:65" s="13" customFormat="1" ht="11.25">
      <c r="B859" s="161"/>
      <c r="D859" s="151" t="s">
        <v>197</v>
      </c>
      <c r="E859" s="162" t="s">
        <v>1</v>
      </c>
      <c r="F859" s="163" t="s">
        <v>851</v>
      </c>
      <c r="H859" s="164">
        <v>6</v>
      </c>
      <c r="I859" s="165"/>
      <c r="L859" s="161"/>
      <c r="M859" s="166"/>
      <c r="T859" s="167"/>
      <c r="AT859" s="162" t="s">
        <v>197</v>
      </c>
      <c r="AU859" s="162" t="s">
        <v>84</v>
      </c>
      <c r="AV859" s="13" t="s">
        <v>84</v>
      </c>
      <c r="AW859" s="13" t="s">
        <v>30</v>
      </c>
      <c r="AX859" s="13" t="s">
        <v>73</v>
      </c>
      <c r="AY859" s="162" t="s">
        <v>187</v>
      </c>
    </row>
    <row r="860" spans="2:65" s="13" customFormat="1" ht="11.25">
      <c r="B860" s="161"/>
      <c r="D860" s="151" t="s">
        <v>197</v>
      </c>
      <c r="E860" s="162" t="s">
        <v>1</v>
      </c>
      <c r="F860" s="163" t="s">
        <v>852</v>
      </c>
      <c r="H860" s="164">
        <v>7.2</v>
      </c>
      <c r="I860" s="165"/>
      <c r="L860" s="161"/>
      <c r="M860" s="166"/>
      <c r="T860" s="167"/>
      <c r="AT860" s="162" t="s">
        <v>197</v>
      </c>
      <c r="AU860" s="162" t="s">
        <v>84</v>
      </c>
      <c r="AV860" s="13" t="s">
        <v>84</v>
      </c>
      <c r="AW860" s="13" t="s">
        <v>30</v>
      </c>
      <c r="AX860" s="13" t="s">
        <v>73</v>
      </c>
      <c r="AY860" s="162" t="s">
        <v>187</v>
      </c>
    </row>
    <row r="861" spans="2:65" s="13" customFormat="1" ht="11.25">
      <c r="B861" s="161"/>
      <c r="D861" s="151" t="s">
        <v>197</v>
      </c>
      <c r="E861" s="162" t="s">
        <v>1</v>
      </c>
      <c r="F861" s="163" t="s">
        <v>853</v>
      </c>
      <c r="H861" s="164">
        <v>1.86</v>
      </c>
      <c r="I861" s="165"/>
      <c r="L861" s="161"/>
      <c r="M861" s="166"/>
      <c r="T861" s="167"/>
      <c r="AT861" s="162" t="s">
        <v>197</v>
      </c>
      <c r="AU861" s="162" t="s">
        <v>84</v>
      </c>
      <c r="AV861" s="13" t="s">
        <v>84</v>
      </c>
      <c r="AW861" s="13" t="s">
        <v>30</v>
      </c>
      <c r="AX861" s="13" t="s">
        <v>73</v>
      </c>
      <c r="AY861" s="162" t="s">
        <v>187</v>
      </c>
    </row>
    <row r="862" spans="2:65" s="13" customFormat="1" ht="11.25">
      <c r="B862" s="161"/>
      <c r="D862" s="151" t="s">
        <v>197</v>
      </c>
      <c r="E862" s="162" t="s">
        <v>1</v>
      </c>
      <c r="F862" s="163" t="s">
        <v>854</v>
      </c>
      <c r="H862" s="164">
        <v>2.88</v>
      </c>
      <c r="I862" s="165"/>
      <c r="L862" s="161"/>
      <c r="M862" s="166"/>
      <c r="T862" s="167"/>
      <c r="AT862" s="162" t="s">
        <v>197</v>
      </c>
      <c r="AU862" s="162" t="s">
        <v>84</v>
      </c>
      <c r="AV862" s="13" t="s">
        <v>84</v>
      </c>
      <c r="AW862" s="13" t="s">
        <v>30</v>
      </c>
      <c r="AX862" s="13" t="s">
        <v>73</v>
      </c>
      <c r="AY862" s="162" t="s">
        <v>187</v>
      </c>
    </row>
    <row r="863" spans="2:65" s="13" customFormat="1" ht="11.25">
      <c r="B863" s="161"/>
      <c r="D863" s="151" t="s">
        <v>197</v>
      </c>
      <c r="E863" s="162" t="s">
        <v>1</v>
      </c>
      <c r="F863" s="163" t="s">
        <v>855</v>
      </c>
      <c r="H863" s="164">
        <v>3.15</v>
      </c>
      <c r="I863" s="165"/>
      <c r="L863" s="161"/>
      <c r="M863" s="166"/>
      <c r="T863" s="167"/>
      <c r="AT863" s="162" t="s">
        <v>197</v>
      </c>
      <c r="AU863" s="162" t="s">
        <v>84</v>
      </c>
      <c r="AV863" s="13" t="s">
        <v>84</v>
      </c>
      <c r="AW863" s="13" t="s">
        <v>30</v>
      </c>
      <c r="AX863" s="13" t="s">
        <v>73</v>
      </c>
      <c r="AY863" s="162" t="s">
        <v>187</v>
      </c>
    </row>
    <row r="864" spans="2:65" s="13" customFormat="1" ht="11.25">
      <c r="B864" s="161"/>
      <c r="D864" s="151" t="s">
        <v>197</v>
      </c>
      <c r="E864" s="162" t="s">
        <v>1</v>
      </c>
      <c r="F864" s="163" t="s">
        <v>856</v>
      </c>
      <c r="H864" s="164">
        <v>0.70499999999999996</v>
      </c>
      <c r="I864" s="165"/>
      <c r="L864" s="161"/>
      <c r="M864" s="166"/>
      <c r="T864" s="167"/>
      <c r="AT864" s="162" t="s">
        <v>197</v>
      </c>
      <c r="AU864" s="162" t="s">
        <v>84</v>
      </c>
      <c r="AV864" s="13" t="s">
        <v>84</v>
      </c>
      <c r="AW864" s="13" t="s">
        <v>30</v>
      </c>
      <c r="AX864" s="13" t="s">
        <v>73</v>
      </c>
      <c r="AY864" s="162" t="s">
        <v>187</v>
      </c>
    </row>
    <row r="865" spans="2:65" s="13" customFormat="1" ht="11.25">
      <c r="B865" s="161"/>
      <c r="D865" s="151" t="s">
        <v>197</v>
      </c>
      <c r="E865" s="162" t="s">
        <v>1</v>
      </c>
      <c r="F865" s="163" t="s">
        <v>857</v>
      </c>
      <c r="H865" s="164">
        <v>1.8</v>
      </c>
      <c r="I865" s="165"/>
      <c r="L865" s="161"/>
      <c r="M865" s="166"/>
      <c r="T865" s="167"/>
      <c r="AT865" s="162" t="s">
        <v>197</v>
      </c>
      <c r="AU865" s="162" t="s">
        <v>84</v>
      </c>
      <c r="AV865" s="13" t="s">
        <v>84</v>
      </c>
      <c r="AW865" s="13" t="s">
        <v>30</v>
      </c>
      <c r="AX865" s="13" t="s">
        <v>73</v>
      </c>
      <c r="AY865" s="162" t="s">
        <v>187</v>
      </c>
    </row>
    <row r="866" spans="2:65" s="14" customFormat="1" ht="11.25">
      <c r="B866" s="168"/>
      <c r="D866" s="151" t="s">
        <v>197</v>
      </c>
      <c r="E866" s="169" t="s">
        <v>1</v>
      </c>
      <c r="F866" s="170" t="s">
        <v>202</v>
      </c>
      <c r="H866" s="171">
        <v>73.515000000000001</v>
      </c>
      <c r="I866" s="172"/>
      <c r="L866" s="168"/>
      <c r="M866" s="173"/>
      <c r="T866" s="174"/>
      <c r="AT866" s="169" t="s">
        <v>197</v>
      </c>
      <c r="AU866" s="169" t="s">
        <v>84</v>
      </c>
      <c r="AV866" s="14" t="s">
        <v>193</v>
      </c>
      <c r="AW866" s="14" t="s">
        <v>30</v>
      </c>
      <c r="AX866" s="14" t="s">
        <v>80</v>
      </c>
      <c r="AY866" s="169" t="s">
        <v>187</v>
      </c>
    </row>
    <row r="867" spans="2:65" s="1" customFormat="1" ht="24.2" customHeight="1">
      <c r="B867" s="32"/>
      <c r="C867" s="137" t="s">
        <v>858</v>
      </c>
      <c r="D867" s="137" t="s">
        <v>189</v>
      </c>
      <c r="E867" s="138" t="s">
        <v>859</v>
      </c>
      <c r="F867" s="139" t="s">
        <v>860</v>
      </c>
      <c r="G867" s="140" t="s">
        <v>397</v>
      </c>
      <c r="H867" s="141">
        <v>60.37</v>
      </c>
      <c r="I867" s="142"/>
      <c r="J867" s="143">
        <f>ROUND(I867*H867,2)</f>
        <v>0</v>
      </c>
      <c r="K867" s="144"/>
      <c r="L867" s="32"/>
      <c r="M867" s="145" t="s">
        <v>1</v>
      </c>
      <c r="N867" s="146" t="s">
        <v>39</v>
      </c>
      <c r="P867" s="147">
        <f>O867*H867</f>
        <v>0</v>
      </c>
      <c r="Q867" s="147">
        <v>0</v>
      </c>
      <c r="R867" s="147">
        <f>Q867*H867</f>
        <v>0</v>
      </c>
      <c r="S867" s="147">
        <v>0</v>
      </c>
      <c r="T867" s="148">
        <f>S867*H867</f>
        <v>0</v>
      </c>
      <c r="AR867" s="149" t="s">
        <v>193</v>
      </c>
      <c r="AT867" s="149" t="s">
        <v>189</v>
      </c>
      <c r="AU867" s="149" t="s">
        <v>84</v>
      </c>
      <c r="AY867" s="17" t="s">
        <v>187</v>
      </c>
      <c r="BE867" s="150">
        <f>IF(N867="základní",J867,0)</f>
        <v>0</v>
      </c>
      <c r="BF867" s="150">
        <f>IF(N867="snížená",J867,0)</f>
        <v>0</v>
      </c>
      <c r="BG867" s="150">
        <f>IF(N867="zákl. přenesená",J867,0)</f>
        <v>0</v>
      </c>
      <c r="BH867" s="150">
        <f>IF(N867="sníž. přenesená",J867,0)</f>
        <v>0</v>
      </c>
      <c r="BI867" s="150">
        <f>IF(N867="nulová",J867,0)</f>
        <v>0</v>
      </c>
      <c r="BJ867" s="17" t="s">
        <v>84</v>
      </c>
      <c r="BK867" s="150">
        <f>ROUND(I867*H867,2)</f>
        <v>0</v>
      </c>
      <c r="BL867" s="17" t="s">
        <v>193</v>
      </c>
      <c r="BM867" s="149" t="s">
        <v>861</v>
      </c>
    </row>
    <row r="868" spans="2:65" s="1" customFormat="1" ht="37.9" customHeight="1">
      <c r="B868" s="32"/>
      <c r="C868" s="137" t="s">
        <v>862</v>
      </c>
      <c r="D868" s="137" t="s">
        <v>189</v>
      </c>
      <c r="E868" s="138" t="s">
        <v>863</v>
      </c>
      <c r="F868" s="139" t="s">
        <v>864</v>
      </c>
      <c r="G868" s="140" t="s">
        <v>245</v>
      </c>
      <c r="H868" s="141">
        <v>43.4</v>
      </c>
      <c r="I868" s="142"/>
      <c r="J868" s="143">
        <f>ROUND(I868*H868,2)</f>
        <v>0</v>
      </c>
      <c r="K868" s="144"/>
      <c r="L868" s="32"/>
      <c r="M868" s="145" t="s">
        <v>1</v>
      </c>
      <c r="N868" s="146" t="s">
        <v>39</v>
      </c>
      <c r="P868" s="147">
        <f>O868*H868</f>
        <v>0</v>
      </c>
      <c r="Q868" s="147">
        <v>0</v>
      </c>
      <c r="R868" s="147">
        <f>Q868*H868</f>
        <v>0</v>
      </c>
      <c r="S868" s="147">
        <v>0</v>
      </c>
      <c r="T868" s="148">
        <f>S868*H868</f>
        <v>0</v>
      </c>
      <c r="AR868" s="149" t="s">
        <v>193</v>
      </c>
      <c r="AT868" s="149" t="s">
        <v>189</v>
      </c>
      <c r="AU868" s="149" t="s">
        <v>84</v>
      </c>
      <c r="AY868" s="17" t="s">
        <v>187</v>
      </c>
      <c r="BE868" s="150">
        <f>IF(N868="základní",J868,0)</f>
        <v>0</v>
      </c>
      <c r="BF868" s="150">
        <f>IF(N868="snížená",J868,0)</f>
        <v>0</v>
      </c>
      <c r="BG868" s="150">
        <f>IF(N868="zákl. přenesená",J868,0)</f>
        <v>0</v>
      </c>
      <c r="BH868" s="150">
        <f>IF(N868="sníž. přenesená",J868,0)</f>
        <v>0</v>
      </c>
      <c r="BI868" s="150">
        <f>IF(N868="nulová",J868,0)</f>
        <v>0</v>
      </c>
      <c r="BJ868" s="17" t="s">
        <v>84</v>
      </c>
      <c r="BK868" s="150">
        <f>ROUND(I868*H868,2)</f>
        <v>0</v>
      </c>
      <c r="BL868" s="17" t="s">
        <v>193</v>
      </c>
      <c r="BM868" s="149" t="s">
        <v>865</v>
      </c>
    </row>
    <row r="869" spans="2:65" s="1" customFormat="1" ht="39">
      <c r="B869" s="32"/>
      <c r="D869" s="151" t="s">
        <v>195</v>
      </c>
      <c r="F869" s="152" t="s">
        <v>866</v>
      </c>
      <c r="I869" s="153"/>
      <c r="L869" s="32"/>
      <c r="M869" s="154"/>
      <c r="T869" s="56"/>
      <c r="AT869" s="17" t="s">
        <v>195</v>
      </c>
      <c r="AU869" s="17" t="s">
        <v>84</v>
      </c>
    </row>
    <row r="870" spans="2:65" s="12" customFormat="1" ht="11.25">
      <c r="B870" s="155"/>
      <c r="D870" s="151" t="s">
        <v>197</v>
      </c>
      <c r="E870" s="156" t="s">
        <v>1</v>
      </c>
      <c r="F870" s="157" t="s">
        <v>207</v>
      </c>
      <c r="H870" s="156" t="s">
        <v>1</v>
      </c>
      <c r="I870" s="158"/>
      <c r="L870" s="155"/>
      <c r="M870" s="159"/>
      <c r="T870" s="160"/>
      <c r="AT870" s="156" t="s">
        <v>197</v>
      </c>
      <c r="AU870" s="156" t="s">
        <v>84</v>
      </c>
      <c r="AV870" s="12" t="s">
        <v>80</v>
      </c>
      <c r="AW870" s="12" t="s">
        <v>30</v>
      </c>
      <c r="AX870" s="12" t="s">
        <v>73</v>
      </c>
      <c r="AY870" s="156" t="s">
        <v>187</v>
      </c>
    </row>
    <row r="871" spans="2:65" s="13" customFormat="1" ht="11.25">
      <c r="B871" s="161"/>
      <c r="D871" s="151" t="s">
        <v>197</v>
      </c>
      <c r="E871" s="162" t="s">
        <v>1</v>
      </c>
      <c r="F871" s="163" t="s">
        <v>675</v>
      </c>
      <c r="H871" s="164">
        <v>1.28</v>
      </c>
      <c r="I871" s="165"/>
      <c r="L871" s="161"/>
      <c r="M871" s="166"/>
      <c r="T871" s="167"/>
      <c r="AT871" s="162" t="s">
        <v>197</v>
      </c>
      <c r="AU871" s="162" t="s">
        <v>84</v>
      </c>
      <c r="AV871" s="13" t="s">
        <v>84</v>
      </c>
      <c r="AW871" s="13" t="s">
        <v>30</v>
      </c>
      <c r="AX871" s="13" t="s">
        <v>73</v>
      </c>
      <c r="AY871" s="162" t="s">
        <v>187</v>
      </c>
    </row>
    <row r="872" spans="2:65" s="13" customFormat="1" ht="11.25">
      <c r="B872" s="161"/>
      <c r="D872" s="151" t="s">
        <v>197</v>
      </c>
      <c r="E872" s="162" t="s">
        <v>1</v>
      </c>
      <c r="F872" s="163" t="s">
        <v>676</v>
      </c>
      <c r="H872" s="164">
        <v>4.68</v>
      </c>
      <c r="I872" s="165"/>
      <c r="L872" s="161"/>
      <c r="M872" s="166"/>
      <c r="T872" s="167"/>
      <c r="AT872" s="162" t="s">
        <v>197</v>
      </c>
      <c r="AU872" s="162" t="s">
        <v>84</v>
      </c>
      <c r="AV872" s="13" t="s">
        <v>84</v>
      </c>
      <c r="AW872" s="13" t="s">
        <v>30</v>
      </c>
      <c r="AX872" s="13" t="s">
        <v>73</v>
      </c>
      <c r="AY872" s="162" t="s">
        <v>187</v>
      </c>
    </row>
    <row r="873" spans="2:65" s="13" customFormat="1" ht="11.25">
      <c r="B873" s="161"/>
      <c r="D873" s="151" t="s">
        <v>197</v>
      </c>
      <c r="E873" s="162" t="s">
        <v>1</v>
      </c>
      <c r="F873" s="163" t="s">
        <v>677</v>
      </c>
      <c r="H873" s="164">
        <v>16.38</v>
      </c>
      <c r="I873" s="165"/>
      <c r="L873" s="161"/>
      <c r="M873" s="166"/>
      <c r="T873" s="167"/>
      <c r="AT873" s="162" t="s">
        <v>197</v>
      </c>
      <c r="AU873" s="162" t="s">
        <v>84</v>
      </c>
      <c r="AV873" s="13" t="s">
        <v>84</v>
      </c>
      <c r="AW873" s="13" t="s">
        <v>30</v>
      </c>
      <c r="AX873" s="13" t="s">
        <v>73</v>
      </c>
      <c r="AY873" s="162" t="s">
        <v>187</v>
      </c>
    </row>
    <row r="874" spans="2:65" s="13" customFormat="1" ht="11.25">
      <c r="B874" s="161"/>
      <c r="D874" s="151" t="s">
        <v>197</v>
      </c>
      <c r="E874" s="162" t="s">
        <v>1</v>
      </c>
      <c r="F874" s="163" t="s">
        <v>678</v>
      </c>
      <c r="H874" s="164">
        <v>21.06</v>
      </c>
      <c r="I874" s="165"/>
      <c r="L874" s="161"/>
      <c r="M874" s="166"/>
      <c r="T874" s="167"/>
      <c r="AT874" s="162" t="s">
        <v>197</v>
      </c>
      <c r="AU874" s="162" t="s">
        <v>84</v>
      </c>
      <c r="AV874" s="13" t="s">
        <v>84</v>
      </c>
      <c r="AW874" s="13" t="s">
        <v>30</v>
      </c>
      <c r="AX874" s="13" t="s">
        <v>73</v>
      </c>
      <c r="AY874" s="162" t="s">
        <v>187</v>
      </c>
    </row>
    <row r="875" spans="2:65" s="14" customFormat="1" ht="11.25">
      <c r="B875" s="168"/>
      <c r="D875" s="151" t="s">
        <v>197</v>
      </c>
      <c r="E875" s="169" t="s">
        <v>1</v>
      </c>
      <c r="F875" s="170" t="s">
        <v>202</v>
      </c>
      <c r="H875" s="171">
        <v>43.4</v>
      </c>
      <c r="I875" s="172"/>
      <c r="L875" s="168"/>
      <c r="M875" s="173"/>
      <c r="T875" s="174"/>
      <c r="AT875" s="169" t="s">
        <v>197</v>
      </c>
      <c r="AU875" s="169" t="s">
        <v>84</v>
      </c>
      <c r="AV875" s="14" t="s">
        <v>193</v>
      </c>
      <c r="AW875" s="14" t="s">
        <v>30</v>
      </c>
      <c r="AX875" s="14" t="s">
        <v>80</v>
      </c>
      <c r="AY875" s="169" t="s">
        <v>187</v>
      </c>
    </row>
    <row r="876" spans="2:65" s="1" customFormat="1" ht="16.5" customHeight="1">
      <c r="B876" s="32"/>
      <c r="C876" s="137" t="s">
        <v>867</v>
      </c>
      <c r="D876" s="137" t="s">
        <v>189</v>
      </c>
      <c r="E876" s="138" t="s">
        <v>868</v>
      </c>
      <c r="F876" s="139" t="s">
        <v>869</v>
      </c>
      <c r="G876" s="140" t="s">
        <v>245</v>
      </c>
      <c r="H876" s="141">
        <v>705.93799999999999</v>
      </c>
      <c r="I876" s="142"/>
      <c r="J876" s="143">
        <f>ROUND(I876*H876,2)</f>
        <v>0</v>
      </c>
      <c r="K876" s="144"/>
      <c r="L876" s="32"/>
      <c r="M876" s="145" t="s">
        <v>1</v>
      </c>
      <c r="N876" s="146" t="s">
        <v>39</v>
      </c>
      <c r="P876" s="147">
        <f>O876*H876</f>
        <v>0</v>
      </c>
      <c r="Q876" s="147">
        <v>0</v>
      </c>
      <c r="R876" s="147">
        <f>Q876*H876</f>
        <v>0</v>
      </c>
      <c r="S876" s="147">
        <v>0</v>
      </c>
      <c r="T876" s="148">
        <f>S876*H876</f>
        <v>0</v>
      </c>
      <c r="AR876" s="149" t="s">
        <v>193</v>
      </c>
      <c r="AT876" s="149" t="s">
        <v>189</v>
      </c>
      <c r="AU876" s="149" t="s">
        <v>84</v>
      </c>
      <c r="AY876" s="17" t="s">
        <v>187</v>
      </c>
      <c r="BE876" s="150">
        <f>IF(N876="základní",J876,0)</f>
        <v>0</v>
      </c>
      <c r="BF876" s="150">
        <f>IF(N876="snížená",J876,0)</f>
        <v>0</v>
      </c>
      <c r="BG876" s="150">
        <f>IF(N876="zákl. přenesená",J876,0)</f>
        <v>0</v>
      </c>
      <c r="BH876" s="150">
        <f>IF(N876="sníž. přenesená",J876,0)</f>
        <v>0</v>
      </c>
      <c r="BI876" s="150">
        <f>IF(N876="nulová",J876,0)</f>
        <v>0</v>
      </c>
      <c r="BJ876" s="17" t="s">
        <v>84</v>
      </c>
      <c r="BK876" s="150">
        <f>ROUND(I876*H876,2)</f>
        <v>0</v>
      </c>
      <c r="BL876" s="17" t="s">
        <v>193</v>
      </c>
      <c r="BM876" s="149" t="s">
        <v>870</v>
      </c>
    </row>
    <row r="877" spans="2:65" s="12" customFormat="1" ht="11.25">
      <c r="B877" s="155"/>
      <c r="D877" s="151" t="s">
        <v>197</v>
      </c>
      <c r="E877" s="156" t="s">
        <v>1</v>
      </c>
      <c r="F877" s="157" t="s">
        <v>207</v>
      </c>
      <c r="H877" s="156" t="s">
        <v>1</v>
      </c>
      <c r="I877" s="158"/>
      <c r="L877" s="155"/>
      <c r="M877" s="159"/>
      <c r="T877" s="160"/>
      <c r="AT877" s="156" t="s">
        <v>197</v>
      </c>
      <c r="AU877" s="156" t="s">
        <v>84</v>
      </c>
      <c r="AV877" s="12" t="s">
        <v>80</v>
      </c>
      <c r="AW877" s="12" t="s">
        <v>30</v>
      </c>
      <c r="AX877" s="12" t="s">
        <v>73</v>
      </c>
      <c r="AY877" s="156" t="s">
        <v>187</v>
      </c>
    </row>
    <row r="878" spans="2:65" s="13" customFormat="1" ht="11.25">
      <c r="B878" s="161"/>
      <c r="D878" s="151" t="s">
        <v>197</v>
      </c>
      <c r="E878" s="162" t="s">
        <v>1</v>
      </c>
      <c r="F878" s="163" t="s">
        <v>706</v>
      </c>
      <c r="H878" s="164">
        <v>679.88</v>
      </c>
      <c r="I878" s="165"/>
      <c r="L878" s="161"/>
      <c r="M878" s="166"/>
      <c r="T878" s="167"/>
      <c r="AT878" s="162" t="s">
        <v>197</v>
      </c>
      <c r="AU878" s="162" t="s">
        <v>84</v>
      </c>
      <c r="AV878" s="13" t="s">
        <v>84</v>
      </c>
      <c r="AW878" s="13" t="s">
        <v>30</v>
      </c>
      <c r="AX878" s="13" t="s">
        <v>73</v>
      </c>
      <c r="AY878" s="162" t="s">
        <v>187</v>
      </c>
    </row>
    <row r="879" spans="2:65" s="13" customFormat="1" ht="11.25">
      <c r="B879" s="161"/>
      <c r="D879" s="151" t="s">
        <v>197</v>
      </c>
      <c r="E879" s="162" t="s">
        <v>1</v>
      </c>
      <c r="F879" s="163" t="s">
        <v>707</v>
      </c>
      <c r="H879" s="164">
        <v>23.062999999999999</v>
      </c>
      <c r="I879" s="165"/>
      <c r="L879" s="161"/>
      <c r="M879" s="166"/>
      <c r="T879" s="167"/>
      <c r="AT879" s="162" t="s">
        <v>197</v>
      </c>
      <c r="AU879" s="162" t="s">
        <v>84</v>
      </c>
      <c r="AV879" s="13" t="s">
        <v>84</v>
      </c>
      <c r="AW879" s="13" t="s">
        <v>30</v>
      </c>
      <c r="AX879" s="13" t="s">
        <v>73</v>
      </c>
      <c r="AY879" s="162" t="s">
        <v>187</v>
      </c>
    </row>
    <row r="880" spans="2:65" s="13" customFormat="1" ht="11.25">
      <c r="B880" s="161"/>
      <c r="D880" s="151" t="s">
        <v>197</v>
      </c>
      <c r="E880" s="162" t="s">
        <v>1</v>
      </c>
      <c r="F880" s="163" t="s">
        <v>708</v>
      </c>
      <c r="H880" s="164">
        <v>-6.3040000000000003</v>
      </c>
      <c r="I880" s="165"/>
      <c r="L880" s="161"/>
      <c r="M880" s="166"/>
      <c r="T880" s="167"/>
      <c r="AT880" s="162" t="s">
        <v>197</v>
      </c>
      <c r="AU880" s="162" t="s">
        <v>84</v>
      </c>
      <c r="AV880" s="13" t="s">
        <v>84</v>
      </c>
      <c r="AW880" s="13" t="s">
        <v>30</v>
      </c>
      <c r="AX880" s="13" t="s">
        <v>73</v>
      </c>
      <c r="AY880" s="162" t="s">
        <v>187</v>
      </c>
    </row>
    <row r="881" spans="2:51" s="13" customFormat="1" ht="11.25">
      <c r="B881" s="161"/>
      <c r="D881" s="151" t="s">
        <v>197</v>
      </c>
      <c r="E881" s="162" t="s">
        <v>1</v>
      </c>
      <c r="F881" s="163" t="s">
        <v>709</v>
      </c>
      <c r="H881" s="164">
        <v>-6.875</v>
      </c>
      <c r="I881" s="165"/>
      <c r="L881" s="161"/>
      <c r="M881" s="166"/>
      <c r="T881" s="167"/>
      <c r="AT881" s="162" t="s">
        <v>197</v>
      </c>
      <c r="AU881" s="162" t="s">
        <v>84</v>
      </c>
      <c r="AV881" s="13" t="s">
        <v>84</v>
      </c>
      <c r="AW881" s="13" t="s">
        <v>30</v>
      </c>
      <c r="AX881" s="13" t="s">
        <v>73</v>
      </c>
      <c r="AY881" s="162" t="s">
        <v>187</v>
      </c>
    </row>
    <row r="882" spans="2:51" s="13" customFormat="1" ht="11.25">
      <c r="B882" s="161"/>
      <c r="D882" s="151" t="s">
        <v>197</v>
      </c>
      <c r="E882" s="162" t="s">
        <v>1</v>
      </c>
      <c r="F882" s="163" t="s">
        <v>710</v>
      </c>
      <c r="H882" s="164">
        <v>-1.28</v>
      </c>
      <c r="I882" s="165"/>
      <c r="L882" s="161"/>
      <c r="M882" s="166"/>
      <c r="T882" s="167"/>
      <c r="AT882" s="162" t="s">
        <v>197</v>
      </c>
      <c r="AU882" s="162" t="s">
        <v>84</v>
      </c>
      <c r="AV882" s="13" t="s">
        <v>84</v>
      </c>
      <c r="AW882" s="13" t="s">
        <v>30</v>
      </c>
      <c r="AX882" s="13" t="s">
        <v>73</v>
      </c>
      <c r="AY882" s="162" t="s">
        <v>187</v>
      </c>
    </row>
    <row r="883" spans="2:51" s="13" customFormat="1" ht="11.25">
      <c r="B883" s="161"/>
      <c r="D883" s="151" t="s">
        <v>197</v>
      </c>
      <c r="E883" s="162" t="s">
        <v>1</v>
      </c>
      <c r="F883" s="163" t="s">
        <v>711</v>
      </c>
      <c r="H883" s="164">
        <v>-4.68</v>
      </c>
      <c r="I883" s="165"/>
      <c r="L883" s="161"/>
      <c r="M883" s="166"/>
      <c r="T883" s="167"/>
      <c r="AT883" s="162" t="s">
        <v>197</v>
      </c>
      <c r="AU883" s="162" t="s">
        <v>84</v>
      </c>
      <c r="AV883" s="13" t="s">
        <v>84</v>
      </c>
      <c r="AW883" s="13" t="s">
        <v>30</v>
      </c>
      <c r="AX883" s="13" t="s">
        <v>73</v>
      </c>
      <c r="AY883" s="162" t="s">
        <v>187</v>
      </c>
    </row>
    <row r="884" spans="2:51" s="13" customFormat="1" ht="11.25">
      <c r="B884" s="161"/>
      <c r="D884" s="151" t="s">
        <v>197</v>
      </c>
      <c r="E884" s="162" t="s">
        <v>1</v>
      </c>
      <c r="F884" s="163" t="s">
        <v>712</v>
      </c>
      <c r="H884" s="164">
        <v>-16.38</v>
      </c>
      <c r="I884" s="165"/>
      <c r="L884" s="161"/>
      <c r="M884" s="166"/>
      <c r="T884" s="167"/>
      <c r="AT884" s="162" t="s">
        <v>197</v>
      </c>
      <c r="AU884" s="162" t="s">
        <v>84</v>
      </c>
      <c r="AV884" s="13" t="s">
        <v>84</v>
      </c>
      <c r="AW884" s="13" t="s">
        <v>30</v>
      </c>
      <c r="AX884" s="13" t="s">
        <v>73</v>
      </c>
      <c r="AY884" s="162" t="s">
        <v>187</v>
      </c>
    </row>
    <row r="885" spans="2:51" s="13" customFormat="1" ht="11.25">
      <c r="B885" s="161"/>
      <c r="D885" s="151" t="s">
        <v>197</v>
      </c>
      <c r="E885" s="162" t="s">
        <v>1</v>
      </c>
      <c r="F885" s="163" t="s">
        <v>713</v>
      </c>
      <c r="H885" s="164">
        <v>-21.06</v>
      </c>
      <c r="I885" s="165"/>
      <c r="L885" s="161"/>
      <c r="M885" s="166"/>
      <c r="T885" s="167"/>
      <c r="AT885" s="162" t="s">
        <v>197</v>
      </c>
      <c r="AU885" s="162" t="s">
        <v>84</v>
      </c>
      <c r="AV885" s="13" t="s">
        <v>84</v>
      </c>
      <c r="AW885" s="13" t="s">
        <v>30</v>
      </c>
      <c r="AX885" s="13" t="s">
        <v>73</v>
      </c>
      <c r="AY885" s="162" t="s">
        <v>187</v>
      </c>
    </row>
    <row r="886" spans="2:51" s="13" customFormat="1" ht="11.25">
      <c r="B886" s="161"/>
      <c r="D886" s="151" t="s">
        <v>197</v>
      </c>
      <c r="E886" s="162" t="s">
        <v>1</v>
      </c>
      <c r="F886" s="163" t="s">
        <v>714</v>
      </c>
      <c r="H886" s="164">
        <v>-1.08</v>
      </c>
      <c r="I886" s="165"/>
      <c r="L886" s="161"/>
      <c r="M886" s="166"/>
      <c r="T886" s="167"/>
      <c r="AT886" s="162" t="s">
        <v>197</v>
      </c>
      <c r="AU886" s="162" t="s">
        <v>84</v>
      </c>
      <c r="AV886" s="13" t="s">
        <v>84</v>
      </c>
      <c r="AW886" s="13" t="s">
        <v>30</v>
      </c>
      <c r="AX886" s="13" t="s">
        <v>73</v>
      </c>
      <c r="AY886" s="162" t="s">
        <v>187</v>
      </c>
    </row>
    <row r="887" spans="2:51" s="13" customFormat="1" ht="11.25">
      <c r="B887" s="161"/>
      <c r="D887" s="151" t="s">
        <v>197</v>
      </c>
      <c r="E887" s="162" t="s">
        <v>1</v>
      </c>
      <c r="F887" s="163" t="s">
        <v>715</v>
      </c>
      <c r="H887" s="164">
        <v>-1.5</v>
      </c>
      <c r="I887" s="165"/>
      <c r="L887" s="161"/>
      <c r="M887" s="166"/>
      <c r="T887" s="167"/>
      <c r="AT887" s="162" t="s">
        <v>197</v>
      </c>
      <c r="AU887" s="162" t="s">
        <v>84</v>
      </c>
      <c r="AV887" s="13" t="s">
        <v>84</v>
      </c>
      <c r="AW887" s="13" t="s">
        <v>30</v>
      </c>
      <c r="AX887" s="13" t="s">
        <v>73</v>
      </c>
      <c r="AY887" s="162" t="s">
        <v>187</v>
      </c>
    </row>
    <row r="888" spans="2:51" s="13" customFormat="1" ht="11.25">
      <c r="B888" s="161"/>
      <c r="D888" s="151" t="s">
        <v>197</v>
      </c>
      <c r="E888" s="162" t="s">
        <v>1</v>
      </c>
      <c r="F888" s="163" t="s">
        <v>716</v>
      </c>
      <c r="H888" s="164">
        <v>-0.34300000000000003</v>
      </c>
      <c r="I888" s="165"/>
      <c r="L888" s="161"/>
      <c r="M888" s="166"/>
      <c r="T888" s="167"/>
      <c r="AT888" s="162" t="s">
        <v>197</v>
      </c>
      <c r="AU888" s="162" t="s">
        <v>84</v>
      </c>
      <c r="AV888" s="13" t="s">
        <v>84</v>
      </c>
      <c r="AW888" s="13" t="s">
        <v>30</v>
      </c>
      <c r="AX888" s="13" t="s">
        <v>73</v>
      </c>
      <c r="AY888" s="162" t="s">
        <v>187</v>
      </c>
    </row>
    <row r="889" spans="2:51" s="13" customFormat="1" ht="11.25">
      <c r="B889" s="161"/>
      <c r="D889" s="151" t="s">
        <v>197</v>
      </c>
      <c r="E889" s="162" t="s">
        <v>1</v>
      </c>
      <c r="F889" s="163" t="s">
        <v>636</v>
      </c>
      <c r="H889" s="164">
        <v>-2.2000000000000002</v>
      </c>
      <c r="I889" s="165"/>
      <c r="L889" s="161"/>
      <c r="M889" s="166"/>
      <c r="T889" s="167"/>
      <c r="AT889" s="162" t="s">
        <v>197</v>
      </c>
      <c r="AU889" s="162" t="s">
        <v>84</v>
      </c>
      <c r="AV889" s="13" t="s">
        <v>84</v>
      </c>
      <c r="AW889" s="13" t="s">
        <v>30</v>
      </c>
      <c r="AX889" s="13" t="s">
        <v>73</v>
      </c>
      <c r="AY889" s="162" t="s">
        <v>187</v>
      </c>
    </row>
    <row r="890" spans="2:51" s="13" customFormat="1" ht="11.25">
      <c r="B890" s="161"/>
      <c r="D890" s="151" t="s">
        <v>197</v>
      </c>
      <c r="E890" s="162" t="s">
        <v>1</v>
      </c>
      <c r="F890" s="163" t="s">
        <v>717</v>
      </c>
      <c r="H890" s="164">
        <v>8</v>
      </c>
      <c r="I890" s="165"/>
      <c r="L890" s="161"/>
      <c r="M890" s="166"/>
      <c r="T890" s="167"/>
      <c r="AT890" s="162" t="s">
        <v>197</v>
      </c>
      <c r="AU890" s="162" t="s">
        <v>84</v>
      </c>
      <c r="AV890" s="13" t="s">
        <v>84</v>
      </c>
      <c r="AW890" s="13" t="s">
        <v>30</v>
      </c>
      <c r="AX890" s="13" t="s">
        <v>73</v>
      </c>
      <c r="AY890" s="162" t="s">
        <v>187</v>
      </c>
    </row>
    <row r="891" spans="2:51" s="13" customFormat="1" ht="11.25">
      <c r="B891" s="161"/>
      <c r="D891" s="151" t="s">
        <v>197</v>
      </c>
      <c r="E891" s="162" t="s">
        <v>1</v>
      </c>
      <c r="F891" s="163" t="s">
        <v>718</v>
      </c>
      <c r="H891" s="164">
        <v>5.4</v>
      </c>
      <c r="I891" s="165"/>
      <c r="L891" s="161"/>
      <c r="M891" s="166"/>
      <c r="T891" s="167"/>
      <c r="AT891" s="162" t="s">
        <v>197</v>
      </c>
      <c r="AU891" s="162" t="s">
        <v>84</v>
      </c>
      <c r="AV891" s="13" t="s">
        <v>84</v>
      </c>
      <c r="AW891" s="13" t="s">
        <v>30</v>
      </c>
      <c r="AX891" s="13" t="s">
        <v>73</v>
      </c>
      <c r="AY891" s="162" t="s">
        <v>187</v>
      </c>
    </row>
    <row r="892" spans="2:51" s="13" customFormat="1" ht="11.25">
      <c r="B892" s="161"/>
      <c r="D892" s="151" t="s">
        <v>197</v>
      </c>
      <c r="E892" s="162" t="s">
        <v>1</v>
      </c>
      <c r="F892" s="163" t="s">
        <v>719</v>
      </c>
      <c r="H892" s="164">
        <v>1.92</v>
      </c>
      <c r="I892" s="165"/>
      <c r="L892" s="161"/>
      <c r="M892" s="166"/>
      <c r="T892" s="167"/>
      <c r="AT892" s="162" t="s">
        <v>197</v>
      </c>
      <c r="AU892" s="162" t="s">
        <v>84</v>
      </c>
      <c r="AV892" s="13" t="s">
        <v>84</v>
      </c>
      <c r="AW892" s="13" t="s">
        <v>30</v>
      </c>
      <c r="AX892" s="13" t="s">
        <v>73</v>
      </c>
      <c r="AY892" s="162" t="s">
        <v>187</v>
      </c>
    </row>
    <row r="893" spans="2:51" s="13" customFormat="1" ht="11.25">
      <c r="B893" s="161"/>
      <c r="D893" s="151" t="s">
        <v>197</v>
      </c>
      <c r="E893" s="162" t="s">
        <v>1</v>
      </c>
      <c r="F893" s="163" t="s">
        <v>720</v>
      </c>
      <c r="H893" s="164">
        <v>3.6</v>
      </c>
      <c r="I893" s="165"/>
      <c r="L893" s="161"/>
      <c r="M893" s="166"/>
      <c r="T893" s="167"/>
      <c r="AT893" s="162" t="s">
        <v>197</v>
      </c>
      <c r="AU893" s="162" t="s">
        <v>84</v>
      </c>
      <c r="AV893" s="13" t="s">
        <v>84</v>
      </c>
      <c r="AW893" s="13" t="s">
        <v>30</v>
      </c>
      <c r="AX893" s="13" t="s">
        <v>73</v>
      </c>
      <c r="AY893" s="162" t="s">
        <v>187</v>
      </c>
    </row>
    <row r="894" spans="2:51" s="13" customFormat="1" ht="11.25">
      <c r="B894" s="161"/>
      <c r="D894" s="151" t="s">
        <v>197</v>
      </c>
      <c r="E894" s="162" t="s">
        <v>1</v>
      </c>
      <c r="F894" s="163" t="s">
        <v>721</v>
      </c>
      <c r="H894" s="164">
        <v>7.92</v>
      </c>
      <c r="I894" s="165"/>
      <c r="L894" s="161"/>
      <c r="M894" s="166"/>
      <c r="T894" s="167"/>
      <c r="AT894" s="162" t="s">
        <v>197</v>
      </c>
      <c r="AU894" s="162" t="s">
        <v>84</v>
      </c>
      <c r="AV894" s="13" t="s">
        <v>84</v>
      </c>
      <c r="AW894" s="13" t="s">
        <v>30</v>
      </c>
      <c r="AX894" s="13" t="s">
        <v>73</v>
      </c>
      <c r="AY894" s="162" t="s">
        <v>187</v>
      </c>
    </row>
    <row r="895" spans="2:51" s="13" customFormat="1" ht="11.25">
      <c r="B895" s="161"/>
      <c r="D895" s="151" t="s">
        <v>197</v>
      </c>
      <c r="E895" s="162" t="s">
        <v>1</v>
      </c>
      <c r="F895" s="163" t="s">
        <v>722</v>
      </c>
      <c r="H895" s="164">
        <v>8.4</v>
      </c>
      <c r="I895" s="165"/>
      <c r="L895" s="161"/>
      <c r="M895" s="166"/>
      <c r="T895" s="167"/>
      <c r="AT895" s="162" t="s">
        <v>197</v>
      </c>
      <c r="AU895" s="162" t="s">
        <v>84</v>
      </c>
      <c r="AV895" s="13" t="s">
        <v>84</v>
      </c>
      <c r="AW895" s="13" t="s">
        <v>30</v>
      </c>
      <c r="AX895" s="13" t="s">
        <v>73</v>
      </c>
      <c r="AY895" s="162" t="s">
        <v>187</v>
      </c>
    </row>
    <row r="896" spans="2:51" s="13" customFormat="1" ht="11.25">
      <c r="B896" s="161"/>
      <c r="D896" s="151" t="s">
        <v>197</v>
      </c>
      <c r="E896" s="162" t="s">
        <v>1</v>
      </c>
      <c r="F896" s="163" t="s">
        <v>723</v>
      </c>
      <c r="H896" s="164">
        <v>1.02</v>
      </c>
      <c r="I896" s="165"/>
      <c r="L896" s="161"/>
      <c r="M896" s="166"/>
      <c r="T896" s="167"/>
      <c r="AT896" s="162" t="s">
        <v>197</v>
      </c>
      <c r="AU896" s="162" t="s">
        <v>84</v>
      </c>
      <c r="AV896" s="13" t="s">
        <v>84</v>
      </c>
      <c r="AW896" s="13" t="s">
        <v>30</v>
      </c>
      <c r="AX896" s="13" t="s">
        <v>73</v>
      </c>
      <c r="AY896" s="162" t="s">
        <v>187</v>
      </c>
    </row>
    <row r="897" spans="2:65" s="13" customFormat="1" ht="11.25">
      <c r="B897" s="161"/>
      <c r="D897" s="151" t="s">
        <v>197</v>
      </c>
      <c r="E897" s="162" t="s">
        <v>1</v>
      </c>
      <c r="F897" s="163" t="s">
        <v>724</v>
      </c>
      <c r="H897" s="164">
        <v>1.24</v>
      </c>
      <c r="I897" s="165"/>
      <c r="L897" s="161"/>
      <c r="M897" s="166"/>
      <c r="T897" s="167"/>
      <c r="AT897" s="162" t="s">
        <v>197</v>
      </c>
      <c r="AU897" s="162" t="s">
        <v>84</v>
      </c>
      <c r="AV897" s="13" t="s">
        <v>84</v>
      </c>
      <c r="AW897" s="13" t="s">
        <v>30</v>
      </c>
      <c r="AX897" s="13" t="s">
        <v>73</v>
      </c>
      <c r="AY897" s="162" t="s">
        <v>187</v>
      </c>
    </row>
    <row r="898" spans="2:65" s="13" customFormat="1" ht="11.25">
      <c r="B898" s="161"/>
      <c r="D898" s="151" t="s">
        <v>197</v>
      </c>
      <c r="E898" s="162" t="s">
        <v>1</v>
      </c>
      <c r="F898" s="163" t="s">
        <v>725</v>
      </c>
      <c r="H898" s="164">
        <v>0.33700000000000002</v>
      </c>
      <c r="I898" s="165"/>
      <c r="L898" s="161"/>
      <c r="M898" s="166"/>
      <c r="T898" s="167"/>
      <c r="AT898" s="162" t="s">
        <v>197</v>
      </c>
      <c r="AU898" s="162" t="s">
        <v>84</v>
      </c>
      <c r="AV898" s="13" t="s">
        <v>84</v>
      </c>
      <c r="AW898" s="13" t="s">
        <v>30</v>
      </c>
      <c r="AX898" s="13" t="s">
        <v>73</v>
      </c>
      <c r="AY898" s="162" t="s">
        <v>187</v>
      </c>
    </row>
    <row r="899" spans="2:65" s="13" customFormat="1" ht="11.25">
      <c r="B899" s="161"/>
      <c r="D899" s="151" t="s">
        <v>197</v>
      </c>
      <c r="E899" s="162" t="s">
        <v>1</v>
      </c>
      <c r="F899" s="163" t="s">
        <v>726</v>
      </c>
      <c r="H899" s="164">
        <v>2.04</v>
      </c>
      <c r="I899" s="165"/>
      <c r="L899" s="161"/>
      <c r="M899" s="166"/>
      <c r="T899" s="167"/>
      <c r="AT899" s="162" t="s">
        <v>197</v>
      </c>
      <c r="AU899" s="162" t="s">
        <v>84</v>
      </c>
      <c r="AV899" s="13" t="s">
        <v>84</v>
      </c>
      <c r="AW899" s="13" t="s">
        <v>30</v>
      </c>
      <c r="AX899" s="13" t="s">
        <v>73</v>
      </c>
      <c r="AY899" s="162" t="s">
        <v>187</v>
      </c>
    </row>
    <row r="900" spans="2:65" s="15" customFormat="1" ht="11.25">
      <c r="B900" s="186"/>
      <c r="D900" s="151" t="s">
        <v>197</v>
      </c>
      <c r="E900" s="187" t="s">
        <v>1</v>
      </c>
      <c r="F900" s="188" t="s">
        <v>492</v>
      </c>
      <c r="H900" s="189">
        <v>681.11799999999994</v>
      </c>
      <c r="I900" s="190"/>
      <c r="L900" s="186"/>
      <c r="M900" s="191"/>
      <c r="T900" s="192"/>
      <c r="AT900" s="187" t="s">
        <v>197</v>
      </c>
      <c r="AU900" s="187" t="s">
        <v>84</v>
      </c>
      <c r="AV900" s="15" t="s">
        <v>210</v>
      </c>
      <c r="AW900" s="15" t="s">
        <v>30</v>
      </c>
      <c r="AX900" s="15" t="s">
        <v>73</v>
      </c>
      <c r="AY900" s="187" t="s">
        <v>187</v>
      </c>
    </row>
    <row r="901" spans="2:65" s="12" customFormat="1" ht="11.25">
      <c r="B901" s="155"/>
      <c r="D901" s="151" t="s">
        <v>197</v>
      </c>
      <c r="E901" s="156" t="s">
        <v>1</v>
      </c>
      <c r="F901" s="157" t="s">
        <v>683</v>
      </c>
      <c r="H901" s="156" t="s">
        <v>1</v>
      </c>
      <c r="I901" s="158"/>
      <c r="L901" s="155"/>
      <c r="M901" s="159"/>
      <c r="T901" s="160"/>
      <c r="AT901" s="156" t="s">
        <v>197</v>
      </c>
      <c r="AU901" s="156" t="s">
        <v>84</v>
      </c>
      <c r="AV901" s="12" t="s">
        <v>80</v>
      </c>
      <c r="AW901" s="12" t="s">
        <v>30</v>
      </c>
      <c r="AX901" s="12" t="s">
        <v>73</v>
      </c>
      <c r="AY901" s="156" t="s">
        <v>187</v>
      </c>
    </row>
    <row r="902" spans="2:65" s="13" customFormat="1" ht="11.25">
      <c r="B902" s="161"/>
      <c r="D902" s="151" t="s">
        <v>197</v>
      </c>
      <c r="E902" s="162" t="s">
        <v>1</v>
      </c>
      <c r="F902" s="163" t="s">
        <v>684</v>
      </c>
      <c r="H902" s="164">
        <v>24.82</v>
      </c>
      <c r="I902" s="165"/>
      <c r="L902" s="161"/>
      <c r="M902" s="166"/>
      <c r="T902" s="167"/>
      <c r="AT902" s="162" t="s">
        <v>197</v>
      </c>
      <c r="AU902" s="162" t="s">
        <v>84</v>
      </c>
      <c r="AV902" s="13" t="s">
        <v>84</v>
      </c>
      <c r="AW902" s="13" t="s">
        <v>30</v>
      </c>
      <c r="AX902" s="13" t="s">
        <v>73</v>
      </c>
      <c r="AY902" s="162" t="s">
        <v>187</v>
      </c>
    </row>
    <row r="903" spans="2:65" s="15" customFormat="1" ht="11.25">
      <c r="B903" s="186"/>
      <c r="D903" s="151" t="s">
        <v>197</v>
      </c>
      <c r="E903" s="187" t="s">
        <v>1</v>
      </c>
      <c r="F903" s="188" t="s">
        <v>492</v>
      </c>
      <c r="H903" s="189">
        <v>24.82</v>
      </c>
      <c r="I903" s="190"/>
      <c r="L903" s="186"/>
      <c r="M903" s="191"/>
      <c r="T903" s="192"/>
      <c r="AT903" s="187" t="s">
        <v>197</v>
      </c>
      <c r="AU903" s="187" t="s">
        <v>84</v>
      </c>
      <c r="AV903" s="15" t="s">
        <v>210</v>
      </c>
      <c r="AW903" s="15" t="s">
        <v>30</v>
      </c>
      <c r="AX903" s="15" t="s">
        <v>73</v>
      </c>
      <c r="AY903" s="187" t="s">
        <v>187</v>
      </c>
    </row>
    <row r="904" spans="2:65" s="14" customFormat="1" ht="11.25">
      <c r="B904" s="168"/>
      <c r="D904" s="151" t="s">
        <v>197</v>
      </c>
      <c r="E904" s="169" t="s">
        <v>1</v>
      </c>
      <c r="F904" s="170" t="s">
        <v>202</v>
      </c>
      <c r="H904" s="171">
        <v>705.93799999999999</v>
      </c>
      <c r="I904" s="172"/>
      <c r="L904" s="168"/>
      <c r="M904" s="173"/>
      <c r="T904" s="174"/>
      <c r="AT904" s="169" t="s">
        <v>197</v>
      </c>
      <c r="AU904" s="169" t="s">
        <v>84</v>
      </c>
      <c r="AV904" s="14" t="s">
        <v>193</v>
      </c>
      <c r="AW904" s="14" t="s">
        <v>30</v>
      </c>
      <c r="AX904" s="14" t="s">
        <v>80</v>
      </c>
      <c r="AY904" s="169" t="s">
        <v>187</v>
      </c>
    </row>
    <row r="905" spans="2:65" s="1" customFormat="1" ht="33" customHeight="1">
      <c r="B905" s="32"/>
      <c r="C905" s="137" t="s">
        <v>871</v>
      </c>
      <c r="D905" s="137" t="s">
        <v>189</v>
      </c>
      <c r="E905" s="138" t="s">
        <v>872</v>
      </c>
      <c r="F905" s="139" t="s">
        <v>873</v>
      </c>
      <c r="G905" s="140" t="s">
        <v>192</v>
      </c>
      <c r="H905" s="141">
        <v>1.68</v>
      </c>
      <c r="I905" s="142"/>
      <c r="J905" s="143">
        <f>ROUND(I905*H905,2)</f>
        <v>0</v>
      </c>
      <c r="K905" s="144"/>
      <c r="L905" s="32"/>
      <c r="M905" s="145" t="s">
        <v>1</v>
      </c>
      <c r="N905" s="146" t="s">
        <v>39</v>
      </c>
      <c r="P905" s="147">
        <f>O905*H905</f>
        <v>0</v>
      </c>
      <c r="Q905" s="147">
        <v>0</v>
      </c>
      <c r="R905" s="147">
        <f>Q905*H905</f>
        <v>0</v>
      </c>
      <c r="S905" s="147">
        <v>0</v>
      </c>
      <c r="T905" s="148">
        <f>S905*H905</f>
        <v>0</v>
      </c>
      <c r="AR905" s="149" t="s">
        <v>193</v>
      </c>
      <c r="AT905" s="149" t="s">
        <v>189</v>
      </c>
      <c r="AU905" s="149" t="s">
        <v>84</v>
      </c>
      <c r="AY905" s="17" t="s">
        <v>187</v>
      </c>
      <c r="BE905" s="150">
        <f>IF(N905="základní",J905,0)</f>
        <v>0</v>
      </c>
      <c r="BF905" s="150">
        <f>IF(N905="snížená",J905,0)</f>
        <v>0</v>
      </c>
      <c r="BG905" s="150">
        <f>IF(N905="zákl. přenesená",J905,0)</f>
        <v>0</v>
      </c>
      <c r="BH905" s="150">
        <f>IF(N905="sníž. přenesená",J905,0)</f>
        <v>0</v>
      </c>
      <c r="BI905" s="150">
        <f>IF(N905="nulová",J905,0)</f>
        <v>0</v>
      </c>
      <c r="BJ905" s="17" t="s">
        <v>84</v>
      </c>
      <c r="BK905" s="150">
        <f>ROUND(I905*H905,2)</f>
        <v>0</v>
      </c>
      <c r="BL905" s="17" t="s">
        <v>193</v>
      </c>
      <c r="BM905" s="149" t="s">
        <v>874</v>
      </c>
    </row>
    <row r="906" spans="2:65" s="1" customFormat="1" ht="185.25">
      <c r="B906" s="32"/>
      <c r="D906" s="151" t="s">
        <v>195</v>
      </c>
      <c r="F906" s="152" t="s">
        <v>875</v>
      </c>
      <c r="I906" s="153"/>
      <c r="L906" s="32"/>
      <c r="M906" s="154"/>
      <c r="T906" s="56"/>
      <c r="AT906" s="17" t="s">
        <v>195</v>
      </c>
      <c r="AU906" s="17" t="s">
        <v>84</v>
      </c>
    </row>
    <row r="907" spans="2:65" s="12" customFormat="1" ht="11.25">
      <c r="B907" s="155"/>
      <c r="D907" s="151" t="s">
        <v>197</v>
      </c>
      <c r="E907" s="156" t="s">
        <v>1</v>
      </c>
      <c r="F907" s="157" t="s">
        <v>238</v>
      </c>
      <c r="H907" s="156" t="s">
        <v>1</v>
      </c>
      <c r="I907" s="158"/>
      <c r="L907" s="155"/>
      <c r="M907" s="159"/>
      <c r="T907" s="160"/>
      <c r="AT907" s="156" t="s">
        <v>197</v>
      </c>
      <c r="AU907" s="156" t="s">
        <v>84</v>
      </c>
      <c r="AV907" s="12" t="s">
        <v>80</v>
      </c>
      <c r="AW907" s="12" t="s">
        <v>30</v>
      </c>
      <c r="AX907" s="12" t="s">
        <v>73</v>
      </c>
      <c r="AY907" s="156" t="s">
        <v>187</v>
      </c>
    </row>
    <row r="908" spans="2:65" s="13" customFormat="1" ht="11.25">
      <c r="B908" s="161"/>
      <c r="D908" s="151" t="s">
        <v>197</v>
      </c>
      <c r="E908" s="162" t="s">
        <v>1</v>
      </c>
      <c r="F908" s="163" t="s">
        <v>876</v>
      </c>
      <c r="H908" s="164">
        <v>1.68</v>
      </c>
      <c r="I908" s="165"/>
      <c r="L908" s="161"/>
      <c r="M908" s="166"/>
      <c r="T908" s="167"/>
      <c r="AT908" s="162" t="s">
        <v>197</v>
      </c>
      <c r="AU908" s="162" t="s">
        <v>84</v>
      </c>
      <c r="AV908" s="13" t="s">
        <v>84</v>
      </c>
      <c r="AW908" s="13" t="s">
        <v>30</v>
      </c>
      <c r="AX908" s="13" t="s">
        <v>73</v>
      </c>
      <c r="AY908" s="162" t="s">
        <v>187</v>
      </c>
    </row>
    <row r="909" spans="2:65" s="14" customFormat="1" ht="11.25">
      <c r="B909" s="168"/>
      <c r="D909" s="151" t="s">
        <v>197</v>
      </c>
      <c r="E909" s="169" t="s">
        <v>1</v>
      </c>
      <c r="F909" s="170" t="s">
        <v>202</v>
      </c>
      <c r="H909" s="171">
        <v>1.68</v>
      </c>
      <c r="I909" s="172"/>
      <c r="L909" s="168"/>
      <c r="M909" s="173"/>
      <c r="T909" s="174"/>
      <c r="AT909" s="169" t="s">
        <v>197</v>
      </c>
      <c r="AU909" s="169" t="s">
        <v>84</v>
      </c>
      <c r="AV909" s="14" t="s">
        <v>193</v>
      </c>
      <c r="AW909" s="14" t="s">
        <v>30</v>
      </c>
      <c r="AX909" s="14" t="s">
        <v>80</v>
      </c>
      <c r="AY909" s="169" t="s">
        <v>187</v>
      </c>
    </row>
    <row r="910" spans="2:65" s="1" customFormat="1" ht="44.25" customHeight="1">
      <c r="B910" s="32"/>
      <c r="C910" s="137" t="s">
        <v>877</v>
      </c>
      <c r="D910" s="137" t="s">
        <v>189</v>
      </c>
      <c r="E910" s="138" t="s">
        <v>878</v>
      </c>
      <c r="F910" s="139" t="s">
        <v>879</v>
      </c>
      <c r="G910" s="140" t="s">
        <v>192</v>
      </c>
      <c r="H910" s="141">
        <v>1.68</v>
      </c>
      <c r="I910" s="142"/>
      <c r="J910" s="143">
        <f>ROUND(I910*H910,2)</f>
        <v>0</v>
      </c>
      <c r="K910" s="144"/>
      <c r="L910" s="32"/>
      <c r="M910" s="145" t="s">
        <v>1</v>
      </c>
      <c r="N910" s="146" t="s">
        <v>39</v>
      </c>
      <c r="P910" s="147">
        <f>O910*H910</f>
        <v>0</v>
      </c>
      <c r="Q910" s="147">
        <v>0</v>
      </c>
      <c r="R910" s="147">
        <f>Q910*H910</f>
        <v>0</v>
      </c>
      <c r="S910" s="147">
        <v>0</v>
      </c>
      <c r="T910" s="148">
        <f>S910*H910</f>
        <v>0</v>
      </c>
      <c r="AR910" s="149" t="s">
        <v>193</v>
      </c>
      <c r="AT910" s="149" t="s">
        <v>189</v>
      </c>
      <c r="AU910" s="149" t="s">
        <v>84</v>
      </c>
      <c r="AY910" s="17" t="s">
        <v>187</v>
      </c>
      <c r="BE910" s="150">
        <f>IF(N910="základní",J910,0)</f>
        <v>0</v>
      </c>
      <c r="BF910" s="150">
        <f>IF(N910="snížená",J910,0)</f>
        <v>0</v>
      </c>
      <c r="BG910" s="150">
        <f>IF(N910="zákl. přenesená",J910,0)</f>
        <v>0</v>
      </c>
      <c r="BH910" s="150">
        <f>IF(N910="sníž. přenesená",J910,0)</f>
        <v>0</v>
      </c>
      <c r="BI910" s="150">
        <f>IF(N910="nulová",J910,0)</f>
        <v>0</v>
      </c>
      <c r="BJ910" s="17" t="s">
        <v>84</v>
      </c>
      <c r="BK910" s="150">
        <f>ROUND(I910*H910,2)</f>
        <v>0</v>
      </c>
      <c r="BL910" s="17" t="s">
        <v>193</v>
      </c>
      <c r="BM910" s="149" t="s">
        <v>880</v>
      </c>
    </row>
    <row r="911" spans="2:65" s="1" customFormat="1" ht="78">
      <c r="B911" s="32"/>
      <c r="D911" s="151" t="s">
        <v>195</v>
      </c>
      <c r="F911" s="152" t="s">
        <v>881</v>
      </c>
      <c r="I911" s="153"/>
      <c r="L911" s="32"/>
      <c r="M911" s="154"/>
      <c r="T911" s="56"/>
      <c r="AT911" s="17" t="s">
        <v>195</v>
      </c>
      <c r="AU911" s="17" t="s">
        <v>84</v>
      </c>
    </row>
    <row r="912" spans="2:65" s="1" customFormat="1" ht="16.5" customHeight="1">
      <c r="B912" s="32"/>
      <c r="C912" s="137" t="s">
        <v>882</v>
      </c>
      <c r="D912" s="137" t="s">
        <v>189</v>
      </c>
      <c r="E912" s="138" t="s">
        <v>883</v>
      </c>
      <c r="F912" s="139" t="s">
        <v>884</v>
      </c>
      <c r="G912" s="140" t="s">
        <v>245</v>
      </c>
      <c r="H912" s="141">
        <v>2.25</v>
      </c>
      <c r="I912" s="142"/>
      <c r="J912" s="143">
        <f>ROUND(I912*H912,2)</f>
        <v>0</v>
      </c>
      <c r="K912" s="144"/>
      <c r="L912" s="32"/>
      <c r="M912" s="145" t="s">
        <v>1</v>
      </c>
      <c r="N912" s="146" t="s">
        <v>39</v>
      </c>
      <c r="P912" s="147">
        <f>O912*H912</f>
        <v>0</v>
      </c>
      <c r="Q912" s="147">
        <v>0</v>
      </c>
      <c r="R912" s="147">
        <f>Q912*H912</f>
        <v>0</v>
      </c>
      <c r="S912" s="147">
        <v>0</v>
      </c>
      <c r="T912" s="148">
        <f>S912*H912</f>
        <v>0</v>
      </c>
      <c r="AR912" s="149" t="s">
        <v>193</v>
      </c>
      <c r="AT912" s="149" t="s">
        <v>189</v>
      </c>
      <c r="AU912" s="149" t="s">
        <v>84</v>
      </c>
      <c r="AY912" s="17" t="s">
        <v>187</v>
      </c>
      <c r="BE912" s="150">
        <f>IF(N912="základní",J912,0)</f>
        <v>0</v>
      </c>
      <c r="BF912" s="150">
        <f>IF(N912="snížená",J912,0)</f>
        <v>0</v>
      </c>
      <c r="BG912" s="150">
        <f>IF(N912="zákl. přenesená",J912,0)</f>
        <v>0</v>
      </c>
      <c r="BH912" s="150">
        <f>IF(N912="sníž. přenesená",J912,0)</f>
        <v>0</v>
      </c>
      <c r="BI912" s="150">
        <f>IF(N912="nulová",J912,0)</f>
        <v>0</v>
      </c>
      <c r="BJ912" s="17" t="s">
        <v>84</v>
      </c>
      <c r="BK912" s="150">
        <f>ROUND(I912*H912,2)</f>
        <v>0</v>
      </c>
      <c r="BL912" s="17" t="s">
        <v>193</v>
      </c>
      <c r="BM912" s="149" t="s">
        <v>885</v>
      </c>
    </row>
    <row r="913" spans="2:65" s="12" customFormat="1" ht="11.25">
      <c r="B913" s="155"/>
      <c r="D913" s="151" t="s">
        <v>197</v>
      </c>
      <c r="E913" s="156" t="s">
        <v>1</v>
      </c>
      <c r="F913" s="157" t="s">
        <v>238</v>
      </c>
      <c r="H913" s="156" t="s">
        <v>1</v>
      </c>
      <c r="I913" s="158"/>
      <c r="L913" s="155"/>
      <c r="M913" s="159"/>
      <c r="T913" s="160"/>
      <c r="AT913" s="156" t="s">
        <v>197</v>
      </c>
      <c r="AU913" s="156" t="s">
        <v>84</v>
      </c>
      <c r="AV913" s="12" t="s">
        <v>80</v>
      </c>
      <c r="AW913" s="12" t="s">
        <v>30</v>
      </c>
      <c r="AX913" s="12" t="s">
        <v>73</v>
      </c>
      <c r="AY913" s="156" t="s">
        <v>187</v>
      </c>
    </row>
    <row r="914" spans="2:65" s="13" customFormat="1" ht="11.25">
      <c r="B914" s="161"/>
      <c r="D914" s="151" t="s">
        <v>197</v>
      </c>
      <c r="E914" s="162" t="s">
        <v>1</v>
      </c>
      <c r="F914" s="163" t="s">
        <v>886</v>
      </c>
      <c r="H914" s="164">
        <v>2.25</v>
      </c>
      <c r="I914" s="165"/>
      <c r="L914" s="161"/>
      <c r="M914" s="166"/>
      <c r="T914" s="167"/>
      <c r="AT914" s="162" t="s">
        <v>197</v>
      </c>
      <c r="AU914" s="162" t="s">
        <v>84</v>
      </c>
      <c r="AV914" s="13" t="s">
        <v>84</v>
      </c>
      <c r="AW914" s="13" t="s">
        <v>30</v>
      </c>
      <c r="AX914" s="13" t="s">
        <v>73</v>
      </c>
      <c r="AY914" s="162" t="s">
        <v>187</v>
      </c>
    </row>
    <row r="915" spans="2:65" s="14" customFormat="1" ht="11.25">
      <c r="B915" s="168"/>
      <c r="D915" s="151" t="s">
        <v>197</v>
      </c>
      <c r="E915" s="169" t="s">
        <v>1</v>
      </c>
      <c r="F915" s="170" t="s">
        <v>202</v>
      </c>
      <c r="H915" s="171">
        <v>2.25</v>
      </c>
      <c r="I915" s="172"/>
      <c r="L915" s="168"/>
      <c r="M915" s="173"/>
      <c r="T915" s="174"/>
      <c r="AT915" s="169" t="s">
        <v>197</v>
      </c>
      <c r="AU915" s="169" t="s">
        <v>84</v>
      </c>
      <c r="AV915" s="14" t="s">
        <v>193</v>
      </c>
      <c r="AW915" s="14" t="s">
        <v>30</v>
      </c>
      <c r="AX915" s="14" t="s">
        <v>80</v>
      </c>
      <c r="AY915" s="169" t="s">
        <v>187</v>
      </c>
    </row>
    <row r="916" spans="2:65" s="1" customFormat="1" ht="16.5" customHeight="1">
      <c r="B916" s="32"/>
      <c r="C916" s="137" t="s">
        <v>887</v>
      </c>
      <c r="D916" s="137" t="s">
        <v>189</v>
      </c>
      <c r="E916" s="138" t="s">
        <v>888</v>
      </c>
      <c r="F916" s="139" t="s">
        <v>889</v>
      </c>
      <c r="G916" s="140" t="s">
        <v>245</v>
      </c>
      <c r="H916" s="141">
        <v>2.25</v>
      </c>
      <c r="I916" s="142"/>
      <c r="J916" s="143">
        <f>ROUND(I916*H916,2)</f>
        <v>0</v>
      </c>
      <c r="K916" s="144"/>
      <c r="L916" s="32"/>
      <c r="M916" s="145" t="s">
        <v>1</v>
      </c>
      <c r="N916" s="146" t="s">
        <v>39</v>
      </c>
      <c r="P916" s="147">
        <f>O916*H916</f>
        <v>0</v>
      </c>
      <c r="Q916" s="147">
        <v>0</v>
      </c>
      <c r="R916" s="147">
        <f>Q916*H916</f>
        <v>0</v>
      </c>
      <c r="S916" s="147">
        <v>0</v>
      </c>
      <c r="T916" s="148">
        <f>S916*H916</f>
        <v>0</v>
      </c>
      <c r="AR916" s="149" t="s">
        <v>193</v>
      </c>
      <c r="AT916" s="149" t="s">
        <v>189</v>
      </c>
      <c r="AU916" s="149" t="s">
        <v>84</v>
      </c>
      <c r="AY916" s="17" t="s">
        <v>187</v>
      </c>
      <c r="BE916" s="150">
        <f>IF(N916="základní",J916,0)</f>
        <v>0</v>
      </c>
      <c r="BF916" s="150">
        <f>IF(N916="snížená",J916,0)</f>
        <v>0</v>
      </c>
      <c r="BG916" s="150">
        <f>IF(N916="zákl. přenesená",J916,0)</f>
        <v>0</v>
      </c>
      <c r="BH916" s="150">
        <f>IF(N916="sníž. přenesená",J916,0)</f>
        <v>0</v>
      </c>
      <c r="BI916" s="150">
        <f>IF(N916="nulová",J916,0)</f>
        <v>0</v>
      </c>
      <c r="BJ916" s="17" t="s">
        <v>84</v>
      </c>
      <c r="BK916" s="150">
        <f>ROUND(I916*H916,2)</f>
        <v>0</v>
      </c>
      <c r="BL916" s="17" t="s">
        <v>193</v>
      </c>
      <c r="BM916" s="149" t="s">
        <v>890</v>
      </c>
    </row>
    <row r="917" spans="2:65" s="1" customFormat="1" ht="21.75" customHeight="1">
      <c r="B917" s="32"/>
      <c r="C917" s="137" t="s">
        <v>891</v>
      </c>
      <c r="D917" s="137" t="s">
        <v>189</v>
      </c>
      <c r="E917" s="138" t="s">
        <v>892</v>
      </c>
      <c r="F917" s="139" t="s">
        <v>893</v>
      </c>
      <c r="G917" s="140" t="s">
        <v>217</v>
      </c>
      <c r="H917" s="141">
        <v>0.25600000000000001</v>
      </c>
      <c r="I917" s="142"/>
      <c r="J917" s="143">
        <f>ROUND(I917*H917,2)</f>
        <v>0</v>
      </c>
      <c r="K917" s="144"/>
      <c r="L917" s="32"/>
      <c r="M917" s="145" t="s">
        <v>1</v>
      </c>
      <c r="N917" s="146" t="s">
        <v>39</v>
      </c>
      <c r="P917" s="147">
        <f>O917*H917</f>
        <v>0</v>
      </c>
      <c r="Q917" s="147">
        <v>0</v>
      </c>
      <c r="R917" s="147">
        <f>Q917*H917</f>
        <v>0</v>
      </c>
      <c r="S917" s="147">
        <v>0</v>
      </c>
      <c r="T917" s="148">
        <f>S917*H917</f>
        <v>0</v>
      </c>
      <c r="AR917" s="149" t="s">
        <v>193</v>
      </c>
      <c r="AT917" s="149" t="s">
        <v>189</v>
      </c>
      <c r="AU917" s="149" t="s">
        <v>84</v>
      </c>
      <c r="AY917" s="17" t="s">
        <v>187</v>
      </c>
      <c r="BE917" s="150">
        <f>IF(N917="základní",J917,0)</f>
        <v>0</v>
      </c>
      <c r="BF917" s="150">
        <f>IF(N917="snížená",J917,0)</f>
        <v>0</v>
      </c>
      <c r="BG917" s="150">
        <f>IF(N917="zákl. přenesená",J917,0)</f>
        <v>0</v>
      </c>
      <c r="BH917" s="150">
        <f>IF(N917="sníž. přenesená",J917,0)</f>
        <v>0</v>
      </c>
      <c r="BI917" s="150">
        <f>IF(N917="nulová",J917,0)</f>
        <v>0</v>
      </c>
      <c r="BJ917" s="17" t="s">
        <v>84</v>
      </c>
      <c r="BK917" s="150">
        <f>ROUND(I917*H917,2)</f>
        <v>0</v>
      </c>
      <c r="BL917" s="17" t="s">
        <v>193</v>
      </c>
      <c r="BM917" s="149" t="s">
        <v>894</v>
      </c>
    </row>
    <row r="918" spans="2:65" s="1" customFormat="1" ht="39">
      <c r="B918" s="32"/>
      <c r="D918" s="151" t="s">
        <v>195</v>
      </c>
      <c r="F918" s="152" t="s">
        <v>895</v>
      </c>
      <c r="I918" s="153"/>
      <c r="L918" s="32"/>
      <c r="M918" s="154"/>
      <c r="T918" s="56"/>
      <c r="AT918" s="17" t="s">
        <v>195</v>
      </c>
      <c r="AU918" s="17" t="s">
        <v>84</v>
      </c>
    </row>
    <row r="919" spans="2:65" s="12" customFormat="1" ht="11.25">
      <c r="B919" s="155"/>
      <c r="D919" s="151" t="s">
        <v>197</v>
      </c>
      <c r="E919" s="156" t="s">
        <v>1</v>
      </c>
      <c r="F919" s="157" t="s">
        <v>238</v>
      </c>
      <c r="H919" s="156" t="s">
        <v>1</v>
      </c>
      <c r="I919" s="158"/>
      <c r="L919" s="155"/>
      <c r="M919" s="159"/>
      <c r="T919" s="160"/>
      <c r="AT919" s="156" t="s">
        <v>197</v>
      </c>
      <c r="AU919" s="156" t="s">
        <v>84</v>
      </c>
      <c r="AV919" s="12" t="s">
        <v>80</v>
      </c>
      <c r="AW919" s="12" t="s">
        <v>30</v>
      </c>
      <c r="AX919" s="12" t="s">
        <v>73</v>
      </c>
      <c r="AY919" s="156" t="s">
        <v>187</v>
      </c>
    </row>
    <row r="920" spans="2:65" s="13" customFormat="1" ht="11.25">
      <c r="B920" s="161"/>
      <c r="D920" s="151" t="s">
        <v>197</v>
      </c>
      <c r="E920" s="162" t="s">
        <v>1</v>
      </c>
      <c r="F920" s="163" t="s">
        <v>896</v>
      </c>
      <c r="H920" s="164">
        <v>0.25600000000000001</v>
      </c>
      <c r="I920" s="165"/>
      <c r="L920" s="161"/>
      <c r="M920" s="166"/>
      <c r="T920" s="167"/>
      <c r="AT920" s="162" t="s">
        <v>197</v>
      </c>
      <c r="AU920" s="162" t="s">
        <v>84</v>
      </c>
      <c r="AV920" s="13" t="s">
        <v>84</v>
      </c>
      <c r="AW920" s="13" t="s">
        <v>30</v>
      </c>
      <c r="AX920" s="13" t="s">
        <v>73</v>
      </c>
      <c r="AY920" s="162" t="s">
        <v>187</v>
      </c>
    </row>
    <row r="921" spans="2:65" s="14" customFormat="1" ht="11.25">
      <c r="B921" s="168"/>
      <c r="D921" s="151" t="s">
        <v>197</v>
      </c>
      <c r="E921" s="169" t="s">
        <v>1</v>
      </c>
      <c r="F921" s="170" t="s">
        <v>202</v>
      </c>
      <c r="H921" s="171">
        <v>0.25600000000000001</v>
      </c>
      <c r="I921" s="172"/>
      <c r="L921" s="168"/>
      <c r="M921" s="173"/>
      <c r="T921" s="174"/>
      <c r="AT921" s="169" t="s">
        <v>197</v>
      </c>
      <c r="AU921" s="169" t="s">
        <v>84</v>
      </c>
      <c r="AV921" s="14" t="s">
        <v>193</v>
      </c>
      <c r="AW921" s="14" t="s">
        <v>30</v>
      </c>
      <c r="AX921" s="14" t="s">
        <v>80</v>
      </c>
      <c r="AY921" s="169" t="s">
        <v>187</v>
      </c>
    </row>
    <row r="922" spans="2:65" s="1" customFormat="1" ht="33" customHeight="1">
      <c r="B922" s="32"/>
      <c r="C922" s="137" t="s">
        <v>897</v>
      </c>
      <c r="D922" s="137" t="s">
        <v>189</v>
      </c>
      <c r="E922" s="138" t="s">
        <v>898</v>
      </c>
      <c r="F922" s="139" t="s">
        <v>899</v>
      </c>
      <c r="G922" s="140" t="s">
        <v>245</v>
      </c>
      <c r="H922" s="141">
        <v>13</v>
      </c>
      <c r="I922" s="142"/>
      <c r="J922" s="143">
        <f>ROUND(I922*H922,2)</f>
        <v>0</v>
      </c>
      <c r="K922" s="144"/>
      <c r="L922" s="32"/>
      <c r="M922" s="145" t="s">
        <v>1</v>
      </c>
      <c r="N922" s="146" t="s">
        <v>39</v>
      </c>
      <c r="P922" s="147">
        <f>O922*H922</f>
        <v>0</v>
      </c>
      <c r="Q922" s="147">
        <v>0</v>
      </c>
      <c r="R922" s="147">
        <f>Q922*H922</f>
        <v>0</v>
      </c>
      <c r="S922" s="147">
        <v>0</v>
      </c>
      <c r="T922" s="148">
        <f>S922*H922</f>
        <v>0</v>
      </c>
      <c r="AR922" s="149" t="s">
        <v>193</v>
      </c>
      <c r="AT922" s="149" t="s">
        <v>189</v>
      </c>
      <c r="AU922" s="149" t="s">
        <v>84</v>
      </c>
      <c r="AY922" s="17" t="s">
        <v>187</v>
      </c>
      <c r="BE922" s="150">
        <f>IF(N922="základní",J922,0)</f>
        <v>0</v>
      </c>
      <c r="BF922" s="150">
        <f>IF(N922="snížená",J922,0)</f>
        <v>0</v>
      </c>
      <c r="BG922" s="150">
        <f>IF(N922="zákl. přenesená",J922,0)</f>
        <v>0</v>
      </c>
      <c r="BH922" s="150">
        <f>IF(N922="sníž. přenesená",J922,0)</f>
        <v>0</v>
      </c>
      <c r="BI922" s="150">
        <f>IF(N922="nulová",J922,0)</f>
        <v>0</v>
      </c>
      <c r="BJ922" s="17" t="s">
        <v>84</v>
      </c>
      <c r="BK922" s="150">
        <f>ROUND(I922*H922,2)</f>
        <v>0</v>
      </c>
      <c r="BL922" s="17" t="s">
        <v>193</v>
      </c>
      <c r="BM922" s="149" t="s">
        <v>900</v>
      </c>
    </row>
    <row r="923" spans="2:65" s="1" customFormat="1" ht="146.25">
      <c r="B923" s="32"/>
      <c r="D923" s="151" t="s">
        <v>195</v>
      </c>
      <c r="F923" s="152" t="s">
        <v>901</v>
      </c>
      <c r="I923" s="153"/>
      <c r="L923" s="32"/>
      <c r="M923" s="154"/>
      <c r="T923" s="56"/>
      <c r="AT923" s="17" t="s">
        <v>195</v>
      </c>
      <c r="AU923" s="17" t="s">
        <v>84</v>
      </c>
    </row>
    <row r="924" spans="2:65" s="1" customFormat="1" ht="37.9" customHeight="1">
      <c r="B924" s="32"/>
      <c r="C924" s="137" t="s">
        <v>902</v>
      </c>
      <c r="D924" s="137" t="s">
        <v>189</v>
      </c>
      <c r="E924" s="138" t="s">
        <v>903</v>
      </c>
      <c r="F924" s="139" t="s">
        <v>904</v>
      </c>
      <c r="G924" s="140" t="s">
        <v>245</v>
      </c>
      <c r="H924" s="141">
        <v>49.64</v>
      </c>
      <c r="I924" s="142"/>
      <c r="J924" s="143">
        <f>ROUND(I924*H924,2)</f>
        <v>0</v>
      </c>
      <c r="K924" s="144"/>
      <c r="L924" s="32"/>
      <c r="M924" s="145" t="s">
        <v>1</v>
      </c>
      <c r="N924" s="146" t="s">
        <v>39</v>
      </c>
      <c r="P924" s="147">
        <f>O924*H924</f>
        <v>0</v>
      </c>
      <c r="Q924" s="147">
        <v>0</v>
      </c>
      <c r="R924" s="147">
        <f>Q924*H924</f>
        <v>0</v>
      </c>
      <c r="S924" s="147">
        <v>0</v>
      </c>
      <c r="T924" s="148">
        <f>S924*H924</f>
        <v>0</v>
      </c>
      <c r="AR924" s="149" t="s">
        <v>193</v>
      </c>
      <c r="AT924" s="149" t="s">
        <v>189</v>
      </c>
      <c r="AU924" s="149" t="s">
        <v>84</v>
      </c>
      <c r="AY924" s="17" t="s">
        <v>187</v>
      </c>
      <c r="BE924" s="150">
        <f>IF(N924="základní",J924,0)</f>
        <v>0</v>
      </c>
      <c r="BF924" s="150">
        <f>IF(N924="snížená",J924,0)</f>
        <v>0</v>
      </c>
      <c r="BG924" s="150">
        <f>IF(N924="zákl. přenesená",J924,0)</f>
        <v>0</v>
      </c>
      <c r="BH924" s="150">
        <f>IF(N924="sníž. přenesená",J924,0)</f>
        <v>0</v>
      </c>
      <c r="BI924" s="150">
        <f>IF(N924="nulová",J924,0)</f>
        <v>0</v>
      </c>
      <c r="BJ924" s="17" t="s">
        <v>84</v>
      </c>
      <c r="BK924" s="150">
        <f>ROUND(I924*H924,2)</f>
        <v>0</v>
      </c>
      <c r="BL924" s="17" t="s">
        <v>193</v>
      </c>
      <c r="BM924" s="149" t="s">
        <v>905</v>
      </c>
    </row>
    <row r="925" spans="2:65" s="1" customFormat="1" ht="29.25">
      <c r="B925" s="32"/>
      <c r="D925" s="151" t="s">
        <v>195</v>
      </c>
      <c r="F925" s="152" t="s">
        <v>651</v>
      </c>
      <c r="I925" s="153"/>
      <c r="L925" s="32"/>
      <c r="M925" s="154"/>
      <c r="T925" s="56"/>
      <c r="AT925" s="17" t="s">
        <v>195</v>
      </c>
      <c r="AU925" s="17" t="s">
        <v>84</v>
      </c>
    </row>
    <row r="926" spans="2:65" s="1" customFormat="1" ht="33" customHeight="1">
      <c r="B926" s="32"/>
      <c r="C926" s="137" t="s">
        <v>906</v>
      </c>
      <c r="D926" s="137" t="s">
        <v>189</v>
      </c>
      <c r="E926" s="138" t="s">
        <v>907</v>
      </c>
      <c r="F926" s="139" t="s">
        <v>908</v>
      </c>
      <c r="G926" s="140" t="s">
        <v>245</v>
      </c>
      <c r="H926" s="141">
        <v>37.6</v>
      </c>
      <c r="I926" s="142"/>
      <c r="J926" s="143">
        <f>ROUND(I926*H926,2)</f>
        <v>0</v>
      </c>
      <c r="K926" s="144"/>
      <c r="L926" s="32"/>
      <c r="M926" s="145" t="s">
        <v>1</v>
      </c>
      <c r="N926" s="146" t="s">
        <v>39</v>
      </c>
      <c r="P926" s="147">
        <f>O926*H926</f>
        <v>0</v>
      </c>
      <c r="Q926" s="147">
        <v>0</v>
      </c>
      <c r="R926" s="147">
        <f>Q926*H926</f>
        <v>0</v>
      </c>
      <c r="S926" s="147">
        <v>0</v>
      </c>
      <c r="T926" s="148">
        <f>S926*H926</f>
        <v>0</v>
      </c>
      <c r="AR926" s="149" t="s">
        <v>193</v>
      </c>
      <c r="AT926" s="149" t="s">
        <v>189</v>
      </c>
      <c r="AU926" s="149" t="s">
        <v>84</v>
      </c>
      <c r="AY926" s="17" t="s">
        <v>187</v>
      </c>
      <c r="BE926" s="150">
        <f>IF(N926="základní",J926,0)</f>
        <v>0</v>
      </c>
      <c r="BF926" s="150">
        <f>IF(N926="snížená",J926,0)</f>
        <v>0</v>
      </c>
      <c r="BG926" s="150">
        <f>IF(N926="zákl. přenesená",J926,0)</f>
        <v>0</v>
      </c>
      <c r="BH926" s="150">
        <f>IF(N926="sníž. přenesená",J926,0)</f>
        <v>0</v>
      </c>
      <c r="BI926" s="150">
        <f>IF(N926="nulová",J926,0)</f>
        <v>0</v>
      </c>
      <c r="BJ926" s="17" t="s">
        <v>84</v>
      </c>
      <c r="BK926" s="150">
        <f>ROUND(I926*H926,2)</f>
        <v>0</v>
      </c>
      <c r="BL926" s="17" t="s">
        <v>193</v>
      </c>
      <c r="BM926" s="149" t="s">
        <v>909</v>
      </c>
    </row>
    <row r="927" spans="2:65" s="12" customFormat="1" ht="11.25">
      <c r="B927" s="155"/>
      <c r="D927" s="151" t="s">
        <v>197</v>
      </c>
      <c r="E927" s="156" t="s">
        <v>1</v>
      </c>
      <c r="F927" s="157" t="s">
        <v>207</v>
      </c>
      <c r="H927" s="156" t="s">
        <v>1</v>
      </c>
      <c r="I927" s="158"/>
      <c r="L927" s="155"/>
      <c r="M927" s="159"/>
      <c r="T927" s="160"/>
      <c r="AT927" s="156" t="s">
        <v>197</v>
      </c>
      <c r="AU927" s="156" t="s">
        <v>84</v>
      </c>
      <c r="AV927" s="12" t="s">
        <v>80</v>
      </c>
      <c r="AW927" s="12" t="s">
        <v>30</v>
      </c>
      <c r="AX927" s="12" t="s">
        <v>73</v>
      </c>
      <c r="AY927" s="156" t="s">
        <v>187</v>
      </c>
    </row>
    <row r="928" spans="2:65" s="12" customFormat="1" ht="11.25">
      <c r="B928" s="155"/>
      <c r="D928" s="151" t="s">
        <v>197</v>
      </c>
      <c r="E928" s="156" t="s">
        <v>1</v>
      </c>
      <c r="F928" s="157" t="s">
        <v>910</v>
      </c>
      <c r="H928" s="156" t="s">
        <v>1</v>
      </c>
      <c r="I928" s="158"/>
      <c r="L928" s="155"/>
      <c r="M928" s="159"/>
      <c r="T928" s="160"/>
      <c r="AT928" s="156" t="s">
        <v>197</v>
      </c>
      <c r="AU928" s="156" t="s">
        <v>84</v>
      </c>
      <c r="AV928" s="12" t="s">
        <v>80</v>
      </c>
      <c r="AW928" s="12" t="s">
        <v>30</v>
      </c>
      <c r="AX928" s="12" t="s">
        <v>73</v>
      </c>
      <c r="AY928" s="156" t="s">
        <v>187</v>
      </c>
    </row>
    <row r="929" spans="2:65" s="13" customFormat="1" ht="11.25">
      <c r="B929" s="161"/>
      <c r="D929" s="151" t="s">
        <v>197</v>
      </c>
      <c r="E929" s="162" t="s">
        <v>1</v>
      </c>
      <c r="F929" s="163" t="s">
        <v>563</v>
      </c>
      <c r="H929" s="164">
        <v>37.6</v>
      </c>
      <c r="I929" s="165"/>
      <c r="L929" s="161"/>
      <c r="M929" s="166"/>
      <c r="T929" s="167"/>
      <c r="AT929" s="162" t="s">
        <v>197</v>
      </c>
      <c r="AU929" s="162" t="s">
        <v>84</v>
      </c>
      <c r="AV929" s="13" t="s">
        <v>84</v>
      </c>
      <c r="AW929" s="13" t="s">
        <v>30</v>
      </c>
      <c r="AX929" s="13" t="s">
        <v>73</v>
      </c>
      <c r="AY929" s="162" t="s">
        <v>187</v>
      </c>
    </row>
    <row r="930" spans="2:65" s="14" customFormat="1" ht="11.25">
      <c r="B930" s="168"/>
      <c r="D930" s="151" t="s">
        <v>197</v>
      </c>
      <c r="E930" s="169" t="s">
        <v>1</v>
      </c>
      <c r="F930" s="170" t="s">
        <v>202</v>
      </c>
      <c r="H930" s="171">
        <v>37.6</v>
      </c>
      <c r="I930" s="172"/>
      <c r="L930" s="168"/>
      <c r="M930" s="173"/>
      <c r="T930" s="174"/>
      <c r="AT930" s="169" t="s">
        <v>197</v>
      </c>
      <c r="AU930" s="169" t="s">
        <v>84</v>
      </c>
      <c r="AV930" s="14" t="s">
        <v>193</v>
      </c>
      <c r="AW930" s="14" t="s">
        <v>30</v>
      </c>
      <c r="AX930" s="14" t="s">
        <v>80</v>
      </c>
      <c r="AY930" s="169" t="s">
        <v>187</v>
      </c>
    </row>
    <row r="931" spans="2:65" s="1" customFormat="1" ht="37.9" customHeight="1">
      <c r="B931" s="32"/>
      <c r="C931" s="137" t="s">
        <v>911</v>
      </c>
      <c r="D931" s="137" t="s">
        <v>189</v>
      </c>
      <c r="E931" s="138" t="s">
        <v>912</v>
      </c>
      <c r="F931" s="139" t="s">
        <v>913</v>
      </c>
      <c r="G931" s="140" t="s">
        <v>397</v>
      </c>
      <c r="H931" s="141">
        <v>77.2</v>
      </c>
      <c r="I931" s="142"/>
      <c r="J931" s="143">
        <f>ROUND(I931*H931,2)</f>
        <v>0</v>
      </c>
      <c r="K931" s="144"/>
      <c r="L931" s="32"/>
      <c r="M931" s="145" t="s">
        <v>1</v>
      </c>
      <c r="N931" s="146" t="s">
        <v>39</v>
      </c>
      <c r="P931" s="147">
        <f>O931*H931</f>
        <v>0</v>
      </c>
      <c r="Q931" s="147">
        <v>0</v>
      </c>
      <c r="R931" s="147">
        <f>Q931*H931</f>
        <v>0</v>
      </c>
      <c r="S931" s="147">
        <v>0</v>
      </c>
      <c r="T931" s="148">
        <f>S931*H931</f>
        <v>0</v>
      </c>
      <c r="AR931" s="149" t="s">
        <v>193</v>
      </c>
      <c r="AT931" s="149" t="s">
        <v>189</v>
      </c>
      <c r="AU931" s="149" t="s">
        <v>84</v>
      </c>
      <c r="AY931" s="17" t="s">
        <v>187</v>
      </c>
      <c r="BE931" s="150">
        <f>IF(N931="základní",J931,0)</f>
        <v>0</v>
      </c>
      <c r="BF931" s="150">
        <f>IF(N931="snížená",J931,0)</f>
        <v>0</v>
      </c>
      <c r="BG931" s="150">
        <f>IF(N931="zákl. přenesená",J931,0)</f>
        <v>0</v>
      </c>
      <c r="BH931" s="150">
        <f>IF(N931="sníž. přenesená",J931,0)</f>
        <v>0</v>
      </c>
      <c r="BI931" s="150">
        <f>IF(N931="nulová",J931,0)</f>
        <v>0</v>
      </c>
      <c r="BJ931" s="17" t="s">
        <v>84</v>
      </c>
      <c r="BK931" s="150">
        <f>ROUND(I931*H931,2)</f>
        <v>0</v>
      </c>
      <c r="BL931" s="17" t="s">
        <v>193</v>
      </c>
      <c r="BM931" s="149" t="s">
        <v>914</v>
      </c>
    </row>
    <row r="932" spans="2:65" s="12" customFormat="1" ht="11.25">
      <c r="B932" s="155"/>
      <c r="D932" s="151" t="s">
        <v>197</v>
      </c>
      <c r="E932" s="156" t="s">
        <v>1</v>
      </c>
      <c r="F932" s="157" t="s">
        <v>207</v>
      </c>
      <c r="H932" s="156" t="s">
        <v>1</v>
      </c>
      <c r="I932" s="158"/>
      <c r="L932" s="155"/>
      <c r="M932" s="159"/>
      <c r="T932" s="160"/>
      <c r="AT932" s="156" t="s">
        <v>197</v>
      </c>
      <c r="AU932" s="156" t="s">
        <v>84</v>
      </c>
      <c r="AV932" s="12" t="s">
        <v>80</v>
      </c>
      <c r="AW932" s="12" t="s">
        <v>30</v>
      </c>
      <c r="AX932" s="12" t="s">
        <v>73</v>
      </c>
      <c r="AY932" s="156" t="s">
        <v>187</v>
      </c>
    </row>
    <row r="933" spans="2:65" s="13" customFormat="1" ht="11.25">
      <c r="B933" s="161"/>
      <c r="D933" s="151" t="s">
        <v>197</v>
      </c>
      <c r="E933" s="162" t="s">
        <v>1</v>
      </c>
      <c r="F933" s="163" t="s">
        <v>915</v>
      </c>
      <c r="H933" s="164">
        <v>77.2</v>
      </c>
      <c r="I933" s="165"/>
      <c r="L933" s="161"/>
      <c r="M933" s="166"/>
      <c r="T933" s="167"/>
      <c r="AT933" s="162" t="s">
        <v>197</v>
      </c>
      <c r="AU933" s="162" t="s">
        <v>84</v>
      </c>
      <c r="AV933" s="13" t="s">
        <v>84</v>
      </c>
      <c r="AW933" s="13" t="s">
        <v>30</v>
      </c>
      <c r="AX933" s="13" t="s">
        <v>73</v>
      </c>
      <c r="AY933" s="162" t="s">
        <v>187</v>
      </c>
    </row>
    <row r="934" spans="2:65" s="14" customFormat="1" ht="11.25">
      <c r="B934" s="168"/>
      <c r="D934" s="151" t="s">
        <v>197</v>
      </c>
      <c r="E934" s="169" t="s">
        <v>1</v>
      </c>
      <c r="F934" s="170" t="s">
        <v>202</v>
      </c>
      <c r="H934" s="171">
        <v>77.2</v>
      </c>
      <c r="I934" s="172"/>
      <c r="L934" s="168"/>
      <c r="M934" s="173"/>
      <c r="T934" s="174"/>
      <c r="AT934" s="169" t="s">
        <v>197</v>
      </c>
      <c r="AU934" s="169" t="s">
        <v>84</v>
      </c>
      <c r="AV934" s="14" t="s">
        <v>193</v>
      </c>
      <c r="AW934" s="14" t="s">
        <v>30</v>
      </c>
      <c r="AX934" s="14" t="s">
        <v>80</v>
      </c>
      <c r="AY934" s="169" t="s">
        <v>187</v>
      </c>
    </row>
    <row r="935" spans="2:65" s="1" customFormat="1" ht="37.9" customHeight="1">
      <c r="B935" s="32"/>
      <c r="C935" s="137" t="s">
        <v>916</v>
      </c>
      <c r="D935" s="137" t="s">
        <v>189</v>
      </c>
      <c r="E935" s="138" t="s">
        <v>917</v>
      </c>
      <c r="F935" s="139" t="s">
        <v>918</v>
      </c>
      <c r="G935" s="140" t="s">
        <v>406</v>
      </c>
      <c r="H935" s="141">
        <v>29</v>
      </c>
      <c r="I935" s="142"/>
      <c r="J935" s="143">
        <f>ROUND(I935*H935,2)</f>
        <v>0</v>
      </c>
      <c r="K935" s="144"/>
      <c r="L935" s="32"/>
      <c r="M935" s="145" t="s">
        <v>1</v>
      </c>
      <c r="N935" s="146" t="s">
        <v>39</v>
      </c>
      <c r="P935" s="147">
        <f>O935*H935</f>
        <v>0</v>
      </c>
      <c r="Q935" s="147">
        <v>0</v>
      </c>
      <c r="R935" s="147">
        <f>Q935*H935</f>
        <v>0</v>
      </c>
      <c r="S935" s="147">
        <v>0</v>
      </c>
      <c r="T935" s="148">
        <f>S935*H935</f>
        <v>0</v>
      </c>
      <c r="AR935" s="149" t="s">
        <v>193</v>
      </c>
      <c r="AT935" s="149" t="s">
        <v>189</v>
      </c>
      <c r="AU935" s="149" t="s">
        <v>84</v>
      </c>
      <c r="AY935" s="17" t="s">
        <v>187</v>
      </c>
      <c r="BE935" s="150">
        <f>IF(N935="základní",J935,0)</f>
        <v>0</v>
      </c>
      <c r="BF935" s="150">
        <f>IF(N935="snížená",J935,0)</f>
        <v>0</v>
      </c>
      <c r="BG935" s="150">
        <f>IF(N935="zákl. přenesená",J935,0)</f>
        <v>0</v>
      </c>
      <c r="BH935" s="150">
        <f>IF(N935="sníž. přenesená",J935,0)</f>
        <v>0</v>
      </c>
      <c r="BI935" s="150">
        <f>IF(N935="nulová",J935,0)</f>
        <v>0</v>
      </c>
      <c r="BJ935" s="17" t="s">
        <v>84</v>
      </c>
      <c r="BK935" s="150">
        <f>ROUND(I935*H935,2)</f>
        <v>0</v>
      </c>
      <c r="BL935" s="17" t="s">
        <v>193</v>
      </c>
      <c r="BM935" s="149" t="s">
        <v>919</v>
      </c>
    </row>
    <row r="936" spans="2:65" s="1" customFormat="1" ht="29.25">
      <c r="B936" s="32"/>
      <c r="D936" s="151" t="s">
        <v>195</v>
      </c>
      <c r="F936" s="152" t="s">
        <v>920</v>
      </c>
      <c r="I936" s="153"/>
      <c r="L936" s="32"/>
      <c r="M936" s="154"/>
      <c r="T936" s="56"/>
      <c r="AT936" s="17" t="s">
        <v>195</v>
      </c>
      <c r="AU936" s="17" t="s">
        <v>84</v>
      </c>
    </row>
    <row r="937" spans="2:65" s="12" customFormat="1" ht="11.25">
      <c r="B937" s="155"/>
      <c r="D937" s="151" t="s">
        <v>197</v>
      </c>
      <c r="E937" s="156" t="s">
        <v>1</v>
      </c>
      <c r="F937" s="157" t="s">
        <v>207</v>
      </c>
      <c r="H937" s="156" t="s">
        <v>1</v>
      </c>
      <c r="I937" s="158"/>
      <c r="L937" s="155"/>
      <c r="M937" s="159"/>
      <c r="T937" s="160"/>
      <c r="AT937" s="156" t="s">
        <v>197</v>
      </c>
      <c r="AU937" s="156" t="s">
        <v>84</v>
      </c>
      <c r="AV937" s="12" t="s">
        <v>80</v>
      </c>
      <c r="AW937" s="12" t="s">
        <v>30</v>
      </c>
      <c r="AX937" s="12" t="s">
        <v>73</v>
      </c>
      <c r="AY937" s="156" t="s">
        <v>187</v>
      </c>
    </row>
    <row r="938" spans="2:65" s="12" customFormat="1" ht="11.25">
      <c r="B938" s="155"/>
      <c r="D938" s="151" t="s">
        <v>197</v>
      </c>
      <c r="E938" s="156" t="s">
        <v>1</v>
      </c>
      <c r="F938" s="157" t="s">
        <v>921</v>
      </c>
      <c r="H938" s="156" t="s">
        <v>1</v>
      </c>
      <c r="I938" s="158"/>
      <c r="L938" s="155"/>
      <c r="M938" s="159"/>
      <c r="T938" s="160"/>
      <c r="AT938" s="156" t="s">
        <v>197</v>
      </c>
      <c r="AU938" s="156" t="s">
        <v>84</v>
      </c>
      <c r="AV938" s="12" t="s">
        <v>80</v>
      </c>
      <c r="AW938" s="12" t="s">
        <v>30</v>
      </c>
      <c r="AX938" s="12" t="s">
        <v>73</v>
      </c>
      <c r="AY938" s="156" t="s">
        <v>187</v>
      </c>
    </row>
    <row r="939" spans="2:65" s="13" customFormat="1" ht="11.25">
      <c r="B939" s="161"/>
      <c r="D939" s="151" t="s">
        <v>197</v>
      </c>
      <c r="E939" s="162" t="s">
        <v>1</v>
      </c>
      <c r="F939" s="163" t="s">
        <v>193</v>
      </c>
      <c r="H939" s="164">
        <v>4</v>
      </c>
      <c r="I939" s="165"/>
      <c r="L939" s="161"/>
      <c r="M939" s="166"/>
      <c r="T939" s="167"/>
      <c r="AT939" s="162" t="s">
        <v>197</v>
      </c>
      <c r="AU939" s="162" t="s">
        <v>84</v>
      </c>
      <c r="AV939" s="13" t="s">
        <v>84</v>
      </c>
      <c r="AW939" s="13" t="s">
        <v>30</v>
      </c>
      <c r="AX939" s="13" t="s">
        <v>73</v>
      </c>
      <c r="AY939" s="162" t="s">
        <v>187</v>
      </c>
    </row>
    <row r="940" spans="2:65" s="12" customFormat="1" ht="11.25">
      <c r="B940" s="155"/>
      <c r="D940" s="151" t="s">
        <v>197</v>
      </c>
      <c r="E940" s="156" t="s">
        <v>1</v>
      </c>
      <c r="F940" s="157" t="s">
        <v>922</v>
      </c>
      <c r="H940" s="156" t="s">
        <v>1</v>
      </c>
      <c r="I940" s="158"/>
      <c r="L940" s="155"/>
      <c r="M940" s="159"/>
      <c r="T940" s="160"/>
      <c r="AT940" s="156" t="s">
        <v>197</v>
      </c>
      <c r="AU940" s="156" t="s">
        <v>84</v>
      </c>
      <c r="AV940" s="12" t="s">
        <v>80</v>
      </c>
      <c r="AW940" s="12" t="s">
        <v>30</v>
      </c>
      <c r="AX940" s="12" t="s">
        <v>73</v>
      </c>
      <c r="AY940" s="156" t="s">
        <v>187</v>
      </c>
    </row>
    <row r="941" spans="2:65" s="13" customFormat="1" ht="11.25">
      <c r="B941" s="161"/>
      <c r="D941" s="151" t="s">
        <v>197</v>
      </c>
      <c r="E941" s="162" t="s">
        <v>1</v>
      </c>
      <c r="F941" s="163" t="s">
        <v>193</v>
      </c>
      <c r="H941" s="164">
        <v>4</v>
      </c>
      <c r="I941" s="165"/>
      <c r="L941" s="161"/>
      <c r="M941" s="166"/>
      <c r="T941" s="167"/>
      <c r="AT941" s="162" t="s">
        <v>197</v>
      </c>
      <c r="AU941" s="162" t="s">
        <v>84</v>
      </c>
      <c r="AV941" s="13" t="s">
        <v>84</v>
      </c>
      <c r="AW941" s="13" t="s">
        <v>30</v>
      </c>
      <c r="AX941" s="13" t="s">
        <v>73</v>
      </c>
      <c r="AY941" s="162" t="s">
        <v>187</v>
      </c>
    </row>
    <row r="942" spans="2:65" s="12" customFormat="1" ht="11.25">
      <c r="B942" s="155"/>
      <c r="D942" s="151" t="s">
        <v>197</v>
      </c>
      <c r="E942" s="156" t="s">
        <v>1</v>
      </c>
      <c r="F942" s="157" t="s">
        <v>923</v>
      </c>
      <c r="H942" s="156" t="s">
        <v>1</v>
      </c>
      <c r="I942" s="158"/>
      <c r="L942" s="155"/>
      <c r="M942" s="159"/>
      <c r="T942" s="160"/>
      <c r="AT942" s="156" t="s">
        <v>197</v>
      </c>
      <c r="AU942" s="156" t="s">
        <v>84</v>
      </c>
      <c r="AV942" s="12" t="s">
        <v>80</v>
      </c>
      <c r="AW942" s="12" t="s">
        <v>30</v>
      </c>
      <c r="AX942" s="12" t="s">
        <v>73</v>
      </c>
      <c r="AY942" s="156" t="s">
        <v>187</v>
      </c>
    </row>
    <row r="943" spans="2:65" s="13" customFormat="1" ht="11.25">
      <c r="B943" s="161"/>
      <c r="D943" s="151" t="s">
        <v>197</v>
      </c>
      <c r="E943" s="162" t="s">
        <v>1</v>
      </c>
      <c r="F943" s="163" t="s">
        <v>279</v>
      </c>
      <c r="H943" s="164">
        <v>15</v>
      </c>
      <c r="I943" s="165"/>
      <c r="L943" s="161"/>
      <c r="M943" s="166"/>
      <c r="T943" s="167"/>
      <c r="AT943" s="162" t="s">
        <v>197</v>
      </c>
      <c r="AU943" s="162" t="s">
        <v>84</v>
      </c>
      <c r="AV943" s="13" t="s">
        <v>84</v>
      </c>
      <c r="AW943" s="13" t="s">
        <v>30</v>
      </c>
      <c r="AX943" s="13" t="s">
        <v>73</v>
      </c>
      <c r="AY943" s="162" t="s">
        <v>187</v>
      </c>
    </row>
    <row r="944" spans="2:65" s="12" customFormat="1" ht="11.25">
      <c r="B944" s="155"/>
      <c r="D944" s="151" t="s">
        <v>197</v>
      </c>
      <c r="E944" s="156" t="s">
        <v>1</v>
      </c>
      <c r="F944" s="157" t="s">
        <v>924</v>
      </c>
      <c r="H944" s="156" t="s">
        <v>1</v>
      </c>
      <c r="I944" s="158"/>
      <c r="L944" s="155"/>
      <c r="M944" s="159"/>
      <c r="T944" s="160"/>
      <c r="AT944" s="156" t="s">
        <v>197</v>
      </c>
      <c r="AU944" s="156" t="s">
        <v>84</v>
      </c>
      <c r="AV944" s="12" t="s">
        <v>80</v>
      </c>
      <c r="AW944" s="12" t="s">
        <v>30</v>
      </c>
      <c r="AX944" s="12" t="s">
        <v>73</v>
      </c>
      <c r="AY944" s="156" t="s">
        <v>187</v>
      </c>
    </row>
    <row r="945" spans="2:65" s="13" customFormat="1" ht="11.25">
      <c r="B945" s="161"/>
      <c r="D945" s="151" t="s">
        <v>197</v>
      </c>
      <c r="E945" s="162" t="s">
        <v>1</v>
      </c>
      <c r="F945" s="163" t="s">
        <v>193</v>
      </c>
      <c r="H945" s="164">
        <v>4</v>
      </c>
      <c r="I945" s="165"/>
      <c r="L945" s="161"/>
      <c r="M945" s="166"/>
      <c r="T945" s="167"/>
      <c r="AT945" s="162" t="s">
        <v>197</v>
      </c>
      <c r="AU945" s="162" t="s">
        <v>84</v>
      </c>
      <c r="AV945" s="13" t="s">
        <v>84</v>
      </c>
      <c r="AW945" s="13" t="s">
        <v>30</v>
      </c>
      <c r="AX945" s="13" t="s">
        <v>73</v>
      </c>
      <c r="AY945" s="162" t="s">
        <v>187</v>
      </c>
    </row>
    <row r="946" spans="2:65" s="12" customFormat="1" ht="11.25">
      <c r="B946" s="155"/>
      <c r="D946" s="151" t="s">
        <v>197</v>
      </c>
      <c r="E946" s="156" t="s">
        <v>1</v>
      </c>
      <c r="F946" s="157" t="s">
        <v>925</v>
      </c>
      <c r="H946" s="156" t="s">
        <v>1</v>
      </c>
      <c r="I946" s="158"/>
      <c r="L946" s="155"/>
      <c r="M946" s="159"/>
      <c r="T946" s="160"/>
      <c r="AT946" s="156" t="s">
        <v>197</v>
      </c>
      <c r="AU946" s="156" t="s">
        <v>84</v>
      </c>
      <c r="AV946" s="12" t="s">
        <v>80</v>
      </c>
      <c r="AW946" s="12" t="s">
        <v>30</v>
      </c>
      <c r="AX946" s="12" t="s">
        <v>73</v>
      </c>
      <c r="AY946" s="156" t="s">
        <v>187</v>
      </c>
    </row>
    <row r="947" spans="2:65" s="13" customFormat="1" ht="11.25">
      <c r="B947" s="161"/>
      <c r="D947" s="151" t="s">
        <v>197</v>
      </c>
      <c r="E947" s="162" t="s">
        <v>1</v>
      </c>
      <c r="F947" s="163" t="s">
        <v>80</v>
      </c>
      <c r="H947" s="164">
        <v>1</v>
      </c>
      <c r="I947" s="165"/>
      <c r="L947" s="161"/>
      <c r="M947" s="166"/>
      <c r="T947" s="167"/>
      <c r="AT947" s="162" t="s">
        <v>197</v>
      </c>
      <c r="AU947" s="162" t="s">
        <v>84</v>
      </c>
      <c r="AV947" s="13" t="s">
        <v>84</v>
      </c>
      <c r="AW947" s="13" t="s">
        <v>30</v>
      </c>
      <c r="AX947" s="13" t="s">
        <v>73</v>
      </c>
      <c r="AY947" s="162" t="s">
        <v>187</v>
      </c>
    </row>
    <row r="948" spans="2:65" s="12" customFormat="1" ht="11.25">
      <c r="B948" s="155"/>
      <c r="D948" s="151" t="s">
        <v>197</v>
      </c>
      <c r="E948" s="156" t="s">
        <v>1</v>
      </c>
      <c r="F948" s="157" t="s">
        <v>926</v>
      </c>
      <c r="H948" s="156" t="s">
        <v>1</v>
      </c>
      <c r="I948" s="158"/>
      <c r="L948" s="155"/>
      <c r="M948" s="159"/>
      <c r="T948" s="160"/>
      <c r="AT948" s="156" t="s">
        <v>197</v>
      </c>
      <c r="AU948" s="156" t="s">
        <v>84</v>
      </c>
      <c r="AV948" s="12" t="s">
        <v>80</v>
      </c>
      <c r="AW948" s="12" t="s">
        <v>30</v>
      </c>
      <c r="AX948" s="12" t="s">
        <v>73</v>
      </c>
      <c r="AY948" s="156" t="s">
        <v>187</v>
      </c>
    </row>
    <row r="949" spans="2:65" s="13" customFormat="1" ht="11.25">
      <c r="B949" s="161"/>
      <c r="D949" s="151" t="s">
        <v>197</v>
      </c>
      <c r="E949" s="162" t="s">
        <v>1</v>
      </c>
      <c r="F949" s="163" t="s">
        <v>80</v>
      </c>
      <c r="H949" s="164">
        <v>1</v>
      </c>
      <c r="I949" s="165"/>
      <c r="L949" s="161"/>
      <c r="M949" s="166"/>
      <c r="T949" s="167"/>
      <c r="AT949" s="162" t="s">
        <v>197</v>
      </c>
      <c r="AU949" s="162" t="s">
        <v>84</v>
      </c>
      <c r="AV949" s="13" t="s">
        <v>84</v>
      </c>
      <c r="AW949" s="13" t="s">
        <v>30</v>
      </c>
      <c r="AX949" s="13" t="s">
        <v>73</v>
      </c>
      <c r="AY949" s="162" t="s">
        <v>187</v>
      </c>
    </row>
    <row r="950" spans="2:65" s="14" customFormat="1" ht="11.25">
      <c r="B950" s="168"/>
      <c r="D950" s="151" t="s">
        <v>197</v>
      </c>
      <c r="E950" s="169" t="s">
        <v>1</v>
      </c>
      <c r="F950" s="170" t="s">
        <v>202</v>
      </c>
      <c r="H950" s="171">
        <v>29</v>
      </c>
      <c r="I950" s="172"/>
      <c r="L950" s="168"/>
      <c r="M950" s="173"/>
      <c r="T950" s="174"/>
      <c r="AT950" s="169" t="s">
        <v>197</v>
      </c>
      <c r="AU950" s="169" t="s">
        <v>84</v>
      </c>
      <c r="AV950" s="14" t="s">
        <v>193</v>
      </c>
      <c r="AW950" s="14" t="s">
        <v>30</v>
      </c>
      <c r="AX950" s="14" t="s">
        <v>80</v>
      </c>
      <c r="AY950" s="169" t="s">
        <v>187</v>
      </c>
    </row>
    <row r="951" spans="2:65" s="1" customFormat="1" ht="24.2" customHeight="1">
      <c r="B951" s="32"/>
      <c r="C951" s="175" t="s">
        <v>927</v>
      </c>
      <c r="D951" s="175" t="s">
        <v>338</v>
      </c>
      <c r="E951" s="176" t="s">
        <v>928</v>
      </c>
      <c r="F951" s="177" t="s">
        <v>929</v>
      </c>
      <c r="G951" s="178" t="s">
        <v>406</v>
      </c>
      <c r="H951" s="179">
        <v>4</v>
      </c>
      <c r="I951" s="180"/>
      <c r="J951" s="181">
        <f t="shared" ref="J951:J956" si="10">ROUND(I951*H951,2)</f>
        <v>0</v>
      </c>
      <c r="K951" s="182"/>
      <c r="L951" s="183"/>
      <c r="M951" s="184" t="s">
        <v>1</v>
      </c>
      <c r="N951" s="185" t="s">
        <v>39</v>
      </c>
      <c r="P951" s="147">
        <f t="shared" ref="P951:P956" si="11">O951*H951</f>
        <v>0</v>
      </c>
      <c r="Q951" s="147">
        <v>0</v>
      </c>
      <c r="R951" s="147">
        <f t="shared" ref="R951:R956" si="12">Q951*H951</f>
        <v>0</v>
      </c>
      <c r="S951" s="147">
        <v>0</v>
      </c>
      <c r="T951" s="148">
        <f t="shared" ref="T951:T956" si="13">S951*H951</f>
        <v>0</v>
      </c>
      <c r="AR951" s="149" t="s">
        <v>242</v>
      </c>
      <c r="AT951" s="149" t="s">
        <v>338</v>
      </c>
      <c r="AU951" s="149" t="s">
        <v>84</v>
      </c>
      <c r="AY951" s="17" t="s">
        <v>187</v>
      </c>
      <c r="BE951" s="150">
        <f t="shared" ref="BE951:BE956" si="14">IF(N951="základní",J951,0)</f>
        <v>0</v>
      </c>
      <c r="BF951" s="150">
        <f t="shared" ref="BF951:BF956" si="15">IF(N951="snížená",J951,0)</f>
        <v>0</v>
      </c>
      <c r="BG951" s="150">
        <f t="shared" ref="BG951:BG956" si="16">IF(N951="zákl. přenesená",J951,0)</f>
        <v>0</v>
      </c>
      <c r="BH951" s="150">
        <f t="shared" ref="BH951:BH956" si="17">IF(N951="sníž. přenesená",J951,0)</f>
        <v>0</v>
      </c>
      <c r="BI951" s="150">
        <f t="shared" ref="BI951:BI956" si="18">IF(N951="nulová",J951,0)</f>
        <v>0</v>
      </c>
      <c r="BJ951" s="17" t="s">
        <v>84</v>
      </c>
      <c r="BK951" s="150">
        <f t="shared" ref="BK951:BK956" si="19">ROUND(I951*H951,2)</f>
        <v>0</v>
      </c>
      <c r="BL951" s="17" t="s">
        <v>193</v>
      </c>
      <c r="BM951" s="149" t="s">
        <v>930</v>
      </c>
    </row>
    <row r="952" spans="2:65" s="1" customFormat="1" ht="24.2" customHeight="1">
      <c r="B952" s="32"/>
      <c r="C952" s="175" t="s">
        <v>931</v>
      </c>
      <c r="D952" s="175" t="s">
        <v>338</v>
      </c>
      <c r="E952" s="176" t="s">
        <v>932</v>
      </c>
      <c r="F952" s="177" t="s">
        <v>933</v>
      </c>
      <c r="G952" s="178" t="s">
        <v>406</v>
      </c>
      <c r="H952" s="179">
        <v>15</v>
      </c>
      <c r="I952" s="180"/>
      <c r="J952" s="181">
        <f t="shared" si="10"/>
        <v>0</v>
      </c>
      <c r="K952" s="182"/>
      <c r="L952" s="183"/>
      <c r="M952" s="184" t="s">
        <v>1</v>
      </c>
      <c r="N952" s="185" t="s">
        <v>39</v>
      </c>
      <c r="P952" s="147">
        <f t="shared" si="11"/>
        <v>0</v>
      </c>
      <c r="Q952" s="147">
        <v>0</v>
      </c>
      <c r="R952" s="147">
        <f t="shared" si="12"/>
        <v>0</v>
      </c>
      <c r="S952" s="147">
        <v>0</v>
      </c>
      <c r="T952" s="148">
        <f t="shared" si="13"/>
        <v>0</v>
      </c>
      <c r="AR952" s="149" t="s">
        <v>242</v>
      </c>
      <c r="AT952" s="149" t="s">
        <v>338</v>
      </c>
      <c r="AU952" s="149" t="s">
        <v>84</v>
      </c>
      <c r="AY952" s="17" t="s">
        <v>187</v>
      </c>
      <c r="BE952" s="150">
        <f t="shared" si="14"/>
        <v>0</v>
      </c>
      <c r="BF952" s="150">
        <f t="shared" si="15"/>
        <v>0</v>
      </c>
      <c r="BG952" s="150">
        <f t="shared" si="16"/>
        <v>0</v>
      </c>
      <c r="BH952" s="150">
        <f t="shared" si="17"/>
        <v>0</v>
      </c>
      <c r="BI952" s="150">
        <f t="shared" si="18"/>
        <v>0</v>
      </c>
      <c r="BJ952" s="17" t="s">
        <v>84</v>
      </c>
      <c r="BK952" s="150">
        <f t="shared" si="19"/>
        <v>0</v>
      </c>
      <c r="BL952" s="17" t="s">
        <v>193</v>
      </c>
      <c r="BM952" s="149" t="s">
        <v>934</v>
      </c>
    </row>
    <row r="953" spans="2:65" s="1" customFormat="1" ht="24.2" customHeight="1">
      <c r="B953" s="32"/>
      <c r="C953" s="175" t="s">
        <v>935</v>
      </c>
      <c r="D953" s="175" t="s">
        <v>338</v>
      </c>
      <c r="E953" s="176" t="s">
        <v>936</v>
      </c>
      <c r="F953" s="177" t="s">
        <v>937</v>
      </c>
      <c r="G953" s="178" t="s">
        <v>406</v>
      </c>
      <c r="H953" s="179">
        <v>4</v>
      </c>
      <c r="I953" s="180"/>
      <c r="J953" s="181">
        <f t="shared" si="10"/>
        <v>0</v>
      </c>
      <c r="K953" s="182"/>
      <c r="L953" s="183"/>
      <c r="M953" s="184" t="s">
        <v>1</v>
      </c>
      <c r="N953" s="185" t="s">
        <v>39</v>
      </c>
      <c r="P953" s="147">
        <f t="shared" si="11"/>
        <v>0</v>
      </c>
      <c r="Q953" s="147">
        <v>0</v>
      </c>
      <c r="R953" s="147">
        <f t="shared" si="12"/>
        <v>0</v>
      </c>
      <c r="S953" s="147">
        <v>0</v>
      </c>
      <c r="T953" s="148">
        <f t="shared" si="13"/>
        <v>0</v>
      </c>
      <c r="AR953" s="149" t="s">
        <v>242</v>
      </c>
      <c r="AT953" s="149" t="s">
        <v>338</v>
      </c>
      <c r="AU953" s="149" t="s">
        <v>84</v>
      </c>
      <c r="AY953" s="17" t="s">
        <v>187</v>
      </c>
      <c r="BE953" s="150">
        <f t="shared" si="14"/>
        <v>0</v>
      </c>
      <c r="BF953" s="150">
        <f t="shared" si="15"/>
        <v>0</v>
      </c>
      <c r="BG953" s="150">
        <f t="shared" si="16"/>
        <v>0</v>
      </c>
      <c r="BH953" s="150">
        <f t="shared" si="17"/>
        <v>0</v>
      </c>
      <c r="BI953" s="150">
        <f t="shared" si="18"/>
        <v>0</v>
      </c>
      <c r="BJ953" s="17" t="s">
        <v>84</v>
      </c>
      <c r="BK953" s="150">
        <f t="shared" si="19"/>
        <v>0</v>
      </c>
      <c r="BL953" s="17" t="s">
        <v>193</v>
      </c>
      <c r="BM953" s="149" t="s">
        <v>938</v>
      </c>
    </row>
    <row r="954" spans="2:65" s="1" customFormat="1" ht="24.2" customHeight="1">
      <c r="B954" s="32"/>
      <c r="C954" s="175" t="s">
        <v>939</v>
      </c>
      <c r="D954" s="175" t="s">
        <v>338</v>
      </c>
      <c r="E954" s="176" t="s">
        <v>940</v>
      </c>
      <c r="F954" s="177" t="s">
        <v>941</v>
      </c>
      <c r="G954" s="178" t="s">
        <v>406</v>
      </c>
      <c r="H954" s="179">
        <v>5</v>
      </c>
      <c r="I954" s="180"/>
      <c r="J954" s="181">
        <f t="shared" si="10"/>
        <v>0</v>
      </c>
      <c r="K954" s="182"/>
      <c r="L954" s="183"/>
      <c r="M954" s="184" t="s">
        <v>1</v>
      </c>
      <c r="N954" s="185" t="s">
        <v>39</v>
      </c>
      <c r="P954" s="147">
        <f t="shared" si="11"/>
        <v>0</v>
      </c>
      <c r="Q954" s="147">
        <v>0</v>
      </c>
      <c r="R954" s="147">
        <f t="shared" si="12"/>
        <v>0</v>
      </c>
      <c r="S954" s="147">
        <v>0</v>
      </c>
      <c r="T954" s="148">
        <f t="shared" si="13"/>
        <v>0</v>
      </c>
      <c r="AR954" s="149" t="s">
        <v>242</v>
      </c>
      <c r="AT954" s="149" t="s">
        <v>338</v>
      </c>
      <c r="AU954" s="149" t="s">
        <v>84</v>
      </c>
      <c r="AY954" s="17" t="s">
        <v>187</v>
      </c>
      <c r="BE954" s="150">
        <f t="shared" si="14"/>
        <v>0</v>
      </c>
      <c r="BF954" s="150">
        <f t="shared" si="15"/>
        <v>0</v>
      </c>
      <c r="BG954" s="150">
        <f t="shared" si="16"/>
        <v>0</v>
      </c>
      <c r="BH954" s="150">
        <f t="shared" si="17"/>
        <v>0</v>
      </c>
      <c r="BI954" s="150">
        <f t="shared" si="18"/>
        <v>0</v>
      </c>
      <c r="BJ954" s="17" t="s">
        <v>84</v>
      </c>
      <c r="BK954" s="150">
        <f t="shared" si="19"/>
        <v>0</v>
      </c>
      <c r="BL954" s="17" t="s">
        <v>193</v>
      </c>
      <c r="BM954" s="149" t="s">
        <v>942</v>
      </c>
    </row>
    <row r="955" spans="2:65" s="1" customFormat="1" ht="24.2" customHeight="1">
      <c r="B955" s="32"/>
      <c r="C955" s="175" t="s">
        <v>943</v>
      </c>
      <c r="D955" s="175" t="s">
        <v>338</v>
      </c>
      <c r="E955" s="176" t="s">
        <v>944</v>
      </c>
      <c r="F955" s="177" t="s">
        <v>945</v>
      </c>
      <c r="G955" s="178" t="s">
        <v>406</v>
      </c>
      <c r="H955" s="179">
        <v>1</v>
      </c>
      <c r="I955" s="180"/>
      <c r="J955" s="181">
        <f t="shared" si="10"/>
        <v>0</v>
      </c>
      <c r="K955" s="182"/>
      <c r="L955" s="183"/>
      <c r="M955" s="184" t="s">
        <v>1</v>
      </c>
      <c r="N955" s="185" t="s">
        <v>39</v>
      </c>
      <c r="P955" s="147">
        <f t="shared" si="11"/>
        <v>0</v>
      </c>
      <c r="Q955" s="147">
        <v>0</v>
      </c>
      <c r="R955" s="147">
        <f t="shared" si="12"/>
        <v>0</v>
      </c>
      <c r="S955" s="147">
        <v>0</v>
      </c>
      <c r="T955" s="148">
        <f t="shared" si="13"/>
        <v>0</v>
      </c>
      <c r="AR955" s="149" t="s">
        <v>242</v>
      </c>
      <c r="AT955" s="149" t="s">
        <v>338</v>
      </c>
      <c r="AU955" s="149" t="s">
        <v>84</v>
      </c>
      <c r="AY955" s="17" t="s">
        <v>187</v>
      </c>
      <c r="BE955" s="150">
        <f t="shared" si="14"/>
        <v>0</v>
      </c>
      <c r="BF955" s="150">
        <f t="shared" si="15"/>
        <v>0</v>
      </c>
      <c r="BG955" s="150">
        <f t="shared" si="16"/>
        <v>0</v>
      </c>
      <c r="BH955" s="150">
        <f t="shared" si="17"/>
        <v>0</v>
      </c>
      <c r="BI955" s="150">
        <f t="shared" si="18"/>
        <v>0</v>
      </c>
      <c r="BJ955" s="17" t="s">
        <v>84</v>
      </c>
      <c r="BK955" s="150">
        <f t="shared" si="19"/>
        <v>0</v>
      </c>
      <c r="BL955" s="17" t="s">
        <v>193</v>
      </c>
      <c r="BM955" s="149" t="s">
        <v>946</v>
      </c>
    </row>
    <row r="956" spans="2:65" s="1" customFormat="1" ht="37.9" customHeight="1">
      <c r="B956" s="32"/>
      <c r="C956" s="137" t="s">
        <v>947</v>
      </c>
      <c r="D956" s="137" t="s">
        <v>189</v>
      </c>
      <c r="E956" s="138" t="s">
        <v>948</v>
      </c>
      <c r="F956" s="139" t="s">
        <v>949</v>
      </c>
      <c r="G956" s="140" t="s">
        <v>406</v>
      </c>
      <c r="H956" s="141">
        <v>6</v>
      </c>
      <c r="I956" s="142"/>
      <c r="J956" s="143">
        <f t="shared" si="10"/>
        <v>0</v>
      </c>
      <c r="K956" s="144"/>
      <c r="L956" s="32"/>
      <c r="M956" s="145" t="s">
        <v>1</v>
      </c>
      <c r="N956" s="146" t="s">
        <v>39</v>
      </c>
      <c r="P956" s="147">
        <f t="shared" si="11"/>
        <v>0</v>
      </c>
      <c r="Q956" s="147">
        <v>0</v>
      </c>
      <c r="R956" s="147">
        <f t="shared" si="12"/>
        <v>0</v>
      </c>
      <c r="S956" s="147">
        <v>0</v>
      </c>
      <c r="T956" s="148">
        <f t="shared" si="13"/>
        <v>0</v>
      </c>
      <c r="AR956" s="149" t="s">
        <v>193</v>
      </c>
      <c r="AT956" s="149" t="s">
        <v>189</v>
      </c>
      <c r="AU956" s="149" t="s">
        <v>84</v>
      </c>
      <c r="AY956" s="17" t="s">
        <v>187</v>
      </c>
      <c r="BE956" s="150">
        <f t="shared" si="14"/>
        <v>0</v>
      </c>
      <c r="BF956" s="150">
        <f t="shared" si="15"/>
        <v>0</v>
      </c>
      <c r="BG956" s="150">
        <f t="shared" si="16"/>
        <v>0</v>
      </c>
      <c r="BH956" s="150">
        <f t="shared" si="17"/>
        <v>0</v>
      </c>
      <c r="BI956" s="150">
        <f t="shared" si="18"/>
        <v>0</v>
      </c>
      <c r="BJ956" s="17" t="s">
        <v>84</v>
      </c>
      <c r="BK956" s="150">
        <f t="shared" si="19"/>
        <v>0</v>
      </c>
      <c r="BL956" s="17" t="s">
        <v>193</v>
      </c>
      <c r="BM956" s="149" t="s">
        <v>950</v>
      </c>
    </row>
    <row r="957" spans="2:65" s="1" customFormat="1" ht="107.25">
      <c r="B957" s="32"/>
      <c r="D957" s="151" t="s">
        <v>195</v>
      </c>
      <c r="F957" s="152" t="s">
        <v>951</v>
      </c>
      <c r="I957" s="153"/>
      <c r="L957" s="32"/>
      <c r="M957" s="154"/>
      <c r="T957" s="56"/>
      <c r="AT957" s="17" t="s">
        <v>195</v>
      </c>
      <c r="AU957" s="17" t="s">
        <v>84</v>
      </c>
    </row>
    <row r="958" spans="2:65" s="12" customFormat="1" ht="11.25">
      <c r="B958" s="155"/>
      <c r="D958" s="151" t="s">
        <v>197</v>
      </c>
      <c r="E958" s="156" t="s">
        <v>1</v>
      </c>
      <c r="F958" s="157" t="s">
        <v>207</v>
      </c>
      <c r="H958" s="156" t="s">
        <v>1</v>
      </c>
      <c r="I958" s="158"/>
      <c r="L958" s="155"/>
      <c r="M958" s="159"/>
      <c r="T958" s="160"/>
      <c r="AT958" s="156" t="s">
        <v>197</v>
      </c>
      <c r="AU958" s="156" t="s">
        <v>84</v>
      </c>
      <c r="AV958" s="12" t="s">
        <v>80</v>
      </c>
      <c r="AW958" s="12" t="s">
        <v>30</v>
      </c>
      <c r="AX958" s="12" t="s">
        <v>73</v>
      </c>
      <c r="AY958" s="156" t="s">
        <v>187</v>
      </c>
    </row>
    <row r="959" spans="2:65" s="12" customFormat="1" ht="11.25">
      <c r="B959" s="155"/>
      <c r="D959" s="151" t="s">
        <v>197</v>
      </c>
      <c r="E959" s="156" t="s">
        <v>1</v>
      </c>
      <c r="F959" s="157" t="s">
        <v>952</v>
      </c>
      <c r="H959" s="156" t="s">
        <v>1</v>
      </c>
      <c r="I959" s="158"/>
      <c r="L959" s="155"/>
      <c r="M959" s="159"/>
      <c r="T959" s="160"/>
      <c r="AT959" s="156" t="s">
        <v>197</v>
      </c>
      <c r="AU959" s="156" t="s">
        <v>84</v>
      </c>
      <c r="AV959" s="12" t="s">
        <v>80</v>
      </c>
      <c r="AW959" s="12" t="s">
        <v>30</v>
      </c>
      <c r="AX959" s="12" t="s">
        <v>73</v>
      </c>
      <c r="AY959" s="156" t="s">
        <v>187</v>
      </c>
    </row>
    <row r="960" spans="2:65" s="12" customFormat="1" ht="11.25">
      <c r="B960" s="155"/>
      <c r="D960" s="151" t="s">
        <v>197</v>
      </c>
      <c r="E960" s="156" t="s">
        <v>1</v>
      </c>
      <c r="F960" s="157" t="s">
        <v>953</v>
      </c>
      <c r="H960" s="156" t="s">
        <v>1</v>
      </c>
      <c r="I960" s="158"/>
      <c r="L960" s="155"/>
      <c r="M960" s="159"/>
      <c r="T960" s="160"/>
      <c r="AT960" s="156" t="s">
        <v>197</v>
      </c>
      <c r="AU960" s="156" t="s">
        <v>84</v>
      </c>
      <c r="AV960" s="12" t="s">
        <v>80</v>
      </c>
      <c r="AW960" s="12" t="s">
        <v>30</v>
      </c>
      <c r="AX960" s="12" t="s">
        <v>73</v>
      </c>
      <c r="AY960" s="156" t="s">
        <v>187</v>
      </c>
    </row>
    <row r="961" spans="2:65" s="13" customFormat="1" ht="11.25">
      <c r="B961" s="161"/>
      <c r="D961" s="151" t="s">
        <v>197</v>
      </c>
      <c r="E961" s="162" t="s">
        <v>1</v>
      </c>
      <c r="F961" s="163" t="s">
        <v>84</v>
      </c>
      <c r="H961" s="164">
        <v>2</v>
      </c>
      <c r="I961" s="165"/>
      <c r="L961" s="161"/>
      <c r="M961" s="166"/>
      <c r="T961" s="167"/>
      <c r="AT961" s="162" t="s">
        <v>197</v>
      </c>
      <c r="AU961" s="162" t="s">
        <v>84</v>
      </c>
      <c r="AV961" s="13" t="s">
        <v>84</v>
      </c>
      <c r="AW961" s="13" t="s">
        <v>30</v>
      </c>
      <c r="AX961" s="13" t="s">
        <v>73</v>
      </c>
      <c r="AY961" s="162" t="s">
        <v>187</v>
      </c>
    </row>
    <row r="962" spans="2:65" s="12" customFormat="1" ht="11.25">
      <c r="B962" s="155"/>
      <c r="D962" s="151" t="s">
        <v>197</v>
      </c>
      <c r="E962" s="156" t="s">
        <v>1</v>
      </c>
      <c r="F962" s="157" t="s">
        <v>954</v>
      </c>
      <c r="H962" s="156" t="s">
        <v>1</v>
      </c>
      <c r="I962" s="158"/>
      <c r="L962" s="155"/>
      <c r="M962" s="159"/>
      <c r="T962" s="160"/>
      <c r="AT962" s="156" t="s">
        <v>197</v>
      </c>
      <c r="AU962" s="156" t="s">
        <v>84</v>
      </c>
      <c r="AV962" s="12" t="s">
        <v>80</v>
      </c>
      <c r="AW962" s="12" t="s">
        <v>30</v>
      </c>
      <c r="AX962" s="12" t="s">
        <v>73</v>
      </c>
      <c r="AY962" s="156" t="s">
        <v>187</v>
      </c>
    </row>
    <row r="963" spans="2:65" s="12" customFormat="1" ht="11.25">
      <c r="B963" s="155"/>
      <c r="D963" s="151" t="s">
        <v>197</v>
      </c>
      <c r="E963" s="156" t="s">
        <v>1</v>
      </c>
      <c r="F963" s="157" t="s">
        <v>955</v>
      </c>
      <c r="H963" s="156" t="s">
        <v>1</v>
      </c>
      <c r="I963" s="158"/>
      <c r="L963" s="155"/>
      <c r="M963" s="159"/>
      <c r="T963" s="160"/>
      <c r="AT963" s="156" t="s">
        <v>197</v>
      </c>
      <c r="AU963" s="156" t="s">
        <v>84</v>
      </c>
      <c r="AV963" s="12" t="s">
        <v>80</v>
      </c>
      <c r="AW963" s="12" t="s">
        <v>30</v>
      </c>
      <c r="AX963" s="12" t="s">
        <v>73</v>
      </c>
      <c r="AY963" s="156" t="s">
        <v>187</v>
      </c>
    </row>
    <row r="964" spans="2:65" s="13" customFormat="1" ht="11.25">
      <c r="B964" s="161"/>
      <c r="D964" s="151" t="s">
        <v>197</v>
      </c>
      <c r="E964" s="162" t="s">
        <v>1</v>
      </c>
      <c r="F964" s="163" t="s">
        <v>84</v>
      </c>
      <c r="H964" s="164">
        <v>2</v>
      </c>
      <c r="I964" s="165"/>
      <c r="L964" s="161"/>
      <c r="M964" s="166"/>
      <c r="T964" s="167"/>
      <c r="AT964" s="162" t="s">
        <v>197</v>
      </c>
      <c r="AU964" s="162" t="s">
        <v>84</v>
      </c>
      <c r="AV964" s="13" t="s">
        <v>84</v>
      </c>
      <c r="AW964" s="13" t="s">
        <v>30</v>
      </c>
      <c r="AX964" s="13" t="s">
        <v>73</v>
      </c>
      <c r="AY964" s="162" t="s">
        <v>187</v>
      </c>
    </row>
    <row r="965" spans="2:65" s="12" customFormat="1" ht="11.25">
      <c r="B965" s="155"/>
      <c r="D965" s="151" t="s">
        <v>197</v>
      </c>
      <c r="E965" s="156" t="s">
        <v>1</v>
      </c>
      <c r="F965" s="157" t="s">
        <v>956</v>
      </c>
      <c r="H965" s="156" t="s">
        <v>1</v>
      </c>
      <c r="I965" s="158"/>
      <c r="L965" s="155"/>
      <c r="M965" s="159"/>
      <c r="T965" s="160"/>
      <c r="AT965" s="156" t="s">
        <v>197</v>
      </c>
      <c r="AU965" s="156" t="s">
        <v>84</v>
      </c>
      <c r="AV965" s="12" t="s">
        <v>80</v>
      </c>
      <c r="AW965" s="12" t="s">
        <v>30</v>
      </c>
      <c r="AX965" s="12" t="s">
        <v>73</v>
      </c>
      <c r="AY965" s="156" t="s">
        <v>187</v>
      </c>
    </row>
    <row r="966" spans="2:65" s="13" customFormat="1" ht="11.25">
      <c r="B966" s="161"/>
      <c r="D966" s="151" t="s">
        <v>197</v>
      </c>
      <c r="E966" s="162" t="s">
        <v>1</v>
      </c>
      <c r="F966" s="163" t="s">
        <v>80</v>
      </c>
      <c r="H966" s="164">
        <v>1</v>
      </c>
      <c r="I966" s="165"/>
      <c r="L966" s="161"/>
      <c r="M966" s="166"/>
      <c r="T966" s="167"/>
      <c r="AT966" s="162" t="s">
        <v>197</v>
      </c>
      <c r="AU966" s="162" t="s">
        <v>84</v>
      </c>
      <c r="AV966" s="13" t="s">
        <v>84</v>
      </c>
      <c r="AW966" s="13" t="s">
        <v>30</v>
      </c>
      <c r="AX966" s="13" t="s">
        <v>73</v>
      </c>
      <c r="AY966" s="162" t="s">
        <v>187</v>
      </c>
    </row>
    <row r="967" spans="2:65" s="12" customFormat="1" ht="11.25">
      <c r="B967" s="155"/>
      <c r="D967" s="151" t="s">
        <v>197</v>
      </c>
      <c r="E967" s="156" t="s">
        <v>1</v>
      </c>
      <c r="F967" s="157" t="s">
        <v>957</v>
      </c>
      <c r="H967" s="156" t="s">
        <v>1</v>
      </c>
      <c r="I967" s="158"/>
      <c r="L967" s="155"/>
      <c r="M967" s="159"/>
      <c r="T967" s="160"/>
      <c r="AT967" s="156" t="s">
        <v>197</v>
      </c>
      <c r="AU967" s="156" t="s">
        <v>84</v>
      </c>
      <c r="AV967" s="12" t="s">
        <v>80</v>
      </c>
      <c r="AW967" s="12" t="s">
        <v>30</v>
      </c>
      <c r="AX967" s="12" t="s">
        <v>73</v>
      </c>
      <c r="AY967" s="156" t="s">
        <v>187</v>
      </c>
    </row>
    <row r="968" spans="2:65" s="13" customFormat="1" ht="11.25">
      <c r="B968" s="161"/>
      <c r="D968" s="151" t="s">
        <v>197</v>
      </c>
      <c r="E968" s="162" t="s">
        <v>1</v>
      </c>
      <c r="F968" s="163" t="s">
        <v>80</v>
      </c>
      <c r="H968" s="164">
        <v>1</v>
      </c>
      <c r="I968" s="165"/>
      <c r="L968" s="161"/>
      <c r="M968" s="166"/>
      <c r="T968" s="167"/>
      <c r="AT968" s="162" t="s">
        <v>197</v>
      </c>
      <c r="AU968" s="162" t="s">
        <v>84</v>
      </c>
      <c r="AV968" s="13" t="s">
        <v>84</v>
      </c>
      <c r="AW968" s="13" t="s">
        <v>30</v>
      </c>
      <c r="AX968" s="13" t="s">
        <v>73</v>
      </c>
      <c r="AY968" s="162" t="s">
        <v>187</v>
      </c>
    </row>
    <row r="969" spans="2:65" s="14" customFormat="1" ht="11.25">
      <c r="B969" s="168"/>
      <c r="D969" s="151" t="s">
        <v>197</v>
      </c>
      <c r="E969" s="169" t="s">
        <v>1</v>
      </c>
      <c r="F969" s="170" t="s">
        <v>202</v>
      </c>
      <c r="H969" s="171">
        <v>6</v>
      </c>
      <c r="I969" s="172"/>
      <c r="L969" s="168"/>
      <c r="M969" s="173"/>
      <c r="T969" s="174"/>
      <c r="AT969" s="169" t="s">
        <v>197</v>
      </c>
      <c r="AU969" s="169" t="s">
        <v>84</v>
      </c>
      <c r="AV969" s="14" t="s">
        <v>193</v>
      </c>
      <c r="AW969" s="14" t="s">
        <v>30</v>
      </c>
      <c r="AX969" s="14" t="s">
        <v>80</v>
      </c>
      <c r="AY969" s="169" t="s">
        <v>187</v>
      </c>
    </row>
    <row r="970" spans="2:65" s="1" customFormat="1" ht="24.2" customHeight="1">
      <c r="B970" s="32"/>
      <c r="C970" s="175" t="s">
        <v>958</v>
      </c>
      <c r="D970" s="175" t="s">
        <v>338</v>
      </c>
      <c r="E970" s="176" t="s">
        <v>940</v>
      </c>
      <c r="F970" s="177" t="s">
        <v>941</v>
      </c>
      <c r="G970" s="178" t="s">
        <v>406</v>
      </c>
      <c r="H970" s="179">
        <v>4</v>
      </c>
      <c r="I970" s="180"/>
      <c r="J970" s="181">
        <f>ROUND(I970*H970,2)</f>
        <v>0</v>
      </c>
      <c r="K970" s="182"/>
      <c r="L970" s="183"/>
      <c r="M970" s="184" t="s">
        <v>1</v>
      </c>
      <c r="N970" s="185" t="s">
        <v>39</v>
      </c>
      <c r="P970" s="147">
        <f>O970*H970</f>
        <v>0</v>
      </c>
      <c r="Q970" s="147">
        <v>0</v>
      </c>
      <c r="R970" s="147">
        <f>Q970*H970</f>
        <v>0</v>
      </c>
      <c r="S970" s="147">
        <v>0</v>
      </c>
      <c r="T970" s="148">
        <f>S970*H970</f>
        <v>0</v>
      </c>
      <c r="AR970" s="149" t="s">
        <v>242</v>
      </c>
      <c r="AT970" s="149" t="s">
        <v>338</v>
      </c>
      <c r="AU970" s="149" t="s">
        <v>84</v>
      </c>
      <c r="AY970" s="17" t="s">
        <v>187</v>
      </c>
      <c r="BE970" s="150">
        <f>IF(N970="základní",J970,0)</f>
        <v>0</v>
      </c>
      <c r="BF970" s="150">
        <f>IF(N970="snížená",J970,0)</f>
        <v>0</v>
      </c>
      <c r="BG970" s="150">
        <f>IF(N970="zákl. přenesená",J970,0)</f>
        <v>0</v>
      </c>
      <c r="BH970" s="150">
        <f>IF(N970="sníž. přenesená",J970,0)</f>
        <v>0</v>
      </c>
      <c r="BI970" s="150">
        <f>IF(N970="nulová",J970,0)</f>
        <v>0</v>
      </c>
      <c r="BJ970" s="17" t="s">
        <v>84</v>
      </c>
      <c r="BK970" s="150">
        <f>ROUND(I970*H970,2)</f>
        <v>0</v>
      </c>
      <c r="BL970" s="17" t="s">
        <v>193</v>
      </c>
      <c r="BM970" s="149" t="s">
        <v>959</v>
      </c>
    </row>
    <row r="971" spans="2:65" s="1" customFormat="1" ht="24.2" customHeight="1">
      <c r="B971" s="32"/>
      <c r="C971" s="175" t="s">
        <v>960</v>
      </c>
      <c r="D971" s="175" t="s">
        <v>338</v>
      </c>
      <c r="E971" s="176" t="s">
        <v>961</v>
      </c>
      <c r="F971" s="177" t="s">
        <v>962</v>
      </c>
      <c r="G971" s="178" t="s">
        <v>406</v>
      </c>
      <c r="H971" s="179">
        <v>1</v>
      </c>
      <c r="I971" s="180"/>
      <c r="J971" s="181">
        <f>ROUND(I971*H971,2)</f>
        <v>0</v>
      </c>
      <c r="K971" s="182"/>
      <c r="L971" s="183"/>
      <c r="M971" s="184" t="s">
        <v>1</v>
      </c>
      <c r="N971" s="185" t="s">
        <v>39</v>
      </c>
      <c r="P971" s="147">
        <f>O971*H971</f>
        <v>0</v>
      </c>
      <c r="Q971" s="147">
        <v>0</v>
      </c>
      <c r="R971" s="147">
        <f>Q971*H971</f>
        <v>0</v>
      </c>
      <c r="S971" s="147">
        <v>0</v>
      </c>
      <c r="T971" s="148">
        <f>S971*H971</f>
        <v>0</v>
      </c>
      <c r="AR971" s="149" t="s">
        <v>242</v>
      </c>
      <c r="AT971" s="149" t="s">
        <v>338</v>
      </c>
      <c r="AU971" s="149" t="s">
        <v>84</v>
      </c>
      <c r="AY971" s="17" t="s">
        <v>187</v>
      </c>
      <c r="BE971" s="150">
        <f>IF(N971="základní",J971,0)</f>
        <v>0</v>
      </c>
      <c r="BF971" s="150">
        <f>IF(N971="snížená",J971,0)</f>
        <v>0</v>
      </c>
      <c r="BG971" s="150">
        <f>IF(N971="zákl. přenesená",J971,0)</f>
        <v>0</v>
      </c>
      <c r="BH971" s="150">
        <f>IF(N971="sníž. přenesená",J971,0)</f>
        <v>0</v>
      </c>
      <c r="BI971" s="150">
        <f>IF(N971="nulová",J971,0)</f>
        <v>0</v>
      </c>
      <c r="BJ971" s="17" t="s">
        <v>84</v>
      </c>
      <c r="BK971" s="150">
        <f>ROUND(I971*H971,2)</f>
        <v>0</v>
      </c>
      <c r="BL971" s="17" t="s">
        <v>193</v>
      </c>
      <c r="BM971" s="149" t="s">
        <v>963</v>
      </c>
    </row>
    <row r="972" spans="2:65" s="1" customFormat="1" ht="24.2" customHeight="1">
      <c r="B972" s="32"/>
      <c r="C972" s="175" t="s">
        <v>964</v>
      </c>
      <c r="D972" s="175" t="s">
        <v>338</v>
      </c>
      <c r="E972" s="176" t="s">
        <v>944</v>
      </c>
      <c r="F972" s="177" t="s">
        <v>945</v>
      </c>
      <c r="G972" s="178" t="s">
        <v>406</v>
      </c>
      <c r="H972" s="179">
        <v>1</v>
      </c>
      <c r="I972" s="180"/>
      <c r="J972" s="181">
        <f>ROUND(I972*H972,2)</f>
        <v>0</v>
      </c>
      <c r="K972" s="182"/>
      <c r="L972" s="183"/>
      <c r="M972" s="184" t="s">
        <v>1</v>
      </c>
      <c r="N972" s="185" t="s">
        <v>39</v>
      </c>
      <c r="P972" s="147">
        <f>O972*H972</f>
        <v>0</v>
      </c>
      <c r="Q972" s="147">
        <v>0</v>
      </c>
      <c r="R972" s="147">
        <f>Q972*H972</f>
        <v>0</v>
      </c>
      <c r="S972" s="147">
        <v>0</v>
      </c>
      <c r="T972" s="148">
        <f>S972*H972</f>
        <v>0</v>
      </c>
      <c r="AR972" s="149" t="s">
        <v>242</v>
      </c>
      <c r="AT972" s="149" t="s">
        <v>338</v>
      </c>
      <c r="AU972" s="149" t="s">
        <v>84</v>
      </c>
      <c r="AY972" s="17" t="s">
        <v>187</v>
      </c>
      <c r="BE972" s="150">
        <f>IF(N972="základní",J972,0)</f>
        <v>0</v>
      </c>
      <c r="BF972" s="150">
        <f>IF(N972="snížená",J972,0)</f>
        <v>0</v>
      </c>
      <c r="BG972" s="150">
        <f>IF(N972="zákl. přenesená",J972,0)</f>
        <v>0</v>
      </c>
      <c r="BH972" s="150">
        <f>IF(N972="sníž. přenesená",J972,0)</f>
        <v>0</v>
      </c>
      <c r="BI972" s="150">
        <f>IF(N972="nulová",J972,0)</f>
        <v>0</v>
      </c>
      <c r="BJ972" s="17" t="s">
        <v>84</v>
      </c>
      <c r="BK972" s="150">
        <f>ROUND(I972*H972,2)</f>
        <v>0</v>
      </c>
      <c r="BL972" s="17" t="s">
        <v>193</v>
      </c>
      <c r="BM972" s="149" t="s">
        <v>965</v>
      </c>
    </row>
    <row r="973" spans="2:65" s="11" customFormat="1" ht="22.9" customHeight="1">
      <c r="B973" s="125"/>
      <c r="D973" s="126" t="s">
        <v>72</v>
      </c>
      <c r="E973" s="135" t="s">
        <v>242</v>
      </c>
      <c r="F973" s="135" t="s">
        <v>966</v>
      </c>
      <c r="I973" s="128"/>
      <c r="J973" s="136">
        <f>BK973</f>
        <v>0</v>
      </c>
      <c r="L973" s="125"/>
      <c r="M973" s="130"/>
      <c r="P973" s="131">
        <f>SUM(P974:P976)</f>
        <v>0</v>
      </c>
      <c r="R973" s="131">
        <f>SUM(R974:R976)</f>
        <v>0</v>
      </c>
      <c r="T973" s="132">
        <f>SUM(T974:T976)</f>
        <v>0</v>
      </c>
      <c r="AR973" s="126" t="s">
        <v>80</v>
      </c>
      <c r="AT973" s="133" t="s">
        <v>72</v>
      </c>
      <c r="AU973" s="133" t="s">
        <v>80</v>
      </c>
      <c r="AY973" s="126" t="s">
        <v>187</v>
      </c>
      <c r="BK973" s="134">
        <f>SUM(BK974:BK976)</f>
        <v>0</v>
      </c>
    </row>
    <row r="974" spans="2:65" s="1" customFormat="1" ht="21.75" customHeight="1">
      <c r="B974" s="32"/>
      <c r="C974" s="137" t="s">
        <v>967</v>
      </c>
      <c r="D974" s="137" t="s">
        <v>189</v>
      </c>
      <c r="E974" s="138" t="s">
        <v>968</v>
      </c>
      <c r="F974" s="139" t="s">
        <v>969</v>
      </c>
      <c r="G974" s="140" t="s">
        <v>406</v>
      </c>
      <c r="H974" s="141">
        <v>1</v>
      </c>
      <c r="I974" s="142"/>
      <c r="J974" s="143">
        <f>ROUND(I974*H974,2)</f>
        <v>0</v>
      </c>
      <c r="K974" s="144"/>
      <c r="L974" s="32"/>
      <c r="M974" s="145" t="s">
        <v>1</v>
      </c>
      <c r="N974" s="146" t="s">
        <v>39</v>
      </c>
      <c r="P974" s="147">
        <f>O974*H974</f>
        <v>0</v>
      </c>
      <c r="Q974" s="147">
        <v>0</v>
      </c>
      <c r="R974" s="147">
        <f>Q974*H974</f>
        <v>0</v>
      </c>
      <c r="S974" s="147">
        <v>0</v>
      </c>
      <c r="T974" s="148">
        <f>S974*H974</f>
        <v>0</v>
      </c>
      <c r="AR974" s="149" t="s">
        <v>193</v>
      </c>
      <c r="AT974" s="149" t="s">
        <v>189</v>
      </c>
      <c r="AU974" s="149" t="s">
        <v>84</v>
      </c>
      <c r="AY974" s="17" t="s">
        <v>187</v>
      </c>
      <c r="BE974" s="150">
        <f>IF(N974="základní",J974,0)</f>
        <v>0</v>
      </c>
      <c r="BF974" s="150">
        <f>IF(N974="snížená",J974,0)</f>
        <v>0</v>
      </c>
      <c r="BG974" s="150">
        <f>IF(N974="zákl. přenesená",J974,0)</f>
        <v>0</v>
      </c>
      <c r="BH974" s="150">
        <f>IF(N974="sníž. přenesená",J974,0)</f>
        <v>0</v>
      </c>
      <c r="BI974" s="150">
        <f>IF(N974="nulová",J974,0)</f>
        <v>0</v>
      </c>
      <c r="BJ974" s="17" t="s">
        <v>84</v>
      </c>
      <c r="BK974" s="150">
        <f>ROUND(I974*H974,2)</f>
        <v>0</v>
      </c>
      <c r="BL974" s="17" t="s">
        <v>193</v>
      </c>
      <c r="BM974" s="149" t="s">
        <v>970</v>
      </c>
    </row>
    <row r="975" spans="2:65" s="1" customFormat="1" ht="165.75">
      <c r="B975" s="32"/>
      <c r="D975" s="151" t="s">
        <v>195</v>
      </c>
      <c r="F975" s="152" t="s">
        <v>971</v>
      </c>
      <c r="I975" s="153"/>
      <c r="L975" s="32"/>
      <c r="M975" s="154"/>
      <c r="T975" s="56"/>
      <c r="AT975" s="17" t="s">
        <v>195</v>
      </c>
      <c r="AU975" s="17" t="s">
        <v>84</v>
      </c>
    </row>
    <row r="976" spans="2:65" s="1" customFormat="1" ht="24.2" customHeight="1">
      <c r="B976" s="32"/>
      <c r="C976" s="175" t="s">
        <v>972</v>
      </c>
      <c r="D976" s="175" t="s">
        <v>338</v>
      </c>
      <c r="E976" s="176" t="s">
        <v>973</v>
      </c>
      <c r="F976" s="177" t="s">
        <v>974</v>
      </c>
      <c r="G976" s="178" t="s">
        <v>245</v>
      </c>
      <c r="H976" s="179">
        <v>1</v>
      </c>
      <c r="I976" s="180"/>
      <c r="J976" s="181">
        <f>ROUND(I976*H976,2)</f>
        <v>0</v>
      </c>
      <c r="K976" s="182"/>
      <c r="L976" s="183"/>
      <c r="M976" s="184" t="s">
        <v>1</v>
      </c>
      <c r="N976" s="185" t="s">
        <v>39</v>
      </c>
      <c r="P976" s="147">
        <f>O976*H976</f>
        <v>0</v>
      </c>
      <c r="Q976" s="147">
        <v>0</v>
      </c>
      <c r="R976" s="147">
        <f>Q976*H976</f>
        <v>0</v>
      </c>
      <c r="S976" s="147">
        <v>0</v>
      </c>
      <c r="T976" s="148">
        <f>S976*H976</f>
        <v>0</v>
      </c>
      <c r="AR976" s="149" t="s">
        <v>242</v>
      </c>
      <c r="AT976" s="149" t="s">
        <v>338</v>
      </c>
      <c r="AU976" s="149" t="s">
        <v>84</v>
      </c>
      <c r="AY976" s="17" t="s">
        <v>187</v>
      </c>
      <c r="BE976" s="150">
        <f>IF(N976="základní",J976,0)</f>
        <v>0</v>
      </c>
      <c r="BF976" s="150">
        <f>IF(N976="snížená",J976,0)</f>
        <v>0</v>
      </c>
      <c r="BG976" s="150">
        <f>IF(N976="zákl. přenesená",J976,0)</f>
        <v>0</v>
      </c>
      <c r="BH976" s="150">
        <f>IF(N976="sníž. přenesená",J976,0)</f>
        <v>0</v>
      </c>
      <c r="BI976" s="150">
        <f>IF(N976="nulová",J976,0)</f>
        <v>0</v>
      </c>
      <c r="BJ976" s="17" t="s">
        <v>84</v>
      </c>
      <c r="BK976" s="150">
        <f>ROUND(I976*H976,2)</f>
        <v>0</v>
      </c>
      <c r="BL976" s="17" t="s">
        <v>193</v>
      </c>
      <c r="BM976" s="149" t="s">
        <v>975</v>
      </c>
    </row>
    <row r="977" spans="2:65" s="11" customFormat="1" ht="22.9" customHeight="1">
      <c r="B977" s="125"/>
      <c r="D977" s="126" t="s">
        <v>72</v>
      </c>
      <c r="E977" s="135" t="s">
        <v>251</v>
      </c>
      <c r="F977" s="135" t="s">
        <v>976</v>
      </c>
      <c r="I977" s="128"/>
      <c r="J977" s="136">
        <f>BK977</f>
        <v>0</v>
      </c>
      <c r="L977" s="125"/>
      <c r="M977" s="130"/>
      <c r="P977" s="131">
        <f>SUM(P978:P1351)</f>
        <v>0</v>
      </c>
      <c r="R977" s="131">
        <f>SUM(R978:R1351)</f>
        <v>0</v>
      </c>
      <c r="T977" s="132">
        <f>SUM(T978:T1351)</f>
        <v>0</v>
      </c>
      <c r="AR977" s="126" t="s">
        <v>80</v>
      </c>
      <c r="AT977" s="133" t="s">
        <v>72</v>
      </c>
      <c r="AU977" s="133" t="s">
        <v>80</v>
      </c>
      <c r="AY977" s="126" t="s">
        <v>187</v>
      </c>
      <c r="BK977" s="134">
        <f>SUM(BK978:BK1351)</f>
        <v>0</v>
      </c>
    </row>
    <row r="978" spans="2:65" s="1" customFormat="1" ht="49.15" customHeight="1">
      <c r="B978" s="32"/>
      <c r="C978" s="137" t="s">
        <v>977</v>
      </c>
      <c r="D978" s="137" t="s">
        <v>189</v>
      </c>
      <c r="E978" s="138" t="s">
        <v>978</v>
      </c>
      <c r="F978" s="139" t="s">
        <v>979</v>
      </c>
      <c r="G978" s="140" t="s">
        <v>245</v>
      </c>
      <c r="H978" s="141">
        <v>808.80499999999995</v>
      </c>
      <c r="I978" s="142"/>
      <c r="J978" s="143">
        <f>ROUND(I978*H978,2)</f>
        <v>0</v>
      </c>
      <c r="K978" s="144"/>
      <c r="L978" s="32"/>
      <c r="M978" s="145" t="s">
        <v>1</v>
      </c>
      <c r="N978" s="146" t="s">
        <v>39</v>
      </c>
      <c r="P978" s="147">
        <f>O978*H978</f>
        <v>0</v>
      </c>
      <c r="Q978" s="147">
        <v>0</v>
      </c>
      <c r="R978" s="147">
        <f>Q978*H978</f>
        <v>0</v>
      </c>
      <c r="S978" s="147">
        <v>0</v>
      </c>
      <c r="T978" s="148">
        <f>S978*H978</f>
        <v>0</v>
      </c>
      <c r="AR978" s="149" t="s">
        <v>193</v>
      </c>
      <c r="AT978" s="149" t="s">
        <v>189</v>
      </c>
      <c r="AU978" s="149" t="s">
        <v>84</v>
      </c>
      <c r="AY978" s="17" t="s">
        <v>187</v>
      </c>
      <c r="BE978" s="150">
        <f>IF(N978="základní",J978,0)</f>
        <v>0</v>
      </c>
      <c r="BF978" s="150">
        <f>IF(N978="snížená",J978,0)</f>
        <v>0</v>
      </c>
      <c r="BG978" s="150">
        <f>IF(N978="zákl. přenesená",J978,0)</f>
        <v>0</v>
      </c>
      <c r="BH978" s="150">
        <f>IF(N978="sníž. přenesená",J978,0)</f>
        <v>0</v>
      </c>
      <c r="BI978" s="150">
        <f>IF(N978="nulová",J978,0)</f>
        <v>0</v>
      </c>
      <c r="BJ978" s="17" t="s">
        <v>84</v>
      </c>
      <c r="BK978" s="150">
        <f>ROUND(I978*H978,2)</f>
        <v>0</v>
      </c>
      <c r="BL978" s="17" t="s">
        <v>193</v>
      </c>
      <c r="BM978" s="149" t="s">
        <v>980</v>
      </c>
    </row>
    <row r="979" spans="2:65" s="1" customFormat="1" ht="58.5">
      <c r="B979" s="32"/>
      <c r="D979" s="151" t="s">
        <v>195</v>
      </c>
      <c r="F979" s="152" t="s">
        <v>981</v>
      </c>
      <c r="I979" s="153"/>
      <c r="L979" s="32"/>
      <c r="M979" s="154"/>
      <c r="T979" s="56"/>
      <c r="AT979" s="17" t="s">
        <v>195</v>
      </c>
      <c r="AU979" s="17" t="s">
        <v>84</v>
      </c>
    </row>
    <row r="980" spans="2:65" s="12" customFormat="1" ht="11.25">
      <c r="B980" s="155"/>
      <c r="D980" s="151" t="s">
        <v>197</v>
      </c>
      <c r="E980" s="156" t="s">
        <v>1</v>
      </c>
      <c r="F980" s="157" t="s">
        <v>207</v>
      </c>
      <c r="H980" s="156" t="s">
        <v>1</v>
      </c>
      <c r="I980" s="158"/>
      <c r="L980" s="155"/>
      <c r="M980" s="159"/>
      <c r="T980" s="160"/>
      <c r="AT980" s="156" t="s">
        <v>197</v>
      </c>
      <c r="AU980" s="156" t="s">
        <v>84</v>
      </c>
      <c r="AV980" s="12" t="s">
        <v>80</v>
      </c>
      <c r="AW980" s="12" t="s">
        <v>30</v>
      </c>
      <c r="AX980" s="12" t="s">
        <v>73</v>
      </c>
      <c r="AY980" s="156" t="s">
        <v>187</v>
      </c>
    </row>
    <row r="981" spans="2:65" s="13" customFormat="1" ht="11.25">
      <c r="B981" s="161"/>
      <c r="D981" s="151" t="s">
        <v>197</v>
      </c>
      <c r="E981" s="162" t="s">
        <v>1</v>
      </c>
      <c r="F981" s="163" t="s">
        <v>982</v>
      </c>
      <c r="H981" s="164">
        <v>762.68</v>
      </c>
      <c r="I981" s="165"/>
      <c r="L981" s="161"/>
      <c r="M981" s="166"/>
      <c r="T981" s="167"/>
      <c r="AT981" s="162" t="s">
        <v>197</v>
      </c>
      <c r="AU981" s="162" t="s">
        <v>84</v>
      </c>
      <c r="AV981" s="13" t="s">
        <v>84</v>
      </c>
      <c r="AW981" s="13" t="s">
        <v>30</v>
      </c>
      <c r="AX981" s="13" t="s">
        <v>73</v>
      </c>
      <c r="AY981" s="162" t="s">
        <v>187</v>
      </c>
    </row>
    <row r="982" spans="2:65" s="13" customFormat="1" ht="11.25">
      <c r="B982" s="161"/>
      <c r="D982" s="151" t="s">
        <v>197</v>
      </c>
      <c r="E982" s="162" t="s">
        <v>1</v>
      </c>
      <c r="F982" s="163" t="s">
        <v>983</v>
      </c>
      <c r="H982" s="164">
        <v>46.125</v>
      </c>
      <c r="I982" s="165"/>
      <c r="L982" s="161"/>
      <c r="M982" s="166"/>
      <c r="T982" s="167"/>
      <c r="AT982" s="162" t="s">
        <v>197</v>
      </c>
      <c r="AU982" s="162" t="s">
        <v>84</v>
      </c>
      <c r="AV982" s="13" t="s">
        <v>84</v>
      </c>
      <c r="AW982" s="13" t="s">
        <v>30</v>
      </c>
      <c r="AX982" s="13" t="s">
        <v>73</v>
      </c>
      <c r="AY982" s="162" t="s">
        <v>187</v>
      </c>
    </row>
    <row r="983" spans="2:65" s="14" customFormat="1" ht="11.25">
      <c r="B983" s="168"/>
      <c r="D983" s="151" t="s">
        <v>197</v>
      </c>
      <c r="E983" s="169" t="s">
        <v>1</v>
      </c>
      <c r="F983" s="170" t="s">
        <v>202</v>
      </c>
      <c r="H983" s="171">
        <v>808.80499999999995</v>
      </c>
      <c r="I983" s="172"/>
      <c r="L983" s="168"/>
      <c r="M983" s="173"/>
      <c r="T983" s="174"/>
      <c r="AT983" s="169" t="s">
        <v>197</v>
      </c>
      <c r="AU983" s="169" t="s">
        <v>84</v>
      </c>
      <c r="AV983" s="14" t="s">
        <v>193</v>
      </c>
      <c r="AW983" s="14" t="s">
        <v>30</v>
      </c>
      <c r="AX983" s="14" t="s">
        <v>80</v>
      </c>
      <c r="AY983" s="169" t="s">
        <v>187</v>
      </c>
    </row>
    <row r="984" spans="2:65" s="1" customFormat="1" ht="49.15" customHeight="1">
      <c r="B984" s="32"/>
      <c r="C984" s="137" t="s">
        <v>984</v>
      </c>
      <c r="D984" s="137" t="s">
        <v>189</v>
      </c>
      <c r="E984" s="138" t="s">
        <v>985</v>
      </c>
      <c r="F984" s="139" t="s">
        <v>986</v>
      </c>
      <c r="G984" s="140" t="s">
        <v>245</v>
      </c>
      <c r="H984" s="141">
        <v>48528.3</v>
      </c>
      <c r="I984" s="142"/>
      <c r="J984" s="143">
        <f>ROUND(I984*H984,2)</f>
        <v>0</v>
      </c>
      <c r="K984" s="144"/>
      <c r="L984" s="32"/>
      <c r="M984" s="145" t="s">
        <v>1</v>
      </c>
      <c r="N984" s="146" t="s">
        <v>39</v>
      </c>
      <c r="P984" s="147">
        <f>O984*H984</f>
        <v>0</v>
      </c>
      <c r="Q984" s="147">
        <v>0</v>
      </c>
      <c r="R984" s="147">
        <f>Q984*H984</f>
        <v>0</v>
      </c>
      <c r="S984" s="147">
        <v>0</v>
      </c>
      <c r="T984" s="148">
        <f>S984*H984</f>
        <v>0</v>
      </c>
      <c r="AR984" s="149" t="s">
        <v>193</v>
      </c>
      <c r="AT984" s="149" t="s">
        <v>189</v>
      </c>
      <c r="AU984" s="149" t="s">
        <v>84</v>
      </c>
      <c r="AY984" s="17" t="s">
        <v>187</v>
      </c>
      <c r="BE984" s="150">
        <f>IF(N984="základní",J984,0)</f>
        <v>0</v>
      </c>
      <c r="BF984" s="150">
        <f>IF(N984="snížená",J984,0)</f>
        <v>0</v>
      </c>
      <c r="BG984" s="150">
        <f>IF(N984="zákl. přenesená",J984,0)</f>
        <v>0</v>
      </c>
      <c r="BH984" s="150">
        <f>IF(N984="sníž. přenesená",J984,0)</f>
        <v>0</v>
      </c>
      <c r="BI984" s="150">
        <f>IF(N984="nulová",J984,0)</f>
        <v>0</v>
      </c>
      <c r="BJ984" s="17" t="s">
        <v>84</v>
      </c>
      <c r="BK984" s="150">
        <f>ROUND(I984*H984,2)</f>
        <v>0</v>
      </c>
      <c r="BL984" s="17" t="s">
        <v>193</v>
      </c>
      <c r="BM984" s="149" t="s">
        <v>987</v>
      </c>
    </row>
    <row r="985" spans="2:65" s="1" customFormat="1" ht="58.5">
      <c r="B985" s="32"/>
      <c r="D985" s="151" t="s">
        <v>195</v>
      </c>
      <c r="F985" s="152" t="s">
        <v>981</v>
      </c>
      <c r="I985" s="153"/>
      <c r="L985" s="32"/>
      <c r="M985" s="154"/>
      <c r="T985" s="56"/>
      <c r="AT985" s="17" t="s">
        <v>195</v>
      </c>
      <c r="AU985" s="17" t="s">
        <v>84</v>
      </c>
    </row>
    <row r="986" spans="2:65" s="13" customFormat="1" ht="11.25">
      <c r="B986" s="161"/>
      <c r="D986" s="151" t="s">
        <v>197</v>
      </c>
      <c r="E986" s="162" t="s">
        <v>1</v>
      </c>
      <c r="F986" s="163" t="s">
        <v>988</v>
      </c>
      <c r="H986" s="164">
        <v>48528.3</v>
      </c>
      <c r="I986" s="165"/>
      <c r="L986" s="161"/>
      <c r="M986" s="166"/>
      <c r="T986" s="167"/>
      <c r="AT986" s="162" t="s">
        <v>197</v>
      </c>
      <c r="AU986" s="162" t="s">
        <v>84</v>
      </c>
      <c r="AV986" s="13" t="s">
        <v>84</v>
      </c>
      <c r="AW986" s="13" t="s">
        <v>30</v>
      </c>
      <c r="AX986" s="13" t="s">
        <v>73</v>
      </c>
      <c r="AY986" s="162" t="s">
        <v>187</v>
      </c>
    </row>
    <row r="987" spans="2:65" s="14" customFormat="1" ht="11.25">
      <c r="B987" s="168"/>
      <c r="D987" s="151" t="s">
        <v>197</v>
      </c>
      <c r="E987" s="169" t="s">
        <v>1</v>
      </c>
      <c r="F987" s="170" t="s">
        <v>202</v>
      </c>
      <c r="H987" s="171">
        <v>48528.3</v>
      </c>
      <c r="I987" s="172"/>
      <c r="L987" s="168"/>
      <c r="M987" s="173"/>
      <c r="T987" s="174"/>
      <c r="AT987" s="169" t="s">
        <v>197</v>
      </c>
      <c r="AU987" s="169" t="s">
        <v>84</v>
      </c>
      <c r="AV987" s="14" t="s">
        <v>193</v>
      </c>
      <c r="AW987" s="14" t="s">
        <v>30</v>
      </c>
      <c r="AX987" s="14" t="s">
        <v>80</v>
      </c>
      <c r="AY987" s="169" t="s">
        <v>187</v>
      </c>
    </row>
    <row r="988" spans="2:65" s="1" customFormat="1" ht="49.15" customHeight="1">
      <c r="B988" s="32"/>
      <c r="C988" s="137" t="s">
        <v>989</v>
      </c>
      <c r="D988" s="137" t="s">
        <v>189</v>
      </c>
      <c r="E988" s="138" t="s">
        <v>990</v>
      </c>
      <c r="F988" s="139" t="s">
        <v>991</v>
      </c>
      <c r="G988" s="140" t="s">
        <v>245</v>
      </c>
      <c r="H988" s="141">
        <v>808.80499999999995</v>
      </c>
      <c r="I988" s="142"/>
      <c r="J988" s="143">
        <f>ROUND(I988*H988,2)</f>
        <v>0</v>
      </c>
      <c r="K988" s="144"/>
      <c r="L988" s="32"/>
      <c r="M988" s="145" t="s">
        <v>1</v>
      </c>
      <c r="N988" s="146" t="s">
        <v>39</v>
      </c>
      <c r="P988" s="147">
        <f>O988*H988</f>
        <v>0</v>
      </c>
      <c r="Q988" s="147">
        <v>0</v>
      </c>
      <c r="R988" s="147">
        <f>Q988*H988</f>
        <v>0</v>
      </c>
      <c r="S988" s="147">
        <v>0</v>
      </c>
      <c r="T988" s="148">
        <f>S988*H988</f>
        <v>0</v>
      </c>
      <c r="AR988" s="149" t="s">
        <v>193</v>
      </c>
      <c r="AT988" s="149" t="s">
        <v>189</v>
      </c>
      <c r="AU988" s="149" t="s">
        <v>84</v>
      </c>
      <c r="AY988" s="17" t="s">
        <v>187</v>
      </c>
      <c r="BE988" s="150">
        <f>IF(N988="základní",J988,0)</f>
        <v>0</v>
      </c>
      <c r="BF988" s="150">
        <f>IF(N988="snížená",J988,0)</f>
        <v>0</v>
      </c>
      <c r="BG988" s="150">
        <f>IF(N988="zákl. přenesená",J988,0)</f>
        <v>0</v>
      </c>
      <c r="BH988" s="150">
        <f>IF(N988="sníž. přenesená",J988,0)</f>
        <v>0</v>
      </c>
      <c r="BI988" s="150">
        <f>IF(N988="nulová",J988,0)</f>
        <v>0</v>
      </c>
      <c r="BJ988" s="17" t="s">
        <v>84</v>
      </c>
      <c r="BK988" s="150">
        <f>ROUND(I988*H988,2)</f>
        <v>0</v>
      </c>
      <c r="BL988" s="17" t="s">
        <v>193</v>
      </c>
      <c r="BM988" s="149" t="s">
        <v>992</v>
      </c>
    </row>
    <row r="989" spans="2:65" s="1" customFormat="1" ht="29.25">
      <c r="B989" s="32"/>
      <c r="D989" s="151" t="s">
        <v>195</v>
      </c>
      <c r="F989" s="152" t="s">
        <v>993</v>
      </c>
      <c r="I989" s="153"/>
      <c r="L989" s="32"/>
      <c r="M989" s="154"/>
      <c r="T989" s="56"/>
      <c r="AT989" s="17" t="s">
        <v>195</v>
      </c>
      <c r="AU989" s="17" t="s">
        <v>84</v>
      </c>
    </row>
    <row r="990" spans="2:65" s="1" customFormat="1" ht="24.2" customHeight="1">
      <c r="B990" s="32"/>
      <c r="C990" s="137" t="s">
        <v>994</v>
      </c>
      <c r="D990" s="137" t="s">
        <v>189</v>
      </c>
      <c r="E990" s="138" t="s">
        <v>995</v>
      </c>
      <c r="F990" s="139" t="s">
        <v>996</v>
      </c>
      <c r="G990" s="140" t="s">
        <v>245</v>
      </c>
      <c r="H990" s="141">
        <v>808.80499999999995</v>
      </c>
      <c r="I990" s="142"/>
      <c r="J990" s="143">
        <f>ROUND(I990*H990,2)</f>
        <v>0</v>
      </c>
      <c r="K990" s="144"/>
      <c r="L990" s="32"/>
      <c r="M990" s="145" t="s">
        <v>1</v>
      </c>
      <c r="N990" s="146" t="s">
        <v>39</v>
      </c>
      <c r="P990" s="147">
        <f>O990*H990</f>
        <v>0</v>
      </c>
      <c r="Q990" s="147">
        <v>0</v>
      </c>
      <c r="R990" s="147">
        <f>Q990*H990</f>
        <v>0</v>
      </c>
      <c r="S990" s="147">
        <v>0</v>
      </c>
      <c r="T990" s="148">
        <f>S990*H990</f>
        <v>0</v>
      </c>
      <c r="AR990" s="149" t="s">
        <v>193</v>
      </c>
      <c r="AT990" s="149" t="s">
        <v>189</v>
      </c>
      <c r="AU990" s="149" t="s">
        <v>84</v>
      </c>
      <c r="AY990" s="17" t="s">
        <v>187</v>
      </c>
      <c r="BE990" s="150">
        <f>IF(N990="základní",J990,0)</f>
        <v>0</v>
      </c>
      <c r="BF990" s="150">
        <f>IF(N990="snížená",J990,0)</f>
        <v>0</v>
      </c>
      <c r="BG990" s="150">
        <f>IF(N990="zákl. přenesená",J990,0)</f>
        <v>0</v>
      </c>
      <c r="BH990" s="150">
        <f>IF(N990="sníž. přenesená",J990,0)</f>
        <v>0</v>
      </c>
      <c r="BI990" s="150">
        <f>IF(N990="nulová",J990,0)</f>
        <v>0</v>
      </c>
      <c r="BJ990" s="17" t="s">
        <v>84</v>
      </c>
      <c r="BK990" s="150">
        <f>ROUND(I990*H990,2)</f>
        <v>0</v>
      </c>
      <c r="BL990" s="17" t="s">
        <v>193</v>
      </c>
      <c r="BM990" s="149" t="s">
        <v>997</v>
      </c>
    </row>
    <row r="991" spans="2:65" s="1" customFormat="1" ht="39">
      <c r="B991" s="32"/>
      <c r="D991" s="151" t="s">
        <v>195</v>
      </c>
      <c r="F991" s="152" t="s">
        <v>998</v>
      </c>
      <c r="I991" s="153"/>
      <c r="L991" s="32"/>
      <c r="M991" s="154"/>
      <c r="T991" s="56"/>
      <c r="AT991" s="17" t="s">
        <v>195</v>
      </c>
      <c r="AU991" s="17" t="s">
        <v>84</v>
      </c>
    </row>
    <row r="992" spans="2:65" s="1" customFormat="1" ht="24.2" customHeight="1">
      <c r="B992" s="32"/>
      <c r="C992" s="137" t="s">
        <v>999</v>
      </c>
      <c r="D992" s="137" t="s">
        <v>189</v>
      </c>
      <c r="E992" s="138" t="s">
        <v>1000</v>
      </c>
      <c r="F992" s="139" t="s">
        <v>1001</v>
      </c>
      <c r="G992" s="140" t="s">
        <v>245</v>
      </c>
      <c r="H992" s="141">
        <v>48528.3</v>
      </c>
      <c r="I992" s="142"/>
      <c r="J992" s="143">
        <f>ROUND(I992*H992,2)</f>
        <v>0</v>
      </c>
      <c r="K992" s="144"/>
      <c r="L992" s="32"/>
      <c r="M992" s="145" t="s">
        <v>1</v>
      </c>
      <c r="N992" s="146" t="s">
        <v>39</v>
      </c>
      <c r="P992" s="147">
        <f>O992*H992</f>
        <v>0</v>
      </c>
      <c r="Q992" s="147">
        <v>0</v>
      </c>
      <c r="R992" s="147">
        <f>Q992*H992</f>
        <v>0</v>
      </c>
      <c r="S992" s="147">
        <v>0</v>
      </c>
      <c r="T992" s="148">
        <f>S992*H992</f>
        <v>0</v>
      </c>
      <c r="AR992" s="149" t="s">
        <v>193</v>
      </c>
      <c r="AT992" s="149" t="s">
        <v>189</v>
      </c>
      <c r="AU992" s="149" t="s">
        <v>84</v>
      </c>
      <c r="AY992" s="17" t="s">
        <v>187</v>
      </c>
      <c r="BE992" s="150">
        <f>IF(N992="základní",J992,0)</f>
        <v>0</v>
      </c>
      <c r="BF992" s="150">
        <f>IF(N992="snížená",J992,0)</f>
        <v>0</v>
      </c>
      <c r="BG992" s="150">
        <f>IF(N992="zákl. přenesená",J992,0)</f>
        <v>0</v>
      </c>
      <c r="BH992" s="150">
        <f>IF(N992="sníž. přenesená",J992,0)</f>
        <v>0</v>
      </c>
      <c r="BI992" s="150">
        <f>IF(N992="nulová",J992,0)</f>
        <v>0</v>
      </c>
      <c r="BJ992" s="17" t="s">
        <v>84</v>
      </c>
      <c r="BK992" s="150">
        <f>ROUND(I992*H992,2)</f>
        <v>0</v>
      </c>
      <c r="BL992" s="17" t="s">
        <v>193</v>
      </c>
      <c r="BM992" s="149" t="s">
        <v>1002</v>
      </c>
    </row>
    <row r="993" spans="2:65" s="1" customFormat="1" ht="39">
      <c r="B993" s="32"/>
      <c r="D993" s="151" t="s">
        <v>195</v>
      </c>
      <c r="F993" s="152" t="s">
        <v>998</v>
      </c>
      <c r="I993" s="153"/>
      <c r="L993" s="32"/>
      <c r="M993" s="154"/>
      <c r="T993" s="56"/>
      <c r="AT993" s="17" t="s">
        <v>195</v>
      </c>
      <c r="AU993" s="17" t="s">
        <v>84</v>
      </c>
    </row>
    <row r="994" spans="2:65" s="13" customFormat="1" ht="11.25">
      <c r="B994" s="161"/>
      <c r="D994" s="151" t="s">
        <v>197</v>
      </c>
      <c r="E994" s="162" t="s">
        <v>1</v>
      </c>
      <c r="F994" s="163" t="s">
        <v>988</v>
      </c>
      <c r="H994" s="164">
        <v>48528.3</v>
      </c>
      <c r="I994" s="165"/>
      <c r="L994" s="161"/>
      <c r="M994" s="166"/>
      <c r="T994" s="167"/>
      <c r="AT994" s="162" t="s">
        <v>197</v>
      </c>
      <c r="AU994" s="162" t="s">
        <v>84</v>
      </c>
      <c r="AV994" s="13" t="s">
        <v>84</v>
      </c>
      <c r="AW994" s="13" t="s">
        <v>30</v>
      </c>
      <c r="AX994" s="13" t="s">
        <v>73</v>
      </c>
      <c r="AY994" s="162" t="s">
        <v>187</v>
      </c>
    </row>
    <row r="995" spans="2:65" s="14" customFormat="1" ht="11.25">
      <c r="B995" s="168"/>
      <c r="D995" s="151" t="s">
        <v>197</v>
      </c>
      <c r="E995" s="169" t="s">
        <v>1</v>
      </c>
      <c r="F995" s="170" t="s">
        <v>202</v>
      </c>
      <c r="H995" s="171">
        <v>48528.3</v>
      </c>
      <c r="I995" s="172"/>
      <c r="L995" s="168"/>
      <c r="M995" s="173"/>
      <c r="T995" s="174"/>
      <c r="AT995" s="169" t="s">
        <v>197</v>
      </c>
      <c r="AU995" s="169" t="s">
        <v>84</v>
      </c>
      <c r="AV995" s="14" t="s">
        <v>193</v>
      </c>
      <c r="AW995" s="14" t="s">
        <v>30</v>
      </c>
      <c r="AX995" s="14" t="s">
        <v>80</v>
      </c>
      <c r="AY995" s="169" t="s">
        <v>187</v>
      </c>
    </row>
    <row r="996" spans="2:65" s="1" customFormat="1" ht="24.2" customHeight="1">
      <c r="B996" s="32"/>
      <c r="C996" s="137" t="s">
        <v>1003</v>
      </c>
      <c r="D996" s="137" t="s">
        <v>189</v>
      </c>
      <c r="E996" s="138" t="s">
        <v>1004</v>
      </c>
      <c r="F996" s="139" t="s">
        <v>1005</v>
      </c>
      <c r="G996" s="140" t="s">
        <v>245</v>
      </c>
      <c r="H996" s="141">
        <v>808.80499999999995</v>
      </c>
      <c r="I996" s="142"/>
      <c r="J996" s="143">
        <f>ROUND(I996*H996,2)</f>
        <v>0</v>
      </c>
      <c r="K996" s="144"/>
      <c r="L996" s="32"/>
      <c r="M996" s="145" t="s">
        <v>1</v>
      </c>
      <c r="N996" s="146" t="s">
        <v>39</v>
      </c>
      <c r="P996" s="147">
        <f>O996*H996</f>
        <v>0</v>
      </c>
      <c r="Q996" s="147">
        <v>0</v>
      </c>
      <c r="R996" s="147">
        <f>Q996*H996</f>
        <v>0</v>
      </c>
      <c r="S996" s="147">
        <v>0</v>
      </c>
      <c r="T996" s="148">
        <f>S996*H996</f>
        <v>0</v>
      </c>
      <c r="AR996" s="149" t="s">
        <v>193</v>
      </c>
      <c r="AT996" s="149" t="s">
        <v>189</v>
      </c>
      <c r="AU996" s="149" t="s">
        <v>84</v>
      </c>
      <c r="AY996" s="17" t="s">
        <v>187</v>
      </c>
      <c r="BE996" s="150">
        <f>IF(N996="základní",J996,0)</f>
        <v>0</v>
      </c>
      <c r="BF996" s="150">
        <f>IF(N996="snížená",J996,0)</f>
        <v>0</v>
      </c>
      <c r="BG996" s="150">
        <f>IF(N996="zákl. přenesená",J996,0)</f>
        <v>0</v>
      </c>
      <c r="BH996" s="150">
        <f>IF(N996="sníž. přenesená",J996,0)</f>
        <v>0</v>
      </c>
      <c r="BI996" s="150">
        <f>IF(N996="nulová",J996,0)</f>
        <v>0</v>
      </c>
      <c r="BJ996" s="17" t="s">
        <v>84</v>
      </c>
      <c r="BK996" s="150">
        <f>ROUND(I996*H996,2)</f>
        <v>0</v>
      </c>
      <c r="BL996" s="17" t="s">
        <v>193</v>
      </c>
      <c r="BM996" s="149" t="s">
        <v>1006</v>
      </c>
    </row>
    <row r="997" spans="2:65" s="1" customFormat="1" ht="24.2" customHeight="1">
      <c r="B997" s="32"/>
      <c r="C997" s="137" t="s">
        <v>1007</v>
      </c>
      <c r="D997" s="137" t="s">
        <v>189</v>
      </c>
      <c r="E997" s="138" t="s">
        <v>1008</v>
      </c>
      <c r="F997" s="139" t="s">
        <v>1009</v>
      </c>
      <c r="G997" s="140" t="s">
        <v>397</v>
      </c>
      <c r="H997" s="141">
        <v>10</v>
      </c>
      <c r="I997" s="142"/>
      <c r="J997" s="143">
        <f>ROUND(I997*H997,2)</f>
        <v>0</v>
      </c>
      <c r="K997" s="144"/>
      <c r="L997" s="32"/>
      <c r="M997" s="145" t="s">
        <v>1</v>
      </c>
      <c r="N997" s="146" t="s">
        <v>39</v>
      </c>
      <c r="P997" s="147">
        <f>O997*H997</f>
        <v>0</v>
      </c>
      <c r="Q997" s="147">
        <v>0</v>
      </c>
      <c r="R997" s="147">
        <f>Q997*H997</f>
        <v>0</v>
      </c>
      <c r="S997" s="147">
        <v>0</v>
      </c>
      <c r="T997" s="148">
        <f>S997*H997</f>
        <v>0</v>
      </c>
      <c r="AR997" s="149" t="s">
        <v>193</v>
      </c>
      <c r="AT997" s="149" t="s">
        <v>189</v>
      </c>
      <c r="AU997" s="149" t="s">
        <v>84</v>
      </c>
      <c r="AY997" s="17" t="s">
        <v>187</v>
      </c>
      <c r="BE997" s="150">
        <f>IF(N997="základní",J997,0)</f>
        <v>0</v>
      </c>
      <c r="BF997" s="150">
        <f>IF(N997="snížená",J997,0)</f>
        <v>0</v>
      </c>
      <c r="BG997" s="150">
        <f>IF(N997="zákl. přenesená",J997,0)</f>
        <v>0</v>
      </c>
      <c r="BH997" s="150">
        <f>IF(N997="sníž. přenesená",J997,0)</f>
        <v>0</v>
      </c>
      <c r="BI997" s="150">
        <f>IF(N997="nulová",J997,0)</f>
        <v>0</v>
      </c>
      <c r="BJ997" s="17" t="s">
        <v>84</v>
      </c>
      <c r="BK997" s="150">
        <f>ROUND(I997*H997,2)</f>
        <v>0</v>
      </c>
      <c r="BL997" s="17" t="s">
        <v>193</v>
      </c>
      <c r="BM997" s="149" t="s">
        <v>1010</v>
      </c>
    </row>
    <row r="998" spans="2:65" s="1" customFormat="1" ht="58.5">
      <c r="B998" s="32"/>
      <c r="D998" s="151" t="s">
        <v>195</v>
      </c>
      <c r="F998" s="152" t="s">
        <v>1011</v>
      </c>
      <c r="I998" s="153"/>
      <c r="L998" s="32"/>
      <c r="M998" s="154"/>
      <c r="T998" s="56"/>
      <c r="AT998" s="17" t="s">
        <v>195</v>
      </c>
      <c r="AU998" s="17" t="s">
        <v>84</v>
      </c>
    </row>
    <row r="999" spans="2:65" s="1" customFormat="1" ht="33" customHeight="1">
      <c r="B999" s="32"/>
      <c r="C999" s="137" t="s">
        <v>1012</v>
      </c>
      <c r="D999" s="137" t="s">
        <v>189</v>
      </c>
      <c r="E999" s="138" t="s">
        <v>1013</v>
      </c>
      <c r="F999" s="139" t="s">
        <v>1014</v>
      </c>
      <c r="G999" s="140" t="s">
        <v>397</v>
      </c>
      <c r="H999" s="141">
        <v>600</v>
      </c>
      <c r="I999" s="142"/>
      <c r="J999" s="143">
        <f>ROUND(I999*H999,2)</f>
        <v>0</v>
      </c>
      <c r="K999" s="144"/>
      <c r="L999" s="32"/>
      <c r="M999" s="145" t="s">
        <v>1</v>
      </c>
      <c r="N999" s="146" t="s">
        <v>39</v>
      </c>
      <c r="P999" s="147">
        <f>O999*H999</f>
        <v>0</v>
      </c>
      <c r="Q999" s="147">
        <v>0</v>
      </c>
      <c r="R999" s="147">
        <f>Q999*H999</f>
        <v>0</v>
      </c>
      <c r="S999" s="147">
        <v>0</v>
      </c>
      <c r="T999" s="148">
        <f>S999*H999</f>
        <v>0</v>
      </c>
      <c r="AR999" s="149" t="s">
        <v>193</v>
      </c>
      <c r="AT999" s="149" t="s">
        <v>189</v>
      </c>
      <c r="AU999" s="149" t="s">
        <v>84</v>
      </c>
      <c r="AY999" s="17" t="s">
        <v>187</v>
      </c>
      <c r="BE999" s="150">
        <f>IF(N999="základní",J999,0)</f>
        <v>0</v>
      </c>
      <c r="BF999" s="150">
        <f>IF(N999="snížená",J999,0)</f>
        <v>0</v>
      </c>
      <c r="BG999" s="150">
        <f>IF(N999="zákl. přenesená",J999,0)</f>
        <v>0</v>
      </c>
      <c r="BH999" s="150">
        <f>IF(N999="sníž. přenesená",J999,0)</f>
        <v>0</v>
      </c>
      <c r="BI999" s="150">
        <f>IF(N999="nulová",J999,0)</f>
        <v>0</v>
      </c>
      <c r="BJ999" s="17" t="s">
        <v>84</v>
      </c>
      <c r="BK999" s="150">
        <f>ROUND(I999*H999,2)</f>
        <v>0</v>
      </c>
      <c r="BL999" s="17" t="s">
        <v>193</v>
      </c>
      <c r="BM999" s="149" t="s">
        <v>1015</v>
      </c>
    </row>
    <row r="1000" spans="2:65" s="1" customFormat="1" ht="58.5">
      <c r="B1000" s="32"/>
      <c r="D1000" s="151" t="s">
        <v>195</v>
      </c>
      <c r="F1000" s="152" t="s">
        <v>1011</v>
      </c>
      <c r="I1000" s="153"/>
      <c r="L1000" s="32"/>
      <c r="M1000" s="154"/>
      <c r="T1000" s="56"/>
      <c r="AT1000" s="17" t="s">
        <v>195</v>
      </c>
      <c r="AU1000" s="17" t="s">
        <v>84</v>
      </c>
    </row>
    <row r="1001" spans="2:65" s="13" customFormat="1" ht="11.25">
      <c r="B1001" s="161"/>
      <c r="D1001" s="151" t="s">
        <v>197</v>
      </c>
      <c r="E1001" s="162" t="s">
        <v>1</v>
      </c>
      <c r="F1001" s="163" t="s">
        <v>1016</v>
      </c>
      <c r="H1001" s="164">
        <v>600</v>
      </c>
      <c r="I1001" s="165"/>
      <c r="L1001" s="161"/>
      <c r="M1001" s="166"/>
      <c r="T1001" s="167"/>
      <c r="AT1001" s="162" t="s">
        <v>197</v>
      </c>
      <c r="AU1001" s="162" t="s">
        <v>84</v>
      </c>
      <c r="AV1001" s="13" t="s">
        <v>84</v>
      </c>
      <c r="AW1001" s="13" t="s">
        <v>30</v>
      </c>
      <c r="AX1001" s="13" t="s">
        <v>73</v>
      </c>
      <c r="AY1001" s="162" t="s">
        <v>187</v>
      </c>
    </row>
    <row r="1002" spans="2:65" s="14" customFormat="1" ht="11.25">
      <c r="B1002" s="168"/>
      <c r="D1002" s="151" t="s">
        <v>197</v>
      </c>
      <c r="E1002" s="169" t="s">
        <v>1</v>
      </c>
      <c r="F1002" s="170" t="s">
        <v>202</v>
      </c>
      <c r="H1002" s="171">
        <v>600</v>
      </c>
      <c r="I1002" s="172"/>
      <c r="L1002" s="168"/>
      <c r="M1002" s="173"/>
      <c r="T1002" s="174"/>
      <c r="AT1002" s="169" t="s">
        <v>197</v>
      </c>
      <c r="AU1002" s="169" t="s">
        <v>84</v>
      </c>
      <c r="AV1002" s="14" t="s">
        <v>193</v>
      </c>
      <c r="AW1002" s="14" t="s">
        <v>30</v>
      </c>
      <c r="AX1002" s="14" t="s">
        <v>80</v>
      </c>
      <c r="AY1002" s="169" t="s">
        <v>187</v>
      </c>
    </row>
    <row r="1003" spans="2:65" s="1" customFormat="1" ht="24.2" customHeight="1">
      <c r="B1003" s="32"/>
      <c r="C1003" s="137" t="s">
        <v>1017</v>
      </c>
      <c r="D1003" s="137" t="s">
        <v>189</v>
      </c>
      <c r="E1003" s="138" t="s">
        <v>1018</v>
      </c>
      <c r="F1003" s="139" t="s">
        <v>1019</v>
      </c>
      <c r="G1003" s="140" t="s">
        <v>397</v>
      </c>
      <c r="H1003" s="141">
        <v>10</v>
      </c>
      <c r="I1003" s="142"/>
      <c r="J1003" s="143">
        <f>ROUND(I1003*H1003,2)</f>
        <v>0</v>
      </c>
      <c r="K1003" s="144"/>
      <c r="L1003" s="32"/>
      <c r="M1003" s="145" t="s">
        <v>1</v>
      </c>
      <c r="N1003" s="146" t="s">
        <v>39</v>
      </c>
      <c r="P1003" s="147">
        <f>O1003*H1003</f>
        <v>0</v>
      </c>
      <c r="Q1003" s="147">
        <v>0</v>
      </c>
      <c r="R1003" s="147">
        <f>Q1003*H1003</f>
        <v>0</v>
      </c>
      <c r="S1003" s="147">
        <v>0</v>
      </c>
      <c r="T1003" s="148">
        <f>S1003*H1003</f>
        <v>0</v>
      </c>
      <c r="AR1003" s="149" t="s">
        <v>193</v>
      </c>
      <c r="AT1003" s="149" t="s">
        <v>189</v>
      </c>
      <c r="AU1003" s="149" t="s">
        <v>84</v>
      </c>
      <c r="AY1003" s="17" t="s">
        <v>187</v>
      </c>
      <c r="BE1003" s="150">
        <f>IF(N1003="základní",J1003,0)</f>
        <v>0</v>
      </c>
      <c r="BF1003" s="150">
        <f>IF(N1003="snížená",J1003,0)</f>
        <v>0</v>
      </c>
      <c r="BG1003" s="150">
        <f>IF(N1003="zákl. přenesená",J1003,0)</f>
        <v>0</v>
      </c>
      <c r="BH1003" s="150">
        <f>IF(N1003="sníž. přenesená",J1003,0)</f>
        <v>0</v>
      </c>
      <c r="BI1003" s="150">
        <f>IF(N1003="nulová",J1003,0)</f>
        <v>0</v>
      </c>
      <c r="BJ1003" s="17" t="s">
        <v>84</v>
      </c>
      <c r="BK1003" s="150">
        <f>ROUND(I1003*H1003,2)</f>
        <v>0</v>
      </c>
      <c r="BL1003" s="17" t="s">
        <v>193</v>
      </c>
      <c r="BM1003" s="149" t="s">
        <v>1020</v>
      </c>
    </row>
    <row r="1004" spans="2:65" s="1" customFormat="1" ht="39">
      <c r="B1004" s="32"/>
      <c r="D1004" s="151" t="s">
        <v>195</v>
      </c>
      <c r="F1004" s="152" t="s">
        <v>1021</v>
      </c>
      <c r="I1004" s="153"/>
      <c r="L1004" s="32"/>
      <c r="M1004" s="154"/>
      <c r="T1004" s="56"/>
      <c r="AT1004" s="17" t="s">
        <v>195</v>
      </c>
      <c r="AU1004" s="17" t="s">
        <v>84</v>
      </c>
    </row>
    <row r="1005" spans="2:65" s="1" customFormat="1" ht="37.9" customHeight="1">
      <c r="B1005" s="32"/>
      <c r="C1005" s="137" t="s">
        <v>1022</v>
      </c>
      <c r="D1005" s="137" t="s">
        <v>189</v>
      </c>
      <c r="E1005" s="138" t="s">
        <v>1023</v>
      </c>
      <c r="F1005" s="139" t="s">
        <v>1024</v>
      </c>
      <c r="G1005" s="140" t="s">
        <v>245</v>
      </c>
      <c r="H1005" s="141">
        <v>708.35</v>
      </c>
      <c r="I1005" s="142"/>
      <c r="J1005" s="143">
        <f>ROUND(I1005*H1005,2)</f>
        <v>0</v>
      </c>
      <c r="K1005" s="144"/>
      <c r="L1005" s="32"/>
      <c r="M1005" s="145" t="s">
        <v>1</v>
      </c>
      <c r="N1005" s="146" t="s">
        <v>39</v>
      </c>
      <c r="P1005" s="147">
        <f>O1005*H1005</f>
        <v>0</v>
      </c>
      <c r="Q1005" s="147">
        <v>0</v>
      </c>
      <c r="R1005" s="147">
        <f>Q1005*H1005</f>
        <v>0</v>
      </c>
      <c r="S1005" s="147">
        <v>0</v>
      </c>
      <c r="T1005" s="148">
        <f>S1005*H1005</f>
        <v>0</v>
      </c>
      <c r="AR1005" s="149" t="s">
        <v>193</v>
      </c>
      <c r="AT1005" s="149" t="s">
        <v>189</v>
      </c>
      <c r="AU1005" s="149" t="s">
        <v>84</v>
      </c>
      <c r="AY1005" s="17" t="s">
        <v>187</v>
      </c>
      <c r="BE1005" s="150">
        <f>IF(N1005="základní",J1005,0)</f>
        <v>0</v>
      </c>
      <c r="BF1005" s="150">
        <f>IF(N1005="snížená",J1005,0)</f>
        <v>0</v>
      </c>
      <c r="BG1005" s="150">
        <f>IF(N1005="zákl. přenesená",J1005,0)</f>
        <v>0</v>
      </c>
      <c r="BH1005" s="150">
        <f>IF(N1005="sníž. přenesená",J1005,0)</f>
        <v>0</v>
      </c>
      <c r="BI1005" s="150">
        <f>IF(N1005="nulová",J1005,0)</f>
        <v>0</v>
      </c>
      <c r="BJ1005" s="17" t="s">
        <v>84</v>
      </c>
      <c r="BK1005" s="150">
        <f>ROUND(I1005*H1005,2)</f>
        <v>0</v>
      </c>
      <c r="BL1005" s="17" t="s">
        <v>193</v>
      </c>
      <c r="BM1005" s="149" t="s">
        <v>1025</v>
      </c>
    </row>
    <row r="1006" spans="2:65" s="1" customFormat="1" ht="58.5">
      <c r="B1006" s="32"/>
      <c r="D1006" s="151" t="s">
        <v>195</v>
      </c>
      <c r="F1006" s="152" t="s">
        <v>1026</v>
      </c>
      <c r="I1006" s="153"/>
      <c r="L1006" s="32"/>
      <c r="M1006" s="154"/>
      <c r="T1006" s="56"/>
      <c r="AT1006" s="17" t="s">
        <v>195</v>
      </c>
      <c r="AU1006" s="17" t="s">
        <v>84</v>
      </c>
    </row>
    <row r="1007" spans="2:65" s="12" customFormat="1" ht="11.25">
      <c r="B1007" s="155"/>
      <c r="D1007" s="151" t="s">
        <v>197</v>
      </c>
      <c r="E1007" s="156" t="s">
        <v>1</v>
      </c>
      <c r="F1007" s="157" t="s">
        <v>207</v>
      </c>
      <c r="H1007" s="156" t="s">
        <v>1</v>
      </c>
      <c r="I1007" s="158"/>
      <c r="L1007" s="155"/>
      <c r="M1007" s="159"/>
      <c r="T1007" s="160"/>
      <c r="AT1007" s="156" t="s">
        <v>197</v>
      </c>
      <c r="AU1007" s="156" t="s">
        <v>84</v>
      </c>
      <c r="AV1007" s="12" t="s">
        <v>80</v>
      </c>
      <c r="AW1007" s="12" t="s">
        <v>30</v>
      </c>
      <c r="AX1007" s="12" t="s">
        <v>73</v>
      </c>
      <c r="AY1007" s="156" t="s">
        <v>187</v>
      </c>
    </row>
    <row r="1008" spans="2:65" s="13" customFormat="1" ht="11.25">
      <c r="B1008" s="161"/>
      <c r="D1008" s="151" t="s">
        <v>197</v>
      </c>
      <c r="E1008" s="162" t="s">
        <v>1</v>
      </c>
      <c r="F1008" s="163" t="s">
        <v>1027</v>
      </c>
      <c r="H1008" s="164">
        <v>708.35</v>
      </c>
      <c r="I1008" s="165"/>
      <c r="L1008" s="161"/>
      <c r="M1008" s="166"/>
      <c r="T1008" s="167"/>
      <c r="AT1008" s="162" t="s">
        <v>197</v>
      </c>
      <c r="AU1008" s="162" t="s">
        <v>84</v>
      </c>
      <c r="AV1008" s="13" t="s">
        <v>84</v>
      </c>
      <c r="AW1008" s="13" t="s">
        <v>30</v>
      </c>
      <c r="AX1008" s="13" t="s">
        <v>73</v>
      </c>
      <c r="AY1008" s="162" t="s">
        <v>187</v>
      </c>
    </row>
    <row r="1009" spans="2:65" s="14" customFormat="1" ht="11.25">
      <c r="B1009" s="168"/>
      <c r="D1009" s="151" t="s">
        <v>197</v>
      </c>
      <c r="E1009" s="169" t="s">
        <v>1</v>
      </c>
      <c r="F1009" s="170" t="s">
        <v>202</v>
      </c>
      <c r="H1009" s="171">
        <v>708.35</v>
      </c>
      <c r="I1009" s="172"/>
      <c r="L1009" s="168"/>
      <c r="M1009" s="173"/>
      <c r="T1009" s="174"/>
      <c r="AT1009" s="169" t="s">
        <v>197</v>
      </c>
      <c r="AU1009" s="169" t="s">
        <v>84</v>
      </c>
      <c r="AV1009" s="14" t="s">
        <v>193</v>
      </c>
      <c r="AW1009" s="14" t="s">
        <v>30</v>
      </c>
      <c r="AX1009" s="14" t="s">
        <v>80</v>
      </c>
      <c r="AY1009" s="169" t="s">
        <v>187</v>
      </c>
    </row>
    <row r="1010" spans="2:65" s="1" customFormat="1" ht="37.9" customHeight="1">
      <c r="B1010" s="32"/>
      <c r="C1010" s="137" t="s">
        <v>1028</v>
      </c>
      <c r="D1010" s="137" t="s">
        <v>189</v>
      </c>
      <c r="E1010" s="138" t="s">
        <v>1029</v>
      </c>
      <c r="F1010" s="139" t="s">
        <v>1030</v>
      </c>
      <c r="G1010" s="140" t="s">
        <v>245</v>
      </c>
      <c r="H1010" s="141">
        <v>20</v>
      </c>
      <c r="I1010" s="142"/>
      <c r="J1010" s="143">
        <f>ROUND(I1010*H1010,2)</f>
        <v>0</v>
      </c>
      <c r="K1010" s="144"/>
      <c r="L1010" s="32"/>
      <c r="M1010" s="145" t="s">
        <v>1</v>
      </c>
      <c r="N1010" s="146" t="s">
        <v>39</v>
      </c>
      <c r="P1010" s="147">
        <f>O1010*H1010</f>
        <v>0</v>
      </c>
      <c r="Q1010" s="147">
        <v>0</v>
      </c>
      <c r="R1010" s="147">
        <f>Q1010*H1010</f>
        <v>0</v>
      </c>
      <c r="S1010" s="147">
        <v>0</v>
      </c>
      <c r="T1010" s="148">
        <f>S1010*H1010</f>
        <v>0</v>
      </c>
      <c r="AR1010" s="149" t="s">
        <v>193</v>
      </c>
      <c r="AT1010" s="149" t="s">
        <v>189</v>
      </c>
      <c r="AU1010" s="149" t="s">
        <v>84</v>
      </c>
      <c r="AY1010" s="17" t="s">
        <v>187</v>
      </c>
      <c r="BE1010" s="150">
        <f>IF(N1010="základní",J1010,0)</f>
        <v>0</v>
      </c>
      <c r="BF1010" s="150">
        <f>IF(N1010="snížená",J1010,0)</f>
        <v>0</v>
      </c>
      <c r="BG1010" s="150">
        <f>IF(N1010="zákl. přenesená",J1010,0)</f>
        <v>0</v>
      </c>
      <c r="BH1010" s="150">
        <f>IF(N1010="sníž. přenesená",J1010,0)</f>
        <v>0</v>
      </c>
      <c r="BI1010" s="150">
        <f>IF(N1010="nulová",J1010,0)</f>
        <v>0</v>
      </c>
      <c r="BJ1010" s="17" t="s">
        <v>84</v>
      </c>
      <c r="BK1010" s="150">
        <f>ROUND(I1010*H1010,2)</f>
        <v>0</v>
      </c>
      <c r="BL1010" s="17" t="s">
        <v>193</v>
      </c>
      <c r="BM1010" s="149" t="s">
        <v>1031</v>
      </c>
    </row>
    <row r="1011" spans="2:65" s="1" customFormat="1" ht="58.5">
      <c r="B1011" s="32"/>
      <c r="D1011" s="151" t="s">
        <v>195</v>
      </c>
      <c r="F1011" s="152" t="s">
        <v>1026</v>
      </c>
      <c r="I1011" s="153"/>
      <c r="L1011" s="32"/>
      <c r="M1011" s="154"/>
      <c r="T1011" s="56"/>
      <c r="AT1011" s="17" t="s">
        <v>195</v>
      </c>
      <c r="AU1011" s="17" t="s">
        <v>84</v>
      </c>
    </row>
    <row r="1012" spans="2:65" s="1" customFormat="1" ht="37.9" customHeight="1">
      <c r="B1012" s="32"/>
      <c r="C1012" s="137" t="s">
        <v>1032</v>
      </c>
      <c r="D1012" s="137" t="s">
        <v>189</v>
      </c>
      <c r="E1012" s="138" t="s">
        <v>1033</v>
      </c>
      <c r="F1012" s="139" t="s">
        <v>1034</v>
      </c>
      <c r="G1012" s="140" t="s">
        <v>245</v>
      </c>
      <c r="H1012" s="141">
        <v>958.49400000000003</v>
      </c>
      <c r="I1012" s="142"/>
      <c r="J1012" s="143">
        <f>ROUND(I1012*H1012,2)</f>
        <v>0</v>
      </c>
      <c r="K1012" s="144"/>
      <c r="L1012" s="32"/>
      <c r="M1012" s="145" t="s">
        <v>1</v>
      </c>
      <c r="N1012" s="146" t="s">
        <v>39</v>
      </c>
      <c r="P1012" s="147">
        <f>O1012*H1012</f>
        <v>0</v>
      </c>
      <c r="Q1012" s="147">
        <v>0</v>
      </c>
      <c r="R1012" s="147">
        <f>Q1012*H1012</f>
        <v>0</v>
      </c>
      <c r="S1012" s="147">
        <v>0</v>
      </c>
      <c r="T1012" s="148">
        <f>S1012*H1012</f>
        <v>0</v>
      </c>
      <c r="AR1012" s="149" t="s">
        <v>193</v>
      </c>
      <c r="AT1012" s="149" t="s">
        <v>189</v>
      </c>
      <c r="AU1012" s="149" t="s">
        <v>84</v>
      </c>
      <c r="AY1012" s="17" t="s">
        <v>187</v>
      </c>
      <c r="BE1012" s="150">
        <f>IF(N1012="základní",J1012,0)</f>
        <v>0</v>
      </c>
      <c r="BF1012" s="150">
        <f>IF(N1012="snížená",J1012,0)</f>
        <v>0</v>
      </c>
      <c r="BG1012" s="150">
        <f>IF(N1012="zákl. přenesená",J1012,0)</f>
        <v>0</v>
      </c>
      <c r="BH1012" s="150">
        <f>IF(N1012="sníž. přenesená",J1012,0)</f>
        <v>0</v>
      </c>
      <c r="BI1012" s="150">
        <f>IF(N1012="nulová",J1012,0)</f>
        <v>0</v>
      </c>
      <c r="BJ1012" s="17" t="s">
        <v>84</v>
      </c>
      <c r="BK1012" s="150">
        <f>ROUND(I1012*H1012,2)</f>
        <v>0</v>
      </c>
      <c r="BL1012" s="17" t="s">
        <v>193</v>
      </c>
      <c r="BM1012" s="149" t="s">
        <v>1035</v>
      </c>
    </row>
    <row r="1013" spans="2:65" s="1" customFormat="1" ht="224.25">
      <c r="B1013" s="32"/>
      <c r="D1013" s="151" t="s">
        <v>195</v>
      </c>
      <c r="F1013" s="152" t="s">
        <v>1036</v>
      </c>
      <c r="I1013" s="153"/>
      <c r="L1013" s="32"/>
      <c r="M1013" s="154"/>
      <c r="T1013" s="56"/>
      <c r="AT1013" s="17" t="s">
        <v>195</v>
      </c>
      <c r="AU1013" s="17" t="s">
        <v>84</v>
      </c>
    </row>
    <row r="1014" spans="2:65" s="12" customFormat="1" ht="11.25">
      <c r="B1014" s="155"/>
      <c r="D1014" s="151" t="s">
        <v>197</v>
      </c>
      <c r="E1014" s="156" t="s">
        <v>1</v>
      </c>
      <c r="F1014" s="157" t="s">
        <v>207</v>
      </c>
      <c r="H1014" s="156" t="s">
        <v>1</v>
      </c>
      <c r="I1014" s="158"/>
      <c r="L1014" s="155"/>
      <c r="M1014" s="159"/>
      <c r="T1014" s="160"/>
      <c r="AT1014" s="156" t="s">
        <v>197</v>
      </c>
      <c r="AU1014" s="156" t="s">
        <v>84</v>
      </c>
      <c r="AV1014" s="12" t="s">
        <v>80</v>
      </c>
      <c r="AW1014" s="12" t="s">
        <v>30</v>
      </c>
      <c r="AX1014" s="12" t="s">
        <v>73</v>
      </c>
      <c r="AY1014" s="156" t="s">
        <v>187</v>
      </c>
    </row>
    <row r="1015" spans="2:65" s="13" customFormat="1" ht="11.25">
      <c r="B1015" s="161"/>
      <c r="D1015" s="151" t="s">
        <v>197</v>
      </c>
      <c r="E1015" s="162" t="s">
        <v>1</v>
      </c>
      <c r="F1015" s="163" t="s">
        <v>1037</v>
      </c>
      <c r="H1015" s="164">
        <v>902</v>
      </c>
      <c r="I1015" s="165"/>
      <c r="L1015" s="161"/>
      <c r="M1015" s="166"/>
      <c r="T1015" s="167"/>
      <c r="AT1015" s="162" t="s">
        <v>197</v>
      </c>
      <c r="AU1015" s="162" t="s">
        <v>84</v>
      </c>
      <c r="AV1015" s="13" t="s">
        <v>84</v>
      </c>
      <c r="AW1015" s="13" t="s">
        <v>30</v>
      </c>
      <c r="AX1015" s="13" t="s">
        <v>73</v>
      </c>
      <c r="AY1015" s="162" t="s">
        <v>187</v>
      </c>
    </row>
    <row r="1016" spans="2:65" s="13" customFormat="1" ht="11.25">
      <c r="B1016" s="161"/>
      <c r="D1016" s="151" t="s">
        <v>197</v>
      </c>
      <c r="E1016" s="162" t="s">
        <v>1</v>
      </c>
      <c r="F1016" s="163" t="s">
        <v>1038</v>
      </c>
      <c r="H1016" s="164">
        <v>29.61</v>
      </c>
      <c r="I1016" s="165"/>
      <c r="L1016" s="161"/>
      <c r="M1016" s="166"/>
      <c r="T1016" s="167"/>
      <c r="AT1016" s="162" t="s">
        <v>197</v>
      </c>
      <c r="AU1016" s="162" t="s">
        <v>84</v>
      </c>
      <c r="AV1016" s="13" t="s">
        <v>84</v>
      </c>
      <c r="AW1016" s="13" t="s">
        <v>30</v>
      </c>
      <c r="AX1016" s="13" t="s">
        <v>73</v>
      </c>
      <c r="AY1016" s="162" t="s">
        <v>187</v>
      </c>
    </row>
    <row r="1017" spans="2:65" s="13" customFormat="1" ht="11.25">
      <c r="B1017" s="161"/>
      <c r="D1017" s="151" t="s">
        <v>197</v>
      </c>
      <c r="E1017" s="162" t="s">
        <v>1</v>
      </c>
      <c r="F1017" s="163" t="s">
        <v>1039</v>
      </c>
      <c r="H1017" s="164">
        <v>26.884</v>
      </c>
      <c r="I1017" s="165"/>
      <c r="L1017" s="161"/>
      <c r="M1017" s="166"/>
      <c r="T1017" s="167"/>
      <c r="AT1017" s="162" t="s">
        <v>197</v>
      </c>
      <c r="AU1017" s="162" t="s">
        <v>84</v>
      </c>
      <c r="AV1017" s="13" t="s">
        <v>84</v>
      </c>
      <c r="AW1017" s="13" t="s">
        <v>30</v>
      </c>
      <c r="AX1017" s="13" t="s">
        <v>73</v>
      </c>
      <c r="AY1017" s="162" t="s">
        <v>187</v>
      </c>
    </row>
    <row r="1018" spans="2:65" s="14" customFormat="1" ht="11.25">
      <c r="B1018" s="168"/>
      <c r="D1018" s="151" t="s">
        <v>197</v>
      </c>
      <c r="E1018" s="169" t="s">
        <v>1</v>
      </c>
      <c r="F1018" s="170" t="s">
        <v>202</v>
      </c>
      <c r="H1018" s="171">
        <v>958.49400000000003</v>
      </c>
      <c r="I1018" s="172"/>
      <c r="L1018" s="168"/>
      <c r="M1018" s="173"/>
      <c r="T1018" s="174"/>
      <c r="AT1018" s="169" t="s">
        <v>197</v>
      </c>
      <c r="AU1018" s="169" t="s">
        <v>84</v>
      </c>
      <c r="AV1018" s="14" t="s">
        <v>193</v>
      </c>
      <c r="AW1018" s="14" t="s">
        <v>30</v>
      </c>
      <c r="AX1018" s="14" t="s">
        <v>80</v>
      </c>
      <c r="AY1018" s="169" t="s">
        <v>187</v>
      </c>
    </row>
    <row r="1019" spans="2:65" s="1" customFormat="1" ht="24.2" customHeight="1">
      <c r="B1019" s="32"/>
      <c r="C1019" s="137" t="s">
        <v>1040</v>
      </c>
      <c r="D1019" s="137" t="s">
        <v>189</v>
      </c>
      <c r="E1019" s="138" t="s">
        <v>1041</v>
      </c>
      <c r="F1019" s="139" t="s">
        <v>1042</v>
      </c>
      <c r="G1019" s="140" t="s">
        <v>406</v>
      </c>
      <c r="H1019" s="141">
        <v>4</v>
      </c>
      <c r="I1019" s="142"/>
      <c r="J1019" s="143">
        <f>ROUND(I1019*H1019,2)</f>
        <v>0</v>
      </c>
      <c r="K1019" s="144"/>
      <c r="L1019" s="32"/>
      <c r="M1019" s="145" t="s">
        <v>1</v>
      </c>
      <c r="N1019" s="146" t="s">
        <v>39</v>
      </c>
      <c r="P1019" s="147">
        <f>O1019*H1019</f>
        <v>0</v>
      </c>
      <c r="Q1019" s="147">
        <v>0</v>
      </c>
      <c r="R1019" s="147">
        <f>Q1019*H1019</f>
        <v>0</v>
      </c>
      <c r="S1019" s="147">
        <v>0</v>
      </c>
      <c r="T1019" s="148">
        <f>S1019*H1019</f>
        <v>0</v>
      </c>
      <c r="AR1019" s="149" t="s">
        <v>193</v>
      </c>
      <c r="AT1019" s="149" t="s">
        <v>189</v>
      </c>
      <c r="AU1019" s="149" t="s">
        <v>84</v>
      </c>
      <c r="AY1019" s="17" t="s">
        <v>187</v>
      </c>
      <c r="BE1019" s="150">
        <f>IF(N1019="základní",J1019,0)</f>
        <v>0</v>
      </c>
      <c r="BF1019" s="150">
        <f>IF(N1019="snížená",J1019,0)</f>
        <v>0</v>
      </c>
      <c r="BG1019" s="150">
        <f>IF(N1019="zákl. přenesená",J1019,0)</f>
        <v>0</v>
      </c>
      <c r="BH1019" s="150">
        <f>IF(N1019="sníž. přenesená",J1019,0)</f>
        <v>0</v>
      </c>
      <c r="BI1019" s="150">
        <f>IF(N1019="nulová",J1019,0)</f>
        <v>0</v>
      </c>
      <c r="BJ1019" s="17" t="s">
        <v>84</v>
      </c>
      <c r="BK1019" s="150">
        <f>ROUND(I1019*H1019,2)</f>
        <v>0</v>
      </c>
      <c r="BL1019" s="17" t="s">
        <v>193</v>
      </c>
      <c r="BM1019" s="149" t="s">
        <v>1043</v>
      </c>
    </row>
    <row r="1020" spans="2:65" s="1" customFormat="1" ht="78">
      <c r="B1020" s="32"/>
      <c r="D1020" s="151" t="s">
        <v>195</v>
      </c>
      <c r="F1020" s="152" t="s">
        <v>1044</v>
      </c>
      <c r="I1020" s="153"/>
      <c r="L1020" s="32"/>
      <c r="M1020" s="154"/>
      <c r="T1020" s="56"/>
      <c r="AT1020" s="17" t="s">
        <v>195</v>
      </c>
      <c r="AU1020" s="17" t="s">
        <v>84</v>
      </c>
    </row>
    <row r="1021" spans="2:65" s="12" customFormat="1" ht="11.25">
      <c r="B1021" s="155"/>
      <c r="D1021" s="151" t="s">
        <v>197</v>
      </c>
      <c r="E1021" s="156" t="s">
        <v>1</v>
      </c>
      <c r="F1021" s="157" t="s">
        <v>207</v>
      </c>
      <c r="H1021" s="156" t="s">
        <v>1</v>
      </c>
      <c r="I1021" s="158"/>
      <c r="L1021" s="155"/>
      <c r="M1021" s="159"/>
      <c r="T1021" s="160"/>
      <c r="AT1021" s="156" t="s">
        <v>197</v>
      </c>
      <c r="AU1021" s="156" t="s">
        <v>84</v>
      </c>
      <c r="AV1021" s="12" t="s">
        <v>80</v>
      </c>
      <c r="AW1021" s="12" t="s">
        <v>30</v>
      </c>
      <c r="AX1021" s="12" t="s">
        <v>73</v>
      </c>
      <c r="AY1021" s="156" t="s">
        <v>187</v>
      </c>
    </row>
    <row r="1022" spans="2:65" s="12" customFormat="1" ht="11.25">
      <c r="B1022" s="155"/>
      <c r="D1022" s="151" t="s">
        <v>197</v>
      </c>
      <c r="E1022" s="156" t="s">
        <v>1</v>
      </c>
      <c r="F1022" s="157" t="s">
        <v>1045</v>
      </c>
      <c r="H1022" s="156" t="s">
        <v>1</v>
      </c>
      <c r="I1022" s="158"/>
      <c r="L1022" s="155"/>
      <c r="M1022" s="159"/>
      <c r="T1022" s="160"/>
      <c r="AT1022" s="156" t="s">
        <v>197</v>
      </c>
      <c r="AU1022" s="156" t="s">
        <v>84</v>
      </c>
      <c r="AV1022" s="12" t="s">
        <v>80</v>
      </c>
      <c r="AW1022" s="12" t="s">
        <v>30</v>
      </c>
      <c r="AX1022" s="12" t="s">
        <v>73</v>
      </c>
      <c r="AY1022" s="156" t="s">
        <v>187</v>
      </c>
    </row>
    <row r="1023" spans="2:65" s="13" customFormat="1" ht="11.25">
      <c r="B1023" s="161"/>
      <c r="D1023" s="151" t="s">
        <v>197</v>
      </c>
      <c r="E1023" s="162" t="s">
        <v>1</v>
      </c>
      <c r="F1023" s="163" t="s">
        <v>193</v>
      </c>
      <c r="H1023" s="164">
        <v>4</v>
      </c>
      <c r="I1023" s="165"/>
      <c r="L1023" s="161"/>
      <c r="M1023" s="166"/>
      <c r="T1023" s="167"/>
      <c r="AT1023" s="162" t="s">
        <v>197</v>
      </c>
      <c r="AU1023" s="162" t="s">
        <v>84</v>
      </c>
      <c r="AV1023" s="13" t="s">
        <v>84</v>
      </c>
      <c r="AW1023" s="13" t="s">
        <v>30</v>
      </c>
      <c r="AX1023" s="13" t="s">
        <v>73</v>
      </c>
      <c r="AY1023" s="162" t="s">
        <v>187</v>
      </c>
    </row>
    <row r="1024" spans="2:65" s="14" customFormat="1" ht="11.25">
      <c r="B1024" s="168"/>
      <c r="D1024" s="151" t="s">
        <v>197</v>
      </c>
      <c r="E1024" s="169" t="s">
        <v>1</v>
      </c>
      <c r="F1024" s="170" t="s">
        <v>202</v>
      </c>
      <c r="H1024" s="171">
        <v>4</v>
      </c>
      <c r="I1024" s="172"/>
      <c r="L1024" s="168"/>
      <c r="M1024" s="173"/>
      <c r="T1024" s="174"/>
      <c r="AT1024" s="169" t="s">
        <v>197</v>
      </c>
      <c r="AU1024" s="169" t="s">
        <v>84</v>
      </c>
      <c r="AV1024" s="14" t="s">
        <v>193</v>
      </c>
      <c r="AW1024" s="14" t="s">
        <v>30</v>
      </c>
      <c r="AX1024" s="14" t="s">
        <v>80</v>
      </c>
      <c r="AY1024" s="169" t="s">
        <v>187</v>
      </c>
    </row>
    <row r="1025" spans="2:65" s="1" customFormat="1" ht="21.75" customHeight="1">
      <c r="B1025" s="32"/>
      <c r="C1025" s="175" t="s">
        <v>1046</v>
      </c>
      <c r="D1025" s="175" t="s">
        <v>338</v>
      </c>
      <c r="E1025" s="176" t="s">
        <v>1047</v>
      </c>
      <c r="F1025" s="177" t="s">
        <v>1048</v>
      </c>
      <c r="G1025" s="178" t="s">
        <v>406</v>
      </c>
      <c r="H1025" s="179">
        <v>4</v>
      </c>
      <c r="I1025" s="180"/>
      <c r="J1025" s="181">
        <f>ROUND(I1025*H1025,2)</f>
        <v>0</v>
      </c>
      <c r="K1025" s="182"/>
      <c r="L1025" s="183"/>
      <c r="M1025" s="184" t="s">
        <v>1</v>
      </c>
      <c r="N1025" s="185" t="s">
        <v>39</v>
      </c>
      <c r="P1025" s="147">
        <f>O1025*H1025</f>
        <v>0</v>
      </c>
      <c r="Q1025" s="147">
        <v>0</v>
      </c>
      <c r="R1025" s="147">
        <f>Q1025*H1025</f>
        <v>0</v>
      </c>
      <c r="S1025" s="147">
        <v>0</v>
      </c>
      <c r="T1025" s="148">
        <f>S1025*H1025</f>
        <v>0</v>
      </c>
      <c r="AR1025" s="149" t="s">
        <v>242</v>
      </c>
      <c r="AT1025" s="149" t="s">
        <v>338</v>
      </c>
      <c r="AU1025" s="149" t="s">
        <v>84</v>
      </c>
      <c r="AY1025" s="17" t="s">
        <v>187</v>
      </c>
      <c r="BE1025" s="150">
        <f>IF(N1025="základní",J1025,0)</f>
        <v>0</v>
      </c>
      <c r="BF1025" s="150">
        <f>IF(N1025="snížená",J1025,0)</f>
        <v>0</v>
      </c>
      <c r="BG1025" s="150">
        <f>IF(N1025="zákl. přenesená",J1025,0)</f>
        <v>0</v>
      </c>
      <c r="BH1025" s="150">
        <f>IF(N1025="sníž. přenesená",J1025,0)</f>
        <v>0</v>
      </c>
      <c r="BI1025" s="150">
        <f>IF(N1025="nulová",J1025,0)</f>
        <v>0</v>
      </c>
      <c r="BJ1025" s="17" t="s">
        <v>84</v>
      </c>
      <c r="BK1025" s="150">
        <f>ROUND(I1025*H1025,2)</f>
        <v>0</v>
      </c>
      <c r="BL1025" s="17" t="s">
        <v>193</v>
      </c>
      <c r="BM1025" s="149" t="s">
        <v>1049</v>
      </c>
    </row>
    <row r="1026" spans="2:65" s="1" customFormat="1" ht="37.9" customHeight="1">
      <c r="B1026" s="32"/>
      <c r="C1026" s="137" t="s">
        <v>1050</v>
      </c>
      <c r="D1026" s="137" t="s">
        <v>189</v>
      </c>
      <c r="E1026" s="138" t="s">
        <v>1051</v>
      </c>
      <c r="F1026" s="139" t="s">
        <v>1052</v>
      </c>
      <c r="G1026" s="140" t="s">
        <v>406</v>
      </c>
      <c r="H1026" s="141">
        <v>96</v>
      </c>
      <c r="I1026" s="142"/>
      <c r="J1026" s="143">
        <f>ROUND(I1026*H1026,2)</f>
        <v>0</v>
      </c>
      <c r="K1026" s="144"/>
      <c r="L1026" s="32"/>
      <c r="M1026" s="145" t="s">
        <v>1</v>
      </c>
      <c r="N1026" s="146" t="s">
        <v>39</v>
      </c>
      <c r="P1026" s="147">
        <f>O1026*H1026</f>
        <v>0</v>
      </c>
      <c r="Q1026" s="147">
        <v>0</v>
      </c>
      <c r="R1026" s="147">
        <f>Q1026*H1026</f>
        <v>0</v>
      </c>
      <c r="S1026" s="147">
        <v>0</v>
      </c>
      <c r="T1026" s="148">
        <f>S1026*H1026</f>
        <v>0</v>
      </c>
      <c r="AR1026" s="149" t="s">
        <v>193</v>
      </c>
      <c r="AT1026" s="149" t="s">
        <v>189</v>
      </c>
      <c r="AU1026" s="149" t="s">
        <v>84</v>
      </c>
      <c r="AY1026" s="17" t="s">
        <v>187</v>
      </c>
      <c r="BE1026" s="150">
        <f>IF(N1026="základní",J1026,0)</f>
        <v>0</v>
      </c>
      <c r="BF1026" s="150">
        <f>IF(N1026="snížená",J1026,0)</f>
        <v>0</v>
      </c>
      <c r="BG1026" s="150">
        <f>IF(N1026="zákl. přenesená",J1026,0)</f>
        <v>0</v>
      </c>
      <c r="BH1026" s="150">
        <f>IF(N1026="sníž. přenesená",J1026,0)</f>
        <v>0</v>
      </c>
      <c r="BI1026" s="150">
        <f>IF(N1026="nulová",J1026,0)</f>
        <v>0</v>
      </c>
      <c r="BJ1026" s="17" t="s">
        <v>84</v>
      </c>
      <c r="BK1026" s="150">
        <f>ROUND(I1026*H1026,2)</f>
        <v>0</v>
      </c>
      <c r="BL1026" s="17" t="s">
        <v>193</v>
      </c>
      <c r="BM1026" s="149" t="s">
        <v>1053</v>
      </c>
    </row>
    <row r="1027" spans="2:65" s="1" customFormat="1" ht="97.5">
      <c r="B1027" s="32"/>
      <c r="D1027" s="151" t="s">
        <v>195</v>
      </c>
      <c r="F1027" s="152" t="s">
        <v>1054</v>
      </c>
      <c r="I1027" s="153"/>
      <c r="L1027" s="32"/>
      <c r="M1027" s="154"/>
      <c r="T1027" s="56"/>
      <c r="AT1027" s="17" t="s">
        <v>195</v>
      </c>
      <c r="AU1027" s="17" t="s">
        <v>84</v>
      </c>
    </row>
    <row r="1028" spans="2:65" s="12" customFormat="1" ht="11.25">
      <c r="B1028" s="155"/>
      <c r="D1028" s="151" t="s">
        <v>197</v>
      </c>
      <c r="E1028" s="156" t="s">
        <v>1</v>
      </c>
      <c r="F1028" s="157" t="s">
        <v>238</v>
      </c>
      <c r="H1028" s="156" t="s">
        <v>1</v>
      </c>
      <c r="I1028" s="158"/>
      <c r="L1028" s="155"/>
      <c r="M1028" s="159"/>
      <c r="T1028" s="160"/>
      <c r="AT1028" s="156" t="s">
        <v>197</v>
      </c>
      <c r="AU1028" s="156" t="s">
        <v>84</v>
      </c>
      <c r="AV1028" s="12" t="s">
        <v>80</v>
      </c>
      <c r="AW1028" s="12" t="s">
        <v>30</v>
      </c>
      <c r="AX1028" s="12" t="s">
        <v>73</v>
      </c>
      <c r="AY1028" s="156" t="s">
        <v>187</v>
      </c>
    </row>
    <row r="1029" spans="2:65" s="12" customFormat="1" ht="11.25">
      <c r="B1029" s="155"/>
      <c r="D1029" s="151" t="s">
        <v>197</v>
      </c>
      <c r="E1029" s="156" t="s">
        <v>1</v>
      </c>
      <c r="F1029" s="157" t="s">
        <v>321</v>
      </c>
      <c r="H1029" s="156" t="s">
        <v>1</v>
      </c>
      <c r="I1029" s="158"/>
      <c r="L1029" s="155"/>
      <c r="M1029" s="159"/>
      <c r="T1029" s="160"/>
      <c r="AT1029" s="156" t="s">
        <v>197</v>
      </c>
      <c r="AU1029" s="156" t="s">
        <v>84</v>
      </c>
      <c r="AV1029" s="12" t="s">
        <v>80</v>
      </c>
      <c r="AW1029" s="12" t="s">
        <v>30</v>
      </c>
      <c r="AX1029" s="12" t="s">
        <v>73</v>
      </c>
      <c r="AY1029" s="156" t="s">
        <v>187</v>
      </c>
    </row>
    <row r="1030" spans="2:65" s="13" customFormat="1" ht="11.25">
      <c r="B1030" s="161"/>
      <c r="D1030" s="151" t="s">
        <v>197</v>
      </c>
      <c r="E1030" s="162" t="s">
        <v>1</v>
      </c>
      <c r="F1030" s="163" t="s">
        <v>1055</v>
      </c>
      <c r="H1030" s="164">
        <v>96</v>
      </c>
      <c r="I1030" s="165"/>
      <c r="L1030" s="161"/>
      <c r="M1030" s="166"/>
      <c r="T1030" s="167"/>
      <c r="AT1030" s="162" t="s">
        <v>197</v>
      </c>
      <c r="AU1030" s="162" t="s">
        <v>84</v>
      </c>
      <c r="AV1030" s="13" t="s">
        <v>84</v>
      </c>
      <c r="AW1030" s="13" t="s">
        <v>30</v>
      </c>
      <c r="AX1030" s="13" t="s">
        <v>73</v>
      </c>
      <c r="AY1030" s="162" t="s">
        <v>187</v>
      </c>
    </row>
    <row r="1031" spans="2:65" s="14" customFormat="1" ht="11.25">
      <c r="B1031" s="168"/>
      <c r="D1031" s="151" t="s">
        <v>197</v>
      </c>
      <c r="E1031" s="169" t="s">
        <v>1</v>
      </c>
      <c r="F1031" s="170" t="s">
        <v>202</v>
      </c>
      <c r="H1031" s="171">
        <v>96</v>
      </c>
      <c r="I1031" s="172"/>
      <c r="L1031" s="168"/>
      <c r="M1031" s="173"/>
      <c r="T1031" s="174"/>
      <c r="AT1031" s="169" t="s">
        <v>197</v>
      </c>
      <c r="AU1031" s="169" t="s">
        <v>84</v>
      </c>
      <c r="AV1031" s="14" t="s">
        <v>193</v>
      </c>
      <c r="AW1031" s="14" t="s">
        <v>30</v>
      </c>
      <c r="AX1031" s="14" t="s">
        <v>80</v>
      </c>
      <c r="AY1031" s="169" t="s">
        <v>187</v>
      </c>
    </row>
    <row r="1032" spans="2:65" s="1" customFormat="1" ht="16.5" customHeight="1">
      <c r="B1032" s="32"/>
      <c r="C1032" s="137" t="s">
        <v>1056</v>
      </c>
      <c r="D1032" s="137" t="s">
        <v>189</v>
      </c>
      <c r="E1032" s="138" t="s">
        <v>1057</v>
      </c>
      <c r="F1032" s="139" t="s">
        <v>1058</v>
      </c>
      <c r="G1032" s="140" t="s">
        <v>192</v>
      </c>
      <c r="H1032" s="141">
        <v>6.41</v>
      </c>
      <c r="I1032" s="142"/>
      <c r="J1032" s="143">
        <f>ROUND(I1032*H1032,2)</f>
        <v>0</v>
      </c>
      <c r="K1032" s="144"/>
      <c r="L1032" s="32"/>
      <c r="M1032" s="145" t="s">
        <v>1</v>
      </c>
      <c r="N1032" s="146" t="s">
        <v>39</v>
      </c>
      <c r="P1032" s="147">
        <f>O1032*H1032</f>
        <v>0</v>
      </c>
      <c r="Q1032" s="147">
        <v>0</v>
      </c>
      <c r="R1032" s="147">
        <f>Q1032*H1032</f>
        <v>0</v>
      </c>
      <c r="S1032" s="147">
        <v>0</v>
      </c>
      <c r="T1032" s="148">
        <f>S1032*H1032</f>
        <v>0</v>
      </c>
      <c r="AR1032" s="149" t="s">
        <v>193</v>
      </c>
      <c r="AT1032" s="149" t="s">
        <v>189</v>
      </c>
      <c r="AU1032" s="149" t="s">
        <v>84</v>
      </c>
      <c r="AY1032" s="17" t="s">
        <v>187</v>
      </c>
      <c r="BE1032" s="150">
        <f>IF(N1032="základní",J1032,0)</f>
        <v>0</v>
      </c>
      <c r="BF1032" s="150">
        <f>IF(N1032="snížená",J1032,0)</f>
        <v>0</v>
      </c>
      <c r="BG1032" s="150">
        <f>IF(N1032="zákl. přenesená",J1032,0)</f>
        <v>0</v>
      </c>
      <c r="BH1032" s="150">
        <f>IF(N1032="sníž. přenesená",J1032,0)</f>
        <v>0</v>
      </c>
      <c r="BI1032" s="150">
        <f>IF(N1032="nulová",J1032,0)</f>
        <v>0</v>
      </c>
      <c r="BJ1032" s="17" t="s">
        <v>84</v>
      </c>
      <c r="BK1032" s="150">
        <f>ROUND(I1032*H1032,2)</f>
        <v>0</v>
      </c>
      <c r="BL1032" s="17" t="s">
        <v>193</v>
      </c>
      <c r="BM1032" s="149" t="s">
        <v>1059</v>
      </c>
    </row>
    <row r="1033" spans="2:65" s="12" customFormat="1" ht="11.25">
      <c r="B1033" s="155"/>
      <c r="D1033" s="151" t="s">
        <v>197</v>
      </c>
      <c r="E1033" s="156" t="s">
        <v>1</v>
      </c>
      <c r="F1033" s="157" t="s">
        <v>379</v>
      </c>
      <c r="H1033" s="156" t="s">
        <v>1</v>
      </c>
      <c r="I1033" s="158"/>
      <c r="L1033" s="155"/>
      <c r="M1033" s="159"/>
      <c r="T1033" s="160"/>
      <c r="AT1033" s="156" t="s">
        <v>197</v>
      </c>
      <c r="AU1033" s="156" t="s">
        <v>84</v>
      </c>
      <c r="AV1033" s="12" t="s">
        <v>80</v>
      </c>
      <c r="AW1033" s="12" t="s">
        <v>30</v>
      </c>
      <c r="AX1033" s="12" t="s">
        <v>73</v>
      </c>
      <c r="AY1033" s="156" t="s">
        <v>187</v>
      </c>
    </row>
    <row r="1034" spans="2:65" s="13" customFormat="1" ht="11.25">
      <c r="B1034" s="161"/>
      <c r="D1034" s="151" t="s">
        <v>197</v>
      </c>
      <c r="E1034" s="162" t="s">
        <v>1</v>
      </c>
      <c r="F1034" s="163" t="s">
        <v>1060</v>
      </c>
      <c r="H1034" s="164">
        <v>5.157</v>
      </c>
      <c r="I1034" s="165"/>
      <c r="L1034" s="161"/>
      <c r="M1034" s="166"/>
      <c r="T1034" s="167"/>
      <c r="AT1034" s="162" t="s">
        <v>197</v>
      </c>
      <c r="AU1034" s="162" t="s">
        <v>84</v>
      </c>
      <c r="AV1034" s="13" t="s">
        <v>84</v>
      </c>
      <c r="AW1034" s="13" t="s">
        <v>30</v>
      </c>
      <c r="AX1034" s="13" t="s">
        <v>73</v>
      </c>
      <c r="AY1034" s="162" t="s">
        <v>187</v>
      </c>
    </row>
    <row r="1035" spans="2:65" s="13" customFormat="1" ht="11.25">
      <c r="B1035" s="161"/>
      <c r="D1035" s="151" t="s">
        <v>197</v>
      </c>
      <c r="E1035" s="162" t="s">
        <v>1</v>
      </c>
      <c r="F1035" s="163" t="s">
        <v>1061</v>
      </c>
      <c r="H1035" s="164">
        <v>1.2529999999999999</v>
      </c>
      <c r="I1035" s="165"/>
      <c r="L1035" s="161"/>
      <c r="M1035" s="166"/>
      <c r="T1035" s="167"/>
      <c r="AT1035" s="162" t="s">
        <v>197</v>
      </c>
      <c r="AU1035" s="162" t="s">
        <v>84</v>
      </c>
      <c r="AV1035" s="13" t="s">
        <v>84</v>
      </c>
      <c r="AW1035" s="13" t="s">
        <v>30</v>
      </c>
      <c r="AX1035" s="13" t="s">
        <v>73</v>
      </c>
      <c r="AY1035" s="162" t="s">
        <v>187</v>
      </c>
    </row>
    <row r="1036" spans="2:65" s="14" customFormat="1" ht="11.25">
      <c r="B1036" s="168"/>
      <c r="D1036" s="151" t="s">
        <v>197</v>
      </c>
      <c r="E1036" s="169" t="s">
        <v>1</v>
      </c>
      <c r="F1036" s="170" t="s">
        <v>202</v>
      </c>
      <c r="H1036" s="171">
        <v>6.41</v>
      </c>
      <c r="I1036" s="172"/>
      <c r="L1036" s="168"/>
      <c r="M1036" s="173"/>
      <c r="T1036" s="174"/>
      <c r="AT1036" s="169" t="s">
        <v>197</v>
      </c>
      <c r="AU1036" s="169" t="s">
        <v>84</v>
      </c>
      <c r="AV1036" s="14" t="s">
        <v>193</v>
      </c>
      <c r="AW1036" s="14" t="s">
        <v>30</v>
      </c>
      <c r="AX1036" s="14" t="s">
        <v>80</v>
      </c>
      <c r="AY1036" s="169" t="s">
        <v>187</v>
      </c>
    </row>
    <row r="1037" spans="2:65" s="1" customFormat="1" ht="44.25" customHeight="1">
      <c r="B1037" s="32"/>
      <c r="C1037" s="137" t="s">
        <v>1062</v>
      </c>
      <c r="D1037" s="137" t="s">
        <v>189</v>
      </c>
      <c r="E1037" s="138" t="s">
        <v>1063</v>
      </c>
      <c r="F1037" s="139" t="s">
        <v>1064</v>
      </c>
      <c r="G1037" s="140" t="s">
        <v>245</v>
      </c>
      <c r="H1037" s="141">
        <v>24.094000000000001</v>
      </c>
      <c r="I1037" s="142"/>
      <c r="J1037" s="143">
        <f>ROUND(I1037*H1037,2)</f>
        <v>0</v>
      </c>
      <c r="K1037" s="144"/>
      <c r="L1037" s="32"/>
      <c r="M1037" s="145" t="s">
        <v>1</v>
      </c>
      <c r="N1037" s="146" t="s">
        <v>39</v>
      </c>
      <c r="P1037" s="147">
        <f>O1037*H1037</f>
        <v>0</v>
      </c>
      <c r="Q1037" s="147">
        <v>0</v>
      </c>
      <c r="R1037" s="147">
        <f>Q1037*H1037</f>
        <v>0</v>
      </c>
      <c r="S1037" s="147">
        <v>0</v>
      </c>
      <c r="T1037" s="148">
        <f>S1037*H1037</f>
        <v>0</v>
      </c>
      <c r="AR1037" s="149" t="s">
        <v>193</v>
      </c>
      <c r="AT1037" s="149" t="s">
        <v>189</v>
      </c>
      <c r="AU1037" s="149" t="s">
        <v>84</v>
      </c>
      <c r="AY1037" s="17" t="s">
        <v>187</v>
      </c>
      <c r="BE1037" s="150">
        <f>IF(N1037="základní",J1037,0)</f>
        <v>0</v>
      </c>
      <c r="BF1037" s="150">
        <f>IF(N1037="snížená",J1037,0)</f>
        <v>0</v>
      </c>
      <c r="BG1037" s="150">
        <f>IF(N1037="zákl. přenesená",J1037,0)</f>
        <v>0</v>
      </c>
      <c r="BH1037" s="150">
        <f>IF(N1037="sníž. přenesená",J1037,0)</f>
        <v>0</v>
      </c>
      <c r="BI1037" s="150">
        <f>IF(N1037="nulová",J1037,0)</f>
        <v>0</v>
      </c>
      <c r="BJ1037" s="17" t="s">
        <v>84</v>
      </c>
      <c r="BK1037" s="150">
        <f>ROUND(I1037*H1037,2)</f>
        <v>0</v>
      </c>
      <c r="BL1037" s="17" t="s">
        <v>193</v>
      </c>
      <c r="BM1037" s="149" t="s">
        <v>1065</v>
      </c>
    </row>
    <row r="1038" spans="2:65" s="12" customFormat="1" ht="11.25">
      <c r="B1038" s="155"/>
      <c r="D1038" s="151" t="s">
        <v>197</v>
      </c>
      <c r="E1038" s="156" t="s">
        <v>1</v>
      </c>
      <c r="F1038" s="157" t="s">
        <v>379</v>
      </c>
      <c r="H1038" s="156" t="s">
        <v>1</v>
      </c>
      <c r="I1038" s="158"/>
      <c r="L1038" s="155"/>
      <c r="M1038" s="159"/>
      <c r="T1038" s="160"/>
      <c r="AT1038" s="156" t="s">
        <v>197</v>
      </c>
      <c r="AU1038" s="156" t="s">
        <v>84</v>
      </c>
      <c r="AV1038" s="12" t="s">
        <v>80</v>
      </c>
      <c r="AW1038" s="12" t="s">
        <v>30</v>
      </c>
      <c r="AX1038" s="12" t="s">
        <v>73</v>
      </c>
      <c r="AY1038" s="156" t="s">
        <v>187</v>
      </c>
    </row>
    <row r="1039" spans="2:65" s="12" customFormat="1" ht="11.25">
      <c r="B1039" s="155"/>
      <c r="D1039" s="151" t="s">
        <v>197</v>
      </c>
      <c r="E1039" s="156" t="s">
        <v>1</v>
      </c>
      <c r="F1039" s="157" t="s">
        <v>307</v>
      </c>
      <c r="H1039" s="156" t="s">
        <v>1</v>
      </c>
      <c r="I1039" s="158"/>
      <c r="L1039" s="155"/>
      <c r="M1039" s="159"/>
      <c r="T1039" s="160"/>
      <c r="AT1039" s="156" t="s">
        <v>197</v>
      </c>
      <c r="AU1039" s="156" t="s">
        <v>84</v>
      </c>
      <c r="AV1039" s="12" t="s">
        <v>80</v>
      </c>
      <c r="AW1039" s="12" t="s">
        <v>30</v>
      </c>
      <c r="AX1039" s="12" t="s">
        <v>73</v>
      </c>
      <c r="AY1039" s="156" t="s">
        <v>187</v>
      </c>
    </row>
    <row r="1040" spans="2:65" s="13" customFormat="1" ht="11.25">
      <c r="B1040" s="161"/>
      <c r="D1040" s="151" t="s">
        <v>197</v>
      </c>
      <c r="E1040" s="162" t="s">
        <v>1</v>
      </c>
      <c r="F1040" s="163" t="s">
        <v>1066</v>
      </c>
      <c r="H1040" s="164">
        <v>8.8450000000000006</v>
      </c>
      <c r="I1040" s="165"/>
      <c r="L1040" s="161"/>
      <c r="M1040" s="166"/>
      <c r="T1040" s="167"/>
      <c r="AT1040" s="162" t="s">
        <v>197</v>
      </c>
      <c r="AU1040" s="162" t="s">
        <v>84</v>
      </c>
      <c r="AV1040" s="13" t="s">
        <v>84</v>
      </c>
      <c r="AW1040" s="13" t="s">
        <v>30</v>
      </c>
      <c r="AX1040" s="13" t="s">
        <v>73</v>
      </c>
      <c r="AY1040" s="162" t="s">
        <v>187</v>
      </c>
    </row>
    <row r="1041" spans="2:65" s="13" customFormat="1" ht="11.25">
      <c r="B1041" s="161"/>
      <c r="D1041" s="151" t="s">
        <v>197</v>
      </c>
      <c r="E1041" s="162" t="s">
        <v>1</v>
      </c>
      <c r="F1041" s="163" t="s">
        <v>1067</v>
      </c>
      <c r="H1041" s="164">
        <v>7.93</v>
      </c>
      <c r="I1041" s="165"/>
      <c r="L1041" s="161"/>
      <c r="M1041" s="166"/>
      <c r="T1041" s="167"/>
      <c r="AT1041" s="162" t="s">
        <v>197</v>
      </c>
      <c r="AU1041" s="162" t="s">
        <v>84</v>
      </c>
      <c r="AV1041" s="13" t="s">
        <v>84</v>
      </c>
      <c r="AW1041" s="13" t="s">
        <v>30</v>
      </c>
      <c r="AX1041" s="13" t="s">
        <v>73</v>
      </c>
      <c r="AY1041" s="162" t="s">
        <v>187</v>
      </c>
    </row>
    <row r="1042" spans="2:65" s="13" customFormat="1" ht="11.25">
      <c r="B1042" s="161"/>
      <c r="D1042" s="151" t="s">
        <v>197</v>
      </c>
      <c r="E1042" s="162" t="s">
        <v>1</v>
      </c>
      <c r="F1042" s="163" t="s">
        <v>1068</v>
      </c>
      <c r="H1042" s="164">
        <v>-4.7279999999999998</v>
      </c>
      <c r="I1042" s="165"/>
      <c r="L1042" s="161"/>
      <c r="M1042" s="166"/>
      <c r="T1042" s="167"/>
      <c r="AT1042" s="162" t="s">
        <v>197</v>
      </c>
      <c r="AU1042" s="162" t="s">
        <v>84</v>
      </c>
      <c r="AV1042" s="13" t="s">
        <v>84</v>
      </c>
      <c r="AW1042" s="13" t="s">
        <v>30</v>
      </c>
      <c r="AX1042" s="13" t="s">
        <v>73</v>
      </c>
      <c r="AY1042" s="162" t="s">
        <v>187</v>
      </c>
    </row>
    <row r="1043" spans="2:65" s="12" customFormat="1" ht="11.25">
      <c r="B1043" s="155"/>
      <c r="D1043" s="151" t="s">
        <v>197</v>
      </c>
      <c r="E1043" s="156" t="s">
        <v>1</v>
      </c>
      <c r="F1043" s="157" t="s">
        <v>311</v>
      </c>
      <c r="H1043" s="156" t="s">
        <v>1</v>
      </c>
      <c r="I1043" s="158"/>
      <c r="L1043" s="155"/>
      <c r="M1043" s="159"/>
      <c r="T1043" s="160"/>
      <c r="AT1043" s="156" t="s">
        <v>197</v>
      </c>
      <c r="AU1043" s="156" t="s">
        <v>84</v>
      </c>
      <c r="AV1043" s="12" t="s">
        <v>80</v>
      </c>
      <c r="AW1043" s="12" t="s">
        <v>30</v>
      </c>
      <c r="AX1043" s="12" t="s">
        <v>73</v>
      </c>
      <c r="AY1043" s="156" t="s">
        <v>187</v>
      </c>
    </row>
    <row r="1044" spans="2:65" s="13" customFormat="1" ht="11.25">
      <c r="B1044" s="161"/>
      <c r="D1044" s="151" t="s">
        <v>197</v>
      </c>
      <c r="E1044" s="162" t="s">
        <v>1</v>
      </c>
      <c r="F1044" s="163" t="s">
        <v>1066</v>
      </c>
      <c r="H1044" s="164">
        <v>8.8450000000000006</v>
      </c>
      <c r="I1044" s="165"/>
      <c r="L1044" s="161"/>
      <c r="M1044" s="166"/>
      <c r="T1044" s="167"/>
      <c r="AT1044" s="162" t="s">
        <v>197</v>
      </c>
      <c r="AU1044" s="162" t="s">
        <v>84</v>
      </c>
      <c r="AV1044" s="13" t="s">
        <v>84</v>
      </c>
      <c r="AW1044" s="13" t="s">
        <v>30</v>
      </c>
      <c r="AX1044" s="13" t="s">
        <v>73</v>
      </c>
      <c r="AY1044" s="162" t="s">
        <v>187</v>
      </c>
    </row>
    <row r="1045" spans="2:65" s="13" customFormat="1" ht="11.25">
      <c r="B1045" s="161"/>
      <c r="D1045" s="151" t="s">
        <v>197</v>
      </c>
      <c r="E1045" s="162" t="s">
        <v>1</v>
      </c>
      <c r="F1045" s="163" t="s">
        <v>1067</v>
      </c>
      <c r="H1045" s="164">
        <v>7.93</v>
      </c>
      <c r="I1045" s="165"/>
      <c r="L1045" s="161"/>
      <c r="M1045" s="166"/>
      <c r="T1045" s="167"/>
      <c r="AT1045" s="162" t="s">
        <v>197</v>
      </c>
      <c r="AU1045" s="162" t="s">
        <v>84</v>
      </c>
      <c r="AV1045" s="13" t="s">
        <v>84</v>
      </c>
      <c r="AW1045" s="13" t="s">
        <v>30</v>
      </c>
      <c r="AX1045" s="13" t="s">
        <v>73</v>
      </c>
      <c r="AY1045" s="162" t="s">
        <v>187</v>
      </c>
    </row>
    <row r="1046" spans="2:65" s="13" customFormat="1" ht="11.25">
      <c r="B1046" s="161"/>
      <c r="D1046" s="151" t="s">
        <v>197</v>
      </c>
      <c r="E1046" s="162" t="s">
        <v>1</v>
      </c>
      <c r="F1046" s="163" t="s">
        <v>1068</v>
      </c>
      <c r="H1046" s="164">
        <v>-4.7279999999999998</v>
      </c>
      <c r="I1046" s="165"/>
      <c r="L1046" s="161"/>
      <c r="M1046" s="166"/>
      <c r="T1046" s="167"/>
      <c r="AT1046" s="162" t="s">
        <v>197</v>
      </c>
      <c r="AU1046" s="162" t="s">
        <v>84</v>
      </c>
      <c r="AV1046" s="13" t="s">
        <v>84</v>
      </c>
      <c r="AW1046" s="13" t="s">
        <v>30</v>
      </c>
      <c r="AX1046" s="13" t="s">
        <v>73</v>
      </c>
      <c r="AY1046" s="162" t="s">
        <v>187</v>
      </c>
    </row>
    <row r="1047" spans="2:65" s="14" customFormat="1" ht="11.25">
      <c r="B1047" s="168"/>
      <c r="D1047" s="151" t="s">
        <v>197</v>
      </c>
      <c r="E1047" s="169" t="s">
        <v>1</v>
      </c>
      <c r="F1047" s="170" t="s">
        <v>202</v>
      </c>
      <c r="H1047" s="171">
        <v>24.094000000000001</v>
      </c>
      <c r="I1047" s="172"/>
      <c r="L1047" s="168"/>
      <c r="M1047" s="173"/>
      <c r="T1047" s="174"/>
      <c r="AT1047" s="169" t="s">
        <v>197</v>
      </c>
      <c r="AU1047" s="169" t="s">
        <v>84</v>
      </c>
      <c r="AV1047" s="14" t="s">
        <v>193</v>
      </c>
      <c r="AW1047" s="14" t="s">
        <v>30</v>
      </c>
      <c r="AX1047" s="14" t="s">
        <v>80</v>
      </c>
      <c r="AY1047" s="169" t="s">
        <v>187</v>
      </c>
    </row>
    <row r="1048" spans="2:65" s="1" customFormat="1" ht="44.25" customHeight="1">
      <c r="B1048" s="32"/>
      <c r="C1048" s="137" t="s">
        <v>1069</v>
      </c>
      <c r="D1048" s="137" t="s">
        <v>189</v>
      </c>
      <c r="E1048" s="138" t="s">
        <v>1070</v>
      </c>
      <c r="F1048" s="139" t="s">
        <v>1071</v>
      </c>
      <c r="G1048" s="140" t="s">
        <v>245</v>
      </c>
      <c r="H1048" s="141">
        <v>55.076000000000001</v>
      </c>
      <c r="I1048" s="142"/>
      <c r="J1048" s="143">
        <f>ROUND(I1048*H1048,2)</f>
        <v>0</v>
      </c>
      <c r="K1048" s="144"/>
      <c r="L1048" s="32"/>
      <c r="M1048" s="145" t="s">
        <v>1</v>
      </c>
      <c r="N1048" s="146" t="s">
        <v>39</v>
      </c>
      <c r="P1048" s="147">
        <f>O1048*H1048</f>
        <v>0</v>
      </c>
      <c r="Q1048" s="147">
        <v>0</v>
      </c>
      <c r="R1048" s="147">
        <f>Q1048*H1048</f>
        <v>0</v>
      </c>
      <c r="S1048" s="147">
        <v>0</v>
      </c>
      <c r="T1048" s="148">
        <f>S1048*H1048</f>
        <v>0</v>
      </c>
      <c r="AR1048" s="149" t="s">
        <v>193</v>
      </c>
      <c r="AT1048" s="149" t="s">
        <v>189</v>
      </c>
      <c r="AU1048" s="149" t="s">
        <v>84</v>
      </c>
      <c r="AY1048" s="17" t="s">
        <v>187</v>
      </c>
      <c r="BE1048" s="150">
        <f>IF(N1048="základní",J1048,0)</f>
        <v>0</v>
      </c>
      <c r="BF1048" s="150">
        <f>IF(N1048="snížená",J1048,0)</f>
        <v>0</v>
      </c>
      <c r="BG1048" s="150">
        <f>IF(N1048="zákl. přenesená",J1048,0)</f>
        <v>0</v>
      </c>
      <c r="BH1048" s="150">
        <f>IF(N1048="sníž. přenesená",J1048,0)</f>
        <v>0</v>
      </c>
      <c r="BI1048" s="150">
        <f>IF(N1048="nulová",J1048,0)</f>
        <v>0</v>
      </c>
      <c r="BJ1048" s="17" t="s">
        <v>84</v>
      </c>
      <c r="BK1048" s="150">
        <f>ROUND(I1048*H1048,2)</f>
        <v>0</v>
      </c>
      <c r="BL1048" s="17" t="s">
        <v>193</v>
      </c>
      <c r="BM1048" s="149" t="s">
        <v>1072</v>
      </c>
    </row>
    <row r="1049" spans="2:65" s="12" customFormat="1" ht="11.25">
      <c r="B1049" s="155"/>
      <c r="D1049" s="151" t="s">
        <v>197</v>
      </c>
      <c r="E1049" s="156" t="s">
        <v>1</v>
      </c>
      <c r="F1049" s="157" t="s">
        <v>379</v>
      </c>
      <c r="H1049" s="156" t="s">
        <v>1</v>
      </c>
      <c r="I1049" s="158"/>
      <c r="L1049" s="155"/>
      <c r="M1049" s="159"/>
      <c r="T1049" s="160"/>
      <c r="AT1049" s="156" t="s">
        <v>197</v>
      </c>
      <c r="AU1049" s="156" t="s">
        <v>84</v>
      </c>
      <c r="AV1049" s="12" t="s">
        <v>80</v>
      </c>
      <c r="AW1049" s="12" t="s">
        <v>30</v>
      </c>
      <c r="AX1049" s="12" t="s">
        <v>73</v>
      </c>
      <c r="AY1049" s="156" t="s">
        <v>187</v>
      </c>
    </row>
    <row r="1050" spans="2:65" s="12" customFormat="1" ht="11.25">
      <c r="B1050" s="155"/>
      <c r="D1050" s="151" t="s">
        <v>197</v>
      </c>
      <c r="E1050" s="156" t="s">
        <v>1</v>
      </c>
      <c r="F1050" s="157" t="s">
        <v>307</v>
      </c>
      <c r="H1050" s="156" t="s">
        <v>1</v>
      </c>
      <c r="I1050" s="158"/>
      <c r="L1050" s="155"/>
      <c r="M1050" s="159"/>
      <c r="T1050" s="160"/>
      <c r="AT1050" s="156" t="s">
        <v>197</v>
      </c>
      <c r="AU1050" s="156" t="s">
        <v>84</v>
      </c>
      <c r="AV1050" s="12" t="s">
        <v>80</v>
      </c>
      <c r="AW1050" s="12" t="s">
        <v>30</v>
      </c>
      <c r="AX1050" s="12" t="s">
        <v>73</v>
      </c>
      <c r="AY1050" s="156" t="s">
        <v>187</v>
      </c>
    </row>
    <row r="1051" spans="2:65" s="13" customFormat="1" ht="11.25">
      <c r="B1051" s="161"/>
      <c r="D1051" s="151" t="s">
        <v>197</v>
      </c>
      <c r="E1051" s="162" t="s">
        <v>1</v>
      </c>
      <c r="F1051" s="163" t="s">
        <v>1073</v>
      </c>
      <c r="H1051" s="164">
        <v>25.01</v>
      </c>
      <c r="I1051" s="165"/>
      <c r="L1051" s="161"/>
      <c r="M1051" s="166"/>
      <c r="T1051" s="167"/>
      <c r="AT1051" s="162" t="s">
        <v>197</v>
      </c>
      <c r="AU1051" s="162" t="s">
        <v>84</v>
      </c>
      <c r="AV1051" s="13" t="s">
        <v>84</v>
      </c>
      <c r="AW1051" s="13" t="s">
        <v>30</v>
      </c>
      <c r="AX1051" s="13" t="s">
        <v>73</v>
      </c>
      <c r="AY1051" s="162" t="s">
        <v>187</v>
      </c>
    </row>
    <row r="1052" spans="2:65" s="13" customFormat="1" ht="11.25">
      <c r="B1052" s="161"/>
      <c r="D1052" s="151" t="s">
        <v>197</v>
      </c>
      <c r="E1052" s="162" t="s">
        <v>1</v>
      </c>
      <c r="F1052" s="163" t="s">
        <v>1074</v>
      </c>
      <c r="H1052" s="164">
        <v>-2.3639999999999999</v>
      </c>
      <c r="I1052" s="165"/>
      <c r="L1052" s="161"/>
      <c r="M1052" s="166"/>
      <c r="T1052" s="167"/>
      <c r="AT1052" s="162" t="s">
        <v>197</v>
      </c>
      <c r="AU1052" s="162" t="s">
        <v>84</v>
      </c>
      <c r="AV1052" s="13" t="s">
        <v>84</v>
      </c>
      <c r="AW1052" s="13" t="s">
        <v>30</v>
      </c>
      <c r="AX1052" s="13" t="s">
        <v>73</v>
      </c>
      <c r="AY1052" s="162" t="s">
        <v>187</v>
      </c>
    </row>
    <row r="1053" spans="2:65" s="13" customFormat="1" ht="11.25">
      <c r="B1053" s="161"/>
      <c r="D1053" s="151" t="s">
        <v>197</v>
      </c>
      <c r="E1053" s="162" t="s">
        <v>1</v>
      </c>
      <c r="F1053" s="163" t="s">
        <v>317</v>
      </c>
      <c r="H1053" s="164">
        <v>-3.1520000000000001</v>
      </c>
      <c r="I1053" s="165"/>
      <c r="L1053" s="161"/>
      <c r="M1053" s="166"/>
      <c r="T1053" s="167"/>
      <c r="AT1053" s="162" t="s">
        <v>197</v>
      </c>
      <c r="AU1053" s="162" t="s">
        <v>84</v>
      </c>
      <c r="AV1053" s="13" t="s">
        <v>84</v>
      </c>
      <c r="AW1053" s="13" t="s">
        <v>30</v>
      </c>
      <c r="AX1053" s="13" t="s">
        <v>73</v>
      </c>
      <c r="AY1053" s="162" t="s">
        <v>187</v>
      </c>
    </row>
    <row r="1054" spans="2:65" s="13" customFormat="1" ht="11.25">
      <c r="B1054" s="161"/>
      <c r="D1054" s="151" t="s">
        <v>197</v>
      </c>
      <c r="E1054" s="162" t="s">
        <v>1</v>
      </c>
      <c r="F1054" s="163" t="s">
        <v>1075</v>
      </c>
      <c r="H1054" s="164">
        <v>11.59</v>
      </c>
      <c r="I1054" s="165"/>
      <c r="L1054" s="161"/>
      <c r="M1054" s="166"/>
      <c r="T1054" s="167"/>
      <c r="AT1054" s="162" t="s">
        <v>197</v>
      </c>
      <c r="AU1054" s="162" t="s">
        <v>84</v>
      </c>
      <c r="AV1054" s="13" t="s">
        <v>84</v>
      </c>
      <c r="AW1054" s="13" t="s">
        <v>30</v>
      </c>
      <c r="AX1054" s="13" t="s">
        <v>73</v>
      </c>
      <c r="AY1054" s="162" t="s">
        <v>187</v>
      </c>
    </row>
    <row r="1055" spans="2:65" s="13" customFormat="1" ht="11.25">
      <c r="B1055" s="161"/>
      <c r="D1055" s="151" t="s">
        <v>197</v>
      </c>
      <c r="E1055" s="162" t="s">
        <v>1</v>
      </c>
      <c r="F1055" s="163" t="s">
        <v>1074</v>
      </c>
      <c r="H1055" s="164">
        <v>-2.3639999999999999</v>
      </c>
      <c r="I1055" s="165"/>
      <c r="L1055" s="161"/>
      <c r="M1055" s="166"/>
      <c r="T1055" s="167"/>
      <c r="AT1055" s="162" t="s">
        <v>197</v>
      </c>
      <c r="AU1055" s="162" t="s">
        <v>84</v>
      </c>
      <c r="AV1055" s="13" t="s">
        <v>84</v>
      </c>
      <c r="AW1055" s="13" t="s">
        <v>30</v>
      </c>
      <c r="AX1055" s="13" t="s">
        <v>73</v>
      </c>
      <c r="AY1055" s="162" t="s">
        <v>187</v>
      </c>
    </row>
    <row r="1056" spans="2:65" s="12" customFormat="1" ht="11.25">
      <c r="B1056" s="155"/>
      <c r="D1056" s="151" t="s">
        <v>197</v>
      </c>
      <c r="E1056" s="156" t="s">
        <v>1</v>
      </c>
      <c r="F1056" s="157" t="s">
        <v>311</v>
      </c>
      <c r="H1056" s="156" t="s">
        <v>1</v>
      </c>
      <c r="I1056" s="158"/>
      <c r="L1056" s="155"/>
      <c r="M1056" s="159"/>
      <c r="T1056" s="160"/>
      <c r="AT1056" s="156" t="s">
        <v>197</v>
      </c>
      <c r="AU1056" s="156" t="s">
        <v>84</v>
      </c>
      <c r="AV1056" s="12" t="s">
        <v>80</v>
      </c>
      <c r="AW1056" s="12" t="s">
        <v>30</v>
      </c>
      <c r="AX1056" s="12" t="s">
        <v>73</v>
      </c>
      <c r="AY1056" s="156" t="s">
        <v>187</v>
      </c>
    </row>
    <row r="1057" spans="2:65" s="13" customFormat="1" ht="11.25">
      <c r="B1057" s="161"/>
      <c r="D1057" s="151" t="s">
        <v>197</v>
      </c>
      <c r="E1057" s="162" t="s">
        <v>1</v>
      </c>
      <c r="F1057" s="163" t="s">
        <v>1073</v>
      </c>
      <c r="H1057" s="164">
        <v>25.01</v>
      </c>
      <c r="I1057" s="165"/>
      <c r="L1057" s="161"/>
      <c r="M1057" s="166"/>
      <c r="T1057" s="167"/>
      <c r="AT1057" s="162" t="s">
        <v>197</v>
      </c>
      <c r="AU1057" s="162" t="s">
        <v>84</v>
      </c>
      <c r="AV1057" s="13" t="s">
        <v>84</v>
      </c>
      <c r="AW1057" s="13" t="s">
        <v>30</v>
      </c>
      <c r="AX1057" s="13" t="s">
        <v>73</v>
      </c>
      <c r="AY1057" s="162" t="s">
        <v>187</v>
      </c>
    </row>
    <row r="1058" spans="2:65" s="13" customFormat="1" ht="11.25">
      <c r="B1058" s="161"/>
      <c r="D1058" s="151" t="s">
        <v>197</v>
      </c>
      <c r="E1058" s="162" t="s">
        <v>1</v>
      </c>
      <c r="F1058" s="163" t="s">
        <v>1074</v>
      </c>
      <c r="H1058" s="164">
        <v>-2.3639999999999999</v>
      </c>
      <c r="I1058" s="165"/>
      <c r="L1058" s="161"/>
      <c r="M1058" s="166"/>
      <c r="T1058" s="167"/>
      <c r="AT1058" s="162" t="s">
        <v>197</v>
      </c>
      <c r="AU1058" s="162" t="s">
        <v>84</v>
      </c>
      <c r="AV1058" s="13" t="s">
        <v>84</v>
      </c>
      <c r="AW1058" s="13" t="s">
        <v>30</v>
      </c>
      <c r="AX1058" s="13" t="s">
        <v>73</v>
      </c>
      <c r="AY1058" s="162" t="s">
        <v>187</v>
      </c>
    </row>
    <row r="1059" spans="2:65" s="13" customFormat="1" ht="11.25">
      <c r="B1059" s="161"/>
      <c r="D1059" s="151" t="s">
        <v>197</v>
      </c>
      <c r="E1059" s="162" t="s">
        <v>1</v>
      </c>
      <c r="F1059" s="163" t="s">
        <v>317</v>
      </c>
      <c r="H1059" s="164">
        <v>-3.1520000000000001</v>
      </c>
      <c r="I1059" s="165"/>
      <c r="L1059" s="161"/>
      <c r="M1059" s="166"/>
      <c r="T1059" s="167"/>
      <c r="AT1059" s="162" t="s">
        <v>197</v>
      </c>
      <c r="AU1059" s="162" t="s">
        <v>84</v>
      </c>
      <c r="AV1059" s="13" t="s">
        <v>84</v>
      </c>
      <c r="AW1059" s="13" t="s">
        <v>30</v>
      </c>
      <c r="AX1059" s="13" t="s">
        <v>73</v>
      </c>
      <c r="AY1059" s="162" t="s">
        <v>187</v>
      </c>
    </row>
    <row r="1060" spans="2:65" s="13" customFormat="1" ht="11.25">
      <c r="B1060" s="161"/>
      <c r="D1060" s="151" t="s">
        <v>197</v>
      </c>
      <c r="E1060" s="162" t="s">
        <v>1</v>
      </c>
      <c r="F1060" s="163" t="s">
        <v>1075</v>
      </c>
      <c r="H1060" s="164">
        <v>11.59</v>
      </c>
      <c r="I1060" s="165"/>
      <c r="L1060" s="161"/>
      <c r="M1060" s="166"/>
      <c r="T1060" s="167"/>
      <c r="AT1060" s="162" t="s">
        <v>197</v>
      </c>
      <c r="AU1060" s="162" t="s">
        <v>84</v>
      </c>
      <c r="AV1060" s="13" t="s">
        <v>84</v>
      </c>
      <c r="AW1060" s="13" t="s">
        <v>30</v>
      </c>
      <c r="AX1060" s="13" t="s">
        <v>73</v>
      </c>
      <c r="AY1060" s="162" t="s">
        <v>187</v>
      </c>
    </row>
    <row r="1061" spans="2:65" s="13" customFormat="1" ht="11.25">
      <c r="B1061" s="161"/>
      <c r="D1061" s="151" t="s">
        <v>197</v>
      </c>
      <c r="E1061" s="162" t="s">
        <v>1</v>
      </c>
      <c r="F1061" s="163" t="s">
        <v>1068</v>
      </c>
      <c r="H1061" s="164">
        <v>-4.7279999999999998</v>
      </c>
      <c r="I1061" s="165"/>
      <c r="L1061" s="161"/>
      <c r="M1061" s="166"/>
      <c r="T1061" s="167"/>
      <c r="AT1061" s="162" t="s">
        <v>197</v>
      </c>
      <c r="AU1061" s="162" t="s">
        <v>84</v>
      </c>
      <c r="AV1061" s="13" t="s">
        <v>84</v>
      </c>
      <c r="AW1061" s="13" t="s">
        <v>30</v>
      </c>
      <c r="AX1061" s="13" t="s">
        <v>73</v>
      </c>
      <c r="AY1061" s="162" t="s">
        <v>187</v>
      </c>
    </row>
    <row r="1062" spans="2:65" s="14" customFormat="1" ht="11.25">
      <c r="B1062" s="168"/>
      <c r="D1062" s="151" t="s">
        <v>197</v>
      </c>
      <c r="E1062" s="169" t="s">
        <v>1</v>
      </c>
      <c r="F1062" s="170" t="s">
        <v>202</v>
      </c>
      <c r="H1062" s="171">
        <v>55.076000000000001</v>
      </c>
      <c r="I1062" s="172"/>
      <c r="L1062" s="168"/>
      <c r="M1062" s="173"/>
      <c r="T1062" s="174"/>
      <c r="AT1062" s="169" t="s">
        <v>197</v>
      </c>
      <c r="AU1062" s="169" t="s">
        <v>84</v>
      </c>
      <c r="AV1062" s="14" t="s">
        <v>193</v>
      </c>
      <c r="AW1062" s="14" t="s">
        <v>30</v>
      </c>
      <c r="AX1062" s="14" t="s">
        <v>80</v>
      </c>
      <c r="AY1062" s="169" t="s">
        <v>187</v>
      </c>
    </row>
    <row r="1063" spans="2:65" s="1" customFormat="1" ht="44.25" customHeight="1">
      <c r="B1063" s="32"/>
      <c r="C1063" s="137" t="s">
        <v>1076</v>
      </c>
      <c r="D1063" s="137" t="s">
        <v>189</v>
      </c>
      <c r="E1063" s="138" t="s">
        <v>1077</v>
      </c>
      <c r="F1063" s="139" t="s">
        <v>1078</v>
      </c>
      <c r="G1063" s="140" t="s">
        <v>192</v>
      </c>
      <c r="H1063" s="141">
        <v>5.2069999999999999</v>
      </c>
      <c r="I1063" s="142"/>
      <c r="J1063" s="143">
        <f>ROUND(I1063*H1063,2)</f>
        <v>0</v>
      </c>
      <c r="K1063" s="144"/>
      <c r="L1063" s="32"/>
      <c r="M1063" s="145" t="s">
        <v>1</v>
      </c>
      <c r="N1063" s="146" t="s">
        <v>39</v>
      </c>
      <c r="P1063" s="147">
        <f>O1063*H1063</f>
        <v>0</v>
      </c>
      <c r="Q1063" s="147">
        <v>0</v>
      </c>
      <c r="R1063" s="147">
        <f>Q1063*H1063</f>
        <v>0</v>
      </c>
      <c r="S1063" s="147">
        <v>0</v>
      </c>
      <c r="T1063" s="148">
        <f>S1063*H1063</f>
        <v>0</v>
      </c>
      <c r="AR1063" s="149" t="s">
        <v>193</v>
      </c>
      <c r="AT1063" s="149" t="s">
        <v>189</v>
      </c>
      <c r="AU1063" s="149" t="s">
        <v>84</v>
      </c>
      <c r="AY1063" s="17" t="s">
        <v>187</v>
      </c>
      <c r="BE1063" s="150">
        <f>IF(N1063="základní",J1063,0)</f>
        <v>0</v>
      </c>
      <c r="BF1063" s="150">
        <f>IF(N1063="snížená",J1063,0)</f>
        <v>0</v>
      </c>
      <c r="BG1063" s="150">
        <f>IF(N1063="zákl. přenesená",J1063,0)</f>
        <v>0</v>
      </c>
      <c r="BH1063" s="150">
        <f>IF(N1063="sníž. přenesená",J1063,0)</f>
        <v>0</v>
      </c>
      <c r="BI1063" s="150">
        <f>IF(N1063="nulová",J1063,0)</f>
        <v>0</v>
      </c>
      <c r="BJ1063" s="17" t="s">
        <v>84</v>
      </c>
      <c r="BK1063" s="150">
        <f>ROUND(I1063*H1063,2)</f>
        <v>0</v>
      </c>
      <c r="BL1063" s="17" t="s">
        <v>193</v>
      </c>
      <c r="BM1063" s="149" t="s">
        <v>1079</v>
      </c>
    </row>
    <row r="1064" spans="2:65" s="1" customFormat="1" ht="39">
      <c r="B1064" s="32"/>
      <c r="D1064" s="151" t="s">
        <v>195</v>
      </c>
      <c r="F1064" s="152" t="s">
        <v>1080</v>
      </c>
      <c r="I1064" s="153"/>
      <c r="L1064" s="32"/>
      <c r="M1064" s="154"/>
      <c r="T1064" s="56"/>
      <c r="AT1064" s="17" t="s">
        <v>195</v>
      </c>
      <c r="AU1064" s="17" t="s">
        <v>84</v>
      </c>
    </row>
    <row r="1065" spans="2:65" s="12" customFormat="1" ht="11.25">
      <c r="B1065" s="155"/>
      <c r="D1065" s="151" t="s">
        <v>197</v>
      </c>
      <c r="E1065" s="156" t="s">
        <v>1</v>
      </c>
      <c r="F1065" s="157" t="s">
        <v>379</v>
      </c>
      <c r="H1065" s="156" t="s">
        <v>1</v>
      </c>
      <c r="I1065" s="158"/>
      <c r="L1065" s="155"/>
      <c r="M1065" s="159"/>
      <c r="T1065" s="160"/>
      <c r="AT1065" s="156" t="s">
        <v>197</v>
      </c>
      <c r="AU1065" s="156" t="s">
        <v>84</v>
      </c>
      <c r="AV1065" s="12" t="s">
        <v>80</v>
      </c>
      <c r="AW1065" s="12" t="s">
        <v>30</v>
      </c>
      <c r="AX1065" s="12" t="s">
        <v>73</v>
      </c>
      <c r="AY1065" s="156" t="s">
        <v>187</v>
      </c>
    </row>
    <row r="1066" spans="2:65" s="12" customFormat="1" ht="11.25">
      <c r="B1066" s="155"/>
      <c r="D1066" s="151" t="s">
        <v>197</v>
      </c>
      <c r="E1066" s="156" t="s">
        <v>1</v>
      </c>
      <c r="F1066" s="157" t="s">
        <v>632</v>
      </c>
      <c r="H1066" s="156" t="s">
        <v>1</v>
      </c>
      <c r="I1066" s="158"/>
      <c r="L1066" s="155"/>
      <c r="M1066" s="159"/>
      <c r="T1066" s="160"/>
      <c r="AT1066" s="156" t="s">
        <v>197</v>
      </c>
      <c r="AU1066" s="156" t="s">
        <v>84</v>
      </c>
      <c r="AV1066" s="12" t="s">
        <v>80</v>
      </c>
      <c r="AW1066" s="12" t="s">
        <v>30</v>
      </c>
      <c r="AX1066" s="12" t="s">
        <v>73</v>
      </c>
      <c r="AY1066" s="156" t="s">
        <v>187</v>
      </c>
    </row>
    <row r="1067" spans="2:65" s="13" customFormat="1" ht="11.25">
      <c r="B1067" s="161"/>
      <c r="D1067" s="151" t="s">
        <v>197</v>
      </c>
      <c r="E1067" s="162" t="s">
        <v>1</v>
      </c>
      <c r="F1067" s="163" t="s">
        <v>1081</v>
      </c>
      <c r="H1067" s="164">
        <v>3.9420000000000002</v>
      </c>
      <c r="I1067" s="165"/>
      <c r="L1067" s="161"/>
      <c r="M1067" s="166"/>
      <c r="T1067" s="167"/>
      <c r="AT1067" s="162" t="s">
        <v>197</v>
      </c>
      <c r="AU1067" s="162" t="s">
        <v>84</v>
      </c>
      <c r="AV1067" s="13" t="s">
        <v>84</v>
      </c>
      <c r="AW1067" s="13" t="s">
        <v>30</v>
      </c>
      <c r="AX1067" s="13" t="s">
        <v>73</v>
      </c>
      <c r="AY1067" s="162" t="s">
        <v>187</v>
      </c>
    </row>
    <row r="1068" spans="2:65" s="13" customFormat="1" ht="11.25">
      <c r="B1068" s="161"/>
      <c r="D1068" s="151" t="s">
        <v>197</v>
      </c>
      <c r="E1068" s="162" t="s">
        <v>1</v>
      </c>
      <c r="F1068" s="163" t="s">
        <v>1082</v>
      </c>
      <c r="H1068" s="164">
        <v>1.2649999999999999</v>
      </c>
      <c r="I1068" s="165"/>
      <c r="L1068" s="161"/>
      <c r="M1068" s="166"/>
      <c r="T1068" s="167"/>
      <c r="AT1068" s="162" t="s">
        <v>197</v>
      </c>
      <c r="AU1068" s="162" t="s">
        <v>84</v>
      </c>
      <c r="AV1068" s="13" t="s">
        <v>84</v>
      </c>
      <c r="AW1068" s="13" t="s">
        <v>30</v>
      </c>
      <c r="AX1068" s="13" t="s">
        <v>73</v>
      </c>
      <c r="AY1068" s="162" t="s">
        <v>187</v>
      </c>
    </row>
    <row r="1069" spans="2:65" s="14" customFormat="1" ht="11.25">
      <c r="B1069" s="168"/>
      <c r="D1069" s="151" t="s">
        <v>197</v>
      </c>
      <c r="E1069" s="169" t="s">
        <v>1</v>
      </c>
      <c r="F1069" s="170" t="s">
        <v>202</v>
      </c>
      <c r="H1069" s="171">
        <v>5.2069999999999999</v>
      </c>
      <c r="I1069" s="172"/>
      <c r="L1069" s="168"/>
      <c r="M1069" s="173"/>
      <c r="T1069" s="174"/>
      <c r="AT1069" s="169" t="s">
        <v>197</v>
      </c>
      <c r="AU1069" s="169" t="s">
        <v>84</v>
      </c>
      <c r="AV1069" s="14" t="s">
        <v>193</v>
      </c>
      <c r="AW1069" s="14" t="s">
        <v>30</v>
      </c>
      <c r="AX1069" s="14" t="s">
        <v>80</v>
      </c>
      <c r="AY1069" s="169" t="s">
        <v>187</v>
      </c>
    </row>
    <row r="1070" spans="2:65" s="1" customFormat="1" ht="24.2" customHeight="1">
      <c r="B1070" s="32"/>
      <c r="C1070" s="137" t="s">
        <v>1083</v>
      </c>
      <c r="D1070" s="137" t="s">
        <v>189</v>
      </c>
      <c r="E1070" s="138" t="s">
        <v>1084</v>
      </c>
      <c r="F1070" s="139" t="s">
        <v>1085</v>
      </c>
      <c r="G1070" s="140" t="s">
        <v>192</v>
      </c>
      <c r="H1070" s="141">
        <v>10.366</v>
      </c>
      <c r="I1070" s="142"/>
      <c r="J1070" s="143">
        <f>ROUND(I1070*H1070,2)</f>
        <v>0</v>
      </c>
      <c r="K1070" s="144"/>
      <c r="L1070" s="32"/>
      <c r="M1070" s="145" t="s">
        <v>1</v>
      </c>
      <c r="N1070" s="146" t="s">
        <v>39</v>
      </c>
      <c r="P1070" s="147">
        <f>O1070*H1070</f>
        <v>0</v>
      </c>
      <c r="Q1070" s="147">
        <v>0</v>
      </c>
      <c r="R1070" s="147">
        <f>Q1070*H1070</f>
        <v>0</v>
      </c>
      <c r="S1070" s="147">
        <v>0</v>
      </c>
      <c r="T1070" s="148">
        <f>S1070*H1070</f>
        <v>0</v>
      </c>
      <c r="AR1070" s="149" t="s">
        <v>193</v>
      </c>
      <c r="AT1070" s="149" t="s">
        <v>189</v>
      </c>
      <c r="AU1070" s="149" t="s">
        <v>84</v>
      </c>
      <c r="AY1070" s="17" t="s">
        <v>187</v>
      </c>
      <c r="BE1070" s="150">
        <f>IF(N1070="základní",J1070,0)</f>
        <v>0</v>
      </c>
      <c r="BF1070" s="150">
        <f>IF(N1070="snížená",J1070,0)</f>
        <v>0</v>
      </c>
      <c r="BG1070" s="150">
        <f>IF(N1070="zákl. přenesená",J1070,0)</f>
        <v>0</v>
      </c>
      <c r="BH1070" s="150">
        <f>IF(N1070="sníž. přenesená",J1070,0)</f>
        <v>0</v>
      </c>
      <c r="BI1070" s="150">
        <f>IF(N1070="nulová",J1070,0)</f>
        <v>0</v>
      </c>
      <c r="BJ1070" s="17" t="s">
        <v>84</v>
      </c>
      <c r="BK1070" s="150">
        <f>ROUND(I1070*H1070,2)</f>
        <v>0</v>
      </c>
      <c r="BL1070" s="17" t="s">
        <v>193</v>
      </c>
      <c r="BM1070" s="149" t="s">
        <v>1086</v>
      </c>
    </row>
    <row r="1071" spans="2:65" s="1" customFormat="1" ht="39">
      <c r="B1071" s="32"/>
      <c r="D1071" s="151" t="s">
        <v>195</v>
      </c>
      <c r="F1071" s="152" t="s">
        <v>1087</v>
      </c>
      <c r="I1071" s="153"/>
      <c r="L1071" s="32"/>
      <c r="M1071" s="154"/>
      <c r="T1071" s="56"/>
      <c r="AT1071" s="17" t="s">
        <v>195</v>
      </c>
      <c r="AU1071" s="17" t="s">
        <v>84</v>
      </c>
    </row>
    <row r="1072" spans="2:65" s="12" customFormat="1" ht="11.25">
      <c r="B1072" s="155"/>
      <c r="D1072" s="151" t="s">
        <v>197</v>
      </c>
      <c r="E1072" s="156" t="s">
        <v>1</v>
      </c>
      <c r="F1072" s="157" t="s">
        <v>379</v>
      </c>
      <c r="H1072" s="156" t="s">
        <v>1</v>
      </c>
      <c r="I1072" s="158"/>
      <c r="L1072" s="155"/>
      <c r="M1072" s="159"/>
      <c r="T1072" s="160"/>
      <c r="AT1072" s="156" t="s">
        <v>197</v>
      </c>
      <c r="AU1072" s="156" t="s">
        <v>84</v>
      </c>
      <c r="AV1072" s="12" t="s">
        <v>80</v>
      </c>
      <c r="AW1072" s="12" t="s">
        <v>30</v>
      </c>
      <c r="AX1072" s="12" t="s">
        <v>73</v>
      </c>
      <c r="AY1072" s="156" t="s">
        <v>187</v>
      </c>
    </row>
    <row r="1073" spans="2:65" s="12" customFormat="1" ht="11.25">
      <c r="B1073" s="155"/>
      <c r="D1073" s="151" t="s">
        <v>197</v>
      </c>
      <c r="E1073" s="156" t="s">
        <v>1</v>
      </c>
      <c r="F1073" s="157" t="s">
        <v>1088</v>
      </c>
      <c r="H1073" s="156" t="s">
        <v>1</v>
      </c>
      <c r="I1073" s="158"/>
      <c r="L1073" s="155"/>
      <c r="M1073" s="159"/>
      <c r="T1073" s="160"/>
      <c r="AT1073" s="156" t="s">
        <v>197</v>
      </c>
      <c r="AU1073" s="156" t="s">
        <v>84</v>
      </c>
      <c r="AV1073" s="12" t="s">
        <v>80</v>
      </c>
      <c r="AW1073" s="12" t="s">
        <v>30</v>
      </c>
      <c r="AX1073" s="12" t="s">
        <v>73</v>
      </c>
      <c r="AY1073" s="156" t="s">
        <v>187</v>
      </c>
    </row>
    <row r="1074" spans="2:65" s="13" customFormat="1" ht="11.25">
      <c r="B1074" s="161"/>
      <c r="D1074" s="151" t="s">
        <v>197</v>
      </c>
      <c r="E1074" s="162" t="s">
        <v>1</v>
      </c>
      <c r="F1074" s="163" t="s">
        <v>1089</v>
      </c>
      <c r="H1074" s="164">
        <v>5.73</v>
      </c>
      <c r="I1074" s="165"/>
      <c r="L1074" s="161"/>
      <c r="M1074" s="166"/>
      <c r="T1074" s="167"/>
      <c r="AT1074" s="162" t="s">
        <v>197</v>
      </c>
      <c r="AU1074" s="162" t="s">
        <v>84</v>
      </c>
      <c r="AV1074" s="13" t="s">
        <v>84</v>
      </c>
      <c r="AW1074" s="13" t="s">
        <v>30</v>
      </c>
      <c r="AX1074" s="13" t="s">
        <v>73</v>
      </c>
      <c r="AY1074" s="162" t="s">
        <v>187</v>
      </c>
    </row>
    <row r="1075" spans="2:65" s="13" customFormat="1" ht="11.25">
      <c r="B1075" s="161"/>
      <c r="D1075" s="151" t="s">
        <v>197</v>
      </c>
      <c r="E1075" s="162" t="s">
        <v>1</v>
      </c>
      <c r="F1075" s="163" t="s">
        <v>1090</v>
      </c>
      <c r="H1075" s="164">
        <v>4.298</v>
      </c>
      <c r="I1075" s="165"/>
      <c r="L1075" s="161"/>
      <c r="M1075" s="166"/>
      <c r="T1075" s="167"/>
      <c r="AT1075" s="162" t="s">
        <v>197</v>
      </c>
      <c r="AU1075" s="162" t="s">
        <v>84</v>
      </c>
      <c r="AV1075" s="13" t="s">
        <v>84</v>
      </c>
      <c r="AW1075" s="13" t="s">
        <v>30</v>
      </c>
      <c r="AX1075" s="13" t="s">
        <v>73</v>
      </c>
      <c r="AY1075" s="162" t="s">
        <v>187</v>
      </c>
    </row>
    <row r="1076" spans="2:65" s="13" customFormat="1" ht="11.25">
      <c r="B1076" s="161"/>
      <c r="D1076" s="151" t="s">
        <v>197</v>
      </c>
      <c r="E1076" s="162" t="s">
        <v>1</v>
      </c>
      <c r="F1076" s="163" t="s">
        <v>1091</v>
      </c>
      <c r="H1076" s="164">
        <v>0.33800000000000002</v>
      </c>
      <c r="I1076" s="165"/>
      <c r="L1076" s="161"/>
      <c r="M1076" s="166"/>
      <c r="T1076" s="167"/>
      <c r="AT1076" s="162" t="s">
        <v>197</v>
      </c>
      <c r="AU1076" s="162" t="s">
        <v>84</v>
      </c>
      <c r="AV1076" s="13" t="s">
        <v>84</v>
      </c>
      <c r="AW1076" s="13" t="s">
        <v>30</v>
      </c>
      <c r="AX1076" s="13" t="s">
        <v>73</v>
      </c>
      <c r="AY1076" s="162" t="s">
        <v>187</v>
      </c>
    </row>
    <row r="1077" spans="2:65" s="14" customFormat="1" ht="11.25">
      <c r="B1077" s="168"/>
      <c r="D1077" s="151" t="s">
        <v>197</v>
      </c>
      <c r="E1077" s="169" t="s">
        <v>1</v>
      </c>
      <c r="F1077" s="170" t="s">
        <v>202</v>
      </c>
      <c r="H1077" s="171">
        <v>10.366</v>
      </c>
      <c r="I1077" s="172"/>
      <c r="L1077" s="168"/>
      <c r="M1077" s="173"/>
      <c r="T1077" s="174"/>
      <c r="AT1077" s="169" t="s">
        <v>197</v>
      </c>
      <c r="AU1077" s="169" t="s">
        <v>84</v>
      </c>
      <c r="AV1077" s="14" t="s">
        <v>193</v>
      </c>
      <c r="AW1077" s="14" t="s">
        <v>30</v>
      </c>
      <c r="AX1077" s="14" t="s">
        <v>80</v>
      </c>
      <c r="AY1077" s="169" t="s">
        <v>187</v>
      </c>
    </row>
    <row r="1078" spans="2:65" s="1" customFormat="1" ht="24.2" customHeight="1">
      <c r="B1078" s="32"/>
      <c r="C1078" s="137" t="s">
        <v>1092</v>
      </c>
      <c r="D1078" s="137" t="s">
        <v>189</v>
      </c>
      <c r="E1078" s="138" t="s">
        <v>1093</v>
      </c>
      <c r="F1078" s="139" t="s">
        <v>1094</v>
      </c>
      <c r="G1078" s="140" t="s">
        <v>245</v>
      </c>
      <c r="H1078" s="141">
        <v>2.2000000000000002</v>
      </c>
      <c r="I1078" s="142"/>
      <c r="J1078" s="143">
        <f>ROUND(I1078*H1078,2)</f>
        <v>0</v>
      </c>
      <c r="K1078" s="144"/>
      <c r="L1078" s="32"/>
      <c r="M1078" s="145" t="s">
        <v>1</v>
      </c>
      <c r="N1078" s="146" t="s">
        <v>39</v>
      </c>
      <c r="P1078" s="147">
        <f>O1078*H1078</f>
        <v>0</v>
      </c>
      <c r="Q1078" s="147">
        <v>0</v>
      </c>
      <c r="R1078" s="147">
        <f>Q1078*H1078</f>
        <v>0</v>
      </c>
      <c r="S1078" s="147">
        <v>0</v>
      </c>
      <c r="T1078" s="148">
        <f>S1078*H1078</f>
        <v>0</v>
      </c>
      <c r="AR1078" s="149" t="s">
        <v>193</v>
      </c>
      <c r="AT1078" s="149" t="s">
        <v>189</v>
      </c>
      <c r="AU1078" s="149" t="s">
        <v>84</v>
      </c>
      <c r="AY1078" s="17" t="s">
        <v>187</v>
      </c>
      <c r="BE1078" s="150">
        <f>IF(N1078="základní",J1078,0)</f>
        <v>0</v>
      </c>
      <c r="BF1078" s="150">
        <f>IF(N1078="snížená",J1078,0)</f>
        <v>0</v>
      </c>
      <c r="BG1078" s="150">
        <f>IF(N1078="zákl. přenesená",J1078,0)</f>
        <v>0</v>
      </c>
      <c r="BH1078" s="150">
        <f>IF(N1078="sníž. přenesená",J1078,0)</f>
        <v>0</v>
      </c>
      <c r="BI1078" s="150">
        <f>IF(N1078="nulová",J1078,0)</f>
        <v>0</v>
      </c>
      <c r="BJ1078" s="17" t="s">
        <v>84</v>
      </c>
      <c r="BK1078" s="150">
        <f>ROUND(I1078*H1078,2)</f>
        <v>0</v>
      </c>
      <c r="BL1078" s="17" t="s">
        <v>193</v>
      </c>
      <c r="BM1078" s="149" t="s">
        <v>1095</v>
      </c>
    </row>
    <row r="1079" spans="2:65" s="12" customFormat="1" ht="11.25">
      <c r="B1079" s="155"/>
      <c r="D1079" s="151" t="s">
        <v>197</v>
      </c>
      <c r="E1079" s="156" t="s">
        <v>1</v>
      </c>
      <c r="F1079" s="157" t="s">
        <v>379</v>
      </c>
      <c r="H1079" s="156" t="s">
        <v>1</v>
      </c>
      <c r="I1079" s="158"/>
      <c r="L1079" s="155"/>
      <c r="M1079" s="159"/>
      <c r="T1079" s="160"/>
      <c r="AT1079" s="156" t="s">
        <v>197</v>
      </c>
      <c r="AU1079" s="156" t="s">
        <v>84</v>
      </c>
      <c r="AV1079" s="12" t="s">
        <v>80</v>
      </c>
      <c r="AW1079" s="12" t="s">
        <v>30</v>
      </c>
      <c r="AX1079" s="12" t="s">
        <v>73</v>
      </c>
      <c r="AY1079" s="156" t="s">
        <v>187</v>
      </c>
    </row>
    <row r="1080" spans="2:65" s="12" customFormat="1" ht="11.25">
      <c r="B1080" s="155"/>
      <c r="D1080" s="151" t="s">
        <v>197</v>
      </c>
      <c r="E1080" s="156" t="s">
        <v>1</v>
      </c>
      <c r="F1080" s="157" t="s">
        <v>632</v>
      </c>
      <c r="H1080" s="156" t="s">
        <v>1</v>
      </c>
      <c r="I1080" s="158"/>
      <c r="L1080" s="155"/>
      <c r="M1080" s="159"/>
      <c r="T1080" s="160"/>
      <c r="AT1080" s="156" t="s">
        <v>197</v>
      </c>
      <c r="AU1080" s="156" t="s">
        <v>84</v>
      </c>
      <c r="AV1080" s="12" t="s">
        <v>80</v>
      </c>
      <c r="AW1080" s="12" t="s">
        <v>30</v>
      </c>
      <c r="AX1080" s="12" t="s">
        <v>73</v>
      </c>
      <c r="AY1080" s="156" t="s">
        <v>187</v>
      </c>
    </row>
    <row r="1081" spans="2:65" s="13" customFormat="1" ht="11.25">
      <c r="B1081" s="161"/>
      <c r="D1081" s="151" t="s">
        <v>197</v>
      </c>
      <c r="E1081" s="162" t="s">
        <v>1</v>
      </c>
      <c r="F1081" s="163" t="s">
        <v>1096</v>
      </c>
      <c r="H1081" s="164">
        <v>2.2000000000000002</v>
      </c>
      <c r="I1081" s="165"/>
      <c r="L1081" s="161"/>
      <c r="M1081" s="166"/>
      <c r="T1081" s="167"/>
      <c r="AT1081" s="162" t="s">
        <v>197</v>
      </c>
      <c r="AU1081" s="162" t="s">
        <v>84</v>
      </c>
      <c r="AV1081" s="13" t="s">
        <v>84</v>
      </c>
      <c r="AW1081" s="13" t="s">
        <v>30</v>
      </c>
      <c r="AX1081" s="13" t="s">
        <v>73</v>
      </c>
      <c r="AY1081" s="162" t="s">
        <v>187</v>
      </c>
    </row>
    <row r="1082" spans="2:65" s="14" customFormat="1" ht="11.25">
      <c r="B1082" s="168"/>
      <c r="D1082" s="151" t="s">
        <v>197</v>
      </c>
      <c r="E1082" s="169" t="s">
        <v>1</v>
      </c>
      <c r="F1082" s="170" t="s">
        <v>202</v>
      </c>
      <c r="H1082" s="171">
        <v>2.2000000000000002</v>
      </c>
      <c r="I1082" s="172"/>
      <c r="L1082" s="168"/>
      <c r="M1082" s="173"/>
      <c r="T1082" s="174"/>
      <c r="AT1082" s="169" t="s">
        <v>197</v>
      </c>
      <c r="AU1082" s="169" t="s">
        <v>84</v>
      </c>
      <c r="AV1082" s="14" t="s">
        <v>193</v>
      </c>
      <c r="AW1082" s="14" t="s">
        <v>30</v>
      </c>
      <c r="AX1082" s="14" t="s">
        <v>80</v>
      </c>
      <c r="AY1082" s="169" t="s">
        <v>187</v>
      </c>
    </row>
    <row r="1083" spans="2:65" s="1" customFormat="1" ht="24.2" customHeight="1">
      <c r="B1083" s="32"/>
      <c r="C1083" s="137" t="s">
        <v>1097</v>
      </c>
      <c r="D1083" s="137" t="s">
        <v>189</v>
      </c>
      <c r="E1083" s="138" t="s">
        <v>1098</v>
      </c>
      <c r="F1083" s="139" t="s">
        <v>1099</v>
      </c>
      <c r="G1083" s="140" t="s">
        <v>192</v>
      </c>
      <c r="H1083" s="141">
        <v>6.8250000000000002</v>
      </c>
      <c r="I1083" s="142"/>
      <c r="J1083" s="143">
        <f>ROUND(I1083*H1083,2)</f>
        <v>0</v>
      </c>
      <c r="K1083" s="144"/>
      <c r="L1083" s="32"/>
      <c r="M1083" s="145" t="s">
        <v>1</v>
      </c>
      <c r="N1083" s="146" t="s">
        <v>39</v>
      </c>
      <c r="P1083" s="147">
        <f>O1083*H1083</f>
        <v>0</v>
      </c>
      <c r="Q1083" s="147">
        <v>0</v>
      </c>
      <c r="R1083" s="147">
        <f>Q1083*H1083</f>
        <v>0</v>
      </c>
      <c r="S1083" s="147">
        <v>0</v>
      </c>
      <c r="T1083" s="148">
        <f>S1083*H1083</f>
        <v>0</v>
      </c>
      <c r="AR1083" s="149" t="s">
        <v>193</v>
      </c>
      <c r="AT1083" s="149" t="s">
        <v>189</v>
      </c>
      <c r="AU1083" s="149" t="s">
        <v>84</v>
      </c>
      <c r="AY1083" s="17" t="s">
        <v>187</v>
      </c>
      <c r="BE1083" s="150">
        <f>IF(N1083="základní",J1083,0)</f>
        <v>0</v>
      </c>
      <c r="BF1083" s="150">
        <f>IF(N1083="snížená",J1083,0)</f>
        <v>0</v>
      </c>
      <c r="BG1083" s="150">
        <f>IF(N1083="zákl. přenesená",J1083,0)</f>
        <v>0</v>
      </c>
      <c r="BH1083" s="150">
        <f>IF(N1083="sníž. přenesená",J1083,0)</f>
        <v>0</v>
      </c>
      <c r="BI1083" s="150">
        <f>IF(N1083="nulová",J1083,0)</f>
        <v>0</v>
      </c>
      <c r="BJ1083" s="17" t="s">
        <v>84</v>
      </c>
      <c r="BK1083" s="150">
        <f>ROUND(I1083*H1083,2)</f>
        <v>0</v>
      </c>
      <c r="BL1083" s="17" t="s">
        <v>193</v>
      </c>
      <c r="BM1083" s="149" t="s">
        <v>1100</v>
      </c>
    </row>
    <row r="1084" spans="2:65" s="1" customFormat="1" ht="39">
      <c r="B1084" s="32"/>
      <c r="D1084" s="151" t="s">
        <v>195</v>
      </c>
      <c r="F1084" s="152" t="s">
        <v>1101</v>
      </c>
      <c r="I1084" s="153"/>
      <c r="L1084" s="32"/>
      <c r="M1084" s="154"/>
      <c r="T1084" s="56"/>
      <c r="AT1084" s="17" t="s">
        <v>195</v>
      </c>
      <c r="AU1084" s="17" t="s">
        <v>84</v>
      </c>
    </row>
    <row r="1085" spans="2:65" s="12" customFormat="1" ht="11.25">
      <c r="B1085" s="155"/>
      <c r="D1085" s="151" t="s">
        <v>197</v>
      </c>
      <c r="E1085" s="156" t="s">
        <v>1</v>
      </c>
      <c r="F1085" s="157" t="s">
        <v>379</v>
      </c>
      <c r="H1085" s="156" t="s">
        <v>1</v>
      </c>
      <c r="I1085" s="158"/>
      <c r="L1085" s="155"/>
      <c r="M1085" s="159"/>
      <c r="T1085" s="160"/>
      <c r="AT1085" s="156" t="s">
        <v>197</v>
      </c>
      <c r="AU1085" s="156" t="s">
        <v>84</v>
      </c>
      <c r="AV1085" s="12" t="s">
        <v>80</v>
      </c>
      <c r="AW1085" s="12" t="s">
        <v>30</v>
      </c>
      <c r="AX1085" s="12" t="s">
        <v>73</v>
      </c>
      <c r="AY1085" s="156" t="s">
        <v>187</v>
      </c>
    </row>
    <row r="1086" spans="2:65" s="12" customFormat="1" ht="11.25">
      <c r="B1086" s="155"/>
      <c r="D1086" s="151" t="s">
        <v>197</v>
      </c>
      <c r="E1086" s="156" t="s">
        <v>1</v>
      </c>
      <c r="F1086" s="157" t="s">
        <v>1102</v>
      </c>
      <c r="H1086" s="156" t="s">
        <v>1</v>
      </c>
      <c r="I1086" s="158"/>
      <c r="L1086" s="155"/>
      <c r="M1086" s="159"/>
      <c r="T1086" s="160"/>
      <c r="AT1086" s="156" t="s">
        <v>197</v>
      </c>
      <c r="AU1086" s="156" t="s">
        <v>84</v>
      </c>
      <c r="AV1086" s="12" t="s">
        <v>80</v>
      </c>
      <c r="AW1086" s="12" t="s">
        <v>30</v>
      </c>
      <c r="AX1086" s="12" t="s">
        <v>73</v>
      </c>
      <c r="AY1086" s="156" t="s">
        <v>187</v>
      </c>
    </row>
    <row r="1087" spans="2:65" s="13" customFormat="1" ht="11.25">
      <c r="B1087" s="161"/>
      <c r="D1087" s="151" t="s">
        <v>197</v>
      </c>
      <c r="E1087" s="162" t="s">
        <v>1</v>
      </c>
      <c r="F1087" s="163" t="s">
        <v>1103</v>
      </c>
      <c r="H1087" s="164">
        <v>6.2</v>
      </c>
      <c r="I1087" s="165"/>
      <c r="L1087" s="161"/>
      <c r="M1087" s="166"/>
      <c r="T1087" s="167"/>
      <c r="AT1087" s="162" t="s">
        <v>197</v>
      </c>
      <c r="AU1087" s="162" t="s">
        <v>84</v>
      </c>
      <c r="AV1087" s="13" t="s">
        <v>84</v>
      </c>
      <c r="AW1087" s="13" t="s">
        <v>30</v>
      </c>
      <c r="AX1087" s="13" t="s">
        <v>73</v>
      </c>
      <c r="AY1087" s="162" t="s">
        <v>187</v>
      </c>
    </row>
    <row r="1088" spans="2:65" s="13" customFormat="1" ht="11.25">
      <c r="B1088" s="161"/>
      <c r="D1088" s="151" t="s">
        <v>197</v>
      </c>
      <c r="E1088" s="162" t="s">
        <v>1</v>
      </c>
      <c r="F1088" s="163" t="s">
        <v>1104</v>
      </c>
      <c r="H1088" s="164">
        <v>0.625</v>
      </c>
      <c r="I1088" s="165"/>
      <c r="L1088" s="161"/>
      <c r="M1088" s="166"/>
      <c r="T1088" s="167"/>
      <c r="AT1088" s="162" t="s">
        <v>197</v>
      </c>
      <c r="AU1088" s="162" t="s">
        <v>84</v>
      </c>
      <c r="AV1088" s="13" t="s">
        <v>84</v>
      </c>
      <c r="AW1088" s="13" t="s">
        <v>30</v>
      </c>
      <c r="AX1088" s="13" t="s">
        <v>73</v>
      </c>
      <c r="AY1088" s="162" t="s">
        <v>187</v>
      </c>
    </row>
    <row r="1089" spans="2:65" s="14" customFormat="1" ht="11.25">
      <c r="B1089" s="168"/>
      <c r="D1089" s="151" t="s">
        <v>197</v>
      </c>
      <c r="E1089" s="169" t="s">
        <v>1</v>
      </c>
      <c r="F1089" s="170" t="s">
        <v>202</v>
      </c>
      <c r="H1089" s="171">
        <v>6.8250000000000002</v>
      </c>
      <c r="I1089" s="172"/>
      <c r="L1089" s="168"/>
      <c r="M1089" s="173"/>
      <c r="T1089" s="174"/>
      <c r="AT1089" s="169" t="s">
        <v>197</v>
      </c>
      <c r="AU1089" s="169" t="s">
        <v>84</v>
      </c>
      <c r="AV1089" s="14" t="s">
        <v>193</v>
      </c>
      <c r="AW1089" s="14" t="s">
        <v>30</v>
      </c>
      <c r="AX1089" s="14" t="s">
        <v>80</v>
      </c>
      <c r="AY1089" s="169" t="s">
        <v>187</v>
      </c>
    </row>
    <row r="1090" spans="2:65" s="1" customFormat="1" ht="24.2" customHeight="1">
      <c r="B1090" s="32"/>
      <c r="C1090" s="137" t="s">
        <v>1105</v>
      </c>
      <c r="D1090" s="137" t="s">
        <v>189</v>
      </c>
      <c r="E1090" s="138" t="s">
        <v>1106</v>
      </c>
      <c r="F1090" s="139" t="s">
        <v>1107</v>
      </c>
      <c r="G1090" s="140" t="s">
        <v>245</v>
      </c>
      <c r="H1090" s="141">
        <v>2.46</v>
      </c>
      <c r="I1090" s="142"/>
      <c r="J1090" s="143">
        <f>ROUND(I1090*H1090,2)</f>
        <v>0</v>
      </c>
      <c r="K1090" s="144"/>
      <c r="L1090" s="32"/>
      <c r="M1090" s="145" t="s">
        <v>1</v>
      </c>
      <c r="N1090" s="146" t="s">
        <v>39</v>
      </c>
      <c r="P1090" s="147">
        <f>O1090*H1090</f>
        <v>0</v>
      </c>
      <c r="Q1090" s="147">
        <v>0</v>
      </c>
      <c r="R1090" s="147">
        <f>Q1090*H1090</f>
        <v>0</v>
      </c>
      <c r="S1090" s="147">
        <v>0</v>
      </c>
      <c r="T1090" s="148">
        <f>S1090*H1090</f>
        <v>0</v>
      </c>
      <c r="AR1090" s="149" t="s">
        <v>193</v>
      </c>
      <c r="AT1090" s="149" t="s">
        <v>189</v>
      </c>
      <c r="AU1090" s="149" t="s">
        <v>84</v>
      </c>
      <c r="AY1090" s="17" t="s">
        <v>187</v>
      </c>
      <c r="BE1090" s="150">
        <f>IF(N1090="základní",J1090,0)</f>
        <v>0</v>
      </c>
      <c r="BF1090" s="150">
        <f>IF(N1090="snížená",J1090,0)</f>
        <v>0</v>
      </c>
      <c r="BG1090" s="150">
        <f>IF(N1090="zákl. přenesená",J1090,0)</f>
        <v>0</v>
      </c>
      <c r="BH1090" s="150">
        <f>IF(N1090="sníž. přenesená",J1090,0)</f>
        <v>0</v>
      </c>
      <c r="BI1090" s="150">
        <f>IF(N1090="nulová",J1090,0)</f>
        <v>0</v>
      </c>
      <c r="BJ1090" s="17" t="s">
        <v>84</v>
      </c>
      <c r="BK1090" s="150">
        <f>ROUND(I1090*H1090,2)</f>
        <v>0</v>
      </c>
      <c r="BL1090" s="17" t="s">
        <v>193</v>
      </c>
      <c r="BM1090" s="149" t="s">
        <v>1108</v>
      </c>
    </row>
    <row r="1091" spans="2:65" s="12" customFormat="1" ht="11.25">
      <c r="B1091" s="155"/>
      <c r="D1091" s="151" t="s">
        <v>197</v>
      </c>
      <c r="E1091" s="156" t="s">
        <v>1</v>
      </c>
      <c r="F1091" s="157" t="s">
        <v>379</v>
      </c>
      <c r="H1091" s="156" t="s">
        <v>1</v>
      </c>
      <c r="I1091" s="158"/>
      <c r="L1091" s="155"/>
      <c r="M1091" s="159"/>
      <c r="T1091" s="160"/>
      <c r="AT1091" s="156" t="s">
        <v>197</v>
      </c>
      <c r="AU1091" s="156" t="s">
        <v>84</v>
      </c>
      <c r="AV1091" s="12" t="s">
        <v>80</v>
      </c>
      <c r="AW1091" s="12" t="s">
        <v>30</v>
      </c>
      <c r="AX1091" s="12" t="s">
        <v>73</v>
      </c>
      <c r="AY1091" s="156" t="s">
        <v>187</v>
      </c>
    </row>
    <row r="1092" spans="2:65" s="13" customFormat="1" ht="11.25">
      <c r="B1092" s="161"/>
      <c r="D1092" s="151" t="s">
        <v>197</v>
      </c>
      <c r="E1092" s="162" t="s">
        <v>1</v>
      </c>
      <c r="F1092" s="163" t="s">
        <v>1109</v>
      </c>
      <c r="H1092" s="164">
        <v>2.46</v>
      </c>
      <c r="I1092" s="165"/>
      <c r="L1092" s="161"/>
      <c r="M1092" s="166"/>
      <c r="T1092" s="167"/>
      <c r="AT1092" s="162" t="s">
        <v>197</v>
      </c>
      <c r="AU1092" s="162" t="s">
        <v>84</v>
      </c>
      <c r="AV1092" s="13" t="s">
        <v>84</v>
      </c>
      <c r="AW1092" s="13" t="s">
        <v>30</v>
      </c>
      <c r="AX1092" s="13" t="s">
        <v>73</v>
      </c>
      <c r="AY1092" s="162" t="s">
        <v>187</v>
      </c>
    </row>
    <row r="1093" spans="2:65" s="14" customFormat="1" ht="11.25">
      <c r="B1093" s="168"/>
      <c r="D1093" s="151" t="s">
        <v>197</v>
      </c>
      <c r="E1093" s="169" t="s">
        <v>1</v>
      </c>
      <c r="F1093" s="170" t="s">
        <v>202</v>
      </c>
      <c r="H1093" s="171">
        <v>2.46</v>
      </c>
      <c r="I1093" s="172"/>
      <c r="L1093" s="168"/>
      <c r="M1093" s="173"/>
      <c r="T1093" s="174"/>
      <c r="AT1093" s="169" t="s">
        <v>197</v>
      </c>
      <c r="AU1093" s="169" t="s">
        <v>84</v>
      </c>
      <c r="AV1093" s="14" t="s">
        <v>193</v>
      </c>
      <c r="AW1093" s="14" t="s">
        <v>30</v>
      </c>
      <c r="AX1093" s="14" t="s">
        <v>80</v>
      </c>
      <c r="AY1093" s="169" t="s">
        <v>187</v>
      </c>
    </row>
    <row r="1094" spans="2:65" s="1" customFormat="1" ht="37.9" customHeight="1">
      <c r="B1094" s="32"/>
      <c r="C1094" s="137" t="s">
        <v>1110</v>
      </c>
      <c r="D1094" s="137" t="s">
        <v>189</v>
      </c>
      <c r="E1094" s="138" t="s">
        <v>1111</v>
      </c>
      <c r="F1094" s="139" t="s">
        <v>1112</v>
      </c>
      <c r="G1094" s="140" t="s">
        <v>245</v>
      </c>
      <c r="H1094" s="141">
        <v>191.19</v>
      </c>
      <c r="I1094" s="142"/>
      <c r="J1094" s="143">
        <f>ROUND(I1094*H1094,2)</f>
        <v>0</v>
      </c>
      <c r="K1094" s="144"/>
      <c r="L1094" s="32"/>
      <c r="M1094" s="145" t="s">
        <v>1</v>
      </c>
      <c r="N1094" s="146" t="s">
        <v>39</v>
      </c>
      <c r="P1094" s="147">
        <f>O1094*H1094</f>
        <v>0</v>
      </c>
      <c r="Q1094" s="147">
        <v>0</v>
      </c>
      <c r="R1094" s="147">
        <f>Q1094*H1094</f>
        <v>0</v>
      </c>
      <c r="S1094" s="147">
        <v>0</v>
      </c>
      <c r="T1094" s="148">
        <f>S1094*H1094</f>
        <v>0</v>
      </c>
      <c r="AR1094" s="149" t="s">
        <v>193</v>
      </c>
      <c r="AT1094" s="149" t="s">
        <v>189</v>
      </c>
      <c r="AU1094" s="149" t="s">
        <v>84</v>
      </c>
      <c r="AY1094" s="17" t="s">
        <v>187</v>
      </c>
      <c r="BE1094" s="150">
        <f>IF(N1094="základní",J1094,0)</f>
        <v>0</v>
      </c>
      <c r="BF1094" s="150">
        <f>IF(N1094="snížená",J1094,0)</f>
        <v>0</v>
      </c>
      <c r="BG1094" s="150">
        <f>IF(N1094="zákl. přenesená",J1094,0)</f>
        <v>0</v>
      </c>
      <c r="BH1094" s="150">
        <f>IF(N1094="sníž. přenesená",J1094,0)</f>
        <v>0</v>
      </c>
      <c r="BI1094" s="150">
        <f>IF(N1094="nulová",J1094,0)</f>
        <v>0</v>
      </c>
      <c r="BJ1094" s="17" t="s">
        <v>84</v>
      </c>
      <c r="BK1094" s="150">
        <f>ROUND(I1094*H1094,2)</f>
        <v>0</v>
      </c>
      <c r="BL1094" s="17" t="s">
        <v>193</v>
      </c>
      <c r="BM1094" s="149" t="s">
        <v>1113</v>
      </c>
    </row>
    <row r="1095" spans="2:65" s="12" customFormat="1" ht="11.25">
      <c r="B1095" s="155"/>
      <c r="D1095" s="151" t="s">
        <v>197</v>
      </c>
      <c r="E1095" s="156" t="s">
        <v>1</v>
      </c>
      <c r="F1095" s="157" t="s">
        <v>379</v>
      </c>
      <c r="H1095" s="156" t="s">
        <v>1</v>
      </c>
      <c r="I1095" s="158"/>
      <c r="L1095" s="155"/>
      <c r="M1095" s="159"/>
      <c r="T1095" s="160"/>
      <c r="AT1095" s="156" t="s">
        <v>197</v>
      </c>
      <c r="AU1095" s="156" t="s">
        <v>84</v>
      </c>
      <c r="AV1095" s="12" t="s">
        <v>80</v>
      </c>
      <c r="AW1095" s="12" t="s">
        <v>30</v>
      </c>
      <c r="AX1095" s="12" t="s">
        <v>73</v>
      </c>
      <c r="AY1095" s="156" t="s">
        <v>187</v>
      </c>
    </row>
    <row r="1096" spans="2:65" s="12" customFormat="1" ht="11.25">
      <c r="B1096" s="155"/>
      <c r="D1096" s="151" t="s">
        <v>197</v>
      </c>
      <c r="E1096" s="156" t="s">
        <v>1</v>
      </c>
      <c r="F1096" s="157" t="s">
        <v>632</v>
      </c>
      <c r="H1096" s="156" t="s">
        <v>1</v>
      </c>
      <c r="I1096" s="158"/>
      <c r="L1096" s="155"/>
      <c r="M1096" s="159"/>
      <c r="T1096" s="160"/>
      <c r="AT1096" s="156" t="s">
        <v>197</v>
      </c>
      <c r="AU1096" s="156" t="s">
        <v>84</v>
      </c>
      <c r="AV1096" s="12" t="s">
        <v>80</v>
      </c>
      <c r="AW1096" s="12" t="s">
        <v>30</v>
      </c>
      <c r="AX1096" s="12" t="s">
        <v>73</v>
      </c>
      <c r="AY1096" s="156" t="s">
        <v>187</v>
      </c>
    </row>
    <row r="1097" spans="2:65" s="13" customFormat="1" ht="11.25">
      <c r="B1097" s="161"/>
      <c r="D1097" s="151" t="s">
        <v>197</v>
      </c>
      <c r="E1097" s="162" t="s">
        <v>1</v>
      </c>
      <c r="F1097" s="163" t="s">
        <v>1114</v>
      </c>
      <c r="H1097" s="164">
        <v>191.19</v>
      </c>
      <c r="I1097" s="165"/>
      <c r="L1097" s="161"/>
      <c r="M1097" s="166"/>
      <c r="T1097" s="167"/>
      <c r="AT1097" s="162" t="s">
        <v>197</v>
      </c>
      <c r="AU1097" s="162" t="s">
        <v>84</v>
      </c>
      <c r="AV1097" s="13" t="s">
        <v>84</v>
      </c>
      <c r="AW1097" s="13" t="s">
        <v>30</v>
      </c>
      <c r="AX1097" s="13" t="s">
        <v>73</v>
      </c>
      <c r="AY1097" s="162" t="s">
        <v>187</v>
      </c>
    </row>
    <row r="1098" spans="2:65" s="14" customFormat="1" ht="11.25">
      <c r="B1098" s="168"/>
      <c r="D1098" s="151" t="s">
        <v>197</v>
      </c>
      <c r="E1098" s="169" t="s">
        <v>1</v>
      </c>
      <c r="F1098" s="170" t="s">
        <v>202</v>
      </c>
      <c r="H1098" s="171">
        <v>191.19</v>
      </c>
      <c r="I1098" s="172"/>
      <c r="L1098" s="168"/>
      <c r="M1098" s="173"/>
      <c r="T1098" s="174"/>
      <c r="AT1098" s="169" t="s">
        <v>197</v>
      </c>
      <c r="AU1098" s="169" t="s">
        <v>84</v>
      </c>
      <c r="AV1098" s="14" t="s">
        <v>193</v>
      </c>
      <c r="AW1098" s="14" t="s">
        <v>30</v>
      </c>
      <c r="AX1098" s="14" t="s">
        <v>80</v>
      </c>
      <c r="AY1098" s="169" t="s">
        <v>187</v>
      </c>
    </row>
    <row r="1099" spans="2:65" s="1" customFormat="1" ht="24.2" customHeight="1">
      <c r="B1099" s="32"/>
      <c r="C1099" s="137" t="s">
        <v>1115</v>
      </c>
      <c r="D1099" s="137" t="s">
        <v>189</v>
      </c>
      <c r="E1099" s="138" t="s">
        <v>1116</v>
      </c>
      <c r="F1099" s="139" t="s">
        <v>1117</v>
      </c>
      <c r="G1099" s="140" t="s">
        <v>192</v>
      </c>
      <c r="H1099" s="141">
        <v>1.506</v>
      </c>
      <c r="I1099" s="142"/>
      <c r="J1099" s="143">
        <f>ROUND(I1099*H1099,2)</f>
        <v>0</v>
      </c>
      <c r="K1099" s="144"/>
      <c r="L1099" s="32"/>
      <c r="M1099" s="145" t="s">
        <v>1</v>
      </c>
      <c r="N1099" s="146" t="s">
        <v>39</v>
      </c>
      <c r="P1099" s="147">
        <f>O1099*H1099</f>
        <v>0</v>
      </c>
      <c r="Q1099" s="147">
        <v>0</v>
      </c>
      <c r="R1099" s="147">
        <f>Q1099*H1099</f>
        <v>0</v>
      </c>
      <c r="S1099" s="147">
        <v>0</v>
      </c>
      <c r="T1099" s="148">
        <f>S1099*H1099</f>
        <v>0</v>
      </c>
      <c r="AR1099" s="149" t="s">
        <v>193</v>
      </c>
      <c r="AT1099" s="149" t="s">
        <v>189</v>
      </c>
      <c r="AU1099" s="149" t="s">
        <v>84</v>
      </c>
      <c r="AY1099" s="17" t="s">
        <v>187</v>
      </c>
      <c r="BE1099" s="150">
        <f>IF(N1099="základní",J1099,0)</f>
        <v>0</v>
      </c>
      <c r="BF1099" s="150">
        <f>IF(N1099="snížená",J1099,0)</f>
        <v>0</v>
      </c>
      <c r="BG1099" s="150">
        <f>IF(N1099="zákl. přenesená",J1099,0)</f>
        <v>0</v>
      </c>
      <c r="BH1099" s="150">
        <f>IF(N1099="sníž. přenesená",J1099,0)</f>
        <v>0</v>
      </c>
      <c r="BI1099" s="150">
        <f>IF(N1099="nulová",J1099,0)</f>
        <v>0</v>
      </c>
      <c r="BJ1099" s="17" t="s">
        <v>84</v>
      </c>
      <c r="BK1099" s="150">
        <f>ROUND(I1099*H1099,2)</f>
        <v>0</v>
      </c>
      <c r="BL1099" s="17" t="s">
        <v>193</v>
      </c>
      <c r="BM1099" s="149" t="s">
        <v>1118</v>
      </c>
    </row>
    <row r="1100" spans="2:65" s="12" customFormat="1" ht="11.25">
      <c r="B1100" s="155"/>
      <c r="D1100" s="151" t="s">
        <v>197</v>
      </c>
      <c r="E1100" s="156" t="s">
        <v>1</v>
      </c>
      <c r="F1100" s="157" t="s">
        <v>379</v>
      </c>
      <c r="H1100" s="156" t="s">
        <v>1</v>
      </c>
      <c r="I1100" s="158"/>
      <c r="L1100" s="155"/>
      <c r="M1100" s="159"/>
      <c r="T1100" s="160"/>
      <c r="AT1100" s="156" t="s">
        <v>197</v>
      </c>
      <c r="AU1100" s="156" t="s">
        <v>84</v>
      </c>
      <c r="AV1100" s="12" t="s">
        <v>80</v>
      </c>
      <c r="AW1100" s="12" t="s">
        <v>30</v>
      </c>
      <c r="AX1100" s="12" t="s">
        <v>73</v>
      </c>
      <c r="AY1100" s="156" t="s">
        <v>187</v>
      </c>
    </row>
    <row r="1101" spans="2:65" s="12" customFormat="1" ht="11.25">
      <c r="B1101" s="155"/>
      <c r="D1101" s="151" t="s">
        <v>197</v>
      </c>
      <c r="E1101" s="156" t="s">
        <v>1</v>
      </c>
      <c r="F1101" s="157" t="s">
        <v>307</v>
      </c>
      <c r="H1101" s="156" t="s">
        <v>1</v>
      </c>
      <c r="I1101" s="158"/>
      <c r="L1101" s="155"/>
      <c r="M1101" s="159"/>
      <c r="T1101" s="160"/>
      <c r="AT1101" s="156" t="s">
        <v>197</v>
      </c>
      <c r="AU1101" s="156" t="s">
        <v>84</v>
      </c>
      <c r="AV1101" s="12" t="s">
        <v>80</v>
      </c>
      <c r="AW1101" s="12" t="s">
        <v>30</v>
      </c>
      <c r="AX1101" s="12" t="s">
        <v>73</v>
      </c>
      <c r="AY1101" s="156" t="s">
        <v>187</v>
      </c>
    </row>
    <row r="1102" spans="2:65" s="13" customFormat="1" ht="11.25">
      <c r="B1102" s="161"/>
      <c r="D1102" s="151" t="s">
        <v>197</v>
      </c>
      <c r="E1102" s="162" t="s">
        <v>1</v>
      </c>
      <c r="F1102" s="163" t="s">
        <v>1119</v>
      </c>
      <c r="H1102" s="164">
        <v>0.33400000000000002</v>
      </c>
      <c r="I1102" s="165"/>
      <c r="L1102" s="161"/>
      <c r="M1102" s="166"/>
      <c r="T1102" s="167"/>
      <c r="AT1102" s="162" t="s">
        <v>197</v>
      </c>
      <c r="AU1102" s="162" t="s">
        <v>84</v>
      </c>
      <c r="AV1102" s="13" t="s">
        <v>84</v>
      </c>
      <c r="AW1102" s="13" t="s">
        <v>30</v>
      </c>
      <c r="AX1102" s="13" t="s">
        <v>73</v>
      </c>
      <c r="AY1102" s="162" t="s">
        <v>187</v>
      </c>
    </row>
    <row r="1103" spans="2:65" s="13" customFormat="1" ht="11.25">
      <c r="B1103" s="161"/>
      <c r="D1103" s="151" t="s">
        <v>197</v>
      </c>
      <c r="E1103" s="162" t="s">
        <v>1</v>
      </c>
      <c r="F1103" s="163" t="s">
        <v>1120</v>
      </c>
      <c r="H1103" s="164">
        <v>0.29899999999999999</v>
      </c>
      <c r="I1103" s="165"/>
      <c r="L1103" s="161"/>
      <c r="M1103" s="166"/>
      <c r="T1103" s="167"/>
      <c r="AT1103" s="162" t="s">
        <v>197</v>
      </c>
      <c r="AU1103" s="162" t="s">
        <v>84</v>
      </c>
      <c r="AV1103" s="13" t="s">
        <v>84</v>
      </c>
      <c r="AW1103" s="13" t="s">
        <v>30</v>
      </c>
      <c r="AX1103" s="13" t="s">
        <v>73</v>
      </c>
      <c r="AY1103" s="162" t="s">
        <v>187</v>
      </c>
    </row>
    <row r="1104" spans="2:65" s="12" customFormat="1" ht="11.25">
      <c r="B1104" s="155"/>
      <c r="D1104" s="151" t="s">
        <v>197</v>
      </c>
      <c r="E1104" s="156" t="s">
        <v>1</v>
      </c>
      <c r="F1104" s="157" t="s">
        <v>311</v>
      </c>
      <c r="H1104" s="156" t="s">
        <v>1</v>
      </c>
      <c r="I1104" s="158"/>
      <c r="L1104" s="155"/>
      <c r="M1104" s="159"/>
      <c r="T1104" s="160"/>
      <c r="AT1104" s="156" t="s">
        <v>197</v>
      </c>
      <c r="AU1104" s="156" t="s">
        <v>84</v>
      </c>
      <c r="AV1104" s="12" t="s">
        <v>80</v>
      </c>
      <c r="AW1104" s="12" t="s">
        <v>30</v>
      </c>
      <c r="AX1104" s="12" t="s">
        <v>73</v>
      </c>
      <c r="AY1104" s="156" t="s">
        <v>187</v>
      </c>
    </row>
    <row r="1105" spans="2:65" s="13" customFormat="1" ht="11.25">
      <c r="B1105" s="161"/>
      <c r="D1105" s="151" t="s">
        <v>197</v>
      </c>
      <c r="E1105" s="162" t="s">
        <v>1</v>
      </c>
      <c r="F1105" s="163" t="s">
        <v>1119</v>
      </c>
      <c r="H1105" s="164">
        <v>0.33400000000000002</v>
      </c>
      <c r="I1105" s="165"/>
      <c r="L1105" s="161"/>
      <c r="M1105" s="166"/>
      <c r="T1105" s="167"/>
      <c r="AT1105" s="162" t="s">
        <v>197</v>
      </c>
      <c r="AU1105" s="162" t="s">
        <v>84</v>
      </c>
      <c r="AV1105" s="13" t="s">
        <v>84</v>
      </c>
      <c r="AW1105" s="13" t="s">
        <v>30</v>
      </c>
      <c r="AX1105" s="13" t="s">
        <v>73</v>
      </c>
      <c r="AY1105" s="162" t="s">
        <v>187</v>
      </c>
    </row>
    <row r="1106" spans="2:65" s="13" customFormat="1" ht="11.25">
      <c r="B1106" s="161"/>
      <c r="D1106" s="151" t="s">
        <v>197</v>
      </c>
      <c r="E1106" s="162" t="s">
        <v>1</v>
      </c>
      <c r="F1106" s="163" t="s">
        <v>1120</v>
      </c>
      <c r="H1106" s="164">
        <v>0.29899999999999999</v>
      </c>
      <c r="I1106" s="165"/>
      <c r="L1106" s="161"/>
      <c r="M1106" s="166"/>
      <c r="T1106" s="167"/>
      <c r="AT1106" s="162" t="s">
        <v>197</v>
      </c>
      <c r="AU1106" s="162" t="s">
        <v>84</v>
      </c>
      <c r="AV1106" s="13" t="s">
        <v>84</v>
      </c>
      <c r="AW1106" s="13" t="s">
        <v>30</v>
      </c>
      <c r="AX1106" s="13" t="s">
        <v>73</v>
      </c>
      <c r="AY1106" s="162" t="s">
        <v>187</v>
      </c>
    </row>
    <row r="1107" spans="2:65" s="13" customFormat="1" ht="11.25">
      <c r="B1107" s="161"/>
      <c r="D1107" s="151" t="s">
        <v>197</v>
      </c>
      <c r="E1107" s="162" t="s">
        <v>1</v>
      </c>
      <c r="F1107" s="163" t="s">
        <v>1121</v>
      </c>
      <c r="H1107" s="164">
        <v>0.24</v>
      </c>
      <c r="I1107" s="165"/>
      <c r="L1107" s="161"/>
      <c r="M1107" s="166"/>
      <c r="T1107" s="167"/>
      <c r="AT1107" s="162" t="s">
        <v>197</v>
      </c>
      <c r="AU1107" s="162" t="s">
        <v>84</v>
      </c>
      <c r="AV1107" s="13" t="s">
        <v>84</v>
      </c>
      <c r="AW1107" s="13" t="s">
        <v>30</v>
      </c>
      <c r="AX1107" s="13" t="s">
        <v>73</v>
      </c>
      <c r="AY1107" s="162" t="s">
        <v>187</v>
      </c>
    </row>
    <row r="1108" spans="2:65" s="14" customFormat="1" ht="11.25">
      <c r="B1108" s="168"/>
      <c r="D1108" s="151" t="s">
        <v>197</v>
      </c>
      <c r="E1108" s="169" t="s">
        <v>1</v>
      </c>
      <c r="F1108" s="170" t="s">
        <v>202</v>
      </c>
      <c r="H1108" s="171">
        <v>1.506</v>
      </c>
      <c r="I1108" s="172"/>
      <c r="L1108" s="168"/>
      <c r="M1108" s="173"/>
      <c r="T1108" s="174"/>
      <c r="AT1108" s="169" t="s">
        <v>197</v>
      </c>
      <c r="AU1108" s="169" t="s">
        <v>84</v>
      </c>
      <c r="AV1108" s="14" t="s">
        <v>193</v>
      </c>
      <c r="AW1108" s="14" t="s">
        <v>30</v>
      </c>
      <c r="AX1108" s="14" t="s">
        <v>80</v>
      </c>
      <c r="AY1108" s="169" t="s">
        <v>187</v>
      </c>
    </row>
    <row r="1109" spans="2:65" s="1" customFormat="1" ht="24.2" customHeight="1">
      <c r="B1109" s="32"/>
      <c r="C1109" s="137" t="s">
        <v>1122</v>
      </c>
      <c r="D1109" s="137" t="s">
        <v>189</v>
      </c>
      <c r="E1109" s="138" t="s">
        <v>1123</v>
      </c>
      <c r="F1109" s="139" t="s">
        <v>1124</v>
      </c>
      <c r="G1109" s="140" t="s">
        <v>192</v>
      </c>
      <c r="H1109" s="141">
        <v>0.73099999999999998</v>
      </c>
      <c r="I1109" s="142"/>
      <c r="J1109" s="143">
        <f>ROUND(I1109*H1109,2)</f>
        <v>0</v>
      </c>
      <c r="K1109" s="144"/>
      <c r="L1109" s="32"/>
      <c r="M1109" s="145" t="s">
        <v>1</v>
      </c>
      <c r="N1109" s="146" t="s">
        <v>39</v>
      </c>
      <c r="P1109" s="147">
        <f>O1109*H1109</f>
        <v>0</v>
      </c>
      <c r="Q1109" s="147">
        <v>0</v>
      </c>
      <c r="R1109" s="147">
        <f>Q1109*H1109</f>
        <v>0</v>
      </c>
      <c r="S1109" s="147">
        <v>0</v>
      </c>
      <c r="T1109" s="148">
        <f>S1109*H1109</f>
        <v>0</v>
      </c>
      <c r="AR1109" s="149" t="s">
        <v>193</v>
      </c>
      <c r="AT1109" s="149" t="s">
        <v>189</v>
      </c>
      <c r="AU1109" s="149" t="s">
        <v>84</v>
      </c>
      <c r="AY1109" s="17" t="s">
        <v>187</v>
      </c>
      <c r="BE1109" s="150">
        <f>IF(N1109="základní",J1109,0)</f>
        <v>0</v>
      </c>
      <c r="BF1109" s="150">
        <f>IF(N1109="snížená",J1109,0)</f>
        <v>0</v>
      </c>
      <c r="BG1109" s="150">
        <f>IF(N1109="zákl. přenesená",J1109,0)</f>
        <v>0</v>
      </c>
      <c r="BH1109" s="150">
        <f>IF(N1109="sníž. přenesená",J1109,0)</f>
        <v>0</v>
      </c>
      <c r="BI1109" s="150">
        <f>IF(N1109="nulová",J1109,0)</f>
        <v>0</v>
      </c>
      <c r="BJ1109" s="17" t="s">
        <v>84</v>
      </c>
      <c r="BK1109" s="150">
        <f>ROUND(I1109*H1109,2)</f>
        <v>0</v>
      </c>
      <c r="BL1109" s="17" t="s">
        <v>193</v>
      </c>
      <c r="BM1109" s="149" t="s">
        <v>1125</v>
      </c>
    </row>
    <row r="1110" spans="2:65" s="12" customFormat="1" ht="11.25">
      <c r="B1110" s="155"/>
      <c r="D1110" s="151" t="s">
        <v>197</v>
      </c>
      <c r="E1110" s="156" t="s">
        <v>1</v>
      </c>
      <c r="F1110" s="157" t="s">
        <v>379</v>
      </c>
      <c r="H1110" s="156" t="s">
        <v>1</v>
      </c>
      <c r="I1110" s="158"/>
      <c r="L1110" s="155"/>
      <c r="M1110" s="159"/>
      <c r="T1110" s="160"/>
      <c r="AT1110" s="156" t="s">
        <v>197</v>
      </c>
      <c r="AU1110" s="156" t="s">
        <v>84</v>
      </c>
      <c r="AV1110" s="12" t="s">
        <v>80</v>
      </c>
      <c r="AW1110" s="12" t="s">
        <v>30</v>
      </c>
      <c r="AX1110" s="12" t="s">
        <v>73</v>
      </c>
      <c r="AY1110" s="156" t="s">
        <v>187</v>
      </c>
    </row>
    <row r="1111" spans="2:65" s="12" customFormat="1" ht="11.25">
      <c r="B1111" s="155"/>
      <c r="D1111" s="151" t="s">
        <v>197</v>
      </c>
      <c r="E1111" s="156" t="s">
        <v>1</v>
      </c>
      <c r="F1111" s="157" t="s">
        <v>307</v>
      </c>
      <c r="H1111" s="156" t="s">
        <v>1</v>
      </c>
      <c r="I1111" s="158"/>
      <c r="L1111" s="155"/>
      <c r="M1111" s="159"/>
      <c r="T1111" s="160"/>
      <c r="AT1111" s="156" t="s">
        <v>197</v>
      </c>
      <c r="AU1111" s="156" t="s">
        <v>84</v>
      </c>
      <c r="AV1111" s="12" t="s">
        <v>80</v>
      </c>
      <c r="AW1111" s="12" t="s">
        <v>30</v>
      </c>
      <c r="AX1111" s="12" t="s">
        <v>73</v>
      </c>
      <c r="AY1111" s="156" t="s">
        <v>187</v>
      </c>
    </row>
    <row r="1112" spans="2:65" s="13" customFormat="1" ht="11.25">
      <c r="B1112" s="161"/>
      <c r="D1112" s="151" t="s">
        <v>197</v>
      </c>
      <c r="E1112" s="162" t="s">
        <v>1</v>
      </c>
      <c r="F1112" s="163" t="s">
        <v>1126</v>
      </c>
      <c r="H1112" s="164">
        <v>0.73099999999999998</v>
      </c>
      <c r="I1112" s="165"/>
      <c r="L1112" s="161"/>
      <c r="M1112" s="166"/>
      <c r="T1112" s="167"/>
      <c r="AT1112" s="162" t="s">
        <v>197</v>
      </c>
      <c r="AU1112" s="162" t="s">
        <v>84</v>
      </c>
      <c r="AV1112" s="13" t="s">
        <v>84</v>
      </c>
      <c r="AW1112" s="13" t="s">
        <v>30</v>
      </c>
      <c r="AX1112" s="13" t="s">
        <v>73</v>
      </c>
      <c r="AY1112" s="162" t="s">
        <v>187</v>
      </c>
    </row>
    <row r="1113" spans="2:65" s="14" customFormat="1" ht="11.25">
      <c r="B1113" s="168"/>
      <c r="D1113" s="151" t="s">
        <v>197</v>
      </c>
      <c r="E1113" s="169" t="s">
        <v>1</v>
      </c>
      <c r="F1113" s="170" t="s">
        <v>202</v>
      </c>
      <c r="H1113" s="171">
        <v>0.73099999999999998</v>
      </c>
      <c r="I1113" s="172"/>
      <c r="L1113" s="168"/>
      <c r="M1113" s="173"/>
      <c r="T1113" s="174"/>
      <c r="AT1113" s="169" t="s">
        <v>197</v>
      </c>
      <c r="AU1113" s="169" t="s">
        <v>84</v>
      </c>
      <c r="AV1113" s="14" t="s">
        <v>193</v>
      </c>
      <c r="AW1113" s="14" t="s">
        <v>30</v>
      </c>
      <c r="AX1113" s="14" t="s">
        <v>80</v>
      </c>
      <c r="AY1113" s="169" t="s">
        <v>187</v>
      </c>
    </row>
    <row r="1114" spans="2:65" s="1" customFormat="1" ht="33" customHeight="1">
      <c r="B1114" s="32"/>
      <c r="C1114" s="137" t="s">
        <v>1127</v>
      </c>
      <c r="D1114" s="137" t="s">
        <v>189</v>
      </c>
      <c r="E1114" s="138" t="s">
        <v>1128</v>
      </c>
      <c r="F1114" s="139" t="s">
        <v>1129</v>
      </c>
      <c r="G1114" s="140" t="s">
        <v>192</v>
      </c>
      <c r="H1114" s="141">
        <v>5.7359999999999998</v>
      </c>
      <c r="I1114" s="142"/>
      <c r="J1114" s="143">
        <f>ROUND(I1114*H1114,2)</f>
        <v>0</v>
      </c>
      <c r="K1114" s="144"/>
      <c r="L1114" s="32"/>
      <c r="M1114" s="145" t="s">
        <v>1</v>
      </c>
      <c r="N1114" s="146" t="s">
        <v>39</v>
      </c>
      <c r="P1114" s="147">
        <f>O1114*H1114</f>
        <v>0</v>
      </c>
      <c r="Q1114" s="147">
        <v>0</v>
      </c>
      <c r="R1114" s="147">
        <f>Q1114*H1114</f>
        <v>0</v>
      </c>
      <c r="S1114" s="147">
        <v>0</v>
      </c>
      <c r="T1114" s="148">
        <f>S1114*H1114</f>
        <v>0</v>
      </c>
      <c r="AR1114" s="149" t="s">
        <v>193</v>
      </c>
      <c r="AT1114" s="149" t="s">
        <v>189</v>
      </c>
      <c r="AU1114" s="149" t="s">
        <v>84</v>
      </c>
      <c r="AY1114" s="17" t="s">
        <v>187</v>
      </c>
      <c r="BE1114" s="150">
        <f>IF(N1114="základní",J1114,0)</f>
        <v>0</v>
      </c>
      <c r="BF1114" s="150">
        <f>IF(N1114="snížená",J1114,0)</f>
        <v>0</v>
      </c>
      <c r="BG1114" s="150">
        <f>IF(N1114="zákl. přenesená",J1114,0)</f>
        <v>0</v>
      </c>
      <c r="BH1114" s="150">
        <f>IF(N1114="sníž. přenesená",J1114,0)</f>
        <v>0</v>
      </c>
      <c r="BI1114" s="150">
        <f>IF(N1114="nulová",J1114,0)</f>
        <v>0</v>
      </c>
      <c r="BJ1114" s="17" t="s">
        <v>84</v>
      </c>
      <c r="BK1114" s="150">
        <f>ROUND(I1114*H1114,2)</f>
        <v>0</v>
      </c>
      <c r="BL1114" s="17" t="s">
        <v>193</v>
      </c>
      <c r="BM1114" s="149" t="s">
        <v>1130</v>
      </c>
    </row>
    <row r="1115" spans="2:65" s="12" customFormat="1" ht="11.25">
      <c r="B1115" s="155"/>
      <c r="D1115" s="151" t="s">
        <v>197</v>
      </c>
      <c r="E1115" s="156" t="s">
        <v>1</v>
      </c>
      <c r="F1115" s="157" t="s">
        <v>379</v>
      </c>
      <c r="H1115" s="156" t="s">
        <v>1</v>
      </c>
      <c r="I1115" s="158"/>
      <c r="L1115" s="155"/>
      <c r="M1115" s="159"/>
      <c r="T1115" s="160"/>
      <c r="AT1115" s="156" t="s">
        <v>197</v>
      </c>
      <c r="AU1115" s="156" t="s">
        <v>84</v>
      </c>
      <c r="AV1115" s="12" t="s">
        <v>80</v>
      </c>
      <c r="AW1115" s="12" t="s">
        <v>30</v>
      </c>
      <c r="AX1115" s="12" t="s">
        <v>73</v>
      </c>
      <c r="AY1115" s="156" t="s">
        <v>187</v>
      </c>
    </row>
    <row r="1116" spans="2:65" s="12" customFormat="1" ht="11.25">
      <c r="B1116" s="155"/>
      <c r="D1116" s="151" t="s">
        <v>197</v>
      </c>
      <c r="E1116" s="156" t="s">
        <v>1</v>
      </c>
      <c r="F1116" s="157" t="s">
        <v>632</v>
      </c>
      <c r="H1116" s="156" t="s">
        <v>1</v>
      </c>
      <c r="I1116" s="158"/>
      <c r="L1116" s="155"/>
      <c r="M1116" s="159"/>
      <c r="T1116" s="160"/>
      <c r="AT1116" s="156" t="s">
        <v>197</v>
      </c>
      <c r="AU1116" s="156" t="s">
        <v>84</v>
      </c>
      <c r="AV1116" s="12" t="s">
        <v>80</v>
      </c>
      <c r="AW1116" s="12" t="s">
        <v>30</v>
      </c>
      <c r="AX1116" s="12" t="s">
        <v>73</v>
      </c>
      <c r="AY1116" s="156" t="s">
        <v>187</v>
      </c>
    </row>
    <row r="1117" spans="2:65" s="13" customFormat="1" ht="11.25">
      <c r="B1117" s="161"/>
      <c r="D1117" s="151" t="s">
        <v>197</v>
      </c>
      <c r="E1117" s="162" t="s">
        <v>1</v>
      </c>
      <c r="F1117" s="163" t="s">
        <v>1131</v>
      </c>
      <c r="H1117" s="164">
        <v>5.7359999999999998</v>
      </c>
      <c r="I1117" s="165"/>
      <c r="L1117" s="161"/>
      <c r="M1117" s="166"/>
      <c r="T1117" s="167"/>
      <c r="AT1117" s="162" t="s">
        <v>197</v>
      </c>
      <c r="AU1117" s="162" t="s">
        <v>84</v>
      </c>
      <c r="AV1117" s="13" t="s">
        <v>84</v>
      </c>
      <c r="AW1117" s="13" t="s">
        <v>30</v>
      </c>
      <c r="AX1117" s="13" t="s">
        <v>73</v>
      </c>
      <c r="AY1117" s="162" t="s">
        <v>187</v>
      </c>
    </row>
    <row r="1118" spans="2:65" s="14" customFormat="1" ht="11.25">
      <c r="B1118" s="168"/>
      <c r="D1118" s="151" t="s">
        <v>197</v>
      </c>
      <c r="E1118" s="169" t="s">
        <v>1</v>
      </c>
      <c r="F1118" s="170" t="s">
        <v>202</v>
      </c>
      <c r="H1118" s="171">
        <v>5.7359999999999998</v>
      </c>
      <c r="I1118" s="172"/>
      <c r="L1118" s="168"/>
      <c r="M1118" s="173"/>
      <c r="T1118" s="174"/>
      <c r="AT1118" s="169" t="s">
        <v>197</v>
      </c>
      <c r="AU1118" s="169" t="s">
        <v>84</v>
      </c>
      <c r="AV1118" s="14" t="s">
        <v>193</v>
      </c>
      <c r="AW1118" s="14" t="s">
        <v>30</v>
      </c>
      <c r="AX1118" s="14" t="s">
        <v>80</v>
      </c>
      <c r="AY1118" s="169" t="s">
        <v>187</v>
      </c>
    </row>
    <row r="1119" spans="2:65" s="1" customFormat="1" ht="24.2" customHeight="1">
      <c r="B1119" s="32"/>
      <c r="C1119" s="137" t="s">
        <v>1132</v>
      </c>
      <c r="D1119" s="137" t="s">
        <v>189</v>
      </c>
      <c r="E1119" s="138" t="s">
        <v>1133</v>
      </c>
      <c r="F1119" s="139" t="s">
        <v>1134</v>
      </c>
      <c r="G1119" s="140" t="s">
        <v>192</v>
      </c>
      <c r="H1119" s="141">
        <v>117</v>
      </c>
      <c r="I1119" s="142"/>
      <c r="J1119" s="143">
        <f>ROUND(I1119*H1119,2)</f>
        <v>0</v>
      </c>
      <c r="K1119" s="144"/>
      <c r="L1119" s="32"/>
      <c r="M1119" s="145" t="s">
        <v>1</v>
      </c>
      <c r="N1119" s="146" t="s">
        <v>39</v>
      </c>
      <c r="P1119" s="147">
        <f>O1119*H1119</f>
        <v>0</v>
      </c>
      <c r="Q1119" s="147">
        <v>0</v>
      </c>
      <c r="R1119" s="147">
        <f>Q1119*H1119</f>
        <v>0</v>
      </c>
      <c r="S1119" s="147">
        <v>0</v>
      </c>
      <c r="T1119" s="148">
        <f>S1119*H1119</f>
        <v>0</v>
      </c>
      <c r="AR1119" s="149" t="s">
        <v>193</v>
      </c>
      <c r="AT1119" s="149" t="s">
        <v>189</v>
      </c>
      <c r="AU1119" s="149" t="s">
        <v>84</v>
      </c>
      <c r="AY1119" s="17" t="s">
        <v>187</v>
      </c>
      <c r="BE1119" s="150">
        <f>IF(N1119="základní",J1119,0)</f>
        <v>0</v>
      </c>
      <c r="BF1119" s="150">
        <f>IF(N1119="snížená",J1119,0)</f>
        <v>0</v>
      </c>
      <c r="BG1119" s="150">
        <f>IF(N1119="zákl. přenesená",J1119,0)</f>
        <v>0</v>
      </c>
      <c r="BH1119" s="150">
        <f>IF(N1119="sníž. přenesená",J1119,0)</f>
        <v>0</v>
      </c>
      <c r="BI1119" s="150">
        <f>IF(N1119="nulová",J1119,0)</f>
        <v>0</v>
      </c>
      <c r="BJ1119" s="17" t="s">
        <v>84</v>
      </c>
      <c r="BK1119" s="150">
        <f>ROUND(I1119*H1119,2)</f>
        <v>0</v>
      </c>
      <c r="BL1119" s="17" t="s">
        <v>193</v>
      </c>
      <c r="BM1119" s="149" t="s">
        <v>1135</v>
      </c>
    </row>
    <row r="1120" spans="2:65" s="12" customFormat="1" ht="11.25">
      <c r="B1120" s="155"/>
      <c r="D1120" s="151" t="s">
        <v>197</v>
      </c>
      <c r="E1120" s="156" t="s">
        <v>1</v>
      </c>
      <c r="F1120" s="157" t="s">
        <v>499</v>
      </c>
      <c r="H1120" s="156" t="s">
        <v>1</v>
      </c>
      <c r="I1120" s="158"/>
      <c r="L1120" s="155"/>
      <c r="M1120" s="159"/>
      <c r="T1120" s="160"/>
      <c r="AT1120" s="156" t="s">
        <v>197</v>
      </c>
      <c r="AU1120" s="156" t="s">
        <v>84</v>
      </c>
      <c r="AV1120" s="12" t="s">
        <v>80</v>
      </c>
      <c r="AW1120" s="12" t="s">
        <v>30</v>
      </c>
      <c r="AX1120" s="12" t="s">
        <v>73</v>
      </c>
      <c r="AY1120" s="156" t="s">
        <v>187</v>
      </c>
    </row>
    <row r="1121" spans="2:65" s="13" customFormat="1" ht="11.25">
      <c r="B1121" s="161"/>
      <c r="D1121" s="151" t="s">
        <v>197</v>
      </c>
      <c r="E1121" s="162" t="s">
        <v>1</v>
      </c>
      <c r="F1121" s="163" t="s">
        <v>1136</v>
      </c>
      <c r="H1121" s="164">
        <v>117</v>
      </c>
      <c r="I1121" s="165"/>
      <c r="L1121" s="161"/>
      <c r="M1121" s="166"/>
      <c r="T1121" s="167"/>
      <c r="AT1121" s="162" t="s">
        <v>197</v>
      </c>
      <c r="AU1121" s="162" t="s">
        <v>84</v>
      </c>
      <c r="AV1121" s="13" t="s">
        <v>84</v>
      </c>
      <c r="AW1121" s="13" t="s">
        <v>30</v>
      </c>
      <c r="AX1121" s="13" t="s">
        <v>73</v>
      </c>
      <c r="AY1121" s="162" t="s">
        <v>187</v>
      </c>
    </row>
    <row r="1122" spans="2:65" s="14" customFormat="1" ht="11.25">
      <c r="B1122" s="168"/>
      <c r="D1122" s="151" t="s">
        <v>197</v>
      </c>
      <c r="E1122" s="169" t="s">
        <v>1</v>
      </c>
      <c r="F1122" s="170" t="s">
        <v>202</v>
      </c>
      <c r="H1122" s="171">
        <v>117</v>
      </c>
      <c r="I1122" s="172"/>
      <c r="L1122" s="168"/>
      <c r="M1122" s="173"/>
      <c r="T1122" s="174"/>
      <c r="AT1122" s="169" t="s">
        <v>197</v>
      </c>
      <c r="AU1122" s="169" t="s">
        <v>84</v>
      </c>
      <c r="AV1122" s="14" t="s">
        <v>193</v>
      </c>
      <c r="AW1122" s="14" t="s">
        <v>30</v>
      </c>
      <c r="AX1122" s="14" t="s">
        <v>80</v>
      </c>
      <c r="AY1122" s="169" t="s">
        <v>187</v>
      </c>
    </row>
    <row r="1123" spans="2:65" s="1" customFormat="1" ht="49.15" customHeight="1">
      <c r="B1123" s="32"/>
      <c r="C1123" s="137" t="s">
        <v>1137</v>
      </c>
      <c r="D1123" s="137" t="s">
        <v>189</v>
      </c>
      <c r="E1123" s="138" t="s">
        <v>1138</v>
      </c>
      <c r="F1123" s="139" t="s">
        <v>1139</v>
      </c>
      <c r="G1123" s="140" t="s">
        <v>245</v>
      </c>
      <c r="H1123" s="141">
        <v>21.84</v>
      </c>
      <c r="I1123" s="142"/>
      <c r="J1123" s="143">
        <f>ROUND(I1123*H1123,2)</f>
        <v>0</v>
      </c>
      <c r="K1123" s="144"/>
      <c r="L1123" s="32"/>
      <c r="M1123" s="145" t="s">
        <v>1</v>
      </c>
      <c r="N1123" s="146" t="s">
        <v>39</v>
      </c>
      <c r="P1123" s="147">
        <f>O1123*H1123</f>
        <v>0</v>
      </c>
      <c r="Q1123" s="147">
        <v>0</v>
      </c>
      <c r="R1123" s="147">
        <f>Q1123*H1123</f>
        <v>0</v>
      </c>
      <c r="S1123" s="147">
        <v>0</v>
      </c>
      <c r="T1123" s="148">
        <f>S1123*H1123</f>
        <v>0</v>
      </c>
      <c r="AR1123" s="149" t="s">
        <v>193</v>
      </c>
      <c r="AT1123" s="149" t="s">
        <v>189</v>
      </c>
      <c r="AU1123" s="149" t="s">
        <v>84</v>
      </c>
      <c r="AY1123" s="17" t="s">
        <v>187</v>
      </c>
      <c r="BE1123" s="150">
        <f>IF(N1123="základní",J1123,0)</f>
        <v>0</v>
      </c>
      <c r="BF1123" s="150">
        <f>IF(N1123="snížená",J1123,0)</f>
        <v>0</v>
      </c>
      <c r="BG1123" s="150">
        <f>IF(N1123="zákl. přenesená",J1123,0)</f>
        <v>0</v>
      </c>
      <c r="BH1123" s="150">
        <f>IF(N1123="sníž. přenesená",J1123,0)</f>
        <v>0</v>
      </c>
      <c r="BI1123" s="150">
        <f>IF(N1123="nulová",J1123,0)</f>
        <v>0</v>
      </c>
      <c r="BJ1123" s="17" t="s">
        <v>84</v>
      </c>
      <c r="BK1123" s="150">
        <f>ROUND(I1123*H1123,2)</f>
        <v>0</v>
      </c>
      <c r="BL1123" s="17" t="s">
        <v>193</v>
      </c>
      <c r="BM1123" s="149" t="s">
        <v>1140</v>
      </c>
    </row>
    <row r="1124" spans="2:65" s="12" customFormat="1" ht="11.25">
      <c r="B1124" s="155"/>
      <c r="D1124" s="151" t="s">
        <v>197</v>
      </c>
      <c r="E1124" s="156" t="s">
        <v>1</v>
      </c>
      <c r="F1124" s="157" t="s">
        <v>379</v>
      </c>
      <c r="H1124" s="156" t="s">
        <v>1</v>
      </c>
      <c r="I1124" s="158"/>
      <c r="L1124" s="155"/>
      <c r="M1124" s="159"/>
      <c r="T1124" s="160"/>
      <c r="AT1124" s="156" t="s">
        <v>197</v>
      </c>
      <c r="AU1124" s="156" t="s">
        <v>84</v>
      </c>
      <c r="AV1124" s="12" t="s">
        <v>80</v>
      </c>
      <c r="AW1124" s="12" t="s">
        <v>30</v>
      </c>
      <c r="AX1124" s="12" t="s">
        <v>73</v>
      </c>
      <c r="AY1124" s="156" t="s">
        <v>187</v>
      </c>
    </row>
    <row r="1125" spans="2:65" s="12" customFormat="1" ht="11.25">
      <c r="B1125" s="155"/>
      <c r="D1125" s="151" t="s">
        <v>197</v>
      </c>
      <c r="E1125" s="156" t="s">
        <v>1</v>
      </c>
      <c r="F1125" s="157" t="s">
        <v>307</v>
      </c>
      <c r="H1125" s="156" t="s">
        <v>1</v>
      </c>
      <c r="I1125" s="158"/>
      <c r="L1125" s="155"/>
      <c r="M1125" s="159"/>
      <c r="T1125" s="160"/>
      <c r="AT1125" s="156" t="s">
        <v>197</v>
      </c>
      <c r="AU1125" s="156" t="s">
        <v>84</v>
      </c>
      <c r="AV1125" s="12" t="s">
        <v>80</v>
      </c>
      <c r="AW1125" s="12" t="s">
        <v>30</v>
      </c>
      <c r="AX1125" s="12" t="s">
        <v>73</v>
      </c>
      <c r="AY1125" s="156" t="s">
        <v>187</v>
      </c>
    </row>
    <row r="1126" spans="2:65" s="13" customFormat="1" ht="11.25">
      <c r="B1126" s="161"/>
      <c r="D1126" s="151" t="s">
        <v>197</v>
      </c>
      <c r="E1126" s="162" t="s">
        <v>1</v>
      </c>
      <c r="F1126" s="163" t="s">
        <v>624</v>
      </c>
      <c r="H1126" s="164">
        <v>3.96</v>
      </c>
      <c r="I1126" s="165"/>
      <c r="L1126" s="161"/>
      <c r="M1126" s="166"/>
      <c r="T1126" s="167"/>
      <c r="AT1126" s="162" t="s">
        <v>197</v>
      </c>
      <c r="AU1126" s="162" t="s">
        <v>84</v>
      </c>
      <c r="AV1126" s="13" t="s">
        <v>84</v>
      </c>
      <c r="AW1126" s="13" t="s">
        <v>30</v>
      </c>
      <c r="AX1126" s="13" t="s">
        <v>73</v>
      </c>
      <c r="AY1126" s="162" t="s">
        <v>187</v>
      </c>
    </row>
    <row r="1127" spans="2:65" s="13" customFormat="1" ht="11.25">
      <c r="B1127" s="161"/>
      <c r="D1127" s="151" t="s">
        <v>197</v>
      </c>
      <c r="E1127" s="162" t="s">
        <v>1</v>
      </c>
      <c r="F1127" s="163" t="s">
        <v>625</v>
      </c>
      <c r="H1127" s="164">
        <v>4.2</v>
      </c>
      <c r="I1127" s="165"/>
      <c r="L1127" s="161"/>
      <c r="M1127" s="166"/>
      <c r="T1127" s="167"/>
      <c r="AT1127" s="162" t="s">
        <v>197</v>
      </c>
      <c r="AU1127" s="162" t="s">
        <v>84</v>
      </c>
      <c r="AV1127" s="13" t="s">
        <v>84</v>
      </c>
      <c r="AW1127" s="13" t="s">
        <v>30</v>
      </c>
      <c r="AX1127" s="13" t="s">
        <v>73</v>
      </c>
      <c r="AY1127" s="162" t="s">
        <v>187</v>
      </c>
    </row>
    <row r="1128" spans="2:65" s="13" customFormat="1" ht="11.25">
      <c r="B1128" s="161"/>
      <c r="D1128" s="151" t="s">
        <v>197</v>
      </c>
      <c r="E1128" s="162" t="s">
        <v>1</v>
      </c>
      <c r="F1128" s="163" t="s">
        <v>626</v>
      </c>
      <c r="H1128" s="164">
        <v>1.8</v>
      </c>
      <c r="I1128" s="165"/>
      <c r="L1128" s="161"/>
      <c r="M1128" s="166"/>
      <c r="T1128" s="167"/>
      <c r="AT1128" s="162" t="s">
        <v>197</v>
      </c>
      <c r="AU1128" s="162" t="s">
        <v>84</v>
      </c>
      <c r="AV1128" s="13" t="s">
        <v>84</v>
      </c>
      <c r="AW1128" s="13" t="s">
        <v>30</v>
      </c>
      <c r="AX1128" s="13" t="s">
        <v>73</v>
      </c>
      <c r="AY1128" s="162" t="s">
        <v>187</v>
      </c>
    </row>
    <row r="1129" spans="2:65" s="13" customFormat="1" ht="11.25">
      <c r="B1129" s="161"/>
      <c r="D1129" s="151" t="s">
        <v>197</v>
      </c>
      <c r="E1129" s="162" t="s">
        <v>1</v>
      </c>
      <c r="F1129" s="163" t="s">
        <v>627</v>
      </c>
      <c r="H1129" s="164">
        <v>0.96</v>
      </c>
      <c r="I1129" s="165"/>
      <c r="L1129" s="161"/>
      <c r="M1129" s="166"/>
      <c r="T1129" s="167"/>
      <c r="AT1129" s="162" t="s">
        <v>197</v>
      </c>
      <c r="AU1129" s="162" t="s">
        <v>84</v>
      </c>
      <c r="AV1129" s="13" t="s">
        <v>84</v>
      </c>
      <c r="AW1129" s="13" t="s">
        <v>30</v>
      </c>
      <c r="AX1129" s="13" t="s">
        <v>73</v>
      </c>
      <c r="AY1129" s="162" t="s">
        <v>187</v>
      </c>
    </row>
    <row r="1130" spans="2:65" s="12" customFormat="1" ht="11.25">
      <c r="B1130" s="155"/>
      <c r="D1130" s="151" t="s">
        <v>197</v>
      </c>
      <c r="E1130" s="156" t="s">
        <v>1</v>
      </c>
      <c r="F1130" s="157" t="s">
        <v>311</v>
      </c>
      <c r="H1130" s="156" t="s">
        <v>1</v>
      </c>
      <c r="I1130" s="158"/>
      <c r="L1130" s="155"/>
      <c r="M1130" s="159"/>
      <c r="T1130" s="160"/>
      <c r="AT1130" s="156" t="s">
        <v>197</v>
      </c>
      <c r="AU1130" s="156" t="s">
        <v>84</v>
      </c>
      <c r="AV1130" s="12" t="s">
        <v>80</v>
      </c>
      <c r="AW1130" s="12" t="s">
        <v>30</v>
      </c>
      <c r="AX1130" s="12" t="s">
        <v>73</v>
      </c>
      <c r="AY1130" s="156" t="s">
        <v>187</v>
      </c>
    </row>
    <row r="1131" spans="2:65" s="13" customFormat="1" ht="11.25">
      <c r="B1131" s="161"/>
      <c r="D1131" s="151" t="s">
        <v>197</v>
      </c>
      <c r="E1131" s="162" t="s">
        <v>1</v>
      </c>
      <c r="F1131" s="163" t="s">
        <v>624</v>
      </c>
      <c r="H1131" s="164">
        <v>3.96</v>
      </c>
      <c r="I1131" s="165"/>
      <c r="L1131" s="161"/>
      <c r="M1131" s="166"/>
      <c r="T1131" s="167"/>
      <c r="AT1131" s="162" t="s">
        <v>197</v>
      </c>
      <c r="AU1131" s="162" t="s">
        <v>84</v>
      </c>
      <c r="AV1131" s="13" t="s">
        <v>84</v>
      </c>
      <c r="AW1131" s="13" t="s">
        <v>30</v>
      </c>
      <c r="AX1131" s="13" t="s">
        <v>73</v>
      </c>
      <c r="AY1131" s="162" t="s">
        <v>187</v>
      </c>
    </row>
    <row r="1132" spans="2:65" s="13" customFormat="1" ht="11.25">
      <c r="B1132" s="161"/>
      <c r="D1132" s="151" t="s">
        <v>197</v>
      </c>
      <c r="E1132" s="162" t="s">
        <v>1</v>
      </c>
      <c r="F1132" s="163" t="s">
        <v>625</v>
      </c>
      <c r="H1132" s="164">
        <v>4.2</v>
      </c>
      <c r="I1132" s="165"/>
      <c r="L1132" s="161"/>
      <c r="M1132" s="166"/>
      <c r="T1132" s="167"/>
      <c r="AT1132" s="162" t="s">
        <v>197</v>
      </c>
      <c r="AU1132" s="162" t="s">
        <v>84</v>
      </c>
      <c r="AV1132" s="13" t="s">
        <v>84</v>
      </c>
      <c r="AW1132" s="13" t="s">
        <v>30</v>
      </c>
      <c r="AX1132" s="13" t="s">
        <v>73</v>
      </c>
      <c r="AY1132" s="162" t="s">
        <v>187</v>
      </c>
    </row>
    <row r="1133" spans="2:65" s="13" customFormat="1" ht="11.25">
      <c r="B1133" s="161"/>
      <c r="D1133" s="151" t="s">
        <v>197</v>
      </c>
      <c r="E1133" s="162" t="s">
        <v>1</v>
      </c>
      <c r="F1133" s="163" t="s">
        <v>626</v>
      </c>
      <c r="H1133" s="164">
        <v>1.8</v>
      </c>
      <c r="I1133" s="165"/>
      <c r="L1133" s="161"/>
      <c r="M1133" s="166"/>
      <c r="T1133" s="167"/>
      <c r="AT1133" s="162" t="s">
        <v>197</v>
      </c>
      <c r="AU1133" s="162" t="s">
        <v>84</v>
      </c>
      <c r="AV1133" s="13" t="s">
        <v>84</v>
      </c>
      <c r="AW1133" s="13" t="s">
        <v>30</v>
      </c>
      <c r="AX1133" s="13" t="s">
        <v>73</v>
      </c>
      <c r="AY1133" s="162" t="s">
        <v>187</v>
      </c>
    </row>
    <row r="1134" spans="2:65" s="13" customFormat="1" ht="11.25">
      <c r="B1134" s="161"/>
      <c r="D1134" s="151" t="s">
        <v>197</v>
      </c>
      <c r="E1134" s="162" t="s">
        <v>1</v>
      </c>
      <c r="F1134" s="163" t="s">
        <v>627</v>
      </c>
      <c r="H1134" s="164">
        <v>0.96</v>
      </c>
      <c r="I1134" s="165"/>
      <c r="L1134" s="161"/>
      <c r="M1134" s="166"/>
      <c r="T1134" s="167"/>
      <c r="AT1134" s="162" t="s">
        <v>197</v>
      </c>
      <c r="AU1134" s="162" t="s">
        <v>84</v>
      </c>
      <c r="AV1134" s="13" t="s">
        <v>84</v>
      </c>
      <c r="AW1134" s="13" t="s">
        <v>30</v>
      </c>
      <c r="AX1134" s="13" t="s">
        <v>73</v>
      </c>
      <c r="AY1134" s="162" t="s">
        <v>187</v>
      </c>
    </row>
    <row r="1135" spans="2:65" s="14" customFormat="1" ht="11.25">
      <c r="B1135" s="168"/>
      <c r="D1135" s="151" t="s">
        <v>197</v>
      </c>
      <c r="E1135" s="169" t="s">
        <v>1</v>
      </c>
      <c r="F1135" s="170" t="s">
        <v>202</v>
      </c>
      <c r="H1135" s="171">
        <v>21.840000000000003</v>
      </c>
      <c r="I1135" s="172"/>
      <c r="L1135" s="168"/>
      <c r="M1135" s="173"/>
      <c r="T1135" s="174"/>
      <c r="AT1135" s="169" t="s">
        <v>197</v>
      </c>
      <c r="AU1135" s="169" t="s">
        <v>84</v>
      </c>
      <c r="AV1135" s="14" t="s">
        <v>193</v>
      </c>
      <c r="AW1135" s="14" t="s">
        <v>30</v>
      </c>
      <c r="AX1135" s="14" t="s">
        <v>80</v>
      </c>
      <c r="AY1135" s="169" t="s">
        <v>187</v>
      </c>
    </row>
    <row r="1136" spans="2:65" s="1" customFormat="1" ht="37.9" customHeight="1">
      <c r="B1136" s="32"/>
      <c r="C1136" s="137" t="s">
        <v>1141</v>
      </c>
      <c r="D1136" s="137" t="s">
        <v>189</v>
      </c>
      <c r="E1136" s="138" t="s">
        <v>1142</v>
      </c>
      <c r="F1136" s="139" t="s">
        <v>1143</v>
      </c>
      <c r="G1136" s="140" t="s">
        <v>245</v>
      </c>
      <c r="H1136" s="141">
        <v>1.28</v>
      </c>
      <c r="I1136" s="142"/>
      <c r="J1136" s="143">
        <f>ROUND(I1136*H1136,2)</f>
        <v>0</v>
      </c>
      <c r="K1136" s="144"/>
      <c r="L1136" s="32"/>
      <c r="M1136" s="145" t="s">
        <v>1</v>
      </c>
      <c r="N1136" s="146" t="s">
        <v>39</v>
      </c>
      <c r="P1136" s="147">
        <f>O1136*H1136</f>
        <v>0</v>
      </c>
      <c r="Q1136" s="147">
        <v>0</v>
      </c>
      <c r="R1136" s="147">
        <f>Q1136*H1136</f>
        <v>0</v>
      </c>
      <c r="S1136" s="147">
        <v>0</v>
      </c>
      <c r="T1136" s="148">
        <f>S1136*H1136</f>
        <v>0</v>
      </c>
      <c r="AR1136" s="149" t="s">
        <v>193</v>
      </c>
      <c r="AT1136" s="149" t="s">
        <v>189</v>
      </c>
      <c r="AU1136" s="149" t="s">
        <v>84</v>
      </c>
      <c r="AY1136" s="17" t="s">
        <v>187</v>
      </c>
      <c r="BE1136" s="150">
        <f>IF(N1136="základní",J1136,0)</f>
        <v>0</v>
      </c>
      <c r="BF1136" s="150">
        <f>IF(N1136="snížená",J1136,0)</f>
        <v>0</v>
      </c>
      <c r="BG1136" s="150">
        <f>IF(N1136="zákl. přenesená",J1136,0)</f>
        <v>0</v>
      </c>
      <c r="BH1136" s="150">
        <f>IF(N1136="sníž. přenesená",J1136,0)</f>
        <v>0</v>
      </c>
      <c r="BI1136" s="150">
        <f>IF(N1136="nulová",J1136,0)</f>
        <v>0</v>
      </c>
      <c r="BJ1136" s="17" t="s">
        <v>84</v>
      </c>
      <c r="BK1136" s="150">
        <f>ROUND(I1136*H1136,2)</f>
        <v>0</v>
      </c>
      <c r="BL1136" s="17" t="s">
        <v>193</v>
      </c>
      <c r="BM1136" s="149" t="s">
        <v>1144</v>
      </c>
    </row>
    <row r="1137" spans="2:65" s="1" customFormat="1" ht="29.25">
      <c r="B1137" s="32"/>
      <c r="D1137" s="151" t="s">
        <v>195</v>
      </c>
      <c r="F1137" s="152" t="s">
        <v>1145</v>
      </c>
      <c r="I1137" s="153"/>
      <c r="L1137" s="32"/>
      <c r="M1137" s="154"/>
      <c r="T1137" s="56"/>
      <c r="AT1137" s="17" t="s">
        <v>195</v>
      </c>
      <c r="AU1137" s="17" t="s">
        <v>84</v>
      </c>
    </row>
    <row r="1138" spans="2:65" s="12" customFormat="1" ht="11.25">
      <c r="B1138" s="155"/>
      <c r="D1138" s="151" t="s">
        <v>197</v>
      </c>
      <c r="E1138" s="156" t="s">
        <v>1</v>
      </c>
      <c r="F1138" s="157" t="s">
        <v>379</v>
      </c>
      <c r="H1138" s="156" t="s">
        <v>1</v>
      </c>
      <c r="I1138" s="158"/>
      <c r="L1138" s="155"/>
      <c r="M1138" s="159"/>
      <c r="T1138" s="160"/>
      <c r="AT1138" s="156" t="s">
        <v>197</v>
      </c>
      <c r="AU1138" s="156" t="s">
        <v>84</v>
      </c>
      <c r="AV1138" s="12" t="s">
        <v>80</v>
      </c>
      <c r="AW1138" s="12" t="s">
        <v>30</v>
      </c>
      <c r="AX1138" s="12" t="s">
        <v>73</v>
      </c>
      <c r="AY1138" s="156" t="s">
        <v>187</v>
      </c>
    </row>
    <row r="1139" spans="2:65" s="12" customFormat="1" ht="11.25">
      <c r="B1139" s="155"/>
      <c r="D1139" s="151" t="s">
        <v>197</v>
      </c>
      <c r="E1139" s="156" t="s">
        <v>1</v>
      </c>
      <c r="F1139" s="157" t="s">
        <v>307</v>
      </c>
      <c r="H1139" s="156" t="s">
        <v>1</v>
      </c>
      <c r="I1139" s="158"/>
      <c r="L1139" s="155"/>
      <c r="M1139" s="159"/>
      <c r="T1139" s="160"/>
      <c r="AT1139" s="156" t="s">
        <v>197</v>
      </c>
      <c r="AU1139" s="156" t="s">
        <v>84</v>
      </c>
      <c r="AV1139" s="12" t="s">
        <v>80</v>
      </c>
      <c r="AW1139" s="12" t="s">
        <v>30</v>
      </c>
      <c r="AX1139" s="12" t="s">
        <v>73</v>
      </c>
      <c r="AY1139" s="156" t="s">
        <v>187</v>
      </c>
    </row>
    <row r="1140" spans="2:65" s="13" customFormat="1" ht="11.25">
      <c r="B1140" s="161"/>
      <c r="D1140" s="151" t="s">
        <v>197</v>
      </c>
      <c r="E1140" s="162" t="s">
        <v>1</v>
      </c>
      <c r="F1140" s="163" t="s">
        <v>1146</v>
      </c>
      <c r="H1140" s="164">
        <v>0.64</v>
      </c>
      <c r="I1140" s="165"/>
      <c r="L1140" s="161"/>
      <c r="M1140" s="166"/>
      <c r="T1140" s="167"/>
      <c r="AT1140" s="162" t="s">
        <v>197</v>
      </c>
      <c r="AU1140" s="162" t="s">
        <v>84</v>
      </c>
      <c r="AV1140" s="13" t="s">
        <v>84</v>
      </c>
      <c r="AW1140" s="13" t="s">
        <v>30</v>
      </c>
      <c r="AX1140" s="13" t="s">
        <v>73</v>
      </c>
      <c r="AY1140" s="162" t="s">
        <v>187</v>
      </c>
    </row>
    <row r="1141" spans="2:65" s="12" customFormat="1" ht="11.25">
      <c r="B1141" s="155"/>
      <c r="D1141" s="151" t="s">
        <v>197</v>
      </c>
      <c r="E1141" s="156" t="s">
        <v>1</v>
      </c>
      <c r="F1141" s="157" t="s">
        <v>311</v>
      </c>
      <c r="H1141" s="156" t="s">
        <v>1</v>
      </c>
      <c r="I1141" s="158"/>
      <c r="L1141" s="155"/>
      <c r="M1141" s="159"/>
      <c r="T1141" s="160"/>
      <c r="AT1141" s="156" t="s">
        <v>197</v>
      </c>
      <c r="AU1141" s="156" t="s">
        <v>84</v>
      </c>
      <c r="AV1141" s="12" t="s">
        <v>80</v>
      </c>
      <c r="AW1141" s="12" t="s">
        <v>30</v>
      </c>
      <c r="AX1141" s="12" t="s">
        <v>73</v>
      </c>
      <c r="AY1141" s="156" t="s">
        <v>187</v>
      </c>
    </row>
    <row r="1142" spans="2:65" s="13" customFormat="1" ht="11.25">
      <c r="B1142" s="161"/>
      <c r="D1142" s="151" t="s">
        <v>197</v>
      </c>
      <c r="E1142" s="162" t="s">
        <v>1</v>
      </c>
      <c r="F1142" s="163" t="s">
        <v>1146</v>
      </c>
      <c r="H1142" s="164">
        <v>0.64</v>
      </c>
      <c r="I1142" s="165"/>
      <c r="L1142" s="161"/>
      <c r="M1142" s="166"/>
      <c r="T1142" s="167"/>
      <c r="AT1142" s="162" t="s">
        <v>197</v>
      </c>
      <c r="AU1142" s="162" t="s">
        <v>84</v>
      </c>
      <c r="AV1142" s="13" t="s">
        <v>84</v>
      </c>
      <c r="AW1142" s="13" t="s">
        <v>30</v>
      </c>
      <c r="AX1142" s="13" t="s">
        <v>73</v>
      </c>
      <c r="AY1142" s="162" t="s">
        <v>187</v>
      </c>
    </row>
    <row r="1143" spans="2:65" s="14" customFormat="1" ht="11.25">
      <c r="B1143" s="168"/>
      <c r="D1143" s="151" t="s">
        <v>197</v>
      </c>
      <c r="E1143" s="169" t="s">
        <v>1</v>
      </c>
      <c r="F1143" s="170" t="s">
        <v>202</v>
      </c>
      <c r="H1143" s="171">
        <v>1.28</v>
      </c>
      <c r="I1143" s="172"/>
      <c r="L1143" s="168"/>
      <c r="M1143" s="173"/>
      <c r="T1143" s="174"/>
      <c r="AT1143" s="169" t="s">
        <v>197</v>
      </c>
      <c r="AU1143" s="169" t="s">
        <v>84</v>
      </c>
      <c r="AV1143" s="14" t="s">
        <v>193</v>
      </c>
      <c r="AW1143" s="14" t="s">
        <v>30</v>
      </c>
      <c r="AX1143" s="14" t="s">
        <v>80</v>
      </c>
      <c r="AY1143" s="169" t="s">
        <v>187</v>
      </c>
    </row>
    <row r="1144" spans="2:65" s="1" customFormat="1" ht="37.9" customHeight="1">
      <c r="B1144" s="32"/>
      <c r="C1144" s="137" t="s">
        <v>1147</v>
      </c>
      <c r="D1144" s="137" t="s">
        <v>189</v>
      </c>
      <c r="E1144" s="138" t="s">
        <v>1148</v>
      </c>
      <c r="F1144" s="139" t="s">
        <v>1149</v>
      </c>
      <c r="G1144" s="140" t="s">
        <v>245</v>
      </c>
      <c r="H1144" s="141">
        <v>4.68</v>
      </c>
      <c r="I1144" s="142"/>
      <c r="J1144" s="143">
        <f>ROUND(I1144*H1144,2)</f>
        <v>0</v>
      </c>
      <c r="K1144" s="144"/>
      <c r="L1144" s="32"/>
      <c r="M1144" s="145" t="s">
        <v>1</v>
      </c>
      <c r="N1144" s="146" t="s">
        <v>39</v>
      </c>
      <c r="P1144" s="147">
        <f>O1144*H1144</f>
        <v>0</v>
      </c>
      <c r="Q1144" s="147">
        <v>0</v>
      </c>
      <c r="R1144" s="147">
        <f>Q1144*H1144</f>
        <v>0</v>
      </c>
      <c r="S1144" s="147">
        <v>0</v>
      </c>
      <c r="T1144" s="148">
        <f>S1144*H1144</f>
        <v>0</v>
      </c>
      <c r="AR1144" s="149" t="s">
        <v>193</v>
      </c>
      <c r="AT1144" s="149" t="s">
        <v>189</v>
      </c>
      <c r="AU1144" s="149" t="s">
        <v>84</v>
      </c>
      <c r="AY1144" s="17" t="s">
        <v>187</v>
      </c>
      <c r="BE1144" s="150">
        <f>IF(N1144="základní",J1144,0)</f>
        <v>0</v>
      </c>
      <c r="BF1144" s="150">
        <f>IF(N1144="snížená",J1144,0)</f>
        <v>0</v>
      </c>
      <c r="BG1144" s="150">
        <f>IF(N1144="zákl. přenesená",J1144,0)</f>
        <v>0</v>
      </c>
      <c r="BH1144" s="150">
        <f>IF(N1144="sníž. přenesená",J1144,0)</f>
        <v>0</v>
      </c>
      <c r="BI1144" s="150">
        <f>IF(N1144="nulová",J1144,0)</f>
        <v>0</v>
      </c>
      <c r="BJ1144" s="17" t="s">
        <v>84</v>
      </c>
      <c r="BK1144" s="150">
        <f>ROUND(I1144*H1144,2)</f>
        <v>0</v>
      </c>
      <c r="BL1144" s="17" t="s">
        <v>193</v>
      </c>
      <c r="BM1144" s="149" t="s">
        <v>1150</v>
      </c>
    </row>
    <row r="1145" spans="2:65" s="1" customFormat="1" ht="29.25">
      <c r="B1145" s="32"/>
      <c r="D1145" s="151" t="s">
        <v>195</v>
      </c>
      <c r="F1145" s="152" t="s">
        <v>1145</v>
      </c>
      <c r="I1145" s="153"/>
      <c r="L1145" s="32"/>
      <c r="M1145" s="154"/>
      <c r="T1145" s="56"/>
      <c r="AT1145" s="17" t="s">
        <v>195</v>
      </c>
      <c r="AU1145" s="17" t="s">
        <v>84</v>
      </c>
    </row>
    <row r="1146" spans="2:65" s="12" customFormat="1" ht="11.25">
      <c r="B1146" s="155"/>
      <c r="D1146" s="151" t="s">
        <v>197</v>
      </c>
      <c r="E1146" s="156" t="s">
        <v>1</v>
      </c>
      <c r="F1146" s="157" t="s">
        <v>379</v>
      </c>
      <c r="H1146" s="156" t="s">
        <v>1</v>
      </c>
      <c r="I1146" s="158"/>
      <c r="L1146" s="155"/>
      <c r="M1146" s="159"/>
      <c r="T1146" s="160"/>
      <c r="AT1146" s="156" t="s">
        <v>197</v>
      </c>
      <c r="AU1146" s="156" t="s">
        <v>84</v>
      </c>
      <c r="AV1146" s="12" t="s">
        <v>80</v>
      </c>
      <c r="AW1146" s="12" t="s">
        <v>30</v>
      </c>
      <c r="AX1146" s="12" t="s">
        <v>73</v>
      </c>
      <c r="AY1146" s="156" t="s">
        <v>187</v>
      </c>
    </row>
    <row r="1147" spans="2:65" s="12" customFormat="1" ht="11.25">
      <c r="B1147" s="155"/>
      <c r="D1147" s="151" t="s">
        <v>197</v>
      </c>
      <c r="E1147" s="156" t="s">
        <v>1</v>
      </c>
      <c r="F1147" s="157" t="s">
        <v>307</v>
      </c>
      <c r="H1147" s="156" t="s">
        <v>1</v>
      </c>
      <c r="I1147" s="158"/>
      <c r="L1147" s="155"/>
      <c r="M1147" s="159"/>
      <c r="T1147" s="160"/>
      <c r="AT1147" s="156" t="s">
        <v>197</v>
      </c>
      <c r="AU1147" s="156" t="s">
        <v>84</v>
      </c>
      <c r="AV1147" s="12" t="s">
        <v>80</v>
      </c>
      <c r="AW1147" s="12" t="s">
        <v>30</v>
      </c>
      <c r="AX1147" s="12" t="s">
        <v>73</v>
      </c>
      <c r="AY1147" s="156" t="s">
        <v>187</v>
      </c>
    </row>
    <row r="1148" spans="2:65" s="13" customFormat="1" ht="11.25">
      <c r="B1148" s="161"/>
      <c r="D1148" s="151" t="s">
        <v>197</v>
      </c>
      <c r="E1148" s="162" t="s">
        <v>1</v>
      </c>
      <c r="F1148" s="163" t="s">
        <v>1151</v>
      </c>
      <c r="H1148" s="164">
        <v>2.34</v>
      </c>
      <c r="I1148" s="165"/>
      <c r="L1148" s="161"/>
      <c r="M1148" s="166"/>
      <c r="T1148" s="167"/>
      <c r="AT1148" s="162" t="s">
        <v>197</v>
      </c>
      <c r="AU1148" s="162" t="s">
        <v>84</v>
      </c>
      <c r="AV1148" s="13" t="s">
        <v>84</v>
      </c>
      <c r="AW1148" s="13" t="s">
        <v>30</v>
      </c>
      <c r="AX1148" s="13" t="s">
        <v>73</v>
      </c>
      <c r="AY1148" s="162" t="s">
        <v>187</v>
      </c>
    </row>
    <row r="1149" spans="2:65" s="12" customFormat="1" ht="11.25">
      <c r="B1149" s="155"/>
      <c r="D1149" s="151" t="s">
        <v>197</v>
      </c>
      <c r="E1149" s="156" t="s">
        <v>1</v>
      </c>
      <c r="F1149" s="157" t="s">
        <v>311</v>
      </c>
      <c r="H1149" s="156" t="s">
        <v>1</v>
      </c>
      <c r="I1149" s="158"/>
      <c r="L1149" s="155"/>
      <c r="M1149" s="159"/>
      <c r="T1149" s="160"/>
      <c r="AT1149" s="156" t="s">
        <v>197</v>
      </c>
      <c r="AU1149" s="156" t="s">
        <v>84</v>
      </c>
      <c r="AV1149" s="12" t="s">
        <v>80</v>
      </c>
      <c r="AW1149" s="12" t="s">
        <v>30</v>
      </c>
      <c r="AX1149" s="12" t="s">
        <v>73</v>
      </c>
      <c r="AY1149" s="156" t="s">
        <v>187</v>
      </c>
    </row>
    <row r="1150" spans="2:65" s="13" customFormat="1" ht="11.25">
      <c r="B1150" s="161"/>
      <c r="D1150" s="151" t="s">
        <v>197</v>
      </c>
      <c r="E1150" s="162" t="s">
        <v>1</v>
      </c>
      <c r="F1150" s="163" t="s">
        <v>1151</v>
      </c>
      <c r="H1150" s="164">
        <v>2.34</v>
      </c>
      <c r="I1150" s="165"/>
      <c r="L1150" s="161"/>
      <c r="M1150" s="166"/>
      <c r="T1150" s="167"/>
      <c r="AT1150" s="162" t="s">
        <v>197</v>
      </c>
      <c r="AU1150" s="162" t="s">
        <v>84</v>
      </c>
      <c r="AV1150" s="13" t="s">
        <v>84</v>
      </c>
      <c r="AW1150" s="13" t="s">
        <v>30</v>
      </c>
      <c r="AX1150" s="13" t="s">
        <v>73</v>
      </c>
      <c r="AY1150" s="162" t="s">
        <v>187</v>
      </c>
    </row>
    <row r="1151" spans="2:65" s="14" customFormat="1" ht="11.25">
      <c r="B1151" s="168"/>
      <c r="D1151" s="151" t="s">
        <v>197</v>
      </c>
      <c r="E1151" s="169" t="s">
        <v>1</v>
      </c>
      <c r="F1151" s="170" t="s">
        <v>202</v>
      </c>
      <c r="H1151" s="171">
        <v>4.68</v>
      </c>
      <c r="I1151" s="172"/>
      <c r="L1151" s="168"/>
      <c r="M1151" s="173"/>
      <c r="T1151" s="174"/>
      <c r="AT1151" s="169" t="s">
        <v>197</v>
      </c>
      <c r="AU1151" s="169" t="s">
        <v>84</v>
      </c>
      <c r="AV1151" s="14" t="s">
        <v>193</v>
      </c>
      <c r="AW1151" s="14" t="s">
        <v>30</v>
      </c>
      <c r="AX1151" s="14" t="s">
        <v>80</v>
      </c>
      <c r="AY1151" s="169" t="s">
        <v>187</v>
      </c>
    </row>
    <row r="1152" spans="2:65" s="1" customFormat="1" ht="37.9" customHeight="1">
      <c r="B1152" s="32"/>
      <c r="C1152" s="137" t="s">
        <v>1152</v>
      </c>
      <c r="D1152" s="137" t="s">
        <v>189</v>
      </c>
      <c r="E1152" s="138" t="s">
        <v>1153</v>
      </c>
      <c r="F1152" s="139" t="s">
        <v>1154</v>
      </c>
      <c r="G1152" s="140" t="s">
        <v>245</v>
      </c>
      <c r="H1152" s="141">
        <v>37.44</v>
      </c>
      <c r="I1152" s="142"/>
      <c r="J1152" s="143">
        <f>ROUND(I1152*H1152,2)</f>
        <v>0</v>
      </c>
      <c r="K1152" s="144"/>
      <c r="L1152" s="32"/>
      <c r="M1152" s="145" t="s">
        <v>1</v>
      </c>
      <c r="N1152" s="146" t="s">
        <v>39</v>
      </c>
      <c r="P1152" s="147">
        <f>O1152*H1152</f>
        <v>0</v>
      </c>
      <c r="Q1152" s="147">
        <v>0</v>
      </c>
      <c r="R1152" s="147">
        <f>Q1152*H1152</f>
        <v>0</v>
      </c>
      <c r="S1152" s="147">
        <v>0</v>
      </c>
      <c r="T1152" s="148">
        <f>S1152*H1152</f>
        <v>0</v>
      </c>
      <c r="AR1152" s="149" t="s">
        <v>193</v>
      </c>
      <c r="AT1152" s="149" t="s">
        <v>189</v>
      </c>
      <c r="AU1152" s="149" t="s">
        <v>84</v>
      </c>
      <c r="AY1152" s="17" t="s">
        <v>187</v>
      </c>
      <c r="BE1152" s="150">
        <f>IF(N1152="základní",J1152,0)</f>
        <v>0</v>
      </c>
      <c r="BF1152" s="150">
        <f>IF(N1152="snížená",J1152,0)</f>
        <v>0</v>
      </c>
      <c r="BG1152" s="150">
        <f>IF(N1152="zákl. přenesená",J1152,0)</f>
        <v>0</v>
      </c>
      <c r="BH1152" s="150">
        <f>IF(N1152="sníž. přenesená",J1152,0)</f>
        <v>0</v>
      </c>
      <c r="BI1152" s="150">
        <f>IF(N1152="nulová",J1152,0)</f>
        <v>0</v>
      </c>
      <c r="BJ1152" s="17" t="s">
        <v>84</v>
      </c>
      <c r="BK1152" s="150">
        <f>ROUND(I1152*H1152,2)</f>
        <v>0</v>
      </c>
      <c r="BL1152" s="17" t="s">
        <v>193</v>
      </c>
      <c r="BM1152" s="149" t="s">
        <v>1155</v>
      </c>
    </row>
    <row r="1153" spans="2:65" s="1" customFormat="1" ht="29.25">
      <c r="B1153" s="32"/>
      <c r="D1153" s="151" t="s">
        <v>195</v>
      </c>
      <c r="F1153" s="152" t="s">
        <v>1145</v>
      </c>
      <c r="I1153" s="153"/>
      <c r="L1153" s="32"/>
      <c r="M1153" s="154"/>
      <c r="T1153" s="56"/>
      <c r="AT1153" s="17" t="s">
        <v>195</v>
      </c>
      <c r="AU1153" s="17" t="s">
        <v>84</v>
      </c>
    </row>
    <row r="1154" spans="2:65" s="12" customFormat="1" ht="11.25">
      <c r="B1154" s="155"/>
      <c r="D1154" s="151" t="s">
        <v>197</v>
      </c>
      <c r="E1154" s="156" t="s">
        <v>1</v>
      </c>
      <c r="F1154" s="157" t="s">
        <v>379</v>
      </c>
      <c r="H1154" s="156" t="s">
        <v>1</v>
      </c>
      <c r="I1154" s="158"/>
      <c r="L1154" s="155"/>
      <c r="M1154" s="159"/>
      <c r="T1154" s="160"/>
      <c r="AT1154" s="156" t="s">
        <v>197</v>
      </c>
      <c r="AU1154" s="156" t="s">
        <v>84</v>
      </c>
      <c r="AV1154" s="12" t="s">
        <v>80</v>
      </c>
      <c r="AW1154" s="12" t="s">
        <v>30</v>
      </c>
      <c r="AX1154" s="12" t="s">
        <v>73</v>
      </c>
      <c r="AY1154" s="156" t="s">
        <v>187</v>
      </c>
    </row>
    <row r="1155" spans="2:65" s="12" customFormat="1" ht="11.25">
      <c r="B1155" s="155"/>
      <c r="D1155" s="151" t="s">
        <v>197</v>
      </c>
      <c r="E1155" s="156" t="s">
        <v>1</v>
      </c>
      <c r="F1155" s="157" t="s">
        <v>307</v>
      </c>
      <c r="H1155" s="156" t="s">
        <v>1</v>
      </c>
      <c r="I1155" s="158"/>
      <c r="L1155" s="155"/>
      <c r="M1155" s="159"/>
      <c r="T1155" s="160"/>
      <c r="AT1155" s="156" t="s">
        <v>197</v>
      </c>
      <c r="AU1155" s="156" t="s">
        <v>84</v>
      </c>
      <c r="AV1155" s="12" t="s">
        <v>80</v>
      </c>
      <c r="AW1155" s="12" t="s">
        <v>30</v>
      </c>
      <c r="AX1155" s="12" t="s">
        <v>73</v>
      </c>
      <c r="AY1155" s="156" t="s">
        <v>187</v>
      </c>
    </row>
    <row r="1156" spans="2:65" s="13" customFormat="1" ht="11.25">
      <c r="B1156" s="161"/>
      <c r="D1156" s="151" t="s">
        <v>197</v>
      </c>
      <c r="E1156" s="162" t="s">
        <v>1</v>
      </c>
      <c r="F1156" s="163" t="s">
        <v>1156</v>
      </c>
      <c r="H1156" s="164">
        <v>8.19</v>
      </c>
      <c r="I1156" s="165"/>
      <c r="L1156" s="161"/>
      <c r="M1156" s="166"/>
      <c r="T1156" s="167"/>
      <c r="AT1156" s="162" t="s">
        <v>197</v>
      </c>
      <c r="AU1156" s="162" t="s">
        <v>84</v>
      </c>
      <c r="AV1156" s="13" t="s">
        <v>84</v>
      </c>
      <c r="AW1156" s="13" t="s">
        <v>30</v>
      </c>
      <c r="AX1156" s="13" t="s">
        <v>73</v>
      </c>
      <c r="AY1156" s="162" t="s">
        <v>187</v>
      </c>
    </row>
    <row r="1157" spans="2:65" s="13" customFormat="1" ht="11.25">
      <c r="B1157" s="161"/>
      <c r="D1157" s="151" t="s">
        <v>197</v>
      </c>
      <c r="E1157" s="162" t="s">
        <v>1</v>
      </c>
      <c r="F1157" s="163" t="s">
        <v>1157</v>
      </c>
      <c r="H1157" s="164">
        <v>10.53</v>
      </c>
      <c r="I1157" s="165"/>
      <c r="L1157" s="161"/>
      <c r="M1157" s="166"/>
      <c r="T1157" s="167"/>
      <c r="AT1157" s="162" t="s">
        <v>197</v>
      </c>
      <c r="AU1157" s="162" t="s">
        <v>84</v>
      </c>
      <c r="AV1157" s="13" t="s">
        <v>84</v>
      </c>
      <c r="AW1157" s="13" t="s">
        <v>30</v>
      </c>
      <c r="AX1157" s="13" t="s">
        <v>73</v>
      </c>
      <c r="AY1157" s="162" t="s">
        <v>187</v>
      </c>
    </row>
    <row r="1158" spans="2:65" s="12" customFormat="1" ht="11.25">
      <c r="B1158" s="155"/>
      <c r="D1158" s="151" t="s">
        <v>197</v>
      </c>
      <c r="E1158" s="156" t="s">
        <v>1</v>
      </c>
      <c r="F1158" s="157" t="s">
        <v>311</v>
      </c>
      <c r="H1158" s="156" t="s">
        <v>1</v>
      </c>
      <c r="I1158" s="158"/>
      <c r="L1158" s="155"/>
      <c r="M1158" s="159"/>
      <c r="T1158" s="160"/>
      <c r="AT1158" s="156" t="s">
        <v>197</v>
      </c>
      <c r="AU1158" s="156" t="s">
        <v>84</v>
      </c>
      <c r="AV1158" s="12" t="s">
        <v>80</v>
      </c>
      <c r="AW1158" s="12" t="s">
        <v>30</v>
      </c>
      <c r="AX1158" s="12" t="s">
        <v>73</v>
      </c>
      <c r="AY1158" s="156" t="s">
        <v>187</v>
      </c>
    </row>
    <row r="1159" spans="2:65" s="13" customFormat="1" ht="11.25">
      <c r="B1159" s="161"/>
      <c r="D1159" s="151" t="s">
        <v>197</v>
      </c>
      <c r="E1159" s="162" t="s">
        <v>1</v>
      </c>
      <c r="F1159" s="163" t="s">
        <v>1156</v>
      </c>
      <c r="H1159" s="164">
        <v>8.19</v>
      </c>
      <c r="I1159" s="165"/>
      <c r="L1159" s="161"/>
      <c r="M1159" s="166"/>
      <c r="T1159" s="167"/>
      <c r="AT1159" s="162" t="s">
        <v>197</v>
      </c>
      <c r="AU1159" s="162" t="s">
        <v>84</v>
      </c>
      <c r="AV1159" s="13" t="s">
        <v>84</v>
      </c>
      <c r="AW1159" s="13" t="s">
        <v>30</v>
      </c>
      <c r="AX1159" s="13" t="s">
        <v>73</v>
      </c>
      <c r="AY1159" s="162" t="s">
        <v>187</v>
      </c>
    </row>
    <row r="1160" spans="2:65" s="13" customFormat="1" ht="11.25">
      <c r="B1160" s="161"/>
      <c r="D1160" s="151" t="s">
        <v>197</v>
      </c>
      <c r="E1160" s="162" t="s">
        <v>1</v>
      </c>
      <c r="F1160" s="163" t="s">
        <v>1157</v>
      </c>
      <c r="H1160" s="164">
        <v>10.53</v>
      </c>
      <c r="I1160" s="165"/>
      <c r="L1160" s="161"/>
      <c r="M1160" s="166"/>
      <c r="T1160" s="167"/>
      <c r="AT1160" s="162" t="s">
        <v>197</v>
      </c>
      <c r="AU1160" s="162" t="s">
        <v>84</v>
      </c>
      <c r="AV1160" s="13" t="s">
        <v>84</v>
      </c>
      <c r="AW1160" s="13" t="s">
        <v>30</v>
      </c>
      <c r="AX1160" s="13" t="s">
        <v>73</v>
      </c>
      <c r="AY1160" s="162" t="s">
        <v>187</v>
      </c>
    </row>
    <row r="1161" spans="2:65" s="14" customFormat="1" ht="11.25">
      <c r="B1161" s="168"/>
      <c r="D1161" s="151" t="s">
        <v>197</v>
      </c>
      <c r="E1161" s="169" t="s">
        <v>1</v>
      </c>
      <c r="F1161" s="170" t="s">
        <v>202</v>
      </c>
      <c r="H1161" s="171">
        <v>37.44</v>
      </c>
      <c r="I1161" s="172"/>
      <c r="L1161" s="168"/>
      <c r="M1161" s="173"/>
      <c r="T1161" s="174"/>
      <c r="AT1161" s="169" t="s">
        <v>197</v>
      </c>
      <c r="AU1161" s="169" t="s">
        <v>84</v>
      </c>
      <c r="AV1161" s="14" t="s">
        <v>193</v>
      </c>
      <c r="AW1161" s="14" t="s">
        <v>30</v>
      </c>
      <c r="AX1161" s="14" t="s">
        <v>80</v>
      </c>
      <c r="AY1161" s="169" t="s">
        <v>187</v>
      </c>
    </row>
    <row r="1162" spans="2:65" s="1" customFormat="1" ht="37.9" customHeight="1">
      <c r="B1162" s="32"/>
      <c r="C1162" s="137" t="s">
        <v>1158</v>
      </c>
      <c r="D1162" s="137" t="s">
        <v>189</v>
      </c>
      <c r="E1162" s="138" t="s">
        <v>1159</v>
      </c>
      <c r="F1162" s="139" t="s">
        <v>1160</v>
      </c>
      <c r="G1162" s="140" t="s">
        <v>245</v>
      </c>
      <c r="H1162" s="141">
        <v>10.45</v>
      </c>
      <c r="I1162" s="142"/>
      <c r="J1162" s="143">
        <f>ROUND(I1162*H1162,2)</f>
        <v>0</v>
      </c>
      <c r="K1162" s="144"/>
      <c r="L1162" s="32"/>
      <c r="M1162" s="145" t="s">
        <v>1</v>
      </c>
      <c r="N1162" s="146" t="s">
        <v>39</v>
      </c>
      <c r="P1162" s="147">
        <f>O1162*H1162</f>
        <v>0</v>
      </c>
      <c r="Q1162" s="147">
        <v>0</v>
      </c>
      <c r="R1162" s="147">
        <f>Q1162*H1162</f>
        <v>0</v>
      </c>
      <c r="S1162" s="147">
        <v>0</v>
      </c>
      <c r="T1162" s="148">
        <f>S1162*H1162</f>
        <v>0</v>
      </c>
      <c r="AR1162" s="149" t="s">
        <v>193</v>
      </c>
      <c r="AT1162" s="149" t="s">
        <v>189</v>
      </c>
      <c r="AU1162" s="149" t="s">
        <v>84</v>
      </c>
      <c r="AY1162" s="17" t="s">
        <v>187</v>
      </c>
      <c r="BE1162" s="150">
        <f>IF(N1162="základní",J1162,0)</f>
        <v>0</v>
      </c>
      <c r="BF1162" s="150">
        <f>IF(N1162="snížená",J1162,0)</f>
        <v>0</v>
      </c>
      <c r="BG1162" s="150">
        <f>IF(N1162="zákl. přenesená",J1162,0)</f>
        <v>0</v>
      </c>
      <c r="BH1162" s="150">
        <f>IF(N1162="sníž. přenesená",J1162,0)</f>
        <v>0</v>
      </c>
      <c r="BI1162" s="150">
        <f>IF(N1162="nulová",J1162,0)</f>
        <v>0</v>
      </c>
      <c r="BJ1162" s="17" t="s">
        <v>84</v>
      </c>
      <c r="BK1162" s="150">
        <f>ROUND(I1162*H1162,2)</f>
        <v>0</v>
      </c>
      <c r="BL1162" s="17" t="s">
        <v>193</v>
      </c>
      <c r="BM1162" s="149" t="s">
        <v>1161</v>
      </c>
    </row>
    <row r="1163" spans="2:65" s="1" customFormat="1" ht="29.25">
      <c r="B1163" s="32"/>
      <c r="D1163" s="151" t="s">
        <v>195</v>
      </c>
      <c r="F1163" s="152" t="s">
        <v>1145</v>
      </c>
      <c r="I1163" s="153"/>
      <c r="L1163" s="32"/>
      <c r="M1163" s="154"/>
      <c r="T1163" s="56"/>
      <c r="AT1163" s="17" t="s">
        <v>195</v>
      </c>
      <c r="AU1163" s="17" t="s">
        <v>84</v>
      </c>
    </row>
    <row r="1164" spans="2:65" s="12" customFormat="1" ht="11.25">
      <c r="B1164" s="155"/>
      <c r="D1164" s="151" t="s">
        <v>197</v>
      </c>
      <c r="E1164" s="156" t="s">
        <v>1</v>
      </c>
      <c r="F1164" s="157" t="s">
        <v>379</v>
      </c>
      <c r="H1164" s="156" t="s">
        <v>1</v>
      </c>
      <c r="I1164" s="158"/>
      <c r="L1164" s="155"/>
      <c r="M1164" s="159"/>
      <c r="T1164" s="160"/>
      <c r="AT1164" s="156" t="s">
        <v>197</v>
      </c>
      <c r="AU1164" s="156" t="s">
        <v>84</v>
      </c>
      <c r="AV1164" s="12" t="s">
        <v>80</v>
      </c>
      <c r="AW1164" s="12" t="s">
        <v>30</v>
      </c>
      <c r="AX1164" s="12" t="s">
        <v>73</v>
      </c>
      <c r="AY1164" s="156" t="s">
        <v>187</v>
      </c>
    </row>
    <row r="1165" spans="2:65" s="12" customFormat="1" ht="11.25">
      <c r="B1165" s="155"/>
      <c r="D1165" s="151" t="s">
        <v>197</v>
      </c>
      <c r="E1165" s="156" t="s">
        <v>1</v>
      </c>
      <c r="F1165" s="157" t="s">
        <v>307</v>
      </c>
      <c r="H1165" s="156" t="s">
        <v>1</v>
      </c>
      <c r="I1165" s="158"/>
      <c r="L1165" s="155"/>
      <c r="M1165" s="159"/>
      <c r="T1165" s="160"/>
      <c r="AT1165" s="156" t="s">
        <v>197</v>
      </c>
      <c r="AU1165" s="156" t="s">
        <v>84</v>
      </c>
      <c r="AV1165" s="12" t="s">
        <v>80</v>
      </c>
      <c r="AW1165" s="12" t="s">
        <v>30</v>
      </c>
      <c r="AX1165" s="12" t="s">
        <v>73</v>
      </c>
      <c r="AY1165" s="156" t="s">
        <v>187</v>
      </c>
    </row>
    <row r="1166" spans="2:65" s="13" customFormat="1" ht="11.25">
      <c r="B1166" s="161"/>
      <c r="D1166" s="151" t="s">
        <v>197</v>
      </c>
      <c r="E1166" s="162" t="s">
        <v>1</v>
      </c>
      <c r="F1166" s="163" t="s">
        <v>1162</v>
      </c>
      <c r="H1166" s="164">
        <v>5.2249999999999996</v>
      </c>
      <c r="I1166" s="165"/>
      <c r="L1166" s="161"/>
      <c r="M1166" s="166"/>
      <c r="T1166" s="167"/>
      <c r="AT1166" s="162" t="s">
        <v>197</v>
      </c>
      <c r="AU1166" s="162" t="s">
        <v>84</v>
      </c>
      <c r="AV1166" s="13" t="s">
        <v>84</v>
      </c>
      <c r="AW1166" s="13" t="s">
        <v>30</v>
      </c>
      <c r="AX1166" s="13" t="s">
        <v>73</v>
      </c>
      <c r="AY1166" s="162" t="s">
        <v>187</v>
      </c>
    </row>
    <row r="1167" spans="2:65" s="12" customFormat="1" ht="11.25">
      <c r="B1167" s="155"/>
      <c r="D1167" s="151" t="s">
        <v>197</v>
      </c>
      <c r="E1167" s="156" t="s">
        <v>1</v>
      </c>
      <c r="F1167" s="157" t="s">
        <v>311</v>
      </c>
      <c r="H1167" s="156" t="s">
        <v>1</v>
      </c>
      <c r="I1167" s="158"/>
      <c r="L1167" s="155"/>
      <c r="M1167" s="159"/>
      <c r="T1167" s="160"/>
      <c r="AT1167" s="156" t="s">
        <v>197</v>
      </c>
      <c r="AU1167" s="156" t="s">
        <v>84</v>
      </c>
      <c r="AV1167" s="12" t="s">
        <v>80</v>
      </c>
      <c r="AW1167" s="12" t="s">
        <v>30</v>
      </c>
      <c r="AX1167" s="12" t="s">
        <v>73</v>
      </c>
      <c r="AY1167" s="156" t="s">
        <v>187</v>
      </c>
    </row>
    <row r="1168" spans="2:65" s="13" customFormat="1" ht="11.25">
      <c r="B1168" s="161"/>
      <c r="D1168" s="151" t="s">
        <v>197</v>
      </c>
      <c r="E1168" s="162" t="s">
        <v>1</v>
      </c>
      <c r="F1168" s="163" t="s">
        <v>1162</v>
      </c>
      <c r="H1168" s="164">
        <v>5.2249999999999996</v>
      </c>
      <c r="I1168" s="165"/>
      <c r="L1168" s="161"/>
      <c r="M1168" s="166"/>
      <c r="T1168" s="167"/>
      <c r="AT1168" s="162" t="s">
        <v>197</v>
      </c>
      <c r="AU1168" s="162" t="s">
        <v>84</v>
      </c>
      <c r="AV1168" s="13" t="s">
        <v>84</v>
      </c>
      <c r="AW1168" s="13" t="s">
        <v>30</v>
      </c>
      <c r="AX1168" s="13" t="s">
        <v>73</v>
      </c>
      <c r="AY1168" s="162" t="s">
        <v>187</v>
      </c>
    </row>
    <row r="1169" spans="2:65" s="14" customFormat="1" ht="11.25">
      <c r="B1169" s="168"/>
      <c r="D1169" s="151" t="s">
        <v>197</v>
      </c>
      <c r="E1169" s="169" t="s">
        <v>1</v>
      </c>
      <c r="F1169" s="170" t="s">
        <v>202</v>
      </c>
      <c r="H1169" s="171">
        <v>10.45</v>
      </c>
      <c r="I1169" s="172"/>
      <c r="L1169" s="168"/>
      <c r="M1169" s="173"/>
      <c r="T1169" s="174"/>
      <c r="AT1169" s="169" t="s">
        <v>197</v>
      </c>
      <c r="AU1169" s="169" t="s">
        <v>84</v>
      </c>
      <c r="AV1169" s="14" t="s">
        <v>193</v>
      </c>
      <c r="AW1169" s="14" t="s">
        <v>30</v>
      </c>
      <c r="AX1169" s="14" t="s">
        <v>80</v>
      </c>
      <c r="AY1169" s="169" t="s">
        <v>187</v>
      </c>
    </row>
    <row r="1170" spans="2:65" s="1" customFormat="1" ht="49.15" customHeight="1">
      <c r="B1170" s="32"/>
      <c r="C1170" s="137" t="s">
        <v>1163</v>
      </c>
      <c r="D1170" s="137" t="s">
        <v>189</v>
      </c>
      <c r="E1170" s="138" t="s">
        <v>1164</v>
      </c>
      <c r="F1170" s="139" t="s">
        <v>1165</v>
      </c>
      <c r="G1170" s="140" t="s">
        <v>245</v>
      </c>
      <c r="H1170" s="141">
        <v>56.112000000000002</v>
      </c>
      <c r="I1170" s="142"/>
      <c r="J1170" s="143">
        <f>ROUND(I1170*H1170,2)</f>
        <v>0</v>
      </c>
      <c r="K1170" s="144"/>
      <c r="L1170" s="32"/>
      <c r="M1170" s="145" t="s">
        <v>1</v>
      </c>
      <c r="N1170" s="146" t="s">
        <v>39</v>
      </c>
      <c r="P1170" s="147">
        <f>O1170*H1170</f>
        <v>0</v>
      </c>
      <c r="Q1170" s="147">
        <v>0</v>
      </c>
      <c r="R1170" s="147">
        <f>Q1170*H1170</f>
        <v>0</v>
      </c>
      <c r="S1170" s="147">
        <v>0</v>
      </c>
      <c r="T1170" s="148">
        <f>S1170*H1170</f>
        <v>0</v>
      </c>
      <c r="AR1170" s="149" t="s">
        <v>193</v>
      </c>
      <c r="AT1170" s="149" t="s">
        <v>189</v>
      </c>
      <c r="AU1170" s="149" t="s">
        <v>84</v>
      </c>
      <c r="AY1170" s="17" t="s">
        <v>187</v>
      </c>
      <c r="BE1170" s="150">
        <f>IF(N1170="základní",J1170,0)</f>
        <v>0</v>
      </c>
      <c r="BF1170" s="150">
        <f>IF(N1170="snížená",J1170,0)</f>
        <v>0</v>
      </c>
      <c r="BG1170" s="150">
        <f>IF(N1170="zákl. přenesená",J1170,0)</f>
        <v>0</v>
      </c>
      <c r="BH1170" s="150">
        <f>IF(N1170="sníž. přenesená",J1170,0)</f>
        <v>0</v>
      </c>
      <c r="BI1170" s="150">
        <f>IF(N1170="nulová",J1170,0)</f>
        <v>0</v>
      </c>
      <c r="BJ1170" s="17" t="s">
        <v>84</v>
      </c>
      <c r="BK1170" s="150">
        <f>ROUND(I1170*H1170,2)</f>
        <v>0</v>
      </c>
      <c r="BL1170" s="17" t="s">
        <v>193</v>
      </c>
      <c r="BM1170" s="149" t="s">
        <v>1166</v>
      </c>
    </row>
    <row r="1171" spans="2:65" s="1" customFormat="1" ht="29.25">
      <c r="B1171" s="32"/>
      <c r="D1171" s="151" t="s">
        <v>195</v>
      </c>
      <c r="F1171" s="152" t="s">
        <v>1145</v>
      </c>
      <c r="I1171" s="153"/>
      <c r="L1171" s="32"/>
      <c r="M1171" s="154"/>
      <c r="T1171" s="56"/>
      <c r="AT1171" s="17" t="s">
        <v>195</v>
      </c>
      <c r="AU1171" s="17" t="s">
        <v>84</v>
      </c>
    </row>
    <row r="1172" spans="2:65" s="12" customFormat="1" ht="11.25">
      <c r="B1172" s="155"/>
      <c r="D1172" s="151" t="s">
        <v>197</v>
      </c>
      <c r="E1172" s="156" t="s">
        <v>1</v>
      </c>
      <c r="F1172" s="157" t="s">
        <v>379</v>
      </c>
      <c r="H1172" s="156" t="s">
        <v>1</v>
      </c>
      <c r="I1172" s="158"/>
      <c r="L1172" s="155"/>
      <c r="M1172" s="159"/>
      <c r="T1172" s="160"/>
      <c r="AT1172" s="156" t="s">
        <v>197</v>
      </c>
      <c r="AU1172" s="156" t="s">
        <v>84</v>
      </c>
      <c r="AV1172" s="12" t="s">
        <v>80</v>
      </c>
      <c r="AW1172" s="12" t="s">
        <v>30</v>
      </c>
      <c r="AX1172" s="12" t="s">
        <v>73</v>
      </c>
      <c r="AY1172" s="156" t="s">
        <v>187</v>
      </c>
    </row>
    <row r="1173" spans="2:65" s="12" customFormat="1" ht="11.25">
      <c r="B1173" s="155"/>
      <c r="D1173" s="151" t="s">
        <v>197</v>
      </c>
      <c r="E1173" s="156" t="s">
        <v>1</v>
      </c>
      <c r="F1173" s="157" t="s">
        <v>307</v>
      </c>
      <c r="H1173" s="156" t="s">
        <v>1</v>
      </c>
      <c r="I1173" s="158"/>
      <c r="L1173" s="155"/>
      <c r="M1173" s="159"/>
      <c r="T1173" s="160"/>
      <c r="AT1173" s="156" t="s">
        <v>197</v>
      </c>
      <c r="AU1173" s="156" t="s">
        <v>84</v>
      </c>
      <c r="AV1173" s="12" t="s">
        <v>80</v>
      </c>
      <c r="AW1173" s="12" t="s">
        <v>30</v>
      </c>
      <c r="AX1173" s="12" t="s">
        <v>73</v>
      </c>
      <c r="AY1173" s="156" t="s">
        <v>187</v>
      </c>
    </row>
    <row r="1174" spans="2:65" s="13" customFormat="1" ht="11.25">
      <c r="B1174" s="161"/>
      <c r="D1174" s="151" t="s">
        <v>197</v>
      </c>
      <c r="E1174" s="162" t="s">
        <v>1</v>
      </c>
      <c r="F1174" s="163" t="s">
        <v>1167</v>
      </c>
      <c r="H1174" s="164">
        <v>28.056000000000001</v>
      </c>
      <c r="I1174" s="165"/>
      <c r="L1174" s="161"/>
      <c r="M1174" s="166"/>
      <c r="T1174" s="167"/>
      <c r="AT1174" s="162" t="s">
        <v>197</v>
      </c>
      <c r="AU1174" s="162" t="s">
        <v>84</v>
      </c>
      <c r="AV1174" s="13" t="s">
        <v>84</v>
      </c>
      <c r="AW1174" s="13" t="s">
        <v>30</v>
      </c>
      <c r="AX1174" s="13" t="s">
        <v>73</v>
      </c>
      <c r="AY1174" s="162" t="s">
        <v>187</v>
      </c>
    </row>
    <row r="1175" spans="2:65" s="12" customFormat="1" ht="11.25">
      <c r="B1175" s="155"/>
      <c r="D1175" s="151" t="s">
        <v>197</v>
      </c>
      <c r="E1175" s="156" t="s">
        <v>1</v>
      </c>
      <c r="F1175" s="157" t="s">
        <v>311</v>
      </c>
      <c r="H1175" s="156" t="s">
        <v>1</v>
      </c>
      <c r="I1175" s="158"/>
      <c r="L1175" s="155"/>
      <c r="M1175" s="159"/>
      <c r="T1175" s="160"/>
      <c r="AT1175" s="156" t="s">
        <v>197</v>
      </c>
      <c r="AU1175" s="156" t="s">
        <v>84</v>
      </c>
      <c r="AV1175" s="12" t="s">
        <v>80</v>
      </c>
      <c r="AW1175" s="12" t="s">
        <v>30</v>
      </c>
      <c r="AX1175" s="12" t="s">
        <v>73</v>
      </c>
      <c r="AY1175" s="156" t="s">
        <v>187</v>
      </c>
    </row>
    <row r="1176" spans="2:65" s="13" customFormat="1" ht="11.25">
      <c r="B1176" s="161"/>
      <c r="D1176" s="151" t="s">
        <v>197</v>
      </c>
      <c r="E1176" s="162" t="s">
        <v>1</v>
      </c>
      <c r="F1176" s="163" t="s">
        <v>1167</v>
      </c>
      <c r="H1176" s="164">
        <v>28.056000000000001</v>
      </c>
      <c r="I1176" s="165"/>
      <c r="L1176" s="161"/>
      <c r="M1176" s="166"/>
      <c r="T1176" s="167"/>
      <c r="AT1176" s="162" t="s">
        <v>197</v>
      </c>
      <c r="AU1176" s="162" t="s">
        <v>84</v>
      </c>
      <c r="AV1176" s="13" t="s">
        <v>84</v>
      </c>
      <c r="AW1176" s="13" t="s">
        <v>30</v>
      </c>
      <c r="AX1176" s="13" t="s">
        <v>73</v>
      </c>
      <c r="AY1176" s="162" t="s">
        <v>187</v>
      </c>
    </row>
    <row r="1177" spans="2:65" s="14" customFormat="1" ht="11.25">
      <c r="B1177" s="168"/>
      <c r="D1177" s="151" t="s">
        <v>197</v>
      </c>
      <c r="E1177" s="169" t="s">
        <v>1</v>
      </c>
      <c r="F1177" s="170" t="s">
        <v>202</v>
      </c>
      <c r="H1177" s="171">
        <v>56.112000000000002</v>
      </c>
      <c r="I1177" s="172"/>
      <c r="L1177" s="168"/>
      <c r="M1177" s="173"/>
      <c r="T1177" s="174"/>
      <c r="AT1177" s="169" t="s">
        <v>197</v>
      </c>
      <c r="AU1177" s="169" t="s">
        <v>84</v>
      </c>
      <c r="AV1177" s="14" t="s">
        <v>193</v>
      </c>
      <c r="AW1177" s="14" t="s">
        <v>30</v>
      </c>
      <c r="AX1177" s="14" t="s">
        <v>80</v>
      </c>
      <c r="AY1177" s="169" t="s">
        <v>187</v>
      </c>
    </row>
    <row r="1178" spans="2:65" s="1" customFormat="1" ht="44.25" customHeight="1">
      <c r="B1178" s="32"/>
      <c r="C1178" s="137" t="s">
        <v>1168</v>
      </c>
      <c r="D1178" s="137" t="s">
        <v>189</v>
      </c>
      <c r="E1178" s="138" t="s">
        <v>1169</v>
      </c>
      <c r="F1178" s="139" t="s">
        <v>1170</v>
      </c>
      <c r="G1178" s="140" t="s">
        <v>245</v>
      </c>
      <c r="H1178" s="141">
        <v>3.0230000000000001</v>
      </c>
      <c r="I1178" s="142"/>
      <c r="J1178" s="143">
        <f>ROUND(I1178*H1178,2)</f>
        <v>0</v>
      </c>
      <c r="K1178" s="144"/>
      <c r="L1178" s="32"/>
      <c r="M1178" s="145" t="s">
        <v>1</v>
      </c>
      <c r="N1178" s="146" t="s">
        <v>39</v>
      </c>
      <c r="P1178" s="147">
        <f>O1178*H1178</f>
        <v>0</v>
      </c>
      <c r="Q1178" s="147">
        <v>0</v>
      </c>
      <c r="R1178" s="147">
        <f>Q1178*H1178</f>
        <v>0</v>
      </c>
      <c r="S1178" s="147">
        <v>0</v>
      </c>
      <c r="T1178" s="148">
        <f>S1178*H1178</f>
        <v>0</v>
      </c>
      <c r="AR1178" s="149" t="s">
        <v>193</v>
      </c>
      <c r="AT1178" s="149" t="s">
        <v>189</v>
      </c>
      <c r="AU1178" s="149" t="s">
        <v>84</v>
      </c>
      <c r="AY1178" s="17" t="s">
        <v>187</v>
      </c>
      <c r="BE1178" s="150">
        <f>IF(N1178="základní",J1178,0)</f>
        <v>0</v>
      </c>
      <c r="BF1178" s="150">
        <f>IF(N1178="snížená",J1178,0)</f>
        <v>0</v>
      </c>
      <c r="BG1178" s="150">
        <f>IF(N1178="zákl. přenesená",J1178,0)</f>
        <v>0</v>
      </c>
      <c r="BH1178" s="150">
        <f>IF(N1178="sníž. přenesená",J1178,0)</f>
        <v>0</v>
      </c>
      <c r="BI1178" s="150">
        <f>IF(N1178="nulová",J1178,0)</f>
        <v>0</v>
      </c>
      <c r="BJ1178" s="17" t="s">
        <v>84</v>
      </c>
      <c r="BK1178" s="150">
        <f>ROUND(I1178*H1178,2)</f>
        <v>0</v>
      </c>
      <c r="BL1178" s="17" t="s">
        <v>193</v>
      </c>
      <c r="BM1178" s="149" t="s">
        <v>1171</v>
      </c>
    </row>
    <row r="1179" spans="2:65" s="1" customFormat="1" ht="39">
      <c r="B1179" s="32"/>
      <c r="D1179" s="151" t="s">
        <v>195</v>
      </c>
      <c r="F1179" s="152" t="s">
        <v>1172</v>
      </c>
      <c r="I1179" s="153"/>
      <c r="L1179" s="32"/>
      <c r="M1179" s="154"/>
      <c r="T1179" s="56"/>
      <c r="AT1179" s="17" t="s">
        <v>195</v>
      </c>
      <c r="AU1179" s="17" t="s">
        <v>84</v>
      </c>
    </row>
    <row r="1180" spans="2:65" s="12" customFormat="1" ht="11.25">
      <c r="B1180" s="155"/>
      <c r="D1180" s="151" t="s">
        <v>197</v>
      </c>
      <c r="E1180" s="156" t="s">
        <v>1</v>
      </c>
      <c r="F1180" s="157" t="s">
        <v>379</v>
      </c>
      <c r="H1180" s="156" t="s">
        <v>1</v>
      </c>
      <c r="I1180" s="158"/>
      <c r="L1180" s="155"/>
      <c r="M1180" s="159"/>
      <c r="T1180" s="160"/>
      <c r="AT1180" s="156" t="s">
        <v>197</v>
      </c>
      <c r="AU1180" s="156" t="s">
        <v>84</v>
      </c>
      <c r="AV1180" s="12" t="s">
        <v>80</v>
      </c>
      <c r="AW1180" s="12" t="s">
        <v>30</v>
      </c>
      <c r="AX1180" s="12" t="s">
        <v>73</v>
      </c>
      <c r="AY1180" s="156" t="s">
        <v>187</v>
      </c>
    </row>
    <row r="1181" spans="2:65" s="12" customFormat="1" ht="11.25">
      <c r="B1181" s="155"/>
      <c r="D1181" s="151" t="s">
        <v>197</v>
      </c>
      <c r="E1181" s="156" t="s">
        <v>1</v>
      </c>
      <c r="F1181" s="157" t="s">
        <v>400</v>
      </c>
      <c r="H1181" s="156" t="s">
        <v>1</v>
      </c>
      <c r="I1181" s="158"/>
      <c r="L1181" s="155"/>
      <c r="M1181" s="159"/>
      <c r="T1181" s="160"/>
      <c r="AT1181" s="156" t="s">
        <v>197</v>
      </c>
      <c r="AU1181" s="156" t="s">
        <v>84</v>
      </c>
      <c r="AV1181" s="12" t="s">
        <v>80</v>
      </c>
      <c r="AW1181" s="12" t="s">
        <v>30</v>
      </c>
      <c r="AX1181" s="12" t="s">
        <v>73</v>
      </c>
      <c r="AY1181" s="156" t="s">
        <v>187</v>
      </c>
    </row>
    <row r="1182" spans="2:65" s="13" customFormat="1" ht="11.25">
      <c r="B1182" s="161"/>
      <c r="D1182" s="151" t="s">
        <v>197</v>
      </c>
      <c r="E1182" s="162" t="s">
        <v>1</v>
      </c>
      <c r="F1182" s="163" t="s">
        <v>1173</v>
      </c>
      <c r="H1182" s="164">
        <v>1.54</v>
      </c>
      <c r="I1182" s="165"/>
      <c r="L1182" s="161"/>
      <c r="M1182" s="166"/>
      <c r="T1182" s="167"/>
      <c r="AT1182" s="162" t="s">
        <v>197</v>
      </c>
      <c r="AU1182" s="162" t="s">
        <v>84</v>
      </c>
      <c r="AV1182" s="13" t="s">
        <v>84</v>
      </c>
      <c r="AW1182" s="13" t="s">
        <v>30</v>
      </c>
      <c r="AX1182" s="13" t="s">
        <v>73</v>
      </c>
      <c r="AY1182" s="162" t="s">
        <v>187</v>
      </c>
    </row>
    <row r="1183" spans="2:65" s="13" customFormat="1" ht="11.25">
      <c r="B1183" s="161"/>
      <c r="D1183" s="151" t="s">
        <v>197</v>
      </c>
      <c r="E1183" s="162" t="s">
        <v>1</v>
      </c>
      <c r="F1183" s="163" t="s">
        <v>1174</v>
      </c>
      <c r="H1183" s="164">
        <v>0.42</v>
      </c>
      <c r="I1183" s="165"/>
      <c r="L1183" s="161"/>
      <c r="M1183" s="166"/>
      <c r="T1183" s="167"/>
      <c r="AT1183" s="162" t="s">
        <v>197</v>
      </c>
      <c r="AU1183" s="162" t="s">
        <v>84</v>
      </c>
      <c r="AV1183" s="13" t="s">
        <v>84</v>
      </c>
      <c r="AW1183" s="13" t="s">
        <v>30</v>
      </c>
      <c r="AX1183" s="13" t="s">
        <v>73</v>
      </c>
      <c r="AY1183" s="162" t="s">
        <v>187</v>
      </c>
    </row>
    <row r="1184" spans="2:65" s="13" customFormat="1" ht="11.25">
      <c r="B1184" s="161"/>
      <c r="D1184" s="151" t="s">
        <v>197</v>
      </c>
      <c r="E1184" s="162" t="s">
        <v>1</v>
      </c>
      <c r="F1184" s="163" t="s">
        <v>1175</v>
      </c>
      <c r="H1184" s="164">
        <v>0.34300000000000003</v>
      </c>
      <c r="I1184" s="165"/>
      <c r="L1184" s="161"/>
      <c r="M1184" s="166"/>
      <c r="T1184" s="167"/>
      <c r="AT1184" s="162" t="s">
        <v>197</v>
      </c>
      <c r="AU1184" s="162" t="s">
        <v>84</v>
      </c>
      <c r="AV1184" s="13" t="s">
        <v>84</v>
      </c>
      <c r="AW1184" s="13" t="s">
        <v>30</v>
      </c>
      <c r="AX1184" s="13" t="s">
        <v>73</v>
      </c>
      <c r="AY1184" s="162" t="s">
        <v>187</v>
      </c>
    </row>
    <row r="1185" spans="2:65" s="13" customFormat="1" ht="11.25">
      <c r="B1185" s="161"/>
      <c r="D1185" s="151" t="s">
        <v>197</v>
      </c>
      <c r="E1185" s="162" t="s">
        <v>1</v>
      </c>
      <c r="F1185" s="163" t="s">
        <v>1176</v>
      </c>
      <c r="H1185" s="164">
        <v>0.72</v>
      </c>
      <c r="I1185" s="165"/>
      <c r="L1185" s="161"/>
      <c r="M1185" s="166"/>
      <c r="T1185" s="167"/>
      <c r="AT1185" s="162" t="s">
        <v>197</v>
      </c>
      <c r="AU1185" s="162" t="s">
        <v>84</v>
      </c>
      <c r="AV1185" s="13" t="s">
        <v>84</v>
      </c>
      <c r="AW1185" s="13" t="s">
        <v>30</v>
      </c>
      <c r="AX1185" s="13" t="s">
        <v>73</v>
      </c>
      <c r="AY1185" s="162" t="s">
        <v>187</v>
      </c>
    </row>
    <row r="1186" spans="2:65" s="14" customFormat="1" ht="11.25">
      <c r="B1186" s="168"/>
      <c r="D1186" s="151" t="s">
        <v>197</v>
      </c>
      <c r="E1186" s="169" t="s">
        <v>1</v>
      </c>
      <c r="F1186" s="170" t="s">
        <v>202</v>
      </c>
      <c r="H1186" s="171">
        <v>3.0229999999999997</v>
      </c>
      <c r="I1186" s="172"/>
      <c r="L1186" s="168"/>
      <c r="M1186" s="173"/>
      <c r="T1186" s="174"/>
      <c r="AT1186" s="169" t="s">
        <v>197</v>
      </c>
      <c r="AU1186" s="169" t="s">
        <v>84</v>
      </c>
      <c r="AV1186" s="14" t="s">
        <v>193</v>
      </c>
      <c r="AW1186" s="14" t="s">
        <v>30</v>
      </c>
      <c r="AX1186" s="14" t="s">
        <v>80</v>
      </c>
      <c r="AY1186" s="169" t="s">
        <v>187</v>
      </c>
    </row>
    <row r="1187" spans="2:65" s="1" customFormat="1" ht="37.9" customHeight="1">
      <c r="B1187" s="32"/>
      <c r="C1187" s="137" t="s">
        <v>1177</v>
      </c>
      <c r="D1187" s="137" t="s">
        <v>189</v>
      </c>
      <c r="E1187" s="138" t="s">
        <v>1178</v>
      </c>
      <c r="F1187" s="139" t="s">
        <v>1179</v>
      </c>
      <c r="G1187" s="140" t="s">
        <v>245</v>
      </c>
      <c r="H1187" s="141">
        <v>59.296999999999997</v>
      </c>
      <c r="I1187" s="142"/>
      <c r="J1187" s="143">
        <f>ROUND(I1187*H1187,2)</f>
        <v>0</v>
      </c>
      <c r="K1187" s="144"/>
      <c r="L1187" s="32"/>
      <c r="M1187" s="145" t="s">
        <v>1</v>
      </c>
      <c r="N1187" s="146" t="s">
        <v>39</v>
      </c>
      <c r="P1187" s="147">
        <f>O1187*H1187</f>
        <v>0</v>
      </c>
      <c r="Q1187" s="147">
        <v>0</v>
      </c>
      <c r="R1187" s="147">
        <f>Q1187*H1187</f>
        <v>0</v>
      </c>
      <c r="S1187" s="147">
        <v>0</v>
      </c>
      <c r="T1187" s="148">
        <f>S1187*H1187</f>
        <v>0</v>
      </c>
      <c r="AR1187" s="149" t="s">
        <v>193</v>
      </c>
      <c r="AT1187" s="149" t="s">
        <v>189</v>
      </c>
      <c r="AU1187" s="149" t="s">
        <v>84</v>
      </c>
      <c r="AY1187" s="17" t="s">
        <v>187</v>
      </c>
      <c r="BE1187" s="150">
        <f>IF(N1187="základní",J1187,0)</f>
        <v>0</v>
      </c>
      <c r="BF1187" s="150">
        <f>IF(N1187="snížená",J1187,0)</f>
        <v>0</v>
      </c>
      <c r="BG1187" s="150">
        <f>IF(N1187="zákl. přenesená",J1187,0)</f>
        <v>0</v>
      </c>
      <c r="BH1187" s="150">
        <f>IF(N1187="sníž. přenesená",J1187,0)</f>
        <v>0</v>
      </c>
      <c r="BI1187" s="150">
        <f>IF(N1187="nulová",J1187,0)</f>
        <v>0</v>
      </c>
      <c r="BJ1187" s="17" t="s">
        <v>84</v>
      </c>
      <c r="BK1187" s="150">
        <f>ROUND(I1187*H1187,2)</f>
        <v>0</v>
      </c>
      <c r="BL1187" s="17" t="s">
        <v>193</v>
      </c>
      <c r="BM1187" s="149" t="s">
        <v>1180</v>
      </c>
    </row>
    <row r="1188" spans="2:65" s="1" customFormat="1" ht="39">
      <c r="B1188" s="32"/>
      <c r="D1188" s="151" t="s">
        <v>195</v>
      </c>
      <c r="F1188" s="152" t="s">
        <v>1172</v>
      </c>
      <c r="I1188" s="153"/>
      <c r="L1188" s="32"/>
      <c r="M1188" s="154"/>
      <c r="T1188" s="56"/>
      <c r="AT1188" s="17" t="s">
        <v>195</v>
      </c>
      <c r="AU1188" s="17" t="s">
        <v>84</v>
      </c>
    </row>
    <row r="1189" spans="2:65" s="12" customFormat="1" ht="11.25">
      <c r="B1189" s="155"/>
      <c r="D1189" s="151" t="s">
        <v>197</v>
      </c>
      <c r="E1189" s="156" t="s">
        <v>1</v>
      </c>
      <c r="F1189" s="157" t="s">
        <v>379</v>
      </c>
      <c r="H1189" s="156" t="s">
        <v>1</v>
      </c>
      <c r="I1189" s="158"/>
      <c r="L1189" s="155"/>
      <c r="M1189" s="159"/>
      <c r="T1189" s="160"/>
      <c r="AT1189" s="156" t="s">
        <v>197</v>
      </c>
      <c r="AU1189" s="156" t="s">
        <v>84</v>
      </c>
      <c r="AV1189" s="12" t="s">
        <v>80</v>
      </c>
      <c r="AW1189" s="12" t="s">
        <v>30</v>
      </c>
      <c r="AX1189" s="12" t="s">
        <v>73</v>
      </c>
      <c r="AY1189" s="156" t="s">
        <v>187</v>
      </c>
    </row>
    <row r="1190" spans="2:65" s="12" customFormat="1" ht="11.25">
      <c r="B1190" s="155"/>
      <c r="D1190" s="151" t="s">
        <v>197</v>
      </c>
      <c r="E1190" s="156" t="s">
        <v>1</v>
      </c>
      <c r="F1190" s="157" t="s">
        <v>307</v>
      </c>
      <c r="H1190" s="156" t="s">
        <v>1</v>
      </c>
      <c r="I1190" s="158"/>
      <c r="L1190" s="155"/>
      <c r="M1190" s="159"/>
      <c r="T1190" s="160"/>
      <c r="AT1190" s="156" t="s">
        <v>197</v>
      </c>
      <c r="AU1190" s="156" t="s">
        <v>84</v>
      </c>
      <c r="AV1190" s="12" t="s">
        <v>80</v>
      </c>
      <c r="AW1190" s="12" t="s">
        <v>30</v>
      </c>
      <c r="AX1190" s="12" t="s">
        <v>73</v>
      </c>
      <c r="AY1190" s="156" t="s">
        <v>187</v>
      </c>
    </row>
    <row r="1191" spans="2:65" s="13" customFormat="1" ht="11.25">
      <c r="B1191" s="161"/>
      <c r="D1191" s="151" t="s">
        <v>197</v>
      </c>
      <c r="E1191" s="162" t="s">
        <v>1</v>
      </c>
      <c r="F1191" s="163" t="s">
        <v>1181</v>
      </c>
      <c r="H1191" s="164">
        <v>11.82</v>
      </c>
      <c r="I1191" s="165"/>
      <c r="L1191" s="161"/>
      <c r="M1191" s="166"/>
      <c r="T1191" s="167"/>
      <c r="AT1191" s="162" t="s">
        <v>197</v>
      </c>
      <c r="AU1191" s="162" t="s">
        <v>84</v>
      </c>
      <c r="AV1191" s="13" t="s">
        <v>84</v>
      </c>
      <c r="AW1191" s="13" t="s">
        <v>30</v>
      </c>
      <c r="AX1191" s="13" t="s">
        <v>73</v>
      </c>
      <c r="AY1191" s="162" t="s">
        <v>187</v>
      </c>
    </row>
    <row r="1192" spans="2:65" s="13" customFormat="1" ht="11.25">
      <c r="B1192" s="161"/>
      <c r="D1192" s="151" t="s">
        <v>197</v>
      </c>
      <c r="E1192" s="162" t="s">
        <v>1</v>
      </c>
      <c r="F1192" s="163" t="s">
        <v>1182</v>
      </c>
      <c r="H1192" s="164">
        <v>15.76</v>
      </c>
      <c r="I1192" s="165"/>
      <c r="L1192" s="161"/>
      <c r="M1192" s="166"/>
      <c r="T1192" s="167"/>
      <c r="AT1192" s="162" t="s">
        <v>197</v>
      </c>
      <c r="AU1192" s="162" t="s">
        <v>84</v>
      </c>
      <c r="AV1192" s="13" t="s">
        <v>84</v>
      </c>
      <c r="AW1192" s="13" t="s">
        <v>30</v>
      </c>
      <c r="AX1192" s="13" t="s">
        <v>73</v>
      </c>
      <c r="AY1192" s="162" t="s">
        <v>187</v>
      </c>
    </row>
    <row r="1193" spans="2:65" s="13" customFormat="1" ht="11.25">
      <c r="B1193" s="161"/>
      <c r="D1193" s="151" t="s">
        <v>197</v>
      </c>
      <c r="E1193" s="162" t="s">
        <v>1</v>
      </c>
      <c r="F1193" s="163" t="s">
        <v>1183</v>
      </c>
      <c r="H1193" s="164">
        <v>1.7729999999999999</v>
      </c>
      <c r="I1193" s="165"/>
      <c r="L1193" s="161"/>
      <c r="M1193" s="166"/>
      <c r="T1193" s="167"/>
      <c r="AT1193" s="162" t="s">
        <v>197</v>
      </c>
      <c r="AU1193" s="162" t="s">
        <v>84</v>
      </c>
      <c r="AV1193" s="13" t="s">
        <v>84</v>
      </c>
      <c r="AW1193" s="13" t="s">
        <v>30</v>
      </c>
      <c r="AX1193" s="13" t="s">
        <v>73</v>
      </c>
      <c r="AY1193" s="162" t="s">
        <v>187</v>
      </c>
    </row>
    <row r="1194" spans="2:65" s="12" customFormat="1" ht="11.25">
      <c r="B1194" s="155"/>
      <c r="D1194" s="151" t="s">
        <v>197</v>
      </c>
      <c r="E1194" s="156" t="s">
        <v>1</v>
      </c>
      <c r="F1194" s="157" t="s">
        <v>311</v>
      </c>
      <c r="H1194" s="156" t="s">
        <v>1</v>
      </c>
      <c r="I1194" s="158"/>
      <c r="L1194" s="155"/>
      <c r="M1194" s="159"/>
      <c r="T1194" s="160"/>
      <c r="AT1194" s="156" t="s">
        <v>197</v>
      </c>
      <c r="AU1194" s="156" t="s">
        <v>84</v>
      </c>
      <c r="AV1194" s="12" t="s">
        <v>80</v>
      </c>
      <c r="AW1194" s="12" t="s">
        <v>30</v>
      </c>
      <c r="AX1194" s="12" t="s">
        <v>73</v>
      </c>
      <c r="AY1194" s="156" t="s">
        <v>187</v>
      </c>
    </row>
    <row r="1195" spans="2:65" s="13" customFormat="1" ht="11.25">
      <c r="B1195" s="161"/>
      <c r="D1195" s="151" t="s">
        <v>197</v>
      </c>
      <c r="E1195" s="162" t="s">
        <v>1</v>
      </c>
      <c r="F1195" s="163" t="s">
        <v>1184</v>
      </c>
      <c r="H1195" s="164">
        <v>14.183999999999999</v>
      </c>
      <c r="I1195" s="165"/>
      <c r="L1195" s="161"/>
      <c r="M1195" s="166"/>
      <c r="T1195" s="167"/>
      <c r="AT1195" s="162" t="s">
        <v>197</v>
      </c>
      <c r="AU1195" s="162" t="s">
        <v>84</v>
      </c>
      <c r="AV1195" s="13" t="s">
        <v>84</v>
      </c>
      <c r="AW1195" s="13" t="s">
        <v>30</v>
      </c>
      <c r="AX1195" s="13" t="s">
        <v>73</v>
      </c>
      <c r="AY1195" s="162" t="s">
        <v>187</v>
      </c>
    </row>
    <row r="1196" spans="2:65" s="13" customFormat="1" ht="11.25">
      <c r="B1196" s="161"/>
      <c r="D1196" s="151" t="s">
        <v>197</v>
      </c>
      <c r="E1196" s="162" t="s">
        <v>1</v>
      </c>
      <c r="F1196" s="163" t="s">
        <v>1182</v>
      </c>
      <c r="H1196" s="164">
        <v>15.76</v>
      </c>
      <c r="I1196" s="165"/>
      <c r="L1196" s="161"/>
      <c r="M1196" s="166"/>
      <c r="T1196" s="167"/>
      <c r="AT1196" s="162" t="s">
        <v>197</v>
      </c>
      <c r="AU1196" s="162" t="s">
        <v>84</v>
      </c>
      <c r="AV1196" s="13" t="s">
        <v>84</v>
      </c>
      <c r="AW1196" s="13" t="s">
        <v>30</v>
      </c>
      <c r="AX1196" s="13" t="s">
        <v>73</v>
      </c>
      <c r="AY1196" s="162" t="s">
        <v>187</v>
      </c>
    </row>
    <row r="1197" spans="2:65" s="14" customFormat="1" ht="11.25">
      <c r="B1197" s="168"/>
      <c r="D1197" s="151" t="s">
        <v>197</v>
      </c>
      <c r="E1197" s="169" t="s">
        <v>1</v>
      </c>
      <c r="F1197" s="170" t="s">
        <v>202</v>
      </c>
      <c r="H1197" s="171">
        <v>59.296999999999997</v>
      </c>
      <c r="I1197" s="172"/>
      <c r="L1197" s="168"/>
      <c r="M1197" s="173"/>
      <c r="T1197" s="174"/>
      <c r="AT1197" s="169" t="s">
        <v>197</v>
      </c>
      <c r="AU1197" s="169" t="s">
        <v>84</v>
      </c>
      <c r="AV1197" s="14" t="s">
        <v>193</v>
      </c>
      <c r="AW1197" s="14" t="s">
        <v>30</v>
      </c>
      <c r="AX1197" s="14" t="s">
        <v>80</v>
      </c>
      <c r="AY1197" s="169" t="s">
        <v>187</v>
      </c>
    </row>
    <row r="1198" spans="2:65" s="1" customFormat="1" ht="55.5" customHeight="1">
      <c r="B1198" s="32"/>
      <c r="C1198" s="137" t="s">
        <v>1185</v>
      </c>
      <c r="D1198" s="137" t="s">
        <v>189</v>
      </c>
      <c r="E1198" s="138" t="s">
        <v>1186</v>
      </c>
      <c r="F1198" s="139" t="s">
        <v>1187</v>
      </c>
      <c r="G1198" s="140" t="s">
        <v>245</v>
      </c>
      <c r="H1198" s="141">
        <v>7.2720000000000002</v>
      </c>
      <c r="I1198" s="142"/>
      <c r="J1198" s="143">
        <f>ROUND(I1198*H1198,2)</f>
        <v>0</v>
      </c>
      <c r="K1198" s="144"/>
      <c r="L1198" s="32"/>
      <c r="M1198" s="145" t="s">
        <v>1</v>
      </c>
      <c r="N1198" s="146" t="s">
        <v>39</v>
      </c>
      <c r="P1198" s="147">
        <f>O1198*H1198</f>
        <v>0</v>
      </c>
      <c r="Q1198" s="147">
        <v>0</v>
      </c>
      <c r="R1198" s="147">
        <f>Q1198*H1198</f>
        <v>0</v>
      </c>
      <c r="S1198" s="147">
        <v>0</v>
      </c>
      <c r="T1198" s="148">
        <f>S1198*H1198</f>
        <v>0</v>
      </c>
      <c r="AR1198" s="149" t="s">
        <v>193</v>
      </c>
      <c r="AT1198" s="149" t="s">
        <v>189</v>
      </c>
      <c r="AU1198" s="149" t="s">
        <v>84</v>
      </c>
      <c r="AY1198" s="17" t="s">
        <v>187</v>
      </c>
      <c r="BE1198" s="150">
        <f>IF(N1198="základní",J1198,0)</f>
        <v>0</v>
      </c>
      <c r="BF1198" s="150">
        <f>IF(N1198="snížená",J1198,0)</f>
        <v>0</v>
      </c>
      <c r="BG1198" s="150">
        <f>IF(N1198="zákl. přenesená",J1198,0)</f>
        <v>0</v>
      </c>
      <c r="BH1198" s="150">
        <f>IF(N1198="sníž. přenesená",J1198,0)</f>
        <v>0</v>
      </c>
      <c r="BI1198" s="150">
        <f>IF(N1198="nulová",J1198,0)</f>
        <v>0</v>
      </c>
      <c r="BJ1198" s="17" t="s">
        <v>84</v>
      </c>
      <c r="BK1198" s="150">
        <f>ROUND(I1198*H1198,2)</f>
        <v>0</v>
      </c>
      <c r="BL1198" s="17" t="s">
        <v>193</v>
      </c>
      <c r="BM1198" s="149" t="s">
        <v>1188</v>
      </c>
    </row>
    <row r="1199" spans="2:65" s="12" customFormat="1" ht="11.25">
      <c r="B1199" s="155"/>
      <c r="D1199" s="151" t="s">
        <v>197</v>
      </c>
      <c r="E1199" s="156" t="s">
        <v>1</v>
      </c>
      <c r="F1199" s="157" t="s">
        <v>379</v>
      </c>
      <c r="H1199" s="156" t="s">
        <v>1</v>
      </c>
      <c r="I1199" s="158"/>
      <c r="L1199" s="155"/>
      <c r="M1199" s="159"/>
      <c r="T1199" s="160"/>
      <c r="AT1199" s="156" t="s">
        <v>197</v>
      </c>
      <c r="AU1199" s="156" t="s">
        <v>84</v>
      </c>
      <c r="AV1199" s="12" t="s">
        <v>80</v>
      </c>
      <c r="AW1199" s="12" t="s">
        <v>30</v>
      </c>
      <c r="AX1199" s="12" t="s">
        <v>73</v>
      </c>
      <c r="AY1199" s="156" t="s">
        <v>187</v>
      </c>
    </row>
    <row r="1200" spans="2:65" s="12" customFormat="1" ht="11.25">
      <c r="B1200" s="155"/>
      <c r="D1200" s="151" t="s">
        <v>197</v>
      </c>
      <c r="E1200" s="156" t="s">
        <v>1</v>
      </c>
      <c r="F1200" s="157" t="s">
        <v>307</v>
      </c>
      <c r="H1200" s="156" t="s">
        <v>1</v>
      </c>
      <c r="I1200" s="158"/>
      <c r="L1200" s="155"/>
      <c r="M1200" s="159"/>
      <c r="T1200" s="160"/>
      <c r="AT1200" s="156" t="s">
        <v>197</v>
      </c>
      <c r="AU1200" s="156" t="s">
        <v>84</v>
      </c>
      <c r="AV1200" s="12" t="s">
        <v>80</v>
      </c>
      <c r="AW1200" s="12" t="s">
        <v>30</v>
      </c>
      <c r="AX1200" s="12" t="s">
        <v>73</v>
      </c>
      <c r="AY1200" s="156" t="s">
        <v>187</v>
      </c>
    </row>
    <row r="1201" spans="2:65" s="13" customFormat="1" ht="11.25">
      <c r="B1201" s="161"/>
      <c r="D1201" s="151" t="s">
        <v>197</v>
      </c>
      <c r="E1201" s="162" t="s">
        <v>1</v>
      </c>
      <c r="F1201" s="163" t="s">
        <v>1189</v>
      </c>
      <c r="H1201" s="164">
        <v>3.6360000000000001</v>
      </c>
      <c r="I1201" s="165"/>
      <c r="L1201" s="161"/>
      <c r="M1201" s="166"/>
      <c r="T1201" s="167"/>
      <c r="AT1201" s="162" t="s">
        <v>197</v>
      </c>
      <c r="AU1201" s="162" t="s">
        <v>84</v>
      </c>
      <c r="AV1201" s="13" t="s">
        <v>84</v>
      </c>
      <c r="AW1201" s="13" t="s">
        <v>30</v>
      </c>
      <c r="AX1201" s="13" t="s">
        <v>73</v>
      </c>
      <c r="AY1201" s="162" t="s">
        <v>187</v>
      </c>
    </row>
    <row r="1202" spans="2:65" s="12" customFormat="1" ht="11.25">
      <c r="B1202" s="155"/>
      <c r="D1202" s="151" t="s">
        <v>197</v>
      </c>
      <c r="E1202" s="156" t="s">
        <v>1</v>
      </c>
      <c r="F1202" s="157" t="s">
        <v>311</v>
      </c>
      <c r="H1202" s="156" t="s">
        <v>1</v>
      </c>
      <c r="I1202" s="158"/>
      <c r="L1202" s="155"/>
      <c r="M1202" s="159"/>
      <c r="T1202" s="160"/>
      <c r="AT1202" s="156" t="s">
        <v>197</v>
      </c>
      <c r="AU1202" s="156" t="s">
        <v>84</v>
      </c>
      <c r="AV1202" s="12" t="s">
        <v>80</v>
      </c>
      <c r="AW1202" s="12" t="s">
        <v>30</v>
      </c>
      <c r="AX1202" s="12" t="s">
        <v>73</v>
      </c>
      <c r="AY1202" s="156" t="s">
        <v>187</v>
      </c>
    </row>
    <row r="1203" spans="2:65" s="13" customFormat="1" ht="11.25">
      <c r="B1203" s="161"/>
      <c r="D1203" s="151" t="s">
        <v>197</v>
      </c>
      <c r="E1203" s="162" t="s">
        <v>1</v>
      </c>
      <c r="F1203" s="163" t="s">
        <v>1189</v>
      </c>
      <c r="H1203" s="164">
        <v>3.6360000000000001</v>
      </c>
      <c r="I1203" s="165"/>
      <c r="L1203" s="161"/>
      <c r="M1203" s="166"/>
      <c r="T1203" s="167"/>
      <c r="AT1203" s="162" t="s">
        <v>197</v>
      </c>
      <c r="AU1203" s="162" t="s">
        <v>84</v>
      </c>
      <c r="AV1203" s="13" t="s">
        <v>84</v>
      </c>
      <c r="AW1203" s="13" t="s">
        <v>30</v>
      </c>
      <c r="AX1203" s="13" t="s">
        <v>73</v>
      </c>
      <c r="AY1203" s="162" t="s">
        <v>187</v>
      </c>
    </row>
    <row r="1204" spans="2:65" s="14" customFormat="1" ht="11.25">
      <c r="B1204" s="168"/>
      <c r="D1204" s="151" t="s">
        <v>197</v>
      </c>
      <c r="E1204" s="169" t="s">
        <v>1</v>
      </c>
      <c r="F1204" s="170" t="s">
        <v>202</v>
      </c>
      <c r="H1204" s="171">
        <v>7.2720000000000002</v>
      </c>
      <c r="I1204" s="172"/>
      <c r="L1204" s="168"/>
      <c r="M1204" s="173"/>
      <c r="T1204" s="174"/>
      <c r="AT1204" s="169" t="s">
        <v>197</v>
      </c>
      <c r="AU1204" s="169" t="s">
        <v>84</v>
      </c>
      <c r="AV1204" s="14" t="s">
        <v>193</v>
      </c>
      <c r="AW1204" s="14" t="s">
        <v>30</v>
      </c>
      <c r="AX1204" s="14" t="s">
        <v>80</v>
      </c>
      <c r="AY1204" s="169" t="s">
        <v>187</v>
      </c>
    </row>
    <row r="1205" spans="2:65" s="1" customFormat="1" ht="55.5" customHeight="1">
      <c r="B1205" s="32"/>
      <c r="C1205" s="137" t="s">
        <v>1190</v>
      </c>
      <c r="D1205" s="137" t="s">
        <v>189</v>
      </c>
      <c r="E1205" s="138" t="s">
        <v>1191</v>
      </c>
      <c r="F1205" s="139" t="s">
        <v>1192</v>
      </c>
      <c r="G1205" s="140" t="s">
        <v>192</v>
      </c>
      <c r="H1205" s="141">
        <v>2.4239999999999999</v>
      </c>
      <c r="I1205" s="142"/>
      <c r="J1205" s="143">
        <f>ROUND(I1205*H1205,2)</f>
        <v>0</v>
      </c>
      <c r="K1205" s="144"/>
      <c r="L1205" s="32"/>
      <c r="M1205" s="145" t="s">
        <v>1</v>
      </c>
      <c r="N1205" s="146" t="s">
        <v>39</v>
      </c>
      <c r="P1205" s="147">
        <f>O1205*H1205</f>
        <v>0</v>
      </c>
      <c r="Q1205" s="147">
        <v>0</v>
      </c>
      <c r="R1205" s="147">
        <f>Q1205*H1205</f>
        <v>0</v>
      </c>
      <c r="S1205" s="147">
        <v>0</v>
      </c>
      <c r="T1205" s="148">
        <f>S1205*H1205</f>
        <v>0</v>
      </c>
      <c r="AR1205" s="149" t="s">
        <v>193</v>
      </c>
      <c r="AT1205" s="149" t="s">
        <v>189</v>
      </c>
      <c r="AU1205" s="149" t="s">
        <v>84</v>
      </c>
      <c r="AY1205" s="17" t="s">
        <v>187</v>
      </c>
      <c r="BE1205" s="150">
        <f>IF(N1205="základní",J1205,0)</f>
        <v>0</v>
      </c>
      <c r="BF1205" s="150">
        <f>IF(N1205="snížená",J1205,0)</f>
        <v>0</v>
      </c>
      <c r="BG1205" s="150">
        <f>IF(N1205="zákl. přenesená",J1205,0)</f>
        <v>0</v>
      </c>
      <c r="BH1205" s="150">
        <f>IF(N1205="sníž. přenesená",J1205,0)</f>
        <v>0</v>
      </c>
      <c r="BI1205" s="150">
        <f>IF(N1205="nulová",J1205,0)</f>
        <v>0</v>
      </c>
      <c r="BJ1205" s="17" t="s">
        <v>84</v>
      </c>
      <c r="BK1205" s="150">
        <f>ROUND(I1205*H1205,2)</f>
        <v>0</v>
      </c>
      <c r="BL1205" s="17" t="s">
        <v>193</v>
      </c>
      <c r="BM1205" s="149" t="s">
        <v>1193</v>
      </c>
    </row>
    <row r="1206" spans="2:65" s="12" customFormat="1" ht="11.25">
      <c r="B1206" s="155"/>
      <c r="D1206" s="151" t="s">
        <v>197</v>
      </c>
      <c r="E1206" s="156" t="s">
        <v>1</v>
      </c>
      <c r="F1206" s="157" t="s">
        <v>379</v>
      </c>
      <c r="H1206" s="156" t="s">
        <v>1</v>
      </c>
      <c r="I1206" s="158"/>
      <c r="L1206" s="155"/>
      <c r="M1206" s="159"/>
      <c r="T1206" s="160"/>
      <c r="AT1206" s="156" t="s">
        <v>197</v>
      </c>
      <c r="AU1206" s="156" t="s">
        <v>84</v>
      </c>
      <c r="AV1206" s="12" t="s">
        <v>80</v>
      </c>
      <c r="AW1206" s="12" t="s">
        <v>30</v>
      </c>
      <c r="AX1206" s="12" t="s">
        <v>73</v>
      </c>
      <c r="AY1206" s="156" t="s">
        <v>187</v>
      </c>
    </row>
    <row r="1207" spans="2:65" s="12" customFormat="1" ht="11.25">
      <c r="B1207" s="155"/>
      <c r="D1207" s="151" t="s">
        <v>197</v>
      </c>
      <c r="E1207" s="156" t="s">
        <v>1</v>
      </c>
      <c r="F1207" s="157" t="s">
        <v>307</v>
      </c>
      <c r="H1207" s="156" t="s">
        <v>1</v>
      </c>
      <c r="I1207" s="158"/>
      <c r="L1207" s="155"/>
      <c r="M1207" s="159"/>
      <c r="T1207" s="160"/>
      <c r="AT1207" s="156" t="s">
        <v>197</v>
      </c>
      <c r="AU1207" s="156" t="s">
        <v>84</v>
      </c>
      <c r="AV1207" s="12" t="s">
        <v>80</v>
      </c>
      <c r="AW1207" s="12" t="s">
        <v>30</v>
      </c>
      <c r="AX1207" s="12" t="s">
        <v>73</v>
      </c>
      <c r="AY1207" s="156" t="s">
        <v>187</v>
      </c>
    </row>
    <row r="1208" spans="2:65" s="13" customFormat="1" ht="11.25">
      <c r="B1208" s="161"/>
      <c r="D1208" s="151" t="s">
        <v>197</v>
      </c>
      <c r="E1208" s="162" t="s">
        <v>1</v>
      </c>
      <c r="F1208" s="163" t="s">
        <v>1194</v>
      </c>
      <c r="H1208" s="164">
        <v>1.212</v>
      </c>
      <c r="I1208" s="165"/>
      <c r="L1208" s="161"/>
      <c r="M1208" s="166"/>
      <c r="T1208" s="167"/>
      <c r="AT1208" s="162" t="s">
        <v>197</v>
      </c>
      <c r="AU1208" s="162" t="s">
        <v>84</v>
      </c>
      <c r="AV1208" s="13" t="s">
        <v>84</v>
      </c>
      <c r="AW1208" s="13" t="s">
        <v>30</v>
      </c>
      <c r="AX1208" s="13" t="s">
        <v>73</v>
      </c>
      <c r="AY1208" s="162" t="s">
        <v>187</v>
      </c>
    </row>
    <row r="1209" spans="2:65" s="12" customFormat="1" ht="11.25">
      <c r="B1209" s="155"/>
      <c r="D1209" s="151" t="s">
        <v>197</v>
      </c>
      <c r="E1209" s="156" t="s">
        <v>1</v>
      </c>
      <c r="F1209" s="157" t="s">
        <v>311</v>
      </c>
      <c r="H1209" s="156" t="s">
        <v>1</v>
      </c>
      <c r="I1209" s="158"/>
      <c r="L1209" s="155"/>
      <c r="M1209" s="159"/>
      <c r="T1209" s="160"/>
      <c r="AT1209" s="156" t="s">
        <v>197</v>
      </c>
      <c r="AU1209" s="156" t="s">
        <v>84</v>
      </c>
      <c r="AV1209" s="12" t="s">
        <v>80</v>
      </c>
      <c r="AW1209" s="12" t="s">
        <v>30</v>
      </c>
      <c r="AX1209" s="12" t="s">
        <v>73</v>
      </c>
      <c r="AY1209" s="156" t="s">
        <v>187</v>
      </c>
    </row>
    <row r="1210" spans="2:65" s="13" customFormat="1" ht="11.25">
      <c r="B1210" s="161"/>
      <c r="D1210" s="151" t="s">
        <v>197</v>
      </c>
      <c r="E1210" s="162" t="s">
        <v>1</v>
      </c>
      <c r="F1210" s="163" t="s">
        <v>1194</v>
      </c>
      <c r="H1210" s="164">
        <v>1.212</v>
      </c>
      <c r="I1210" s="165"/>
      <c r="L1210" s="161"/>
      <c r="M1210" s="166"/>
      <c r="T1210" s="167"/>
      <c r="AT1210" s="162" t="s">
        <v>197</v>
      </c>
      <c r="AU1210" s="162" t="s">
        <v>84</v>
      </c>
      <c r="AV1210" s="13" t="s">
        <v>84</v>
      </c>
      <c r="AW1210" s="13" t="s">
        <v>30</v>
      </c>
      <c r="AX1210" s="13" t="s">
        <v>73</v>
      </c>
      <c r="AY1210" s="162" t="s">
        <v>187</v>
      </c>
    </row>
    <row r="1211" spans="2:65" s="14" customFormat="1" ht="11.25">
      <c r="B1211" s="168"/>
      <c r="D1211" s="151" t="s">
        <v>197</v>
      </c>
      <c r="E1211" s="169" t="s">
        <v>1</v>
      </c>
      <c r="F1211" s="170" t="s">
        <v>202</v>
      </c>
      <c r="H1211" s="171">
        <v>2.4239999999999999</v>
      </c>
      <c r="I1211" s="172"/>
      <c r="L1211" s="168"/>
      <c r="M1211" s="173"/>
      <c r="T1211" s="174"/>
      <c r="AT1211" s="169" t="s">
        <v>197</v>
      </c>
      <c r="AU1211" s="169" t="s">
        <v>84</v>
      </c>
      <c r="AV1211" s="14" t="s">
        <v>193</v>
      </c>
      <c r="AW1211" s="14" t="s">
        <v>30</v>
      </c>
      <c r="AX1211" s="14" t="s">
        <v>80</v>
      </c>
      <c r="AY1211" s="169" t="s">
        <v>187</v>
      </c>
    </row>
    <row r="1212" spans="2:65" s="1" customFormat="1" ht="55.5" customHeight="1">
      <c r="B1212" s="32"/>
      <c r="C1212" s="137" t="s">
        <v>1195</v>
      </c>
      <c r="D1212" s="137" t="s">
        <v>189</v>
      </c>
      <c r="E1212" s="138" t="s">
        <v>1196</v>
      </c>
      <c r="F1212" s="139" t="s">
        <v>1197</v>
      </c>
      <c r="G1212" s="140" t="s">
        <v>192</v>
      </c>
      <c r="H1212" s="141">
        <v>3.6360000000000001</v>
      </c>
      <c r="I1212" s="142"/>
      <c r="J1212" s="143">
        <f>ROUND(I1212*H1212,2)</f>
        <v>0</v>
      </c>
      <c r="K1212" s="144"/>
      <c r="L1212" s="32"/>
      <c r="M1212" s="145" t="s">
        <v>1</v>
      </c>
      <c r="N1212" s="146" t="s">
        <v>39</v>
      </c>
      <c r="P1212" s="147">
        <f>O1212*H1212</f>
        <v>0</v>
      </c>
      <c r="Q1212" s="147">
        <v>0</v>
      </c>
      <c r="R1212" s="147">
        <f>Q1212*H1212</f>
        <v>0</v>
      </c>
      <c r="S1212" s="147">
        <v>0</v>
      </c>
      <c r="T1212" s="148">
        <f>S1212*H1212</f>
        <v>0</v>
      </c>
      <c r="AR1212" s="149" t="s">
        <v>193</v>
      </c>
      <c r="AT1212" s="149" t="s">
        <v>189</v>
      </c>
      <c r="AU1212" s="149" t="s">
        <v>84</v>
      </c>
      <c r="AY1212" s="17" t="s">
        <v>187</v>
      </c>
      <c r="BE1212" s="150">
        <f>IF(N1212="základní",J1212,0)</f>
        <v>0</v>
      </c>
      <c r="BF1212" s="150">
        <f>IF(N1212="snížená",J1212,0)</f>
        <v>0</v>
      </c>
      <c r="BG1212" s="150">
        <f>IF(N1212="zákl. přenesená",J1212,0)</f>
        <v>0</v>
      </c>
      <c r="BH1212" s="150">
        <f>IF(N1212="sníž. přenesená",J1212,0)</f>
        <v>0</v>
      </c>
      <c r="BI1212" s="150">
        <f>IF(N1212="nulová",J1212,0)</f>
        <v>0</v>
      </c>
      <c r="BJ1212" s="17" t="s">
        <v>84</v>
      </c>
      <c r="BK1212" s="150">
        <f>ROUND(I1212*H1212,2)</f>
        <v>0</v>
      </c>
      <c r="BL1212" s="17" t="s">
        <v>193</v>
      </c>
      <c r="BM1212" s="149" t="s">
        <v>1198</v>
      </c>
    </row>
    <row r="1213" spans="2:65" s="12" customFormat="1" ht="11.25">
      <c r="B1213" s="155"/>
      <c r="D1213" s="151" t="s">
        <v>197</v>
      </c>
      <c r="E1213" s="156" t="s">
        <v>1</v>
      </c>
      <c r="F1213" s="157" t="s">
        <v>379</v>
      </c>
      <c r="H1213" s="156" t="s">
        <v>1</v>
      </c>
      <c r="I1213" s="158"/>
      <c r="L1213" s="155"/>
      <c r="M1213" s="159"/>
      <c r="T1213" s="160"/>
      <c r="AT1213" s="156" t="s">
        <v>197</v>
      </c>
      <c r="AU1213" s="156" t="s">
        <v>84</v>
      </c>
      <c r="AV1213" s="12" t="s">
        <v>80</v>
      </c>
      <c r="AW1213" s="12" t="s">
        <v>30</v>
      </c>
      <c r="AX1213" s="12" t="s">
        <v>73</v>
      </c>
      <c r="AY1213" s="156" t="s">
        <v>187</v>
      </c>
    </row>
    <row r="1214" spans="2:65" s="12" customFormat="1" ht="11.25">
      <c r="B1214" s="155"/>
      <c r="D1214" s="151" t="s">
        <v>197</v>
      </c>
      <c r="E1214" s="156" t="s">
        <v>1</v>
      </c>
      <c r="F1214" s="157" t="s">
        <v>307</v>
      </c>
      <c r="H1214" s="156" t="s">
        <v>1</v>
      </c>
      <c r="I1214" s="158"/>
      <c r="L1214" s="155"/>
      <c r="M1214" s="159"/>
      <c r="T1214" s="160"/>
      <c r="AT1214" s="156" t="s">
        <v>197</v>
      </c>
      <c r="AU1214" s="156" t="s">
        <v>84</v>
      </c>
      <c r="AV1214" s="12" t="s">
        <v>80</v>
      </c>
      <c r="AW1214" s="12" t="s">
        <v>30</v>
      </c>
      <c r="AX1214" s="12" t="s">
        <v>73</v>
      </c>
      <c r="AY1214" s="156" t="s">
        <v>187</v>
      </c>
    </row>
    <row r="1215" spans="2:65" s="13" customFormat="1" ht="11.25">
      <c r="B1215" s="161"/>
      <c r="D1215" s="151" t="s">
        <v>197</v>
      </c>
      <c r="E1215" s="162" t="s">
        <v>1</v>
      </c>
      <c r="F1215" s="163" t="s">
        <v>1199</v>
      </c>
      <c r="H1215" s="164">
        <v>1.8180000000000001</v>
      </c>
      <c r="I1215" s="165"/>
      <c r="L1215" s="161"/>
      <c r="M1215" s="166"/>
      <c r="T1215" s="167"/>
      <c r="AT1215" s="162" t="s">
        <v>197</v>
      </c>
      <c r="AU1215" s="162" t="s">
        <v>84</v>
      </c>
      <c r="AV1215" s="13" t="s">
        <v>84</v>
      </c>
      <c r="AW1215" s="13" t="s">
        <v>30</v>
      </c>
      <c r="AX1215" s="13" t="s">
        <v>73</v>
      </c>
      <c r="AY1215" s="162" t="s">
        <v>187</v>
      </c>
    </row>
    <row r="1216" spans="2:65" s="12" customFormat="1" ht="11.25">
      <c r="B1216" s="155"/>
      <c r="D1216" s="151" t="s">
        <v>197</v>
      </c>
      <c r="E1216" s="156" t="s">
        <v>1</v>
      </c>
      <c r="F1216" s="157" t="s">
        <v>311</v>
      </c>
      <c r="H1216" s="156" t="s">
        <v>1</v>
      </c>
      <c r="I1216" s="158"/>
      <c r="L1216" s="155"/>
      <c r="M1216" s="159"/>
      <c r="T1216" s="160"/>
      <c r="AT1216" s="156" t="s">
        <v>197</v>
      </c>
      <c r="AU1216" s="156" t="s">
        <v>84</v>
      </c>
      <c r="AV1216" s="12" t="s">
        <v>80</v>
      </c>
      <c r="AW1216" s="12" t="s">
        <v>30</v>
      </c>
      <c r="AX1216" s="12" t="s">
        <v>73</v>
      </c>
      <c r="AY1216" s="156" t="s">
        <v>187</v>
      </c>
    </row>
    <row r="1217" spans="2:65" s="13" customFormat="1" ht="11.25">
      <c r="B1217" s="161"/>
      <c r="D1217" s="151" t="s">
        <v>197</v>
      </c>
      <c r="E1217" s="162" t="s">
        <v>1</v>
      </c>
      <c r="F1217" s="163" t="s">
        <v>1199</v>
      </c>
      <c r="H1217" s="164">
        <v>1.8180000000000001</v>
      </c>
      <c r="I1217" s="165"/>
      <c r="L1217" s="161"/>
      <c r="M1217" s="166"/>
      <c r="T1217" s="167"/>
      <c r="AT1217" s="162" t="s">
        <v>197</v>
      </c>
      <c r="AU1217" s="162" t="s">
        <v>84</v>
      </c>
      <c r="AV1217" s="13" t="s">
        <v>84</v>
      </c>
      <c r="AW1217" s="13" t="s">
        <v>30</v>
      </c>
      <c r="AX1217" s="13" t="s">
        <v>73</v>
      </c>
      <c r="AY1217" s="162" t="s">
        <v>187</v>
      </c>
    </row>
    <row r="1218" spans="2:65" s="14" customFormat="1" ht="11.25">
      <c r="B1218" s="168"/>
      <c r="D1218" s="151" t="s">
        <v>197</v>
      </c>
      <c r="E1218" s="169" t="s">
        <v>1</v>
      </c>
      <c r="F1218" s="170" t="s">
        <v>202</v>
      </c>
      <c r="H1218" s="171">
        <v>3.6360000000000001</v>
      </c>
      <c r="I1218" s="172"/>
      <c r="L1218" s="168"/>
      <c r="M1218" s="173"/>
      <c r="T1218" s="174"/>
      <c r="AT1218" s="169" t="s">
        <v>197</v>
      </c>
      <c r="AU1218" s="169" t="s">
        <v>84</v>
      </c>
      <c r="AV1218" s="14" t="s">
        <v>193</v>
      </c>
      <c r="AW1218" s="14" t="s">
        <v>30</v>
      </c>
      <c r="AX1218" s="14" t="s">
        <v>80</v>
      </c>
      <c r="AY1218" s="169" t="s">
        <v>187</v>
      </c>
    </row>
    <row r="1219" spans="2:65" s="1" customFormat="1" ht="37.9" customHeight="1">
      <c r="B1219" s="32"/>
      <c r="C1219" s="137" t="s">
        <v>1200</v>
      </c>
      <c r="D1219" s="137" t="s">
        <v>189</v>
      </c>
      <c r="E1219" s="138" t="s">
        <v>1201</v>
      </c>
      <c r="F1219" s="139" t="s">
        <v>1202</v>
      </c>
      <c r="G1219" s="140" t="s">
        <v>406</v>
      </c>
      <c r="H1219" s="141">
        <v>45</v>
      </c>
      <c r="I1219" s="142"/>
      <c r="J1219" s="143">
        <f>ROUND(I1219*H1219,2)</f>
        <v>0</v>
      </c>
      <c r="K1219" s="144"/>
      <c r="L1219" s="32"/>
      <c r="M1219" s="145" t="s">
        <v>1</v>
      </c>
      <c r="N1219" s="146" t="s">
        <v>39</v>
      </c>
      <c r="P1219" s="147">
        <f>O1219*H1219</f>
        <v>0</v>
      </c>
      <c r="Q1219" s="147">
        <v>0</v>
      </c>
      <c r="R1219" s="147">
        <f>Q1219*H1219</f>
        <v>0</v>
      </c>
      <c r="S1219" s="147">
        <v>0</v>
      </c>
      <c r="T1219" s="148">
        <f>S1219*H1219</f>
        <v>0</v>
      </c>
      <c r="AR1219" s="149" t="s">
        <v>193</v>
      </c>
      <c r="AT1219" s="149" t="s">
        <v>189</v>
      </c>
      <c r="AU1219" s="149" t="s">
        <v>84</v>
      </c>
      <c r="AY1219" s="17" t="s">
        <v>187</v>
      </c>
      <c r="BE1219" s="150">
        <f>IF(N1219="základní",J1219,0)</f>
        <v>0</v>
      </c>
      <c r="BF1219" s="150">
        <f>IF(N1219="snížená",J1219,0)</f>
        <v>0</v>
      </c>
      <c r="BG1219" s="150">
        <f>IF(N1219="zákl. přenesená",J1219,0)</f>
        <v>0</v>
      </c>
      <c r="BH1219" s="150">
        <f>IF(N1219="sníž. přenesená",J1219,0)</f>
        <v>0</v>
      </c>
      <c r="BI1219" s="150">
        <f>IF(N1219="nulová",J1219,0)</f>
        <v>0</v>
      </c>
      <c r="BJ1219" s="17" t="s">
        <v>84</v>
      </c>
      <c r="BK1219" s="150">
        <f>ROUND(I1219*H1219,2)</f>
        <v>0</v>
      </c>
      <c r="BL1219" s="17" t="s">
        <v>193</v>
      </c>
      <c r="BM1219" s="149" t="s">
        <v>1203</v>
      </c>
    </row>
    <row r="1220" spans="2:65" s="12" customFormat="1" ht="11.25">
      <c r="B1220" s="155"/>
      <c r="D1220" s="151" t="s">
        <v>197</v>
      </c>
      <c r="E1220" s="156" t="s">
        <v>1</v>
      </c>
      <c r="F1220" s="157" t="s">
        <v>379</v>
      </c>
      <c r="H1220" s="156" t="s">
        <v>1</v>
      </c>
      <c r="I1220" s="158"/>
      <c r="L1220" s="155"/>
      <c r="M1220" s="159"/>
      <c r="T1220" s="160"/>
      <c r="AT1220" s="156" t="s">
        <v>197</v>
      </c>
      <c r="AU1220" s="156" t="s">
        <v>84</v>
      </c>
      <c r="AV1220" s="12" t="s">
        <v>80</v>
      </c>
      <c r="AW1220" s="12" t="s">
        <v>30</v>
      </c>
      <c r="AX1220" s="12" t="s">
        <v>73</v>
      </c>
      <c r="AY1220" s="156" t="s">
        <v>187</v>
      </c>
    </row>
    <row r="1221" spans="2:65" s="12" customFormat="1" ht="11.25">
      <c r="B1221" s="155"/>
      <c r="D1221" s="151" t="s">
        <v>197</v>
      </c>
      <c r="E1221" s="156" t="s">
        <v>1</v>
      </c>
      <c r="F1221" s="157" t="s">
        <v>307</v>
      </c>
      <c r="H1221" s="156" t="s">
        <v>1</v>
      </c>
      <c r="I1221" s="158"/>
      <c r="L1221" s="155"/>
      <c r="M1221" s="159"/>
      <c r="T1221" s="160"/>
      <c r="AT1221" s="156" t="s">
        <v>197</v>
      </c>
      <c r="AU1221" s="156" t="s">
        <v>84</v>
      </c>
      <c r="AV1221" s="12" t="s">
        <v>80</v>
      </c>
      <c r="AW1221" s="12" t="s">
        <v>30</v>
      </c>
      <c r="AX1221" s="12" t="s">
        <v>73</v>
      </c>
      <c r="AY1221" s="156" t="s">
        <v>187</v>
      </c>
    </row>
    <row r="1222" spans="2:65" s="13" customFormat="1" ht="11.25">
      <c r="B1222" s="161"/>
      <c r="D1222" s="151" t="s">
        <v>197</v>
      </c>
      <c r="E1222" s="162" t="s">
        <v>1</v>
      </c>
      <c r="F1222" s="163" t="s">
        <v>490</v>
      </c>
      <c r="H1222" s="164">
        <v>16</v>
      </c>
      <c r="I1222" s="165"/>
      <c r="L1222" s="161"/>
      <c r="M1222" s="166"/>
      <c r="T1222" s="167"/>
      <c r="AT1222" s="162" t="s">
        <v>197</v>
      </c>
      <c r="AU1222" s="162" t="s">
        <v>84</v>
      </c>
      <c r="AV1222" s="13" t="s">
        <v>84</v>
      </c>
      <c r="AW1222" s="13" t="s">
        <v>30</v>
      </c>
      <c r="AX1222" s="13" t="s">
        <v>73</v>
      </c>
      <c r="AY1222" s="162" t="s">
        <v>187</v>
      </c>
    </row>
    <row r="1223" spans="2:65" s="12" customFormat="1" ht="11.25">
      <c r="B1223" s="155"/>
      <c r="D1223" s="151" t="s">
        <v>197</v>
      </c>
      <c r="E1223" s="156" t="s">
        <v>1</v>
      </c>
      <c r="F1223" s="157" t="s">
        <v>311</v>
      </c>
      <c r="H1223" s="156" t="s">
        <v>1</v>
      </c>
      <c r="I1223" s="158"/>
      <c r="L1223" s="155"/>
      <c r="M1223" s="159"/>
      <c r="T1223" s="160"/>
      <c r="AT1223" s="156" t="s">
        <v>197</v>
      </c>
      <c r="AU1223" s="156" t="s">
        <v>84</v>
      </c>
      <c r="AV1223" s="12" t="s">
        <v>80</v>
      </c>
      <c r="AW1223" s="12" t="s">
        <v>30</v>
      </c>
      <c r="AX1223" s="12" t="s">
        <v>73</v>
      </c>
      <c r="AY1223" s="156" t="s">
        <v>187</v>
      </c>
    </row>
    <row r="1224" spans="2:65" s="13" customFormat="1" ht="11.25">
      <c r="B1224" s="161"/>
      <c r="D1224" s="151" t="s">
        <v>197</v>
      </c>
      <c r="E1224" s="162" t="s">
        <v>1</v>
      </c>
      <c r="F1224" s="163" t="s">
        <v>490</v>
      </c>
      <c r="H1224" s="164">
        <v>16</v>
      </c>
      <c r="I1224" s="165"/>
      <c r="L1224" s="161"/>
      <c r="M1224" s="166"/>
      <c r="T1224" s="167"/>
      <c r="AT1224" s="162" t="s">
        <v>197</v>
      </c>
      <c r="AU1224" s="162" t="s">
        <v>84</v>
      </c>
      <c r="AV1224" s="13" t="s">
        <v>84</v>
      </c>
      <c r="AW1224" s="13" t="s">
        <v>30</v>
      </c>
      <c r="AX1224" s="13" t="s">
        <v>73</v>
      </c>
      <c r="AY1224" s="162" t="s">
        <v>187</v>
      </c>
    </row>
    <row r="1225" spans="2:65" s="15" customFormat="1" ht="11.25">
      <c r="B1225" s="186"/>
      <c r="D1225" s="151" t="s">
        <v>197</v>
      </c>
      <c r="E1225" s="187" t="s">
        <v>1</v>
      </c>
      <c r="F1225" s="188" t="s">
        <v>492</v>
      </c>
      <c r="H1225" s="189">
        <v>32</v>
      </c>
      <c r="I1225" s="190"/>
      <c r="L1225" s="186"/>
      <c r="M1225" s="191"/>
      <c r="T1225" s="192"/>
      <c r="AT1225" s="187" t="s">
        <v>197</v>
      </c>
      <c r="AU1225" s="187" t="s">
        <v>84</v>
      </c>
      <c r="AV1225" s="15" t="s">
        <v>210</v>
      </c>
      <c r="AW1225" s="15" t="s">
        <v>30</v>
      </c>
      <c r="AX1225" s="15" t="s">
        <v>73</v>
      </c>
      <c r="AY1225" s="187" t="s">
        <v>187</v>
      </c>
    </row>
    <row r="1226" spans="2:65" s="12" customFormat="1" ht="11.25">
      <c r="B1226" s="155"/>
      <c r="D1226" s="151" t="s">
        <v>197</v>
      </c>
      <c r="E1226" s="156" t="s">
        <v>1</v>
      </c>
      <c r="F1226" s="157" t="s">
        <v>238</v>
      </c>
      <c r="H1226" s="156" t="s">
        <v>1</v>
      </c>
      <c r="I1226" s="158"/>
      <c r="L1226" s="155"/>
      <c r="M1226" s="159"/>
      <c r="T1226" s="160"/>
      <c r="AT1226" s="156" t="s">
        <v>197</v>
      </c>
      <c r="AU1226" s="156" t="s">
        <v>84</v>
      </c>
      <c r="AV1226" s="12" t="s">
        <v>80</v>
      </c>
      <c r="AW1226" s="12" t="s">
        <v>30</v>
      </c>
      <c r="AX1226" s="12" t="s">
        <v>73</v>
      </c>
      <c r="AY1226" s="156" t="s">
        <v>187</v>
      </c>
    </row>
    <row r="1227" spans="2:65" s="13" customFormat="1" ht="11.25">
      <c r="B1227" s="161"/>
      <c r="D1227" s="151" t="s">
        <v>197</v>
      </c>
      <c r="E1227" s="162" t="s">
        <v>1</v>
      </c>
      <c r="F1227" s="163" t="s">
        <v>251</v>
      </c>
      <c r="H1227" s="164">
        <v>9</v>
      </c>
      <c r="I1227" s="165"/>
      <c r="L1227" s="161"/>
      <c r="M1227" s="166"/>
      <c r="T1227" s="167"/>
      <c r="AT1227" s="162" t="s">
        <v>197</v>
      </c>
      <c r="AU1227" s="162" t="s">
        <v>84</v>
      </c>
      <c r="AV1227" s="13" t="s">
        <v>84</v>
      </c>
      <c r="AW1227" s="13" t="s">
        <v>30</v>
      </c>
      <c r="AX1227" s="13" t="s">
        <v>73</v>
      </c>
      <c r="AY1227" s="162" t="s">
        <v>187</v>
      </c>
    </row>
    <row r="1228" spans="2:65" s="13" customFormat="1" ht="11.25">
      <c r="B1228" s="161"/>
      <c r="D1228" s="151" t="s">
        <v>197</v>
      </c>
      <c r="E1228" s="162" t="s">
        <v>1</v>
      </c>
      <c r="F1228" s="163" t="s">
        <v>193</v>
      </c>
      <c r="H1228" s="164">
        <v>4</v>
      </c>
      <c r="I1228" s="165"/>
      <c r="L1228" s="161"/>
      <c r="M1228" s="166"/>
      <c r="T1228" s="167"/>
      <c r="AT1228" s="162" t="s">
        <v>197</v>
      </c>
      <c r="AU1228" s="162" t="s">
        <v>84</v>
      </c>
      <c r="AV1228" s="13" t="s">
        <v>84</v>
      </c>
      <c r="AW1228" s="13" t="s">
        <v>30</v>
      </c>
      <c r="AX1228" s="13" t="s">
        <v>73</v>
      </c>
      <c r="AY1228" s="162" t="s">
        <v>187</v>
      </c>
    </row>
    <row r="1229" spans="2:65" s="15" customFormat="1" ht="11.25">
      <c r="B1229" s="186"/>
      <c r="D1229" s="151" t="s">
        <v>197</v>
      </c>
      <c r="E1229" s="187" t="s">
        <v>1</v>
      </c>
      <c r="F1229" s="188" t="s">
        <v>492</v>
      </c>
      <c r="H1229" s="189">
        <v>13</v>
      </c>
      <c r="I1229" s="190"/>
      <c r="L1229" s="186"/>
      <c r="M1229" s="191"/>
      <c r="T1229" s="192"/>
      <c r="AT1229" s="187" t="s">
        <v>197</v>
      </c>
      <c r="AU1229" s="187" t="s">
        <v>84</v>
      </c>
      <c r="AV1229" s="15" t="s">
        <v>210</v>
      </c>
      <c r="AW1229" s="15" t="s">
        <v>30</v>
      </c>
      <c r="AX1229" s="15" t="s">
        <v>73</v>
      </c>
      <c r="AY1229" s="187" t="s">
        <v>187</v>
      </c>
    </row>
    <row r="1230" spans="2:65" s="14" customFormat="1" ht="11.25">
      <c r="B1230" s="168"/>
      <c r="D1230" s="151" t="s">
        <v>197</v>
      </c>
      <c r="E1230" s="169" t="s">
        <v>1</v>
      </c>
      <c r="F1230" s="170" t="s">
        <v>202</v>
      </c>
      <c r="H1230" s="171">
        <v>45</v>
      </c>
      <c r="I1230" s="172"/>
      <c r="L1230" s="168"/>
      <c r="M1230" s="173"/>
      <c r="T1230" s="174"/>
      <c r="AT1230" s="169" t="s">
        <v>197</v>
      </c>
      <c r="AU1230" s="169" t="s">
        <v>84</v>
      </c>
      <c r="AV1230" s="14" t="s">
        <v>193</v>
      </c>
      <c r="AW1230" s="14" t="s">
        <v>30</v>
      </c>
      <c r="AX1230" s="14" t="s">
        <v>80</v>
      </c>
      <c r="AY1230" s="169" t="s">
        <v>187</v>
      </c>
    </row>
    <row r="1231" spans="2:65" s="1" customFormat="1" ht="49.15" customHeight="1">
      <c r="B1231" s="32"/>
      <c r="C1231" s="137" t="s">
        <v>1204</v>
      </c>
      <c r="D1231" s="137" t="s">
        <v>189</v>
      </c>
      <c r="E1231" s="138" t="s">
        <v>1205</v>
      </c>
      <c r="F1231" s="139" t="s">
        <v>1206</v>
      </c>
      <c r="G1231" s="140" t="s">
        <v>397</v>
      </c>
      <c r="H1231" s="141">
        <v>49.4</v>
      </c>
      <c r="I1231" s="142"/>
      <c r="J1231" s="143">
        <f>ROUND(I1231*H1231,2)</f>
        <v>0</v>
      </c>
      <c r="K1231" s="144"/>
      <c r="L1231" s="32"/>
      <c r="M1231" s="145" t="s">
        <v>1</v>
      </c>
      <c r="N1231" s="146" t="s">
        <v>39</v>
      </c>
      <c r="P1231" s="147">
        <f>O1231*H1231</f>
        <v>0</v>
      </c>
      <c r="Q1231" s="147">
        <v>0</v>
      </c>
      <c r="R1231" s="147">
        <f>Q1231*H1231</f>
        <v>0</v>
      </c>
      <c r="S1231" s="147">
        <v>0</v>
      </c>
      <c r="T1231" s="148">
        <f>S1231*H1231</f>
        <v>0</v>
      </c>
      <c r="AR1231" s="149" t="s">
        <v>193</v>
      </c>
      <c r="AT1231" s="149" t="s">
        <v>189</v>
      </c>
      <c r="AU1231" s="149" t="s">
        <v>84</v>
      </c>
      <c r="AY1231" s="17" t="s">
        <v>187</v>
      </c>
      <c r="BE1231" s="150">
        <f>IF(N1231="základní",J1231,0)</f>
        <v>0</v>
      </c>
      <c r="BF1231" s="150">
        <f>IF(N1231="snížená",J1231,0)</f>
        <v>0</v>
      </c>
      <c r="BG1231" s="150">
        <f>IF(N1231="zákl. přenesená",J1231,0)</f>
        <v>0</v>
      </c>
      <c r="BH1231" s="150">
        <f>IF(N1231="sníž. přenesená",J1231,0)</f>
        <v>0</v>
      </c>
      <c r="BI1231" s="150">
        <f>IF(N1231="nulová",J1231,0)</f>
        <v>0</v>
      </c>
      <c r="BJ1231" s="17" t="s">
        <v>84</v>
      </c>
      <c r="BK1231" s="150">
        <f>ROUND(I1231*H1231,2)</f>
        <v>0</v>
      </c>
      <c r="BL1231" s="17" t="s">
        <v>193</v>
      </c>
      <c r="BM1231" s="149" t="s">
        <v>1207</v>
      </c>
    </row>
    <row r="1232" spans="2:65" s="12" customFormat="1" ht="11.25">
      <c r="B1232" s="155"/>
      <c r="D1232" s="151" t="s">
        <v>197</v>
      </c>
      <c r="E1232" s="156" t="s">
        <v>1</v>
      </c>
      <c r="F1232" s="157" t="s">
        <v>379</v>
      </c>
      <c r="H1232" s="156" t="s">
        <v>1</v>
      </c>
      <c r="I1232" s="158"/>
      <c r="L1232" s="155"/>
      <c r="M1232" s="159"/>
      <c r="T1232" s="160"/>
      <c r="AT1232" s="156" t="s">
        <v>197</v>
      </c>
      <c r="AU1232" s="156" t="s">
        <v>84</v>
      </c>
      <c r="AV1232" s="12" t="s">
        <v>80</v>
      </c>
      <c r="AW1232" s="12" t="s">
        <v>30</v>
      </c>
      <c r="AX1232" s="12" t="s">
        <v>73</v>
      </c>
      <c r="AY1232" s="156" t="s">
        <v>187</v>
      </c>
    </row>
    <row r="1233" spans="2:65" s="12" customFormat="1" ht="11.25">
      <c r="B1233" s="155"/>
      <c r="D1233" s="151" t="s">
        <v>197</v>
      </c>
      <c r="E1233" s="156" t="s">
        <v>1</v>
      </c>
      <c r="F1233" s="157" t="s">
        <v>307</v>
      </c>
      <c r="H1233" s="156" t="s">
        <v>1</v>
      </c>
      <c r="I1233" s="158"/>
      <c r="L1233" s="155"/>
      <c r="M1233" s="159"/>
      <c r="T1233" s="160"/>
      <c r="AT1233" s="156" t="s">
        <v>197</v>
      </c>
      <c r="AU1233" s="156" t="s">
        <v>84</v>
      </c>
      <c r="AV1233" s="12" t="s">
        <v>80</v>
      </c>
      <c r="AW1233" s="12" t="s">
        <v>30</v>
      </c>
      <c r="AX1233" s="12" t="s">
        <v>73</v>
      </c>
      <c r="AY1233" s="156" t="s">
        <v>187</v>
      </c>
    </row>
    <row r="1234" spans="2:65" s="13" customFormat="1" ht="11.25">
      <c r="B1234" s="161"/>
      <c r="D1234" s="151" t="s">
        <v>197</v>
      </c>
      <c r="E1234" s="162" t="s">
        <v>1</v>
      </c>
      <c r="F1234" s="163" t="s">
        <v>1208</v>
      </c>
      <c r="H1234" s="164">
        <v>5.2</v>
      </c>
      <c r="I1234" s="165"/>
      <c r="L1234" s="161"/>
      <c r="M1234" s="166"/>
      <c r="T1234" s="167"/>
      <c r="AT1234" s="162" t="s">
        <v>197</v>
      </c>
      <c r="AU1234" s="162" t="s">
        <v>84</v>
      </c>
      <c r="AV1234" s="13" t="s">
        <v>84</v>
      </c>
      <c r="AW1234" s="13" t="s">
        <v>30</v>
      </c>
      <c r="AX1234" s="13" t="s">
        <v>73</v>
      </c>
      <c r="AY1234" s="162" t="s">
        <v>187</v>
      </c>
    </row>
    <row r="1235" spans="2:65" s="13" customFormat="1" ht="11.25">
      <c r="B1235" s="161"/>
      <c r="D1235" s="151" t="s">
        <v>197</v>
      </c>
      <c r="E1235" s="162" t="s">
        <v>1</v>
      </c>
      <c r="F1235" s="163" t="s">
        <v>1209</v>
      </c>
      <c r="H1235" s="164">
        <v>16.8</v>
      </c>
      <c r="I1235" s="165"/>
      <c r="L1235" s="161"/>
      <c r="M1235" s="166"/>
      <c r="T1235" s="167"/>
      <c r="AT1235" s="162" t="s">
        <v>197</v>
      </c>
      <c r="AU1235" s="162" t="s">
        <v>84</v>
      </c>
      <c r="AV1235" s="13" t="s">
        <v>84</v>
      </c>
      <c r="AW1235" s="13" t="s">
        <v>30</v>
      </c>
      <c r="AX1235" s="13" t="s">
        <v>73</v>
      </c>
      <c r="AY1235" s="162" t="s">
        <v>187</v>
      </c>
    </row>
    <row r="1236" spans="2:65" s="13" customFormat="1" ht="11.25">
      <c r="B1236" s="161"/>
      <c r="D1236" s="151" t="s">
        <v>197</v>
      </c>
      <c r="E1236" s="162" t="s">
        <v>1</v>
      </c>
      <c r="F1236" s="163" t="s">
        <v>1210</v>
      </c>
      <c r="H1236" s="164">
        <v>3.6</v>
      </c>
      <c r="I1236" s="165"/>
      <c r="L1236" s="161"/>
      <c r="M1236" s="166"/>
      <c r="T1236" s="167"/>
      <c r="AT1236" s="162" t="s">
        <v>197</v>
      </c>
      <c r="AU1236" s="162" t="s">
        <v>84</v>
      </c>
      <c r="AV1236" s="13" t="s">
        <v>84</v>
      </c>
      <c r="AW1236" s="13" t="s">
        <v>30</v>
      </c>
      <c r="AX1236" s="13" t="s">
        <v>73</v>
      </c>
      <c r="AY1236" s="162" t="s">
        <v>187</v>
      </c>
    </row>
    <row r="1237" spans="2:65" s="12" customFormat="1" ht="11.25">
      <c r="B1237" s="155"/>
      <c r="D1237" s="151" t="s">
        <v>197</v>
      </c>
      <c r="E1237" s="156" t="s">
        <v>1</v>
      </c>
      <c r="F1237" s="157" t="s">
        <v>311</v>
      </c>
      <c r="H1237" s="156" t="s">
        <v>1</v>
      </c>
      <c r="I1237" s="158"/>
      <c r="L1237" s="155"/>
      <c r="M1237" s="159"/>
      <c r="T1237" s="160"/>
      <c r="AT1237" s="156" t="s">
        <v>197</v>
      </c>
      <c r="AU1237" s="156" t="s">
        <v>84</v>
      </c>
      <c r="AV1237" s="12" t="s">
        <v>80</v>
      </c>
      <c r="AW1237" s="12" t="s">
        <v>30</v>
      </c>
      <c r="AX1237" s="12" t="s">
        <v>73</v>
      </c>
      <c r="AY1237" s="156" t="s">
        <v>187</v>
      </c>
    </row>
    <row r="1238" spans="2:65" s="13" customFormat="1" ht="11.25">
      <c r="B1238" s="161"/>
      <c r="D1238" s="151" t="s">
        <v>197</v>
      </c>
      <c r="E1238" s="162" t="s">
        <v>1</v>
      </c>
      <c r="F1238" s="163" t="s">
        <v>1208</v>
      </c>
      <c r="H1238" s="164">
        <v>5.2</v>
      </c>
      <c r="I1238" s="165"/>
      <c r="L1238" s="161"/>
      <c r="M1238" s="166"/>
      <c r="T1238" s="167"/>
      <c r="AT1238" s="162" t="s">
        <v>197</v>
      </c>
      <c r="AU1238" s="162" t="s">
        <v>84</v>
      </c>
      <c r="AV1238" s="13" t="s">
        <v>84</v>
      </c>
      <c r="AW1238" s="13" t="s">
        <v>30</v>
      </c>
      <c r="AX1238" s="13" t="s">
        <v>73</v>
      </c>
      <c r="AY1238" s="162" t="s">
        <v>187</v>
      </c>
    </row>
    <row r="1239" spans="2:65" s="13" customFormat="1" ht="11.25">
      <c r="B1239" s="161"/>
      <c r="D1239" s="151" t="s">
        <v>197</v>
      </c>
      <c r="E1239" s="162" t="s">
        <v>1</v>
      </c>
      <c r="F1239" s="163" t="s">
        <v>1209</v>
      </c>
      <c r="H1239" s="164">
        <v>16.8</v>
      </c>
      <c r="I1239" s="165"/>
      <c r="L1239" s="161"/>
      <c r="M1239" s="166"/>
      <c r="T1239" s="167"/>
      <c r="AT1239" s="162" t="s">
        <v>197</v>
      </c>
      <c r="AU1239" s="162" t="s">
        <v>84</v>
      </c>
      <c r="AV1239" s="13" t="s">
        <v>84</v>
      </c>
      <c r="AW1239" s="13" t="s">
        <v>30</v>
      </c>
      <c r="AX1239" s="13" t="s">
        <v>73</v>
      </c>
      <c r="AY1239" s="162" t="s">
        <v>187</v>
      </c>
    </row>
    <row r="1240" spans="2:65" s="13" customFormat="1" ht="11.25">
      <c r="B1240" s="161"/>
      <c r="D1240" s="151" t="s">
        <v>197</v>
      </c>
      <c r="E1240" s="162" t="s">
        <v>1</v>
      </c>
      <c r="F1240" s="163" t="s">
        <v>1211</v>
      </c>
      <c r="H1240" s="164">
        <v>1.8</v>
      </c>
      <c r="I1240" s="165"/>
      <c r="L1240" s="161"/>
      <c r="M1240" s="166"/>
      <c r="T1240" s="167"/>
      <c r="AT1240" s="162" t="s">
        <v>197</v>
      </c>
      <c r="AU1240" s="162" t="s">
        <v>84</v>
      </c>
      <c r="AV1240" s="13" t="s">
        <v>84</v>
      </c>
      <c r="AW1240" s="13" t="s">
        <v>30</v>
      </c>
      <c r="AX1240" s="13" t="s">
        <v>73</v>
      </c>
      <c r="AY1240" s="162" t="s">
        <v>187</v>
      </c>
    </row>
    <row r="1241" spans="2:65" s="14" customFormat="1" ht="11.25">
      <c r="B1241" s="168"/>
      <c r="D1241" s="151" t="s">
        <v>197</v>
      </c>
      <c r="E1241" s="169" t="s">
        <v>1</v>
      </c>
      <c r="F1241" s="170" t="s">
        <v>202</v>
      </c>
      <c r="H1241" s="171">
        <v>49.4</v>
      </c>
      <c r="I1241" s="172"/>
      <c r="L1241" s="168"/>
      <c r="M1241" s="173"/>
      <c r="T1241" s="174"/>
      <c r="AT1241" s="169" t="s">
        <v>197</v>
      </c>
      <c r="AU1241" s="169" t="s">
        <v>84</v>
      </c>
      <c r="AV1241" s="14" t="s">
        <v>193</v>
      </c>
      <c r="AW1241" s="14" t="s">
        <v>30</v>
      </c>
      <c r="AX1241" s="14" t="s">
        <v>80</v>
      </c>
      <c r="AY1241" s="169" t="s">
        <v>187</v>
      </c>
    </row>
    <row r="1242" spans="2:65" s="1" customFormat="1" ht="24.2" customHeight="1">
      <c r="B1242" s="32"/>
      <c r="C1242" s="137" t="s">
        <v>1212</v>
      </c>
      <c r="D1242" s="137" t="s">
        <v>189</v>
      </c>
      <c r="E1242" s="138" t="s">
        <v>1213</v>
      </c>
      <c r="F1242" s="139" t="s">
        <v>1214</v>
      </c>
      <c r="G1242" s="140" t="s">
        <v>397</v>
      </c>
      <c r="H1242" s="141">
        <v>11.5</v>
      </c>
      <c r="I1242" s="142"/>
      <c r="J1242" s="143">
        <f>ROUND(I1242*H1242,2)</f>
        <v>0</v>
      </c>
      <c r="K1242" s="144"/>
      <c r="L1242" s="32"/>
      <c r="M1242" s="145" t="s">
        <v>1</v>
      </c>
      <c r="N1242" s="146" t="s">
        <v>39</v>
      </c>
      <c r="P1242" s="147">
        <f>O1242*H1242</f>
        <v>0</v>
      </c>
      <c r="Q1242" s="147">
        <v>0</v>
      </c>
      <c r="R1242" s="147">
        <f>Q1242*H1242</f>
        <v>0</v>
      </c>
      <c r="S1242" s="147">
        <v>0</v>
      </c>
      <c r="T1242" s="148">
        <f>S1242*H1242</f>
        <v>0</v>
      </c>
      <c r="AR1242" s="149" t="s">
        <v>193</v>
      </c>
      <c r="AT1242" s="149" t="s">
        <v>189</v>
      </c>
      <c r="AU1242" s="149" t="s">
        <v>84</v>
      </c>
      <c r="AY1242" s="17" t="s">
        <v>187</v>
      </c>
      <c r="BE1242" s="150">
        <f>IF(N1242="základní",J1242,0)</f>
        <v>0</v>
      </c>
      <c r="BF1242" s="150">
        <f>IF(N1242="snížená",J1242,0)</f>
        <v>0</v>
      </c>
      <c r="BG1242" s="150">
        <f>IF(N1242="zákl. přenesená",J1242,0)</f>
        <v>0</v>
      </c>
      <c r="BH1242" s="150">
        <f>IF(N1242="sníž. přenesená",J1242,0)</f>
        <v>0</v>
      </c>
      <c r="BI1242" s="150">
        <f>IF(N1242="nulová",J1242,0)</f>
        <v>0</v>
      </c>
      <c r="BJ1242" s="17" t="s">
        <v>84</v>
      </c>
      <c r="BK1242" s="150">
        <f>ROUND(I1242*H1242,2)</f>
        <v>0</v>
      </c>
      <c r="BL1242" s="17" t="s">
        <v>193</v>
      </c>
      <c r="BM1242" s="149" t="s">
        <v>1215</v>
      </c>
    </row>
    <row r="1243" spans="2:65" s="12" customFormat="1" ht="11.25">
      <c r="B1243" s="155"/>
      <c r="D1243" s="151" t="s">
        <v>197</v>
      </c>
      <c r="E1243" s="156" t="s">
        <v>1</v>
      </c>
      <c r="F1243" s="157" t="s">
        <v>379</v>
      </c>
      <c r="H1243" s="156" t="s">
        <v>1</v>
      </c>
      <c r="I1243" s="158"/>
      <c r="L1243" s="155"/>
      <c r="M1243" s="159"/>
      <c r="T1243" s="160"/>
      <c r="AT1243" s="156" t="s">
        <v>197</v>
      </c>
      <c r="AU1243" s="156" t="s">
        <v>84</v>
      </c>
      <c r="AV1243" s="12" t="s">
        <v>80</v>
      </c>
      <c r="AW1243" s="12" t="s">
        <v>30</v>
      </c>
      <c r="AX1243" s="12" t="s">
        <v>73</v>
      </c>
      <c r="AY1243" s="156" t="s">
        <v>187</v>
      </c>
    </row>
    <row r="1244" spans="2:65" s="13" customFormat="1" ht="11.25">
      <c r="B1244" s="161"/>
      <c r="D1244" s="151" t="s">
        <v>197</v>
      </c>
      <c r="E1244" s="162" t="s">
        <v>1</v>
      </c>
      <c r="F1244" s="163" t="s">
        <v>1216</v>
      </c>
      <c r="H1244" s="164">
        <v>11.5</v>
      </c>
      <c r="I1244" s="165"/>
      <c r="L1244" s="161"/>
      <c r="M1244" s="166"/>
      <c r="T1244" s="167"/>
      <c r="AT1244" s="162" t="s">
        <v>197</v>
      </c>
      <c r="AU1244" s="162" t="s">
        <v>84</v>
      </c>
      <c r="AV1244" s="13" t="s">
        <v>84</v>
      </c>
      <c r="AW1244" s="13" t="s">
        <v>30</v>
      </c>
      <c r="AX1244" s="13" t="s">
        <v>73</v>
      </c>
      <c r="AY1244" s="162" t="s">
        <v>187</v>
      </c>
    </row>
    <row r="1245" spans="2:65" s="14" customFormat="1" ht="11.25">
      <c r="B1245" s="168"/>
      <c r="D1245" s="151" t="s">
        <v>197</v>
      </c>
      <c r="E1245" s="169" t="s">
        <v>1</v>
      </c>
      <c r="F1245" s="170" t="s">
        <v>202</v>
      </c>
      <c r="H1245" s="171">
        <v>11.5</v>
      </c>
      <c r="I1245" s="172"/>
      <c r="L1245" s="168"/>
      <c r="M1245" s="173"/>
      <c r="T1245" s="174"/>
      <c r="AT1245" s="169" t="s">
        <v>197</v>
      </c>
      <c r="AU1245" s="169" t="s">
        <v>84</v>
      </c>
      <c r="AV1245" s="14" t="s">
        <v>193</v>
      </c>
      <c r="AW1245" s="14" t="s">
        <v>30</v>
      </c>
      <c r="AX1245" s="14" t="s">
        <v>80</v>
      </c>
      <c r="AY1245" s="169" t="s">
        <v>187</v>
      </c>
    </row>
    <row r="1246" spans="2:65" s="1" customFormat="1" ht="24.2" customHeight="1">
      <c r="B1246" s="32"/>
      <c r="C1246" s="137" t="s">
        <v>1217</v>
      </c>
      <c r="D1246" s="137" t="s">
        <v>189</v>
      </c>
      <c r="E1246" s="138" t="s">
        <v>1218</v>
      </c>
      <c r="F1246" s="139" t="s">
        <v>1219</v>
      </c>
      <c r="G1246" s="140" t="s">
        <v>397</v>
      </c>
      <c r="H1246" s="141">
        <v>8</v>
      </c>
      <c r="I1246" s="142"/>
      <c r="J1246" s="143">
        <f>ROUND(I1246*H1246,2)</f>
        <v>0</v>
      </c>
      <c r="K1246" s="144"/>
      <c r="L1246" s="32"/>
      <c r="M1246" s="145" t="s">
        <v>1</v>
      </c>
      <c r="N1246" s="146" t="s">
        <v>39</v>
      </c>
      <c r="P1246" s="147">
        <f>O1246*H1246</f>
        <v>0</v>
      </c>
      <c r="Q1246" s="147">
        <v>0</v>
      </c>
      <c r="R1246" s="147">
        <f>Q1246*H1246</f>
        <v>0</v>
      </c>
      <c r="S1246" s="147">
        <v>0</v>
      </c>
      <c r="T1246" s="148">
        <f>S1246*H1246</f>
        <v>0</v>
      </c>
      <c r="AR1246" s="149" t="s">
        <v>193</v>
      </c>
      <c r="AT1246" s="149" t="s">
        <v>189</v>
      </c>
      <c r="AU1246" s="149" t="s">
        <v>84</v>
      </c>
      <c r="AY1246" s="17" t="s">
        <v>187</v>
      </c>
      <c r="BE1246" s="150">
        <f>IF(N1246="základní",J1246,0)</f>
        <v>0</v>
      </c>
      <c r="BF1246" s="150">
        <f>IF(N1246="snížená",J1246,0)</f>
        <v>0</v>
      </c>
      <c r="BG1246" s="150">
        <f>IF(N1246="zákl. přenesená",J1246,0)</f>
        <v>0</v>
      </c>
      <c r="BH1246" s="150">
        <f>IF(N1246="sníž. přenesená",J1246,0)</f>
        <v>0</v>
      </c>
      <c r="BI1246" s="150">
        <f>IF(N1246="nulová",J1246,0)</f>
        <v>0</v>
      </c>
      <c r="BJ1246" s="17" t="s">
        <v>84</v>
      </c>
      <c r="BK1246" s="150">
        <f>ROUND(I1246*H1246,2)</f>
        <v>0</v>
      </c>
      <c r="BL1246" s="17" t="s">
        <v>193</v>
      </c>
      <c r="BM1246" s="149" t="s">
        <v>1220</v>
      </c>
    </row>
    <row r="1247" spans="2:65" s="12" customFormat="1" ht="11.25">
      <c r="B1247" s="155"/>
      <c r="D1247" s="151" t="s">
        <v>197</v>
      </c>
      <c r="E1247" s="156" t="s">
        <v>1</v>
      </c>
      <c r="F1247" s="157" t="s">
        <v>379</v>
      </c>
      <c r="H1247" s="156" t="s">
        <v>1</v>
      </c>
      <c r="I1247" s="158"/>
      <c r="L1247" s="155"/>
      <c r="M1247" s="159"/>
      <c r="T1247" s="160"/>
      <c r="AT1247" s="156" t="s">
        <v>197</v>
      </c>
      <c r="AU1247" s="156" t="s">
        <v>84</v>
      </c>
      <c r="AV1247" s="12" t="s">
        <v>80</v>
      </c>
      <c r="AW1247" s="12" t="s">
        <v>30</v>
      </c>
      <c r="AX1247" s="12" t="s">
        <v>73</v>
      </c>
      <c r="AY1247" s="156" t="s">
        <v>187</v>
      </c>
    </row>
    <row r="1248" spans="2:65" s="13" customFormat="1" ht="11.25">
      <c r="B1248" s="161"/>
      <c r="D1248" s="151" t="s">
        <v>197</v>
      </c>
      <c r="E1248" s="162" t="s">
        <v>1</v>
      </c>
      <c r="F1248" s="163" t="s">
        <v>1221</v>
      </c>
      <c r="H1248" s="164">
        <v>8</v>
      </c>
      <c r="I1248" s="165"/>
      <c r="L1248" s="161"/>
      <c r="M1248" s="166"/>
      <c r="T1248" s="167"/>
      <c r="AT1248" s="162" t="s">
        <v>197</v>
      </c>
      <c r="AU1248" s="162" t="s">
        <v>84</v>
      </c>
      <c r="AV1248" s="13" t="s">
        <v>84</v>
      </c>
      <c r="AW1248" s="13" t="s">
        <v>30</v>
      </c>
      <c r="AX1248" s="13" t="s">
        <v>73</v>
      </c>
      <c r="AY1248" s="162" t="s">
        <v>187</v>
      </c>
    </row>
    <row r="1249" spans="2:65" s="14" customFormat="1" ht="11.25">
      <c r="B1249" s="168"/>
      <c r="D1249" s="151" t="s">
        <v>197</v>
      </c>
      <c r="E1249" s="169" t="s">
        <v>1</v>
      </c>
      <c r="F1249" s="170" t="s">
        <v>202</v>
      </c>
      <c r="H1249" s="171">
        <v>8</v>
      </c>
      <c r="I1249" s="172"/>
      <c r="L1249" s="168"/>
      <c r="M1249" s="173"/>
      <c r="T1249" s="174"/>
      <c r="AT1249" s="169" t="s">
        <v>197</v>
      </c>
      <c r="AU1249" s="169" t="s">
        <v>84</v>
      </c>
      <c r="AV1249" s="14" t="s">
        <v>193</v>
      </c>
      <c r="AW1249" s="14" t="s">
        <v>30</v>
      </c>
      <c r="AX1249" s="14" t="s">
        <v>80</v>
      </c>
      <c r="AY1249" s="169" t="s">
        <v>187</v>
      </c>
    </row>
    <row r="1250" spans="2:65" s="1" customFormat="1" ht="33" customHeight="1">
      <c r="B1250" s="32"/>
      <c r="C1250" s="137" t="s">
        <v>1222</v>
      </c>
      <c r="D1250" s="137" t="s">
        <v>189</v>
      </c>
      <c r="E1250" s="138" t="s">
        <v>1223</v>
      </c>
      <c r="F1250" s="139" t="s">
        <v>1224</v>
      </c>
      <c r="G1250" s="140" t="s">
        <v>245</v>
      </c>
      <c r="H1250" s="141">
        <v>156.05000000000001</v>
      </c>
      <c r="I1250" s="142"/>
      <c r="J1250" s="143">
        <f>ROUND(I1250*H1250,2)</f>
        <v>0</v>
      </c>
      <c r="K1250" s="144"/>
      <c r="L1250" s="32"/>
      <c r="M1250" s="145" t="s">
        <v>1</v>
      </c>
      <c r="N1250" s="146" t="s">
        <v>39</v>
      </c>
      <c r="P1250" s="147">
        <f>O1250*H1250</f>
        <v>0</v>
      </c>
      <c r="Q1250" s="147">
        <v>0</v>
      </c>
      <c r="R1250" s="147">
        <f>Q1250*H1250</f>
        <v>0</v>
      </c>
      <c r="S1250" s="147">
        <v>0</v>
      </c>
      <c r="T1250" s="148">
        <f>S1250*H1250</f>
        <v>0</v>
      </c>
      <c r="AR1250" s="149" t="s">
        <v>193</v>
      </c>
      <c r="AT1250" s="149" t="s">
        <v>189</v>
      </c>
      <c r="AU1250" s="149" t="s">
        <v>84</v>
      </c>
      <c r="AY1250" s="17" t="s">
        <v>187</v>
      </c>
      <c r="BE1250" s="150">
        <f>IF(N1250="základní",J1250,0)</f>
        <v>0</v>
      </c>
      <c r="BF1250" s="150">
        <f>IF(N1250="snížená",J1250,0)</f>
        <v>0</v>
      </c>
      <c r="BG1250" s="150">
        <f>IF(N1250="zákl. přenesená",J1250,0)</f>
        <v>0</v>
      </c>
      <c r="BH1250" s="150">
        <f>IF(N1250="sníž. přenesená",J1250,0)</f>
        <v>0</v>
      </c>
      <c r="BI1250" s="150">
        <f>IF(N1250="nulová",J1250,0)</f>
        <v>0</v>
      </c>
      <c r="BJ1250" s="17" t="s">
        <v>84</v>
      </c>
      <c r="BK1250" s="150">
        <f>ROUND(I1250*H1250,2)</f>
        <v>0</v>
      </c>
      <c r="BL1250" s="17" t="s">
        <v>193</v>
      </c>
      <c r="BM1250" s="149" t="s">
        <v>1225</v>
      </c>
    </row>
    <row r="1251" spans="2:65" s="1" customFormat="1" ht="29.25">
      <c r="B1251" s="32"/>
      <c r="D1251" s="151" t="s">
        <v>195</v>
      </c>
      <c r="F1251" s="152" t="s">
        <v>1226</v>
      </c>
      <c r="I1251" s="153"/>
      <c r="L1251" s="32"/>
      <c r="M1251" s="154"/>
      <c r="T1251" s="56"/>
      <c r="AT1251" s="17" t="s">
        <v>195</v>
      </c>
      <c r="AU1251" s="17" t="s">
        <v>84</v>
      </c>
    </row>
    <row r="1252" spans="2:65" s="12" customFormat="1" ht="11.25">
      <c r="B1252" s="155"/>
      <c r="D1252" s="151" t="s">
        <v>197</v>
      </c>
      <c r="E1252" s="156" t="s">
        <v>1</v>
      </c>
      <c r="F1252" s="157" t="s">
        <v>379</v>
      </c>
      <c r="H1252" s="156" t="s">
        <v>1</v>
      </c>
      <c r="I1252" s="158"/>
      <c r="L1252" s="155"/>
      <c r="M1252" s="159"/>
      <c r="T1252" s="160"/>
      <c r="AT1252" s="156" t="s">
        <v>197</v>
      </c>
      <c r="AU1252" s="156" t="s">
        <v>84</v>
      </c>
      <c r="AV1252" s="12" t="s">
        <v>80</v>
      </c>
      <c r="AW1252" s="12" t="s">
        <v>30</v>
      </c>
      <c r="AX1252" s="12" t="s">
        <v>73</v>
      </c>
      <c r="AY1252" s="156" t="s">
        <v>187</v>
      </c>
    </row>
    <row r="1253" spans="2:65" s="13" customFormat="1" ht="11.25">
      <c r="B1253" s="161"/>
      <c r="D1253" s="151" t="s">
        <v>197</v>
      </c>
      <c r="E1253" s="162" t="s">
        <v>1</v>
      </c>
      <c r="F1253" s="163" t="s">
        <v>1227</v>
      </c>
      <c r="H1253" s="164">
        <v>156.05000000000001</v>
      </c>
      <c r="I1253" s="165"/>
      <c r="L1253" s="161"/>
      <c r="M1253" s="166"/>
      <c r="T1253" s="167"/>
      <c r="AT1253" s="162" t="s">
        <v>197</v>
      </c>
      <c r="AU1253" s="162" t="s">
        <v>84</v>
      </c>
      <c r="AV1253" s="13" t="s">
        <v>84</v>
      </c>
      <c r="AW1253" s="13" t="s">
        <v>30</v>
      </c>
      <c r="AX1253" s="13" t="s">
        <v>73</v>
      </c>
      <c r="AY1253" s="162" t="s">
        <v>187</v>
      </c>
    </row>
    <row r="1254" spans="2:65" s="14" customFormat="1" ht="11.25">
      <c r="B1254" s="168"/>
      <c r="D1254" s="151" t="s">
        <v>197</v>
      </c>
      <c r="E1254" s="169" t="s">
        <v>1</v>
      </c>
      <c r="F1254" s="170" t="s">
        <v>202</v>
      </c>
      <c r="H1254" s="171">
        <v>156.05000000000001</v>
      </c>
      <c r="I1254" s="172"/>
      <c r="L1254" s="168"/>
      <c r="M1254" s="173"/>
      <c r="T1254" s="174"/>
      <c r="AT1254" s="169" t="s">
        <v>197</v>
      </c>
      <c r="AU1254" s="169" t="s">
        <v>84</v>
      </c>
      <c r="AV1254" s="14" t="s">
        <v>193</v>
      </c>
      <c r="AW1254" s="14" t="s">
        <v>30</v>
      </c>
      <c r="AX1254" s="14" t="s">
        <v>80</v>
      </c>
      <c r="AY1254" s="169" t="s">
        <v>187</v>
      </c>
    </row>
    <row r="1255" spans="2:65" s="1" customFormat="1" ht="37.9" customHeight="1">
      <c r="B1255" s="32"/>
      <c r="C1255" s="137" t="s">
        <v>1228</v>
      </c>
      <c r="D1255" s="137" t="s">
        <v>189</v>
      </c>
      <c r="E1255" s="138" t="s">
        <v>1229</v>
      </c>
      <c r="F1255" s="139" t="s">
        <v>1230</v>
      </c>
      <c r="G1255" s="140" t="s">
        <v>245</v>
      </c>
      <c r="H1255" s="141">
        <v>377.13</v>
      </c>
      <c r="I1255" s="142"/>
      <c r="J1255" s="143">
        <f>ROUND(I1255*H1255,2)</f>
        <v>0</v>
      </c>
      <c r="K1255" s="144"/>
      <c r="L1255" s="32"/>
      <c r="M1255" s="145" t="s">
        <v>1</v>
      </c>
      <c r="N1255" s="146" t="s">
        <v>39</v>
      </c>
      <c r="P1255" s="147">
        <f>O1255*H1255</f>
        <v>0</v>
      </c>
      <c r="Q1255" s="147">
        <v>0</v>
      </c>
      <c r="R1255" s="147">
        <f>Q1255*H1255</f>
        <v>0</v>
      </c>
      <c r="S1255" s="147">
        <v>0</v>
      </c>
      <c r="T1255" s="148">
        <f>S1255*H1255</f>
        <v>0</v>
      </c>
      <c r="AR1255" s="149" t="s">
        <v>193</v>
      </c>
      <c r="AT1255" s="149" t="s">
        <v>189</v>
      </c>
      <c r="AU1255" s="149" t="s">
        <v>84</v>
      </c>
      <c r="AY1255" s="17" t="s">
        <v>187</v>
      </c>
      <c r="BE1255" s="150">
        <f>IF(N1255="základní",J1255,0)</f>
        <v>0</v>
      </c>
      <c r="BF1255" s="150">
        <f>IF(N1255="snížená",J1255,0)</f>
        <v>0</v>
      </c>
      <c r="BG1255" s="150">
        <f>IF(N1255="zákl. přenesená",J1255,0)</f>
        <v>0</v>
      </c>
      <c r="BH1255" s="150">
        <f>IF(N1255="sníž. přenesená",J1255,0)</f>
        <v>0</v>
      </c>
      <c r="BI1255" s="150">
        <f>IF(N1255="nulová",J1255,0)</f>
        <v>0</v>
      </c>
      <c r="BJ1255" s="17" t="s">
        <v>84</v>
      </c>
      <c r="BK1255" s="150">
        <f>ROUND(I1255*H1255,2)</f>
        <v>0</v>
      </c>
      <c r="BL1255" s="17" t="s">
        <v>193</v>
      </c>
      <c r="BM1255" s="149" t="s">
        <v>1231</v>
      </c>
    </row>
    <row r="1256" spans="2:65" s="1" customFormat="1" ht="29.25">
      <c r="B1256" s="32"/>
      <c r="D1256" s="151" t="s">
        <v>195</v>
      </c>
      <c r="F1256" s="152" t="s">
        <v>1226</v>
      </c>
      <c r="I1256" s="153"/>
      <c r="L1256" s="32"/>
      <c r="M1256" s="154"/>
      <c r="T1256" s="56"/>
      <c r="AT1256" s="17" t="s">
        <v>195</v>
      </c>
      <c r="AU1256" s="17" t="s">
        <v>84</v>
      </c>
    </row>
    <row r="1257" spans="2:65" s="12" customFormat="1" ht="11.25">
      <c r="B1257" s="155"/>
      <c r="D1257" s="151" t="s">
        <v>197</v>
      </c>
      <c r="E1257" s="156" t="s">
        <v>1</v>
      </c>
      <c r="F1257" s="157" t="s">
        <v>379</v>
      </c>
      <c r="H1257" s="156" t="s">
        <v>1</v>
      </c>
      <c r="I1257" s="158"/>
      <c r="L1257" s="155"/>
      <c r="M1257" s="159"/>
      <c r="T1257" s="160"/>
      <c r="AT1257" s="156" t="s">
        <v>197</v>
      </c>
      <c r="AU1257" s="156" t="s">
        <v>84</v>
      </c>
      <c r="AV1257" s="12" t="s">
        <v>80</v>
      </c>
      <c r="AW1257" s="12" t="s">
        <v>30</v>
      </c>
      <c r="AX1257" s="12" t="s">
        <v>73</v>
      </c>
      <c r="AY1257" s="156" t="s">
        <v>187</v>
      </c>
    </row>
    <row r="1258" spans="2:65" s="12" customFormat="1" ht="11.25">
      <c r="B1258" s="155"/>
      <c r="D1258" s="151" t="s">
        <v>197</v>
      </c>
      <c r="E1258" s="156" t="s">
        <v>1</v>
      </c>
      <c r="F1258" s="157" t="s">
        <v>307</v>
      </c>
      <c r="H1258" s="156" t="s">
        <v>1</v>
      </c>
      <c r="I1258" s="158"/>
      <c r="L1258" s="155"/>
      <c r="M1258" s="159"/>
      <c r="T1258" s="160"/>
      <c r="AT1258" s="156" t="s">
        <v>197</v>
      </c>
      <c r="AU1258" s="156" t="s">
        <v>84</v>
      </c>
      <c r="AV1258" s="12" t="s">
        <v>80</v>
      </c>
      <c r="AW1258" s="12" t="s">
        <v>30</v>
      </c>
      <c r="AX1258" s="12" t="s">
        <v>73</v>
      </c>
      <c r="AY1258" s="156" t="s">
        <v>187</v>
      </c>
    </row>
    <row r="1259" spans="2:65" s="13" customFormat="1" ht="11.25">
      <c r="B1259" s="161"/>
      <c r="D1259" s="151" t="s">
        <v>197</v>
      </c>
      <c r="E1259" s="162" t="s">
        <v>1</v>
      </c>
      <c r="F1259" s="163" t="s">
        <v>1232</v>
      </c>
      <c r="H1259" s="164">
        <v>80.14</v>
      </c>
      <c r="I1259" s="165"/>
      <c r="L1259" s="161"/>
      <c r="M1259" s="166"/>
      <c r="T1259" s="167"/>
      <c r="AT1259" s="162" t="s">
        <v>197</v>
      </c>
      <c r="AU1259" s="162" t="s">
        <v>84</v>
      </c>
      <c r="AV1259" s="13" t="s">
        <v>84</v>
      </c>
      <c r="AW1259" s="13" t="s">
        <v>30</v>
      </c>
      <c r="AX1259" s="13" t="s">
        <v>73</v>
      </c>
      <c r="AY1259" s="162" t="s">
        <v>187</v>
      </c>
    </row>
    <row r="1260" spans="2:65" s="13" customFormat="1" ht="11.25">
      <c r="B1260" s="161"/>
      <c r="D1260" s="151" t="s">
        <v>197</v>
      </c>
      <c r="E1260" s="162" t="s">
        <v>1</v>
      </c>
      <c r="F1260" s="163" t="s">
        <v>1233</v>
      </c>
      <c r="H1260" s="164">
        <v>78.56</v>
      </c>
      <c r="I1260" s="165"/>
      <c r="L1260" s="161"/>
      <c r="M1260" s="166"/>
      <c r="T1260" s="167"/>
      <c r="AT1260" s="162" t="s">
        <v>197</v>
      </c>
      <c r="AU1260" s="162" t="s">
        <v>84</v>
      </c>
      <c r="AV1260" s="13" t="s">
        <v>84</v>
      </c>
      <c r="AW1260" s="13" t="s">
        <v>30</v>
      </c>
      <c r="AX1260" s="13" t="s">
        <v>73</v>
      </c>
      <c r="AY1260" s="162" t="s">
        <v>187</v>
      </c>
    </row>
    <row r="1261" spans="2:65" s="13" customFormat="1" ht="11.25">
      <c r="B1261" s="161"/>
      <c r="D1261" s="151" t="s">
        <v>197</v>
      </c>
      <c r="E1261" s="162" t="s">
        <v>1</v>
      </c>
      <c r="F1261" s="163" t="s">
        <v>1234</v>
      </c>
      <c r="H1261" s="164">
        <v>16.350000000000001</v>
      </c>
      <c r="I1261" s="165"/>
      <c r="L1261" s="161"/>
      <c r="M1261" s="166"/>
      <c r="T1261" s="167"/>
      <c r="AT1261" s="162" t="s">
        <v>197</v>
      </c>
      <c r="AU1261" s="162" t="s">
        <v>84</v>
      </c>
      <c r="AV1261" s="13" t="s">
        <v>84</v>
      </c>
      <c r="AW1261" s="13" t="s">
        <v>30</v>
      </c>
      <c r="AX1261" s="13" t="s">
        <v>73</v>
      </c>
      <c r="AY1261" s="162" t="s">
        <v>187</v>
      </c>
    </row>
    <row r="1262" spans="2:65" s="12" customFormat="1" ht="11.25">
      <c r="B1262" s="155"/>
      <c r="D1262" s="151" t="s">
        <v>197</v>
      </c>
      <c r="E1262" s="156" t="s">
        <v>1</v>
      </c>
      <c r="F1262" s="157" t="s">
        <v>311</v>
      </c>
      <c r="H1262" s="156" t="s">
        <v>1</v>
      </c>
      <c r="I1262" s="158"/>
      <c r="L1262" s="155"/>
      <c r="M1262" s="159"/>
      <c r="T1262" s="160"/>
      <c r="AT1262" s="156" t="s">
        <v>197</v>
      </c>
      <c r="AU1262" s="156" t="s">
        <v>84</v>
      </c>
      <c r="AV1262" s="12" t="s">
        <v>80</v>
      </c>
      <c r="AW1262" s="12" t="s">
        <v>30</v>
      </c>
      <c r="AX1262" s="12" t="s">
        <v>73</v>
      </c>
      <c r="AY1262" s="156" t="s">
        <v>187</v>
      </c>
    </row>
    <row r="1263" spans="2:65" s="13" customFormat="1" ht="11.25">
      <c r="B1263" s="161"/>
      <c r="D1263" s="151" t="s">
        <v>197</v>
      </c>
      <c r="E1263" s="162" t="s">
        <v>1</v>
      </c>
      <c r="F1263" s="163" t="s">
        <v>1235</v>
      </c>
      <c r="H1263" s="164">
        <v>82.92</v>
      </c>
      <c r="I1263" s="165"/>
      <c r="L1263" s="161"/>
      <c r="M1263" s="166"/>
      <c r="T1263" s="167"/>
      <c r="AT1263" s="162" t="s">
        <v>197</v>
      </c>
      <c r="AU1263" s="162" t="s">
        <v>84</v>
      </c>
      <c r="AV1263" s="13" t="s">
        <v>84</v>
      </c>
      <c r="AW1263" s="13" t="s">
        <v>30</v>
      </c>
      <c r="AX1263" s="13" t="s">
        <v>73</v>
      </c>
      <c r="AY1263" s="162" t="s">
        <v>187</v>
      </c>
    </row>
    <row r="1264" spans="2:65" s="13" customFormat="1" ht="11.25">
      <c r="B1264" s="161"/>
      <c r="D1264" s="151" t="s">
        <v>197</v>
      </c>
      <c r="E1264" s="162" t="s">
        <v>1</v>
      </c>
      <c r="F1264" s="163" t="s">
        <v>1236</v>
      </c>
      <c r="H1264" s="164">
        <v>81.28</v>
      </c>
      <c r="I1264" s="165"/>
      <c r="L1264" s="161"/>
      <c r="M1264" s="166"/>
      <c r="T1264" s="167"/>
      <c r="AT1264" s="162" t="s">
        <v>197</v>
      </c>
      <c r="AU1264" s="162" t="s">
        <v>84</v>
      </c>
      <c r="AV1264" s="13" t="s">
        <v>84</v>
      </c>
      <c r="AW1264" s="13" t="s">
        <v>30</v>
      </c>
      <c r="AX1264" s="13" t="s">
        <v>73</v>
      </c>
      <c r="AY1264" s="162" t="s">
        <v>187</v>
      </c>
    </row>
    <row r="1265" spans="2:65" s="13" customFormat="1" ht="11.25">
      <c r="B1265" s="161"/>
      <c r="D1265" s="151" t="s">
        <v>197</v>
      </c>
      <c r="E1265" s="162" t="s">
        <v>1</v>
      </c>
      <c r="F1265" s="163" t="s">
        <v>1237</v>
      </c>
      <c r="H1265" s="164">
        <v>37.880000000000003</v>
      </c>
      <c r="I1265" s="165"/>
      <c r="L1265" s="161"/>
      <c r="M1265" s="166"/>
      <c r="T1265" s="167"/>
      <c r="AT1265" s="162" t="s">
        <v>197</v>
      </c>
      <c r="AU1265" s="162" t="s">
        <v>84</v>
      </c>
      <c r="AV1265" s="13" t="s">
        <v>84</v>
      </c>
      <c r="AW1265" s="13" t="s">
        <v>30</v>
      </c>
      <c r="AX1265" s="13" t="s">
        <v>73</v>
      </c>
      <c r="AY1265" s="162" t="s">
        <v>187</v>
      </c>
    </row>
    <row r="1266" spans="2:65" s="14" customFormat="1" ht="11.25">
      <c r="B1266" s="168"/>
      <c r="D1266" s="151" t="s">
        <v>197</v>
      </c>
      <c r="E1266" s="169" t="s">
        <v>1</v>
      </c>
      <c r="F1266" s="170" t="s">
        <v>202</v>
      </c>
      <c r="H1266" s="171">
        <v>377.13</v>
      </c>
      <c r="I1266" s="172"/>
      <c r="L1266" s="168"/>
      <c r="M1266" s="173"/>
      <c r="T1266" s="174"/>
      <c r="AT1266" s="169" t="s">
        <v>197</v>
      </c>
      <c r="AU1266" s="169" t="s">
        <v>84</v>
      </c>
      <c r="AV1266" s="14" t="s">
        <v>193</v>
      </c>
      <c r="AW1266" s="14" t="s">
        <v>30</v>
      </c>
      <c r="AX1266" s="14" t="s">
        <v>80</v>
      </c>
      <c r="AY1266" s="169" t="s">
        <v>187</v>
      </c>
    </row>
    <row r="1267" spans="2:65" s="1" customFormat="1" ht="37.9" customHeight="1">
      <c r="B1267" s="32"/>
      <c r="C1267" s="137" t="s">
        <v>1238</v>
      </c>
      <c r="D1267" s="137" t="s">
        <v>189</v>
      </c>
      <c r="E1267" s="138" t="s">
        <v>1239</v>
      </c>
      <c r="F1267" s="139" t="s">
        <v>1240</v>
      </c>
      <c r="G1267" s="140" t="s">
        <v>245</v>
      </c>
      <c r="H1267" s="141">
        <v>1474.3820000000001</v>
      </c>
      <c r="I1267" s="142"/>
      <c r="J1267" s="143">
        <f>ROUND(I1267*H1267,2)</f>
        <v>0</v>
      </c>
      <c r="K1267" s="144"/>
      <c r="L1267" s="32"/>
      <c r="M1267" s="145" t="s">
        <v>1</v>
      </c>
      <c r="N1267" s="146" t="s">
        <v>39</v>
      </c>
      <c r="P1267" s="147">
        <f>O1267*H1267</f>
        <v>0</v>
      </c>
      <c r="Q1267" s="147">
        <v>0</v>
      </c>
      <c r="R1267" s="147">
        <f>Q1267*H1267</f>
        <v>0</v>
      </c>
      <c r="S1267" s="147">
        <v>0</v>
      </c>
      <c r="T1267" s="148">
        <f>S1267*H1267</f>
        <v>0</v>
      </c>
      <c r="AR1267" s="149" t="s">
        <v>193</v>
      </c>
      <c r="AT1267" s="149" t="s">
        <v>189</v>
      </c>
      <c r="AU1267" s="149" t="s">
        <v>84</v>
      </c>
      <c r="AY1267" s="17" t="s">
        <v>187</v>
      </c>
      <c r="BE1267" s="150">
        <f>IF(N1267="základní",J1267,0)</f>
        <v>0</v>
      </c>
      <c r="BF1267" s="150">
        <f>IF(N1267="snížená",J1267,0)</f>
        <v>0</v>
      </c>
      <c r="BG1267" s="150">
        <f>IF(N1267="zákl. přenesená",J1267,0)</f>
        <v>0</v>
      </c>
      <c r="BH1267" s="150">
        <f>IF(N1267="sníž. přenesená",J1267,0)</f>
        <v>0</v>
      </c>
      <c r="BI1267" s="150">
        <f>IF(N1267="nulová",J1267,0)</f>
        <v>0</v>
      </c>
      <c r="BJ1267" s="17" t="s">
        <v>84</v>
      </c>
      <c r="BK1267" s="150">
        <f>ROUND(I1267*H1267,2)</f>
        <v>0</v>
      </c>
      <c r="BL1267" s="17" t="s">
        <v>193</v>
      </c>
      <c r="BM1267" s="149" t="s">
        <v>1241</v>
      </c>
    </row>
    <row r="1268" spans="2:65" s="1" customFormat="1" ht="29.25">
      <c r="B1268" s="32"/>
      <c r="D1268" s="151" t="s">
        <v>195</v>
      </c>
      <c r="F1268" s="152" t="s">
        <v>1226</v>
      </c>
      <c r="I1268" s="153"/>
      <c r="L1268" s="32"/>
      <c r="M1268" s="154"/>
      <c r="T1268" s="56"/>
      <c r="AT1268" s="17" t="s">
        <v>195</v>
      </c>
      <c r="AU1268" s="17" t="s">
        <v>84</v>
      </c>
    </row>
    <row r="1269" spans="2:65" s="12" customFormat="1" ht="11.25">
      <c r="B1269" s="155"/>
      <c r="D1269" s="151" t="s">
        <v>197</v>
      </c>
      <c r="E1269" s="156" t="s">
        <v>1</v>
      </c>
      <c r="F1269" s="157" t="s">
        <v>379</v>
      </c>
      <c r="H1269" s="156" t="s">
        <v>1</v>
      </c>
      <c r="I1269" s="158"/>
      <c r="L1269" s="155"/>
      <c r="M1269" s="159"/>
      <c r="T1269" s="160"/>
      <c r="AT1269" s="156" t="s">
        <v>197</v>
      </c>
      <c r="AU1269" s="156" t="s">
        <v>84</v>
      </c>
      <c r="AV1269" s="12" t="s">
        <v>80</v>
      </c>
      <c r="AW1269" s="12" t="s">
        <v>30</v>
      </c>
      <c r="AX1269" s="12" t="s">
        <v>73</v>
      </c>
      <c r="AY1269" s="156" t="s">
        <v>187</v>
      </c>
    </row>
    <row r="1270" spans="2:65" s="12" customFormat="1" ht="11.25">
      <c r="B1270" s="155"/>
      <c r="D1270" s="151" t="s">
        <v>197</v>
      </c>
      <c r="E1270" s="156" t="s">
        <v>1</v>
      </c>
      <c r="F1270" s="157" t="s">
        <v>400</v>
      </c>
      <c r="H1270" s="156" t="s">
        <v>1</v>
      </c>
      <c r="I1270" s="158"/>
      <c r="L1270" s="155"/>
      <c r="M1270" s="159"/>
      <c r="T1270" s="160"/>
      <c r="AT1270" s="156" t="s">
        <v>197</v>
      </c>
      <c r="AU1270" s="156" t="s">
        <v>84</v>
      </c>
      <c r="AV1270" s="12" t="s">
        <v>80</v>
      </c>
      <c r="AW1270" s="12" t="s">
        <v>30</v>
      </c>
      <c r="AX1270" s="12" t="s">
        <v>73</v>
      </c>
      <c r="AY1270" s="156" t="s">
        <v>187</v>
      </c>
    </row>
    <row r="1271" spans="2:65" s="13" customFormat="1" ht="11.25">
      <c r="B1271" s="161"/>
      <c r="D1271" s="151" t="s">
        <v>197</v>
      </c>
      <c r="E1271" s="162" t="s">
        <v>1</v>
      </c>
      <c r="F1271" s="163" t="s">
        <v>1242</v>
      </c>
      <c r="H1271" s="164">
        <v>70.3</v>
      </c>
      <c r="I1271" s="165"/>
      <c r="L1271" s="161"/>
      <c r="M1271" s="166"/>
      <c r="T1271" s="167"/>
      <c r="AT1271" s="162" t="s">
        <v>197</v>
      </c>
      <c r="AU1271" s="162" t="s">
        <v>84</v>
      </c>
      <c r="AV1271" s="13" t="s">
        <v>84</v>
      </c>
      <c r="AW1271" s="13" t="s">
        <v>30</v>
      </c>
      <c r="AX1271" s="13" t="s">
        <v>73</v>
      </c>
      <c r="AY1271" s="162" t="s">
        <v>187</v>
      </c>
    </row>
    <row r="1272" spans="2:65" s="13" customFormat="1" ht="11.25">
      <c r="B1272" s="161"/>
      <c r="D1272" s="151" t="s">
        <v>197</v>
      </c>
      <c r="E1272" s="162" t="s">
        <v>1</v>
      </c>
      <c r="F1272" s="163" t="s">
        <v>1243</v>
      </c>
      <c r="H1272" s="164">
        <v>7.6</v>
      </c>
      <c r="I1272" s="165"/>
      <c r="L1272" s="161"/>
      <c r="M1272" s="166"/>
      <c r="T1272" s="167"/>
      <c r="AT1272" s="162" t="s">
        <v>197</v>
      </c>
      <c r="AU1272" s="162" t="s">
        <v>84</v>
      </c>
      <c r="AV1272" s="13" t="s">
        <v>84</v>
      </c>
      <c r="AW1272" s="13" t="s">
        <v>30</v>
      </c>
      <c r="AX1272" s="13" t="s">
        <v>73</v>
      </c>
      <c r="AY1272" s="162" t="s">
        <v>187</v>
      </c>
    </row>
    <row r="1273" spans="2:65" s="13" customFormat="1" ht="11.25">
      <c r="B1273" s="161"/>
      <c r="D1273" s="151" t="s">
        <v>197</v>
      </c>
      <c r="E1273" s="162" t="s">
        <v>1</v>
      </c>
      <c r="F1273" s="163" t="s">
        <v>1244</v>
      </c>
      <c r="H1273" s="164">
        <v>70.87</v>
      </c>
      <c r="I1273" s="165"/>
      <c r="L1273" s="161"/>
      <c r="M1273" s="166"/>
      <c r="T1273" s="167"/>
      <c r="AT1273" s="162" t="s">
        <v>197</v>
      </c>
      <c r="AU1273" s="162" t="s">
        <v>84</v>
      </c>
      <c r="AV1273" s="13" t="s">
        <v>84</v>
      </c>
      <c r="AW1273" s="13" t="s">
        <v>30</v>
      </c>
      <c r="AX1273" s="13" t="s">
        <v>73</v>
      </c>
      <c r="AY1273" s="162" t="s">
        <v>187</v>
      </c>
    </row>
    <row r="1274" spans="2:65" s="13" customFormat="1" ht="11.25">
      <c r="B1274" s="161"/>
      <c r="D1274" s="151" t="s">
        <v>197</v>
      </c>
      <c r="E1274" s="162" t="s">
        <v>1</v>
      </c>
      <c r="F1274" s="163" t="s">
        <v>1245</v>
      </c>
      <c r="H1274" s="164">
        <v>31.635000000000002</v>
      </c>
      <c r="I1274" s="165"/>
      <c r="L1274" s="161"/>
      <c r="M1274" s="166"/>
      <c r="T1274" s="167"/>
      <c r="AT1274" s="162" t="s">
        <v>197</v>
      </c>
      <c r="AU1274" s="162" t="s">
        <v>84</v>
      </c>
      <c r="AV1274" s="13" t="s">
        <v>84</v>
      </c>
      <c r="AW1274" s="13" t="s">
        <v>30</v>
      </c>
      <c r="AX1274" s="13" t="s">
        <v>73</v>
      </c>
      <c r="AY1274" s="162" t="s">
        <v>187</v>
      </c>
    </row>
    <row r="1275" spans="2:65" s="13" customFormat="1" ht="11.25">
      <c r="B1275" s="161"/>
      <c r="D1275" s="151" t="s">
        <v>197</v>
      </c>
      <c r="E1275" s="162" t="s">
        <v>1</v>
      </c>
      <c r="F1275" s="163" t="s">
        <v>1246</v>
      </c>
      <c r="H1275" s="164">
        <v>30.305</v>
      </c>
      <c r="I1275" s="165"/>
      <c r="L1275" s="161"/>
      <c r="M1275" s="166"/>
      <c r="T1275" s="167"/>
      <c r="AT1275" s="162" t="s">
        <v>197</v>
      </c>
      <c r="AU1275" s="162" t="s">
        <v>84</v>
      </c>
      <c r="AV1275" s="13" t="s">
        <v>84</v>
      </c>
      <c r="AW1275" s="13" t="s">
        <v>30</v>
      </c>
      <c r="AX1275" s="13" t="s">
        <v>73</v>
      </c>
      <c r="AY1275" s="162" t="s">
        <v>187</v>
      </c>
    </row>
    <row r="1276" spans="2:65" s="13" customFormat="1" ht="11.25">
      <c r="B1276" s="161"/>
      <c r="D1276" s="151" t="s">
        <v>197</v>
      </c>
      <c r="E1276" s="162" t="s">
        <v>1</v>
      </c>
      <c r="F1276" s="163" t="s">
        <v>1247</v>
      </c>
      <c r="H1276" s="164">
        <v>25.934999999999999</v>
      </c>
      <c r="I1276" s="165"/>
      <c r="L1276" s="161"/>
      <c r="M1276" s="166"/>
      <c r="T1276" s="167"/>
      <c r="AT1276" s="162" t="s">
        <v>197</v>
      </c>
      <c r="AU1276" s="162" t="s">
        <v>84</v>
      </c>
      <c r="AV1276" s="13" t="s">
        <v>84</v>
      </c>
      <c r="AW1276" s="13" t="s">
        <v>30</v>
      </c>
      <c r="AX1276" s="13" t="s">
        <v>73</v>
      </c>
      <c r="AY1276" s="162" t="s">
        <v>187</v>
      </c>
    </row>
    <row r="1277" spans="2:65" s="13" customFormat="1" ht="11.25">
      <c r="B1277" s="161"/>
      <c r="D1277" s="151" t="s">
        <v>197</v>
      </c>
      <c r="E1277" s="162" t="s">
        <v>1</v>
      </c>
      <c r="F1277" s="163" t="s">
        <v>1248</v>
      </c>
      <c r="H1277" s="164">
        <v>29.925000000000001</v>
      </c>
      <c r="I1277" s="165"/>
      <c r="L1277" s="161"/>
      <c r="M1277" s="166"/>
      <c r="T1277" s="167"/>
      <c r="AT1277" s="162" t="s">
        <v>197</v>
      </c>
      <c r="AU1277" s="162" t="s">
        <v>84</v>
      </c>
      <c r="AV1277" s="13" t="s">
        <v>84</v>
      </c>
      <c r="AW1277" s="13" t="s">
        <v>30</v>
      </c>
      <c r="AX1277" s="13" t="s">
        <v>73</v>
      </c>
      <c r="AY1277" s="162" t="s">
        <v>187</v>
      </c>
    </row>
    <row r="1278" spans="2:65" s="13" customFormat="1" ht="11.25">
      <c r="B1278" s="161"/>
      <c r="D1278" s="151" t="s">
        <v>197</v>
      </c>
      <c r="E1278" s="162" t="s">
        <v>1</v>
      </c>
      <c r="F1278" s="163" t="s">
        <v>1249</v>
      </c>
      <c r="H1278" s="164">
        <v>31.445</v>
      </c>
      <c r="I1278" s="165"/>
      <c r="L1278" s="161"/>
      <c r="M1278" s="166"/>
      <c r="T1278" s="167"/>
      <c r="AT1278" s="162" t="s">
        <v>197</v>
      </c>
      <c r="AU1278" s="162" t="s">
        <v>84</v>
      </c>
      <c r="AV1278" s="13" t="s">
        <v>84</v>
      </c>
      <c r="AW1278" s="13" t="s">
        <v>30</v>
      </c>
      <c r="AX1278" s="13" t="s">
        <v>73</v>
      </c>
      <c r="AY1278" s="162" t="s">
        <v>187</v>
      </c>
    </row>
    <row r="1279" spans="2:65" s="13" customFormat="1" ht="11.25">
      <c r="B1279" s="161"/>
      <c r="D1279" s="151" t="s">
        <v>197</v>
      </c>
      <c r="E1279" s="162" t="s">
        <v>1</v>
      </c>
      <c r="F1279" s="163" t="s">
        <v>1250</v>
      </c>
      <c r="H1279" s="164">
        <v>2.2799999999999998</v>
      </c>
      <c r="I1279" s="165"/>
      <c r="L1279" s="161"/>
      <c r="M1279" s="166"/>
      <c r="T1279" s="167"/>
      <c r="AT1279" s="162" t="s">
        <v>197</v>
      </c>
      <c r="AU1279" s="162" t="s">
        <v>84</v>
      </c>
      <c r="AV1279" s="13" t="s">
        <v>84</v>
      </c>
      <c r="AW1279" s="13" t="s">
        <v>30</v>
      </c>
      <c r="AX1279" s="13" t="s">
        <v>73</v>
      </c>
      <c r="AY1279" s="162" t="s">
        <v>187</v>
      </c>
    </row>
    <row r="1280" spans="2:65" s="13" customFormat="1" ht="11.25">
      <c r="B1280" s="161"/>
      <c r="D1280" s="151" t="s">
        <v>197</v>
      </c>
      <c r="E1280" s="162" t="s">
        <v>1</v>
      </c>
      <c r="F1280" s="163" t="s">
        <v>1251</v>
      </c>
      <c r="H1280" s="164">
        <v>-1.54</v>
      </c>
      <c r="I1280" s="165"/>
      <c r="L1280" s="161"/>
      <c r="M1280" s="166"/>
      <c r="T1280" s="167"/>
      <c r="AT1280" s="162" t="s">
        <v>197</v>
      </c>
      <c r="AU1280" s="162" t="s">
        <v>84</v>
      </c>
      <c r="AV1280" s="13" t="s">
        <v>84</v>
      </c>
      <c r="AW1280" s="13" t="s">
        <v>30</v>
      </c>
      <c r="AX1280" s="13" t="s">
        <v>73</v>
      </c>
      <c r="AY1280" s="162" t="s">
        <v>187</v>
      </c>
    </row>
    <row r="1281" spans="2:51" s="13" customFormat="1" ht="11.25">
      <c r="B1281" s="161"/>
      <c r="D1281" s="151" t="s">
        <v>197</v>
      </c>
      <c r="E1281" s="162" t="s">
        <v>1</v>
      </c>
      <c r="F1281" s="163" t="s">
        <v>1252</v>
      </c>
      <c r="H1281" s="164">
        <v>-0.42</v>
      </c>
      <c r="I1281" s="165"/>
      <c r="L1281" s="161"/>
      <c r="M1281" s="166"/>
      <c r="T1281" s="167"/>
      <c r="AT1281" s="162" t="s">
        <v>197</v>
      </c>
      <c r="AU1281" s="162" t="s">
        <v>84</v>
      </c>
      <c r="AV1281" s="13" t="s">
        <v>84</v>
      </c>
      <c r="AW1281" s="13" t="s">
        <v>30</v>
      </c>
      <c r="AX1281" s="13" t="s">
        <v>73</v>
      </c>
      <c r="AY1281" s="162" t="s">
        <v>187</v>
      </c>
    </row>
    <row r="1282" spans="2:51" s="13" customFormat="1" ht="11.25">
      <c r="B1282" s="161"/>
      <c r="D1282" s="151" t="s">
        <v>197</v>
      </c>
      <c r="E1282" s="162" t="s">
        <v>1</v>
      </c>
      <c r="F1282" s="163" t="s">
        <v>716</v>
      </c>
      <c r="H1282" s="164">
        <v>-0.34300000000000003</v>
      </c>
      <c r="I1282" s="165"/>
      <c r="L1282" s="161"/>
      <c r="M1282" s="166"/>
      <c r="T1282" s="167"/>
      <c r="AT1282" s="162" t="s">
        <v>197</v>
      </c>
      <c r="AU1282" s="162" t="s">
        <v>84</v>
      </c>
      <c r="AV1282" s="13" t="s">
        <v>84</v>
      </c>
      <c r="AW1282" s="13" t="s">
        <v>30</v>
      </c>
      <c r="AX1282" s="13" t="s">
        <v>73</v>
      </c>
      <c r="AY1282" s="162" t="s">
        <v>187</v>
      </c>
    </row>
    <row r="1283" spans="2:51" s="13" customFormat="1" ht="11.25">
      <c r="B1283" s="161"/>
      <c r="D1283" s="151" t="s">
        <v>197</v>
      </c>
      <c r="E1283" s="162" t="s">
        <v>1</v>
      </c>
      <c r="F1283" s="163" t="s">
        <v>1253</v>
      </c>
      <c r="H1283" s="164">
        <v>-0.72</v>
      </c>
      <c r="I1283" s="165"/>
      <c r="L1283" s="161"/>
      <c r="M1283" s="166"/>
      <c r="T1283" s="167"/>
      <c r="AT1283" s="162" t="s">
        <v>197</v>
      </c>
      <c r="AU1283" s="162" t="s">
        <v>84</v>
      </c>
      <c r="AV1283" s="13" t="s">
        <v>84</v>
      </c>
      <c r="AW1283" s="13" t="s">
        <v>30</v>
      </c>
      <c r="AX1283" s="13" t="s">
        <v>73</v>
      </c>
      <c r="AY1283" s="162" t="s">
        <v>187</v>
      </c>
    </row>
    <row r="1284" spans="2:51" s="13" customFormat="1" ht="11.25">
      <c r="B1284" s="161"/>
      <c r="D1284" s="151" t="s">
        <v>197</v>
      </c>
      <c r="E1284" s="162" t="s">
        <v>1</v>
      </c>
      <c r="F1284" s="163" t="s">
        <v>1254</v>
      </c>
      <c r="H1284" s="164">
        <v>-10.83</v>
      </c>
      <c r="I1284" s="165"/>
      <c r="L1284" s="161"/>
      <c r="M1284" s="166"/>
      <c r="T1284" s="167"/>
      <c r="AT1284" s="162" t="s">
        <v>197</v>
      </c>
      <c r="AU1284" s="162" t="s">
        <v>84</v>
      </c>
      <c r="AV1284" s="13" t="s">
        <v>84</v>
      </c>
      <c r="AW1284" s="13" t="s">
        <v>30</v>
      </c>
      <c r="AX1284" s="13" t="s">
        <v>73</v>
      </c>
      <c r="AY1284" s="162" t="s">
        <v>187</v>
      </c>
    </row>
    <row r="1285" spans="2:51" s="13" customFormat="1" ht="11.25">
      <c r="B1285" s="161"/>
      <c r="D1285" s="151" t="s">
        <v>197</v>
      </c>
      <c r="E1285" s="162" t="s">
        <v>1</v>
      </c>
      <c r="F1285" s="163" t="s">
        <v>1255</v>
      </c>
      <c r="H1285" s="164">
        <v>-15.2</v>
      </c>
      <c r="I1285" s="165"/>
      <c r="L1285" s="161"/>
      <c r="M1285" s="166"/>
      <c r="T1285" s="167"/>
      <c r="AT1285" s="162" t="s">
        <v>197</v>
      </c>
      <c r="AU1285" s="162" t="s">
        <v>84</v>
      </c>
      <c r="AV1285" s="13" t="s">
        <v>84</v>
      </c>
      <c r="AW1285" s="13" t="s">
        <v>30</v>
      </c>
      <c r="AX1285" s="13" t="s">
        <v>73</v>
      </c>
      <c r="AY1285" s="162" t="s">
        <v>187</v>
      </c>
    </row>
    <row r="1286" spans="2:51" s="13" customFormat="1" ht="11.25">
      <c r="B1286" s="161"/>
      <c r="D1286" s="151" t="s">
        <v>197</v>
      </c>
      <c r="E1286" s="162" t="s">
        <v>1</v>
      </c>
      <c r="F1286" s="163" t="s">
        <v>1256</v>
      </c>
      <c r="H1286" s="164">
        <v>0.94199999999999995</v>
      </c>
      <c r="I1286" s="165"/>
      <c r="L1286" s="161"/>
      <c r="M1286" s="166"/>
      <c r="T1286" s="167"/>
      <c r="AT1286" s="162" t="s">
        <v>197</v>
      </c>
      <c r="AU1286" s="162" t="s">
        <v>84</v>
      </c>
      <c r="AV1286" s="13" t="s">
        <v>84</v>
      </c>
      <c r="AW1286" s="13" t="s">
        <v>30</v>
      </c>
      <c r="AX1286" s="13" t="s">
        <v>73</v>
      </c>
      <c r="AY1286" s="162" t="s">
        <v>187</v>
      </c>
    </row>
    <row r="1287" spans="2:51" s="13" customFormat="1" ht="11.25">
      <c r="B1287" s="161"/>
      <c r="D1287" s="151" t="s">
        <v>197</v>
      </c>
      <c r="E1287" s="162" t="s">
        <v>1</v>
      </c>
      <c r="F1287" s="163" t="s">
        <v>1257</v>
      </c>
      <c r="H1287" s="164">
        <v>0.55500000000000005</v>
      </c>
      <c r="I1287" s="165"/>
      <c r="L1287" s="161"/>
      <c r="M1287" s="166"/>
      <c r="T1287" s="167"/>
      <c r="AT1287" s="162" t="s">
        <v>197</v>
      </c>
      <c r="AU1287" s="162" t="s">
        <v>84</v>
      </c>
      <c r="AV1287" s="13" t="s">
        <v>84</v>
      </c>
      <c r="AW1287" s="13" t="s">
        <v>30</v>
      </c>
      <c r="AX1287" s="13" t="s">
        <v>73</v>
      </c>
      <c r="AY1287" s="162" t="s">
        <v>187</v>
      </c>
    </row>
    <row r="1288" spans="2:51" s="13" customFormat="1" ht="11.25">
      <c r="B1288" s="161"/>
      <c r="D1288" s="151" t="s">
        <v>197</v>
      </c>
      <c r="E1288" s="162" t="s">
        <v>1</v>
      </c>
      <c r="F1288" s="163" t="s">
        <v>1258</v>
      </c>
      <c r="H1288" s="164">
        <v>0.50600000000000001</v>
      </c>
      <c r="I1288" s="165"/>
      <c r="L1288" s="161"/>
      <c r="M1288" s="166"/>
      <c r="T1288" s="167"/>
      <c r="AT1288" s="162" t="s">
        <v>197</v>
      </c>
      <c r="AU1288" s="162" t="s">
        <v>84</v>
      </c>
      <c r="AV1288" s="13" t="s">
        <v>84</v>
      </c>
      <c r="AW1288" s="13" t="s">
        <v>30</v>
      </c>
      <c r="AX1288" s="13" t="s">
        <v>73</v>
      </c>
      <c r="AY1288" s="162" t="s">
        <v>187</v>
      </c>
    </row>
    <row r="1289" spans="2:51" s="13" customFormat="1" ht="11.25">
      <c r="B1289" s="161"/>
      <c r="D1289" s="151" t="s">
        <v>197</v>
      </c>
      <c r="E1289" s="162" t="s">
        <v>1</v>
      </c>
      <c r="F1289" s="163" t="s">
        <v>1259</v>
      </c>
      <c r="H1289" s="164">
        <v>1.02</v>
      </c>
      <c r="I1289" s="165"/>
      <c r="L1289" s="161"/>
      <c r="M1289" s="166"/>
      <c r="T1289" s="167"/>
      <c r="AT1289" s="162" t="s">
        <v>197</v>
      </c>
      <c r="AU1289" s="162" t="s">
        <v>84</v>
      </c>
      <c r="AV1289" s="13" t="s">
        <v>84</v>
      </c>
      <c r="AW1289" s="13" t="s">
        <v>30</v>
      </c>
      <c r="AX1289" s="13" t="s">
        <v>73</v>
      </c>
      <c r="AY1289" s="162" t="s">
        <v>187</v>
      </c>
    </row>
    <row r="1290" spans="2:51" s="13" customFormat="1" ht="11.25">
      <c r="B1290" s="161"/>
      <c r="D1290" s="151" t="s">
        <v>197</v>
      </c>
      <c r="E1290" s="162" t="s">
        <v>1</v>
      </c>
      <c r="F1290" s="163" t="s">
        <v>1260</v>
      </c>
      <c r="H1290" s="164">
        <v>6.4130000000000003</v>
      </c>
      <c r="I1290" s="165"/>
      <c r="L1290" s="161"/>
      <c r="M1290" s="166"/>
      <c r="T1290" s="167"/>
      <c r="AT1290" s="162" t="s">
        <v>197</v>
      </c>
      <c r="AU1290" s="162" t="s">
        <v>84</v>
      </c>
      <c r="AV1290" s="13" t="s">
        <v>84</v>
      </c>
      <c r="AW1290" s="13" t="s">
        <v>30</v>
      </c>
      <c r="AX1290" s="13" t="s">
        <v>73</v>
      </c>
      <c r="AY1290" s="162" t="s">
        <v>187</v>
      </c>
    </row>
    <row r="1291" spans="2:51" s="13" customFormat="1" ht="11.25">
      <c r="B1291" s="161"/>
      <c r="D1291" s="151" t="s">
        <v>197</v>
      </c>
      <c r="E1291" s="162" t="s">
        <v>1</v>
      </c>
      <c r="F1291" s="163" t="s">
        <v>1261</v>
      </c>
      <c r="H1291" s="164">
        <v>11.52</v>
      </c>
      <c r="I1291" s="165"/>
      <c r="L1291" s="161"/>
      <c r="M1291" s="166"/>
      <c r="T1291" s="167"/>
      <c r="AT1291" s="162" t="s">
        <v>197</v>
      </c>
      <c r="AU1291" s="162" t="s">
        <v>84</v>
      </c>
      <c r="AV1291" s="13" t="s">
        <v>84</v>
      </c>
      <c r="AW1291" s="13" t="s">
        <v>30</v>
      </c>
      <c r="AX1291" s="13" t="s">
        <v>73</v>
      </c>
      <c r="AY1291" s="162" t="s">
        <v>187</v>
      </c>
    </row>
    <row r="1292" spans="2:51" s="15" customFormat="1" ht="11.25">
      <c r="B1292" s="186"/>
      <c r="D1292" s="151" t="s">
        <v>197</v>
      </c>
      <c r="E1292" s="187" t="s">
        <v>1</v>
      </c>
      <c r="F1292" s="188" t="s">
        <v>492</v>
      </c>
      <c r="H1292" s="189">
        <v>292.19799999999987</v>
      </c>
      <c r="I1292" s="190"/>
      <c r="L1292" s="186"/>
      <c r="M1292" s="191"/>
      <c r="T1292" s="192"/>
      <c r="AT1292" s="187" t="s">
        <v>197</v>
      </c>
      <c r="AU1292" s="187" t="s">
        <v>84</v>
      </c>
      <c r="AV1292" s="15" t="s">
        <v>210</v>
      </c>
      <c r="AW1292" s="15" t="s">
        <v>30</v>
      </c>
      <c r="AX1292" s="15" t="s">
        <v>73</v>
      </c>
      <c r="AY1292" s="187" t="s">
        <v>187</v>
      </c>
    </row>
    <row r="1293" spans="2:51" s="12" customFormat="1" ht="11.25">
      <c r="B1293" s="155"/>
      <c r="D1293" s="151" t="s">
        <v>197</v>
      </c>
      <c r="E1293" s="156" t="s">
        <v>1</v>
      </c>
      <c r="F1293" s="157" t="s">
        <v>307</v>
      </c>
      <c r="H1293" s="156" t="s">
        <v>1</v>
      </c>
      <c r="I1293" s="158"/>
      <c r="L1293" s="155"/>
      <c r="M1293" s="159"/>
      <c r="T1293" s="160"/>
      <c r="AT1293" s="156" t="s">
        <v>197</v>
      </c>
      <c r="AU1293" s="156" t="s">
        <v>84</v>
      </c>
      <c r="AV1293" s="12" t="s">
        <v>80</v>
      </c>
      <c r="AW1293" s="12" t="s">
        <v>30</v>
      </c>
      <c r="AX1293" s="12" t="s">
        <v>73</v>
      </c>
      <c r="AY1293" s="156" t="s">
        <v>187</v>
      </c>
    </row>
    <row r="1294" spans="2:51" s="13" customFormat="1" ht="11.25">
      <c r="B1294" s="161"/>
      <c r="D1294" s="151" t="s">
        <v>197</v>
      </c>
      <c r="E1294" s="162" t="s">
        <v>1</v>
      </c>
      <c r="F1294" s="163" t="s">
        <v>608</v>
      </c>
      <c r="H1294" s="164">
        <v>104.31</v>
      </c>
      <c r="I1294" s="165"/>
      <c r="L1294" s="161"/>
      <c r="M1294" s="166"/>
      <c r="T1294" s="167"/>
      <c r="AT1294" s="162" t="s">
        <v>197</v>
      </c>
      <c r="AU1294" s="162" t="s">
        <v>84</v>
      </c>
      <c r="AV1294" s="13" t="s">
        <v>84</v>
      </c>
      <c r="AW1294" s="13" t="s">
        <v>30</v>
      </c>
      <c r="AX1294" s="13" t="s">
        <v>73</v>
      </c>
      <c r="AY1294" s="162" t="s">
        <v>187</v>
      </c>
    </row>
    <row r="1295" spans="2:51" s="13" customFormat="1" ht="11.25">
      <c r="B1295" s="161"/>
      <c r="D1295" s="151" t="s">
        <v>197</v>
      </c>
      <c r="E1295" s="162" t="s">
        <v>1</v>
      </c>
      <c r="F1295" s="163" t="s">
        <v>609</v>
      </c>
      <c r="H1295" s="164">
        <v>84.18</v>
      </c>
      <c r="I1295" s="165"/>
      <c r="L1295" s="161"/>
      <c r="M1295" s="166"/>
      <c r="T1295" s="167"/>
      <c r="AT1295" s="162" t="s">
        <v>197</v>
      </c>
      <c r="AU1295" s="162" t="s">
        <v>84</v>
      </c>
      <c r="AV1295" s="13" t="s">
        <v>84</v>
      </c>
      <c r="AW1295" s="13" t="s">
        <v>30</v>
      </c>
      <c r="AX1295" s="13" t="s">
        <v>73</v>
      </c>
      <c r="AY1295" s="162" t="s">
        <v>187</v>
      </c>
    </row>
    <row r="1296" spans="2:51" s="13" customFormat="1" ht="11.25">
      <c r="B1296" s="161"/>
      <c r="D1296" s="151" t="s">
        <v>197</v>
      </c>
      <c r="E1296" s="162" t="s">
        <v>1</v>
      </c>
      <c r="F1296" s="163" t="s">
        <v>610</v>
      </c>
      <c r="H1296" s="164">
        <v>65.88</v>
      </c>
      <c r="I1296" s="165"/>
      <c r="L1296" s="161"/>
      <c r="M1296" s="166"/>
      <c r="T1296" s="167"/>
      <c r="AT1296" s="162" t="s">
        <v>197</v>
      </c>
      <c r="AU1296" s="162" t="s">
        <v>84</v>
      </c>
      <c r="AV1296" s="13" t="s">
        <v>84</v>
      </c>
      <c r="AW1296" s="13" t="s">
        <v>30</v>
      </c>
      <c r="AX1296" s="13" t="s">
        <v>73</v>
      </c>
      <c r="AY1296" s="162" t="s">
        <v>187</v>
      </c>
    </row>
    <row r="1297" spans="2:51" s="13" customFormat="1" ht="11.25">
      <c r="B1297" s="161"/>
      <c r="D1297" s="151" t="s">
        <v>197</v>
      </c>
      <c r="E1297" s="162" t="s">
        <v>1</v>
      </c>
      <c r="F1297" s="163" t="s">
        <v>611</v>
      </c>
      <c r="H1297" s="164">
        <v>233.02</v>
      </c>
      <c r="I1297" s="165"/>
      <c r="L1297" s="161"/>
      <c r="M1297" s="166"/>
      <c r="T1297" s="167"/>
      <c r="AT1297" s="162" t="s">
        <v>197</v>
      </c>
      <c r="AU1297" s="162" t="s">
        <v>84</v>
      </c>
      <c r="AV1297" s="13" t="s">
        <v>84</v>
      </c>
      <c r="AW1297" s="13" t="s">
        <v>30</v>
      </c>
      <c r="AX1297" s="13" t="s">
        <v>73</v>
      </c>
      <c r="AY1297" s="162" t="s">
        <v>187</v>
      </c>
    </row>
    <row r="1298" spans="2:51" s="13" customFormat="1" ht="11.25">
      <c r="B1298" s="161"/>
      <c r="D1298" s="151" t="s">
        <v>197</v>
      </c>
      <c r="E1298" s="162" t="s">
        <v>1</v>
      </c>
      <c r="F1298" s="163" t="s">
        <v>613</v>
      </c>
      <c r="H1298" s="164">
        <v>13.725</v>
      </c>
      <c r="I1298" s="165"/>
      <c r="L1298" s="161"/>
      <c r="M1298" s="166"/>
      <c r="T1298" s="167"/>
      <c r="AT1298" s="162" t="s">
        <v>197</v>
      </c>
      <c r="AU1298" s="162" t="s">
        <v>84</v>
      </c>
      <c r="AV1298" s="13" t="s">
        <v>84</v>
      </c>
      <c r="AW1298" s="13" t="s">
        <v>30</v>
      </c>
      <c r="AX1298" s="13" t="s">
        <v>73</v>
      </c>
      <c r="AY1298" s="162" t="s">
        <v>187</v>
      </c>
    </row>
    <row r="1299" spans="2:51" s="13" customFormat="1" ht="11.25">
      <c r="B1299" s="161"/>
      <c r="D1299" s="151" t="s">
        <v>197</v>
      </c>
      <c r="E1299" s="162" t="s">
        <v>1</v>
      </c>
      <c r="F1299" s="163" t="s">
        <v>612</v>
      </c>
      <c r="H1299" s="164">
        <v>12.2</v>
      </c>
      <c r="I1299" s="165"/>
      <c r="L1299" s="161"/>
      <c r="M1299" s="166"/>
      <c r="T1299" s="167"/>
      <c r="AT1299" s="162" t="s">
        <v>197</v>
      </c>
      <c r="AU1299" s="162" t="s">
        <v>84</v>
      </c>
      <c r="AV1299" s="13" t="s">
        <v>84</v>
      </c>
      <c r="AW1299" s="13" t="s">
        <v>30</v>
      </c>
      <c r="AX1299" s="13" t="s">
        <v>73</v>
      </c>
      <c r="AY1299" s="162" t="s">
        <v>187</v>
      </c>
    </row>
    <row r="1300" spans="2:51" s="13" customFormat="1" ht="11.25">
      <c r="B1300" s="161"/>
      <c r="D1300" s="151" t="s">
        <v>197</v>
      </c>
      <c r="E1300" s="162" t="s">
        <v>1</v>
      </c>
      <c r="F1300" s="163" t="s">
        <v>614</v>
      </c>
      <c r="H1300" s="164">
        <v>3.8130000000000002</v>
      </c>
      <c r="I1300" s="165"/>
      <c r="L1300" s="161"/>
      <c r="M1300" s="166"/>
      <c r="T1300" s="167"/>
      <c r="AT1300" s="162" t="s">
        <v>197</v>
      </c>
      <c r="AU1300" s="162" t="s">
        <v>84</v>
      </c>
      <c r="AV1300" s="13" t="s">
        <v>84</v>
      </c>
      <c r="AW1300" s="13" t="s">
        <v>30</v>
      </c>
      <c r="AX1300" s="13" t="s">
        <v>73</v>
      </c>
      <c r="AY1300" s="162" t="s">
        <v>187</v>
      </c>
    </row>
    <row r="1301" spans="2:51" s="13" customFormat="1" ht="11.25">
      <c r="B1301" s="161"/>
      <c r="D1301" s="151" t="s">
        <v>197</v>
      </c>
      <c r="E1301" s="162" t="s">
        <v>1</v>
      </c>
      <c r="F1301" s="163" t="s">
        <v>615</v>
      </c>
      <c r="H1301" s="164">
        <v>49.68</v>
      </c>
      <c r="I1301" s="165"/>
      <c r="L1301" s="161"/>
      <c r="M1301" s="166"/>
      <c r="T1301" s="167"/>
      <c r="AT1301" s="162" t="s">
        <v>197</v>
      </c>
      <c r="AU1301" s="162" t="s">
        <v>84</v>
      </c>
      <c r="AV1301" s="13" t="s">
        <v>84</v>
      </c>
      <c r="AW1301" s="13" t="s">
        <v>30</v>
      </c>
      <c r="AX1301" s="13" t="s">
        <v>73</v>
      </c>
      <c r="AY1301" s="162" t="s">
        <v>187</v>
      </c>
    </row>
    <row r="1302" spans="2:51" s="13" customFormat="1" ht="11.25">
      <c r="B1302" s="161"/>
      <c r="D1302" s="151" t="s">
        <v>197</v>
      </c>
      <c r="E1302" s="162" t="s">
        <v>1</v>
      </c>
      <c r="F1302" s="163" t="s">
        <v>616</v>
      </c>
      <c r="H1302" s="164">
        <v>-8.19</v>
      </c>
      <c r="I1302" s="165"/>
      <c r="L1302" s="161"/>
      <c r="M1302" s="166"/>
      <c r="T1302" s="167"/>
      <c r="AT1302" s="162" t="s">
        <v>197</v>
      </c>
      <c r="AU1302" s="162" t="s">
        <v>84</v>
      </c>
      <c r="AV1302" s="13" t="s">
        <v>84</v>
      </c>
      <c r="AW1302" s="13" t="s">
        <v>30</v>
      </c>
      <c r="AX1302" s="13" t="s">
        <v>73</v>
      </c>
      <c r="AY1302" s="162" t="s">
        <v>187</v>
      </c>
    </row>
    <row r="1303" spans="2:51" s="13" customFormat="1" ht="11.25">
      <c r="B1303" s="161"/>
      <c r="D1303" s="151" t="s">
        <v>197</v>
      </c>
      <c r="E1303" s="162" t="s">
        <v>1</v>
      </c>
      <c r="F1303" s="163" t="s">
        <v>617</v>
      </c>
      <c r="H1303" s="164">
        <v>-10.53</v>
      </c>
      <c r="I1303" s="165"/>
      <c r="L1303" s="161"/>
      <c r="M1303" s="166"/>
      <c r="T1303" s="167"/>
      <c r="AT1303" s="162" t="s">
        <v>197</v>
      </c>
      <c r="AU1303" s="162" t="s">
        <v>84</v>
      </c>
      <c r="AV1303" s="13" t="s">
        <v>84</v>
      </c>
      <c r="AW1303" s="13" t="s">
        <v>30</v>
      </c>
      <c r="AX1303" s="13" t="s">
        <v>73</v>
      </c>
      <c r="AY1303" s="162" t="s">
        <v>187</v>
      </c>
    </row>
    <row r="1304" spans="2:51" s="13" customFormat="1" ht="11.25">
      <c r="B1304" s="161"/>
      <c r="D1304" s="151" t="s">
        <v>197</v>
      </c>
      <c r="E1304" s="162" t="s">
        <v>1</v>
      </c>
      <c r="F1304" s="163" t="s">
        <v>618</v>
      </c>
      <c r="H1304" s="164">
        <v>-2.34</v>
      </c>
      <c r="I1304" s="165"/>
      <c r="L1304" s="161"/>
      <c r="M1304" s="166"/>
      <c r="T1304" s="167"/>
      <c r="AT1304" s="162" t="s">
        <v>197</v>
      </c>
      <c r="AU1304" s="162" t="s">
        <v>84</v>
      </c>
      <c r="AV1304" s="13" t="s">
        <v>84</v>
      </c>
      <c r="AW1304" s="13" t="s">
        <v>30</v>
      </c>
      <c r="AX1304" s="13" t="s">
        <v>73</v>
      </c>
      <c r="AY1304" s="162" t="s">
        <v>187</v>
      </c>
    </row>
    <row r="1305" spans="2:51" s="13" customFormat="1" ht="11.25">
      <c r="B1305" s="161"/>
      <c r="D1305" s="151" t="s">
        <v>197</v>
      </c>
      <c r="E1305" s="162" t="s">
        <v>1</v>
      </c>
      <c r="F1305" s="163" t="s">
        <v>619</v>
      </c>
      <c r="H1305" s="164">
        <v>-0.64</v>
      </c>
      <c r="I1305" s="165"/>
      <c r="L1305" s="161"/>
      <c r="M1305" s="166"/>
      <c r="T1305" s="167"/>
      <c r="AT1305" s="162" t="s">
        <v>197</v>
      </c>
      <c r="AU1305" s="162" t="s">
        <v>84</v>
      </c>
      <c r="AV1305" s="13" t="s">
        <v>84</v>
      </c>
      <c r="AW1305" s="13" t="s">
        <v>30</v>
      </c>
      <c r="AX1305" s="13" t="s">
        <v>73</v>
      </c>
      <c r="AY1305" s="162" t="s">
        <v>187</v>
      </c>
    </row>
    <row r="1306" spans="2:51" s="13" customFormat="1" ht="11.25">
      <c r="B1306" s="161"/>
      <c r="D1306" s="151" t="s">
        <v>197</v>
      </c>
      <c r="E1306" s="162" t="s">
        <v>1</v>
      </c>
      <c r="F1306" s="163" t="s">
        <v>1262</v>
      </c>
      <c r="H1306" s="164">
        <v>-5.2249999999999996</v>
      </c>
      <c r="I1306" s="165"/>
      <c r="L1306" s="161"/>
      <c r="M1306" s="166"/>
      <c r="T1306" s="167"/>
      <c r="AT1306" s="162" t="s">
        <v>197</v>
      </c>
      <c r="AU1306" s="162" t="s">
        <v>84</v>
      </c>
      <c r="AV1306" s="13" t="s">
        <v>84</v>
      </c>
      <c r="AW1306" s="13" t="s">
        <v>30</v>
      </c>
      <c r="AX1306" s="13" t="s">
        <v>73</v>
      </c>
      <c r="AY1306" s="162" t="s">
        <v>187</v>
      </c>
    </row>
    <row r="1307" spans="2:51" s="13" customFormat="1" ht="11.25">
      <c r="B1307" s="161"/>
      <c r="D1307" s="151" t="s">
        <v>197</v>
      </c>
      <c r="E1307" s="162" t="s">
        <v>1</v>
      </c>
      <c r="F1307" s="163" t="s">
        <v>1263</v>
      </c>
      <c r="H1307" s="164">
        <v>-3.4380000000000002</v>
      </c>
      <c r="I1307" s="165"/>
      <c r="L1307" s="161"/>
      <c r="M1307" s="166"/>
      <c r="T1307" s="167"/>
      <c r="AT1307" s="162" t="s">
        <v>197</v>
      </c>
      <c r="AU1307" s="162" t="s">
        <v>84</v>
      </c>
      <c r="AV1307" s="13" t="s">
        <v>84</v>
      </c>
      <c r="AW1307" s="13" t="s">
        <v>30</v>
      </c>
      <c r="AX1307" s="13" t="s">
        <v>73</v>
      </c>
      <c r="AY1307" s="162" t="s">
        <v>187</v>
      </c>
    </row>
    <row r="1308" spans="2:51" s="13" customFormat="1" ht="11.25">
      <c r="B1308" s="161"/>
      <c r="D1308" s="151" t="s">
        <v>197</v>
      </c>
      <c r="E1308" s="162" t="s">
        <v>1</v>
      </c>
      <c r="F1308" s="163" t="s">
        <v>622</v>
      </c>
      <c r="H1308" s="164">
        <v>-18.911999999999999</v>
      </c>
      <c r="I1308" s="165"/>
      <c r="L1308" s="161"/>
      <c r="M1308" s="166"/>
      <c r="T1308" s="167"/>
      <c r="AT1308" s="162" t="s">
        <v>197</v>
      </c>
      <c r="AU1308" s="162" t="s">
        <v>84</v>
      </c>
      <c r="AV1308" s="13" t="s">
        <v>84</v>
      </c>
      <c r="AW1308" s="13" t="s">
        <v>30</v>
      </c>
      <c r="AX1308" s="13" t="s">
        <v>73</v>
      </c>
      <c r="AY1308" s="162" t="s">
        <v>187</v>
      </c>
    </row>
    <row r="1309" spans="2:51" s="13" customFormat="1" ht="11.25">
      <c r="B1309" s="161"/>
      <c r="D1309" s="151" t="s">
        <v>197</v>
      </c>
      <c r="E1309" s="162" t="s">
        <v>1</v>
      </c>
      <c r="F1309" s="163" t="s">
        <v>623</v>
      </c>
      <c r="H1309" s="164">
        <v>-3.5459999999999998</v>
      </c>
      <c r="I1309" s="165"/>
      <c r="L1309" s="161"/>
      <c r="M1309" s="166"/>
      <c r="T1309" s="167"/>
      <c r="AT1309" s="162" t="s">
        <v>197</v>
      </c>
      <c r="AU1309" s="162" t="s">
        <v>84</v>
      </c>
      <c r="AV1309" s="13" t="s">
        <v>84</v>
      </c>
      <c r="AW1309" s="13" t="s">
        <v>30</v>
      </c>
      <c r="AX1309" s="13" t="s">
        <v>73</v>
      </c>
      <c r="AY1309" s="162" t="s">
        <v>187</v>
      </c>
    </row>
    <row r="1310" spans="2:51" s="13" customFormat="1" ht="11.25">
      <c r="B1310" s="161"/>
      <c r="D1310" s="151" t="s">
        <v>197</v>
      </c>
      <c r="E1310" s="162" t="s">
        <v>1</v>
      </c>
      <c r="F1310" s="163" t="s">
        <v>624</v>
      </c>
      <c r="H1310" s="164">
        <v>3.96</v>
      </c>
      <c r="I1310" s="165"/>
      <c r="L1310" s="161"/>
      <c r="M1310" s="166"/>
      <c r="T1310" s="167"/>
      <c r="AT1310" s="162" t="s">
        <v>197</v>
      </c>
      <c r="AU1310" s="162" t="s">
        <v>84</v>
      </c>
      <c r="AV1310" s="13" t="s">
        <v>84</v>
      </c>
      <c r="AW1310" s="13" t="s">
        <v>30</v>
      </c>
      <c r="AX1310" s="13" t="s">
        <v>73</v>
      </c>
      <c r="AY1310" s="162" t="s">
        <v>187</v>
      </c>
    </row>
    <row r="1311" spans="2:51" s="13" customFormat="1" ht="11.25">
      <c r="B1311" s="161"/>
      <c r="D1311" s="151" t="s">
        <v>197</v>
      </c>
      <c r="E1311" s="162" t="s">
        <v>1</v>
      </c>
      <c r="F1311" s="163" t="s">
        <v>625</v>
      </c>
      <c r="H1311" s="164">
        <v>4.2</v>
      </c>
      <c r="I1311" s="165"/>
      <c r="L1311" s="161"/>
      <c r="M1311" s="166"/>
      <c r="T1311" s="167"/>
      <c r="AT1311" s="162" t="s">
        <v>197</v>
      </c>
      <c r="AU1311" s="162" t="s">
        <v>84</v>
      </c>
      <c r="AV1311" s="13" t="s">
        <v>84</v>
      </c>
      <c r="AW1311" s="13" t="s">
        <v>30</v>
      </c>
      <c r="AX1311" s="13" t="s">
        <v>73</v>
      </c>
      <c r="AY1311" s="162" t="s">
        <v>187</v>
      </c>
    </row>
    <row r="1312" spans="2:51" s="13" customFormat="1" ht="11.25">
      <c r="B1312" s="161"/>
      <c r="D1312" s="151" t="s">
        <v>197</v>
      </c>
      <c r="E1312" s="162" t="s">
        <v>1</v>
      </c>
      <c r="F1312" s="163" t="s">
        <v>626</v>
      </c>
      <c r="H1312" s="164">
        <v>1.8</v>
      </c>
      <c r="I1312" s="165"/>
      <c r="L1312" s="161"/>
      <c r="M1312" s="166"/>
      <c r="T1312" s="167"/>
      <c r="AT1312" s="162" t="s">
        <v>197</v>
      </c>
      <c r="AU1312" s="162" t="s">
        <v>84</v>
      </c>
      <c r="AV1312" s="13" t="s">
        <v>84</v>
      </c>
      <c r="AW1312" s="13" t="s">
        <v>30</v>
      </c>
      <c r="AX1312" s="13" t="s">
        <v>73</v>
      </c>
      <c r="AY1312" s="162" t="s">
        <v>187</v>
      </c>
    </row>
    <row r="1313" spans="2:51" s="13" customFormat="1" ht="11.25">
      <c r="B1313" s="161"/>
      <c r="D1313" s="151" t="s">
        <v>197</v>
      </c>
      <c r="E1313" s="162" t="s">
        <v>1</v>
      </c>
      <c r="F1313" s="163" t="s">
        <v>627</v>
      </c>
      <c r="H1313" s="164">
        <v>0.96</v>
      </c>
      <c r="I1313" s="165"/>
      <c r="L1313" s="161"/>
      <c r="M1313" s="166"/>
      <c r="T1313" s="167"/>
      <c r="AT1313" s="162" t="s">
        <v>197</v>
      </c>
      <c r="AU1313" s="162" t="s">
        <v>84</v>
      </c>
      <c r="AV1313" s="13" t="s">
        <v>84</v>
      </c>
      <c r="AW1313" s="13" t="s">
        <v>30</v>
      </c>
      <c r="AX1313" s="13" t="s">
        <v>73</v>
      </c>
      <c r="AY1313" s="162" t="s">
        <v>187</v>
      </c>
    </row>
    <row r="1314" spans="2:51" s="13" customFormat="1" ht="11.25">
      <c r="B1314" s="161"/>
      <c r="D1314" s="151" t="s">
        <v>197</v>
      </c>
      <c r="E1314" s="162" t="s">
        <v>1</v>
      </c>
      <c r="F1314" s="163" t="s">
        <v>628</v>
      </c>
      <c r="H1314" s="164">
        <v>2.58</v>
      </c>
      <c r="I1314" s="165"/>
      <c r="L1314" s="161"/>
      <c r="M1314" s="166"/>
      <c r="T1314" s="167"/>
      <c r="AT1314" s="162" t="s">
        <v>197</v>
      </c>
      <c r="AU1314" s="162" t="s">
        <v>84</v>
      </c>
      <c r="AV1314" s="13" t="s">
        <v>84</v>
      </c>
      <c r="AW1314" s="13" t="s">
        <v>30</v>
      </c>
      <c r="AX1314" s="13" t="s">
        <v>73</v>
      </c>
      <c r="AY1314" s="162" t="s">
        <v>187</v>
      </c>
    </row>
    <row r="1315" spans="2:51" s="13" customFormat="1" ht="11.25">
      <c r="B1315" s="161"/>
      <c r="D1315" s="151" t="s">
        <v>197</v>
      </c>
      <c r="E1315" s="162" t="s">
        <v>1</v>
      </c>
      <c r="F1315" s="163" t="s">
        <v>629</v>
      </c>
      <c r="H1315" s="164">
        <v>1.35</v>
      </c>
      <c r="I1315" s="165"/>
      <c r="L1315" s="161"/>
      <c r="M1315" s="166"/>
      <c r="T1315" s="167"/>
      <c r="AT1315" s="162" t="s">
        <v>197</v>
      </c>
      <c r="AU1315" s="162" t="s">
        <v>84</v>
      </c>
      <c r="AV1315" s="13" t="s">
        <v>84</v>
      </c>
      <c r="AW1315" s="13" t="s">
        <v>30</v>
      </c>
      <c r="AX1315" s="13" t="s">
        <v>73</v>
      </c>
      <c r="AY1315" s="162" t="s">
        <v>187</v>
      </c>
    </row>
    <row r="1316" spans="2:51" s="13" customFormat="1" ht="11.25">
      <c r="B1316" s="161"/>
      <c r="D1316" s="151" t="s">
        <v>197</v>
      </c>
      <c r="E1316" s="162" t="s">
        <v>1</v>
      </c>
      <c r="F1316" s="163" t="s">
        <v>630</v>
      </c>
      <c r="H1316" s="164">
        <v>6</v>
      </c>
      <c r="I1316" s="165"/>
      <c r="L1316" s="161"/>
      <c r="M1316" s="166"/>
      <c r="T1316" s="167"/>
      <c r="AT1316" s="162" t="s">
        <v>197</v>
      </c>
      <c r="AU1316" s="162" t="s">
        <v>84</v>
      </c>
      <c r="AV1316" s="13" t="s">
        <v>84</v>
      </c>
      <c r="AW1316" s="13" t="s">
        <v>30</v>
      </c>
      <c r="AX1316" s="13" t="s">
        <v>73</v>
      </c>
      <c r="AY1316" s="162" t="s">
        <v>187</v>
      </c>
    </row>
    <row r="1317" spans="2:51" s="15" customFormat="1" ht="11.25">
      <c r="B1317" s="186"/>
      <c r="D1317" s="151" t="s">
        <v>197</v>
      </c>
      <c r="E1317" s="187" t="s">
        <v>1</v>
      </c>
      <c r="F1317" s="188" t="s">
        <v>492</v>
      </c>
      <c r="H1317" s="189">
        <v>534.83699999999999</v>
      </c>
      <c r="I1317" s="190"/>
      <c r="L1317" s="186"/>
      <c r="M1317" s="191"/>
      <c r="T1317" s="192"/>
      <c r="AT1317" s="187" t="s">
        <v>197</v>
      </c>
      <c r="AU1317" s="187" t="s">
        <v>84</v>
      </c>
      <c r="AV1317" s="15" t="s">
        <v>210</v>
      </c>
      <c r="AW1317" s="15" t="s">
        <v>30</v>
      </c>
      <c r="AX1317" s="15" t="s">
        <v>73</v>
      </c>
      <c r="AY1317" s="187" t="s">
        <v>187</v>
      </c>
    </row>
    <row r="1318" spans="2:51" s="12" customFormat="1" ht="11.25">
      <c r="B1318" s="155"/>
      <c r="D1318" s="151" t="s">
        <v>197</v>
      </c>
      <c r="E1318" s="156" t="s">
        <v>1</v>
      </c>
      <c r="F1318" s="157" t="s">
        <v>311</v>
      </c>
      <c r="H1318" s="156" t="s">
        <v>1</v>
      </c>
      <c r="I1318" s="158"/>
      <c r="L1318" s="155"/>
      <c r="M1318" s="159"/>
      <c r="T1318" s="160"/>
      <c r="AT1318" s="156" t="s">
        <v>197</v>
      </c>
      <c r="AU1318" s="156" t="s">
        <v>84</v>
      </c>
      <c r="AV1318" s="12" t="s">
        <v>80</v>
      </c>
      <c r="AW1318" s="12" t="s">
        <v>30</v>
      </c>
      <c r="AX1318" s="12" t="s">
        <v>73</v>
      </c>
      <c r="AY1318" s="156" t="s">
        <v>187</v>
      </c>
    </row>
    <row r="1319" spans="2:51" s="13" customFormat="1" ht="11.25">
      <c r="B1319" s="161"/>
      <c r="D1319" s="151" t="s">
        <v>197</v>
      </c>
      <c r="E1319" s="162" t="s">
        <v>1</v>
      </c>
      <c r="F1319" s="163" t="s">
        <v>608</v>
      </c>
      <c r="H1319" s="164">
        <v>104.31</v>
      </c>
      <c r="I1319" s="165"/>
      <c r="L1319" s="161"/>
      <c r="M1319" s="166"/>
      <c r="T1319" s="167"/>
      <c r="AT1319" s="162" t="s">
        <v>197</v>
      </c>
      <c r="AU1319" s="162" t="s">
        <v>84</v>
      </c>
      <c r="AV1319" s="13" t="s">
        <v>84</v>
      </c>
      <c r="AW1319" s="13" t="s">
        <v>30</v>
      </c>
      <c r="AX1319" s="13" t="s">
        <v>73</v>
      </c>
      <c r="AY1319" s="162" t="s">
        <v>187</v>
      </c>
    </row>
    <row r="1320" spans="2:51" s="13" customFormat="1" ht="11.25">
      <c r="B1320" s="161"/>
      <c r="D1320" s="151" t="s">
        <v>197</v>
      </c>
      <c r="E1320" s="162" t="s">
        <v>1</v>
      </c>
      <c r="F1320" s="163" t="s">
        <v>609</v>
      </c>
      <c r="H1320" s="164">
        <v>84.18</v>
      </c>
      <c r="I1320" s="165"/>
      <c r="L1320" s="161"/>
      <c r="M1320" s="166"/>
      <c r="T1320" s="167"/>
      <c r="AT1320" s="162" t="s">
        <v>197</v>
      </c>
      <c r="AU1320" s="162" t="s">
        <v>84</v>
      </c>
      <c r="AV1320" s="13" t="s">
        <v>84</v>
      </c>
      <c r="AW1320" s="13" t="s">
        <v>30</v>
      </c>
      <c r="AX1320" s="13" t="s">
        <v>73</v>
      </c>
      <c r="AY1320" s="162" t="s">
        <v>187</v>
      </c>
    </row>
    <row r="1321" spans="2:51" s="13" customFormat="1" ht="11.25">
      <c r="B1321" s="161"/>
      <c r="D1321" s="151" t="s">
        <v>197</v>
      </c>
      <c r="E1321" s="162" t="s">
        <v>1</v>
      </c>
      <c r="F1321" s="163" t="s">
        <v>610</v>
      </c>
      <c r="H1321" s="164">
        <v>65.88</v>
      </c>
      <c r="I1321" s="165"/>
      <c r="L1321" s="161"/>
      <c r="M1321" s="166"/>
      <c r="T1321" s="167"/>
      <c r="AT1321" s="162" t="s">
        <v>197</v>
      </c>
      <c r="AU1321" s="162" t="s">
        <v>84</v>
      </c>
      <c r="AV1321" s="13" t="s">
        <v>84</v>
      </c>
      <c r="AW1321" s="13" t="s">
        <v>30</v>
      </c>
      <c r="AX1321" s="13" t="s">
        <v>73</v>
      </c>
      <c r="AY1321" s="162" t="s">
        <v>187</v>
      </c>
    </row>
    <row r="1322" spans="2:51" s="13" customFormat="1" ht="11.25">
      <c r="B1322" s="161"/>
      <c r="D1322" s="151" t="s">
        <v>197</v>
      </c>
      <c r="E1322" s="162" t="s">
        <v>1</v>
      </c>
      <c r="F1322" s="163" t="s">
        <v>612</v>
      </c>
      <c r="H1322" s="164">
        <v>12.2</v>
      </c>
      <c r="I1322" s="165"/>
      <c r="L1322" s="161"/>
      <c r="M1322" s="166"/>
      <c r="T1322" s="167"/>
      <c r="AT1322" s="162" t="s">
        <v>197</v>
      </c>
      <c r="AU1322" s="162" t="s">
        <v>84</v>
      </c>
      <c r="AV1322" s="13" t="s">
        <v>84</v>
      </c>
      <c r="AW1322" s="13" t="s">
        <v>30</v>
      </c>
      <c r="AX1322" s="13" t="s">
        <v>73</v>
      </c>
      <c r="AY1322" s="162" t="s">
        <v>187</v>
      </c>
    </row>
    <row r="1323" spans="2:51" s="13" customFormat="1" ht="11.25">
      <c r="B1323" s="161"/>
      <c r="D1323" s="151" t="s">
        <v>197</v>
      </c>
      <c r="E1323" s="162" t="s">
        <v>1</v>
      </c>
      <c r="F1323" s="163" t="s">
        <v>611</v>
      </c>
      <c r="H1323" s="164">
        <v>233.02</v>
      </c>
      <c r="I1323" s="165"/>
      <c r="L1323" s="161"/>
      <c r="M1323" s="166"/>
      <c r="T1323" s="167"/>
      <c r="AT1323" s="162" t="s">
        <v>197</v>
      </c>
      <c r="AU1323" s="162" t="s">
        <v>84</v>
      </c>
      <c r="AV1323" s="13" t="s">
        <v>84</v>
      </c>
      <c r="AW1323" s="13" t="s">
        <v>30</v>
      </c>
      <c r="AX1323" s="13" t="s">
        <v>73</v>
      </c>
      <c r="AY1323" s="162" t="s">
        <v>187</v>
      </c>
    </row>
    <row r="1324" spans="2:51" s="13" customFormat="1" ht="11.25">
      <c r="B1324" s="161"/>
      <c r="D1324" s="151" t="s">
        <v>197</v>
      </c>
      <c r="E1324" s="162" t="s">
        <v>1</v>
      </c>
      <c r="F1324" s="163" t="s">
        <v>613</v>
      </c>
      <c r="H1324" s="164">
        <v>13.725</v>
      </c>
      <c r="I1324" s="165"/>
      <c r="L1324" s="161"/>
      <c r="M1324" s="166"/>
      <c r="T1324" s="167"/>
      <c r="AT1324" s="162" t="s">
        <v>197</v>
      </c>
      <c r="AU1324" s="162" t="s">
        <v>84</v>
      </c>
      <c r="AV1324" s="13" t="s">
        <v>84</v>
      </c>
      <c r="AW1324" s="13" t="s">
        <v>30</v>
      </c>
      <c r="AX1324" s="13" t="s">
        <v>73</v>
      </c>
      <c r="AY1324" s="162" t="s">
        <v>187</v>
      </c>
    </row>
    <row r="1325" spans="2:51" s="13" customFormat="1" ht="11.25">
      <c r="B1325" s="161"/>
      <c r="D1325" s="151" t="s">
        <v>197</v>
      </c>
      <c r="E1325" s="162" t="s">
        <v>1</v>
      </c>
      <c r="F1325" s="163" t="s">
        <v>615</v>
      </c>
      <c r="H1325" s="164">
        <v>49.68</v>
      </c>
      <c r="I1325" s="165"/>
      <c r="L1325" s="161"/>
      <c r="M1325" s="166"/>
      <c r="T1325" s="167"/>
      <c r="AT1325" s="162" t="s">
        <v>197</v>
      </c>
      <c r="AU1325" s="162" t="s">
        <v>84</v>
      </c>
      <c r="AV1325" s="13" t="s">
        <v>84</v>
      </c>
      <c r="AW1325" s="13" t="s">
        <v>30</v>
      </c>
      <c r="AX1325" s="13" t="s">
        <v>73</v>
      </c>
      <c r="AY1325" s="162" t="s">
        <v>187</v>
      </c>
    </row>
    <row r="1326" spans="2:51" s="13" customFormat="1" ht="11.25">
      <c r="B1326" s="161"/>
      <c r="D1326" s="151" t="s">
        <v>197</v>
      </c>
      <c r="E1326" s="162" t="s">
        <v>1</v>
      </c>
      <c r="F1326" s="163" t="s">
        <v>616</v>
      </c>
      <c r="H1326" s="164">
        <v>-8.19</v>
      </c>
      <c r="I1326" s="165"/>
      <c r="L1326" s="161"/>
      <c r="M1326" s="166"/>
      <c r="T1326" s="167"/>
      <c r="AT1326" s="162" t="s">
        <v>197</v>
      </c>
      <c r="AU1326" s="162" t="s">
        <v>84</v>
      </c>
      <c r="AV1326" s="13" t="s">
        <v>84</v>
      </c>
      <c r="AW1326" s="13" t="s">
        <v>30</v>
      </c>
      <c r="AX1326" s="13" t="s">
        <v>73</v>
      </c>
      <c r="AY1326" s="162" t="s">
        <v>187</v>
      </c>
    </row>
    <row r="1327" spans="2:51" s="13" customFormat="1" ht="11.25">
      <c r="B1327" s="161"/>
      <c r="D1327" s="151" t="s">
        <v>197</v>
      </c>
      <c r="E1327" s="162" t="s">
        <v>1</v>
      </c>
      <c r="F1327" s="163" t="s">
        <v>617</v>
      </c>
      <c r="H1327" s="164">
        <v>-10.53</v>
      </c>
      <c r="I1327" s="165"/>
      <c r="L1327" s="161"/>
      <c r="M1327" s="166"/>
      <c r="T1327" s="167"/>
      <c r="AT1327" s="162" t="s">
        <v>197</v>
      </c>
      <c r="AU1327" s="162" t="s">
        <v>84</v>
      </c>
      <c r="AV1327" s="13" t="s">
        <v>84</v>
      </c>
      <c r="AW1327" s="13" t="s">
        <v>30</v>
      </c>
      <c r="AX1327" s="13" t="s">
        <v>73</v>
      </c>
      <c r="AY1327" s="162" t="s">
        <v>187</v>
      </c>
    </row>
    <row r="1328" spans="2:51" s="13" customFormat="1" ht="11.25">
      <c r="B1328" s="161"/>
      <c r="D1328" s="151" t="s">
        <v>197</v>
      </c>
      <c r="E1328" s="162" t="s">
        <v>1</v>
      </c>
      <c r="F1328" s="163" t="s">
        <v>618</v>
      </c>
      <c r="H1328" s="164">
        <v>-2.34</v>
      </c>
      <c r="I1328" s="165"/>
      <c r="L1328" s="161"/>
      <c r="M1328" s="166"/>
      <c r="T1328" s="167"/>
      <c r="AT1328" s="162" t="s">
        <v>197</v>
      </c>
      <c r="AU1328" s="162" t="s">
        <v>84</v>
      </c>
      <c r="AV1328" s="13" t="s">
        <v>84</v>
      </c>
      <c r="AW1328" s="13" t="s">
        <v>30</v>
      </c>
      <c r="AX1328" s="13" t="s">
        <v>73</v>
      </c>
      <c r="AY1328" s="162" t="s">
        <v>187</v>
      </c>
    </row>
    <row r="1329" spans="2:51" s="13" customFormat="1" ht="11.25">
      <c r="B1329" s="161"/>
      <c r="D1329" s="151" t="s">
        <v>197</v>
      </c>
      <c r="E1329" s="162" t="s">
        <v>1</v>
      </c>
      <c r="F1329" s="163" t="s">
        <v>619</v>
      </c>
      <c r="H1329" s="164">
        <v>-0.64</v>
      </c>
      <c r="I1329" s="165"/>
      <c r="L1329" s="161"/>
      <c r="M1329" s="166"/>
      <c r="T1329" s="167"/>
      <c r="AT1329" s="162" t="s">
        <v>197</v>
      </c>
      <c r="AU1329" s="162" t="s">
        <v>84</v>
      </c>
      <c r="AV1329" s="13" t="s">
        <v>84</v>
      </c>
      <c r="AW1329" s="13" t="s">
        <v>30</v>
      </c>
      <c r="AX1329" s="13" t="s">
        <v>73</v>
      </c>
      <c r="AY1329" s="162" t="s">
        <v>187</v>
      </c>
    </row>
    <row r="1330" spans="2:51" s="13" customFormat="1" ht="11.25">
      <c r="B1330" s="161"/>
      <c r="D1330" s="151" t="s">
        <v>197</v>
      </c>
      <c r="E1330" s="162" t="s">
        <v>1</v>
      </c>
      <c r="F1330" s="163" t="s">
        <v>1262</v>
      </c>
      <c r="H1330" s="164">
        <v>-5.2249999999999996</v>
      </c>
      <c r="I1330" s="165"/>
      <c r="L1330" s="161"/>
      <c r="M1330" s="166"/>
      <c r="T1330" s="167"/>
      <c r="AT1330" s="162" t="s">
        <v>197</v>
      </c>
      <c r="AU1330" s="162" t="s">
        <v>84</v>
      </c>
      <c r="AV1330" s="13" t="s">
        <v>84</v>
      </c>
      <c r="AW1330" s="13" t="s">
        <v>30</v>
      </c>
      <c r="AX1330" s="13" t="s">
        <v>73</v>
      </c>
      <c r="AY1330" s="162" t="s">
        <v>187</v>
      </c>
    </row>
    <row r="1331" spans="2:51" s="13" customFormat="1" ht="11.25">
      <c r="B1331" s="161"/>
      <c r="D1331" s="151" t="s">
        <v>197</v>
      </c>
      <c r="E1331" s="162" t="s">
        <v>1</v>
      </c>
      <c r="F1331" s="163" t="s">
        <v>1263</v>
      </c>
      <c r="H1331" s="164">
        <v>-3.4380000000000002</v>
      </c>
      <c r="I1331" s="165"/>
      <c r="L1331" s="161"/>
      <c r="M1331" s="166"/>
      <c r="T1331" s="167"/>
      <c r="AT1331" s="162" t="s">
        <v>197</v>
      </c>
      <c r="AU1331" s="162" t="s">
        <v>84</v>
      </c>
      <c r="AV1331" s="13" t="s">
        <v>84</v>
      </c>
      <c r="AW1331" s="13" t="s">
        <v>30</v>
      </c>
      <c r="AX1331" s="13" t="s">
        <v>73</v>
      </c>
      <c r="AY1331" s="162" t="s">
        <v>187</v>
      </c>
    </row>
    <row r="1332" spans="2:51" s="13" customFormat="1" ht="11.25">
      <c r="B1332" s="161"/>
      <c r="D1332" s="151" t="s">
        <v>197</v>
      </c>
      <c r="E1332" s="162" t="s">
        <v>1</v>
      </c>
      <c r="F1332" s="163" t="s">
        <v>622</v>
      </c>
      <c r="H1332" s="164">
        <v>-18.911999999999999</v>
      </c>
      <c r="I1332" s="165"/>
      <c r="L1332" s="161"/>
      <c r="M1332" s="166"/>
      <c r="T1332" s="167"/>
      <c r="AT1332" s="162" t="s">
        <v>197</v>
      </c>
      <c r="AU1332" s="162" t="s">
        <v>84</v>
      </c>
      <c r="AV1332" s="13" t="s">
        <v>84</v>
      </c>
      <c r="AW1332" s="13" t="s">
        <v>30</v>
      </c>
      <c r="AX1332" s="13" t="s">
        <v>73</v>
      </c>
      <c r="AY1332" s="162" t="s">
        <v>187</v>
      </c>
    </row>
    <row r="1333" spans="2:51" s="13" customFormat="1" ht="11.25">
      <c r="B1333" s="161"/>
      <c r="D1333" s="151" t="s">
        <v>197</v>
      </c>
      <c r="E1333" s="162" t="s">
        <v>1</v>
      </c>
      <c r="F1333" s="163" t="s">
        <v>624</v>
      </c>
      <c r="H1333" s="164">
        <v>3.96</v>
      </c>
      <c r="I1333" s="165"/>
      <c r="L1333" s="161"/>
      <c r="M1333" s="166"/>
      <c r="T1333" s="167"/>
      <c r="AT1333" s="162" t="s">
        <v>197</v>
      </c>
      <c r="AU1333" s="162" t="s">
        <v>84</v>
      </c>
      <c r="AV1333" s="13" t="s">
        <v>84</v>
      </c>
      <c r="AW1333" s="13" t="s">
        <v>30</v>
      </c>
      <c r="AX1333" s="13" t="s">
        <v>73</v>
      </c>
      <c r="AY1333" s="162" t="s">
        <v>187</v>
      </c>
    </row>
    <row r="1334" spans="2:51" s="13" customFormat="1" ht="11.25">
      <c r="B1334" s="161"/>
      <c r="D1334" s="151" t="s">
        <v>197</v>
      </c>
      <c r="E1334" s="162" t="s">
        <v>1</v>
      </c>
      <c r="F1334" s="163" t="s">
        <v>625</v>
      </c>
      <c r="H1334" s="164">
        <v>4.2</v>
      </c>
      <c r="I1334" s="165"/>
      <c r="L1334" s="161"/>
      <c r="M1334" s="166"/>
      <c r="T1334" s="167"/>
      <c r="AT1334" s="162" t="s">
        <v>197</v>
      </c>
      <c r="AU1334" s="162" t="s">
        <v>84</v>
      </c>
      <c r="AV1334" s="13" t="s">
        <v>84</v>
      </c>
      <c r="AW1334" s="13" t="s">
        <v>30</v>
      </c>
      <c r="AX1334" s="13" t="s">
        <v>73</v>
      </c>
      <c r="AY1334" s="162" t="s">
        <v>187</v>
      </c>
    </row>
    <row r="1335" spans="2:51" s="13" customFormat="1" ht="11.25">
      <c r="B1335" s="161"/>
      <c r="D1335" s="151" t="s">
        <v>197</v>
      </c>
      <c r="E1335" s="162" t="s">
        <v>1</v>
      </c>
      <c r="F1335" s="163" t="s">
        <v>626</v>
      </c>
      <c r="H1335" s="164">
        <v>1.8</v>
      </c>
      <c r="I1335" s="165"/>
      <c r="L1335" s="161"/>
      <c r="M1335" s="166"/>
      <c r="T1335" s="167"/>
      <c r="AT1335" s="162" t="s">
        <v>197</v>
      </c>
      <c r="AU1335" s="162" t="s">
        <v>84</v>
      </c>
      <c r="AV1335" s="13" t="s">
        <v>84</v>
      </c>
      <c r="AW1335" s="13" t="s">
        <v>30</v>
      </c>
      <c r="AX1335" s="13" t="s">
        <v>73</v>
      </c>
      <c r="AY1335" s="162" t="s">
        <v>187</v>
      </c>
    </row>
    <row r="1336" spans="2:51" s="13" customFormat="1" ht="11.25">
      <c r="B1336" s="161"/>
      <c r="D1336" s="151" t="s">
        <v>197</v>
      </c>
      <c r="E1336" s="162" t="s">
        <v>1</v>
      </c>
      <c r="F1336" s="163" t="s">
        <v>627</v>
      </c>
      <c r="H1336" s="164">
        <v>0.96</v>
      </c>
      <c r="I1336" s="165"/>
      <c r="L1336" s="161"/>
      <c r="M1336" s="166"/>
      <c r="T1336" s="167"/>
      <c r="AT1336" s="162" t="s">
        <v>197</v>
      </c>
      <c r="AU1336" s="162" t="s">
        <v>84</v>
      </c>
      <c r="AV1336" s="13" t="s">
        <v>84</v>
      </c>
      <c r="AW1336" s="13" t="s">
        <v>30</v>
      </c>
      <c r="AX1336" s="13" t="s">
        <v>73</v>
      </c>
      <c r="AY1336" s="162" t="s">
        <v>187</v>
      </c>
    </row>
    <row r="1337" spans="2:51" s="13" customFormat="1" ht="11.25">
      <c r="B1337" s="161"/>
      <c r="D1337" s="151" t="s">
        <v>197</v>
      </c>
      <c r="E1337" s="162" t="s">
        <v>1</v>
      </c>
      <c r="F1337" s="163" t="s">
        <v>628</v>
      </c>
      <c r="H1337" s="164">
        <v>2.58</v>
      </c>
      <c r="I1337" s="165"/>
      <c r="L1337" s="161"/>
      <c r="M1337" s="166"/>
      <c r="T1337" s="167"/>
      <c r="AT1337" s="162" t="s">
        <v>197</v>
      </c>
      <c r="AU1337" s="162" t="s">
        <v>84</v>
      </c>
      <c r="AV1337" s="13" t="s">
        <v>84</v>
      </c>
      <c r="AW1337" s="13" t="s">
        <v>30</v>
      </c>
      <c r="AX1337" s="13" t="s">
        <v>73</v>
      </c>
      <c r="AY1337" s="162" t="s">
        <v>187</v>
      </c>
    </row>
    <row r="1338" spans="2:51" s="13" customFormat="1" ht="11.25">
      <c r="B1338" s="161"/>
      <c r="D1338" s="151" t="s">
        <v>197</v>
      </c>
      <c r="E1338" s="162" t="s">
        <v>1</v>
      </c>
      <c r="F1338" s="163" t="s">
        <v>629</v>
      </c>
      <c r="H1338" s="164">
        <v>1.35</v>
      </c>
      <c r="I1338" s="165"/>
      <c r="L1338" s="161"/>
      <c r="M1338" s="166"/>
      <c r="T1338" s="167"/>
      <c r="AT1338" s="162" t="s">
        <v>197</v>
      </c>
      <c r="AU1338" s="162" t="s">
        <v>84</v>
      </c>
      <c r="AV1338" s="13" t="s">
        <v>84</v>
      </c>
      <c r="AW1338" s="13" t="s">
        <v>30</v>
      </c>
      <c r="AX1338" s="13" t="s">
        <v>73</v>
      </c>
      <c r="AY1338" s="162" t="s">
        <v>187</v>
      </c>
    </row>
    <row r="1339" spans="2:51" s="13" customFormat="1" ht="11.25">
      <c r="B1339" s="161"/>
      <c r="D1339" s="151" t="s">
        <v>197</v>
      </c>
      <c r="E1339" s="162" t="s">
        <v>1</v>
      </c>
      <c r="F1339" s="163" t="s">
        <v>630</v>
      </c>
      <c r="H1339" s="164">
        <v>6</v>
      </c>
      <c r="I1339" s="165"/>
      <c r="L1339" s="161"/>
      <c r="M1339" s="166"/>
      <c r="T1339" s="167"/>
      <c r="AT1339" s="162" t="s">
        <v>197</v>
      </c>
      <c r="AU1339" s="162" t="s">
        <v>84</v>
      </c>
      <c r="AV1339" s="13" t="s">
        <v>84</v>
      </c>
      <c r="AW1339" s="13" t="s">
        <v>30</v>
      </c>
      <c r="AX1339" s="13" t="s">
        <v>73</v>
      </c>
      <c r="AY1339" s="162" t="s">
        <v>187</v>
      </c>
    </row>
    <row r="1340" spans="2:51" s="15" customFormat="1" ht="11.25">
      <c r="B1340" s="186"/>
      <c r="D1340" s="151" t="s">
        <v>197</v>
      </c>
      <c r="E1340" s="187" t="s">
        <v>1</v>
      </c>
      <c r="F1340" s="188" t="s">
        <v>492</v>
      </c>
      <c r="H1340" s="189">
        <v>534.57000000000005</v>
      </c>
      <c r="I1340" s="190"/>
      <c r="L1340" s="186"/>
      <c r="M1340" s="191"/>
      <c r="T1340" s="192"/>
      <c r="AT1340" s="187" t="s">
        <v>197</v>
      </c>
      <c r="AU1340" s="187" t="s">
        <v>84</v>
      </c>
      <c r="AV1340" s="15" t="s">
        <v>210</v>
      </c>
      <c r="AW1340" s="15" t="s">
        <v>30</v>
      </c>
      <c r="AX1340" s="15" t="s">
        <v>73</v>
      </c>
      <c r="AY1340" s="187" t="s">
        <v>187</v>
      </c>
    </row>
    <row r="1341" spans="2:51" s="12" customFormat="1" ht="11.25">
      <c r="B1341" s="155"/>
      <c r="D1341" s="151" t="s">
        <v>197</v>
      </c>
      <c r="E1341" s="156" t="s">
        <v>1</v>
      </c>
      <c r="F1341" s="157" t="s">
        <v>632</v>
      </c>
      <c r="H1341" s="156" t="s">
        <v>1</v>
      </c>
      <c r="I1341" s="158"/>
      <c r="L1341" s="155"/>
      <c r="M1341" s="159"/>
      <c r="T1341" s="160"/>
      <c r="AT1341" s="156" t="s">
        <v>197</v>
      </c>
      <c r="AU1341" s="156" t="s">
        <v>84</v>
      </c>
      <c r="AV1341" s="12" t="s">
        <v>80</v>
      </c>
      <c r="AW1341" s="12" t="s">
        <v>30</v>
      </c>
      <c r="AX1341" s="12" t="s">
        <v>73</v>
      </c>
      <c r="AY1341" s="156" t="s">
        <v>187</v>
      </c>
    </row>
    <row r="1342" spans="2:51" s="13" customFormat="1" ht="11.25">
      <c r="B1342" s="161"/>
      <c r="D1342" s="151" t="s">
        <v>197</v>
      </c>
      <c r="E1342" s="162" t="s">
        <v>1</v>
      </c>
      <c r="F1342" s="163" t="s">
        <v>633</v>
      </c>
      <c r="H1342" s="164">
        <v>34.24</v>
      </c>
      <c r="I1342" s="165"/>
      <c r="L1342" s="161"/>
      <c r="M1342" s="166"/>
      <c r="T1342" s="167"/>
      <c r="AT1342" s="162" t="s">
        <v>197</v>
      </c>
      <c r="AU1342" s="162" t="s">
        <v>84</v>
      </c>
      <c r="AV1342" s="13" t="s">
        <v>84</v>
      </c>
      <c r="AW1342" s="13" t="s">
        <v>30</v>
      </c>
      <c r="AX1342" s="13" t="s">
        <v>73</v>
      </c>
      <c r="AY1342" s="162" t="s">
        <v>187</v>
      </c>
    </row>
    <row r="1343" spans="2:51" s="13" customFormat="1" ht="11.25">
      <c r="B1343" s="161"/>
      <c r="D1343" s="151" t="s">
        <v>197</v>
      </c>
      <c r="E1343" s="162" t="s">
        <v>1</v>
      </c>
      <c r="F1343" s="163" t="s">
        <v>634</v>
      </c>
      <c r="H1343" s="164">
        <v>14.96</v>
      </c>
      <c r="I1343" s="165"/>
      <c r="L1343" s="161"/>
      <c r="M1343" s="166"/>
      <c r="T1343" s="167"/>
      <c r="AT1343" s="162" t="s">
        <v>197</v>
      </c>
      <c r="AU1343" s="162" t="s">
        <v>84</v>
      </c>
      <c r="AV1343" s="13" t="s">
        <v>84</v>
      </c>
      <c r="AW1343" s="13" t="s">
        <v>30</v>
      </c>
      <c r="AX1343" s="13" t="s">
        <v>73</v>
      </c>
      <c r="AY1343" s="162" t="s">
        <v>187</v>
      </c>
    </row>
    <row r="1344" spans="2:51" s="13" customFormat="1" ht="11.25">
      <c r="B1344" s="161"/>
      <c r="D1344" s="151" t="s">
        <v>197</v>
      </c>
      <c r="E1344" s="162" t="s">
        <v>1</v>
      </c>
      <c r="F1344" s="163" t="s">
        <v>635</v>
      </c>
      <c r="H1344" s="164">
        <v>20.57</v>
      </c>
      <c r="I1344" s="165"/>
      <c r="L1344" s="161"/>
      <c r="M1344" s="166"/>
      <c r="T1344" s="167"/>
      <c r="AT1344" s="162" t="s">
        <v>197</v>
      </c>
      <c r="AU1344" s="162" t="s">
        <v>84</v>
      </c>
      <c r="AV1344" s="13" t="s">
        <v>84</v>
      </c>
      <c r="AW1344" s="13" t="s">
        <v>30</v>
      </c>
      <c r="AX1344" s="13" t="s">
        <v>73</v>
      </c>
      <c r="AY1344" s="162" t="s">
        <v>187</v>
      </c>
    </row>
    <row r="1345" spans="2:65" s="13" customFormat="1" ht="11.25">
      <c r="B1345" s="161"/>
      <c r="D1345" s="151" t="s">
        <v>197</v>
      </c>
      <c r="E1345" s="162" t="s">
        <v>1</v>
      </c>
      <c r="F1345" s="163" t="s">
        <v>636</v>
      </c>
      <c r="H1345" s="164">
        <v>-2.2000000000000002</v>
      </c>
      <c r="I1345" s="165"/>
      <c r="L1345" s="161"/>
      <c r="M1345" s="166"/>
      <c r="T1345" s="167"/>
      <c r="AT1345" s="162" t="s">
        <v>197</v>
      </c>
      <c r="AU1345" s="162" t="s">
        <v>84</v>
      </c>
      <c r="AV1345" s="13" t="s">
        <v>84</v>
      </c>
      <c r="AW1345" s="13" t="s">
        <v>30</v>
      </c>
      <c r="AX1345" s="13" t="s">
        <v>73</v>
      </c>
      <c r="AY1345" s="162" t="s">
        <v>187</v>
      </c>
    </row>
    <row r="1346" spans="2:65" s="13" customFormat="1" ht="11.25">
      <c r="B1346" s="161"/>
      <c r="D1346" s="151" t="s">
        <v>197</v>
      </c>
      <c r="E1346" s="162" t="s">
        <v>1</v>
      </c>
      <c r="F1346" s="163" t="s">
        <v>637</v>
      </c>
      <c r="H1346" s="164">
        <v>0.51</v>
      </c>
      <c r="I1346" s="165"/>
      <c r="L1346" s="161"/>
      <c r="M1346" s="166"/>
      <c r="T1346" s="167"/>
      <c r="AT1346" s="162" t="s">
        <v>197</v>
      </c>
      <c r="AU1346" s="162" t="s">
        <v>84</v>
      </c>
      <c r="AV1346" s="13" t="s">
        <v>84</v>
      </c>
      <c r="AW1346" s="13" t="s">
        <v>30</v>
      </c>
      <c r="AX1346" s="13" t="s">
        <v>73</v>
      </c>
      <c r="AY1346" s="162" t="s">
        <v>187</v>
      </c>
    </row>
    <row r="1347" spans="2:65" s="13" customFormat="1" ht="11.25">
      <c r="B1347" s="161"/>
      <c r="D1347" s="151" t="s">
        <v>197</v>
      </c>
      <c r="E1347" s="162" t="s">
        <v>1</v>
      </c>
      <c r="F1347" s="163" t="s">
        <v>638</v>
      </c>
      <c r="H1347" s="164">
        <v>44.697000000000003</v>
      </c>
      <c r="I1347" s="165"/>
      <c r="L1347" s="161"/>
      <c r="M1347" s="166"/>
      <c r="T1347" s="167"/>
      <c r="AT1347" s="162" t="s">
        <v>197</v>
      </c>
      <c r="AU1347" s="162" t="s">
        <v>84</v>
      </c>
      <c r="AV1347" s="13" t="s">
        <v>84</v>
      </c>
      <c r="AW1347" s="13" t="s">
        <v>30</v>
      </c>
      <c r="AX1347" s="13" t="s">
        <v>73</v>
      </c>
      <c r="AY1347" s="162" t="s">
        <v>187</v>
      </c>
    </row>
    <row r="1348" spans="2:65" s="15" customFormat="1" ht="11.25">
      <c r="B1348" s="186"/>
      <c r="D1348" s="151" t="s">
        <v>197</v>
      </c>
      <c r="E1348" s="187" t="s">
        <v>1</v>
      </c>
      <c r="F1348" s="188" t="s">
        <v>492</v>
      </c>
      <c r="H1348" s="189">
        <v>112.77700000000002</v>
      </c>
      <c r="I1348" s="190"/>
      <c r="L1348" s="186"/>
      <c r="M1348" s="191"/>
      <c r="T1348" s="192"/>
      <c r="AT1348" s="187" t="s">
        <v>197</v>
      </c>
      <c r="AU1348" s="187" t="s">
        <v>84</v>
      </c>
      <c r="AV1348" s="15" t="s">
        <v>210</v>
      </c>
      <c r="AW1348" s="15" t="s">
        <v>30</v>
      </c>
      <c r="AX1348" s="15" t="s">
        <v>73</v>
      </c>
      <c r="AY1348" s="187" t="s">
        <v>187</v>
      </c>
    </row>
    <row r="1349" spans="2:65" s="14" customFormat="1" ht="11.25">
      <c r="B1349" s="168"/>
      <c r="D1349" s="151" t="s">
        <v>197</v>
      </c>
      <c r="E1349" s="169" t="s">
        <v>1</v>
      </c>
      <c r="F1349" s="170" t="s">
        <v>202</v>
      </c>
      <c r="H1349" s="171">
        <v>1474.3819999999996</v>
      </c>
      <c r="I1349" s="172"/>
      <c r="L1349" s="168"/>
      <c r="M1349" s="173"/>
      <c r="T1349" s="174"/>
      <c r="AT1349" s="169" t="s">
        <v>197</v>
      </c>
      <c r="AU1349" s="169" t="s">
        <v>84</v>
      </c>
      <c r="AV1349" s="14" t="s">
        <v>193</v>
      </c>
      <c r="AW1349" s="14" t="s">
        <v>30</v>
      </c>
      <c r="AX1349" s="14" t="s">
        <v>80</v>
      </c>
      <c r="AY1349" s="169" t="s">
        <v>187</v>
      </c>
    </row>
    <row r="1350" spans="2:65" s="1" customFormat="1" ht="24.2" customHeight="1">
      <c r="B1350" s="32"/>
      <c r="C1350" s="137" t="s">
        <v>1264</v>
      </c>
      <c r="D1350" s="137" t="s">
        <v>189</v>
      </c>
      <c r="E1350" s="138" t="s">
        <v>1265</v>
      </c>
      <c r="F1350" s="139" t="s">
        <v>1266</v>
      </c>
      <c r="G1350" s="140" t="s">
        <v>245</v>
      </c>
      <c r="H1350" s="141">
        <v>708.35</v>
      </c>
      <c r="I1350" s="142"/>
      <c r="J1350" s="143">
        <f>ROUND(I1350*H1350,2)</f>
        <v>0</v>
      </c>
      <c r="K1350" s="144"/>
      <c r="L1350" s="32"/>
      <c r="M1350" s="145" t="s">
        <v>1</v>
      </c>
      <c r="N1350" s="146" t="s">
        <v>39</v>
      </c>
      <c r="P1350" s="147">
        <f>O1350*H1350</f>
        <v>0</v>
      </c>
      <c r="Q1350" s="147">
        <v>0</v>
      </c>
      <c r="R1350" s="147">
        <f>Q1350*H1350</f>
        <v>0</v>
      </c>
      <c r="S1350" s="147">
        <v>0</v>
      </c>
      <c r="T1350" s="148">
        <f>S1350*H1350</f>
        <v>0</v>
      </c>
      <c r="AR1350" s="149" t="s">
        <v>193</v>
      </c>
      <c r="AT1350" s="149" t="s">
        <v>189</v>
      </c>
      <c r="AU1350" s="149" t="s">
        <v>84</v>
      </c>
      <c r="AY1350" s="17" t="s">
        <v>187</v>
      </c>
      <c r="BE1350" s="150">
        <f>IF(N1350="základní",J1350,0)</f>
        <v>0</v>
      </c>
      <c r="BF1350" s="150">
        <f>IF(N1350="snížená",J1350,0)</f>
        <v>0</v>
      </c>
      <c r="BG1350" s="150">
        <f>IF(N1350="zákl. přenesená",J1350,0)</f>
        <v>0</v>
      </c>
      <c r="BH1350" s="150">
        <f>IF(N1350="sníž. přenesená",J1350,0)</f>
        <v>0</v>
      </c>
      <c r="BI1350" s="150">
        <f>IF(N1350="nulová",J1350,0)</f>
        <v>0</v>
      </c>
      <c r="BJ1350" s="17" t="s">
        <v>84</v>
      </c>
      <c r="BK1350" s="150">
        <f>ROUND(I1350*H1350,2)</f>
        <v>0</v>
      </c>
      <c r="BL1350" s="17" t="s">
        <v>193</v>
      </c>
      <c r="BM1350" s="149" t="s">
        <v>1267</v>
      </c>
    </row>
    <row r="1351" spans="2:65" s="1" customFormat="1" ht="68.25">
      <c r="B1351" s="32"/>
      <c r="D1351" s="151" t="s">
        <v>195</v>
      </c>
      <c r="F1351" s="152" t="s">
        <v>1268</v>
      </c>
      <c r="I1351" s="153"/>
      <c r="L1351" s="32"/>
      <c r="M1351" s="154"/>
      <c r="T1351" s="56"/>
      <c r="AT1351" s="17" t="s">
        <v>195</v>
      </c>
      <c r="AU1351" s="17" t="s">
        <v>84</v>
      </c>
    </row>
    <row r="1352" spans="2:65" s="11" customFormat="1" ht="22.9" customHeight="1">
      <c r="B1352" s="125"/>
      <c r="D1352" s="126" t="s">
        <v>72</v>
      </c>
      <c r="E1352" s="135" t="s">
        <v>1269</v>
      </c>
      <c r="F1352" s="135" t="s">
        <v>1270</v>
      </c>
      <c r="I1352" s="128"/>
      <c r="J1352" s="136">
        <f>BK1352</f>
        <v>0</v>
      </c>
      <c r="L1352" s="125"/>
      <c r="M1352" s="130"/>
      <c r="P1352" s="131">
        <f>SUM(P1353:P1362)</f>
        <v>0</v>
      </c>
      <c r="R1352" s="131">
        <f>SUM(R1353:R1362)</f>
        <v>0</v>
      </c>
      <c r="T1352" s="132">
        <f>SUM(T1353:T1362)</f>
        <v>0</v>
      </c>
      <c r="AR1352" s="126" t="s">
        <v>80</v>
      </c>
      <c r="AT1352" s="133" t="s">
        <v>72</v>
      </c>
      <c r="AU1352" s="133" t="s">
        <v>80</v>
      </c>
      <c r="AY1352" s="126" t="s">
        <v>187</v>
      </c>
      <c r="BK1352" s="134">
        <f>SUM(BK1353:BK1362)</f>
        <v>0</v>
      </c>
    </row>
    <row r="1353" spans="2:65" s="1" customFormat="1" ht="44.25" customHeight="1">
      <c r="B1353" s="32"/>
      <c r="C1353" s="137" t="s">
        <v>1271</v>
      </c>
      <c r="D1353" s="137" t="s">
        <v>189</v>
      </c>
      <c r="E1353" s="138" t="s">
        <v>1272</v>
      </c>
      <c r="F1353" s="139" t="s">
        <v>1273</v>
      </c>
      <c r="G1353" s="140" t="s">
        <v>217</v>
      </c>
      <c r="H1353" s="141">
        <v>427.12799999999999</v>
      </c>
      <c r="I1353" s="142"/>
      <c r="J1353" s="143">
        <f>ROUND(I1353*H1353,2)</f>
        <v>0</v>
      </c>
      <c r="K1353" s="144"/>
      <c r="L1353" s="32"/>
      <c r="M1353" s="145" t="s">
        <v>1</v>
      </c>
      <c r="N1353" s="146" t="s">
        <v>39</v>
      </c>
      <c r="P1353" s="147">
        <f>O1353*H1353</f>
        <v>0</v>
      </c>
      <c r="Q1353" s="147">
        <v>0</v>
      </c>
      <c r="R1353" s="147">
        <f>Q1353*H1353</f>
        <v>0</v>
      </c>
      <c r="S1353" s="147">
        <v>0</v>
      </c>
      <c r="T1353" s="148">
        <f>S1353*H1353</f>
        <v>0</v>
      </c>
      <c r="AR1353" s="149" t="s">
        <v>193</v>
      </c>
      <c r="AT1353" s="149" t="s">
        <v>189</v>
      </c>
      <c r="AU1353" s="149" t="s">
        <v>84</v>
      </c>
      <c r="AY1353" s="17" t="s">
        <v>187</v>
      </c>
      <c r="BE1353" s="150">
        <f>IF(N1353="základní",J1353,0)</f>
        <v>0</v>
      </c>
      <c r="BF1353" s="150">
        <f>IF(N1353="snížená",J1353,0)</f>
        <v>0</v>
      </c>
      <c r="BG1353" s="150">
        <f>IF(N1353="zákl. přenesená",J1353,0)</f>
        <v>0</v>
      </c>
      <c r="BH1353" s="150">
        <f>IF(N1353="sníž. přenesená",J1353,0)</f>
        <v>0</v>
      </c>
      <c r="BI1353" s="150">
        <f>IF(N1353="nulová",J1353,0)</f>
        <v>0</v>
      </c>
      <c r="BJ1353" s="17" t="s">
        <v>84</v>
      </c>
      <c r="BK1353" s="150">
        <f>ROUND(I1353*H1353,2)</f>
        <v>0</v>
      </c>
      <c r="BL1353" s="17" t="s">
        <v>193</v>
      </c>
      <c r="BM1353" s="149" t="s">
        <v>1274</v>
      </c>
    </row>
    <row r="1354" spans="2:65" s="1" customFormat="1" ht="126.75">
      <c r="B1354" s="32"/>
      <c r="D1354" s="151" t="s">
        <v>195</v>
      </c>
      <c r="F1354" s="152" t="s">
        <v>1275</v>
      </c>
      <c r="I1354" s="153"/>
      <c r="L1354" s="32"/>
      <c r="M1354" s="154"/>
      <c r="T1354" s="56"/>
      <c r="AT1354" s="17" t="s">
        <v>195</v>
      </c>
      <c r="AU1354" s="17" t="s">
        <v>84</v>
      </c>
    </row>
    <row r="1355" spans="2:65" s="1" customFormat="1" ht="33" customHeight="1">
      <c r="B1355" s="32"/>
      <c r="C1355" s="137" t="s">
        <v>1276</v>
      </c>
      <c r="D1355" s="137" t="s">
        <v>189</v>
      </c>
      <c r="E1355" s="138" t="s">
        <v>1277</v>
      </c>
      <c r="F1355" s="139" t="s">
        <v>1278</v>
      </c>
      <c r="G1355" s="140" t="s">
        <v>217</v>
      </c>
      <c r="H1355" s="141">
        <v>427.12799999999999</v>
      </c>
      <c r="I1355" s="142"/>
      <c r="J1355" s="143">
        <f>ROUND(I1355*H1355,2)</f>
        <v>0</v>
      </c>
      <c r="K1355" s="144"/>
      <c r="L1355" s="32"/>
      <c r="M1355" s="145" t="s">
        <v>1</v>
      </c>
      <c r="N1355" s="146" t="s">
        <v>39</v>
      </c>
      <c r="P1355" s="147">
        <f>O1355*H1355</f>
        <v>0</v>
      </c>
      <c r="Q1355" s="147">
        <v>0</v>
      </c>
      <c r="R1355" s="147">
        <f>Q1355*H1355</f>
        <v>0</v>
      </c>
      <c r="S1355" s="147">
        <v>0</v>
      </c>
      <c r="T1355" s="148">
        <f>S1355*H1355</f>
        <v>0</v>
      </c>
      <c r="AR1355" s="149" t="s">
        <v>193</v>
      </c>
      <c r="AT1355" s="149" t="s">
        <v>189</v>
      </c>
      <c r="AU1355" s="149" t="s">
        <v>84</v>
      </c>
      <c r="AY1355" s="17" t="s">
        <v>187</v>
      </c>
      <c r="BE1355" s="150">
        <f>IF(N1355="základní",J1355,0)</f>
        <v>0</v>
      </c>
      <c r="BF1355" s="150">
        <f>IF(N1355="snížená",J1355,0)</f>
        <v>0</v>
      </c>
      <c r="BG1355" s="150">
        <f>IF(N1355="zákl. přenesená",J1355,0)</f>
        <v>0</v>
      </c>
      <c r="BH1355" s="150">
        <f>IF(N1355="sníž. přenesená",J1355,0)</f>
        <v>0</v>
      </c>
      <c r="BI1355" s="150">
        <f>IF(N1355="nulová",J1355,0)</f>
        <v>0</v>
      </c>
      <c r="BJ1355" s="17" t="s">
        <v>84</v>
      </c>
      <c r="BK1355" s="150">
        <f>ROUND(I1355*H1355,2)</f>
        <v>0</v>
      </c>
      <c r="BL1355" s="17" t="s">
        <v>193</v>
      </c>
      <c r="BM1355" s="149" t="s">
        <v>1279</v>
      </c>
    </row>
    <row r="1356" spans="2:65" s="1" customFormat="1" ht="78">
      <c r="B1356" s="32"/>
      <c r="D1356" s="151" t="s">
        <v>195</v>
      </c>
      <c r="F1356" s="152" t="s">
        <v>1280</v>
      </c>
      <c r="I1356" s="153"/>
      <c r="L1356" s="32"/>
      <c r="M1356" s="154"/>
      <c r="T1356" s="56"/>
      <c r="AT1356" s="17" t="s">
        <v>195</v>
      </c>
      <c r="AU1356" s="17" t="s">
        <v>84</v>
      </c>
    </row>
    <row r="1357" spans="2:65" s="1" customFormat="1" ht="44.25" customHeight="1">
      <c r="B1357" s="32"/>
      <c r="C1357" s="137" t="s">
        <v>1281</v>
      </c>
      <c r="D1357" s="137" t="s">
        <v>189</v>
      </c>
      <c r="E1357" s="138" t="s">
        <v>1282</v>
      </c>
      <c r="F1357" s="139" t="s">
        <v>1283</v>
      </c>
      <c r="G1357" s="140" t="s">
        <v>217</v>
      </c>
      <c r="H1357" s="141">
        <v>8542.56</v>
      </c>
      <c r="I1357" s="142"/>
      <c r="J1357" s="143">
        <f>ROUND(I1357*H1357,2)</f>
        <v>0</v>
      </c>
      <c r="K1357" s="144"/>
      <c r="L1357" s="32"/>
      <c r="M1357" s="145" t="s">
        <v>1</v>
      </c>
      <c r="N1357" s="146" t="s">
        <v>39</v>
      </c>
      <c r="P1357" s="147">
        <f>O1357*H1357</f>
        <v>0</v>
      </c>
      <c r="Q1357" s="147">
        <v>0</v>
      </c>
      <c r="R1357" s="147">
        <f>Q1357*H1357</f>
        <v>0</v>
      </c>
      <c r="S1357" s="147">
        <v>0</v>
      </c>
      <c r="T1357" s="148">
        <f>S1357*H1357</f>
        <v>0</v>
      </c>
      <c r="AR1357" s="149" t="s">
        <v>193</v>
      </c>
      <c r="AT1357" s="149" t="s">
        <v>189</v>
      </c>
      <c r="AU1357" s="149" t="s">
        <v>84</v>
      </c>
      <c r="AY1357" s="17" t="s">
        <v>187</v>
      </c>
      <c r="BE1357" s="150">
        <f>IF(N1357="základní",J1357,0)</f>
        <v>0</v>
      </c>
      <c r="BF1357" s="150">
        <f>IF(N1357="snížená",J1357,0)</f>
        <v>0</v>
      </c>
      <c r="BG1357" s="150">
        <f>IF(N1357="zákl. přenesená",J1357,0)</f>
        <v>0</v>
      </c>
      <c r="BH1357" s="150">
        <f>IF(N1357="sníž. přenesená",J1357,0)</f>
        <v>0</v>
      </c>
      <c r="BI1357" s="150">
        <f>IF(N1357="nulová",J1357,0)</f>
        <v>0</v>
      </c>
      <c r="BJ1357" s="17" t="s">
        <v>84</v>
      </c>
      <c r="BK1357" s="150">
        <f>ROUND(I1357*H1357,2)</f>
        <v>0</v>
      </c>
      <c r="BL1357" s="17" t="s">
        <v>193</v>
      </c>
      <c r="BM1357" s="149" t="s">
        <v>1284</v>
      </c>
    </row>
    <row r="1358" spans="2:65" s="1" customFormat="1" ht="78">
      <c r="B1358" s="32"/>
      <c r="D1358" s="151" t="s">
        <v>195</v>
      </c>
      <c r="F1358" s="152" t="s">
        <v>1280</v>
      </c>
      <c r="I1358" s="153"/>
      <c r="L1358" s="32"/>
      <c r="M1358" s="154"/>
      <c r="T1358" s="56"/>
      <c r="AT1358" s="17" t="s">
        <v>195</v>
      </c>
      <c r="AU1358" s="17" t="s">
        <v>84</v>
      </c>
    </row>
    <row r="1359" spans="2:65" s="13" customFormat="1" ht="11.25">
      <c r="B1359" s="161"/>
      <c r="D1359" s="151" t="s">
        <v>197</v>
      </c>
      <c r="E1359" s="162" t="s">
        <v>1</v>
      </c>
      <c r="F1359" s="163" t="s">
        <v>1285</v>
      </c>
      <c r="H1359" s="164">
        <v>8542.56</v>
      </c>
      <c r="I1359" s="165"/>
      <c r="L1359" s="161"/>
      <c r="M1359" s="166"/>
      <c r="T1359" s="167"/>
      <c r="AT1359" s="162" t="s">
        <v>197</v>
      </c>
      <c r="AU1359" s="162" t="s">
        <v>84</v>
      </c>
      <c r="AV1359" s="13" t="s">
        <v>84</v>
      </c>
      <c r="AW1359" s="13" t="s">
        <v>30</v>
      </c>
      <c r="AX1359" s="13" t="s">
        <v>73</v>
      </c>
      <c r="AY1359" s="162" t="s">
        <v>187</v>
      </c>
    </row>
    <row r="1360" spans="2:65" s="14" customFormat="1" ht="11.25">
      <c r="B1360" s="168"/>
      <c r="D1360" s="151" t="s">
        <v>197</v>
      </c>
      <c r="E1360" s="169" t="s">
        <v>1</v>
      </c>
      <c r="F1360" s="170" t="s">
        <v>202</v>
      </c>
      <c r="H1360" s="171">
        <v>8542.56</v>
      </c>
      <c r="I1360" s="172"/>
      <c r="L1360" s="168"/>
      <c r="M1360" s="173"/>
      <c r="T1360" s="174"/>
      <c r="AT1360" s="169" t="s">
        <v>197</v>
      </c>
      <c r="AU1360" s="169" t="s">
        <v>84</v>
      </c>
      <c r="AV1360" s="14" t="s">
        <v>193</v>
      </c>
      <c r="AW1360" s="14" t="s">
        <v>30</v>
      </c>
      <c r="AX1360" s="14" t="s">
        <v>80</v>
      </c>
      <c r="AY1360" s="169" t="s">
        <v>187</v>
      </c>
    </row>
    <row r="1361" spans="2:65" s="1" customFormat="1" ht="44.25" customHeight="1">
      <c r="B1361" s="32"/>
      <c r="C1361" s="137" t="s">
        <v>1286</v>
      </c>
      <c r="D1361" s="137" t="s">
        <v>189</v>
      </c>
      <c r="E1361" s="138" t="s">
        <v>1287</v>
      </c>
      <c r="F1361" s="139" t="s">
        <v>1288</v>
      </c>
      <c r="G1361" s="140" t="s">
        <v>217</v>
      </c>
      <c r="H1361" s="141">
        <v>427.12799999999999</v>
      </c>
      <c r="I1361" s="142"/>
      <c r="J1361" s="143">
        <f>ROUND(I1361*H1361,2)</f>
        <v>0</v>
      </c>
      <c r="K1361" s="144"/>
      <c r="L1361" s="32"/>
      <c r="M1361" s="145" t="s">
        <v>1</v>
      </c>
      <c r="N1361" s="146" t="s">
        <v>39</v>
      </c>
      <c r="P1361" s="147">
        <f>O1361*H1361</f>
        <v>0</v>
      </c>
      <c r="Q1361" s="147">
        <v>0</v>
      </c>
      <c r="R1361" s="147">
        <f>Q1361*H1361</f>
        <v>0</v>
      </c>
      <c r="S1361" s="147">
        <v>0</v>
      </c>
      <c r="T1361" s="148">
        <f>S1361*H1361</f>
        <v>0</v>
      </c>
      <c r="AR1361" s="149" t="s">
        <v>193</v>
      </c>
      <c r="AT1361" s="149" t="s">
        <v>189</v>
      </c>
      <c r="AU1361" s="149" t="s">
        <v>84</v>
      </c>
      <c r="AY1361" s="17" t="s">
        <v>187</v>
      </c>
      <c r="BE1361" s="150">
        <f>IF(N1361="základní",J1361,0)</f>
        <v>0</v>
      </c>
      <c r="BF1361" s="150">
        <f>IF(N1361="snížená",J1361,0)</f>
        <v>0</v>
      </c>
      <c r="BG1361" s="150">
        <f>IF(N1361="zákl. přenesená",J1361,0)</f>
        <v>0</v>
      </c>
      <c r="BH1361" s="150">
        <f>IF(N1361="sníž. přenesená",J1361,0)</f>
        <v>0</v>
      </c>
      <c r="BI1361" s="150">
        <f>IF(N1361="nulová",J1361,0)</f>
        <v>0</v>
      </c>
      <c r="BJ1361" s="17" t="s">
        <v>84</v>
      </c>
      <c r="BK1361" s="150">
        <f>ROUND(I1361*H1361,2)</f>
        <v>0</v>
      </c>
      <c r="BL1361" s="17" t="s">
        <v>193</v>
      </c>
      <c r="BM1361" s="149" t="s">
        <v>1289</v>
      </c>
    </row>
    <row r="1362" spans="2:65" s="1" customFormat="1" ht="78">
      <c r="B1362" s="32"/>
      <c r="D1362" s="151" t="s">
        <v>195</v>
      </c>
      <c r="F1362" s="152" t="s">
        <v>1290</v>
      </c>
      <c r="I1362" s="153"/>
      <c r="L1362" s="32"/>
      <c r="M1362" s="154"/>
      <c r="T1362" s="56"/>
      <c r="AT1362" s="17" t="s">
        <v>195</v>
      </c>
      <c r="AU1362" s="17" t="s">
        <v>84</v>
      </c>
    </row>
    <row r="1363" spans="2:65" s="11" customFormat="1" ht="22.9" customHeight="1">
      <c r="B1363" s="125"/>
      <c r="D1363" s="126" t="s">
        <v>72</v>
      </c>
      <c r="E1363" s="135" t="s">
        <v>1291</v>
      </c>
      <c r="F1363" s="135" t="s">
        <v>1292</v>
      </c>
      <c r="I1363" s="128"/>
      <c r="J1363" s="136">
        <f>BK1363</f>
        <v>0</v>
      </c>
      <c r="L1363" s="125"/>
      <c r="M1363" s="130"/>
      <c r="P1363" s="131">
        <f>SUM(P1364:P1365)</f>
        <v>0</v>
      </c>
      <c r="R1363" s="131">
        <f>SUM(R1364:R1365)</f>
        <v>0</v>
      </c>
      <c r="T1363" s="132">
        <f>SUM(T1364:T1365)</f>
        <v>0</v>
      </c>
      <c r="AR1363" s="126" t="s">
        <v>80</v>
      </c>
      <c r="AT1363" s="133" t="s">
        <v>72</v>
      </c>
      <c r="AU1363" s="133" t="s">
        <v>80</v>
      </c>
      <c r="AY1363" s="126" t="s">
        <v>187</v>
      </c>
      <c r="BK1363" s="134">
        <f>SUM(BK1364:BK1365)</f>
        <v>0</v>
      </c>
    </row>
    <row r="1364" spans="2:65" s="1" customFormat="1" ht="55.5" customHeight="1">
      <c r="B1364" s="32"/>
      <c r="C1364" s="137" t="s">
        <v>1293</v>
      </c>
      <c r="D1364" s="137" t="s">
        <v>189</v>
      </c>
      <c r="E1364" s="138" t="s">
        <v>1294</v>
      </c>
      <c r="F1364" s="139" t="s">
        <v>1295</v>
      </c>
      <c r="G1364" s="140" t="s">
        <v>217</v>
      </c>
      <c r="H1364" s="141">
        <v>295.09199999999998</v>
      </c>
      <c r="I1364" s="142"/>
      <c r="J1364" s="143">
        <f>ROUND(I1364*H1364,2)</f>
        <v>0</v>
      </c>
      <c r="K1364" s="144"/>
      <c r="L1364" s="32"/>
      <c r="M1364" s="145" t="s">
        <v>1</v>
      </c>
      <c r="N1364" s="146" t="s">
        <v>39</v>
      </c>
      <c r="P1364" s="147">
        <f>O1364*H1364</f>
        <v>0</v>
      </c>
      <c r="Q1364" s="147">
        <v>0</v>
      </c>
      <c r="R1364" s="147">
        <f>Q1364*H1364</f>
        <v>0</v>
      </c>
      <c r="S1364" s="147">
        <v>0</v>
      </c>
      <c r="T1364" s="148">
        <f>S1364*H1364</f>
        <v>0</v>
      </c>
      <c r="AR1364" s="149" t="s">
        <v>193</v>
      </c>
      <c r="AT1364" s="149" t="s">
        <v>189</v>
      </c>
      <c r="AU1364" s="149" t="s">
        <v>84</v>
      </c>
      <c r="AY1364" s="17" t="s">
        <v>187</v>
      </c>
      <c r="BE1364" s="150">
        <f>IF(N1364="základní",J1364,0)</f>
        <v>0</v>
      </c>
      <c r="BF1364" s="150">
        <f>IF(N1364="snížená",J1364,0)</f>
        <v>0</v>
      </c>
      <c r="BG1364" s="150">
        <f>IF(N1364="zákl. přenesená",J1364,0)</f>
        <v>0</v>
      </c>
      <c r="BH1364" s="150">
        <f>IF(N1364="sníž. přenesená",J1364,0)</f>
        <v>0</v>
      </c>
      <c r="BI1364" s="150">
        <f>IF(N1364="nulová",J1364,0)</f>
        <v>0</v>
      </c>
      <c r="BJ1364" s="17" t="s">
        <v>84</v>
      </c>
      <c r="BK1364" s="150">
        <f>ROUND(I1364*H1364,2)</f>
        <v>0</v>
      </c>
      <c r="BL1364" s="17" t="s">
        <v>193</v>
      </c>
      <c r="BM1364" s="149" t="s">
        <v>1296</v>
      </c>
    </row>
    <row r="1365" spans="2:65" s="1" customFormat="1" ht="78">
      <c r="B1365" s="32"/>
      <c r="D1365" s="151" t="s">
        <v>195</v>
      </c>
      <c r="F1365" s="152" t="s">
        <v>1297</v>
      </c>
      <c r="I1365" s="153"/>
      <c r="L1365" s="32"/>
      <c r="M1365" s="154"/>
      <c r="T1365" s="56"/>
      <c r="AT1365" s="17" t="s">
        <v>195</v>
      </c>
      <c r="AU1365" s="17" t="s">
        <v>84</v>
      </c>
    </row>
    <row r="1366" spans="2:65" s="11" customFormat="1" ht="25.9" customHeight="1">
      <c r="B1366" s="125"/>
      <c r="D1366" s="126" t="s">
        <v>72</v>
      </c>
      <c r="E1366" s="127" t="s">
        <v>1298</v>
      </c>
      <c r="F1366" s="127" t="s">
        <v>1299</v>
      </c>
      <c r="I1366" s="128"/>
      <c r="J1366" s="129">
        <f>BK1366</f>
        <v>0</v>
      </c>
      <c r="L1366" s="125"/>
      <c r="M1366" s="130"/>
      <c r="P1366" s="131">
        <f>P1367+P1372+P1378+P1390+P1392+P1558+P1667+P1827+P1911+P1984+P2121+P2130+P2144+P2176+P2252+P2264</f>
        <v>0</v>
      </c>
      <c r="R1366" s="131">
        <f>R1367+R1372+R1378+R1390+R1392+R1558+R1667+R1827+R1911+R1984+R2121+R2130+R2144+R2176+R2252+R2264</f>
        <v>0</v>
      </c>
      <c r="T1366" s="132">
        <f>T1367+T1372+T1378+T1390+T1392+T1558+T1667+T1827+T1911+T1984+T2121+T2130+T2144+T2176+T2252+T2264</f>
        <v>0</v>
      </c>
      <c r="AR1366" s="126" t="s">
        <v>84</v>
      </c>
      <c r="AT1366" s="133" t="s">
        <v>72</v>
      </c>
      <c r="AU1366" s="133" t="s">
        <v>73</v>
      </c>
      <c r="AY1366" s="126" t="s">
        <v>187</v>
      </c>
      <c r="BK1366" s="134">
        <f>BK1367+BK1372+BK1378+BK1390+BK1392+BK1558+BK1667+BK1827+BK1911+BK1984+BK2121+BK2130+BK2144+BK2176+BK2252+BK2264</f>
        <v>0</v>
      </c>
    </row>
    <row r="1367" spans="2:65" s="11" customFormat="1" ht="22.9" customHeight="1">
      <c r="B1367" s="125"/>
      <c r="D1367" s="126" t="s">
        <v>72</v>
      </c>
      <c r="E1367" s="135" t="s">
        <v>1300</v>
      </c>
      <c r="F1367" s="135" t="s">
        <v>1301</v>
      </c>
      <c r="I1367" s="128"/>
      <c r="J1367" s="136">
        <f>BK1367</f>
        <v>0</v>
      </c>
      <c r="L1367" s="125"/>
      <c r="M1367" s="130"/>
      <c r="P1367" s="131">
        <f>SUM(P1368:P1371)</f>
        <v>0</v>
      </c>
      <c r="R1367" s="131">
        <f>SUM(R1368:R1371)</f>
        <v>0</v>
      </c>
      <c r="T1367" s="132">
        <f>SUM(T1368:T1371)</f>
        <v>0</v>
      </c>
      <c r="AR1367" s="126" t="s">
        <v>84</v>
      </c>
      <c r="AT1367" s="133" t="s">
        <v>72</v>
      </c>
      <c r="AU1367" s="133" t="s">
        <v>80</v>
      </c>
      <c r="AY1367" s="126" t="s">
        <v>187</v>
      </c>
      <c r="BK1367" s="134">
        <f>SUM(BK1368:BK1371)</f>
        <v>0</v>
      </c>
    </row>
    <row r="1368" spans="2:65" s="1" customFormat="1" ht="33" customHeight="1">
      <c r="B1368" s="32"/>
      <c r="C1368" s="137" t="s">
        <v>1302</v>
      </c>
      <c r="D1368" s="137" t="s">
        <v>189</v>
      </c>
      <c r="E1368" s="138" t="s">
        <v>1303</v>
      </c>
      <c r="F1368" s="139" t="s">
        <v>1304</v>
      </c>
      <c r="G1368" s="140" t="s">
        <v>245</v>
      </c>
      <c r="H1368" s="141">
        <v>13</v>
      </c>
      <c r="I1368" s="142"/>
      <c r="J1368" s="143">
        <f>ROUND(I1368*H1368,2)</f>
        <v>0</v>
      </c>
      <c r="K1368" s="144"/>
      <c r="L1368" s="32"/>
      <c r="M1368" s="145" t="s">
        <v>1</v>
      </c>
      <c r="N1368" s="146" t="s">
        <v>39</v>
      </c>
      <c r="P1368" s="147">
        <f>O1368*H1368</f>
        <v>0</v>
      </c>
      <c r="Q1368" s="147">
        <v>0</v>
      </c>
      <c r="R1368" s="147">
        <f>Q1368*H1368</f>
        <v>0</v>
      </c>
      <c r="S1368" s="147">
        <v>0</v>
      </c>
      <c r="T1368" s="148">
        <f>S1368*H1368</f>
        <v>0</v>
      </c>
      <c r="AR1368" s="149" t="s">
        <v>287</v>
      </c>
      <c r="AT1368" s="149" t="s">
        <v>189</v>
      </c>
      <c r="AU1368" s="149" t="s">
        <v>84</v>
      </c>
      <c r="AY1368" s="17" t="s">
        <v>187</v>
      </c>
      <c r="BE1368" s="150">
        <f>IF(N1368="základní",J1368,0)</f>
        <v>0</v>
      </c>
      <c r="BF1368" s="150">
        <f>IF(N1368="snížená",J1368,0)</f>
        <v>0</v>
      </c>
      <c r="BG1368" s="150">
        <f>IF(N1368="zákl. přenesená",J1368,0)</f>
        <v>0</v>
      </c>
      <c r="BH1368" s="150">
        <f>IF(N1368="sníž. přenesená",J1368,0)</f>
        <v>0</v>
      </c>
      <c r="BI1368" s="150">
        <f>IF(N1368="nulová",J1368,0)</f>
        <v>0</v>
      </c>
      <c r="BJ1368" s="17" t="s">
        <v>84</v>
      </c>
      <c r="BK1368" s="150">
        <f>ROUND(I1368*H1368,2)</f>
        <v>0</v>
      </c>
      <c r="BL1368" s="17" t="s">
        <v>287</v>
      </c>
      <c r="BM1368" s="149" t="s">
        <v>1305</v>
      </c>
    </row>
    <row r="1369" spans="2:65" s="1" customFormat="1" ht="33" customHeight="1">
      <c r="B1369" s="32"/>
      <c r="C1369" s="137" t="s">
        <v>1306</v>
      </c>
      <c r="D1369" s="137" t="s">
        <v>189</v>
      </c>
      <c r="E1369" s="138" t="s">
        <v>1307</v>
      </c>
      <c r="F1369" s="139" t="s">
        <v>1308</v>
      </c>
      <c r="G1369" s="140" t="s">
        <v>245</v>
      </c>
      <c r="H1369" s="141">
        <v>28.55</v>
      </c>
      <c r="I1369" s="142"/>
      <c r="J1369" s="143">
        <f>ROUND(I1369*H1369,2)</f>
        <v>0</v>
      </c>
      <c r="K1369" s="144"/>
      <c r="L1369" s="32"/>
      <c r="M1369" s="145" t="s">
        <v>1</v>
      </c>
      <c r="N1369" s="146" t="s">
        <v>39</v>
      </c>
      <c r="P1369" s="147">
        <f>O1369*H1369</f>
        <v>0</v>
      </c>
      <c r="Q1369" s="147">
        <v>0</v>
      </c>
      <c r="R1369" s="147">
        <f>Q1369*H1369</f>
        <v>0</v>
      </c>
      <c r="S1369" s="147">
        <v>0</v>
      </c>
      <c r="T1369" s="148">
        <f>S1369*H1369</f>
        <v>0</v>
      </c>
      <c r="AR1369" s="149" t="s">
        <v>287</v>
      </c>
      <c r="AT1369" s="149" t="s">
        <v>189</v>
      </c>
      <c r="AU1369" s="149" t="s">
        <v>84</v>
      </c>
      <c r="AY1369" s="17" t="s">
        <v>187</v>
      </c>
      <c r="BE1369" s="150">
        <f>IF(N1369="základní",J1369,0)</f>
        <v>0</v>
      </c>
      <c r="BF1369" s="150">
        <f>IF(N1369="snížená",J1369,0)</f>
        <v>0</v>
      </c>
      <c r="BG1369" s="150">
        <f>IF(N1369="zákl. přenesená",J1369,0)</f>
        <v>0</v>
      </c>
      <c r="BH1369" s="150">
        <f>IF(N1369="sníž. přenesená",J1369,0)</f>
        <v>0</v>
      </c>
      <c r="BI1369" s="150">
        <f>IF(N1369="nulová",J1369,0)</f>
        <v>0</v>
      </c>
      <c r="BJ1369" s="17" t="s">
        <v>84</v>
      </c>
      <c r="BK1369" s="150">
        <f>ROUND(I1369*H1369,2)</f>
        <v>0</v>
      </c>
      <c r="BL1369" s="17" t="s">
        <v>287</v>
      </c>
      <c r="BM1369" s="149" t="s">
        <v>1309</v>
      </c>
    </row>
    <row r="1370" spans="2:65" s="1" customFormat="1" ht="49.15" customHeight="1">
      <c r="B1370" s="32"/>
      <c r="C1370" s="137" t="s">
        <v>1310</v>
      </c>
      <c r="D1370" s="137" t="s">
        <v>189</v>
      </c>
      <c r="E1370" s="138" t="s">
        <v>1311</v>
      </c>
      <c r="F1370" s="139" t="s">
        <v>1312</v>
      </c>
      <c r="G1370" s="140" t="s">
        <v>217</v>
      </c>
      <c r="H1370" s="141">
        <v>0.187</v>
      </c>
      <c r="I1370" s="142"/>
      <c r="J1370" s="143">
        <f>ROUND(I1370*H1370,2)</f>
        <v>0</v>
      </c>
      <c r="K1370" s="144"/>
      <c r="L1370" s="32"/>
      <c r="M1370" s="145" t="s">
        <v>1</v>
      </c>
      <c r="N1370" s="146" t="s">
        <v>39</v>
      </c>
      <c r="P1370" s="147">
        <f>O1370*H1370</f>
        <v>0</v>
      </c>
      <c r="Q1370" s="147">
        <v>0</v>
      </c>
      <c r="R1370" s="147">
        <f>Q1370*H1370</f>
        <v>0</v>
      </c>
      <c r="S1370" s="147">
        <v>0</v>
      </c>
      <c r="T1370" s="148">
        <f>S1370*H1370</f>
        <v>0</v>
      </c>
      <c r="AR1370" s="149" t="s">
        <v>287</v>
      </c>
      <c r="AT1370" s="149" t="s">
        <v>189</v>
      </c>
      <c r="AU1370" s="149" t="s">
        <v>84</v>
      </c>
      <c r="AY1370" s="17" t="s">
        <v>187</v>
      </c>
      <c r="BE1370" s="150">
        <f>IF(N1370="základní",J1370,0)</f>
        <v>0</v>
      </c>
      <c r="BF1370" s="150">
        <f>IF(N1370="snížená",J1370,0)</f>
        <v>0</v>
      </c>
      <c r="BG1370" s="150">
        <f>IF(N1370="zákl. přenesená",J1370,0)</f>
        <v>0</v>
      </c>
      <c r="BH1370" s="150">
        <f>IF(N1370="sníž. přenesená",J1370,0)</f>
        <v>0</v>
      </c>
      <c r="BI1370" s="150">
        <f>IF(N1370="nulová",J1370,0)</f>
        <v>0</v>
      </c>
      <c r="BJ1370" s="17" t="s">
        <v>84</v>
      </c>
      <c r="BK1370" s="150">
        <f>ROUND(I1370*H1370,2)</f>
        <v>0</v>
      </c>
      <c r="BL1370" s="17" t="s">
        <v>287</v>
      </c>
      <c r="BM1370" s="149" t="s">
        <v>1313</v>
      </c>
    </row>
    <row r="1371" spans="2:65" s="1" customFormat="1" ht="117">
      <c r="B1371" s="32"/>
      <c r="D1371" s="151" t="s">
        <v>195</v>
      </c>
      <c r="F1371" s="152" t="s">
        <v>1314</v>
      </c>
      <c r="I1371" s="153"/>
      <c r="L1371" s="32"/>
      <c r="M1371" s="154"/>
      <c r="T1371" s="56"/>
      <c r="AT1371" s="17" t="s">
        <v>195</v>
      </c>
      <c r="AU1371" s="17" t="s">
        <v>84</v>
      </c>
    </row>
    <row r="1372" spans="2:65" s="11" customFormat="1" ht="22.9" customHeight="1">
      <c r="B1372" s="125"/>
      <c r="D1372" s="126" t="s">
        <v>72</v>
      </c>
      <c r="E1372" s="135" t="s">
        <v>1315</v>
      </c>
      <c r="F1372" s="135" t="s">
        <v>1316</v>
      </c>
      <c r="I1372" s="128"/>
      <c r="J1372" s="136">
        <f>BK1372</f>
        <v>0</v>
      </c>
      <c r="L1372" s="125"/>
      <c r="M1372" s="130"/>
      <c r="P1372" s="131">
        <f>SUM(P1373:P1377)</f>
        <v>0</v>
      </c>
      <c r="R1372" s="131">
        <f>SUM(R1373:R1377)</f>
        <v>0</v>
      </c>
      <c r="T1372" s="132">
        <f>SUM(T1373:T1377)</f>
        <v>0</v>
      </c>
      <c r="AR1372" s="126" t="s">
        <v>84</v>
      </c>
      <c r="AT1372" s="133" t="s">
        <v>72</v>
      </c>
      <c r="AU1372" s="133" t="s">
        <v>80</v>
      </c>
      <c r="AY1372" s="126" t="s">
        <v>187</v>
      </c>
      <c r="BK1372" s="134">
        <f>SUM(BK1373:BK1377)</f>
        <v>0</v>
      </c>
    </row>
    <row r="1373" spans="2:65" s="1" customFormat="1" ht="24.2" customHeight="1">
      <c r="B1373" s="32"/>
      <c r="C1373" s="137" t="s">
        <v>1317</v>
      </c>
      <c r="D1373" s="137" t="s">
        <v>189</v>
      </c>
      <c r="E1373" s="138" t="s">
        <v>1318</v>
      </c>
      <c r="F1373" s="139" t="s">
        <v>1319</v>
      </c>
      <c r="G1373" s="140" t="s">
        <v>245</v>
      </c>
      <c r="H1373" s="141">
        <v>337</v>
      </c>
      <c r="I1373" s="142"/>
      <c r="J1373" s="143">
        <f>ROUND(I1373*H1373,2)</f>
        <v>0</v>
      </c>
      <c r="K1373" s="144"/>
      <c r="L1373" s="32"/>
      <c r="M1373" s="145" t="s">
        <v>1</v>
      </c>
      <c r="N1373" s="146" t="s">
        <v>39</v>
      </c>
      <c r="P1373" s="147">
        <f>O1373*H1373</f>
        <v>0</v>
      </c>
      <c r="Q1373" s="147">
        <v>0</v>
      </c>
      <c r="R1373" s="147">
        <f>Q1373*H1373</f>
        <v>0</v>
      </c>
      <c r="S1373" s="147">
        <v>0</v>
      </c>
      <c r="T1373" s="148">
        <f>S1373*H1373</f>
        <v>0</v>
      </c>
      <c r="AR1373" s="149" t="s">
        <v>287</v>
      </c>
      <c r="AT1373" s="149" t="s">
        <v>189</v>
      </c>
      <c r="AU1373" s="149" t="s">
        <v>84</v>
      </c>
      <c r="AY1373" s="17" t="s">
        <v>187</v>
      </c>
      <c r="BE1373" s="150">
        <f>IF(N1373="základní",J1373,0)</f>
        <v>0</v>
      </c>
      <c r="BF1373" s="150">
        <f>IF(N1373="snížená",J1373,0)</f>
        <v>0</v>
      </c>
      <c r="BG1373" s="150">
        <f>IF(N1373="zákl. přenesená",J1373,0)</f>
        <v>0</v>
      </c>
      <c r="BH1373" s="150">
        <f>IF(N1373="sníž. přenesená",J1373,0)</f>
        <v>0</v>
      </c>
      <c r="BI1373" s="150">
        <f>IF(N1373="nulová",J1373,0)</f>
        <v>0</v>
      </c>
      <c r="BJ1373" s="17" t="s">
        <v>84</v>
      </c>
      <c r="BK1373" s="150">
        <f>ROUND(I1373*H1373,2)</f>
        <v>0</v>
      </c>
      <c r="BL1373" s="17" t="s">
        <v>287</v>
      </c>
      <c r="BM1373" s="149" t="s">
        <v>1320</v>
      </c>
    </row>
    <row r="1374" spans="2:65" s="12" customFormat="1" ht="11.25">
      <c r="B1374" s="155"/>
      <c r="D1374" s="151" t="s">
        <v>197</v>
      </c>
      <c r="E1374" s="156" t="s">
        <v>1</v>
      </c>
      <c r="F1374" s="157" t="s">
        <v>379</v>
      </c>
      <c r="H1374" s="156" t="s">
        <v>1</v>
      </c>
      <c r="I1374" s="158"/>
      <c r="L1374" s="155"/>
      <c r="M1374" s="159"/>
      <c r="T1374" s="160"/>
      <c r="AT1374" s="156" t="s">
        <v>197</v>
      </c>
      <c r="AU1374" s="156" t="s">
        <v>84</v>
      </c>
      <c r="AV1374" s="12" t="s">
        <v>80</v>
      </c>
      <c r="AW1374" s="12" t="s">
        <v>30</v>
      </c>
      <c r="AX1374" s="12" t="s">
        <v>73</v>
      </c>
      <c r="AY1374" s="156" t="s">
        <v>187</v>
      </c>
    </row>
    <row r="1375" spans="2:65" s="12" customFormat="1" ht="11.25">
      <c r="B1375" s="155"/>
      <c r="D1375" s="151" t="s">
        <v>197</v>
      </c>
      <c r="E1375" s="156" t="s">
        <v>1</v>
      </c>
      <c r="F1375" s="157" t="s">
        <v>632</v>
      </c>
      <c r="H1375" s="156" t="s">
        <v>1</v>
      </c>
      <c r="I1375" s="158"/>
      <c r="L1375" s="155"/>
      <c r="M1375" s="159"/>
      <c r="T1375" s="160"/>
      <c r="AT1375" s="156" t="s">
        <v>197</v>
      </c>
      <c r="AU1375" s="156" t="s">
        <v>84</v>
      </c>
      <c r="AV1375" s="12" t="s">
        <v>80</v>
      </c>
      <c r="AW1375" s="12" t="s">
        <v>30</v>
      </c>
      <c r="AX1375" s="12" t="s">
        <v>73</v>
      </c>
      <c r="AY1375" s="156" t="s">
        <v>187</v>
      </c>
    </row>
    <row r="1376" spans="2:65" s="13" customFormat="1" ht="11.25">
      <c r="B1376" s="161"/>
      <c r="D1376" s="151" t="s">
        <v>197</v>
      </c>
      <c r="E1376" s="162" t="s">
        <v>1</v>
      </c>
      <c r="F1376" s="163" t="s">
        <v>1321</v>
      </c>
      <c r="H1376" s="164">
        <v>337</v>
      </c>
      <c r="I1376" s="165"/>
      <c r="L1376" s="161"/>
      <c r="M1376" s="166"/>
      <c r="T1376" s="167"/>
      <c r="AT1376" s="162" t="s">
        <v>197</v>
      </c>
      <c r="AU1376" s="162" t="s">
        <v>84</v>
      </c>
      <c r="AV1376" s="13" t="s">
        <v>84</v>
      </c>
      <c r="AW1376" s="13" t="s">
        <v>30</v>
      </c>
      <c r="AX1376" s="13" t="s">
        <v>73</v>
      </c>
      <c r="AY1376" s="162" t="s">
        <v>187</v>
      </c>
    </row>
    <row r="1377" spans="2:65" s="14" customFormat="1" ht="11.25">
      <c r="B1377" s="168"/>
      <c r="D1377" s="151" t="s">
        <v>197</v>
      </c>
      <c r="E1377" s="169" t="s">
        <v>1</v>
      </c>
      <c r="F1377" s="170" t="s">
        <v>202</v>
      </c>
      <c r="H1377" s="171">
        <v>337</v>
      </c>
      <c r="I1377" s="172"/>
      <c r="L1377" s="168"/>
      <c r="M1377" s="173"/>
      <c r="T1377" s="174"/>
      <c r="AT1377" s="169" t="s">
        <v>197</v>
      </c>
      <c r="AU1377" s="169" t="s">
        <v>84</v>
      </c>
      <c r="AV1377" s="14" t="s">
        <v>193</v>
      </c>
      <c r="AW1377" s="14" t="s">
        <v>30</v>
      </c>
      <c r="AX1377" s="14" t="s">
        <v>80</v>
      </c>
      <c r="AY1377" s="169" t="s">
        <v>187</v>
      </c>
    </row>
    <row r="1378" spans="2:65" s="11" customFormat="1" ht="22.9" customHeight="1">
      <c r="B1378" s="125"/>
      <c r="D1378" s="126" t="s">
        <v>72</v>
      </c>
      <c r="E1378" s="135" t="s">
        <v>1322</v>
      </c>
      <c r="F1378" s="135" t="s">
        <v>1323</v>
      </c>
      <c r="I1378" s="128"/>
      <c r="J1378" s="136">
        <f>BK1378</f>
        <v>0</v>
      </c>
      <c r="L1378" s="125"/>
      <c r="M1378" s="130"/>
      <c r="P1378" s="131">
        <f>SUM(P1379:P1389)</f>
        <v>0</v>
      </c>
      <c r="R1378" s="131">
        <f>SUM(R1379:R1389)</f>
        <v>0</v>
      </c>
      <c r="T1378" s="132">
        <f>SUM(T1379:T1389)</f>
        <v>0</v>
      </c>
      <c r="AR1378" s="126" t="s">
        <v>84</v>
      </c>
      <c r="AT1378" s="133" t="s">
        <v>72</v>
      </c>
      <c r="AU1378" s="133" t="s">
        <v>80</v>
      </c>
      <c r="AY1378" s="126" t="s">
        <v>187</v>
      </c>
      <c r="BK1378" s="134">
        <f>SUM(BK1379:BK1389)</f>
        <v>0</v>
      </c>
    </row>
    <row r="1379" spans="2:65" s="1" customFormat="1" ht="44.25" customHeight="1">
      <c r="B1379" s="32"/>
      <c r="C1379" s="137" t="s">
        <v>1324</v>
      </c>
      <c r="D1379" s="137" t="s">
        <v>189</v>
      </c>
      <c r="E1379" s="138" t="s">
        <v>1325</v>
      </c>
      <c r="F1379" s="139" t="s">
        <v>1326</v>
      </c>
      <c r="G1379" s="140" t="s">
        <v>245</v>
      </c>
      <c r="H1379" s="141">
        <v>382.38</v>
      </c>
      <c r="I1379" s="142"/>
      <c r="J1379" s="143">
        <f>ROUND(I1379*H1379,2)</f>
        <v>0</v>
      </c>
      <c r="K1379" s="144"/>
      <c r="L1379" s="32"/>
      <c r="M1379" s="145" t="s">
        <v>1</v>
      </c>
      <c r="N1379" s="146" t="s">
        <v>39</v>
      </c>
      <c r="P1379" s="147">
        <f>O1379*H1379</f>
        <v>0</v>
      </c>
      <c r="Q1379" s="147">
        <v>0</v>
      </c>
      <c r="R1379" s="147">
        <f>Q1379*H1379</f>
        <v>0</v>
      </c>
      <c r="S1379" s="147">
        <v>0</v>
      </c>
      <c r="T1379" s="148">
        <f>S1379*H1379</f>
        <v>0</v>
      </c>
      <c r="AR1379" s="149" t="s">
        <v>287</v>
      </c>
      <c r="AT1379" s="149" t="s">
        <v>189</v>
      </c>
      <c r="AU1379" s="149" t="s">
        <v>84</v>
      </c>
      <c r="AY1379" s="17" t="s">
        <v>187</v>
      </c>
      <c r="BE1379" s="150">
        <f>IF(N1379="základní",J1379,0)</f>
        <v>0</v>
      </c>
      <c r="BF1379" s="150">
        <f>IF(N1379="snížená",J1379,0)</f>
        <v>0</v>
      </c>
      <c r="BG1379" s="150">
        <f>IF(N1379="zákl. přenesená",J1379,0)</f>
        <v>0</v>
      </c>
      <c r="BH1379" s="150">
        <f>IF(N1379="sníž. přenesená",J1379,0)</f>
        <v>0</v>
      </c>
      <c r="BI1379" s="150">
        <f>IF(N1379="nulová",J1379,0)</f>
        <v>0</v>
      </c>
      <c r="BJ1379" s="17" t="s">
        <v>84</v>
      </c>
      <c r="BK1379" s="150">
        <f>ROUND(I1379*H1379,2)</f>
        <v>0</v>
      </c>
      <c r="BL1379" s="17" t="s">
        <v>287</v>
      </c>
      <c r="BM1379" s="149" t="s">
        <v>1327</v>
      </c>
    </row>
    <row r="1380" spans="2:65" s="1" customFormat="1" ht="24.2" customHeight="1">
      <c r="B1380" s="32"/>
      <c r="C1380" s="175" t="s">
        <v>1328</v>
      </c>
      <c r="D1380" s="175" t="s">
        <v>338</v>
      </c>
      <c r="E1380" s="176" t="s">
        <v>1329</v>
      </c>
      <c r="F1380" s="177" t="s">
        <v>1330</v>
      </c>
      <c r="G1380" s="178" t="s">
        <v>245</v>
      </c>
      <c r="H1380" s="179">
        <v>390.02800000000002</v>
      </c>
      <c r="I1380" s="180"/>
      <c r="J1380" s="181">
        <f>ROUND(I1380*H1380,2)</f>
        <v>0</v>
      </c>
      <c r="K1380" s="182"/>
      <c r="L1380" s="183"/>
      <c r="M1380" s="184" t="s">
        <v>1</v>
      </c>
      <c r="N1380" s="185" t="s">
        <v>39</v>
      </c>
      <c r="P1380" s="147">
        <f>O1380*H1380</f>
        <v>0</v>
      </c>
      <c r="Q1380" s="147">
        <v>0</v>
      </c>
      <c r="R1380" s="147">
        <f>Q1380*H1380</f>
        <v>0</v>
      </c>
      <c r="S1380" s="147">
        <v>0</v>
      </c>
      <c r="T1380" s="148">
        <f>S1380*H1380</f>
        <v>0</v>
      </c>
      <c r="AR1380" s="149" t="s">
        <v>388</v>
      </c>
      <c r="AT1380" s="149" t="s">
        <v>338</v>
      </c>
      <c r="AU1380" s="149" t="s">
        <v>84</v>
      </c>
      <c r="AY1380" s="17" t="s">
        <v>187</v>
      </c>
      <c r="BE1380" s="150">
        <f>IF(N1380="základní",J1380,0)</f>
        <v>0</v>
      </c>
      <c r="BF1380" s="150">
        <f>IF(N1380="snížená",J1380,0)</f>
        <v>0</v>
      </c>
      <c r="BG1380" s="150">
        <f>IF(N1380="zákl. přenesená",J1380,0)</f>
        <v>0</v>
      </c>
      <c r="BH1380" s="150">
        <f>IF(N1380="sníž. přenesená",J1380,0)</f>
        <v>0</v>
      </c>
      <c r="BI1380" s="150">
        <f>IF(N1380="nulová",J1380,0)</f>
        <v>0</v>
      </c>
      <c r="BJ1380" s="17" t="s">
        <v>84</v>
      </c>
      <c r="BK1380" s="150">
        <f>ROUND(I1380*H1380,2)</f>
        <v>0</v>
      </c>
      <c r="BL1380" s="17" t="s">
        <v>287</v>
      </c>
      <c r="BM1380" s="149" t="s">
        <v>1331</v>
      </c>
    </row>
    <row r="1381" spans="2:65" s="13" customFormat="1" ht="11.25">
      <c r="B1381" s="161"/>
      <c r="D1381" s="151" t="s">
        <v>197</v>
      </c>
      <c r="E1381" s="162" t="s">
        <v>1</v>
      </c>
      <c r="F1381" s="163" t="s">
        <v>1332</v>
      </c>
      <c r="H1381" s="164">
        <v>390.02800000000002</v>
      </c>
      <c r="I1381" s="165"/>
      <c r="L1381" s="161"/>
      <c r="M1381" s="166"/>
      <c r="T1381" s="167"/>
      <c r="AT1381" s="162" t="s">
        <v>197</v>
      </c>
      <c r="AU1381" s="162" t="s">
        <v>84</v>
      </c>
      <c r="AV1381" s="13" t="s">
        <v>84</v>
      </c>
      <c r="AW1381" s="13" t="s">
        <v>30</v>
      </c>
      <c r="AX1381" s="13" t="s">
        <v>73</v>
      </c>
      <c r="AY1381" s="162" t="s">
        <v>187</v>
      </c>
    </row>
    <row r="1382" spans="2:65" s="14" customFormat="1" ht="11.25">
      <c r="B1382" s="168"/>
      <c r="D1382" s="151" t="s">
        <v>197</v>
      </c>
      <c r="E1382" s="169" t="s">
        <v>1</v>
      </c>
      <c r="F1382" s="170" t="s">
        <v>202</v>
      </c>
      <c r="H1382" s="171">
        <v>390.02800000000002</v>
      </c>
      <c r="I1382" s="172"/>
      <c r="L1382" s="168"/>
      <c r="M1382" s="173"/>
      <c r="T1382" s="174"/>
      <c r="AT1382" s="169" t="s">
        <v>197</v>
      </c>
      <c r="AU1382" s="169" t="s">
        <v>84</v>
      </c>
      <c r="AV1382" s="14" t="s">
        <v>193</v>
      </c>
      <c r="AW1382" s="14" t="s">
        <v>30</v>
      </c>
      <c r="AX1382" s="14" t="s">
        <v>80</v>
      </c>
      <c r="AY1382" s="169" t="s">
        <v>187</v>
      </c>
    </row>
    <row r="1383" spans="2:65" s="1" customFormat="1" ht="37.9" customHeight="1">
      <c r="B1383" s="32"/>
      <c r="C1383" s="137" t="s">
        <v>1333</v>
      </c>
      <c r="D1383" s="137" t="s">
        <v>189</v>
      </c>
      <c r="E1383" s="138" t="s">
        <v>1334</v>
      </c>
      <c r="F1383" s="139" t="s">
        <v>1335</v>
      </c>
      <c r="G1383" s="140" t="s">
        <v>245</v>
      </c>
      <c r="H1383" s="141">
        <v>5.0999999999999996</v>
      </c>
      <c r="I1383" s="142"/>
      <c r="J1383" s="143">
        <f>ROUND(I1383*H1383,2)</f>
        <v>0</v>
      </c>
      <c r="K1383" s="144"/>
      <c r="L1383" s="32"/>
      <c r="M1383" s="145" t="s">
        <v>1</v>
      </c>
      <c r="N1383" s="146" t="s">
        <v>39</v>
      </c>
      <c r="P1383" s="147">
        <f>O1383*H1383</f>
        <v>0</v>
      </c>
      <c r="Q1383" s="147">
        <v>0</v>
      </c>
      <c r="R1383" s="147">
        <f>Q1383*H1383</f>
        <v>0</v>
      </c>
      <c r="S1383" s="147">
        <v>0</v>
      </c>
      <c r="T1383" s="148">
        <f>S1383*H1383</f>
        <v>0</v>
      </c>
      <c r="AR1383" s="149" t="s">
        <v>287</v>
      </c>
      <c r="AT1383" s="149" t="s">
        <v>189</v>
      </c>
      <c r="AU1383" s="149" t="s">
        <v>84</v>
      </c>
      <c r="AY1383" s="17" t="s">
        <v>187</v>
      </c>
      <c r="BE1383" s="150">
        <f>IF(N1383="základní",J1383,0)</f>
        <v>0</v>
      </c>
      <c r="BF1383" s="150">
        <f>IF(N1383="snížená",J1383,0)</f>
        <v>0</v>
      </c>
      <c r="BG1383" s="150">
        <f>IF(N1383="zákl. přenesená",J1383,0)</f>
        <v>0</v>
      </c>
      <c r="BH1383" s="150">
        <f>IF(N1383="sníž. přenesená",J1383,0)</f>
        <v>0</v>
      </c>
      <c r="BI1383" s="150">
        <f>IF(N1383="nulová",J1383,0)</f>
        <v>0</v>
      </c>
      <c r="BJ1383" s="17" t="s">
        <v>84</v>
      </c>
      <c r="BK1383" s="150">
        <f>ROUND(I1383*H1383,2)</f>
        <v>0</v>
      </c>
      <c r="BL1383" s="17" t="s">
        <v>287</v>
      </c>
      <c r="BM1383" s="149" t="s">
        <v>1336</v>
      </c>
    </row>
    <row r="1384" spans="2:65" s="1" customFormat="1" ht="39">
      <c r="B1384" s="32"/>
      <c r="D1384" s="151" t="s">
        <v>195</v>
      </c>
      <c r="F1384" s="152" t="s">
        <v>1337</v>
      </c>
      <c r="I1384" s="153"/>
      <c r="L1384" s="32"/>
      <c r="M1384" s="154"/>
      <c r="T1384" s="56"/>
      <c r="AT1384" s="17" t="s">
        <v>195</v>
      </c>
      <c r="AU1384" s="17" t="s">
        <v>84</v>
      </c>
    </row>
    <row r="1385" spans="2:65" s="1" customFormat="1" ht="24.2" customHeight="1">
      <c r="B1385" s="32"/>
      <c r="C1385" s="175" t="s">
        <v>1338</v>
      </c>
      <c r="D1385" s="175" t="s">
        <v>338</v>
      </c>
      <c r="E1385" s="176" t="s">
        <v>1339</v>
      </c>
      <c r="F1385" s="177" t="s">
        <v>1340</v>
      </c>
      <c r="G1385" s="178" t="s">
        <v>245</v>
      </c>
      <c r="H1385" s="179">
        <v>5.202</v>
      </c>
      <c r="I1385" s="180"/>
      <c r="J1385" s="181">
        <f>ROUND(I1385*H1385,2)</f>
        <v>0</v>
      </c>
      <c r="K1385" s="182"/>
      <c r="L1385" s="183"/>
      <c r="M1385" s="184" t="s">
        <v>1</v>
      </c>
      <c r="N1385" s="185" t="s">
        <v>39</v>
      </c>
      <c r="P1385" s="147">
        <f>O1385*H1385</f>
        <v>0</v>
      </c>
      <c r="Q1385" s="147">
        <v>0</v>
      </c>
      <c r="R1385" s="147">
        <f>Q1385*H1385</f>
        <v>0</v>
      </c>
      <c r="S1385" s="147">
        <v>0</v>
      </c>
      <c r="T1385" s="148">
        <f>S1385*H1385</f>
        <v>0</v>
      </c>
      <c r="AR1385" s="149" t="s">
        <v>388</v>
      </c>
      <c r="AT1385" s="149" t="s">
        <v>338</v>
      </c>
      <c r="AU1385" s="149" t="s">
        <v>84</v>
      </c>
      <c r="AY1385" s="17" t="s">
        <v>187</v>
      </c>
      <c r="BE1385" s="150">
        <f>IF(N1385="základní",J1385,0)</f>
        <v>0</v>
      </c>
      <c r="BF1385" s="150">
        <f>IF(N1385="snížená",J1385,0)</f>
        <v>0</v>
      </c>
      <c r="BG1385" s="150">
        <f>IF(N1385="zákl. přenesená",J1385,0)</f>
        <v>0</v>
      </c>
      <c r="BH1385" s="150">
        <f>IF(N1385="sníž. přenesená",J1385,0)</f>
        <v>0</v>
      </c>
      <c r="BI1385" s="150">
        <f>IF(N1385="nulová",J1385,0)</f>
        <v>0</v>
      </c>
      <c r="BJ1385" s="17" t="s">
        <v>84</v>
      </c>
      <c r="BK1385" s="150">
        <f>ROUND(I1385*H1385,2)</f>
        <v>0</v>
      </c>
      <c r="BL1385" s="17" t="s">
        <v>287</v>
      </c>
      <c r="BM1385" s="149" t="s">
        <v>1341</v>
      </c>
    </row>
    <row r="1386" spans="2:65" s="13" customFormat="1" ht="11.25">
      <c r="B1386" s="161"/>
      <c r="D1386" s="151" t="s">
        <v>197</v>
      </c>
      <c r="E1386" s="162" t="s">
        <v>1</v>
      </c>
      <c r="F1386" s="163" t="s">
        <v>1342</v>
      </c>
      <c r="H1386" s="164">
        <v>5.202</v>
      </c>
      <c r="I1386" s="165"/>
      <c r="L1386" s="161"/>
      <c r="M1386" s="166"/>
      <c r="T1386" s="167"/>
      <c r="AT1386" s="162" t="s">
        <v>197</v>
      </c>
      <c r="AU1386" s="162" t="s">
        <v>84</v>
      </c>
      <c r="AV1386" s="13" t="s">
        <v>84</v>
      </c>
      <c r="AW1386" s="13" t="s">
        <v>30</v>
      </c>
      <c r="AX1386" s="13" t="s">
        <v>73</v>
      </c>
      <c r="AY1386" s="162" t="s">
        <v>187</v>
      </c>
    </row>
    <row r="1387" spans="2:65" s="14" customFormat="1" ht="11.25">
      <c r="B1387" s="168"/>
      <c r="D1387" s="151" t="s">
        <v>197</v>
      </c>
      <c r="E1387" s="169" t="s">
        <v>1</v>
      </c>
      <c r="F1387" s="170" t="s">
        <v>202</v>
      </c>
      <c r="H1387" s="171">
        <v>5.202</v>
      </c>
      <c r="I1387" s="172"/>
      <c r="L1387" s="168"/>
      <c r="M1387" s="173"/>
      <c r="T1387" s="174"/>
      <c r="AT1387" s="169" t="s">
        <v>197</v>
      </c>
      <c r="AU1387" s="169" t="s">
        <v>84</v>
      </c>
      <c r="AV1387" s="14" t="s">
        <v>193</v>
      </c>
      <c r="AW1387" s="14" t="s">
        <v>30</v>
      </c>
      <c r="AX1387" s="14" t="s">
        <v>80</v>
      </c>
      <c r="AY1387" s="169" t="s">
        <v>187</v>
      </c>
    </row>
    <row r="1388" spans="2:65" s="1" customFormat="1" ht="44.25" customHeight="1">
      <c r="B1388" s="32"/>
      <c r="C1388" s="137" t="s">
        <v>1343</v>
      </c>
      <c r="D1388" s="137" t="s">
        <v>189</v>
      </c>
      <c r="E1388" s="138" t="s">
        <v>1344</v>
      </c>
      <c r="F1388" s="139" t="s">
        <v>1345</v>
      </c>
      <c r="G1388" s="140" t="s">
        <v>217</v>
      </c>
      <c r="H1388" s="141">
        <v>1.653</v>
      </c>
      <c r="I1388" s="142"/>
      <c r="J1388" s="143">
        <f>ROUND(I1388*H1388,2)</f>
        <v>0</v>
      </c>
      <c r="K1388" s="144"/>
      <c r="L1388" s="32"/>
      <c r="M1388" s="145" t="s">
        <v>1</v>
      </c>
      <c r="N1388" s="146" t="s">
        <v>39</v>
      </c>
      <c r="P1388" s="147">
        <f>O1388*H1388</f>
        <v>0</v>
      </c>
      <c r="Q1388" s="147">
        <v>0</v>
      </c>
      <c r="R1388" s="147">
        <f>Q1388*H1388</f>
        <v>0</v>
      </c>
      <c r="S1388" s="147">
        <v>0</v>
      </c>
      <c r="T1388" s="148">
        <f>S1388*H1388</f>
        <v>0</v>
      </c>
      <c r="AR1388" s="149" t="s">
        <v>287</v>
      </c>
      <c r="AT1388" s="149" t="s">
        <v>189</v>
      </c>
      <c r="AU1388" s="149" t="s">
        <v>84</v>
      </c>
      <c r="AY1388" s="17" t="s">
        <v>187</v>
      </c>
      <c r="BE1388" s="150">
        <f>IF(N1388="základní",J1388,0)</f>
        <v>0</v>
      </c>
      <c r="BF1388" s="150">
        <f>IF(N1388="snížená",J1388,0)</f>
        <v>0</v>
      </c>
      <c r="BG1388" s="150">
        <f>IF(N1388="zákl. přenesená",J1388,0)</f>
        <v>0</v>
      </c>
      <c r="BH1388" s="150">
        <f>IF(N1388="sníž. přenesená",J1388,0)</f>
        <v>0</v>
      </c>
      <c r="BI1388" s="150">
        <f>IF(N1388="nulová",J1388,0)</f>
        <v>0</v>
      </c>
      <c r="BJ1388" s="17" t="s">
        <v>84</v>
      </c>
      <c r="BK1388" s="150">
        <f>ROUND(I1388*H1388,2)</f>
        <v>0</v>
      </c>
      <c r="BL1388" s="17" t="s">
        <v>287</v>
      </c>
      <c r="BM1388" s="149" t="s">
        <v>1346</v>
      </c>
    </row>
    <row r="1389" spans="2:65" s="1" customFormat="1" ht="117">
      <c r="B1389" s="32"/>
      <c r="D1389" s="151" t="s">
        <v>195</v>
      </c>
      <c r="F1389" s="152" t="s">
        <v>1347</v>
      </c>
      <c r="I1389" s="153"/>
      <c r="L1389" s="32"/>
      <c r="M1389" s="154"/>
      <c r="T1389" s="56"/>
      <c r="AT1389" s="17" t="s">
        <v>195</v>
      </c>
      <c r="AU1389" s="17" t="s">
        <v>84</v>
      </c>
    </row>
    <row r="1390" spans="2:65" s="11" customFormat="1" ht="22.9" customHeight="1">
      <c r="B1390" s="125"/>
      <c r="D1390" s="126" t="s">
        <v>72</v>
      </c>
      <c r="E1390" s="135" t="s">
        <v>1348</v>
      </c>
      <c r="F1390" s="135" t="s">
        <v>1349</v>
      </c>
      <c r="I1390" s="128"/>
      <c r="J1390" s="136">
        <f>BK1390</f>
        <v>0</v>
      </c>
      <c r="L1390" s="125"/>
      <c r="M1390" s="130"/>
      <c r="P1390" s="131">
        <f>P1391</f>
        <v>0</v>
      </c>
      <c r="R1390" s="131">
        <f>R1391</f>
        <v>0</v>
      </c>
      <c r="T1390" s="132">
        <f>T1391</f>
        <v>0</v>
      </c>
      <c r="AR1390" s="126" t="s">
        <v>84</v>
      </c>
      <c r="AT1390" s="133" t="s">
        <v>72</v>
      </c>
      <c r="AU1390" s="133" t="s">
        <v>80</v>
      </c>
      <c r="AY1390" s="126" t="s">
        <v>187</v>
      </c>
      <c r="BK1390" s="134">
        <f>BK1391</f>
        <v>0</v>
      </c>
    </row>
    <row r="1391" spans="2:65" s="1" customFormat="1" ht="24.2" customHeight="1">
      <c r="B1391" s="32"/>
      <c r="C1391" s="137" t="s">
        <v>1350</v>
      </c>
      <c r="D1391" s="137" t="s">
        <v>189</v>
      </c>
      <c r="E1391" s="138" t="s">
        <v>1351</v>
      </c>
      <c r="F1391" s="139" t="s">
        <v>1352</v>
      </c>
      <c r="G1391" s="140" t="s">
        <v>1353</v>
      </c>
      <c r="H1391" s="141">
        <v>1</v>
      </c>
      <c r="I1391" s="142"/>
      <c r="J1391" s="143">
        <f>ROUND(I1391*H1391,2)</f>
        <v>0</v>
      </c>
      <c r="K1391" s="144"/>
      <c r="L1391" s="32"/>
      <c r="M1391" s="145" t="s">
        <v>1</v>
      </c>
      <c r="N1391" s="146" t="s">
        <v>39</v>
      </c>
      <c r="P1391" s="147">
        <f>O1391*H1391</f>
        <v>0</v>
      </c>
      <c r="Q1391" s="147">
        <v>0</v>
      </c>
      <c r="R1391" s="147">
        <f>Q1391*H1391</f>
        <v>0</v>
      </c>
      <c r="S1391" s="147">
        <v>0</v>
      </c>
      <c r="T1391" s="148">
        <f>S1391*H1391</f>
        <v>0</v>
      </c>
      <c r="AR1391" s="149" t="s">
        <v>287</v>
      </c>
      <c r="AT1391" s="149" t="s">
        <v>189</v>
      </c>
      <c r="AU1391" s="149" t="s">
        <v>84</v>
      </c>
      <c r="AY1391" s="17" t="s">
        <v>187</v>
      </c>
      <c r="BE1391" s="150">
        <f>IF(N1391="základní",J1391,0)</f>
        <v>0</v>
      </c>
      <c r="BF1391" s="150">
        <f>IF(N1391="snížená",J1391,0)</f>
        <v>0</v>
      </c>
      <c r="BG1391" s="150">
        <f>IF(N1391="zákl. přenesená",J1391,0)</f>
        <v>0</v>
      </c>
      <c r="BH1391" s="150">
        <f>IF(N1391="sníž. přenesená",J1391,0)</f>
        <v>0</v>
      </c>
      <c r="BI1391" s="150">
        <f>IF(N1391="nulová",J1391,0)</f>
        <v>0</v>
      </c>
      <c r="BJ1391" s="17" t="s">
        <v>84</v>
      </c>
      <c r="BK1391" s="150">
        <f>ROUND(I1391*H1391,2)</f>
        <v>0</v>
      </c>
      <c r="BL1391" s="17" t="s">
        <v>287</v>
      </c>
      <c r="BM1391" s="149" t="s">
        <v>1354</v>
      </c>
    </row>
    <row r="1392" spans="2:65" s="11" customFormat="1" ht="22.9" customHeight="1">
      <c r="B1392" s="125"/>
      <c r="D1392" s="126" t="s">
        <v>72</v>
      </c>
      <c r="E1392" s="135" t="s">
        <v>1355</v>
      </c>
      <c r="F1392" s="135" t="s">
        <v>1356</v>
      </c>
      <c r="I1392" s="128"/>
      <c r="J1392" s="136">
        <f>BK1392</f>
        <v>0</v>
      </c>
      <c r="L1392" s="125"/>
      <c r="M1392" s="130"/>
      <c r="P1392" s="131">
        <f>SUM(P1393:P1557)</f>
        <v>0</v>
      </c>
      <c r="R1392" s="131">
        <f>SUM(R1393:R1557)</f>
        <v>0</v>
      </c>
      <c r="T1392" s="132">
        <f>SUM(T1393:T1557)</f>
        <v>0</v>
      </c>
      <c r="AR1392" s="126" t="s">
        <v>84</v>
      </c>
      <c r="AT1392" s="133" t="s">
        <v>72</v>
      </c>
      <c r="AU1392" s="133" t="s">
        <v>80</v>
      </c>
      <c r="AY1392" s="126" t="s">
        <v>187</v>
      </c>
      <c r="BK1392" s="134">
        <f>SUM(BK1393:BK1557)</f>
        <v>0</v>
      </c>
    </row>
    <row r="1393" spans="2:65" s="1" customFormat="1" ht="44.25" customHeight="1">
      <c r="B1393" s="32"/>
      <c r="C1393" s="137" t="s">
        <v>1357</v>
      </c>
      <c r="D1393" s="137" t="s">
        <v>189</v>
      </c>
      <c r="E1393" s="138" t="s">
        <v>1358</v>
      </c>
      <c r="F1393" s="139" t="s">
        <v>1359</v>
      </c>
      <c r="G1393" s="140" t="s">
        <v>192</v>
      </c>
      <c r="H1393" s="141">
        <v>21.596</v>
      </c>
      <c r="I1393" s="142"/>
      <c r="J1393" s="143">
        <f>ROUND(I1393*H1393,2)</f>
        <v>0</v>
      </c>
      <c r="K1393" s="144"/>
      <c r="L1393" s="32"/>
      <c r="M1393" s="145" t="s">
        <v>1</v>
      </c>
      <c r="N1393" s="146" t="s">
        <v>39</v>
      </c>
      <c r="P1393" s="147">
        <f>O1393*H1393</f>
        <v>0</v>
      </c>
      <c r="Q1393" s="147">
        <v>0</v>
      </c>
      <c r="R1393" s="147">
        <f>Q1393*H1393</f>
        <v>0</v>
      </c>
      <c r="S1393" s="147">
        <v>0</v>
      </c>
      <c r="T1393" s="148">
        <f>S1393*H1393</f>
        <v>0</v>
      </c>
      <c r="AR1393" s="149" t="s">
        <v>287</v>
      </c>
      <c r="AT1393" s="149" t="s">
        <v>189</v>
      </c>
      <c r="AU1393" s="149" t="s">
        <v>84</v>
      </c>
      <c r="AY1393" s="17" t="s">
        <v>187</v>
      </c>
      <c r="BE1393" s="150">
        <f>IF(N1393="základní",J1393,0)</f>
        <v>0</v>
      </c>
      <c r="BF1393" s="150">
        <f>IF(N1393="snížená",J1393,0)</f>
        <v>0</v>
      </c>
      <c r="BG1393" s="150">
        <f>IF(N1393="zákl. přenesená",J1393,0)</f>
        <v>0</v>
      </c>
      <c r="BH1393" s="150">
        <f>IF(N1393="sníž. přenesená",J1393,0)</f>
        <v>0</v>
      </c>
      <c r="BI1393" s="150">
        <f>IF(N1393="nulová",J1393,0)</f>
        <v>0</v>
      </c>
      <c r="BJ1393" s="17" t="s">
        <v>84</v>
      </c>
      <c r="BK1393" s="150">
        <f>ROUND(I1393*H1393,2)</f>
        <v>0</v>
      </c>
      <c r="BL1393" s="17" t="s">
        <v>287</v>
      </c>
      <c r="BM1393" s="149" t="s">
        <v>1360</v>
      </c>
    </row>
    <row r="1394" spans="2:65" s="1" customFormat="1" ht="126.75">
      <c r="B1394" s="32"/>
      <c r="D1394" s="151" t="s">
        <v>195</v>
      </c>
      <c r="F1394" s="152" t="s">
        <v>1361</v>
      </c>
      <c r="I1394" s="153"/>
      <c r="L1394" s="32"/>
      <c r="M1394" s="154"/>
      <c r="T1394" s="56"/>
      <c r="AT1394" s="17" t="s">
        <v>195</v>
      </c>
      <c r="AU1394" s="17" t="s">
        <v>84</v>
      </c>
    </row>
    <row r="1395" spans="2:65" s="12" customFormat="1" ht="11.25">
      <c r="B1395" s="155"/>
      <c r="D1395" s="151" t="s">
        <v>197</v>
      </c>
      <c r="E1395" s="156" t="s">
        <v>1</v>
      </c>
      <c r="F1395" s="157" t="s">
        <v>207</v>
      </c>
      <c r="H1395" s="156" t="s">
        <v>1</v>
      </c>
      <c r="I1395" s="158"/>
      <c r="L1395" s="155"/>
      <c r="M1395" s="159"/>
      <c r="T1395" s="160"/>
      <c r="AT1395" s="156" t="s">
        <v>197</v>
      </c>
      <c r="AU1395" s="156" t="s">
        <v>84</v>
      </c>
      <c r="AV1395" s="12" t="s">
        <v>80</v>
      </c>
      <c r="AW1395" s="12" t="s">
        <v>30</v>
      </c>
      <c r="AX1395" s="12" t="s">
        <v>73</v>
      </c>
      <c r="AY1395" s="156" t="s">
        <v>187</v>
      </c>
    </row>
    <row r="1396" spans="2:65" s="13" customFormat="1" ht="11.25">
      <c r="B1396" s="161"/>
      <c r="D1396" s="151" t="s">
        <v>197</v>
      </c>
      <c r="E1396" s="162" t="s">
        <v>1</v>
      </c>
      <c r="F1396" s="163" t="s">
        <v>1362</v>
      </c>
      <c r="H1396" s="164">
        <v>0.31</v>
      </c>
      <c r="I1396" s="165"/>
      <c r="L1396" s="161"/>
      <c r="M1396" s="166"/>
      <c r="T1396" s="167"/>
      <c r="AT1396" s="162" t="s">
        <v>197</v>
      </c>
      <c r="AU1396" s="162" t="s">
        <v>84</v>
      </c>
      <c r="AV1396" s="13" t="s">
        <v>84</v>
      </c>
      <c r="AW1396" s="13" t="s">
        <v>30</v>
      </c>
      <c r="AX1396" s="13" t="s">
        <v>73</v>
      </c>
      <c r="AY1396" s="162" t="s">
        <v>187</v>
      </c>
    </row>
    <row r="1397" spans="2:65" s="13" customFormat="1" ht="11.25">
      <c r="B1397" s="161"/>
      <c r="D1397" s="151" t="s">
        <v>197</v>
      </c>
      <c r="E1397" s="162" t="s">
        <v>1</v>
      </c>
      <c r="F1397" s="163" t="s">
        <v>1363</v>
      </c>
      <c r="H1397" s="164">
        <v>11.247999999999999</v>
      </c>
      <c r="I1397" s="165"/>
      <c r="L1397" s="161"/>
      <c r="M1397" s="166"/>
      <c r="T1397" s="167"/>
      <c r="AT1397" s="162" t="s">
        <v>197</v>
      </c>
      <c r="AU1397" s="162" t="s">
        <v>84</v>
      </c>
      <c r="AV1397" s="13" t="s">
        <v>84</v>
      </c>
      <c r="AW1397" s="13" t="s">
        <v>30</v>
      </c>
      <c r="AX1397" s="13" t="s">
        <v>73</v>
      </c>
      <c r="AY1397" s="162" t="s">
        <v>187</v>
      </c>
    </row>
    <row r="1398" spans="2:65" s="13" customFormat="1" ht="11.25">
      <c r="B1398" s="161"/>
      <c r="D1398" s="151" t="s">
        <v>197</v>
      </c>
      <c r="E1398" s="162" t="s">
        <v>1</v>
      </c>
      <c r="F1398" s="163" t="s">
        <v>1364</v>
      </c>
      <c r="H1398" s="164">
        <v>0.66</v>
      </c>
      <c r="I1398" s="165"/>
      <c r="L1398" s="161"/>
      <c r="M1398" s="166"/>
      <c r="T1398" s="167"/>
      <c r="AT1398" s="162" t="s">
        <v>197</v>
      </c>
      <c r="AU1398" s="162" t="s">
        <v>84</v>
      </c>
      <c r="AV1398" s="13" t="s">
        <v>84</v>
      </c>
      <c r="AW1398" s="13" t="s">
        <v>30</v>
      </c>
      <c r="AX1398" s="13" t="s">
        <v>73</v>
      </c>
      <c r="AY1398" s="162" t="s">
        <v>187</v>
      </c>
    </row>
    <row r="1399" spans="2:65" s="13" customFormat="1" ht="11.25">
      <c r="B1399" s="161"/>
      <c r="D1399" s="151" t="s">
        <v>197</v>
      </c>
      <c r="E1399" s="162" t="s">
        <v>1</v>
      </c>
      <c r="F1399" s="163" t="s">
        <v>1365</v>
      </c>
      <c r="H1399" s="164">
        <v>9.3780000000000001</v>
      </c>
      <c r="I1399" s="165"/>
      <c r="L1399" s="161"/>
      <c r="M1399" s="166"/>
      <c r="T1399" s="167"/>
      <c r="AT1399" s="162" t="s">
        <v>197</v>
      </c>
      <c r="AU1399" s="162" t="s">
        <v>84</v>
      </c>
      <c r="AV1399" s="13" t="s">
        <v>84</v>
      </c>
      <c r="AW1399" s="13" t="s">
        <v>30</v>
      </c>
      <c r="AX1399" s="13" t="s">
        <v>73</v>
      </c>
      <c r="AY1399" s="162" t="s">
        <v>187</v>
      </c>
    </row>
    <row r="1400" spans="2:65" s="14" customFormat="1" ht="11.25">
      <c r="B1400" s="168"/>
      <c r="D1400" s="151" t="s">
        <v>197</v>
      </c>
      <c r="E1400" s="169" t="s">
        <v>1</v>
      </c>
      <c r="F1400" s="170" t="s">
        <v>202</v>
      </c>
      <c r="H1400" s="171">
        <v>21.596</v>
      </c>
      <c r="I1400" s="172"/>
      <c r="L1400" s="168"/>
      <c r="M1400" s="173"/>
      <c r="T1400" s="174"/>
      <c r="AT1400" s="169" t="s">
        <v>197</v>
      </c>
      <c r="AU1400" s="169" t="s">
        <v>84</v>
      </c>
      <c r="AV1400" s="14" t="s">
        <v>193</v>
      </c>
      <c r="AW1400" s="14" t="s">
        <v>30</v>
      </c>
      <c r="AX1400" s="14" t="s">
        <v>80</v>
      </c>
      <c r="AY1400" s="169" t="s">
        <v>187</v>
      </c>
    </row>
    <row r="1401" spans="2:65" s="1" customFormat="1" ht="37.9" customHeight="1">
      <c r="B1401" s="32"/>
      <c r="C1401" s="137" t="s">
        <v>1366</v>
      </c>
      <c r="D1401" s="137" t="s">
        <v>189</v>
      </c>
      <c r="E1401" s="138" t="s">
        <v>1367</v>
      </c>
      <c r="F1401" s="139" t="s">
        <v>1368</v>
      </c>
      <c r="G1401" s="140" t="s">
        <v>1369</v>
      </c>
      <c r="H1401" s="141">
        <v>150</v>
      </c>
      <c r="I1401" s="142"/>
      <c r="J1401" s="143">
        <f>ROUND(I1401*H1401,2)</f>
        <v>0</v>
      </c>
      <c r="K1401" s="144"/>
      <c r="L1401" s="32"/>
      <c r="M1401" s="145" t="s">
        <v>1</v>
      </c>
      <c r="N1401" s="146" t="s">
        <v>39</v>
      </c>
      <c r="P1401" s="147">
        <f>O1401*H1401</f>
        <v>0</v>
      </c>
      <c r="Q1401" s="147">
        <v>0</v>
      </c>
      <c r="R1401" s="147">
        <f>Q1401*H1401</f>
        <v>0</v>
      </c>
      <c r="S1401" s="147">
        <v>0</v>
      </c>
      <c r="T1401" s="148">
        <f>S1401*H1401</f>
        <v>0</v>
      </c>
      <c r="AR1401" s="149" t="s">
        <v>287</v>
      </c>
      <c r="AT1401" s="149" t="s">
        <v>189</v>
      </c>
      <c r="AU1401" s="149" t="s">
        <v>84</v>
      </c>
      <c r="AY1401" s="17" t="s">
        <v>187</v>
      </c>
      <c r="BE1401" s="150">
        <f>IF(N1401="základní",J1401,0)</f>
        <v>0</v>
      </c>
      <c r="BF1401" s="150">
        <f>IF(N1401="snížená",J1401,0)</f>
        <v>0</v>
      </c>
      <c r="BG1401" s="150">
        <f>IF(N1401="zákl. přenesená",J1401,0)</f>
        <v>0</v>
      </c>
      <c r="BH1401" s="150">
        <f>IF(N1401="sníž. přenesená",J1401,0)</f>
        <v>0</v>
      </c>
      <c r="BI1401" s="150">
        <f>IF(N1401="nulová",J1401,0)</f>
        <v>0</v>
      </c>
      <c r="BJ1401" s="17" t="s">
        <v>84</v>
      </c>
      <c r="BK1401" s="150">
        <f>ROUND(I1401*H1401,2)</f>
        <v>0</v>
      </c>
      <c r="BL1401" s="17" t="s">
        <v>287</v>
      </c>
      <c r="BM1401" s="149" t="s">
        <v>1370</v>
      </c>
    </row>
    <row r="1402" spans="2:65" s="1" customFormat="1" ht="126.75">
      <c r="B1402" s="32"/>
      <c r="D1402" s="151" t="s">
        <v>195</v>
      </c>
      <c r="F1402" s="152" t="s">
        <v>1361</v>
      </c>
      <c r="I1402" s="153"/>
      <c r="L1402" s="32"/>
      <c r="M1402" s="154"/>
      <c r="T1402" s="56"/>
      <c r="AT1402" s="17" t="s">
        <v>195</v>
      </c>
      <c r="AU1402" s="17" t="s">
        <v>84</v>
      </c>
    </row>
    <row r="1403" spans="2:65" s="12" customFormat="1" ht="11.25">
      <c r="B1403" s="155"/>
      <c r="D1403" s="151" t="s">
        <v>197</v>
      </c>
      <c r="E1403" s="156" t="s">
        <v>1</v>
      </c>
      <c r="F1403" s="157" t="s">
        <v>207</v>
      </c>
      <c r="H1403" s="156" t="s">
        <v>1</v>
      </c>
      <c r="I1403" s="158"/>
      <c r="L1403" s="155"/>
      <c r="M1403" s="159"/>
      <c r="T1403" s="160"/>
      <c r="AT1403" s="156" t="s">
        <v>197</v>
      </c>
      <c r="AU1403" s="156" t="s">
        <v>84</v>
      </c>
      <c r="AV1403" s="12" t="s">
        <v>80</v>
      </c>
      <c r="AW1403" s="12" t="s">
        <v>30</v>
      </c>
      <c r="AX1403" s="12" t="s">
        <v>73</v>
      </c>
      <c r="AY1403" s="156" t="s">
        <v>187</v>
      </c>
    </row>
    <row r="1404" spans="2:65" s="13" customFormat="1" ht="11.25">
      <c r="B1404" s="161"/>
      <c r="D1404" s="151" t="s">
        <v>197</v>
      </c>
      <c r="E1404" s="162" t="s">
        <v>1</v>
      </c>
      <c r="F1404" s="163" t="s">
        <v>1371</v>
      </c>
      <c r="H1404" s="164">
        <v>150</v>
      </c>
      <c r="I1404" s="165"/>
      <c r="L1404" s="161"/>
      <c r="M1404" s="166"/>
      <c r="T1404" s="167"/>
      <c r="AT1404" s="162" t="s">
        <v>197</v>
      </c>
      <c r="AU1404" s="162" t="s">
        <v>84</v>
      </c>
      <c r="AV1404" s="13" t="s">
        <v>84</v>
      </c>
      <c r="AW1404" s="13" t="s">
        <v>30</v>
      </c>
      <c r="AX1404" s="13" t="s">
        <v>73</v>
      </c>
      <c r="AY1404" s="162" t="s">
        <v>187</v>
      </c>
    </row>
    <row r="1405" spans="2:65" s="14" customFormat="1" ht="11.25">
      <c r="B1405" s="168"/>
      <c r="D1405" s="151" t="s">
        <v>197</v>
      </c>
      <c r="E1405" s="169" t="s">
        <v>1</v>
      </c>
      <c r="F1405" s="170" t="s">
        <v>202</v>
      </c>
      <c r="H1405" s="171">
        <v>150</v>
      </c>
      <c r="I1405" s="172"/>
      <c r="L1405" s="168"/>
      <c r="M1405" s="173"/>
      <c r="T1405" s="174"/>
      <c r="AT1405" s="169" t="s">
        <v>197</v>
      </c>
      <c r="AU1405" s="169" t="s">
        <v>84</v>
      </c>
      <c r="AV1405" s="14" t="s">
        <v>193</v>
      </c>
      <c r="AW1405" s="14" t="s">
        <v>30</v>
      </c>
      <c r="AX1405" s="14" t="s">
        <v>80</v>
      </c>
      <c r="AY1405" s="169" t="s">
        <v>187</v>
      </c>
    </row>
    <row r="1406" spans="2:65" s="1" customFormat="1" ht="16.5" customHeight="1">
      <c r="B1406" s="32"/>
      <c r="C1406" s="175" t="s">
        <v>1372</v>
      </c>
      <c r="D1406" s="175" t="s">
        <v>338</v>
      </c>
      <c r="E1406" s="176" t="s">
        <v>1373</v>
      </c>
      <c r="F1406" s="177" t="s">
        <v>1374</v>
      </c>
      <c r="G1406" s="178" t="s">
        <v>1369</v>
      </c>
      <c r="H1406" s="179">
        <v>150</v>
      </c>
      <c r="I1406" s="180"/>
      <c r="J1406" s="181">
        <f>ROUND(I1406*H1406,2)</f>
        <v>0</v>
      </c>
      <c r="K1406" s="182"/>
      <c r="L1406" s="183"/>
      <c r="M1406" s="184" t="s">
        <v>1</v>
      </c>
      <c r="N1406" s="185" t="s">
        <v>39</v>
      </c>
      <c r="P1406" s="147">
        <f>O1406*H1406</f>
        <v>0</v>
      </c>
      <c r="Q1406" s="147">
        <v>0</v>
      </c>
      <c r="R1406" s="147">
        <f>Q1406*H1406</f>
        <v>0</v>
      </c>
      <c r="S1406" s="147">
        <v>0</v>
      </c>
      <c r="T1406" s="148">
        <f>S1406*H1406</f>
        <v>0</v>
      </c>
      <c r="AR1406" s="149" t="s">
        <v>388</v>
      </c>
      <c r="AT1406" s="149" t="s">
        <v>338</v>
      </c>
      <c r="AU1406" s="149" t="s">
        <v>84</v>
      </c>
      <c r="AY1406" s="17" t="s">
        <v>187</v>
      </c>
      <c r="BE1406" s="150">
        <f>IF(N1406="základní",J1406,0)</f>
        <v>0</v>
      </c>
      <c r="BF1406" s="150">
        <f>IF(N1406="snížená",J1406,0)</f>
        <v>0</v>
      </c>
      <c r="BG1406" s="150">
        <f>IF(N1406="zákl. přenesená",J1406,0)</f>
        <v>0</v>
      </c>
      <c r="BH1406" s="150">
        <f>IF(N1406="sníž. přenesená",J1406,0)</f>
        <v>0</v>
      </c>
      <c r="BI1406" s="150">
        <f>IF(N1406="nulová",J1406,0)</f>
        <v>0</v>
      </c>
      <c r="BJ1406" s="17" t="s">
        <v>84</v>
      </c>
      <c r="BK1406" s="150">
        <f>ROUND(I1406*H1406,2)</f>
        <v>0</v>
      </c>
      <c r="BL1406" s="17" t="s">
        <v>287</v>
      </c>
      <c r="BM1406" s="149" t="s">
        <v>1375</v>
      </c>
    </row>
    <row r="1407" spans="2:65" s="1" customFormat="1" ht="37.9" customHeight="1">
      <c r="B1407" s="32"/>
      <c r="C1407" s="137" t="s">
        <v>1376</v>
      </c>
      <c r="D1407" s="137" t="s">
        <v>189</v>
      </c>
      <c r="E1407" s="138" t="s">
        <v>1377</v>
      </c>
      <c r="F1407" s="139" t="s">
        <v>1378</v>
      </c>
      <c r="G1407" s="140" t="s">
        <v>397</v>
      </c>
      <c r="H1407" s="141">
        <v>45</v>
      </c>
      <c r="I1407" s="142"/>
      <c r="J1407" s="143">
        <f>ROUND(I1407*H1407,2)</f>
        <v>0</v>
      </c>
      <c r="K1407" s="144"/>
      <c r="L1407" s="32"/>
      <c r="M1407" s="145" t="s">
        <v>1</v>
      </c>
      <c r="N1407" s="146" t="s">
        <v>39</v>
      </c>
      <c r="P1407" s="147">
        <f>O1407*H1407</f>
        <v>0</v>
      </c>
      <c r="Q1407" s="147">
        <v>0</v>
      </c>
      <c r="R1407" s="147">
        <f>Q1407*H1407</f>
        <v>0</v>
      </c>
      <c r="S1407" s="147">
        <v>0</v>
      </c>
      <c r="T1407" s="148">
        <f>S1407*H1407</f>
        <v>0</v>
      </c>
      <c r="AR1407" s="149" t="s">
        <v>287</v>
      </c>
      <c r="AT1407" s="149" t="s">
        <v>189</v>
      </c>
      <c r="AU1407" s="149" t="s">
        <v>84</v>
      </c>
      <c r="AY1407" s="17" t="s">
        <v>187</v>
      </c>
      <c r="BE1407" s="150">
        <f>IF(N1407="základní",J1407,0)</f>
        <v>0</v>
      </c>
      <c r="BF1407" s="150">
        <f>IF(N1407="snížená",J1407,0)</f>
        <v>0</v>
      </c>
      <c r="BG1407" s="150">
        <f>IF(N1407="zákl. přenesená",J1407,0)</f>
        <v>0</v>
      </c>
      <c r="BH1407" s="150">
        <f>IF(N1407="sníž. přenesená",J1407,0)</f>
        <v>0</v>
      </c>
      <c r="BI1407" s="150">
        <f>IF(N1407="nulová",J1407,0)</f>
        <v>0</v>
      </c>
      <c r="BJ1407" s="17" t="s">
        <v>84</v>
      </c>
      <c r="BK1407" s="150">
        <f>ROUND(I1407*H1407,2)</f>
        <v>0</v>
      </c>
      <c r="BL1407" s="17" t="s">
        <v>287</v>
      </c>
      <c r="BM1407" s="149" t="s">
        <v>1379</v>
      </c>
    </row>
    <row r="1408" spans="2:65" s="1" customFormat="1" ht="68.25">
      <c r="B1408" s="32"/>
      <c r="D1408" s="151" t="s">
        <v>195</v>
      </c>
      <c r="F1408" s="152" t="s">
        <v>1380</v>
      </c>
      <c r="I1408" s="153"/>
      <c r="L1408" s="32"/>
      <c r="M1408" s="154"/>
      <c r="T1408" s="56"/>
      <c r="AT1408" s="17" t="s">
        <v>195</v>
      </c>
      <c r="AU1408" s="17" t="s">
        <v>84</v>
      </c>
    </row>
    <row r="1409" spans="2:65" s="12" customFormat="1" ht="11.25">
      <c r="B1409" s="155"/>
      <c r="D1409" s="151" t="s">
        <v>197</v>
      </c>
      <c r="E1409" s="156" t="s">
        <v>1</v>
      </c>
      <c r="F1409" s="157" t="s">
        <v>379</v>
      </c>
      <c r="H1409" s="156" t="s">
        <v>1</v>
      </c>
      <c r="I1409" s="158"/>
      <c r="L1409" s="155"/>
      <c r="M1409" s="159"/>
      <c r="T1409" s="160"/>
      <c r="AT1409" s="156" t="s">
        <v>197</v>
      </c>
      <c r="AU1409" s="156" t="s">
        <v>84</v>
      </c>
      <c r="AV1409" s="12" t="s">
        <v>80</v>
      </c>
      <c r="AW1409" s="12" t="s">
        <v>30</v>
      </c>
      <c r="AX1409" s="12" t="s">
        <v>73</v>
      </c>
      <c r="AY1409" s="156" t="s">
        <v>187</v>
      </c>
    </row>
    <row r="1410" spans="2:65" s="12" customFormat="1" ht="11.25">
      <c r="B1410" s="155"/>
      <c r="D1410" s="151" t="s">
        <v>197</v>
      </c>
      <c r="E1410" s="156" t="s">
        <v>1</v>
      </c>
      <c r="F1410" s="157" t="s">
        <v>632</v>
      </c>
      <c r="H1410" s="156" t="s">
        <v>1</v>
      </c>
      <c r="I1410" s="158"/>
      <c r="L1410" s="155"/>
      <c r="M1410" s="159"/>
      <c r="T1410" s="160"/>
      <c r="AT1410" s="156" t="s">
        <v>197</v>
      </c>
      <c r="AU1410" s="156" t="s">
        <v>84</v>
      </c>
      <c r="AV1410" s="12" t="s">
        <v>80</v>
      </c>
      <c r="AW1410" s="12" t="s">
        <v>30</v>
      </c>
      <c r="AX1410" s="12" t="s">
        <v>73</v>
      </c>
      <c r="AY1410" s="156" t="s">
        <v>187</v>
      </c>
    </row>
    <row r="1411" spans="2:65" s="13" customFormat="1" ht="11.25">
      <c r="B1411" s="161"/>
      <c r="D1411" s="151" t="s">
        <v>197</v>
      </c>
      <c r="E1411" s="162" t="s">
        <v>1</v>
      </c>
      <c r="F1411" s="163" t="s">
        <v>1381</v>
      </c>
      <c r="H1411" s="164">
        <v>45</v>
      </c>
      <c r="I1411" s="165"/>
      <c r="L1411" s="161"/>
      <c r="M1411" s="166"/>
      <c r="T1411" s="167"/>
      <c r="AT1411" s="162" t="s">
        <v>197</v>
      </c>
      <c r="AU1411" s="162" t="s">
        <v>84</v>
      </c>
      <c r="AV1411" s="13" t="s">
        <v>84</v>
      </c>
      <c r="AW1411" s="13" t="s">
        <v>30</v>
      </c>
      <c r="AX1411" s="13" t="s">
        <v>73</v>
      </c>
      <c r="AY1411" s="162" t="s">
        <v>187</v>
      </c>
    </row>
    <row r="1412" spans="2:65" s="14" customFormat="1" ht="11.25">
      <c r="B1412" s="168"/>
      <c r="D1412" s="151" t="s">
        <v>197</v>
      </c>
      <c r="E1412" s="169" t="s">
        <v>1</v>
      </c>
      <c r="F1412" s="170" t="s">
        <v>202</v>
      </c>
      <c r="H1412" s="171">
        <v>45</v>
      </c>
      <c r="I1412" s="172"/>
      <c r="L1412" s="168"/>
      <c r="M1412" s="173"/>
      <c r="T1412" s="174"/>
      <c r="AT1412" s="169" t="s">
        <v>197</v>
      </c>
      <c r="AU1412" s="169" t="s">
        <v>84</v>
      </c>
      <c r="AV1412" s="14" t="s">
        <v>193</v>
      </c>
      <c r="AW1412" s="14" t="s">
        <v>30</v>
      </c>
      <c r="AX1412" s="14" t="s">
        <v>80</v>
      </c>
      <c r="AY1412" s="169" t="s">
        <v>187</v>
      </c>
    </row>
    <row r="1413" spans="2:65" s="1" customFormat="1" ht="44.25" customHeight="1">
      <c r="B1413" s="32"/>
      <c r="C1413" s="137" t="s">
        <v>1382</v>
      </c>
      <c r="D1413" s="137" t="s">
        <v>189</v>
      </c>
      <c r="E1413" s="138" t="s">
        <v>1383</v>
      </c>
      <c r="F1413" s="139" t="s">
        <v>1384</v>
      </c>
      <c r="G1413" s="140" t="s">
        <v>397</v>
      </c>
      <c r="H1413" s="141">
        <v>75</v>
      </c>
      <c r="I1413" s="142"/>
      <c r="J1413" s="143">
        <f>ROUND(I1413*H1413,2)</f>
        <v>0</v>
      </c>
      <c r="K1413" s="144"/>
      <c r="L1413" s="32"/>
      <c r="M1413" s="145" t="s">
        <v>1</v>
      </c>
      <c r="N1413" s="146" t="s">
        <v>39</v>
      </c>
      <c r="P1413" s="147">
        <f>O1413*H1413</f>
        <v>0</v>
      </c>
      <c r="Q1413" s="147">
        <v>0</v>
      </c>
      <c r="R1413" s="147">
        <f>Q1413*H1413</f>
        <v>0</v>
      </c>
      <c r="S1413" s="147">
        <v>0</v>
      </c>
      <c r="T1413" s="148">
        <f>S1413*H1413</f>
        <v>0</v>
      </c>
      <c r="AR1413" s="149" t="s">
        <v>287</v>
      </c>
      <c r="AT1413" s="149" t="s">
        <v>189</v>
      </c>
      <c r="AU1413" s="149" t="s">
        <v>84</v>
      </c>
      <c r="AY1413" s="17" t="s">
        <v>187</v>
      </c>
      <c r="BE1413" s="150">
        <f>IF(N1413="základní",J1413,0)</f>
        <v>0</v>
      </c>
      <c r="BF1413" s="150">
        <f>IF(N1413="snížená",J1413,0)</f>
        <v>0</v>
      </c>
      <c r="BG1413" s="150">
        <f>IF(N1413="zákl. přenesená",J1413,0)</f>
        <v>0</v>
      </c>
      <c r="BH1413" s="150">
        <f>IF(N1413="sníž. přenesená",J1413,0)</f>
        <v>0</v>
      </c>
      <c r="BI1413" s="150">
        <f>IF(N1413="nulová",J1413,0)</f>
        <v>0</v>
      </c>
      <c r="BJ1413" s="17" t="s">
        <v>84</v>
      </c>
      <c r="BK1413" s="150">
        <f>ROUND(I1413*H1413,2)</f>
        <v>0</v>
      </c>
      <c r="BL1413" s="17" t="s">
        <v>287</v>
      </c>
      <c r="BM1413" s="149" t="s">
        <v>1385</v>
      </c>
    </row>
    <row r="1414" spans="2:65" s="1" customFormat="1" ht="68.25">
      <c r="B1414" s="32"/>
      <c r="D1414" s="151" t="s">
        <v>195</v>
      </c>
      <c r="F1414" s="152" t="s">
        <v>1380</v>
      </c>
      <c r="I1414" s="153"/>
      <c r="L1414" s="32"/>
      <c r="M1414" s="154"/>
      <c r="T1414" s="56"/>
      <c r="AT1414" s="17" t="s">
        <v>195</v>
      </c>
      <c r="AU1414" s="17" t="s">
        <v>84</v>
      </c>
    </row>
    <row r="1415" spans="2:65" s="12" customFormat="1" ht="11.25">
      <c r="B1415" s="155"/>
      <c r="D1415" s="151" t="s">
        <v>197</v>
      </c>
      <c r="E1415" s="156" t="s">
        <v>1</v>
      </c>
      <c r="F1415" s="157" t="s">
        <v>379</v>
      </c>
      <c r="H1415" s="156" t="s">
        <v>1</v>
      </c>
      <c r="I1415" s="158"/>
      <c r="L1415" s="155"/>
      <c r="M1415" s="159"/>
      <c r="T1415" s="160"/>
      <c r="AT1415" s="156" t="s">
        <v>197</v>
      </c>
      <c r="AU1415" s="156" t="s">
        <v>84</v>
      </c>
      <c r="AV1415" s="12" t="s">
        <v>80</v>
      </c>
      <c r="AW1415" s="12" t="s">
        <v>30</v>
      </c>
      <c r="AX1415" s="12" t="s">
        <v>73</v>
      </c>
      <c r="AY1415" s="156" t="s">
        <v>187</v>
      </c>
    </row>
    <row r="1416" spans="2:65" s="12" customFormat="1" ht="11.25">
      <c r="B1416" s="155"/>
      <c r="D1416" s="151" t="s">
        <v>197</v>
      </c>
      <c r="E1416" s="156" t="s">
        <v>1</v>
      </c>
      <c r="F1416" s="157" t="s">
        <v>632</v>
      </c>
      <c r="H1416" s="156" t="s">
        <v>1</v>
      </c>
      <c r="I1416" s="158"/>
      <c r="L1416" s="155"/>
      <c r="M1416" s="159"/>
      <c r="T1416" s="160"/>
      <c r="AT1416" s="156" t="s">
        <v>197</v>
      </c>
      <c r="AU1416" s="156" t="s">
        <v>84</v>
      </c>
      <c r="AV1416" s="12" t="s">
        <v>80</v>
      </c>
      <c r="AW1416" s="12" t="s">
        <v>30</v>
      </c>
      <c r="AX1416" s="12" t="s">
        <v>73</v>
      </c>
      <c r="AY1416" s="156" t="s">
        <v>187</v>
      </c>
    </row>
    <row r="1417" spans="2:65" s="13" customFormat="1" ht="11.25">
      <c r="B1417" s="161"/>
      <c r="D1417" s="151" t="s">
        <v>197</v>
      </c>
      <c r="E1417" s="162" t="s">
        <v>1</v>
      </c>
      <c r="F1417" s="163" t="s">
        <v>1386</v>
      </c>
      <c r="H1417" s="164">
        <v>75</v>
      </c>
      <c r="I1417" s="165"/>
      <c r="L1417" s="161"/>
      <c r="M1417" s="166"/>
      <c r="T1417" s="167"/>
      <c r="AT1417" s="162" t="s">
        <v>197</v>
      </c>
      <c r="AU1417" s="162" t="s">
        <v>84</v>
      </c>
      <c r="AV1417" s="13" t="s">
        <v>84</v>
      </c>
      <c r="AW1417" s="13" t="s">
        <v>30</v>
      </c>
      <c r="AX1417" s="13" t="s">
        <v>73</v>
      </c>
      <c r="AY1417" s="162" t="s">
        <v>187</v>
      </c>
    </row>
    <row r="1418" spans="2:65" s="14" customFormat="1" ht="11.25">
      <c r="B1418" s="168"/>
      <c r="D1418" s="151" t="s">
        <v>197</v>
      </c>
      <c r="E1418" s="169" t="s">
        <v>1</v>
      </c>
      <c r="F1418" s="170" t="s">
        <v>202</v>
      </c>
      <c r="H1418" s="171">
        <v>75</v>
      </c>
      <c r="I1418" s="172"/>
      <c r="L1418" s="168"/>
      <c r="M1418" s="173"/>
      <c r="T1418" s="174"/>
      <c r="AT1418" s="169" t="s">
        <v>197</v>
      </c>
      <c r="AU1418" s="169" t="s">
        <v>84</v>
      </c>
      <c r="AV1418" s="14" t="s">
        <v>193</v>
      </c>
      <c r="AW1418" s="14" t="s">
        <v>30</v>
      </c>
      <c r="AX1418" s="14" t="s">
        <v>80</v>
      </c>
      <c r="AY1418" s="169" t="s">
        <v>187</v>
      </c>
    </row>
    <row r="1419" spans="2:65" s="1" customFormat="1" ht="44.25" customHeight="1">
      <c r="B1419" s="32"/>
      <c r="C1419" s="137" t="s">
        <v>1387</v>
      </c>
      <c r="D1419" s="137" t="s">
        <v>189</v>
      </c>
      <c r="E1419" s="138" t="s">
        <v>1388</v>
      </c>
      <c r="F1419" s="139" t="s">
        <v>1389</v>
      </c>
      <c r="G1419" s="140" t="s">
        <v>397</v>
      </c>
      <c r="H1419" s="141">
        <v>80</v>
      </c>
      <c r="I1419" s="142"/>
      <c r="J1419" s="143">
        <f>ROUND(I1419*H1419,2)</f>
        <v>0</v>
      </c>
      <c r="K1419" s="144"/>
      <c r="L1419" s="32"/>
      <c r="M1419" s="145" t="s">
        <v>1</v>
      </c>
      <c r="N1419" s="146" t="s">
        <v>39</v>
      </c>
      <c r="P1419" s="147">
        <f>O1419*H1419</f>
        <v>0</v>
      </c>
      <c r="Q1419" s="147">
        <v>0</v>
      </c>
      <c r="R1419" s="147">
        <f>Q1419*H1419</f>
        <v>0</v>
      </c>
      <c r="S1419" s="147">
        <v>0</v>
      </c>
      <c r="T1419" s="148">
        <f>S1419*H1419</f>
        <v>0</v>
      </c>
      <c r="AR1419" s="149" t="s">
        <v>287</v>
      </c>
      <c r="AT1419" s="149" t="s">
        <v>189</v>
      </c>
      <c r="AU1419" s="149" t="s">
        <v>84</v>
      </c>
      <c r="AY1419" s="17" t="s">
        <v>187</v>
      </c>
      <c r="BE1419" s="150">
        <f>IF(N1419="základní",J1419,0)</f>
        <v>0</v>
      </c>
      <c r="BF1419" s="150">
        <f>IF(N1419="snížená",J1419,0)</f>
        <v>0</v>
      </c>
      <c r="BG1419" s="150">
        <f>IF(N1419="zákl. přenesená",J1419,0)</f>
        <v>0</v>
      </c>
      <c r="BH1419" s="150">
        <f>IF(N1419="sníž. přenesená",J1419,0)</f>
        <v>0</v>
      </c>
      <c r="BI1419" s="150">
        <f>IF(N1419="nulová",J1419,0)</f>
        <v>0</v>
      </c>
      <c r="BJ1419" s="17" t="s">
        <v>84</v>
      </c>
      <c r="BK1419" s="150">
        <f>ROUND(I1419*H1419,2)</f>
        <v>0</v>
      </c>
      <c r="BL1419" s="17" t="s">
        <v>287</v>
      </c>
      <c r="BM1419" s="149" t="s">
        <v>1390</v>
      </c>
    </row>
    <row r="1420" spans="2:65" s="1" customFormat="1" ht="68.25">
      <c r="B1420" s="32"/>
      <c r="D1420" s="151" t="s">
        <v>195</v>
      </c>
      <c r="F1420" s="152" t="s">
        <v>1380</v>
      </c>
      <c r="I1420" s="153"/>
      <c r="L1420" s="32"/>
      <c r="M1420" s="154"/>
      <c r="T1420" s="56"/>
      <c r="AT1420" s="17" t="s">
        <v>195</v>
      </c>
      <c r="AU1420" s="17" t="s">
        <v>84</v>
      </c>
    </row>
    <row r="1421" spans="2:65" s="12" customFormat="1" ht="11.25">
      <c r="B1421" s="155"/>
      <c r="D1421" s="151" t="s">
        <v>197</v>
      </c>
      <c r="E1421" s="156" t="s">
        <v>1</v>
      </c>
      <c r="F1421" s="157" t="s">
        <v>379</v>
      </c>
      <c r="H1421" s="156" t="s">
        <v>1</v>
      </c>
      <c r="I1421" s="158"/>
      <c r="L1421" s="155"/>
      <c r="M1421" s="159"/>
      <c r="T1421" s="160"/>
      <c r="AT1421" s="156" t="s">
        <v>197</v>
      </c>
      <c r="AU1421" s="156" t="s">
        <v>84</v>
      </c>
      <c r="AV1421" s="12" t="s">
        <v>80</v>
      </c>
      <c r="AW1421" s="12" t="s">
        <v>30</v>
      </c>
      <c r="AX1421" s="12" t="s">
        <v>73</v>
      </c>
      <c r="AY1421" s="156" t="s">
        <v>187</v>
      </c>
    </row>
    <row r="1422" spans="2:65" s="12" customFormat="1" ht="11.25">
      <c r="B1422" s="155"/>
      <c r="D1422" s="151" t="s">
        <v>197</v>
      </c>
      <c r="E1422" s="156" t="s">
        <v>1</v>
      </c>
      <c r="F1422" s="157" t="s">
        <v>632</v>
      </c>
      <c r="H1422" s="156" t="s">
        <v>1</v>
      </c>
      <c r="I1422" s="158"/>
      <c r="L1422" s="155"/>
      <c r="M1422" s="159"/>
      <c r="T1422" s="160"/>
      <c r="AT1422" s="156" t="s">
        <v>197</v>
      </c>
      <c r="AU1422" s="156" t="s">
        <v>84</v>
      </c>
      <c r="AV1422" s="12" t="s">
        <v>80</v>
      </c>
      <c r="AW1422" s="12" t="s">
        <v>30</v>
      </c>
      <c r="AX1422" s="12" t="s">
        <v>73</v>
      </c>
      <c r="AY1422" s="156" t="s">
        <v>187</v>
      </c>
    </row>
    <row r="1423" spans="2:65" s="13" customFormat="1" ht="11.25">
      <c r="B1423" s="161"/>
      <c r="D1423" s="151" t="s">
        <v>197</v>
      </c>
      <c r="E1423" s="162" t="s">
        <v>1</v>
      </c>
      <c r="F1423" s="163" t="s">
        <v>1391</v>
      </c>
      <c r="H1423" s="164">
        <v>80</v>
      </c>
      <c r="I1423" s="165"/>
      <c r="L1423" s="161"/>
      <c r="M1423" s="166"/>
      <c r="T1423" s="167"/>
      <c r="AT1423" s="162" t="s">
        <v>197</v>
      </c>
      <c r="AU1423" s="162" t="s">
        <v>84</v>
      </c>
      <c r="AV1423" s="13" t="s">
        <v>84</v>
      </c>
      <c r="AW1423" s="13" t="s">
        <v>30</v>
      </c>
      <c r="AX1423" s="13" t="s">
        <v>73</v>
      </c>
      <c r="AY1423" s="162" t="s">
        <v>187</v>
      </c>
    </row>
    <row r="1424" spans="2:65" s="14" customFormat="1" ht="11.25">
      <c r="B1424" s="168"/>
      <c r="D1424" s="151" t="s">
        <v>197</v>
      </c>
      <c r="E1424" s="169" t="s">
        <v>1</v>
      </c>
      <c r="F1424" s="170" t="s">
        <v>202</v>
      </c>
      <c r="H1424" s="171">
        <v>80</v>
      </c>
      <c r="I1424" s="172"/>
      <c r="L1424" s="168"/>
      <c r="M1424" s="173"/>
      <c r="T1424" s="174"/>
      <c r="AT1424" s="169" t="s">
        <v>197</v>
      </c>
      <c r="AU1424" s="169" t="s">
        <v>84</v>
      </c>
      <c r="AV1424" s="14" t="s">
        <v>193</v>
      </c>
      <c r="AW1424" s="14" t="s">
        <v>30</v>
      </c>
      <c r="AX1424" s="14" t="s">
        <v>80</v>
      </c>
      <c r="AY1424" s="169" t="s">
        <v>187</v>
      </c>
    </row>
    <row r="1425" spans="2:65" s="1" customFormat="1" ht="44.25" customHeight="1">
      <c r="B1425" s="32"/>
      <c r="C1425" s="137" t="s">
        <v>1392</v>
      </c>
      <c r="D1425" s="137" t="s">
        <v>189</v>
      </c>
      <c r="E1425" s="138" t="s">
        <v>1393</v>
      </c>
      <c r="F1425" s="139" t="s">
        <v>1394</v>
      </c>
      <c r="G1425" s="140" t="s">
        <v>397</v>
      </c>
      <c r="H1425" s="141">
        <v>60</v>
      </c>
      <c r="I1425" s="142"/>
      <c r="J1425" s="143">
        <f>ROUND(I1425*H1425,2)</f>
        <v>0</v>
      </c>
      <c r="K1425" s="144"/>
      <c r="L1425" s="32"/>
      <c r="M1425" s="145" t="s">
        <v>1</v>
      </c>
      <c r="N1425" s="146" t="s">
        <v>39</v>
      </c>
      <c r="P1425" s="147">
        <f>O1425*H1425</f>
        <v>0</v>
      </c>
      <c r="Q1425" s="147">
        <v>0</v>
      </c>
      <c r="R1425" s="147">
        <f>Q1425*H1425</f>
        <v>0</v>
      </c>
      <c r="S1425" s="147">
        <v>0</v>
      </c>
      <c r="T1425" s="148">
        <f>S1425*H1425</f>
        <v>0</v>
      </c>
      <c r="AR1425" s="149" t="s">
        <v>287</v>
      </c>
      <c r="AT1425" s="149" t="s">
        <v>189</v>
      </c>
      <c r="AU1425" s="149" t="s">
        <v>84</v>
      </c>
      <c r="AY1425" s="17" t="s">
        <v>187</v>
      </c>
      <c r="BE1425" s="150">
        <f>IF(N1425="základní",J1425,0)</f>
        <v>0</v>
      </c>
      <c r="BF1425" s="150">
        <f>IF(N1425="snížená",J1425,0)</f>
        <v>0</v>
      </c>
      <c r="BG1425" s="150">
        <f>IF(N1425="zákl. přenesená",J1425,0)</f>
        <v>0</v>
      </c>
      <c r="BH1425" s="150">
        <f>IF(N1425="sníž. přenesená",J1425,0)</f>
        <v>0</v>
      </c>
      <c r="BI1425" s="150">
        <f>IF(N1425="nulová",J1425,0)</f>
        <v>0</v>
      </c>
      <c r="BJ1425" s="17" t="s">
        <v>84</v>
      </c>
      <c r="BK1425" s="150">
        <f>ROUND(I1425*H1425,2)</f>
        <v>0</v>
      </c>
      <c r="BL1425" s="17" t="s">
        <v>287</v>
      </c>
      <c r="BM1425" s="149" t="s">
        <v>1395</v>
      </c>
    </row>
    <row r="1426" spans="2:65" s="1" customFormat="1" ht="68.25">
      <c r="B1426" s="32"/>
      <c r="D1426" s="151" t="s">
        <v>195</v>
      </c>
      <c r="F1426" s="152" t="s">
        <v>1380</v>
      </c>
      <c r="I1426" s="153"/>
      <c r="L1426" s="32"/>
      <c r="M1426" s="154"/>
      <c r="T1426" s="56"/>
      <c r="AT1426" s="17" t="s">
        <v>195</v>
      </c>
      <c r="AU1426" s="17" t="s">
        <v>84</v>
      </c>
    </row>
    <row r="1427" spans="2:65" s="12" customFormat="1" ht="11.25">
      <c r="B1427" s="155"/>
      <c r="D1427" s="151" t="s">
        <v>197</v>
      </c>
      <c r="E1427" s="156" t="s">
        <v>1</v>
      </c>
      <c r="F1427" s="157" t="s">
        <v>379</v>
      </c>
      <c r="H1427" s="156" t="s">
        <v>1</v>
      </c>
      <c r="I1427" s="158"/>
      <c r="L1427" s="155"/>
      <c r="M1427" s="159"/>
      <c r="T1427" s="160"/>
      <c r="AT1427" s="156" t="s">
        <v>197</v>
      </c>
      <c r="AU1427" s="156" t="s">
        <v>84</v>
      </c>
      <c r="AV1427" s="12" t="s">
        <v>80</v>
      </c>
      <c r="AW1427" s="12" t="s">
        <v>30</v>
      </c>
      <c r="AX1427" s="12" t="s">
        <v>73</v>
      </c>
      <c r="AY1427" s="156" t="s">
        <v>187</v>
      </c>
    </row>
    <row r="1428" spans="2:65" s="12" customFormat="1" ht="11.25">
      <c r="B1428" s="155"/>
      <c r="D1428" s="151" t="s">
        <v>197</v>
      </c>
      <c r="E1428" s="156" t="s">
        <v>1</v>
      </c>
      <c r="F1428" s="157" t="s">
        <v>632</v>
      </c>
      <c r="H1428" s="156" t="s">
        <v>1</v>
      </c>
      <c r="I1428" s="158"/>
      <c r="L1428" s="155"/>
      <c r="M1428" s="159"/>
      <c r="T1428" s="160"/>
      <c r="AT1428" s="156" t="s">
        <v>197</v>
      </c>
      <c r="AU1428" s="156" t="s">
        <v>84</v>
      </c>
      <c r="AV1428" s="12" t="s">
        <v>80</v>
      </c>
      <c r="AW1428" s="12" t="s">
        <v>30</v>
      </c>
      <c r="AX1428" s="12" t="s">
        <v>73</v>
      </c>
      <c r="AY1428" s="156" t="s">
        <v>187</v>
      </c>
    </row>
    <row r="1429" spans="2:65" s="13" customFormat="1" ht="11.25">
      <c r="B1429" s="161"/>
      <c r="D1429" s="151" t="s">
        <v>197</v>
      </c>
      <c r="E1429" s="162" t="s">
        <v>1</v>
      </c>
      <c r="F1429" s="163" t="s">
        <v>1396</v>
      </c>
      <c r="H1429" s="164">
        <v>60</v>
      </c>
      <c r="I1429" s="165"/>
      <c r="L1429" s="161"/>
      <c r="M1429" s="166"/>
      <c r="T1429" s="167"/>
      <c r="AT1429" s="162" t="s">
        <v>197</v>
      </c>
      <c r="AU1429" s="162" t="s">
        <v>84</v>
      </c>
      <c r="AV1429" s="13" t="s">
        <v>84</v>
      </c>
      <c r="AW1429" s="13" t="s">
        <v>30</v>
      </c>
      <c r="AX1429" s="13" t="s">
        <v>73</v>
      </c>
      <c r="AY1429" s="162" t="s">
        <v>187</v>
      </c>
    </row>
    <row r="1430" spans="2:65" s="14" customFormat="1" ht="11.25">
      <c r="B1430" s="168"/>
      <c r="D1430" s="151" t="s">
        <v>197</v>
      </c>
      <c r="E1430" s="169" t="s">
        <v>1</v>
      </c>
      <c r="F1430" s="170" t="s">
        <v>202</v>
      </c>
      <c r="H1430" s="171">
        <v>60</v>
      </c>
      <c r="I1430" s="172"/>
      <c r="L1430" s="168"/>
      <c r="M1430" s="173"/>
      <c r="T1430" s="174"/>
      <c r="AT1430" s="169" t="s">
        <v>197</v>
      </c>
      <c r="AU1430" s="169" t="s">
        <v>84</v>
      </c>
      <c r="AV1430" s="14" t="s">
        <v>193</v>
      </c>
      <c r="AW1430" s="14" t="s">
        <v>30</v>
      </c>
      <c r="AX1430" s="14" t="s">
        <v>80</v>
      </c>
      <c r="AY1430" s="169" t="s">
        <v>187</v>
      </c>
    </row>
    <row r="1431" spans="2:65" s="1" customFormat="1" ht="55.5" customHeight="1">
      <c r="B1431" s="32"/>
      <c r="C1431" s="137" t="s">
        <v>1397</v>
      </c>
      <c r="D1431" s="137" t="s">
        <v>189</v>
      </c>
      <c r="E1431" s="138" t="s">
        <v>1398</v>
      </c>
      <c r="F1431" s="139" t="s">
        <v>1399</v>
      </c>
      <c r="G1431" s="140" t="s">
        <v>397</v>
      </c>
      <c r="H1431" s="141">
        <v>12</v>
      </c>
      <c r="I1431" s="142"/>
      <c r="J1431" s="143">
        <f>ROUND(I1431*H1431,2)</f>
        <v>0</v>
      </c>
      <c r="K1431" s="144"/>
      <c r="L1431" s="32"/>
      <c r="M1431" s="145" t="s">
        <v>1</v>
      </c>
      <c r="N1431" s="146" t="s">
        <v>39</v>
      </c>
      <c r="P1431" s="147">
        <f>O1431*H1431</f>
        <v>0</v>
      </c>
      <c r="Q1431" s="147">
        <v>0</v>
      </c>
      <c r="R1431" s="147">
        <f>Q1431*H1431</f>
        <v>0</v>
      </c>
      <c r="S1431" s="147">
        <v>0</v>
      </c>
      <c r="T1431" s="148">
        <f>S1431*H1431</f>
        <v>0</v>
      </c>
      <c r="AR1431" s="149" t="s">
        <v>287</v>
      </c>
      <c r="AT1431" s="149" t="s">
        <v>189</v>
      </c>
      <c r="AU1431" s="149" t="s">
        <v>84</v>
      </c>
      <c r="AY1431" s="17" t="s">
        <v>187</v>
      </c>
      <c r="BE1431" s="150">
        <f>IF(N1431="základní",J1431,0)</f>
        <v>0</v>
      </c>
      <c r="BF1431" s="150">
        <f>IF(N1431="snížená",J1431,0)</f>
        <v>0</v>
      </c>
      <c r="BG1431" s="150">
        <f>IF(N1431="zákl. přenesená",J1431,0)</f>
        <v>0</v>
      </c>
      <c r="BH1431" s="150">
        <f>IF(N1431="sníž. přenesená",J1431,0)</f>
        <v>0</v>
      </c>
      <c r="BI1431" s="150">
        <f>IF(N1431="nulová",J1431,0)</f>
        <v>0</v>
      </c>
      <c r="BJ1431" s="17" t="s">
        <v>84</v>
      </c>
      <c r="BK1431" s="150">
        <f>ROUND(I1431*H1431,2)</f>
        <v>0</v>
      </c>
      <c r="BL1431" s="17" t="s">
        <v>287</v>
      </c>
      <c r="BM1431" s="149" t="s">
        <v>1400</v>
      </c>
    </row>
    <row r="1432" spans="2:65" s="1" customFormat="1" ht="58.5">
      <c r="B1432" s="32"/>
      <c r="D1432" s="151" t="s">
        <v>195</v>
      </c>
      <c r="F1432" s="152" t="s">
        <v>1401</v>
      </c>
      <c r="I1432" s="153"/>
      <c r="L1432" s="32"/>
      <c r="M1432" s="154"/>
      <c r="T1432" s="56"/>
      <c r="AT1432" s="17" t="s">
        <v>195</v>
      </c>
      <c r="AU1432" s="17" t="s">
        <v>84</v>
      </c>
    </row>
    <row r="1433" spans="2:65" s="12" customFormat="1" ht="11.25">
      <c r="B1433" s="155"/>
      <c r="D1433" s="151" t="s">
        <v>197</v>
      </c>
      <c r="E1433" s="156" t="s">
        <v>1</v>
      </c>
      <c r="F1433" s="157" t="s">
        <v>207</v>
      </c>
      <c r="H1433" s="156" t="s">
        <v>1</v>
      </c>
      <c r="I1433" s="158"/>
      <c r="L1433" s="155"/>
      <c r="M1433" s="159"/>
      <c r="T1433" s="160"/>
      <c r="AT1433" s="156" t="s">
        <v>197</v>
      </c>
      <c r="AU1433" s="156" t="s">
        <v>84</v>
      </c>
      <c r="AV1433" s="12" t="s">
        <v>80</v>
      </c>
      <c r="AW1433" s="12" t="s">
        <v>30</v>
      </c>
      <c r="AX1433" s="12" t="s">
        <v>73</v>
      </c>
      <c r="AY1433" s="156" t="s">
        <v>187</v>
      </c>
    </row>
    <row r="1434" spans="2:65" s="13" customFormat="1" ht="11.25">
      <c r="B1434" s="161"/>
      <c r="D1434" s="151" t="s">
        <v>197</v>
      </c>
      <c r="E1434" s="162" t="s">
        <v>1</v>
      </c>
      <c r="F1434" s="163" t="s">
        <v>1402</v>
      </c>
      <c r="H1434" s="164">
        <v>12</v>
      </c>
      <c r="I1434" s="165"/>
      <c r="L1434" s="161"/>
      <c r="M1434" s="166"/>
      <c r="T1434" s="167"/>
      <c r="AT1434" s="162" t="s">
        <v>197</v>
      </c>
      <c r="AU1434" s="162" t="s">
        <v>84</v>
      </c>
      <c r="AV1434" s="13" t="s">
        <v>84</v>
      </c>
      <c r="AW1434" s="13" t="s">
        <v>30</v>
      </c>
      <c r="AX1434" s="13" t="s">
        <v>73</v>
      </c>
      <c r="AY1434" s="162" t="s">
        <v>187</v>
      </c>
    </row>
    <row r="1435" spans="2:65" s="14" customFormat="1" ht="11.25">
      <c r="B1435" s="168"/>
      <c r="D1435" s="151" t="s">
        <v>197</v>
      </c>
      <c r="E1435" s="169" t="s">
        <v>1</v>
      </c>
      <c r="F1435" s="170" t="s">
        <v>202</v>
      </c>
      <c r="H1435" s="171">
        <v>12</v>
      </c>
      <c r="I1435" s="172"/>
      <c r="L1435" s="168"/>
      <c r="M1435" s="173"/>
      <c r="T1435" s="174"/>
      <c r="AT1435" s="169" t="s">
        <v>197</v>
      </c>
      <c r="AU1435" s="169" t="s">
        <v>84</v>
      </c>
      <c r="AV1435" s="14" t="s">
        <v>193</v>
      </c>
      <c r="AW1435" s="14" t="s">
        <v>30</v>
      </c>
      <c r="AX1435" s="14" t="s">
        <v>80</v>
      </c>
      <c r="AY1435" s="169" t="s">
        <v>187</v>
      </c>
    </row>
    <row r="1436" spans="2:65" s="1" customFormat="1" ht="21.75" customHeight="1">
      <c r="B1436" s="32"/>
      <c r="C1436" s="175" t="s">
        <v>1403</v>
      </c>
      <c r="D1436" s="175" t="s">
        <v>338</v>
      </c>
      <c r="E1436" s="176" t="s">
        <v>1404</v>
      </c>
      <c r="F1436" s="177" t="s">
        <v>1405</v>
      </c>
      <c r="G1436" s="178" t="s">
        <v>192</v>
      </c>
      <c r="H1436" s="179">
        <v>0.21099999999999999</v>
      </c>
      <c r="I1436" s="180"/>
      <c r="J1436" s="181">
        <f>ROUND(I1436*H1436,2)</f>
        <v>0</v>
      </c>
      <c r="K1436" s="182"/>
      <c r="L1436" s="183"/>
      <c r="M1436" s="184" t="s">
        <v>1</v>
      </c>
      <c r="N1436" s="185" t="s">
        <v>39</v>
      </c>
      <c r="P1436" s="147">
        <f>O1436*H1436</f>
        <v>0</v>
      </c>
      <c r="Q1436" s="147">
        <v>0</v>
      </c>
      <c r="R1436" s="147">
        <f>Q1436*H1436</f>
        <v>0</v>
      </c>
      <c r="S1436" s="147">
        <v>0</v>
      </c>
      <c r="T1436" s="148">
        <f>S1436*H1436</f>
        <v>0</v>
      </c>
      <c r="AR1436" s="149" t="s">
        <v>388</v>
      </c>
      <c r="AT1436" s="149" t="s">
        <v>338</v>
      </c>
      <c r="AU1436" s="149" t="s">
        <v>84</v>
      </c>
      <c r="AY1436" s="17" t="s">
        <v>187</v>
      </c>
      <c r="BE1436" s="150">
        <f>IF(N1436="základní",J1436,0)</f>
        <v>0</v>
      </c>
      <c r="BF1436" s="150">
        <f>IF(N1436="snížená",J1436,0)</f>
        <v>0</v>
      </c>
      <c r="BG1436" s="150">
        <f>IF(N1436="zákl. přenesená",J1436,0)</f>
        <v>0</v>
      </c>
      <c r="BH1436" s="150">
        <f>IF(N1436="sníž. přenesená",J1436,0)</f>
        <v>0</v>
      </c>
      <c r="BI1436" s="150">
        <f>IF(N1436="nulová",J1436,0)</f>
        <v>0</v>
      </c>
      <c r="BJ1436" s="17" t="s">
        <v>84</v>
      </c>
      <c r="BK1436" s="150">
        <f>ROUND(I1436*H1436,2)</f>
        <v>0</v>
      </c>
      <c r="BL1436" s="17" t="s">
        <v>287</v>
      </c>
      <c r="BM1436" s="149" t="s">
        <v>1406</v>
      </c>
    </row>
    <row r="1437" spans="2:65" s="13" customFormat="1" ht="11.25">
      <c r="B1437" s="161"/>
      <c r="D1437" s="151" t="s">
        <v>197</v>
      </c>
      <c r="E1437" s="162" t="s">
        <v>1</v>
      </c>
      <c r="F1437" s="163" t="s">
        <v>1407</v>
      </c>
      <c r="H1437" s="164">
        <v>0.21099999999999999</v>
      </c>
      <c r="I1437" s="165"/>
      <c r="L1437" s="161"/>
      <c r="M1437" s="166"/>
      <c r="T1437" s="167"/>
      <c r="AT1437" s="162" t="s">
        <v>197</v>
      </c>
      <c r="AU1437" s="162" t="s">
        <v>84</v>
      </c>
      <c r="AV1437" s="13" t="s">
        <v>84</v>
      </c>
      <c r="AW1437" s="13" t="s">
        <v>30</v>
      </c>
      <c r="AX1437" s="13" t="s">
        <v>73</v>
      </c>
      <c r="AY1437" s="162" t="s">
        <v>187</v>
      </c>
    </row>
    <row r="1438" spans="2:65" s="14" customFormat="1" ht="11.25">
      <c r="B1438" s="168"/>
      <c r="D1438" s="151" t="s">
        <v>197</v>
      </c>
      <c r="E1438" s="169" t="s">
        <v>1</v>
      </c>
      <c r="F1438" s="170" t="s">
        <v>202</v>
      </c>
      <c r="H1438" s="171">
        <v>0.21099999999999999</v>
      </c>
      <c r="I1438" s="172"/>
      <c r="L1438" s="168"/>
      <c r="M1438" s="173"/>
      <c r="T1438" s="174"/>
      <c r="AT1438" s="169" t="s">
        <v>197</v>
      </c>
      <c r="AU1438" s="169" t="s">
        <v>84</v>
      </c>
      <c r="AV1438" s="14" t="s">
        <v>193</v>
      </c>
      <c r="AW1438" s="14" t="s">
        <v>30</v>
      </c>
      <c r="AX1438" s="14" t="s">
        <v>80</v>
      </c>
      <c r="AY1438" s="169" t="s">
        <v>187</v>
      </c>
    </row>
    <row r="1439" spans="2:65" s="1" customFormat="1" ht="55.5" customHeight="1">
      <c r="B1439" s="32"/>
      <c r="C1439" s="137" t="s">
        <v>1408</v>
      </c>
      <c r="D1439" s="137" t="s">
        <v>189</v>
      </c>
      <c r="E1439" s="138" t="s">
        <v>1409</v>
      </c>
      <c r="F1439" s="139" t="s">
        <v>1410</v>
      </c>
      <c r="G1439" s="140" t="s">
        <v>397</v>
      </c>
      <c r="H1439" s="141">
        <v>4</v>
      </c>
      <c r="I1439" s="142"/>
      <c r="J1439" s="143">
        <f>ROUND(I1439*H1439,2)</f>
        <v>0</v>
      </c>
      <c r="K1439" s="144"/>
      <c r="L1439" s="32"/>
      <c r="M1439" s="145" t="s">
        <v>1</v>
      </c>
      <c r="N1439" s="146" t="s">
        <v>39</v>
      </c>
      <c r="P1439" s="147">
        <f>O1439*H1439</f>
        <v>0</v>
      </c>
      <c r="Q1439" s="147">
        <v>0</v>
      </c>
      <c r="R1439" s="147">
        <f>Q1439*H1439</f>
        <v>0</v>
      </c>
      <c r="S1439" s="147">
        <v>0</v>
      </c>
      <c r="T1439" s="148">
        <f>S1439*H1439</f>
        <v>0</v>
      </c>
      <c r="AR1439" s="149" t="s">
        <v>287</v>
      </c>
      <c r="AT1439" s="149" t="s">
        <v>189</v>
      </c>
      <c r="AU1439" s="149" t="s">
        <v>84</v>
      </c>
      <c r="AY1439" s="17" t="s">
        <v>187</v>
      </c>
      <c r="BE1439" s="150">
        <f>IF(N1439="základní",J1439,0)</f>
        <v>0</v>
      </c>
      <c r="BF1439" s="150">
        <f>IF(N1439="snížená",J1439,0)</f>
        <v>0</v>
      </c>
      <c r="BG1439" s="150">
        <f>IF(N1439="zákl. přenesená",J1439,0)</f>
        <v>0</v>
      </c>
      <c r="BH1439" s="150">
        <f>IF(N1439="sníž. přenesená",J1439,0)</f>
        <v>0</v>
      </c>
      <c r="BI1439" s="150">
        <f>IF(N1439="nulová",J1439,0)</f>
        <v>0</v>
      </c>
      <c r="BJ1439" s="17" t="s">
        <v>84</v>
      </c>
      <c r="BK1439" s="150">
        <f>ROUND(I1439*H1439,2)</f>
        <v>0</v>
      </c>
      <c r="BL1439" s="17" t="s">
        <v>287</v>
      </c>
      <c r="BM1439" s="149" t="s">
        <v>1411</v>
      </c>
    </row>
    <row r="1440" spans="2:65" s="1" customFormat="1" ht="58.5">
      <c r="B1440" s="32"/>
      <c r="D1440" s="151" t="s">
        <v>195</v>
      </c>
      <c r="F1440" s="152" t="s">
        <v>1401</v>
      </c>
      <c r="I1440" s="153"/>
      <c r="L1440" s="32"/>
      <c r="M1440" s="154"/>
      <c r="T1440" s="56"/>
      <c r="AT1440" s="17" t="s">
        <v>195</v>
      </c>
      <c r="AU1440" s="17" t="s">
        <v>84</v>
      </c>
    </row>
    <row r="1441" spans="2:65" s="12" customFormat="1" ht="11.25">
      <c r="B1441" s="155"/>
      <c r="D1441" s="151" t="s">
        <v>197</v>
      </c>
      <c r="E1441" s="156" t="s">
        <v>1</v>
      </c>
      <c r="F1441" s="157" t="s">
        <v>207</v>
      </c>
      <c r="H1441" s="156" t="s">
        <v>1</v>
      </c>
      <c r="I1441" s="158"/>
      <c r="L1441" s="155"/>
      <c r="M1441" s="159"/>
      <c r="T1441" s="160"/>
      <c r="AT1441" s="156" t="s">
        <v>197</v>
      </c>
      <c r="AU1441" s="156" t="s">
        <v>84</v>
      </c>
      <c r="AV1441" s="12" t="s">
        <v>80</v>
      </c>
      <c r="AW1441" s="12" t="s">
        <v>30</v>
      </c>
      <c r="AX1441" s="12" t="s">
        <v>73</v>
      </c>
      <c r="AY1441" s="156" t="s">
        <v>187</v>
      </c>
    </row>
    <row r="1442" spans="2:65" s="13" customFormat="1" ht="11.25">
      <c r="B1442" s="161"/>
      <c r="D1442" s="151" t="s">
        <v>197</v>
      </c>
      <c r="E1442" s="162" t="s">
        <v>1</v>
      </c>
      <c r="F1442" s="163" t="s">
        <v>1412</v>
      </c>
      <c r="H1442" s="164">
        <v>4</v>
      </c>
      <c r="I1442" s="165"/>
      <c r="L1442" s="161"/>
      <c r="M1442" s="166"/>
      <c r="T1442" s="167"/>
      <c r="AT1442" s="162" t="s">
        <v>197</v>
      </c>
      <c r="AU1442" s="162" t="s">
        <v>84</v>
      </c>
      <c r="AV1442" s="13" t="s">
        <v>84</v>
      </c>
      <c r="AW1442" s="13" t="s">
        <v>30</v>
      </c>
      <c r="AX1442" s="13" t="s">
        <v>73</v>
      </c>
      <c r="AY1442" s="162" t="s">
        <v>187</v>
      </c>
    </row>
    <row r="1443" spans="2:65" s="14" customFormat="1" ht="11.25">
      <c r="B1443" s="168"/>
      <c r="D1443" s="151" t="s">
        <v>197</v>
      </c>
      <c r="E1443" s="169" t="s">
        <v>1</v>
      </c>
      <c r="F1443" s="170" t="s">
        <v>202</v>
      </c>
      <c r="H1443" s="171">
        <v>4</v>
      </c>
      <c r="I1443" s="172"/>
      <c r="L1443" s="168"/>
      <c r="M1443" s="173"/>
      <c r="T1443" s="174"/>
      <c r="AT1443" s="169" t="s">
        <v>197</v>
      </c>
      <c r="AU1443" s="169" t="s">
        <v>84</v>
      </c>
      <c r="AV1443" s="14" t="s">
        <v>193</v>
      </c>
      <c r="AW1443" s="14" t="s">
        <v>30</v>
      </c>
      <c r="AX1443" s="14" t="s">
        <v>80</v>
      </c>
      <c r="AY1443" s="169" t="s">
        <v>187</v>
      </c>
    </row>
    <row r="1444" spans="2:65" s="1" customFormat="1" ht="21.75" customHeight="1">
      <c r="B1444" s="32"/>
      <c r="C1444" s="175" t="s">
        <v>1413</v>
      </c>
      <c r="D1444" s="175" t="s">
        <v>338</v>
      </c>
      <c r="E1444" s="176" t="s">
        <v>1414</v>
      </c>
      <c r="F1444" s="177" t="s">
        <v>1415</v>
      </c>
      <c r="G1444" s="178" t="s">
        <v>192</v>
      </c>
      <c r="H1444" s="179">
        <v>0.112</v>
      </c>
      <c r="I1444" s="180"/>
      <c r="J1444" s="181">
        <f>ROUND(I1444*H1444,2)</f>
        <v>0</v>
      </c>
      <c r="K1444" s="182"/>
      <c r="L1444" s="183"/>
      <c r="M1444" s="184" t="s">
        <v>1</v>
      </c>
      <c r="N1444" s="185" t="s">
        <v>39</v>
      </c>
      <c r="P1444" s="147">
        <f>O1444*H1444</f>
        <v>0</v>
      </c>
      <c r="Q1444" s="147">
        <v>0</v>
      </c>
      <c r="R1444" s="147">
        <f>Q1444*H1444</f>
        <v>0</v>
      </c>
      <c r="S1444" s="147">
        <v>0</v>
      </c>
      <c r="T1444" s="148">
        <f>S1444*H1444</f>
        <v>0</v>
      </c>
      <c r="AR1444" s="149" t="s">
        <v>388</v>
      </c>
      <c r="AT1444" s="149" t="s">
        <v>338</v>
      </c>
      <c r="AU1444" s="149" t="s">
        <v>84</v>
      </c>
      <c r="AY1444" s="17" t="s">
        <v>187</v>
      </c>
      <c r="BE1444" s="150">
        <f>IF(N1444="základní",J1444,0)</f>
        <v>0</v>
      </c>
      <c r="BF1444" s="150">
        <f>IF(N1444="snížená",J1444,0)</f>
        <v>0</v>
      </c>
      <c r="BG1444" s="150">
        <f>IF(N1444="zákl. přenesená",J1444,0)</f>
        <v>0</v>
      </c>
      <c r="BH1444" s="150">
        <f>IF(N1444="sníž. přenesená",J1444,0)</f>
        <v>0</v>
      </c>
      <c r="BI1444" s="150">
        <f>IF(N1444="nulová",J1444,0)</f>
        <v>0</v>
      </c>
      <c r="BJ1444" s="17" t="s">
        <v>84</v>
      </c>
      <c r="BK1444" s="150">
        <f>ROUND(I1444*H1444,2)</f>
        <v>0</v>
      </c>
      <c r="BL1444" s="17" t="s">
        <v>287</v>
      </c>
      <c r="BM1444" s="149" t="s">
        <v>1416</v>
      </c>
    </row>
    <row r="1445" spans="2:65" s="13" customFormat="1" ht="11.25">
      <c r="B1445" s="161"/>
      <c r="D1445" s="151" t="s">
        <v>197</v>
      </c>
      <c r="E1445" s="162" t="s">
        <v>1</v>
      </c>
      <c r="F1445" s="163" t="s">
        <v>1417</v>
      </c>
      <c r="H1445" s="164">
        <v>0.112</v>
      </c>
      <c r="I1445" s="165"/>
      <c r="L1445" s="161"/>
      <c r="M1445" s="166"/>
      <c r="T1445" s="167"/>
      <c r="AT1445" s="162" t="s">
        <v>197</v>
      </c>
      <c r="AU1445" s="162" t="s">
        <v>84</v>
      </c>
      <c r="AV1445" s="13" t="s">
        <v>84</v>
      </c>
      <c r="AW1445" s="13" t="s">
        <v>30</v>
      </c>
      <c r="AX1445" s="13" t="s">
        <v>73</v>
      </c>
      <c r="AY1445" s="162" t="s">
        <v>187</v>
      </c>
    </row>
    <row r="1446" spans="2:65" s="14" customFormat="1" ht="11.25">
      <c r="B1446" s="168"/>
      <c r="D1446" s="151" t="s">
        <v>197</v>
      </c>
      <c r="E1446" s="169" t="s">
        <v>1</v>
      </c>
      <c r="F1446" s="170" t="s">
        <v>202</v>
      </c>
      <c r="H1446" s="171">
        <v>0.112</v>
      </c>
      <c r="I1446" s="172"/>
      <c r="L1446" s="168"/>
      <c r="M1446" s="173"/>
      <c r="T1446" s="174"/>
      <c r="AT1446" s="169" t="s">
        <v>197</v>
      </c>
      <c r="AU1446" s="169" t="s">
        <v>84</v>
      </c>
      <c r="AV1446" s="14" t="s">
        <v>193</v>
      </c>
      <c r="AW1446" s="14" t="s">
        <v>30</v>
      </c>
      <c r="AX1446" s="14" t="s">
        <v>80</v>
      </c>
      <c r="AY1446" s="169" t="s">
        <v>187</v>
      </c>
    </row>
    <row r="1447" spans="2:65" s="1" customFormat="1" ht="37.9" customHeight="1">
      <c r="B1447" s="32"/>
      <c r="C1447" s="137" t="s">
        <v>1418</v>
      </c>
      <c r="D1447" s="137" t="s">
        <v>189</v>
      </c>
      <c r="E1447" s="138" t="s">
        <v>1419</v>
      </c>
      <c r="F1447" s="139" t="s">
        <v>1420</v>
      </c>
      <c r="G1447" s="140" t="s">
        <v>397</v>
      </c>
      <c r="H1447" s="141">
        <v>45</v>
      </c>
      <c r="I1447" s="142"/>
      <c r="J1447" s="143">
        <f>ROUND(I1447*H1447,2)</f>
        <v>0</v>
      </c>
      <c r="K1447" s="144"/>
      <c r="L1447" s="32"/>
      <c r="M1447" s="145" t="s">
        <v>1</v>
      </c>
      <c r="N1447" s="146" t="s">
        <v>39</v>
      </c>
      <c r="P1447" s="147">
        <f>O1447*H1447</f>
        <v>0</v>
      </c>
      <c r="Q1447" s="147">
        <v>0</v>
      </c>
      <c r="R1447" s="147">
        <f>Q1447*H1447</f>
        <v>0</v>
      </c>
      <c r="S1447" s="147">
        <v>0</v>
      </c>
      <c r="T1447" s="148">
        <f>S1447*H1447</f>
        <v>0</v>
      </c>
      <c r="AR1447" s="149" t="s">
        <v>287</v>
      </c>
      <c r="AT1447" s="149" t="s">
        <v>189</v>
      </c>
      <c r="AU1447" s="149" t="s">
        <v>84</v>
      </c>
      <c r="AY1447" s="17" t="s">
        <v>187</v>
      </c>
      <c r="BE1447" s="150">
        <f>IF(N1447="základní",J1447,0)</f>
        <v>0</v>
      </c>
      <c r="BF1447" s="150">
        <f>IF(N1447="snížená",J1447,0)</f>
        <v>0</v>
      </c>
      <c r="BG1447" s="150">
        <f>IF(N1447="zákl. přenesená",J1447,0)</f>
        <v>0</v>
      </c>
      <c r="BH1447" s="150">
        <f>IF(N1447="sníž. přenesená",J1447,0)</f>
        <v>0</v>
      </c>
      <c r="BI1447" s="150">
        <f>IF(N1447="nulová",J1447,0)</f>
        <v>0</v>
      </c>
      <c r="BJ1447" s="17" t="s">
        <v>84</v>
      </c>
      <c r="BK1447" s="150">
        <f>ROUND(I1447*H1447,2)</f>
        <v>0</v>
      </c>
      <c r="BL1447" s="17" t="s">
        <v>287</v>
      </c>
      <c r="BM1447" s="149" t="s">
        <v>1421</v>
      </c>
    </row>
    <row r="1448" spans="2:65" s="1" customFormat="1" ht="68.25">
      <c r="B1448" s="32"/>
      <c r="D1448" s="151" t="s">
        <v>195</v>
      </c>
      <c r="F1448" s="152" t="s">
        <v>1380</v>
      </c>
      <c r="I1448" s="153"/>
      <c r="L1448" s="32"/>
      <c r="M1448" s="154"/>
      <c r="T1448" s="56"/>
      <c r="AT1448" s="17" t="s">
        <v>195</v>
      </c>
      <c r="AU1448" s="17" t="s">
        <v>84</v>
      </c>
    </row>
    <row r="1449" spans="2:65" s="12" customFormat="1" ht="11.25">
      <c r="B1449" s="155"/>
      <c r="D1449" s="151" t="s">
        <v>197</v>
      </c>
      <c r="E1449" s="156" t="s">
        <v>1</v>
      </c>
      <c r="F1449" s="157" t="s">
        <v>379</v>
      </c>
      <c r="H1449" s="156" t="s">
        <v>1</v>
      </c>
      <c r="I1449" s="158"/>
      <c r="L1449" s="155"/>
      <c r="M1449" s="159"/>
      <c r="T1449" s="160"/>
      <c r="AT1449" s="156" t="s">
        <v>197</v>
      </c>
      <c r="AU1449" s="156" t="s">
        <v>84</v>
      </c>
      <c r="AV1449" s="12" t="s">
        <v>80</v>
      </c>
      <c r="AW1449" s="12" t="s">
        <v>30</v>
      </c>
      <c r="AX1449" s="12" t="s">
        <v>73</v>
      </c>
      <c r="AY1449" s="156" t="s">
        <v>187</v>
      </c>
    </row>
    <row r="1450" spans="2:65" s="12" customFormat="1" ht="11.25">
      <c r="B1450" s="155"/>
      <c r="D1450" s="151" t="s">
        <v>197</v>
      </c>
      <c r="E1450" s="156" t="s">
        <v>1</v>
      </c>
      <c r="F1450" s="157" t="s">
        <v>632</v>
      </c>
      <c r="H1450" s="156" t="s">
        <v>1</v>
      </c>
      <c r="I1450" s="158"/>
      <c r="L1450" s="155"/>
      <c r="M1450" s="159"/>
      <c r="T1450" s="160"/>
      <c r="AT1450" s="156" t="s">
        <v>197</v>
      </c>
      <c r="AU1450" s="156" t="s">
        <v>84</v>
      </c>
      <c r="AV1450" s="12" t="s">
        <v>80</v>
      </c>
      <c r="AW1450" s="12" t="s">
        <v>30</v>
      </c>
      <c r="AX1450" s="12" t="s">
        <v>73</v>
      </c>
      <c r="AY1450" s="156" t="s">
        <v>187</v>
      </c>
    </row>
    <row r="1451" spans="2:65" s="13" customFormat="1" ht="11.25">
      <c r="B1451" s="161"/>
      <c r="D1451" s="151" t="s">
        <v>197</v>
      </c>
      <c r="E1451" s="162" t="s">
        <v>1</v>
      </c>
      <c r="F1451" s="163" t="s">
        <v>1422</v>
      </c>
      <c r="H1451" s="164">
        <v>45</v>
      </c>
      <c r="I1451" s="165"/>
      <c r="L1451" s="161"/>
      <c r="M1451" s="166"/>
      <c r="T1451" s="167"/>
      <c r="AT1451" s="162" t="s">
        <v>197</v>
      </c>
      <c r="AU1451" s="162" t="s">
        <v>84</v>
      </c>
      <c r="AV1451" s="13" t="s">
        <v>84</v>
      </c>
      <c r="AW1451" s="13" t="s">
        <v>30</v>
      </c>
      <c r="AX1451" s="13" t="s">
        <v>73</v>
      </c>
      <c r="AY1451" s="162" t="s">
        <v>187</v>
      </c>
    </row>
    <row r="1452" spans="2:65" s="14" customFormat="1" ht="11.25">
      <c r="B1452" s="168"/>
      <c r="D1452" s="151" t="s">
        <v>197</v>
      </c>
      <c r="E1452" s="169" t="s">
        <v>1</v>
      </c>
      <c r="F1452" s="170" t="s">
        <v>202</v>
      </c>
      <c r="H1452" s="171">
        <v>45</v>
      </c>
      <c r="I1452" s="172"/>
      <c r="L1452" s="168"/>
      <c r="M1452" s="173"/>
      <c r="T1452" s="174"/>
      <c r="AT1452" s="169" t="s">
        <v>197</v>
      </c>
      <c r="AU1452" s="169" t="s">
        <v>84</v>
      </c>
      <c r="AV1452" s="14" t="s">
        <v>193</v>
      </c>
      <c r="AW1452" s="14" t="s">
        <v>30</v>
      </c>
      <c r="AX1452" s="14" t="s">
        <v>80</v>
      </c>
      <c r="AY1452" s="169" t="s">
        <v>187</v>
      </c>
    </row>
    <row r="1453" spans="2:65" s="1" customFormat="1" ht="37.9" customHeight="1">
      <c r="B1453" s="32"/>
      <c r="C1453" s="137" t="s">
        <v>1423</v>
      </c>
      <c r="D1453" s="137" t="s">
        <v>189</v>
      </c>
      <c r="E1453" s="138" t="s">
        <v>1424</v>
      </c>
      <c r="F1453" s="139" t="s">
        <v>1425</v>
      </c>
      <c r="G1453" s="140" t="s">
        <v>397</v>
      </c>
      <c r="H1453" s="141">
        <v>155</v>
      </c>
      <c r="I1453" s="142"/>
      <c r="J1453" s="143">
        <f>ROUND(I1453*H1453,2)</f>
        <v>0</v>
      </c>
      <c r="K1453" s="144"/>
      <c r="L1453" s="32"/>
      <c r="M1453" s="145" t="s">
        <v>1</v>
      </c>
      <c r="N1453" s="146" t="s">
        <v>39</v>
      </c>
      <c r="P1453" s="147">
        <f>O1453*H1453</f>
        <v>0</v>
      </c>
      <c r="Q1453" s="147">
        <v>0</v>
      </c>
      <c r="R1453" s="147">
        <f>Q1453*H1453</f>
        <v>0</v>
      </c>
      <c r="S1453" s="147">
        <v>0</v>
      </c>
      <c r="T1453" s="148">
        <f>S1453*H1453</f>
        <v>0</v>
      </c>
      <c r="AR1453" s="149" t="s">
        <v>287</v>
      </c>
      <c r="AT1453" s="149" t="s">
        <v>189</v>
      </c>
      <c r="AU1453" s="149" t="s">
        <v>84</v>
      </c>
      <c r="AY1453" s="17" t="s">
        <v>187</v>
      </c>
      <c r="BE1453" s="150">
        <f>IF(N1453="základní",J1453,0)</f>
        <v>0</v>
      </c>
      <c r="BF1453" s="150">
        <f>IF(N1453="snížená",J1453,0)</f>
        <v>0</v>
      </c>
      <c r="BG1453" s="150">
        <f>IF(N1453="zákl. přenesená",J1453,0)</f>
        <v>0</v>
      </c>
      <c r="BH1453" s="150">
        <f>IF(N1453="sníž. přenesená",J1453,0)</f>
        <v>0</v>
      </c>
      <c r="BI1453" s="150">
        <f>IF(N1453="nulová",J1453,0)</f>
        <v>0</v>
      </c>
      <c r="BJ1453" s="17" t="s">
        <v>84</v>
      </c>
      <c r="BK1453" s="150">
        <f>ROUND(I1453*H1453,2)</f>
        <v>0</v>
      </c>
      <c r="BL1453" s="17" t="s">
        <v>287</v>
      </c>
      <c r="BM1453" s="149" t="s">
        <v>1426</v>
      </c>
    </row>
    <row r="1454" spans="2:65" s="1" customFormat="1" ht="68.25">
      <c r="B1454" s="32"/>
      <c r="D1454" s="151" t="s">
        <v>195</v>
      </c>
      <c r="F1454" s="152" t="s">
        <v>1380</v>
      </c>
      <c r="I1454" s="153"/>
      <c r="L1454" s="32"/>
      <c r="M1454" s="154"/>
      <c r="T1454" s="56"/>
      <c r="AT1454" s="17" t="s">
        <v>195</v>
      </c>
      <c r="AU1454" s="17" t="s">
        <v>84</v>
      </c>
    </row>
    <row r="1455" spans="2:65" s="12" customFormat="1" ht="11.25">
      <c r="B1455" s="155"/>
      <c r="D1455" s="151" t="s">
        <v>197</v>
      </c>
      <c r="E1455" s="156" t="s">
        <v>1</v>
      </c>
      <c r="F1455" s="157" t="s">
        <v>379</v>
      </c>
      <c r="H1455" s="156" t="s">
        <v>1</v>
      </c>
      <c r="I1455" s="158"/>
      <c r="L1455" s="155"/>
      <c r="M1455" s="159"/>
      <c r="T1455" s="160"/>
      <c r="AT1455" s="156" t="s">
        <v>197</v>
      </c>
      <c r="AU1455" s="156" t="s">
        <v>84</v>
      </c>
      <c r="AV1455" s="12" t="s">
        <v>80</v>
      </c>
      <c r="AW1455" s="12" t="s">
        <v>30</v>
      </c>
      <c r="AX1455" s="12" t="s">
        <v>73</v>
      </c>
      <c r="AY1455" s="156" t="s">
        <v>187</v>
      </c>
    </row>
    <row r="1456" spans="2:65" s="12" customFormat="1" ht="11.25">
      <c r="B1456" s="155"/>
      <c r="D1456" s="151" t="s">
        <v>197</v>
      </c>
      <c r="E1456" s="156" t="s">
        <v>1</v>
      </c>
      <c r="F1456" s="157" t="s">
        <v>632</v>
      </c>
      <c r="H1456" s="156" t="s">
        <v>1</v>
      </c>
      <c r="I1456" s="158"/>
      <c r="L1456" s="155"/>
      <c r="M1456" s="159"/>
      <c r="T1456" s="160"/>
      <c r="AT1456" s="156" t="s">
        <v>197</v>
      </c>
      <c r="AU1456" s="156" t="s">
        <v>84</v>
      </c>
      <c r="AV1456" s="12" t="s">
        <v>80</v>
      </c>
      <c r="AW1456" s="12" t="s">
        <v>30</v>
      </c>
      <c r="AX1456" s="12" t="s">
        <v>73</v>
      </c>
      <c r="AY1456" s="156" t="s">
        <v>187</v>
      </c>
    </row>
    <row r="1457" spans="2:65" s="13" customFormat="1" ht="11.25">
      <c r="B1457" s="161"/>
      <c r="D1457" s="151" t="s">
        <v>197</v>
      </c>
      <c r="E1457" s="162" t="s">
        <v>1</v>
      </c>
      <c r="F1457" s="163" t="s">
        <v>1427</v>
      </c>
      <c r="H1457" s="164">
        <v>155</v>
      </c>
      <c r="I1457" s="165"/>
      <c r="L1457" s="161"/>
      <c r="M1457" s="166"/>
      <c r="T1457" s="167"/>
      <c r="AT1457" s="162" t="s">
        <v>197</v>
      </c>
      <c r="AU1457" s="162" t="s">
        <v>84</v>
      </c>
      <c r="AV1457" s="13" t="s">
        <v>84</v>
      </c>
      <c r="AW1457" s="13" t="s">
        <v>30</v>
      </c>
      <c r="AX1457" s="13" t="s">
        <v>73</v>
      </c>
      <c r="AY1457" s="162" t="s">
        <v>187</v>
      </c>
    </row>
    <row r="1458" spans="2:65" s="14" customFormat="1" ht="11.25">
      <c r="B1458" s="168"/>
      <c r="D1458" s="151" t="s">
        <v>197</v>
      </c>
      <c r="E1458" s="169" t="s">
        <v>1</v>
      </c>
      <c r="F1458" s="170" t="s">
        <v>202</v>
      </c>
      <c r="H1458" s="171">
        <v>155</v>
      </c>
      <c r="I1458" s="172"/>
      <c r="L1458" s="168"/>
      <c r="M1458" s="173"/>
      <c r="T1458" s="174"/>
      <c r="AT1458" s="169" t="s">
        <v>197</v>
      </c>
      <c r="AU1458" s="169" t="s">
        <v>84</v>
      </c>
      <c r="AV1458" s="14" t="s">
        <v>193</v>
      </c>
      <c r="AW1458" s="14" t="s">
        <v>30</v>
      </c>
      <c r="AX1458" s="14" t="s">
        <v>80</v>
      </c>
      <c r="AY1458" s="169" t="s">
        <v>187</v>
      </c>
    </row>
    <row r="1459" spans="2:65" s="1" customFormat="1" ht="37.9" customHeight="1">
      <c r="B1459" s="32"/>
      <c r="C1459" s="137" t="s">
        <v>1428</v>
      </c>
      <c r="D1459" s="137" t="s">
        <v>189</v>
      </c>
      <c r="E1459" s="138" t="s">
        <v>1429</v>
      </c>
      <c r="F1459" s="139" t="s">
        <v>1430</v>
      </c>
      <c r="G1459" s="140" t="s">
        <v>397</v>
      </c>
      <c r="H1459" s="141">
        <v>60</v>
      </c>
      <c r="I1459" s="142"/>
      <c r="J1459" s="143">
        <f>ROUND(I1459*H1459,2)</f>
        <v>0</v>
      </c>
      <c r="K1459" s="144"/>
      <c r="L1459" s="32"/>
      <c r="M1459" s="145" t="s">
        <v>1</v>
      </c>
      <c r="N1459" s="146" t="s">
        <v>39</v>
      </c>
      <c r="P1459" s="147">
        <f>O1459*H1459</f>
        <v>0</v>
      </c>
      <c r="Q1459" s="147">
        <v>0</v>
      </c>
      <c r="R1459" s="147">
        <f>Q1459*H1459</f>
        <v>0</v>
      </c>
      <c r="S1459" s="147">
        <v>0</v>
      </c>
      <c r="T1459" s="148">
        <f>S1459*H1459</f>
        <v>0</v>
      </c>
      <c r="AR1459" s="149" t="s">
        <v>287</v>
      </c>
      <c r="AT1459" s="149" t="s">
        <v>189</v>
      </c>
      <c r="AU1459" s="149" t="s">
        <v>84</v>
      </c>
      <c r="AY1459" s="17" t="s">
        <v>187</v>
      </c>
      <c r="BE1459" s="150">
        <f>IF(N1459="základní",J1459,0)</f>
        <v>0</v>
      </c>
      <c r="BF1459" s="150">
        <f>IF(N1459="snížená",J1459,0)</f>
        <v>0</v>
      </c>
      <c r="BG1459" s="150">
        <f>IF(N1459="zákl. přenesená",J1459,0)</f>
        <v>0</v>
      </c>
      <c r="BH1459" s="150">
        <f>IF(N1459="sníž. přenesená",J1459,0)</f>
        <v>0</v>
      </c>
      <c r="BI1459" s="150">
        <f>IF(N1459="nulová",J1459,0)</f>
        <v>0</v>
      </c>
      <c r="BJ1459" s="17" t="s">
        <v>84</v>
      </c>
      <c r="BK1459" s="150">
        <f>ROUND(I1459*H1459,2)</f>
        <v>0</v>
      </c>
      <c r="BL1459" s="17" t="s">
        <v>287</v>
      </c>
      <c r="BM1459" s="149" t="s">
        <v>1431</v>
      </c>
    </row>
    <row r="1460" spans="2:65" s="1" customFormat="1" ht="68.25">
      <c r="B1460" s="32"/>
      <c r="D1460" s="151" t="s">
        <v>195</v>
      </c>
      <c r="F1460" s="152" t="s">
        <v>1380</v>
      </c>
      <c r="I1460" s="153"/>
      <c r="L1460" s="32"/>
      <c r="M1460" s="154"/>
      <c r="T1460" s="56"/>
      <c r="AT1460" s="17" t="s">
        <v>195</v>
      </c>
      <c r="AU1460" s="17" t="s">
        <v>84</v>
      </c>
    </row>
    <row r="1461" spans="2:65" s="12" customFormat="1" ht="11.25">
      <c r="B1461" s="155"/>
      <c r="D1461" s="151" t="s">
        <v>197</v>
      </c>
      <c r="E1461" s="156" t="s">
        <v>1</v>
      </c>
      <c r="F1461" s="157" t="s">
        <v>379</v>
      </c>
      <c r="H1461" s="156" t="s">
        <v>1</v>
      </c>
      <c r="I1461" s="158"/>
      <c r="L1461" s="155"/>
      <c r="M1461" s="159"/>
      <c r="T1461" s="160"/>
      <c r="AT1461" s="156" t="s">
        <v>197</v>
      </c>
      <c r="AU1461" s="156" t="s">
        <v>84</v>
      </c>
      <c r="AV1461" s="12" t="s">
        <v>80</v>
      </c>
      <c r="AW1461" s="12" t="s">
        <v>30</v>
      </c>
      <c r="AX1461" s="12" t="s">
        <v>73</v>
      </c>
      <c r="AY1461" s="156" t="s">
        <v>187</v>
      </c>
    </row>
    <row r="1462" spans="2:65" s="12" customFormat="1" ht="11.25">
      <c r="B1462" s="155"/>
      <c r="D1462" s="151" t="s">
        <v>197</v>
      </c>
      <c r="E1462" s="156" t="s">
        <v>1</v>
      </c>
      <c r="F1462" s="157" t="s">
        <v>632</v>
      </c>
      <c r="H1462" s="156" t="s">
        <v>1</v>
      </c>
      <c r="I1462" s="158"/>
      <c r="L1462" s="155"/>
      <c r="M1462" s="159"/>
      <c r="T1462" s="160"/>
      <c r="AT1462" s="156" t="s">
        <v>197</v>
      </c>
      <c r="AU1462" s="156" t="s">
        <v>84</v>
      </c>
      <c r="AV1462" s="12" t="s">
        <v>80</v>
      </c>
      <c r="AW1462" s="12" t="s">
        <v>30</v>
      </c>
      <c r="AX1462" s="12" t="s">
        <v>73</v>
      </c>
      <c r="AY1462" s="156" t="s">
        <v>187</v>
      </c>
    </row>
    <row r="1463" spans="2:65" s="13" customFormat="1" ht="11.25">
      <c r="B1463" s="161"/>
      <c r="D1463" s="151" t="s">
        <v>197</v>
      </c>
      <c r="E1463" s="162" t="s">
        <v>1</v>
      </c>
      <c r="F1463" s="163" t="s">
        <v>1432</v>
      </c>
      <c r="H1463" s="164">
        <v>60</v>
      </c>
      <c r="I1463" s="165"/>
      <c r="L1463" s="161"/>
      <c r="M1463" s="166"/>
      <c r="T1463" s="167"/>
      <c r="AT1463" s="162" t="s">
        <v>197</v>
      </c>
      <c r="AU1463" s="162" t="s">
        <v>84</v>
      </c>
      <c r="AV1463" s="13" t="s">
        <v>84</v>
      </c>
      <c r="AW1463" s="13" t="s">
        <v>30</v>
      </c>
      <c r="AX1463" s="13" t="s">
        <v>73</v>
      </c>
      <c r="AY1463" s="162" t="s">
        <v>187</v>
      </c>
    </row>
    <row r="1464" spans="2:65" s="14" customFormat="1" ht="11.25">
      <c r="B1464" s="168"/>
      <c r="D1464" s="151" t="s">
        <v>197</v>
      </c>
      <c r="E1464" s="169" t="s">
        <v>1</v>
      </c>
      <c r="F1464" s="170" t="s">
        <v>202</v>
      </c>
      <c r="H1464" s="171">
        <v>60</v>
      </c>
      <c r="I1464" s="172"/>
      <c r="L1464" s="168"/>
      <c r="M1464" s="173"/>
      <c r="T1464" s="174"/>
      <c r="AT1464" s="169" t="s">
        <v>197</v>
      </c>
      <c r="AU1464" s="169" t="s">
        <v>84</v>
      </c>
      <c r="AV1464" s="14" t="s">
        <v>193</v>
      </c>
      <c r="AW1464" s="14" t="s">
        <v>30</v>
      </c>
      <c r="AX1464" s="14" t="s">
        <v>80</v>
      </c>
      <c r="AY1464" s="169" t="s">
        <v>187</v>
      </c>
    </row>
    <row r="1465" spans="2:65" s="1" customFormat="1" ht="37.9" customHeight="1">
      <c r="B1465" s="32"/>
      <c r="C1465" s="137" t="s">
        <v>1433</v>
      </c>
      <c r="D1465" s="137" t="s">
        <v>189</v>
      </c>
      <c r="E1465" s="138" t="s">
        <v>1434</v>
      </c>
      <c r="F1465" s="139" t="s">
        <v>1435</v>
      </c>
      <c r="G1465" s="140" t="s">
        <v>245</v>
      </c>
      <c r="H1465" s="141">
        <v>341</v>
      </c>
      <c r="I1465" s="142"/>
      <c r="J1465" s="143">
        <f>ROUND(I1465*H1465,2)</f>
        <v>0</v>
      </c>
      <c r="K1465" s="144"/>
      <c r="L1465" s="32"/>
      <c r="M1465" s="145" t="s">
        <v>1</v>
      </c>
      <c r="N1465" s="146" t="s">
        <v>39</v>
      </c>
      <c r="P1465" s="147">
        <f>O1465*H1465</f>
        <v>0</v>
      </c>
      <c r="Q1465" s="147">
        <v>0</v>
      </c>
      <c r="R1465" s="147">
        <f>Q1465*H1465</f>
        <v>0</v>
      </c>
      <c r="S1465" s="147">
        <v>0</v>
      </c>
      <c r="T1465" s="148">
        <f>S1465*H1465</f>
        <v>0</v>
      </c>
      <c r="AR1465" s="149" t="s">
        <v>287</v>
      </c>
      <c r="AT1465" s="149" t="s">
        <v>189</v>
      </c>
      <c r="AU1465" s="149" t="s">
        <v>84</v>
      </c>
      <c r="AY1465" s="17" t="s">
        <v>187</v>
      </c>
      <c r="BE1465" s="150">
        <f>IF(N1465="základní",J1465,0)</f>
        <v>0</v>
      </c>
      <c r="BF1465" s="150">
        <f>IF(N1465="snížená",J1465,0)</f>
        <v>0</v>
      </c>
      <c r="BG1465" s="150">
        <f>IF(N1465="zákl. přenesená",J1465,0)</f>
        <v>0</v>
      </c>
      <c r="BH1465" s="150">
        <f>IF(N1465="sníž. přenesená",J1465,0)</f>
        <v>0</v>
      </c>
      <c r="BI1465" s="150">
        <f>IF(N1465="nulová",J1465,0)</f>
        <v>0</v>
      </c>
      <c r="BJ1465" s="17" t="s">
        <v>84</v>
      </c>
      <c r="BK1465" s="150">
        <f>ROUND(I1465*H1465,2)</f>
        <v>0</v>
      </c>
      <c r="BL1465" s="17" t="s">
        <v>287</v>
      </c>
      <c r="BM1465" s="149" t="s">
        <v>1436</v>
      </c>
    </row>
    <row r="1466" spans="2:65" s="1" customFormat="1" ht="58.5">
      <c r="B1466" s="32"/>
      <c r="D1466" s="151" t="s">
        <v>195</v>
      </c>
      <c r="F1466" s="152" t="s">
        <v>1437</v>
      </c>
      <c r="I1466" s="153"/>
      <c r="L1466" s="32"/>
      <c r="M1466" s="154"/>
      <c r="T1466" s="56"/>
      <c r="AT1466" s="17" t="s">
        <v>195</v>
      </c>
      <c r="AU1466" s="17" t="s">
        <v>84</v>
      </c>
    </row>
    <row r="1467" spans="2:65" s="12" customFormat="1" ht="11.25">
      <c r="B1467" s="155"/>
      <c r="D1467" s="151" t="s">
        <v>197</v>
      </c>
      <c r="E1467" s="156" t="s">
        <v>1</v>
      </c>
      <c r="F1467" s="157" t="s">
        <v>207</v>
      </c>
      <c r="H1467" s="156" t="s">
        <v>1</v>
      </c>
      <c r="I1467" s="158"/>
      <c r="L1467" s="155"/>
      <c r="M1467" s="159"/>
      <c r="T1467" s="160"/>
      <c r="AT1467" s="156" t="s">
        <v>197</v>
      </c>
      <c r="AU1467" s="156" t="s">
        <v>84</v>
      </c>
      <c r="AV1467" s="12" t="s">
        <v>80</v>
      </c>
      <c r="AW1467" s="12" t="s">
        <v>30</v>
      </c>
      <c r="AX1467" s="12" t="s">
        <v>73</v>
      </c>
      <c r="AY1467" s="156" t="s">
        <v>187</v>
      </c>
    </row>
    <row r="1468" spans="2:65" s="12" customFormat="1" ht="11.25">
      <c r="B1468" s="155"/>
      <c r="D1468" s="151" t="s">
        <v>197</v>
      </c>
      <c r="E1468" s="156" t="s">
        <v>1</v>
      </c>
      <c r="F1468" s="157" t="s">
        <v>1438</v>
      </c>
      <c r="H1468" s="156" t="s">
        <v>1</v>
      </c>
      <c r="I1468" s="158"/>
      <c r="L1468" s="155"/>
      <c r="M1468" s="159"/>
      <c r="T1468" s="160"/>
      <c r="AT1468" s="156" t="s">
        <v>197</v>
      </c>
      <c r="AU1468" s="156" t="s">
        <v>84</v>
      </c>
      <c r="AV1468" s="12" t="s">
        <v>80</v>
      </c>
      <c r="AW1468" s="12" t="s">
        <v>30</v>
      </c>
      <c r="AX1468" s="12" t="s">
        <v>73</v>
      </c>
      <c r="AY1468" s="156" t="s">
        <v>187</v>
      </c>
    </row>
    <row r="1469" spans="2:65" s="13" customFormat="1" ht="11.25">
      <c r="B1469" s="161"/>
      <c r="D1469" s="151" t="s">
        <v>197</v>
      </c>
      <c r="E1469" s="162" t="s">
        <v>1</v>
      </c>
      <c r="F1469" s="163" t="s">
        <v>1439</v>
      </c>
      <c r="H1469" s="164">
        <v>292</v>
      </c>
      <c r="I1469" s="165"/>
      <c r="L1469" s="161"/>
      <c r="M1469" s="166"/>
      <c r="T1469" s="167"/>
      <c r="AT1469" s="162" t="s">
        <v>197</v>
      </c>
      <c r="AU1469" s="162" t="s">
        <v>84</v>
      </c>
      <c r="AV1469" s="13" t="s">
        <v>84</v>
      </c>
      <c r="AW1469" s="13" t="s">
        <v>30</v>
      </c>
      <c r="AX1469" s="13" t="s">
        <v>73</v>
      </c>
      <c r="AY1469" s="162" t="s">
        <v>187</v>
      </c>
    </row>
    <row r="1470" spans="2:65" s="12" customFormat="1" ht="11.25">
      <c r="B1470" s="155"/>
      <c r="D1470" s="151" t="s">
        <v>197</v>
      </c>
      <c r="E1470" s="156" t="s">
        <v>1</v>
      </c>
      <c r="F1470" s="157" t="s">
        <v>1440</v>
      </c>
      <c r="H1470" s="156" t="s">
        <v>1</v>
      </c>
      <c r="I1470" s="158"/>
      <c r="L1470" s="155"/>
      <c r="M1470" s="159"/>
      <c r="T1470" s="160"/>
      <c r="AT1470" s="156" t="s">
        <v>197</v>
      </c>
      <c r="AU1470" s="156" t="s">
        <v>84</v>
      </c>
      <c r="AV1470" s="12" t="s">
        <v>80</v>
      </c>
      <c r="AW1470" s="12" t="s">
        <v>30</v>
      </c>
      <c r="AX1470" s="12" t="s">
        <v>73</v>
      </c>
      <c r="AY1470" s="156" t="s">
        <v>187</v>
      </c>
    </row>
    <row r="1471" spans="2:65" s="13" customFormat="1" ht="11.25">
      <c r="B1471" s="161"/>
      <c r="D1471" s="151" t="s">
        <v>197</v>
      </c>
      <c r="E1471" s="162" t="s">
        <v>1</v>
      </c>
      <c r="F1471" s="163" t="s">
        <v>1441</v>
      </c>
      <c r="H1471" s="164">
        <v>19</v>
      </c>
      <c r="I1471" s="165"/>
      <c r="L1471" s="161"/>
      <c r="M1471" s="166"/>
      <c r="T1471" s="167"/>
      <c r="AT1471" s="162" t="s">
        <v>197</v>
      </c>
      <c r="AU1471" s="162" t="s">
        <v>84</v>
      </c>
      <c r="AV1471" s="13" t="s">
        <v>84</v>
      </c>
      <c r="AW1471" s="13" t="s">
        <v>30</v>
      </c>
      <c r="AX1471" s="13" t="s">
        <v>73</v>
      </c>
      <c r="AY1471" s="162" t="s">
        <v>187</v>
      </c>
    </row>
    <row r="1472" spans="2:65" s="12" customFormat="1" ht="11.25">
      <c r="B1472" s="155"/>
      <c r="D1472" s="151" t="s">
        <v>197</v>
      </c>
      <c r="E1472" s="156" t="s">
        <v>1</v>
      </c>
      <c r="F1472" s="157" t="s">
        <v>1442</v>
      </c>
      <c r="H1472" s="156" t="s">
        <v>1</v>
      </c>
      <c r="I1472" s="158"/>
      <c r="L1472" s="155"/>
      <c r="M1472" s="159"/>
      <c r="T1472" s="160"/>
      <c r="AT1472" s="156" t="s">
        <v>197</v>
      </c>
      <c r="AU1472" s="156" t="s">
        <v>84</v>
      </c>
      <c r="AV1472" s="12" t="s">
        <v>80</v>
      </c>
      <c r="AW1472" s="12" t="s">
        <v>30</v>
      </c>
      <c r="AX1472" s="12" t="s">
        <v>73</v>
      </c>
      <c r="AY1472" s="156" t="s">
        <v>187</v>
      </c>
    </row>
    <row r="1473" spans="2:65" s="13" customFormat="1" ht="11.25">
      <c r="B1473" s="161"/>
      <c r="D1473" s="151" t="s">
        <v>197</v>
      </c>
      <c r="E1473" s="162" t="s">
        <v>1</v>
      </c>
      <c r="F1473" s="163" t="s">
        <v>1443</v>
      </c>
      <c r="H1473" s="164">
        <v>30</v>
      </c>
      <c r="I1473" s="165"/>
      <c r="L1473" s="161"/>
      <c r="M1473" s="166"/>
      <c r="T1473" s="167"/>
      <c r="AT1473" s="162" t="s">
        <v>197</v>
      </c>
      <c r="AU1473" s="162" t="s">
        <v>84</v>
      </c>
      <c r="AV1473" s="13" t="s">
        <v>84</v>
      </c>
      <c r="AW1473" s="13" t="s">
        <v>30</v>
      </c>
      <c r="AX1473" s="13" t="s">
        <v>73</v>
      </c>
      <c r="AY1473" s="162" t="s">
        <v>187</v>
      </c>
    </row>
    <row r="1474" spans="2:65" s="14" customFormat="1" ht="11.25">
      <c r="B1474" s="168"/>
      <c r="D1474" s="151" t="s">
        <v>197</v>
      </c>
      <c r="E1474" s="169" t="s">
        <v>1</v>
      </c>
      <c r="F1474" s="170" t="s">
        <v>202</v>
      </c>
      <c r="H1474" s="171">
        <v>341</v>
      </c>
      <c r="I1474" s="172"/>
      <c r="L1474" s="168"/>
      <c r="M1474" s="173"/>
      <c r="T1474" s="174"/>
      <c r="AT1474" s="169" t="s">
        <v>197</v>
      </c>
      <c r="AU1474" s="169" t="s">
        <v>84</v>
      </c>
      <c r="AV1474" s="14" t="s">
        <v>193</v>
      </c>
      <c r="AW1474" s="14" t="s">
        <v>30</v>
      </c>
      <c r="AX1474" s="14" t="s">
        <v>80</v>
      </c>
      <c r="AY1474" s="169" t="s">
        <v>187</v>
      </c>
    </row>
    <row r="1475" spans="2:65" s="1" customFormat="1" ht="16.5" customHeight="1">
      <c r="B1475" s="32"/>
      <c r="C1475" s="175" t="s">
        <v>1444</v>
      </c>
      <c r="D1475" s="175" t="s">
        <v>338</v>
      </c>
      <c r="E1475" s="176" t="s">
        <v>1445</v>
      </c>
      <c r="F1475" s="177" t="s">
        <v>1446</v>
      </c>
      <c r="G1475" s="178" t="s">
        <v>192</v>
      </c>
      <c r="H1475" s="179">
        <v>9.3780000000000001</v>
      </c>
      <c r="I1475" s="180"/>
      <c r="J1475" s="181">
        <f>ROUND(I1475*H1475,2)</f>
        <v>0</v>
      </c>
      <c r="K1475" s="182"/>
      <c r="L1475" s="183"/>
      <c r="M1475" s="184" t="s">
        <v>1</v>
      </c>
      <c r="N1475" s="185" t="s">
        <v>39</v>
      </c>
      <c r="P1475" s="147">
        <f>O1475*H1475</f>
        <v>0</v>
      </c>
      <c r="Q1475" s="147">
        <v>0</v>
      </c>
      <c r="R1475" s="147">
        <f>Q1475*H1475</f>
        <v>0</v>
      </c>
      <c r="S1475" s="147">
        <v>0</v>
      </c>
      <c r="T1475" s="148">
        <f>S1475*H1475</f>
        <v>0</v>
      </c>
      <c r="AR1475" s="149" t="s">
        <v>388</v>
      </c>
      <c r="AT1475" s="149" t="s">
        <v>338</v>
      </c>
      <c r="AU1475" s="149" t="s">
        <v>84</v>
      </c>
      <c r="AY1475" s="17" t="s">
        <v>187</v>
      </c>
      <c r="BE1475" s="150">
        <f>IF(N1475="základní",J1475,0)</f>
        <v>0</v>
      </c>
      <c r="BF1475" s="150">
        <f>IF(N1475="snížená",J1475,0)</f>
        <v>0</v>
      </c>
      <c r="BG1475" s="150">
        <f>IF(N1475="zákl. přenesená",J1475,0)</f>
        <v>0</v>
      </c>
      <c r="BH1475" s="150">
        <f>IF(N1475="sníž. přenesená",J1475,0)</f>
        <v>0</v>
      </c>
      <c r="BI1475" s="150">
        <f>IF(N1475="nulová",J1475,0)</f>
        <v>0</v>
      </c>
      <c r="BJ1475" s="17" t="s">
        <v>84</v>
      </c>
      <c r="BK1475" s="150">
        <f>ROUND(I1475*H1475,2)</f>
        <v>0</v>
      </c>
      <c r="BL1475" s="17" t="s">
        <v>287</v>
      </c>
      <c r="BM1475" s="149" t="s">
        <v>1447</v>
      </c>
    </row>
    <row r="1476" spans="2:65" s="1" customFormat="1" ht="49.15" customHeight="1">
      <c r="B1476" s="32"/>
      <c r="C1476" s="137" t="s">
        <v>1448</v>
      </c>
      <c r="D1476" s="137" t="s">
        <v>189</v>
      </c>
      <c r="E1476" s="138" t="s">
        <v>1449</v>
      </c>
      <c r="F1476" s="139" t="s">
        <v>1450</v>
      </c>
      <c r="G1476" s="140" t="s">
        <v>245</v>
      </c>
      <c r="H1476" s="141">
        <v>337</v>
      </c>
      <c r="I1476" s="142"/>
      <c r="J1476" s="143">
        <f>ROUND(I1476*H1476,2)</f>
        <v>0</v>
      </c>
      <c r="K1476" s="144"/>
      <c r="L1476" s="32"/>
      <c r="M1476" s="145" t="s">
        <v>1</v>
      </c>
      <c r="N1476" s="146" t="s">
        <v>39</v>
      </c>
      <c r="P1476" s="147">
        <f>O1476*H1476</f>
        <v>0</v>
      </c>
      <c r="Q1476" s="147">
        <v>0</v>
      </c>
      <c r="R1476" s="147">
        <f>Q1476*H1476</f>
        <v>0</v>
      </c>
      <c r="S1476" s="147">
        <v>0</v>
      </c>
      <c r="T1476" s="148">
        <f>S1476*H1476</f>
        <v>0</v>
      </c>
      <c r="AR1476" s="149" t="s">
        <v>287</v>
      </c>
      <c r="AT1476" s="149" t="s">
        <v>189</v>
      </c>
      <c r="AU1476" s="149" t="s">
        <v>84</v>
      </c>
      <c r="AY1476" s="17" t="s">
        <v>187</v>
      </c>
      <c r="BE1476" s="150">
        <f>IF(N1476="základní",J1476,0)</f>
        <v>0</v>
      </c>
      <c r="BF1476" s="150">
        <f>IF(N1476="snížená",J1476,0)</f>
        <v>0</v>
      </c>
      <c r="BG1476" s="150">
        <f>IF(N1476="zákl. přenesená",J1476,0)</f>
        <v>0</v>
      </c>
      <c r="BH1476" s="150">
        <f>IF(N1476="sníž. přenesená",J1476,0)</f>
        <v>0</v>
      </c>
      <c r="BI1476" s="150">
        <f>IF(N1476="nulová",J1476,0)</f>
        <v>0</v>
      </c>
      <c r="BJ1476" s="17" t="s">
        <v>84</v>
      </c>
      <c r="BK1476" s="150">
        <f>ROUND(I1476*H1476,2)</f>
        <v>0</v>
      </c>
      <c r="BL1476" s="17" t="s">
        <v>287</v>
      </c>
      <c r="BM1476" s="149" t="s">
        <v>1451</v>
      </c>
    </row>
    <row r="1477" spans="2:65" s="12" customFormat="1" ht="11.25">
      <c r="B1477" s="155"/>
      <c r="D1477" s="151" t="s">
        <v>197</v>
      </c>
      <c r="E1477" s="156" t="s">
        <v>1</v>
      </c>
      <c r="F1477" s="157" t="s">
        <v>379</v>
      </c>
      <c r="H1477" s="156" t="s">
        <v>1</v>
      </c>
      <c r="I1477" s="158"/>
      <c r="L1477" s="155"/>
      <c r="M1477" s="159"/>
      <c r="T1477" s="160"/>
      <c r="AT1477" s="156" t="s">
        <v>197</v>
      </c>
      <c r="AU1477" s="156" t="s">
        <v>84</v>
      </c>
      <c r="AV1477" s="12" t="s">
        <v>80</v>
      </c>
      <c r="AW1477" s="12" t="s">
        <v>30</v>
      </c>
      <c r="AX1477" s="12" t="s">
        <v>73</v>
      </c>
      <c r="AY1477" s="156" t="s">
        <v>187</v>
      </c>
    </row>
    <row r="1478" spans="2:65" s="12" customFormat="1" ht="11.25">
      <c r="B1478" s="155"/>
      <c r="D1478" s="151" t="s">
        <v>197</v>
      </c>
      <c r="E1478" s="156" t="s">
        <v>1</v>
      </c>
      <c r="F1478" s="157" t="s">
        <v>632</v>
      </c>
      <c r="H1478" s="156" t="s">
        <v>1</v>
      </c>
      <c r="I1478" s="158"/>
      <c r="L1478" s="155"/>
      <c r="M1478" s="159"/>
      <c r="T1478" s="160"/>
      <c r="AT1478" s="156" t="s">
        <v>197</v>
      </c>
      <c r="AU1478" s="156" t="s">
        <v>84</v>
      </c>
      <c r="AV1478" s="12" t="s">
        <v>80</v>
      </c>
      <c r="AW1478" s="12" t="s">
        <v>30</v>
      </c>
      <c r="AX1478" s="12" t="s">
        <v>73</v>
      </c>
      <c r="AY1478" s="156" t="s">
        <v>187</v>
      </c>
    </row>
    <row r="1479" spans="2:65" s="13" customFormat="1" ht="11.25">
      <c r="B1479" s="161"/>
      <c r="D1479" s="151" t="s">
        <v>197</v>
      </c>
      <c r="E1479" s="162" t="s">
        <v>1</v>
      </c>
      <c r="F1479" s="163" t="s">
        <v>1321</v>
      </c>
      <c r="H1479" s="164">
        <v>337</v>
      </c>
      <c r="I1479" s="165"/>
      <c r="L1479" s="161"/>
      <c r="M1479" s="166"/>
      <c r="T1479" s="167"/>
      <c r="AT1479" s="162" t="s">
        <v>197</v>
      </c>
      <c r="AU1479" s="162" t="s">
        <v>84</v>
      </c>
      <c r="AV1479" s="13" t="s">
        <v>84</v>
      </c>
      <c r="AW1479" s="13" t="s">
        <v>30</v>
      </c>
      <c r="AX1479" s="13" t="s">
        <v>73</v>
      </c>
      <c r="AY1479" s="162" t="s">
        <v>187</v>
      </c>
    </row>
    <row r="1480" spans="2:65" s="14" customFormat="1" ht="11.25">
      <c r="B1480" s="168"/>
      <c r="D1480" s="151" t="s">
        <v>197</v>
      </c>
      <c r="E1480" s="169" t="s">
        <v>1</v>
      </c>
      <c r="F1480" s="170" t="s">
        <v>202</v>
      </c>
      <c r="H1480" s="171">
        <v>337</v>
      </c>
      <c r="I1480" s="172"/>
      <c r="L1480" s="168"/>
      <c r="M1480" s="173"/>
      <c r="T1480" s="174"/>
      <c r="AT1480" s="169" t="s">
        <v>197</v>
      </c>
      <c r="AU1480" s="169" t="s">
        <v>84</v>
      </c>
      <c r="AV1480" s="14" t="s">
        <v>193</v>
      </c>
      <c r="AW1480" s="14" t="s">
        <v>30</v>
      </c>
      <c r="AX1480" s="14" t="s">
        <v>80</v>
      </c>
      <c r="AY1480" s="169" t="s">
        <v>187</v>
      </c>
    </row>
    <row r="1481" spans="2:65" s="1" customFormat="1" ht="24.2" customHeight="1">
      <c r="B1481" s="32"/>
      <c r="C1481" s="137" t="s">
        <v>1452</v>
      </c>
      <c r="D1481" s="137" t="s">
        <v>189</v>
      </c>
      <c r="E1481" s="138" t="s">
        <v>1453</v>
      </c>
      <c r="F1481" s="139" t="s">
        <v>1454</v>
      </c>
      <c r="G1481" s="140" t="s">
        <v>406</v>
      </c>
      <c r="H1481" s="141">
        <v>5</v>
      </c>
      <c r="I1481" s="142"/>
      <c r="J1481" s="143">
        <f>ROUND(I1481*H1481,2)</f>
        <v>0</v>
      </c>
      <c r="K1481" s="144"/>
      <c r="L1481" s="32"/>
      <c r="M1481" s="145" t="s">
        <v>1</v>
      </c>
      <c r="N1481" s="146" t="s">
        <v>39</v>
      </c>
      <c r="P1481" s="147">
        <f>O1481*H1481</f>
        <v>0</v>
      </c>
      <c r="Q1481" s="147">
        <v>0</v>
      </c>
      <c r="R1481" s="147">
        <f>Q1481*H1481</f>
        <v>0</v>
      </c>
      <c r="S1481" s="147">
        <v>0</v>
      </c>
      <c r="T1481" s="148">
        <f>S1481*H1481</f>
        <v>0</v>
      </c>
      <c r="AR1481" s="149" t="s">
        <v>287</v>
      </c>
      <c r="AT1481" s="149" t="s">
        <v>189</v>
      </c>
      <c r="AU1481" s="149" t="s">
        <v>84</v>
      </c>
      <c r="AY1481" s="17" t="s">
        <v>187</v>
      </c>
      <c r="BE1481" s="150">
        <f>IF(N1481="základní",J1481,0)</f>
        <v>0</v>
      </c>
      <c r="BF1481" s="150">
        <f>IF(N1481="snížená",J1481,0)</f>
        <v>0</v>
      </c>
      <c r="BG1481" s="150">
        <f>IF(N1481="zákl. přenesená",J1481,0)</f>
        <v>0</v>
      </c>
      <c r="BH1481" s="150">
        <f>IF(N1481="sníž. přenesená",J1481,0)</f>
        <v>0</v>
      </c>
      <c r="BI1481" s="150">
        <f>IF(N1481="nulová",J1481,0)</f>
        <v>0</v>
      </c>
      <c r="BJ1481" s="17" t="s">
        <v>84</v>
      </c>
      <c r="BK1481" s="150">
        <f>ROUND(I1481*H1481,2)</f>
        <v>0</v>
      </c>
      <c r="BL1481" s="17" t="s">
        <v>287</v>
      </c>
      <c r="BM1481" s="149" t="s">
        <v>1455</v>
      </c>
    </row>
    <row r="1482" spans="2:65" s="1" customFormat="1" ht="39">
      <c r="B1482" s="32"/>
      <c r="D1482" s="151" t="s">
        <v>195</v>
      </c>
      <c r="F1482" s="152" t="s">
        <v>1456</v>
      </c>
      <c r="I1482" s="153"/>
      <c r="L1482" s="32"/>
      <c r="M1482" s="154"/>
      <c r="T1482" s="56"/>
      <c r="AT1482" s="17" t="s">
        <v>195</v>
      </c>
      <c r="AU1482" s="17" t="s">
        <v>84</v>
      </c>
    </row>
    <row r="1483" spans="2:65" s="1" customFormat="1" ht="24.2" customHeight="1">
      <c r="B1483" s="32"/>
      <c r="C1483" s="137" t="s">
        <v>1457</v>
      </c>
      <c r="D1483" s="137" t="s">
        <v>189</v>
      </c>
      <c r="E1483" s="138" t="s">
        <v>1458</v>
      </c>
      <c r="F1483" s="139" t="s">
        <v>1459</v>
      </c>
      <c r="G1483" s="140" t="s">
        <v>406</v>
      </c>
      <c r="H1483" s="141">
        <v>10</v>
      </c>
      <c r="I1483" s="142"/>
      <c r="J1483" s="143">
        <f>ROUND(I1483*H1483,2)</f>
        <v>0</v>
      </c>
      <c r="K1483" s="144"/>
      <c r="L1483" s="32"/>
      <c r="M1483" s="145" t="s">
        <v>1</v>
      </c>
      <c r="N1483" s="146" t="s">
        <v>39</v>
      </c>
      <c r="P1483" s="147">
        <f>O1483*H1483</f>
        <v>0</v>
      </c>
      <c r="Q1483" s="147">
        <v>0</v>
      </c>
      <c r="R1483" s="147">
        <f>Q1483*H1483</f>
        <v>0</v>
      </c>
      <c r="S1483" s="147">
        <v>0</v>
      </c>
      <c r="T1483" s="148">
        <f>S1483*H1483</f>
        <v>0</v>
      </c>
      <c r="AR1483" s="149" t="s">
        <v>287</v>
      </c>
      <c r="AT1483" s="149" t="s">
        <v>189</v>
      </c>
      <c r="AU1483" s="149" t="s">
        <v>84</v>
      </c>
      <c r="AY1483" s="17" t="s">
        <v>187</v>
      </c>
      <c r="BE1483" s="150">
        <f>IF(N1483="základní",J1483,0)</f>
        <v>0</v>
      </c>
      <c r="BF1483" s="150">
        <f>IF(N1483="snížená",J1483,0)</f>
        <v>0</v>
      </c>
      <c r="BG1483" s="150">
        <f>IF(N1483="zákl. přenesená",J1483,0)</f>
        <v>0</v>
      </c>
      <c r="BH1483" s="150">
        <f>IF(N1483="sníž. přenesená",J1483,0)</f>
        <v>0</v>
      </c>
      <c r="BI1483" s="150">
        <f>IF(N1483="nulová",J1483,0)</f>
        <v>0</v>
      </c>
      <c r="BJ1483" s="17" t="s">
        <v>84</v>
      </c>
      <c r="BK1483" s="150">
        <f>ROUND(I1483*H1483,2)</f>
        <v>0</v>
      </c>
      <c r="BL1483" s="17" t="s">
        <v>287</v>
      </c>
      <c r="BM1483" s="149" t="s">
        <v>1460</v>
      </c>
    </row>
    <row r="1484" spans="2:65" s="1" customFormat="1" ht="39">
      <c r="B1484" s="32"/>
      <c r="D1484" s="151" t="s">
        <v>195</v>
      </c>
      <c r="F1484" s="152" t="s">
        <v>1456</v>
      </c>
      <c r="I1484" s="153"/>
      <c r="L1484" s="32"/>
      <c r="M1484" s="154"/>
      <c r="T1484" s="56"/>
      <c r="AT1484" s="17" t="s">
        <v>195</v>
      </c>
      <c r="AU1484" s="17" t="s">
        <v>84</v>
      </c>
    </row>
    <row r="1485" spans="2:65" s="1" customFormat="1" ht="37.9" customHeight="1">
      <c r="B1485" s="32"/>
      <c r="C1485" s="137" t="s">
        <v>1461</v>
      </c>
      <c r="D1485" s="137" t="s">
        <v>189</v>
      </c>
      <c r="E1485" s="138" t="s">
        <v>1462</v>
      </c>
      <c r="F1485" s="139" t="s">
        <v>1463</v>
      </c>
      <c r="G1485" s="140" t="s">
        <v>192</v>
      </c>
      <c r="H1485" s="141">
        <v>8.5250000000000004</v>
      </c>
      <c r="I1485" s="142"/>
      <c r="J1485" s="143">
        <f>ROUND(I1485*H1485,2)</f>
        <v>0</v>
      </c>
      <c r="K1485" s="144"/>
      <c r="L1485" s="32"/>
      <c r="M1485" s="145" t="s">
        <v>1</v>
      </c>
      <c r="N1485" s="146" t="s">
        <v>39</v>
      </c>
      <c r="P1485" s="147">
        <f>O1485*H1485</f>
        <v>0</v>
      </c>
      <c r="Q1485" s="147">
        <v>0</v>
      </c>
      <c r="R1485" s="147">
        <f>Q1485*H1485</f>
        <v>0</v>
      </c>
      <c r="S1485" s="147">
        <v>0</v>
      </c>
      <c r="T1485" s="148">
        <f>S1485*H1485</f>
        <v>0</v>
      </c>
      <c r="AR1485" s="149" t="s">
        <v>287</v>
      </c>
      <c r="AT1485" s="149" t="s">
        <v>189</v>
      </c>
      <c r="AU1485" s="149" t="s">
        <v>84</v>
      </c>
      <c r="AY1485" s="17" t="s">
        <v>187</v>
      </c>
      <c r="BE1485" s="150">
        <f>IF(N1485="základní",J1485,0)</f>
        <v>0</v>
      </c>
      <c r="BF1485" s="150">
        <f>IF(N1485="snížená",J1485,0)</f>
        <v>0</v>
      </c>
      <c r="BG1485" s="150">
        <f>IF(N1485="zákl. přenesená",J1485,0)</f>
        <v>0</v>
      </c>
      <c r="BH1485" s="150">
        <f>IF(N1485="sníž. přenesená",J1485,0)</f>
        <v>0</v>
      </c>
      <c r="BI1485" s="150">
        <f>IF(N1485="nulová",J1485,0)</f>
        <v>0</v>
      </c>
      <c r="BJ1485" s="17" t="s">
        <v>84</v>
      </c>
      <c r="BK1485" s="150">
        <f>ROUND(I1485*H1485,2)</f>
        <v>0</v>
      </c>
      <c r="BL1485" s="17" t="s">
        <v>287</v>
      </c>
      <c r="BM1485" s="149" t="s">
        <v>1464</v>
      </c>
    </row>
    <row r="1486" spans="2:65" s="1" customFormat="1" ht="78">
      <c r="B1486" s="32"/>
      <c r="D1486" s="151" t="s">
        <v>195</v>
      </c>
      <c r="F1486" s="152" t="s">
        <v>1465</v>
      </c>
      <c r="I1486" s="153"/>
      <c r="L1486" s="32"/>
      <c r="M1486" s="154"/>
      <c r="T1486" s="56"/>
      <c r="AT1486" s="17" t="s">
        <v>195</v>
      </c>
      <c r="AU1486" s="17" t="s">
        <v>84</v>
      </c>
    </row>
    <row r="1487" spans="2:65" s="12" customFormat="1" ht="11.25">
      <c r="B1487" s="155"/>
      <c r="D1487" s="151" t="s">
        <v>197</v>
      </c>
      <c r="E1487" s="156" t="s">
        <v>1</v>
      </c>
      <c r="F1487" s="157" t="s">
        <v>207</v>
      </c>
      <c r="H1487" s="156" t="s">
        <v>1</v>
      </c>
      <c r="I1487" s="158"/>
      <c r="L1487" s="155"/>
      <c r="M1487" s="159"/>
      <c r="T1487" s="160"/>
      <c r="AT1487" s="156" t="s">
        <v>197</v>
      </c>
      <c r="AU1487" s="156" t="s">
        <v>84</v>
      </c>
      <c r="AV1487" s="12" t="s">
        <v>80</v>
      </c>
      <c r="AW1487" s="12" t="s">
        <v>30</v>
      </c>
      <c r="AX1487" s="12" t="s">
        <v>73</v>
      </c>
      <c r="AY1487" s="156" t="s">
        <v>187</v>
      </c>
    </row>
    <row r="1488" spans="2:65" s="12" customFormat="1" ht="11.25">
      <c r="B1488" s="155"/>
      <c r="D1488" s="151" t="s">
        <v>197</v>
      </c>
      <c r="E1488" s="156" t="s">
        <v>1</v>
      </c>
      <c r="F1488" s="157" t="s">
        <v>1438</v>
      </c>
      <c r="H1488" s="156" t="s">
        <v>1</v>
      </c>
      <c r="I1488" s="158"/>
      <c r="L1488" s="155"/>
      <c r="M1488" s="159"/>
      <c r="T1488" s="160"/>
      <c r="AT1488" s="156" t="s">
        <v>197</v>
      </c>
      <c r="AU1488" s="156" t="s">
        <v>84</v>
      </c>
      <c r="AV1488" s="12" t="s">
        <v>80</v>
      </c>
      <c r="AW1488" s="12" t="s">
        <v>30</v>
      </c>
      <c r="AX1488" s="12" t="s">
        <v>73</v>
      </c>
      <c r="AY1488" s="156" t="s">
        <v>187</v>
      </c>
    </row>
    <row r="1489" spans="2:65" s="13" customFormat="1" ht="11.25">
      <c r="B1489" s="161"/>
      <c r="D1489" s="151" t="s">
        <v>197</v>
      </c>
      <c r="E1489" s="162" t="s">
        <v>1</v>
      </c>
      <c r="F1489" s="163" t="s">
        <v>1466</v>
      </c>
      <c r="H1489" s="164">
        <v>7.3</v>
      </c>
      <c r="I1489" s="165"/>
      <c r="L1489" s="161"/>
      <c r="M1489" s="166"/>
      <c r="T1489" s="167"/>
      <c r="AT1489" s="162" t="s">
        <v>197</v>
      </c>
      <c r="AU1489" s="162" t="s">
        <v>84</v>
      </c>
      <c r="AV1489" s="13" t="s">
        <v>84</v>
      </c>
      <c r="AW1489" s="13" t="s">
        <v>30</v>
      </c>
      <c r="AX1489" s="13" t="s">
        <v>73</v>
      </c>
      <c r="AY1489" s="162" t="s">
        <v>187</v>
      </c>
    </row>
    <row r="1490" spans="2:65" s="12" customFormat="1" ht="11.25">
      <c r="B1490" s="155"/>
      <c r="D1490" s="151" t="s">
        <v>197</v>
      </c>
      <c r="E1490" s="156" t="s">
        <v>1</v>
      </c>
      <c r="F1490" s="157" t="s">
        <v>1440</v>
      </c>
      <c r="H1490" s="156" t="s">
        <v>1</v>
      </c>
      <c r="I1490" s="158"/>
      <c r="L1490" s="155"/>
      <c r="M1490" s="159"/>
      <c r="T1490" s="160"/>
      <c r="AT1490" s="156" t="s">
        <v>197</v>
      </c>
      <c r="AU1490" s="156" t="s">
        <v>84</v>
      </c>
      <c r="AV1490" s="12" t="s">
        <v>80</v>
      </c>
      <c r="AW1490" s="12" t="s">
        <v>30</v>
      </c>
      <c r="AX1490" s="12" t="s">
        <v>73</v>
      </c>
      <c r="AY1490" s="156" t="s">
        <v>187</v>
      </c>
    </row>
    <row r="1491" spans="2:65" s="13" customFormat="1" ht="11.25">
      <c r="B1491" s="161"/>
      <c r="D1491" s="151" t="s">
        <v>197</v>
      </c>
      <c r="E1491" s="162" t="s">
        <v>1</v>
      </c>
      <c r="F1491" s="163" t="s">
        <v>1467</v>
      </c>
      <c r="H1491" s="164">
        <v>0.47499999999999998</v>
      </c>
      <c r="I1491" s="165"/>
      <c r="L1491" s="161"/>
      <c r="M1491" s="166"/>
      <c r="T1491" s="167"/>
      <c r="AT1491" s="162" t="s">
        <v>197</v>
      </c>
      <c r="AU1491" s="162" t="s">
        <v>84</v>
      </c>
      <c r="AV1491" s="13" t="s">
        <v>84</v>
      </c>
      <c r="AW1491" s="13" t="s">
        <v>30</v>
      </c>
      <c r="AX1491" s="13" t="s">
        <v>73</v>
      </c>
      <c r="AY1491" s="162" t="s">
        <v>187</v>
      </c>
    </row>
    <row r="1492" spans="2:65" s="12" customFormat="1" ht="11.25">
      <c r="B1492" s="155"/>
      <c r="D1492" s="151" t="s">
        <v>197</v>
      </c>
      <c r="E1492" s="156" t="s">
        <v>1</v>
      </c>
      <c r="F1492" s="157" t="s">
        <v>1442</v>
      </c>
      <c r="H1492" s="156" t="s">
        <v>1</v>
      </c>
      <c r="I1492" s="158"/>
      <c r="L1492" s="155"/>
      <c r="M1492" s="159"/>
      <c r="T1492" s="160"/>
      <c r="AT1492" s="156" t="s">
        <v>197</v>
      </c>
      <c r="AU1492" s="156" t="s">
        <v>84</v>
      </c>
      <c r="AV1492" s="12" t="s">
        <v>80</v>
      </c>
      <c r="AW1492" s="12" t="s">
        <v>30</v>
      </c>
      <c r="AX1492" s="12" t="s">
        <v>73</v>
      </c>
      <c r="AY1492" s="156" t="s">
        <v>187</v>
      </c>
    </row>
    <row r="1493" spans="2:65" s="13" customFormat="1" ht="11.25">
      <c r="B1493" s="161"/>
      <c r="D1493" s="151" t="s">
        <v>197</v>
      </c>
      <c r="E1493" s="162" t="s">
        <v>1</v>
      </c>
      <c r="F1493" s="163" t="s">
        <v>1468</v>
      </c>
      <c r="H1493" s="164">
        <v>0.75</v>
      </c>
      <c r="I1493" s="165"/>
      <c r="L1493" s="161"/>
      <c r="M1493" s="166"/>
      <c r="T1493" s="167"/>
      <c r="AT1493" s="162" t="s">
        <v>197</v>
      </c>
      <c r="AU1493" s="162" t="s">
        <v>84</v>
      </c>
      <c r="AV1493" s="13" t="s">
        <v>84</v>
      </c>
      <c r="AW1493" s="13" t="s">
        <v>30</v>
      </c>
      <c r="AX1493" s="13" t="s">
        <v>73</v>
      </c>
      <c r="AY1493" s="162" t="s">
        <v>187</v>
      </c>
    </row>
    <row r="1494" spans="2:65" s="14" customFormat="1" ht="11.25">
      <c r="B1494" s="168"/>
      <c r="D1494" s="151" t="s">
        <v>197</v>
      </c>
      <c r="E1494" s="169" t="s">
        <v>1</v>
      </c>
      <c r="F1494" s="170" t="s">
        <v>202</v>
      </c>
      <c r="H1494" s="171">
        <v>8.5249999999999986</v>
      </c>
      <c r="I1494" s="172"/>
      <c r="L1494" s="168"/>
      <c r="M1494" s="173"/>
      <c r="T1494" s="174"/>
      <c r="AT1494" s="169" t="s">
        <v>197</v>
      </c>
      <c r="AU1494" s="169" t="s">
        <v>84</v>
      </c>
      <c r="AV1494" s="14" t="s">
        <v>193</v>
      </c>
      <c r="AW1494" s="14" t="s">
        <v>30</v>
      </c>
      <c r="AX1494" s="14" t="s">
        <v>80</v>
      </c>
      <c r="AY1494" s="169" t="s">
        <v>187</v>
      </c>
    </row>
    <row r="1495" spans="2:65" s="1" customFormat="1" ht="44.25" customHeight="1">
      <c r="B1495" s="32"/>
      <c r="C1495" s="137" t="s">
        <v>1469</v>
      </c>
      <c r="D1495" s="137" t="s">
        <v>189</v>
      </c>
      <c r="E1495" s="138" t="s">
        <v>1470</v>
      </c>
      <c r="F1495" s="139" t="s">
        <v>1471</v>
      </c>
      <c r="G1495" s="140" t="s">
        <v>245</v>
      </c>
      <c r="H1495" s="141">
        <v>16.8</v>
      </c>
      <c r="I1495" s="142"/>
      <c r="J1495" s="143">
        <f>ROUND(I1495*H1495,2)</f>
        <v>0</v>
      </c>
      <c r="K1495" s="144"/>
      <c r="L1495" s="32"/>
      <c r="M1495" s="145" t="s">
        <v>1</v>
      </c>
      <c r="N1495" s="146" t="s">
        <v>39</v>
      </c>
      <c r="P1495" s="147">
        <f>O1495*H1495</f>
        <v>0</v>
      </c>
      <c r="Q1495" s="147">
        <v>0</v>
      </c>
      <c r="R1495" s="147">
        <f>Q1495*H1495</f>
        <v>0</v>
      </c>
      <c r="S1495" s="147">
        <v>0</v>
      </c>
      <c r="T1495" s="148">
        <f>S1495*H1495</f>
        <v>0</v>
      </c>
      <c r="AR1495" s="149" t="s">
        <v>287</v>
      </c>
      <c r="AT1495" s="149" t="s">
        <v>189</v>
      </c>
      <c r="AU1495" s="149" t="s">
        <v>84</v>
      </c>
      <c r="AY1495" s="17" t="s">
        <v>187</v>
      </c>
      <c r="BE1495" s="150">
        <f>IF(N1495="základní",J1495,0)</f>
        <v>0</v>
      </c>
      <c r="BF1495" s="150">
        <f>IF(N1495="snížená",J1495,0)</f>
        <v>0</v>
      </c>
      <c r="BG1495" s="150">
        <f>IF(N1495="zákl. přenesená",J1495,0)</f>
        <v>0</v>
      </c>
      <c r="BH1495" s="150">
        <f>IF(N1495="sníž. přenesená",J1495,0)</f>
        <v>0</v>
      </c>
      <c r="BI1495" s="150">
        <f>IF(N1495="nulová",J1495,0)</f>
        <v>0</v>
      </c>
      <c r="BJ1495" s="17" t="s">
        <v>84</v>
      </c>
      <c r="BK1495" s="150">
        <f>ROUND(I1495*H1495,2)</f>
        <v>0</v>
      </c>
      <c r="BL1495" s="17" t="s">
        <v>287</v>
      </c>
      <c r="BM1495" s="149" t="s">
        <v>1472</v>
      </c>
    </row>
    <row r="1496" spans="2:65" s="1" customFormat="1" ht="58.5">
      <c r="B1496" s="32"/>
      <c r="D1496" s="151" t="s">
        <v>195</v>
      </c>
      <c r="F1496" s="152" t="s">
        <v>1473</v>
      </c>
      <c r="I1496" s="153"/>
      <c r="L1496" s="32"/>
      <c r="M1496" s="154"/>
      <c r="T1496" s="56"/>
      <c r="AT1496" s="17" t="s">
        <v>195</v>
      </c>
      <c r="AU1496" s="17" t="s">
        <v>84</v>
      </c>
    </row>
    <row r="1497" spans="2:65" s="1" customFormat="1" ht="37.9" customHeight="1">
      <c r="B1497" s="32"/>
      <c r="C1497" s="137" t="s">
        <v>1474</v>
      </c>
      <c r="D1497" s="137" t="s">
        <v>189</v>
      </c>
      <c r="E1497" s="138" t="s">
        <v>1475</v>
      </c>
      <c r="F1497" s="139" t="s">
        <v>1476</v>
      </c>
      <c r="G1497" s="140" t="s">
        <v>245</v>
      </c>
      <c r="H1497" s="141">
        <v>518.87</v>
      </c>
      <c r="I1497" s="142"/>
      <c r="J1497" s="143">
        <f>ROUND(I1497*H1497,2)</f>
        <v>0</v>
      </c>
      <c r="K1497" s="144"/>
      <c r="L1497" s="32"/>
      <c r="M1497" s="145" t="s">
        <v>1</v>
      </c>
      <c r="N1497" s="146" t="s">
        <v>39</v>
      </c>
      <c r="P1497" s="147">
        <f>O1497*H1497</f>
        <v>0</v>
      </c>
      <c r="Q1497" s="147">
        <v>0</v>
      </c>
      <c r="R1497" s="147">
        <f>Q1497*H1497</f>
        <v>0</v>
      </c>
      <c r="S1497" s="147">
        <v>0</v>
      </c>
      <c r="T1497" s="148">
        <f>S1497*H1497</f>
        <v>0</v>
      </c>
      <c r="AR1497" s="149" t="s">
        <v>287</v>
      </c>
      <c r="AT1497" s="149" t="s">
        <v>189</v>
      </c>
      <c r="AU1497" s="149" t="s">
        <v>84</v>
      </c>
      <c r="AY1497" s="17" t="s">
        <v>187</v>
      </c>
      <c r="BE1497" s="150">
        <f>IF(N1497="základní",J1497,0)</f>
        <v>0</v>
      </c>
      <c r="BF1497" s="150">
        <f>IF(N1497="snížená",J1497,0)</f>
        <v>0</v>
      </c>
      <c r="BG1497" s="150">
        <f>IF(N1497="zákl. přenesená",J1497,0)</f>
        <v>0</v>
      </c>
      <c r="BH1497" s="150">
        <f>IF(N1497="sníž. přenesená",J1497,0)</f>
        <v>0</v>
      </c>
      <c r="BI1497" s="150">
        <f>IF(N1497="nulová",J1497,0)</f>
        <v>0</v>
      </c>
      <c r="BJ1497" s="17" t="s">
        <v>84</v>
      </c>
      <c r="BK1497" s="150">
        <f>ROUND(I1497*H1497,2)</f>
        <v>0</v>
      </c>
      <c r="BL1497" s="17" t="s">
        <v>287</v>
      </c>
      <c r="BM1497" s="149" t="s">
        <v>1477</v>
      </c>
    </row>
    <row r="1498" spans="2:65" s="1" customFormat="1" ht="58.5">
      <c r="B1498" s="32"/>
      <c r="D1498" s="151" t="s">
        <v>195</v>
      </c>
      <c r="F1498" s="152" t="s">
        <v>1473</v>
      </c>
      <c r="I1498" s="153"/>
      <c r="L1498" s="32"/>
      <c r="M1498" s="154"/>
      <c r="T1498" s="56"/>
      <c r="AT1498" s="17" t="s">
        <v>195</v>
      </c>
      <c r="AU1498" s="17" t="s">
        <v>84</v>
      </c>
    </row>
    <row r="1499" spans="2:65" s="1" customFormat="1" ht="16.5" customHeight="1">
      <c r="B1499" s="32"/>
      <c r="C1499" s="137" t="s">
        <v>1478</v>
      </c>
      <c r="D1499" s="137" t="s">
        <v>189</v>
      </c>
      <c r="E1499" s="138" t="s">
        <v>1479</v>
      </c>
      <c r="F1499" s="139" t="s">
        <v>1480</v>
      </c>
      <c r="G1499" s="140" t="s">
        <v>245</v>
      </c>
      <c r="H1499" s="141">
        <v>25.32</v>
      </c>
      <c r="I1499" s="142"/>
      <c r="J1499" s="143">
        <f>ROUND(I1499*H1499,2)</f>
        <v>0</v>
      </c>
      <c r="K1499" s="144"/>
      <c r="L1499" s="32"/>
      <c r="M1499" s="145" t="s">
        <v>1</v>
      </c>
      <c r="N1499" s="146" t="s">
        <v>39</v>
      </c>
      <c r="P1499" s="147">
        <f>O1499*H1499</f>
        <v>0</v>
      </c>
      <c r="Q1499" s="147">
        <v>0</v>
      </c>
      <c r="R1499" s="147">
        <f>Q1499*H1499</f>
        <v>0</v>
      </c>
      <c r="S1499" s="147">
        <v>0</v>
      </c>
      <c r="T1499" s="148">
        <f>S1499*H1499</f>
        <v>0</v>
      </c>
      <c r="AR1499" s="149" t="s">
        <v>287</v>
      </c>
      <c r="AT1499" s="149" t="s">
        <v>189</v>
      </c>
      <c r="AU1499" s="149" t="s">
        <v>84</v>
      </c>
      <c r="AY1499" s="17" t="s">
        <v>187</v>
      </c>
      <c r="BE1499" s="150">
        <f>IF(N1499="základní",J1499,0)</f>
        <v>0</v>
      </c>
      <c r="BF1499" s="150">
        <f>IF(N1499="snížená",J1499,0)</f>
        <v>0</v>
      </c>
      <c r="BG1499" s="150">
        <f>IF(N1499="zákl. přenesená",J1499,0)</f>
        <v>0</v>
      </c>
      <c r="BH1499" s="150">
        <f>IF(N1499="sníž. přenesená",J1499,0)</f>
        <v>0</v>
      </c>
      <c r="BI1499" s="150">
        <f>IF(N1499="nulová",J1499,0)</f>
        <v>0</v>
      </c>
      <c r="BJ1499" s="17" t="s">
        <v>84</v>
      </c>
      <c r="BK1499" s="150">
        <f>ROUND(I1499*H1499,2)</f>
        <v>0</v>
      </c>
      <c r="BL1499" s="17" t="s">
        <v>287</v>
      </c>
      <c r="BM1499" s="149" t="s">
        <v>1481</v>
      </c>
    </row>
    <row r="1500" spans="2:65" s="12" customFormat="1" ht="11.25">
      <c r="B1500" s="155"/>
      <c r="D1500" s="151" t="s">
        <v>197</v>
      </c>
      <c r="E1500" s="156" t="s">
        <v>1</v>
      </c>
      <c r="F1500" s="157" t="s">
        <v>379</v>
      </c>
      <c r="H1500" s="156" t="s">
        <v>1</v>
      </c>
      <c r="I1500" s="158"/>
      <c r="L1500" s="155"/>
      <c r="M1500" s="159"/>
      <c r="T1500" s="160"/>
      <c r="AT1500" s="156" t="s">
        <v>197</v>
      </c>
      <c r="AU1500" s="156" t="s">
        <v>84</v>
      </c>
      <c r="AV1500" s="12" t="s">
        <v>80</v>
      </c>
      <c r="AW1500" s="12" t="s">
        <v>30</v>
      </c>
      <c r="AX1500" s="12" t="s">
        <v>73</v>
      </c>
      <c r="AY1500" s="156" t="s">
        <v>187</v>
      </c>
    </row>
    <row r="1501" spans="2:65" s="12" customFormat="1" ht="11.25">
      <c r="B1501" s="155"/>
      <c r="D1501" s="151" t="s">
        <v>197</v>
      </c>
      <c r="E1501" s="156" t="s">
        <v>1</v>
      </c>
      <c r="F1501" s="157" t="s">
        <v>307</v>
      </c>
      <c r="H1501" s="156" t="s">
        <v>1</v>
      </c>
      <c r="I1501" s="158"/>
      <c r="L1501" s="155"/>
      <c r="M1501" s="159"/>
      <c r="T1501" s="160"/>
      <c r="AT1501" s="156" t="s">
        <v>197</v>
      </c>
      <c r="AU1501" s="156" t="s">
        <v>84</v>
      </c>
      <c r="AV1501" s="12" t="s">
        <v>80</v>
      </c>
      <c r="AW1501" s="12" t="s">
        <v>30</v>
      </c>
      <c r="AX1501" s="12" t="s">
        <v>73</v>
      </c>
      <c r="AY1501" s="156" t="s">
        <v>187</v>
      </c>
    </row>
    <row r="1502" spans="2:65" s="13" customFormat="1" ht="11.25">
      <c r="B1502" s="161"/>
      <c r="D1502" s="151" t="s">
        <v>197</v>
      </c>
      <c r="E1502" s="162" t="s">
        <v>1</v>
      </c>
      <c r="F1502" s="163" t="s">
        <v>1482</v>
      </c>
      <c r="H1502" s="164">
        <v>3.34</v>
      </c>
      <c r="I1502" s="165"/>
      <c r="L1502" s="161"/>
      <c r="M1502" s="166"/>
      <c r="T1502" s="167"/>
      <c r="AT1502" s="162" t="s">
        <v>197</v>
      </c>
      <c r="AU1502" s="162" t="s">
        <v>84</v>
      </c>
      <c r="AV1502" s="13" t="s">
        <v>84</v>
      </c>
      <c r="AW1502" s="13" t="s">
        <v>30</v>
      </c>
      <c r="AX1502" s="13" t="s">
        <v>73</v>
      </c>
      <c r="AY1502" s="162" t="s">
        <v>187</v>
      </c>
    </row>
    <row r="1503" spans="2:65" s="13" customFormat="1" ht="11.25">
      <c r="B1503" s="161"/>
      <c r="D1503" s="151" t="s">
        <v>197</v>
      </c>
      <c r="E1503" s="162" t="s">
        <v>1</v>
      </c>
      <c r="F1503" s="163" t="s">
        <v>1483</v>
      </c>
      <c r="H1503" s="164">
        <v>2.99</v>
      </c>
      <c r="I1503" s="165"/>
      <c r="L1503" s="161"/>
      <c r="M1503" s="166"/>
      <c r="T1503" s="167"/>
      <c r="AT1503" s="162" t="s">
        <v>197</v>
      </c>
      <c r="AU1503" s="162" t="s">
        <v>84</v>
      </c>
      <c r="AV1503" s="13" t="s">
        <v>84</v>
      </c>
      <c r="AW1503" s="13" t="s">
        <v>30</v>
      </c>
      <c r="AX1503" s="13" t="s">
        <v>73</v>
      </c>
      <c r="AY1503" s="162" t="s">
        <v>187</v>
      </c>
    </row>
    <row r="1504" spans="2:65" s="13" customFormat="1" ht="11.25">
      <c r="B1504" s="161"/>
      <c r="D1504" s="151" t="s">
        <v>197</v>
      </c>
      <c r="E1504" s="162" t="s">
        <v>1</v>
      </c>
      <c r="F1504" s="163" t="s">
        <v>1483</v>
      </c>
      <c r="H1504" s="164">
        <v>2.99</v>
      </c>
      <c r="I1504" s="165"/>
      <c r="L1504" s="161"/>
      <c r="M1504" s="166"/>
      <c r="T1504" s="167"/>
      <c r="AT1504" s="162" t="s">
        <v>197</v>
      </c>
      <c r="AU1504" s="162" t="s">
        <v>84</v>
      </c>
      <c r="AV1504" s="13" t="s">
        <v>84</v>
      </c>
      <c r="AW1504" s="13" t="s">
        <v>30</v>
      </c>
      <c r="AX1504" s="13" t="s">
        <v>73</v>
      </c>
      <c r="AY1504" s="162" t="s">
        <v>187</v>
      </c>
    </row>
    <row r="1505" spans="2:65" s="13" customFormat="1" ht="11.25">
      <c r="B1505" s="161"/>
      <c r="D1505" s="151" t="s">
        <v>197</v>
      </c>
      <c r="E1505" s="162" t="s">
        <v>1</v>
      </c>
      <c r="F1505" s="163" t="s">
        <v>1482</v>
      </c>
      <c r="H1505" s="164">
        <v>3.34</v>
      </c>
      <c r="I1505" s="165"/>
      <c r="L1505" s="161"/>
      <c r="M1505" s="166"/>
      <c r="T1505" s="167"/>
      <c r="AT1505" s="162" t="s">
        <v>197</v>
      </c>
      <c r="AU1505" s="162" t="s">
        <v>84</v>
      </c>
      <c r="AV1505" s="13" t="s">
        <v>84</v>
      </c>
      <c r="AW1505" s="13" t="s">
        <v>30</v>
      </c>
      <c r="AX1505" s="13" t="s">
        <v>73</v>
      </c>
      <c r="AY1505" s="162" t="s">
        <v>187</v>
      </c>
    </row>
    <row r="1506" spans="2:65" s="12" customFormat="1" ht="11.25">
      <c r="B1506" s="155"/>
      <c r="D1506" s="151" t="s">
        <v>197</v>
      </c>
      <c r="E1506" s="156" t="s">
        <v>1</v>
      </c>
      <c r="F1506" s="157" t="s">
        <v>311</v>
      </c>
      <c r="H1506" s="156" t="s">
        <v>1</v>
      </c>
      <c r="I1506" s="158"/>
      <c r="L1506" s="155"/>
      <c r="M1506" s="159"/>
      <c r="T1506" s="160"/>
      <c r="AT1506" s="156" t="s">
        <v>197</v>
      </c>
      <c r="AU1506" s="156" t="s">
        <v>84</v>
      </c>
      <c r="AV1506" s="12" t="s">
        <v>80</v>
      </c>
      <c r="AW1506" s="12" t="s">
        <v>30</v>
      </c>
      <c r="AX1506" s="12" t="s">
        <v>73</v>
      </c>
      <c r="AY1506" s="156" t="s">
        <v>187</v>
      </c>
    </row>
    <row r="1507" spans="2:65" s="13" customFormat="1" ht="11.25">
      <c r="B1507" s="161"/>
      <c r="D1507" s="151" t="s">
        <v>197</v>
      </c>
      <c r="E1507" s="162" t="s">
        <v>1</v>
      </c>
      <c r="F1507" s="163" t="s">
        <v>1482</v>
      </c>
      <c r="H1507" s="164">
        <v>3.34</v>
      </c>
      <c r="I1507" s="165"/>
      <c r="L1507" s="161"/>
      <c r="M1507" s="166"/>
      <c r="T1507" s="167"/>
      <c r="AT1507" s="162" t="s">
        <v>197</v>
      </c>
      <c r="AU1507" s="162" t="s">
        <v>84</v>
      </c>
      <c r="AV1507" s="13" t="s">
        <v>84</v>
      </c>
      <c r="AW1507" s="13" t="s">
        <v>30</v>
      </c>
      <c r="AX1507" s="13" t="s">
        <v>73</v>
      </c>
      <c r="AY1507" s="162" t="s">
        <v>187</v>
      </c>
    </row>
    <row r="1508" spans="2:65" s="13" customFormat="1" ht="11.25">
      <c r="B1508" s="161"/>
      <c r="D1508" s="151" t="s">
        <v>197</v>
      </c>
      <c r="E1508" s="162" t="s">
        <v>1</v>
      </c>
      <c r="F1508" s="163" t="s">
        <v>1483</v>
      </c>
      <c r="H1508" s="164">
        <v>2.99</v>
      </c>
      <c r="I1508" s="165"/>
      <c r="L1508" s="161"/>
      <c r="M1508" s="166"/>
      <c r="T1508" s="167"/>
      <c r="AT1508" s="162" t="s">
        <v>197</v>
      </c>
      <c r="AU1508" s="162" t="s">
        <v>84</v>
      </c>
      <c r="AV1508" s="13" t="s">
        <v>84</v>
      </c>
      <c r="AW1508" s="13" t="s">
        <v>30</v>
      </c>
      <c r="AX1508" s="13" t="s">
        <v>73</v>
      </c>
      <c r="AY1508" s="162" t="s">
        <v>187</v>
      </c>
    </row>
    <row r="1509" spans="2:65" s="13" customFormat="1" ht="11.25">
      <c r="B1509" s="161"/>
      <c r="D1509" s="151" t="s">
        <v>197</v>
      </c>
      <c r="E1509" s="162" t="s">
        <v>1</v>
      </c>
      <c r="F1509" s="163" t="s">
        <v>1483</v>
      </c>
      <c r="H1509" s="164">
        <v>2.99</v>
      </c>
      <c r="I1509" s="165"/>
      <c r="L1509" s="161"/>
      <c r="M1509" s="166"/>
      <c r="T1509" s="167"/>
      <c r="AT1509" s="162" t="s">
        <v>197</v>
      </c>
      <c r="AU1509" s="162" t="s">
        <v>84</v>
      </c>
      <c r="AV1509" s="13" t="s">
        <v>84</v>
      </c>
      <c r="AW1509" s="13" t="s">
        <v>30</v>
      </c>
      <c r="AX1509" s="13" t="s">
        <v>73</v>
      </c>
      <c r="AY1509" s="162" t="s">
        <v>187</v>
      </c>
    </row>
    <row r="1510" spans="2:65" s="13" customFormat="1" ht="11.25">
      <c r="B1510" s="161"/>
      <c r="D1510" s="151" t="s">
        <v>197</v>
      </c>
      <c r="E1510" s="162" t="s">
        <v>1</v>
      </c>
      <c r="F1510" s="163" t="s">
        <v>1482</v>
      </c>
      <c r="H1510" s="164">
        <v>3.34</v>
      </c>
      <c r="I1510" s="165"/>
      <c r="L1510" s="161"/>
      <c r="M1510" s="166"/>
      <c r="T1510" s="167"/>
      <c r="AT1510" s="162" t="s">
        <v>197</v>
      </c>
      <c r="AU1510" s="162" t="s">
        <v>84</v>
      </c>
      <c r="AV1510" s="13" t="s">
        <v>84</v>
      </c>
      <c r="AW1510" s="13" t="s">
        <v>30</v>
      </c>
      <c r="AX1510" s="13" t="s">
        <v>73</v>
      </c>
      <c r="AY1510" s="162" t="s">
        <v>187</v>
      </c>
    </row>
    <row r="1511" spans="2:65" s="14" customFormat="1" ht="11.25">
      <c r="B1511" s="168"/>
      <c r="D1511" s="151" t="s">
        <v>197</v>
      </c>
      <c r="E1511" s="169" t="s">
        <v>1</v>
      </c>
      <c r="F1511" s="170" t="s">
        <v>202</v>
      </c>
      <c r="H1511" s="171">
        <v>25.320000000000004</v>
      </c>
      <c r="I1511" s="172"/>
      <c r="L1511" s="168"/>
      <c r="M1511" s="173"/>
      <c r="T1511" s="174"/>
      <c r="AT1511" s="169" t="s">
        <v>197</v>
      </c>
      <c r="AU1511" s="169" t="s">
        <v>84</v>
      </c>
      <c r="AV1511" s="14" t="s">
        <v>193</v>
      </c>
      <c r="AW1511" s="14" t="s">
        <v>30</v>
      </c>
      <c r="AX1511" s="14" t="s">
        <v>80</v>
      </c>
      <c r="AY1511" s="169" t="s">
        <v>187</v>
      </c>
    </row>
    <row r="1512" spans="2:65" s="1" customFormat="1" ht="21.75" customHeight="1">
      <c r="B1512" s="32"/>
      <c r="C1512" s="137" t="s">
        <v>1484</v>
      </c>
      <c r="D1512" s="137" t="s">
        <v>189</v>
      </c>
      <c r="E1512" s="138" t="s">
        <v>1485</v>
      </c>
      <c r="F1512" s="139" t="s">
        <v>1486</v>
      </c>
      <c r="G1512" s="140" t="s">
        <v>245</v>
      </c>
      <c r="H1512" s="141">
        <v>297.58</v>
      </c>
      <c r="I1512" s="142"/>
      <c r="J1512" s="143">
        <f>ROUND(I1512*H1512,2)</f>
        <v>0</v>
      </c>
      <c r="K1512" s="144"/>
      <c r="L1512" s="32"/>
      <c r="M1512" s="145" t="s">
        <v>1</v>
      </c>
      <c r="N1512" s="146" t="s">
        <v>39</v>
      </c>
      <c r="P1512" s="147">
        <f>O1512*H1512</f>
        <v>0</v>
      </c>
      <c r="Q1512" s="147">
        <v>0</v>
      </c>
      <c r="R1512" s="147">
        <f>Q1512*H1512</f>
        <v>0</v>
      </c>
      <c r="S1512" s="147">
        <v>0</v>
      </c>
      <c r="T1512" s="148">
        <f>S1512*H1512</f>
        <v>0</v>
      </c>
      <c r="AR1512" s="149" t="s">
        <v>287</v>
      </c>
      <c r="AT1512" s="149" t="s">
        <v>189</v>
      </c>
      <c r="AU1512" s="149" t="s">
        <v>84</v>
      </c>
      <c r="AY1512" s="17" t="s">
        <v>187</v>
      </c>
      <c r="BE1512" s="150">
        <f>IF(N1512="základní",J1512,0)</f>
        <v>0</v>
      </c>
      <c r="BF1512" s="150">
        <f>IF(N1512="snížená",J1512,0)</f>
        <v>0</v>
      </c>
      <c r="BG1512" s="150">
        <f>IF(N1512="zákl. přenesená",J1512,0)</f>
        <v>0</v>
      </c>
      <c r="BH1512" s="150">
        <f>IF(N1512="sníž. přenesená",J1512,0)</f>
        <v>0</v>
      </c>
      <c r="BI1512" s="150">
        <f>IF(N1512="nulová",J1512,0)</f>
        <v>0</v>
      </c>
      <c r="BJ1512" s="17" t="s">
        <v>84</v>
      </c>
      <c r="BK1512" s="150">
        <f>ROUND(I1512*H1512,2)</f>
        <v>0</v>
      </c>
      <c r="BL1512" s="17" t="s">
        <v>287</v>
      </c>
      <c r="BM1512" s="149" t="s">
        <v>1487</v>
      </c>
    </row>
    <row r="1513" spans="2:65" s="12" customFormat="1" ht="11.25">
      <c r="B1513" s="155"/>
      <c r="D1513" s="151" t="s">
        <v>197</v>
      </c>
      <c r="E1513" s="156" t="s">
        <v>1</v>
      </c>
      <c r="F1513" s="157" t="s">
        <v>379</v>
      </c>
      <c r="H1513" s="156" t="s">
        <v>1</v>
      </c>
      <c r="I1513" s="158"/>
      <c r="L1513" s="155"/>
      <c r="M1513" s="159"/>
      <c r="T1513" s="160"/>
      <c r="AT1513" s="156" t="s">
        <v>197</v>
      </c>
      <c r="AU1513" s="156" t="s">
        <v>84</v>
      </c>
      <c r="AV1513" s="12" t="s">
        <v>80</v>
      </c>
      <c r="AW1513" s="12" t="s">
        <v>30</v>
      </c>
      <c r="AX1513" s="12" t="s">
        <v>73</v>
      </c>
      <c r="AY1513" s="156" t="s">
        <v>187</v>
      </c>
    </row>
    <row r="1514" spans="2:65" s="12" customFormat="1" ht="11.25">
      <c r="B1514" s="155"/>
      <c r="D1514" s="151" t="s">
        <v>197</v>
      </c>
      <c r="E1514" s="156" t="s">
        <v>1</v>
      </c>
      <c r="F1514" s="157" t="s">
        <v>307</v>
      </c>
      <c r="H1514" s="156" t="s">
        <v>1</v>
      </c>
      <c r="I1514" s="158"/>
      <c r="L1514" s="155"/>
      <c r="M1514" s="159"/>
      <c r="T1514" s="160"/>
      <c r="AT1514" s="156" t="s">
        <v>197</v>
      </c>
      <c r="AU1514" s="156" t="s">
        <v>84</v>
      </c>
      <c r="AV1514" s="12" t="s">
        <v>80</v>
      </c>
      <c r="AW1514" s="12" t="s">
        <v>30</v>
      </c>
      <c r="AX1514" s="12" t="s">
        <v>73</v>
      </c>
      <c r="AY1514" s="156" t="s">
        <v>187</v>
      </c>
    </row>
    <row r="1515" spans="2:65" s="13" customFormat="1" ht="11.25">
      <c r="B1515" s="161"/>
      <c r="D1515" s="151" t="s">
        <v>197</v>
      </c>
      <c r="E1515" s="162" t="s">
        <v>1</v>
      </c>
      <c r="F1515" s="163" t="s">
        <v>1488</v>
      </c>
      <c r="H1515" s="164">
        <v>73.459999999999994</v>
      </c>
      <c r="I1515" s="165"/>
      <c r="L1515" s="161"/>
      <c r="M1515" s="166"/>
      <c r="T1515" s="167"/>
      <c r="AT1515" s="162" t="s">
        <v>197</v>
      </c>
      <c r="AU1515" s="162" t="s">
        <v>84</v>
      </c>
      <c r="AV1515" s="13" t="s">
        <v>84</v>
      </c>
      <c r="AW1515" s="13" t="s">
        <v>30</v>
      </c>
      <c r="AX1515" s="13" t="s">
        <v>73</v>
      </c>
      <c r="AY1515" s="162" t="s">
        <v>187</v>
      </c>
    </row>
    <row r="1516" spans="2:65" s="13" customFormat="1" ht="11.25">
      <c r="B1516" s="161"/>
      <c r="D1516" s="151" t="s">
        <v>197</v>
      </c>
      <c r="E1516" s="162" t="s">
        <v>1</v>
      </c>
      <c r="F1516" s="163" t="s">
        <v>1489</v>
      </c>
      <c r="H1516" s="164">
        <v>72.58</v>
      </c>
      <c r="I1516" s="165"/>
      <c r="L1516" s="161"/>
      <c r="M1516" s="166"/>
      <c r="T1516" s="167"/>
      <c r="AT1516" s="162" t="s">
        <v>197</v>
      </c>
      <c r="AU1516" s="162" t="s">
        <v>84</v>
      </c>
      <c r="AV1516" s="13" t="s">
        <v>84</v>
      </c>
      <c r="AW1516" s="13" t="s">
        <v>30</v>
      </c>
      <c r="AX1516" s="13" t="s">
        <v>73</v>
      </c>
      <c r="AY1516" s="162" t="s">
        <v>187</v>
      </c>
    </row>
    <row r="1517" spans="2:65" s="12" customFormat="1" ht="11.25">
      <c r="B1517" s="155"/>
      <c r="D1517" s="151" t="s">
        <v>197</v>
      </c>
      <c r="E1517" s="156" t="s">
        <v>1</v>
      </c>
      <c r="F1517" s="157" t="s">
        <v>311</v>
      </c>
      <c r="H1517" s="156" t="s">
        <v>1</v>
      </c>
      <c r="I1517" s="158"/>
      <c r="L1517" s="155"/>
      <c r="M1517" s="159"/>
      <c r="T1517" s="160"/>
      <c r="AT1517" s="156" t="s">
        <v>197</v>
      </c>
      <c r="AU1517" s="156" t="s">
        <v>84</v>
      </c>
      <c r="AV1517" s="12" t="s">
        <v>80</v>
      </c>
      <c r="AW1517" s="12" t="s">
        <v>30</v>
      </c>
      <c r="AX1517" s="12" t="s">
        <v>73</v>
      </c>
      <c r="AY1517" s="156" t="s">
        <v>187</v>
      </c>
    </row>
    <row r="1518" spans="2:65" s="13" customFormat="1" ht="11.25">
      <c r="B1518" s="161"/>
      <c r="D1518" s="151" t="s">
        <v>197</v>
      </c>
      <c r="E1518" s="162" t="s">
        <v>1</v>
      </c>
      <c r="F1518" s="163" t="s">
        <v>1490</v>
      </c>
      <c r="H1518" s="164">
        <v>76.239999999999995</v>
      </c>
      <c r="I1518" s="165"/>
      <c r="L1518" s="161"/>
      <c r="M1518" s="166"/>
      <c r="T1518" s="167"/>
      <c r="AT1518" s="162" t="s">
        <v>197</v>
      </c>
      <c r="AU1518" s="162" t="s">
        <v>84</v>
      </c>
      <c r="AV1518" s="13" t="s">
        <v>84</v>
      </c>
      <c r="AW1518" s="13" t="s">
        <v>30</v>
      </c>
      <c r="AX1518" s="13" t="s">
        <v>73</v>
      </c>
      <c r="AY1518" s="162" t="s">
        <v>187</v>
      </c>
    </row>
    <row r="1519" spans="2:65" s="13" customFormat="1" ht="11.25">
      <c r="B1519" s="161"/>
      <c r="D1519" s="151" t="s">
        <v>197</v>
      </c>
      <c r="E1519" s="162" t="s">
        <v>1</v>
      </c>
      <c r="F1519" s="163" t="s">
        <v>1491</v>
      </c>
      <c r="H1519" s="164">
        <v>75.3</v>
      </c>
      <c r="I1519" s="165"/>
      <c r="L1519" s="161"/>
      <c r="M1519" s="166"/>
      <c r="T1519" s="167"/>
      <c r="AT1519" s="162" t="s">
        <v>197</v>
      </c>
      <c r="AU1519" s="162" t="s">
        <v>84</v>
      </c>
      <c r="AV1519" s="13" t="s">
        <v>84</v>
      </c>
      <c r="AW1519" s="13" t="s">
        <v>30</v>
      </c>
      <c r="AX1519" s="13" t="s">
        <v>73</v>
      </c>
      <c r="AY1519" s="162" t="s">
        <v>187</v>
      </c>
    </row>
    <row r="1520" spans="2:65" s="14" customFormat="1" ht="11.25">
      <c r="B1520" s="168"/>
      <c r="D1520" s="151" t="s">
        <v>197</v>
      </c>
      <c r="E1520" s="169" t="s">
        <v>1</v>
      </c>
      <c r="F1520" s="170" t="s">
        <v>202</v>
      </c>
      <c r="H1520" s="171">
        <v>297.58</v>
      </c>
      <c r="I1520" s="172"/>
      <c r="L1520" s="168"/>
      <c r="M1520" s="173"/>
      <c r="T1520" s="174"/>
      <c r="AT1520" s="169" t="s">
        <v>197</v>
      </c>
      <c r="AU1520" s="169" t="s">
        <v>84</v>
      </c>
      <c r="AV1520" s="14" t="s">
        <v>193</v>
      </c>
      <c r="AW1520" s="14" t="s">
        <v>30</v>
      </c>
      <c r="AX1520" s="14" t="s">
        <v>80</v>
      </c>
      <c r="AY1520" s="169" t="s">
        <v>187</v>
      </c>
    </row>
    <row r="1521" spans="2:65" s="1" customFormat="1" ht="24.2" customHeight="1">
      <c r="B1521" s="32"/>
      <c r="C1521" s="137" t="s">
        <v>1492</v>
      </c>
      <c r="D1521" s="137" t="s">
        <v>189</v>
      </c>
      <c r="E1521" s="138" t="s">
        <v>1493</v>
      </c>
      <c r="F1521" s="139" t="s">
        <v>1494</v>
      </c>
      <c r="G1521" s="140" t="s">
        <v>245</v>
      </c>
      <c r="H1521" s="141">
        <v>518.87</v>
      </c>
      <c r="I1521" s="142"/>
      <c r="J1521" s="143">
        <f>ROUND(I1521*H1521,2)</f>
        <v>0</v>
      </c>
      <c r="K1521" s="144"/>
      <c r="L1521" s="32"/>
      <c r="M1521" s="145" t="s">
        <v>1</v>
      </c>
      <c r="N1521" s="146" t="s">
        <v>39</v>
      </c>
      <c r="P1521" s="147">
        <f>O1521*H1521</f>
        <v>0</v>
      </c>
      <c r="Q1521" s="147">
        <v>0</v>
      </c>
      <c r="R1521" s="147">
        <f>Q1521*H1521</f>
        <v>0</v>
      </c>
      <c r="S1521" s="147">
        <v>0</v>
      </c>
      <c r="T1521" s="148">
        <f>S1521*H1521</f>
        <v>0</v>
      </c>
      <c r="AR1521" s="149" t="s">
        <v>287</v>
      </c>
      <c r="AT1521" s="149" t="s">
        <v>189</v>
      </c>
      <c r="AU1521" s="149" t="s">
        <v>84</v>
      </c>
      <c r="AY1521" s="17" t="s">
        <v>187</v>
      </c>
      <c r="BE1521" s="150">
        <f>IF(N1521="základní",J1521,0)</f>
        <v>0</v>
      </c>
      <c r="BF1521" s="150">
        <f>IF(N1521="snížená",J1521,0)</f>
        <v>0</v>
      </c>
      <c r="BG1521" s="150">
        <f>IF(N1521="zákl. přenesená",J1521,0)</f>
        <v>0</v>
      </c>
      <c r="BH1521" s="150">
        <f>IF(N1521="sníž. přenesená",J1521,0)</f>
        <v>0</v>
      </c>
      <c r="BI1521" s="150">
        <f>IF(N1521="nulová",J1521,0)</f>
        <v>0</v>
      </c>
      <c r="BJ1521" s="17" t="s">
        <v>84</v>
      </c>
      <c r="BK1521" s="150">
        <f>ROUND(I1521*H1521,2)</f>
        <v>0</v>
      </c>
      <c r="BL1521" s="17" t="s">
        <v>287</v>
      </c>
      <c r="BM1521" s="149" t="s">
        <v>1495</v>
      </c>
    </row>
    <row r="1522" spans="2:65" s="1" customFormat="1" ht="29.25">
      <c r="B1522" s="32"/>
      <c r="D1522" s="151" t="s">
        <v>195</v>
      </c>
      <c r="F1522" s="152" t="s">
        <v>1496</v>
      </c>
      <c r="I1522" s="153"/>
      <c r="L1522" s="32"/>
      <c r="M1522" s="154"/>
      <c r="T1522" s="56"/>
      <c r="AT1522" s="17" t="s">
        <v>195</v>
      </c>
      <c r="AU1522" s="17" t="s">
        <v>84</v>
      </c>
    </row>
    <row r="1523" spans="2:65" s="1" customFormat="1" ht="21.75" customHeight="1">
      <c r="B1523" s="32"/>
      <c r="C1523" s="175" t="s">
        <v>1497</v>
      </c>
      <c r="D1523" s="175" t="s">
        <v>338</v>
      </c>
      <c r="E1523" s="176" t="s">
        <v>1498</v>
      </c>
      <c r="F1523" s="177" t="s">
        <v>1499</v>
      </c>
      <c r="G1523" s="178" t="s">
        <v>192</v>
      </c>
      <c r="H1523" s="179">
        <v>11.247999999999999</v>
      </c>
      <c r="I1523" s="180"/>
      <c r="J1523" s="181">
        <f>ROUND(I1523*H1523,2)</f>
        <v>0</v>
      </c>
      <c r="K1523" s="182"/>
      <c r="L1523" s="183"/>
      <c r="M1523" s="184" t="s">
        <v>1</v>
      </c>
      <c r="N1523" s="185" t="s">
        <v>39</v>
      </c>
      <c r="P1523" s="147">
        <f>O1523*H1523</f>
        <v>0</v>
      </c>
      <c r="Q1523" s="147">
        <v>0</v>
      </c>
      <c r="R1523" s="147">
        <f>Q1523*H1523</f>
        <v>0</v>
      </c>
      <c r="S1523" s="147">
        <v>0</v>
      </c>
      <c r="T1523" s="148">
        <f>S1523*H1523</f>
        <v>0</v>
      </c>
      <c r="AR1523" s="149" t="s">
        <v>388</v>
      </c>
      <c r="AT1523" s="149" t="s">
        <v>338</v>
      </c>
      <c r="AU1523" s="149" t="s">
        <v>84</v>
      </c>
      <c r="AY1523" s="17" t="s">
        <v>187</v>
      </c>
      <c r="BE1523" s="150">
        <f>IF(N1523="základní",J1523,0)</f>
        <v>0</v>
      </c>
      <c r="BF1523" s="150">
        <f>IF(N1523="snížená",J1523,0)</f>
        <v>0</v>
      </c>
      <c r="BG1523" s="150">
        <f>IF(N1523="zákl. přenesená",J1523,0)</f>
        <v>0</v>
      </c>
      <c r="BH1523" s="150">
        <f>IF(N1523="sníž. přenesená",J1523,0)</f>
        <v>0</v>
      </c>
      <c r="BI1523" s="150">
        <f>IF(N1523="nulová",J1523,0)</f>
        <v>0</v>
      </c>
      <c r="BJ1523" s="17" t="s">
        <v>84</v>
      </c>
      <c r="BK1523" s="150">
        <f>ROUND(I1523*H1523,2)</f>
        <v>0</v>
      </c>
      <c r="BL1523" s="17" t="s">
        <v>287</v>
      </c>
      <c r="BM1523" s="149" t="s">
        <v>1500</v>
      </c>
    </row>
    <row r="1524" spans="2:65" s="12" customFormat="1" ht="11.25">
      <c r="B1524" s="155"/>
      <c r="D1524" s="151" t="s">
        <v>197</v>
      </c>
      <c r="E1524" s="156" t="s">
        <v>1</v>
      </c>
      <c r="F1524" s="157" t="s">
        <v>1501</v>
      </c>
      <c r="H1524" s="156" t="s">
        <v>1</v>
      </c>
      <c r="I1524" s="158"/>
      <c r="L1524" s="155"/>
      <c r="M1524" s="159"/>
      <c r="T1524" s="160"/>
      <c r="AT1524" s="156" t="s">
        <v>197</v>
      </c>
      <c r="AU1524" s="156" t="s">
        <v>84</v>
      </c>
      <c r="AV1524" s="12" t="s">
        <v>80</v>
      </c>
      <c r="AW1524" s="12" t="s">
        <v>30</v>
      </c>
      <c r="AX1524" s="12" t="s">
        <v>73</v>
      </c>
      <c r="AY1524" s="156" t="s">
        <v>187</v>
      </c>
    </row>
    <row r="1525" spans="2:65" s="12" customFormat="1" ht="11.25">
      <c r="B1525" s="155"/>
      <c r="D1525" s="151" t="s">
        <v>197</v>
      </c>
      <c r="E1525" s="156" t="s">
        <v>1</v>
      </c>
      <c r="F1525" s="157" t="s">
        <v>1502</v>
      </c>
      <c r="H1525" s="156" t="s">
        <v>1</v>
      </c>
      <c r="I1525" s="158"/>
      <c r="L1525" s="155"/>
      <c r="M1525" s="159"/>
      <c r="T1525" s="160"/>
      <c r="AT1525" s="156" t="s">
        <v>197</v>
      </c>
      <c r="AU1525" s="156" t="s">
        <v>84</v>
      </c>
      <c r="AV1525" s="12" t="s">
        <v>80</v>
      </c>
      <c r="AW1525" s="12" t="s">
        <v>30</v>
      </c>
      <c r="AX1525" s="12" t="s">
        <v>73</v>
      </c>
      <c r="AY1525" s="156" t="s">
        <v>187</v>
      </c>
    </row>
    <row r="1526" spans="2:65" s="14" customFormat="1" ht="11.25">
      <c r="B1526" s="168"/>
      <c r="D1526" s="151" t="s">
        <v>197</v>
      </c>
      <c r="E1526" s="169" t="s">
        <v>1</v>
      </c>
      <c r="F1526" s="170" t="s">
        <v>202</v>
      </c>
      <c r="H1526" s="171">
        <v>0</v>
      </c>
      <c r="I1526" s="172"/>
      <c r="L1526" s="168"/>
      <c r="M1526" s="173"/>
      <c r="T1526" s="174"/>
      <c r="AT1526" s="169" t="s">
        <v>197</v>
      </c>
      <c r="AU1526" s="169" t="s">
        <v>84</v>
      </c>
      <c r="AV1526" s="14" t="s">
        <v>193</v>
      </c>
      <c r="AW1526" s="14" t="s">
        <v>30</v>
      </c>
      <c r="AX1526" s="14" t="s">
        <v>73</v>
      </c>
      <c r="AY1526" s="169" t="s">
        <v>187</v>
      </c>
    </row>
    <row r="1527" spans="2:65" s="13" customFormat="1" ht="11.25">
      <c r="B1527" s="161"/>
      <c r="D1527" s="151" t="s">
        <v>197</v>
      </c>
      <c r="E1527" s="162" t="s">
        <v>1</v>
      </c>
      <c r="F1527" s="163" t="s">
        <v>1503</v>
      </c>
      <c r="H1527" s="164">
        <v>11.247999999999999</v>
      </c>
      <c r="I1527" s="165"/>
      <c r="L1527" s="161"/>
      <c r="M1527" s="166"/>
      <c r="T1527" s="167"/>
      <c r="AT1527" s="162" t="s">
        <v>197</v>
      </c>
      <c r="AU1527" s="162" t="s">
        <v>84</v>
      </c>
      <c r="AV1527" s="13" t="s">
        <v>84</v>
      </c>
      <c r="AW1527" s="13" t="s">
        <v>30</v>
      </c>
      <c r="AX1527" s="13" t="s">
        <v>73</v>
      </c>
      <c r="AY1527" s="162" t="s">
        <v>187</v>
      </c>
    </row>
    <row r="1528" spans="2:65" s="14" customFormat="1" ht="11.25">
      <c r="B1528" s="168"/>
      <c r="D1528" s="151" t="s">
        <v>197</v>
      </c>
      <c r="E1528" s="169" t="s">
        <v>1</v>
      </c>
      <c r="F1528" s="170" t="s">
        <v>202</v>
      </c>
      <c r="H1528" s="171">
        <v>11.247999999999999</v>
      </c>
      <c r="I1528" s="172"/>
      <c r="L1528" s="168"/>
      <c r="M1528" s="173"/>
      <c r="T1528" s="174"/>
      <c r="AT1528" s="169" t="s">
        <v>197</v>
      </c>
      <c r="AU1528" s="169" t="s">
        <v>84</v>
      </c>
      <c r="AV1528" s="14" t="s">
        <v>193</v>
      </c>
      <c r="AW1528" s="14" t="s">
        <v>30</v>
      </c>
      <c r="AX1528" s="14" t="s">
        <v>80</v>
      </c>
      <c r="AY1528" s="169" t="s">
        <v>187</v>
      </c>
    </row>
    <row r="1529" spans="2:65" s="1" customFormat="1" ht="24.2" customHeight="1">
      <c r="B1529" s="32"/>
      <c r="C1529" s="137" t="s">
        <v>1504</v>
      </c>
      <c r="D1529" s="137" t="s">
        <v>189</v>
      </c>
      <c r="E1529" s="138" t="s">
        <v>1505</v>
      </c>
      <c r="F1529" s="139" t="s">
        <v>1506</v>
      </c>
      <c r="G1529" s="140" t="s">
        <v>245</v>
      </c>
      <c r="H1529" s="141">
        <v>518.87</v>
      </c>
      <c r="I1529" s="142"/>
      <c r="J1529" s="143">
        <f>ROUND(I1529*H1529,2)</f>
        <v>0</v>
      </c>
      <c r="K1529" s="144"/>
      <c r="L1529" s="32"/>
      <c r="M1529" s="145" t="s">
        <v>1</v>
      </c>
      <c r="N1529" s="146" t="s">
        <v>39</v>
      </c>
      <c r="P1529" s="147">
        <f>O1529*H1529</f>
        <v>0</v>
      </c>
      <c r="Q1529" s="147">
        <v>0</v>
      </c>
      <c r="R1529" s="147">
        <f>Q1529*H1529</f>
        <v>0</v>
      </c>
      <c r="S1529" s="147">
        <v>0</v>
      </c>
      <c r="T1529" s="148">
        <f>S1529*H1529</f>
        <v>0</v>
      </c>
      <c r="AR1529" s="149" t="s">
        <v>287</v>
      </c>
      <c r="AT1529" s="149" t="s">
        <v>189</v>
      </c>
      <c r="AU1529" s="149" t="s">
        <v>84</v>
      </c>
      <c r="AY1529" s="17" t="s">
        <v>187</v>
      </c>
      <c r="BE1529" s="150">
        <f>IF(N1529="základní",J1529,0)</f>
        <v>0</v>
      </c>
      <c r="BF1529" s="150">
        <f>IF(N1529="snížená",J1529,0)</f>
        <v>0</v>
      </c>
      <c r="BG1529" s="150">
        <f>IF(N1529="zákl. přenesená",J1529,0)</f>
        <v>0</v>
      </c>
      <c r="BH1529" s="150">
        <f>IF(N1529="sníž. přenesená",J1529,0)</f>
        <v>0</v>
      </c>
      <c r="BI1529" s="150">
        <f>IF(N1529="nulová",J1529,0)</f>
        <v>0</v>
      </c>
      <c r="BJ1529" s="17" t="s">
        <v>84</v>
      </c>
      <c r="BK1529" s="150">
        <f>ROUND(I1529*H1529,2)</f>
        <v>0</v>
      </c>
      <c r="BL1529" s="17" t="s">
        <v>287</v>
      </c>
      <c r="BM1529" s="149" t="s">
        <v>1507</v>
      </c>
    </row>
    <row r="1530" spans="2:65" s="1" customFormat="1" ht="68.25">
      <c r="B1530" s="32"/>
      <c r="D1530" s="151" t="s">
        <v>195</v>
      </c>
      <c r="F1530" s="152" t="s">
        <v>1508</v>
      </c>
      <c r="I1530" s="153"/>
      <c r="L1530" s="32"/>
      <c r="M1530" s="154"/>
      <c r="T1530" s="56"/>
      <c r="AT1530" s="17" t="s">
        <v>195</v>
      </c>
      <c r="AU1530" s="17" t="s">
        <v>84</v>
      </c>
    </row>
    <row r="1531" spans="2:65" s="1" customFormat="1" ht="37.9" customHeight="1">
      <c r="B1531" s="32"/>
      <c r="C1531" s="137" t="s">
        <v>1509</v>
      </c>
      <c r="D1531" s="137" t="s">
        <v>189</v>
      </c>
      <c r="E1531" s="138" t="s">
        <v>1510</v>
      </c>
      <c r="F1531" s="139" t="s">
        <v>1511</v>
      </c>
      <c r="G1531" s="140" t="s">
        <v>245</v>
      </c>
      <c r="H1531" s="141">
        <v>390</v>
      </c>
      <c r="I1531" s="142"/>
      <c r="J1531" s="143">
        <f>ROUND(I1531*H1531,2)</f>
        <v>0</v>
      </c>
      <c r="K1531" s="144"/>
      <c r="L1531" s="32"/>
      <c r="M1531" s="145" t="s">
        <v>1</v>
      </c>
      <c r="N1531" s="146" t="s">
        <v>39</v>
      </c>
      <c r="P1531" s="147">
        <f>O1531*H1531</f>
        <v>0</v>
      </c>
      <c r="Q1531" s="147">
        <v>0</v>
      </c>
      <c r="R1531" s="147">
        <f>Q1531*H1531</f>
        <v>0</v>
      </c>
      <c r="S1531" s="147">
        <v>0</v>
      </c>
      <c r="T1531" s="148">
        <f>S1531*H1531</f>
        <v>0</v>
      </c>
      <c r="AR1531" s="149" t="s">
        <v>287</v>
      </c>
      <c r="AT1531" s="149" t="s">
        <v>189</v>
      </c>
      <c r="AU1531" s="149" t="s">
        <v>84</v>
      </c>
      <c r="AY1531" s="17" t="s">
        <v>187</v>
      </c>
      <c r="BE1531" s="150">
        <f>IF(N1531="základní",J1531,0)</f>
        <v>0</v>
      </c>
      <c r="BF1531" s="150">
        <f>IF(N1531="snížená",J1531,0)</f>
        <v>0</v>
      </c>
      <c r="BG1531" s="150">
        <f>IF(N1531="zákl. přenesená",J1531,0)</f>
        <v>0</v>
      </c>
      <c r="BH1531" s="150">
        <f>IF(N1531="sníž. přenesená",J1531,0)</f>
        <v>0</v>
      </c>
      <c r="BI1531" s="150">
        <f>IF(N1531="nulová",J1531,0)</f>
        <v>0</v>
      </c>
      <c r="BJ1531" s="17" t="s">
        <v>84</v>
      </c>
      <c r="BK1531" s="150">
        <f>ROUND(I1531*H1531,2)</f>
        <v>0</v>
      </c>
      <c r="BL1531" s="17" t="s">
        <v>287</v>
      </c>
      <c r="BM1531" s="149" t="s">
        <v>1512</v>
      </c>
    </row>
    <row r="1532" spans="2:65" s="12" customFormat="1" ht="11.25">
      <c r="B1532" s="155"/>
      <c r="D1532" s="151" t="s">
        <v>197</v>
      </c>
      <c r="E1532" s="156" t="s">
        <v>1</v>
      </c>
      <c r="F1532" s="157" t="s">
        <v>499</v>
      </c>
      <c r="H1532" s="156" t="s">
        <v>1</v>
      </c>
      <c r="I1532" s="158"/>
      <c r="L1532" s="155"/>
      <c r="M1532" s="159"/>
      <c r="T1532" s="160"/>
      <c r="AT1532" s="156" t="s">
        <v>197</v>
      </c>
      <c r="AU1532" s="156" t="s">
        <v>84</v>
      </c>
      <c r="AV1532" s="12" t="s">
        <v>80</v>
      </c>
      <c r="AW1532" s="12" t="s">
        <v>30</v>
      </c>
      <c r="AX1532" s="12" t="s">
        <v>73</v>
      </c>
      <c r="AY1532" s="156" t="s">
        <v>187</v>
      </c>
    </row>
    <row r="1533" spans="2:65" s="13" customFormat="1" ht="11.25">
      <c r="B1533" s="161"/>
      <c r="D1533" s="151" t="s">
        <v>197</v>
      </c>
      <c r="E1533" s="162" t="s">
        <v>1</v>
      </c>
      <c r="F1533" s="163" t="s">
        <v>1513</v>
      </c>
      <c r="H1533" s="164">
        <v>390</v>
      </c>
      <c r="I1533" s="165"/>
      <c r="L1533" s="161"/>
      <c r="M1533" s="166"/>
      <c r="T1533" s="167"/>
      <c r="AT1533" s="162" t="s">
        <v>197</v>
      </c>
      <c r="AU1533" s="162" t="s">
        <v>84</v>
      </c>
      <c r="AV1533" s="13" t="s">
        <v>84</v>
      </c>
      <c r="AW1533" s="13" t="s">
        <v>30</v>
      </c>
      <c r="AX1533" s="13" t="s">
        <v>73</v>
      </c>
      <c r="AY1533" s="162" t="s">
        <v>187</v>
      </c>
    </row>
    <row r="1534" spans="2:65" s="14" customFormat="1" ht="11.25">
      <c r="B1534" s="168"/>
      <c r="D1534" s="151" t="s">
        <v>197</v>
      </c>
      <c r="E1534" s="169" t="s">
        <v>1</v>
      </c>
      <c r="F1534" s="170" t="s">
        <v>202</v>
      </c>
      <c r="H1534" s="171">
        <v>390</v>
      </c>
      <c r="I1534" s="172"/>
      <c r="L1534" s="168"/>
      <c r="M1534" s="173"/>
      <c r="T1534" s="174"/>
      <c r="AT1534" s="169" t="s">
        <v>197</v>
      </c>
      <c r="AU1534" s="169" t="s">
        <v>84</v>
      </c>
      <c r="AV1534" s="14" t="s">
        <v>193</v>
      </c>
      <c r="AW1534" s="14" t="s">
        <v>30</v>
      </c>
      <c r="AX1534" s="14" t="s">
        <v>80</v>
      </c>
      <c r="AY1534" s="169" t="s">
        <v>187</v>
      </c>
    </row>
    <row r="1535" spans="2:65" s="1" customFormat="1" ht="37.9" customHeight="1">
      <c r="B1535" s="32"/>
      <c r="C1535" s="137" t="s">
        <v>1514</v>
      </c>
      <c r="D1535" s="137" t="s">
        <v>189</v>
      </c>
      <c r="E1535" s="138" t="s">
        <v>1515</v>
      </c>
      <c r="F1535" s="139" t="s">
        <v>1516</v>
      </c>
      <c r="G1535" s="140" t="s">
        <v>397</v>
      </c>
      <c r="H1535" s="141">
        <v>170</v>
      </c>
      <c r="I1535" s="142"/>
      <c r="J1535" s="143">
        <f>ROUND(I1535*H1535,2)</f>
        <v>0</v>
      </c>
      <c r="K1535" s="144"/>
      <c r="L1535" s="32"/>
      <c r="M1535" s="145" t="s">
        <v>1</v>
      </c>
      <c r="N1535" s="146" t="s">
        <v>39</v>
      </c>
      <c r="P1535" s="147">
        <f>O1535*H1535</f>
        <v>0</v>
      </c>
      <c r="Q1535" s="147">
        <v>0</v>
      </c>
      <c r="R1535" s="147">
        <f>Q1535*H1535</f>
        <v>0</v>
      </c>
      <c r="S1535" s="147">
        <v>0</v>
      </c>
      <c r="T1535" s="148">
        <f>S1535*H1535</f>
        <v>0</v>
      </c>
      <c r="AR1535" s="149" t="s">
        <v>287</v>
      </c>
      <c r="AT1535" s="149" t="s">
        <v>189</v>
      </c>
      <c r="AU1535" s="149" t="s">
        <v>84</v>
      </c>
      <c r="AY1535" s="17" t="s">
        <v>187</v>
      </c>
      <c r="BE1535" s="150">
        <f>IF(N1535="základní",J1535,0)</f>
        <v>0</v>
      </c>
      <c r="BF1535" s="150">
        <f>IF(N1535="snížená",J1535,0)</f>
        <v>0</v>
      </c>
      <c r="BG1535" s="150">
        <f>IF(N1535="zákl. přenesená",J1535,0)</f>
        <v>0</v>
      </c>
      <c r="BH1535" s="150">
        <f>IF(N1535="sníž. přenesená",J1535,0)</f>
        <v>0</v>
      </c>
      <c r="BI1535" s="150">
        <f>IF(N1535="nulová",J1535,0)</f>
        <v>0</v>
      </c>
      <c r="BJ1535" s="17" t="s">
        <v>84</v>
      </c>
      <c r="BK1535" s="150">
        <f>ROUND(I1535*H1535,2)</f>
        <v>0</v>
      </c>
      <c r="BL1535" s="17" t="s">
        <v>287</v>
      </c>
      <c r="BM1535" s="149" t="s">
        <v>1517</v>
      </c>
    </row>
    <row r="1536" spans="2:65" s="1" customFormat="1" ht="29.25">
      <c r="B1536" s="32"/>
      <c r="D1536" s="151" t="s">
        <v>195</v>
      </c>
      <c r="F1536" s="152" t="s">
        <v>1518</v>
      </c>
      <c r="I1536" s="153"/>
      <c r="L1536" s="32"/>
      <c r="M1536" s="154"/>
      <c r="T1536" s="56"/>
      <c r="AT1536" s="17" t="s">
        <v>195</v>
      </c>
      <c r="AU1536" s="17" t="s">
        <v>84</v>
      </c>
    </row>
    <row r="1537" spans="2:65" s="12" customFormat="1" ht="11.25">
      <c r="B1537" s="155"/>
      <c r="D1537" s="151" t="s">
        <v>197</v>
      </c>
      <c r="E1537" s="156" t="s">
        <v>1</v>
      </c>
      <c r="F1537" s="157" t="s">
        <v>499</v>
      </c>
      <c r="H1537" s="156" t="s">
        <v>1</v>
      </c>
      <c r="I1537" s="158"/>
      <c r="L1537" s="155"/>
      <c r="M1537" s="159"/>
      <c r="T1537" s="160"/>
      <c r="AT1537" s="156" t="s">
        <v>197</v>
      </c>
      <c r="AU1537" s="156" t="s">
        <v>84</v>
      </c>
      <c r="AV1537" s="12" t="s">
        <v>80</v>
      </c>
      <c r="AW1537" s="12" t="s">
        <v>30</v>
      </c>
      <c r="AX1537" s="12" t="s">
        <v>73</v>
      </c>
      <c r="AY1537" s="156" t="s">
        <v>187</v>
      </c>
    </row>
    <row r="1538" spans="2:65" s="13" customFormat="1" ht="11.25">
      <c r="B1538" s="161"/>
      <c r="D1538" s="151" t="s">
        <v>197</v>
      </c>
      <c r="E1538" s="162" t="s">
        <v>1</v>
      </c>
      <c r="F1538" s="163" t="s">
        <v>1519</v>
      </c>
      <c r="H1538" s="164">
        <v>170</v>
      </c>
      <c r="I1538" s="165"/>
      <c r="L1538" s="161"/>
      <c r="M1538" s="166"/>
      <c r="T1538" s="167"/>
      <c r="AT1538" s="162" t="s">
        <v>197</v>
      </c>
      <c r="AU1538" s="162" t="s">
        <v>84</v>
      </c>
      <c r="AV1538" s="13" t="s">
        <v>84</v>
      </c>
      <c r="AW1538" s="13" t="s">
        <v>30</v>
      </c>
      <c r="AX1538" s="13" t="s">
        <v>73</v>
      </c>
      <c r="AY1538" s="162" t="s">
        <v>187</v>
      </c>
    </row>
    <row r="1539" spans="2:65" s="14" customFormat="1" ht="11.25">
      <c r="B1539" s="168"/>
      <c r="D1539" s="151" t="s">
        <v>197</v>
      </c>
      <c r="E1539" s="169" t="s">
        <v>1</v>
      </c>
      <c r="F1539" s="170" t="s">
        <v>202</v>
      </c>
      <c r="H1539" s="171">
        <v>170</v>
      </c>
      <c r="I1539" s="172"/>
      <c r="L1539" s="168"/>
      <c r="M1539" s="173"/>
      <c r="T1539" s="174"/>
      <c r="AT1539" s="169" t="s">
        <v>197</v>
      </c>
      <c r="AU1539" s="169" t="s">
        <v>84</v>
      </c>
      <c r="AV1539" s="14" t="s">
        <v>193</v>
      </c>
      <c r="AW1539" s="14" t="s">
        <v>30</v>
      </c>
      <c r="AX1539" s="14" t="s">
        <v>80</v>
      </c>
      <c r="AY1539" s="169" t="s">
        <v>187</v>
      </c>
    </row>
    <row r="1540" spans="2:65" s="1" customFormat="1" ht="37.9" customHeight="1">
      <c r="B1540" s="32"/>
      <c r="C1540" s="137" t="s">
        <v>1520</v>
      </c>
      <c r="D1540" s="137" t="s">
        <v>189</v>
      </c>
      <c r="E1540" s="138" t="s">
        <v>1521</v>
      </c>
      <c r="F1540" s="139" t="s">
        <v>1522</v>
      </c>
      <c r="G1540" s="140" t="s">
        <v>397</v>
      </c>
      <c r="H1540" s="141">
        <v>36</v>
      </c>
      <c r="I1540" s="142"/>
      <c r="J1540" s="143">
        <f>ROUND(I1540*H1540,2)</f>
        <v>0</v>
      </c>
      <c r="K1540" s="144"/>
      <c r="L1540" s="32"/>
      <c r="M1540" s="145" t="s">
        <v>1</v>
      </c>
      <c r="N1540" s="146" t="s">
        <v>39</v>
      </c>
      <c r="P1540" s="147">
        <f>O1540*H1540</f>
        <v>0</v>
      </c>
      <c r="Q1540" s="147">
        <v>0</v>
      </c>
      <c r="R1540" s="147">
        <f>Q1540*H1540</f>
        <v>0</v>
      </c>
      <c r="S1540" s="147">
        <v>0</v>
      </c>
      <c r="T1540" s="148">
        <f>S1540*H1540</f>
        <v>0</v>
      </c>
      <c r="AR1540" s="149" t="s">
        <v>287</v>
      </c>
      <c r="AT1540" s="149" t="s">
        <v>189</v>
      </c>
      <c r="AU1540" s="149" t="s">
        <v>84</v>
      </c>
      <c r="AY1540" s="17" t="s">
        <v>187</v>
      </c>
      <c r="BE1540" s="150">
        <f>IF(N1540="základní",J1540,0)</f>
        <v>0</v>
      </c>
      <c r="BF1540" s="150">
        <f>IF(N1540="snížená",J1540,0)</f>
        <v>0</v>
      </c>
      <c r="BG1540" s="150">
        <f>IF(N1540="zákl. přenesená",J1540,0)</f>
        <v>0</v>
      </c>
      <c r="BH1540" s="150">
        <f>IF(N1540="sníž. přenesená",J1540,0)</f>
        <v>0</v>
      </c>
      <c r="BI1540" s="150">
        <f>IF(N1540="nulová",J1540,0)</f>
        <v>0</v>
      </c>
      <c r="BJ1540" s="17" t="s">
        <v>84</v>
      </c>
      <c r="BK1540" s="150">
        <f>ROUND(I1540*H1540,2)</f>
        <v>0</v>
      </c>
      <c r="BL1540" s="17" t="s">
        <v>287</v>
      </c>
      <c r="BM1540" s="149" t="s">
        <v>1523</v>
      </c>
    </row>
    <row r="1541" spans="2:65" s="1" customFormat="1" ht="29.25">
      <c r="B1541" s="32"/>
      <c r="D1541" s="151" t="s">
        <v>195</v>
      </c>
      <c r="F1541" s="152" t="s">
        <v>1518</v>
      </c>
      <c r="I1541" s="153"/>
      <c r="L1541" s="32"/>
      <c r="M1541" s="154"/>
      <c r="T1541" s="56"/>
      <c r="AT1541" s="17" t="s">
        <v>195</v>
      </c>
      <c r="AU1541" s="17" t="s">
        <v>84</v>
      </c>
    </row>
    <row r="1542" spans="2:65" s="12" customFormat="1" ht="11.25">
      <c r="B1542" s="155"/>
      <c r="D1542" s="151" t="s">
        <v>197</v>
      </c>
      <c r="E1542" s="156" t="s">
        <v>1</v>
      </c>
      <c r="F1542" s="157" t="s">
        <v>499</v>
      </c>
      <c r="H1542" s="156" t="s">
        <v>1</v>
      </c>
      <c r="I1542" s="158"/>
      <c r="L1542" s="155"/>
      <c r="M1542" s="159"/>
      <c r="T1542" s="160"/>
      <c r="AT1542" s="156" t="s">
        <v>197</v>
      </c>
      <c r="AU1542" s="156" t="s">
        <v>84</v>
      </c>
      <c r="AV1542" s="12" t="s">
        <v>80</v>
      </c>
      <c r="AW1542" s="12" t="s">
        <v>30</v>
      </c>
      <c r="AX1542" s="12" t="s">
        <v>73</v>
      </c>
      <c r="AY1542" s="156" t="s">
        <v>187</v>
      </c>
    </row>
    <row r="1543" spans="2:65" s="12" customFormat="1" ht="11.25">
      <c r="B1543" s="155"/>
      <c r="D1543" s="151" t="s">
        <v>197</v>
      </c>
      <c r="E1543" s="156" t="s">
        <v>1</v>
      </c>
      <c r="F1543" s="157" t="s">
        <v>1524</v>
      </c>
      <c r="H1543" s="156" t="s">
        <v>1</v>
      </c>
      <c r="I1543" s="158"/>
      <c r="L1543" s="155"/>
      <c r="M1543" s="159"/>
      <c r="T1543" s="160"/>
      <c r="AT1543" s="156" t="s">
        <v>197</v>
      </c>
      <c r="AU1543" s="156" t="s">
        <v>84</v>
      </c>
      <c r="AV1543" s="12" t="s">
        <v>80</v>
      </c>
      <c r="AW1543" s="12" t="s">
        <v>30</v>
      </c>
      <c r="AX1543" s="12" t="s">
        <v>73</v>
      </c>
      <c r="AY1543" s="156" t="s">
        <v>187</v>
      </c>
    </row>
    <row r="1544" spans="2:65" s="12" customFormat="1" ht="11.25">
      <c r="B1544" s="155"/>
      <c r="D1544" s="151" t="s">
        <v>197</v>
      </c>
      <c r="E1544" s="156" t="s">
        <v>1</v>
      </c>
      <c r="F1544" s="157" t="s">
        <v>1525</v>
      </c>
      <c r="H1544" s="156" t="s">
        <v>1</v>
      </c>
      <c r="I1544" s="158"/>
      <c r="L1544" s="155"/>
      <c r="M1544" s="159"/>
      <c r="T1544" s="160"/>
      <c r="AT1544" s="156" t="s">
        <v>197</v>
      </c>
      <c r="AU1544" s="156" t="s">
        <v>84</v>
      </c>
      <c r="AV1544" s="12" t="s">
        <v>80</v>
      </c>
      <c r="AW1544" s="12" t="s">
        <v>30</v>
      </c>
      <c r="AX1544" s="12" t="s">
        <v>73</v>
      </c>
      <c r="AY1544" s="156" t="s">
        <v>187</v>
      </c>
    </row>
    <row r="1545" spans="2:65" s="13" customFormat="1" ht="11.25">
      <c r="B1545" s="161"/>
      <c r="D1545" s="151" t="s">
        <v>197</v>
      </c>
      <c r="E1545" s="162" t="s">
        <v>1</v>
      </c>
      <c r="F1545" s="163" t="s">
        <v>1526</v>
      </c>
      <c r="H1545" s="164">
        <v>36</v>
      </c>
      <c r="I1545" s="165"/>
      <c r="L1545" s="161"/>
      <c r="M1545" s="166"/>
      <c r="T1545" s="167"/>
      <c r="AT1545" s="162" t="s">
        <v>197</v>
      </c>
      <c r="AU1545" s="162" t="s">
        <v>84</v>
      </c>
      <c r="AV1545" s="13" t="s">
        <v>84</v>
      </c>
      <c r="AW1545" s="13" t="s">
        <v>30</v>
      </c>
      <c r="AX1545" s="13" t="s">
        <v>73</v>
      </c>
      <c r="AY1545" s="162" t="s">
        <v>187</v>
      </c>
    </row>
    <row r="1546" spans="2:65" s="14" customFormat="1" ht="11.25">
      <c r="B1546" s="168"/>
      <c r="D1546" s="151" t="s">
        <v>197</v>
      </c>
      <c r="E1546" s="169" t="s">
        <v>1</v>
      </c>
      <c r="F1546" s="170" t="s">
        <v>202</v>
      </c>
      <c r="H1546" s="171">
        <v>36</v>
      </c>
      <c r="I1546" s="172"/>
      <c r="L1546" s="168"/>
      <c r="M1546" s="173"/>
      <c r="T1546" s="174"/>
      <c r="AT1546" s="169" t="s">
        <v>197</v>
      </c>
      <c r="AU1546" s="169" t="s">
        <v>84</v>
      </c>
      <c r="AV1546" s="14" t="s">
        <v>193</v>
      </c>
      <c r="AW1546" s="14" t="s">
        <v>30</v>
      </c>
      <c r="AX1546" s="14" t="s">
        <v>80</v>
      </c>
      <c r="AY1546" s="169" t="s">
        <v>187</v>
      </c>
    </row>
    <row r="1547" spans="2:65" s="1" customFormat="1" ht="37.9" customHeight="1">
      <c r="B1547" s="32"/>
      <c r="C1547" s="137" t="s">
        <v>1527</v>
      </c>
      <c r="D1547" s="137" t="s">
        <v>189</v>
      </c>
      <c r="E1547" s="138" t="s">
        <v>1528</v>
      </c>
      <c r="F1547" s="139" t="s">
        <v>1529</v>
      </c>
      <c r="G1547" s="140" t="s">
        <v>397</v>
      </c>
      <c r="H1547" s="141">
        <v>170</v>
      </c>
      <c r="I1547" s="142"/>
      <c r="J1547" s="143">
        <f>ROUND(I1547*H1547,2)</f>
        <v>0</v>
      </c>
      <c r="K1547" s="144"/>
      <c r="L1547" s="32"/>
      <c r="M1547" s="145" t="s">
        <v>1</v>
      </c>
      <c r="N1547" s="146" t="s">
        <v>39</v>
      </c>
      <c r="P1547" s="147">
        <f>O1547*H1547</f>
        <v>0</v>
      </c>
      <c r="Q1547" s="147">
        <v>0</v>
      </c>
      <c r="R1547" s="147">
        <f>Q1547*H1547</f>
        <v>0</v>
      </c>
      <c r="S1547" s="147">
        <v>0</v>
      </c>
      <c r="T1547" s="148">
        <f>S1547*H1547</f>
        <v>0</v>
      </c>
      <c r="AR1547" s="149" t="s">
        <v>287</v>
      </c>
      <c r="AT1547" s="149" t="s">
        <v>189</v>
      </c>
      <c r="AU1547" s="149" t="s">
        <v>84</v>
      </c>
      <c r="AY1547" s="17" t="s">
        <v>187</v>
      </c>
      <c r="BE1547" s="150">
        <f>IF(N1547="základní",J1547,0)</f>
        <v>0</v>
      </c>
      <c r="BF1547" s="150">
        <f>IF(N1547="snížená",J1547,0)</f>
        <v>0</v>
      </c>
      <c r="BG1547" s="150">
        <f>IF(N1547="zákl. přenesená",J1547,0)</f>
        <v>0</v>
      </c>
      <c r="BH1547" s="150">
        <f>IF(N1547="sníž. přenesená",J1547,0)</f>
        <v>0</v>
      </c>
      <c r="BI1547" s="150">
        <f>IF(N1547="nulová",J1547,0)</f>
        <v>0</v>
      </c>
      <c r="BJ1547" s="17" t="s">
        <v>84</v>
      </c>
      <c r="BK1547" s="150">
        <f>ROUND(I1547*H1547,2)</f>
        <v>0</v>
      </c>
      <c r="BL1547" s="17" t="s">
        <v>287</v>
      </c>
      <c r="BM1547" s="149" t="s">
        <v>1530</v>
      </c>
    </row>
    <row r="1548" spans="2:65" s="1" customFormat="1" ht="29.25">
      <c r="B1548" s="32"/>
      <c r="D1548" s="151" t="s">
        <v>195</v>
      </c>
      <c r="F1548" s="152" t="s">
        <v>1518</v>
      </c>
      <c r="I1548" s="153"/>
      <c r="L1548" s="32"/>
      <c r="M1548" s="154"/>
      <c r="T1548" s="56"/>
      <c r="AT1548" s="17" t="s">
        <v>195</v>
      </c>
      <c r="AU1548" s="17" t="s">
        <v>84</v>
      </c>
    </row>
    <row r="1549" spans="2:65" s="12" customFormat="1" ht="11.25">
      <c r="B1549" s="155"/>
      <c r="D1549" s="151" t="s">
        <v>197</v>
      </c>
      <c r="E1549" s="156" t="s">
        <v>1</v>
      </c>
      <c r="F1549" s="157" t="s">
        <v>499</v>
      </c>
      <c r="H1549" s="156" t="s">
        <v>1</v>
      </c>
      <c r="I1549" s="158"/>
      <c r="L1549" s="155"/>
      <c r="M1549" s="159"/>
      <c r="T1549" s="160"/>
      <c r="AT1549" s="156" t="s">
        <v>197</v>
      </c>
      <c r="AU1549" s="156" t="s">
        <v>84</v>
      </c>
      <c r="AV1549" s="12" t="s">
        <v>80</v>
      </c>
      <c r="AW1549" s="12" t="s">
        <v>30</v>
      </c>
      <c r="AX1549" s="12" t="s">
        <v>73</v>
      </c>
      <c r="AY1549" s="156" t="s">
        <v>187</v>
      </c>
    </row>
    <row r="1550" spans="2:65" s="13" customFormat="1" ht="11.25">
      <c r="B1550" s="161"/>
      <c r="D1550" s="151" t="s">
        <v>197</v>
      </c>
      <c r="E1550" s="162" t="s">
        <v>1</v>
      </c>
      <c r="F1550" s="163" t="s">
        <v>1519</v>
      </c>
      <c r="H1550" s="164">
        <v>170</v>
      </c>
      <c r="I1550" s="165"/>
      <c r="L1550" s="161"/>
      <c r="M1550" s="166"/>
      <c r="T1550" s="167"/>
      <c r="AT1550" s="162" t="s">
        <v>197</v>
      </c>
      <c r="AU1550" s="162" t="s">
        <v>84</v>
      </c>
      <c r="AV1550" s="13" t="s">
        <v>84</v>
      </c>
      <c r="AW1550" s="13" t="s">
        <v>30</v>
      </c>
      <c r="AX1550" s="13" t="s">
        <v>73</v>
      </c>
      <c r="AY1550" s="162" t="s">
        <v>187</v>
      </c>
    </row>
    <row r="1551" spans="2:65" s="14" customFormat="1" ht="11.25">
      <c r="B1551" s="168"/>
      <c r="D1551" s="151" t="s">
        <v>197</v>
      </c>
      <c r="E1551" s="169" t="s">
        <v>1</v>
      </c>
      <c r="F1551" s="170" t="s">
        <v>202</v>
      </c>
      <c r="H1551" s="171">
        <v>170</v>
      </c>
      <c r="I1551" s="172"/>
      <c r="L1551" s="168"/>
      <c r="M1551" s="173"/>
      <c r="T1551" s="174"/>
      <c r="AT1551" s="169" t="s">
        <v>197</v>
      </c>
      <c r="AU1551" s="169" t="s">
        <v>84</v>
      </c>
      <c r="AV1551" s="14" t="s">
        <v>193</v>
      </c>
      <c r="AW1551" s="14" t="s">
        <v>30</v>
      </c>
      <c r="AX1551" s="14" t="s">
        <v>80</v>
      </c>
      <c r="AY1551" s="169" t="s">
        <v>187</v>
      </c>
    </row>
    <row r="1552" spans="2:65" s="1" customFormat="1" ht="24.2" customHeight="1">
      <c r="B1552" s="32"/>
      <c r="C1552" s="137" t="s">
        <v>1531</v>
      </c>
      <c r="D1552" s="137" t="s">
        <v>189</v>
      </c>
      <c r="E1552" s="138" t="s">
        <v>1532</v>
      </c>
      <c r="F1552" s="139" t="s">
        <v>1533</v>
      </c>
      <c r="G1552" s="140" t="s">
        <v>192</v>
      </c>
      <c r="H1552" s="141">
        <v>9.75</v>
      </c>
      <c r="I1552" s="142"/>
      <c r="J1552" s="143">
        <f>ROUND(I1552*H1552,2)</f>
        <v>0</v>
      </c>
      <c r="K1552" s="144"/>
      <c r="L1552" s="32"/>
      <c r="M1552" s="145" t="s">
        <v>1</v>
      </c>
      <c r="N1552" s="146" t="s">
        <v>39</v>
      </c>
      <c r="P1552" s="147">
        <f>O1552*H1552</f>
        <v>0</v>
      </c>
      <c r="Q1552" s="147">
        <v>0</v>
      </c>
      <c r="R1552" s="147">
        <f>Q1552*H1552</f>
        <v>0</v>
      </c>
      <c r="S1552" s="147">
        <v>0</v>
      </c>
      <c r="T1552" s="148">
        <f>S1552*H1552</f>
        <v>0</v>
      </c>
      <c r="AR1552" s="149" t="s">
        <v>287</v>
      </c>
      <c r="AT1552" s="149" t="s">
        <v>189</v>
      </c>
      <c r="AU1552" s="149" t="s">
        <v>84</v>
      </c>
      <c r="AY1552" s="17" t="s">
        <v>187</v>
      </c>
      <c r="BE1552" s="150">
        <f>IF(N1552="základní",J1552,0)</f>
        <v>0</v>
      </c>
      <c r="BF1552" s="150">
        <f>IF(N1552="snížená",J1552,0)</f>
        <v>0</v>
      </c>
      <c r="BG1552" s="150">
        <f>IF(N1552="zákl. přenesená",J1552,0)</f>
        <v>0</v>
      </c>
      <c r="BH1552" s="150">
        <f>IF(N1552="sníž. přenesená",J1552,0)</f>
        <v>0</v>
      </c>
      <c r="BI1552" s="150">
        <f>IF(N1552="nulová",J1552,0)</f>
        <v>0</v>
      </c>
      <c r="BJ1552" s="17" t="s">
        <v>84</v>
      </c>
      <c r="BK1552" s="150">
        <f>ROUND(I1552*H1552,2)</f>
        <v>0</v>
      </c>
      <c r="BL1552" s="17" t="s">
        <v>287</v>
      </c>
      <c r="BM1552" s="149" t="s">
        <v>1534</v>
      </c>
    </row>
    <row r="1553" spans="2:65" s="1" customFormat="1" ht="68.25">
      <c r="B1553" s="32"/>
      <c r="D1553" s="151" t="s">
        <v>195</v>
      </c>
      <c r="F1553" s="152" t="s">
        <v>1535</v>
      </c>
      <c r="I1553" s="153"/>
      <c r="L1553" s="32"/>
      <c r="M1553" s="154"/>
      <c r="T1553" s="56"/>
      <c r="AT1553" s="17" t="s">
        <v>195</v>
      </c>
      <c r="AU1553" s="17" t="s">
        <v>84</v>
      </c>
    </row>
    <row r="1554" spans="2:65" s="13" customFormat="1" ht="11.25">
      <c r="B1554" s="161"/>
      <c r="D1554" s="151" t="s">
        <v>197</v>
      </c>
      <c r="E1554" s="162" t="s">
        <v>1</v>
      </c>
      <c r="F1554" s="163" t="s">
        <v>1536</v>
      </c>
      <c r="H1554" s="164">
        <v>9.75</v>
      </c>
      <c r="I1554" s="165"/>
      <c r="L1554" s="161"/>
      <c r="M1554" s="166"/>
      <c r="T1554" s="167"/>
      <c r="AT1554" s="162" t="s">
        <v>197</v>
      </c>
      <c r="AU1554" s="162" t="s">
        <v>84</v>
      </c>
      <c r="AV1554" s="13" t="s">
        <v>84</v>
      </c>
      <c r="AW1554" s="13" t="s">
        <v>30</v>
      </c>
      <c r="AX1554" s="13" t="s">
        <v>73</v>
      </c>
      <c r="AY1554" s="162" t="s">
        <v>187</v>
      </c>
    </row>
    <row r="1555" spans="2:65" s="14" customFormat="1" ht="11.25">
      <c r="B1555" s="168"/>
      <c r="D1555" s="151" t="s">
        <v>197</v>
      </c>
      <c r="E1555" s="169" t="s">
        <v>1</v>
      </c>
      <c r="F1555" s="170" t="s">
        <v>202</v>
      </c>
      <c r="H1555" s="171">
        <v>9.75</v>
      </c>
      <c r="I1555" s="172"/>
      <c r="L1555" s="168"/>
      <c r="M1555" s="173"/>
      <c r="T1555" s="174"/>
      <c r="AT1555" s="169" t="s">
        <v>197</v>
      </c>
      <c r="AU1555" s="169" t="s">
        <v>84</v>
      </c>
      <c r="AV1555" s="14" t="s">
        <v>193</v>
      </c>
      <c r="AW1555" s="14" t="s">
        <v>30</v>
      </c>
      <c r="AX1555" s="14" t="s">
        <v>80</v>
      </c>
      <c r="AY1555" s="169" t="s">
        <v>187</v>
      </c>
    </row>
    <row r="1556" spans="2:65" s="1" customFormat="1" ht="49.15" customHeight="1">
      <c r="B1556" s="32"/>
      <c r="C1556" s="137" t="s">
        <v>1537</v>
      </c>
      <c r="D1556" s="137" t="s">
        <v>189</v>
      </c>
      <c r="E1556" s="138" t="s">
        <v>1538</v>
      </c>
      <c r="F1556" s="139" t="s">
        <v>1539</v>
      </c>
      <c r="G1556" s="140" t="s">
        <v>217</v>
      </c>
      <c r="H1556" s="141">
        <v>36.279000000000003</v>
      </c>
      <c r="I1556" s="142"/>
      <c r="J1556" s="143">
        <f>ROUND(I1556*H1556,2)</f>
        <v>0</v>
      </c>
      <c r="K1556" s="144"/>
      <c r="L1556" s="32"/>
      <c r="M1556" s="145" t="s">
        <v>1</v>
      </c>
      <c r="N1556" s="146" t="s">
        <v>39</v>
      </c>
      <c r="P1556" s="147">
        <f>O1556*H1556</f>
        <v>0</v>
      </c>
      <c r="Q1556" s="147">
        <v>0</v>
      </c>
      <c r="R1556" s="147">
        <f>Q1556*H1556</f>
        <v>0</v>
      </c>
      <c r="S1556" s="147">
        <v>0</v>
      </c>
      <c r="T1556" s="148">
        <f>S1556*H1556</f>
        <v>0</v>
      </c>
      <c r="AR1556" s="149" t="s">
        <v>287</v>
      </c>
      <c r="AT1556" s="149" t="s">
        <v>189</v>
      </c>
      <c r="AU1556" s="149" t="s">
        <v>84</v>
      </c>
      <c r="AY1556" s="17" t="s">
        <v>187</v>
      </c>
      <c r="BE1556" s="150">
        <f>IF(N1556="základní",J1556,0)</f>
        <v>0</v>
      </c>
      <c r="BF1556" s="150">
        <f>IF(N1556="snížená",J1556,0)</f>
        <v>0</v>
      </c>
      <c r="BG1556" s="150">
        <f>IF(N1556="zákl. přenesená",J1556,0)</f>
        <v>0</v>
      </c>
      <c r="BH1556" s="150">
        <f>IF(N1556="sníž. přenesená",J1556,0)</f>
        <v>0</v>
      </c>
      <c r="BI1556" s="150">
        <f>IF(N1556="nulová",J1556,0)</f>
        <v>0</v>
      </c>
      <c r="BJ1556" s="17" t="s">
        <v>84</v>
      </c>
      <c r="BK1556" s="150">
        <f>ROUND(I1556*H1556,2)</f>
        <v>0</v>
      </c>
      <c r="BL1556" s="17" t="s">
        <v>287</v>
      </c>
      <c r="BM1556" s="149" t="s">
        <v>1540</v>
      </c>
    </row>
    <row r="1557" spans="2:65" s="1" customFormat="1" ht="117">
      <c r="B1557" s="32"/>
      <c r="D1557" s="151" t="s">
        <v>195</v>
      </c>
      <c r="F1557" s="152" t="s">
        <v>1541</v>
      </c>
      <c r="I1557" s="153"/>
      <c r="L1557" s="32"/>
      <c r="M1557" s="154"/>
      <c r="T1557" s="56"/>
      <c r="AT1557" s="17" t="s">
        <v>195</v>
      </c>
      <c r="AU1557" s="17" t="s">
        <v>84</v>
      </c>
    </row>
    <row r="1558" spans="2:65" s="11" customFormat="1" ht="22.9" customHeight="1">
      <c r="B1558" s="125"/>
      <c r="D1558" s="126" t="s">
        <v>72</v>
      </c>
      <c r="E1558" s="135" t="s">
        <v>1542</v>
      </c>
      <c r="F1558" s="135" t="s">
        <v>1543</v>
      </c>
      <c r="I1558" s="128"/>
      <c r="J1558" s="136">
        <f>BK1558</f>
        <v>0</v>
      </c>
      <c r="L1558" s="125"/>
      <c r="M1558" s="130"/>
      <c r="P1558" s="131">
        <f>SUM(P1559:P1666)</f>
        <v>0</v>
      </c>
      <c r="R1558" s="131">
        <f>SUM(R1559:R1666)</f>
        <v>0</v>
      </c>
      <c r="T1558" s="132">
        <f>SUM(T1559:T1666)</f>
        <v>0</v>
      </c>
      <c r="AR1558" s="126" t="s">
        <v>84</v>
      </c>
      <c r="AT1558" s="133" t="s">
        <v>72</v>
      </c>
      <c r="AU1558" s="133" t="s">
        <v>80</v>
      </c>
      <c r="AY1558" s="126" t="s">
        <v>187</v>
      </c>
      <c r="BK1558" s="134">
        <f>SUM(BK1559:BK1666)</f>
        <v>0</v>
      </c>
    </row>
    <row r="1559" spans="2:65" s="1" customFormat="1" ht="44.25" customHeight="1">
      <c r="B1559" s="32"/>
      <c r="C1559" s="137" t="s">
        <v>1544</v>
      </c>
      <c r="D1559" s="137" t="s">
        <v>189</v>
      </c>
      <c r="E1559" s="138" t="s">
        <v>1545</v>
      </c>
      <c r="F1559" s="139" t="s">
        <v>1546</v>
      </c>
      <c r="G1559" s="140" t="s">
        <v>397</v>
      </c>
      <c r="H1559" s="141">
        <v>11.2</v>
      </c>
      <c r="I1559" s="142"/>
      <c r="J1559" s="143">
        <f>ROUND(I1559*H1559,2)</f>
        <v>0</v>
      </c>
      <c r="K1559" s="144"/>
      <c r="L1559" s="32"/>
      <c r="M1559" s="145" t="s">
        <v>1</v>
      </c>
      <c r="N1559" s="146" t="s">
        <v>39</v>
      </c>
      <c r="P1559" s="147">
        <f>O1559*H1559</f>
        <v>0</v>
      </c>
      <c r="Q1559" s="147">
        <v>0</v>
      </c>
      <c r="R1559" s="147">
        <f>Q1559*H1559</f>
        <v>0</v>
      </c>
      <c r="S1559" s="147">
        <v>0</v>
      </c>
      <c r="T1559" s="148">
        <f>S1559*H1559</f>
        <v>0</v>
      </c>
      <c r="AR1559" s="149" t="s">
        <v>287</v>
      </c>
      <c r="AT1559" s="149" t="s">
        <v>189</v>
      </c>
      <c r="AU1559" s="149" t="s">
        <v>84</v>
      </c>
      <c r="AY1559" s="17" t="s">
        <v>187</v>
      </c>
      <c r="BE1559" s="150">
        <f>IF(N1559="základní",J1559,0)</f>
        <v>0</v>
      </c>
      <c r="BF1559" s="150">
        <f>IF(N1559="snížená",J1559,0)</f>
        <v>0</v>
      </c>
      <c r="BG1559" s="150">
        <f>IF(N1559="zákl. přenesená",J1559,0)</f>
        <v>0</v>
      </c>
      <c r="BH1559" s="150">
        <f>IF(N1559="sníž. přenesená",J1559,0)</f>
        <v>0</v>
      </c>
      <c r="BI1559" s="150">
        <f>IF(N1559="nulová",J1559,0)</f>
        <v>0</v>
      </c>
      <c r="BJ1559" s="17" t="s">
        <v>84</v>
      </c>
      <c r="BK1559" s="150">
        <f>ROUND(I1559*H1559,2)</f>
        <v>0</v>
      </c>
      <c r="BL1559" s="17" t="s">
        <v>287</v>
      </c>
      <c r="BM1559" s="149" t="s">
        <v>1547</v>
      </c>
    </row>
    <row r="1560" spans="2:65" s="1" customFormat="1" ht="126.75">
      <c r="B1560" s="32"/>
      <c r="D1560" s="151" t="s">
        <v>195</v>
      </c>
      <c r="F1560" s="152" t="s">
        <v>1548</v>
      </c>
      <c r="I1560" s="153"/>
      <c r="L1560" s="32"/>
      <c r="M1560" s="154"/>
      <c r="T1560" s="56"/>
      <c r="AT1560" s="17" t="s">
        <v>195</v>
      </c>
      <c r="AU1560" s="17" t="s">
        <v>84</v>
      </c>
    </row>
    <row r="1561" spans="2:65" s="12" customFormat="1" ht="11.25">
      <c r="B1561" s="155"/>
      <c r="D1561" s="151" t="s">
        <v>197</v>
      </c>
      <c r="E1561" s="156" t="s">
        <v>1</v>
      </c>
      <c r="F1561" s="157" t="s">
        <v>207</v>
      </c>
      <c r="H1561" s="156" t="s">
        <v>1</v>
      </c>
      <c r="I1561" s="158"/>
      <c r="L1561" s="155"/>
      <c r="M1561" s="159"/>
      <c r="T1561" s="160"/>
      <c r="AT1561" s="156" t="s">
        <v>197</v>
      </c>
      <c r="AU1561" s="156" t="s">
        <v>84</v>
      </c>
      <c r="AV1561" s="12" t="s">
        <v>80</v>
      </c>
      <c r="AW1561" s="12" t="s">
        <v>30</v>
      </c>
      <c r="AX1561" s="12" t="s">
        <v>73</v>
      </c>
      <c r="AY1561" s="156" t="s">
        <v>187</v>
      </c>
    </row>
    <row r="1562" spans="2:65" s="12" customFormat="1" ht="11.25">
      <c r="B1562" s="155"/>
      <c r="D1562" s="151" t="s">
        <v>197</v>
      </c>
      <c r="E1562" s="156" t="s">
        <v>1</v>
      </c>
      <c r="F1562" s="157" t="s">
        <v>307</v>
      </c>
      <c r="H1562" s="156" t="s">
        <v>1</v>
      </c>
      <c r="I1562" s="158"/>
      <c r="L1562" s="155"/>
      <c r="M1562" s="159"/>
      <c r="T1562" s="160"/>
      <c r="AT1562" s="156" t="s">
        <v>197</v>
      </c>
      <c r="AU1562" s="156" t="s">
        <v>84</v>
      </c>
      <c r="AV1562" s="12" t="s">
        <v>80</v>
      </c>
      <c r="AW1562" s="12" t="s">
        <v>30</v>
      </c>
      <c r="AX1562" s="12" t="s">
        <v>73</v>
      </c>
      <c r="AY1562" s="156" t="s">
        <v>187</v>
      </c>
    </row>
    <row r="1563" spans="2:65" s="13" customFormat="1" ht="11.25">
      <c r="B1563" s="161"/>
      <c r="D1563" s="151" t="s">
        <v>197</v>
      </c>
      <c r="E1563" s="162" t="s">
        <v>1</v>
      </c>
      <c r="F1563" s="163" t="s">
        <v>1549</v>
      </c>
      <c r="H1563" s="164">
        <v>5.6</v>
      </c>
      <c r="I1563" s="165"/>
      <c r="L1563" s="161"/>
      <c r="M1563" s="166"/>
      <c r="T1563" s="167"/>
      <c r="AT1563" s="162" t="s">
        <v>197</v>
      </c>
      <c r="AU1563" s="162" t="s">
        <v>84</v>
      </c>
      <c r="AV1563" s="13" t="s">
        <v>84</v>
      </c>
      <c r="AW1563" s="13" t="s">
        <v>30</v>
      </c>
      <c r="AX1563" s="13" t="s">
        <v>73</v>
      </c>
      <c r="AY1563" s="162" t="s">
        <v>187</v>
      </c>
    </row>
    <row r="1564" spans="2:65" s="12" customFormat="1" ht="11.25">
      <c r="B1564" s="155"/>
      <c r="D1564" s="151" t="s">
        <v>197</v>
      </c>
      <c r="E1564" s="156" t="s">
        <v>1</v>
      </c>
      <c r="F1564" s="157" t="s">
        <v>311</v>
      </c>
      <c r="H1564" s="156" t="s">
        <v>1</v>
      </c>
      <c r="I1564" s="158"/>
      <c r="L1564" s="155"/>
      <c r="M1564" s="159"/>
      <c r="T1564" s="160"/>
      <c r="AT1564" s="156" t="s">
        <v>197</v>
      </c>
      <c r="AU1564" s="156" t="s">
        <v>84</v>
      </c>
      <c r="AV1564" s="12" t="s">
        <v>80</v>
      </c>
      <c r="AW1564" s="12" t="s">
        <v>30</v>
      </c>
      <c r="AX1564" s="12" t="s">
        <v>73</v>
      </c>
      <c r="AY1564" s="156" t="s">
        <v>187</v>
      </c>
    </row>
    <row r="1565" spans="2:65" s="13" customFormat="1" ht="11.25">
      <c r="B1565" s="161"/>
      <c r="D1565" s="151" t="s">
        <v>197</v>
      </c>
      <c r="E1565" s="162" t="s">
        <v>1</v>
      </c>
      <c r="F1565" s="163" t="s">
        <v>1549</v>
      </c>
      <c r="H1565" s="164">
        <v>5.6</v>
      </c>
      <c r="I1565" s="165"/>
      <c r="L1565" s="161"/>
      <c r="M1565" s="166"/>
      <c r="T1565" s="167"/>
      <c r="AT1565" s="162" t="s">
        <v>197</v>
      </c>
      <c r="AU1565" s="162" t="s">
        <v>84</v>
      </c>
      <c r="AV1565" s="13" t="s">
        <v>84</v>
      </c>
      <c r="AW1565" s="13" t="s">
        <v>30</v>
      </c>
      <c r="AX1565" s="13" t="s">
        <v>73</v>
      </c>
      <c r="AY1565" s="162" t="s">
        <v>187</v>
      </c>
    </row>
    <row r="1566" spans="2:65" s="14" customFormat="1" ht="11.25">
      <c r="B1566" s="168"/>
      <c r="D1566" s="151" t="s">
        <v>197</v>
      </c>
      <c r="E1566" s="169" t="s">
        <v>1</v>
      </c>
      <c r="F1566" s="170" t="s">
        <v>202</v>
      </c>
      <c r="H1566" s="171">
        <v>11.2</v>
      </c>
      <c r="I1566" s="172"/>
      <c r="L1566" s="168"/>
      <c r="M1566" s="173"/>
      <c r="T1566" s="174"/>
      <c r="AT1566" s="169" t="s">
        <v>197</v>
      </c>
      <c r="AU1566" s="169" t="s">
        <v>84</v>
      </c>
      <c r="AV1566" s="14" t="s">
        <v>193</v>
      </c>
      <c r="AW1566" s="14" t="s">
        <v>30</v>
      </c>
      <c r="AX1566" s="14" t="s">
        <v>80</v>
      </c>
      <c r="AY1566" s="169" t="s">
        <v>187</v>
      </c>
    </row>
    <row r="1567" spans="2:65" s="1" customFormat="1" ht="44.25" customHeight="1">
      <c r="B1567" s="32"/>
      <c r="C1567" s="137" t="s">
        <v>1550</v>
      </c>
      <c r="D1567" s="137" t="s">
        <v>189</v>
      </c>
      <c r="E1567" s="138" t="s">
        <v>1551</v>
      </c>
      <c r="F1567" s="139" t="s">
        <v>1552</v>
      </c>
      <c r="G1567" s="140" t="s">
        <v>245</v>
      </c>
      <c r="H1567" s="141">
        <v>34.159999999999997</v>
      </c>
      <c r="I1567" s="142"/>
      <c r="J1567" s="143">
        <f>ROUND(I1567*H1567,2)</f>
        <v>0</v>
      </c>
      <c r="K1567" s="144"/>
      <c r="L1567" s="32"/>
      <c r="M1567" s="145" t="s">
        <v>1</v>
      </c>
      <c r="N1567" s="146" t="s">
        <v>39</v>
      </c>
      <c r="P1567" s="147">
        <f>O1567*H1567</f>
        <v>0</v>
      </c>
      <c r="Q1567" s="147">
        <v>0</v>
      </c>
      <c r="R1567" s="147">
        <f>Q1567*H1567</f>
        <v>0</v>
      </c>
      <c r="S1567" s="147">
        <v>0</v>
      </c>
      <c r="T1567" s="148">
        <f>S1567*H1567</f>
        <v>0</v>
      </c>
      <c r="AR1567" s="149" t="s">
        <v>287</v>
      </c>
      <c r="AT1567" s="149" t="s">
        <v>189</v>
      </c>
      <c r="AU1567" s="149" t="s">
        <v>84</v>
      </c>
      <c r="AY1567" s="17" t="s">
        <v>187</v>
      </c>
      <c r="BE1567" s="150">
        <f>IF(N1567="základní",J1567,0)</f>
        <v>0</v>
      </c>
      <c r="BF1567" s="150">
        <f>IF(N1567="snížená",J1567,0)</f>
        <v>0</v>
      </c>
      <c r="BG1567" s="150">
        <f>IF(N1567="zákl. přenesená",J1567,0)</f>
        <v>0</v>
      </c>
      <c r="BH1567" s="150">
        <f>IF(N1567="sníž. přenesená",J1567,0)</f>
        <v>0</v>
      </c>
      <c r="BI1567" s="150">
        <f>IF(N1567="nulová",J1567,0)</f>
        <v>0</v>
      </c>
      <c r="BJ1567" s="17" t="s">
        <v>84</v>
      </c>
      <c r="BK1567" s="150">
        <f>ROUND(I1567*H1567,2)</f>
        <v>0</v>
      </c>
      <c r="BL1567" s="17" t="s">
        <v>287</v>
      </c>
      <c r="BM1567" s="149" t="s">
        <v>1553</v>
      </c>
    </row>
    <row r="1568" spans="2:65" s="1" customFormat="1" ht="126.75">
      <c r="B1568" s="32"/>
      <c r="D1568" s="151" t="s">
        <v>195</v>
      </c>
      <c r="F1568" s="152" t="s">
        <v>1548</v>
      </c>
      <c r="I1568" s="153"/>
      <c r="L1568" s="32"/>
      <c r="M1568" s="154"/>
      <c r="T1568" s="56"/>
      <c r="AT1568" s="17" t="s">
        <v>195</v>
      </c>
      <c r="AU1568" s="17" t="s">
        <v>84</v>
      </c>
    </row>
    <row r="1569" spans="2:65" s="12" customFormat="1" ht="11.25">
      <c r="B1569" s="155"/>
      <c r="D1569" s="151" t="s">
        <v>197</v>
      </c>
      <c r="E1569" s="156" t="s">
        <v>1</v>
      </c>
      <c r="F1569" s="157" t="s">
        <v>207</v>
      </c>
      <c r="H1569" s="156" t="s">
        <v>1</v>
      </c>
      <c r="I1569" s="158"/>
      <c r="L1569" s="155"/>
      <c r="M1569" s="159"/>
      <c r="T1569" s="160"/>
      <c r="AT1569" s="156" t="s">
        <v>197</v>
      </c>
      <c r="AU1569" s="156" t="s">
        <v>84</v>
      </c>
      <c r="AV1569" s="12" t="s">
        <v>80</v>
      </c>
      <c r="AW1569" s="12" t="s">
        <v>30</v>
      </c>
      <c r="AX1569" s="12" t="s">
        <v>73</v>
      </c>
      <c r="AY1569" s="156" t="s">
        <v>187</v>
      </c>
    </row>
    <row r="1570" spans="2:65" s="12" customFormat="1" ht="11.25">
      <c r="B1570" s="155"/>
      <c r="D1570" s="151" t="s">
        <v>197</v>
      </c>
      <c r="E1570" s="156" t="s">
        <v>1</v>
      </c>
      <c r="F1570" s="157" t="s">
        <v>307</v>
      </c>
      <c r="H1570" s="156" t="s">
        <v>1</v>
      </c>
      <c r="I1570" s="158"/>
      <c r="L1570" s="155"/>
      <c r="M1570" s="159"/>
      <c r="T1570" s="160"/>
      <c r="AT1570" s="156" t="s">
        <v>197</v>
      </c>
      <c r="AU1570" s="156" t="s">
        <v>84</v>
      </c>
      <c r="AV1570" s="12" t="s">
        <v>80</v>
      </c>
      <c r="AW1570" s="12" t="s">
        <v>30</v>
      </c>
      <c r="AX1570" s="12" t="s">
        <v>73</v>
      </c>
      <c r="AY1570" s="156" t="s">
        <v>187</v>
      </c>
    </row>
    <row r="1571" spans="2:65" s="13" customFormat="1" ht="11.25">
      <c r="B1571" s="161"/>
      <c r="D1571" s="151" t="s">
        <v>197</v>
      </c>
      <c r="E1571" s="162" t="s">
        <v>1</v>
      </c>
      <c r="F1571" s="163" t="s">
        <v>1554</v>
      </c>
      <c r="H1571" s="164">
        <v>17.079999999999998</v>
      </c>
      <c r="I1571" s="165"/>
      <c r="L1571" s="161"/>
      <c r="M1571" s="166"/>
      <c r="T1571" s="167"/>
      <c r="AT1571" s="162" t="s">
        <v>197</v>
      </c>
      <c r="AU1571" s="162" t="s">
        <v>84</v>
      </c>
      <c r="AV1571" s="13" t="s">
        <v>84</v>
      </c>
      <c r="AW1571" s="13" t="s">
        <v>30</v>
      </c>
      <c r="AX1571" s="13" t="s">
        <v>73</v>
      </c>
      <c r="AY1571" s="162" t="s">
        <v>187</v>
      </c>
    </row>
    <row r="1572" spans="2:65" s="12" customFormat="1" ht="11.25">
      <c r="B1572" s="155"/>
      <c r="D1572" s="151" t="s">
        <v>197</v>
      </c>
      <c r="E1572" s="156" t="s">
        <v>1</v>
      </c>
      <c r="F1572" s="157" t="s">
        <v>311</v>
      </c>
      <c r="H1572" s="156" t="s">
        <v>1</v>
      </c>
      <c r="I1572" s="158"/>
      <c r="L1572" s="155"/>
      <c r="M1572" s="159"/>
      <c r="T1572" s="160"/>
      <c r="AT1572" s="156" t="s">
        <v>197</v>
      </c>
      <c r="AU1572" s="156" t="s">
        <v>84</v>
      </c>
      <c r="AV1572" s="12" t="s">
        <v>80</v>
      </c>
      <c r="AW1572" s="12" t="s">
        <v>30</v>
      </c>
      <c r="AX1572" s="12" t="s">
        <v>73</v>
      </c>
      <c r="AY1572" s="156" t="s">
        <v>187</v>
      </c>
    </row>
    <row r="1573" spans="2:65" s="13" customFormat="1" ht="11.25">
      <c r="B1573" s="161"/>
      <c r="D1573" s="151" t="s">
        <v>197</v>
      </c>
      <c r="E1573" s="162" t="s">
        <v>1</v>
      </c>
      <c r="F1573" s="163" t="s">
        <v>1554</v>
      </c>
      <c r="H1573" s="164">
        <v>17.079999999999998</v>
      </c>
      <c r="I1573" s="165"/>
      <c r="L1573" s="161"/>
      <c r="M1573" s="166"/>
      <c r="T1573" s="167"/>
      <c r="AT1573" s="162" t="s">
        <v>197</v>
      </c>
      <c r="AU1573" s="162" t="s">
        <v>84</v>
      </c>
      <c r="AV1573" s="13" t="s">
        <v>84</v>
      </c>
      <c r="AW1573" s="13" t="s">
        <v>30</v>
      </c>
      <c r="AX1573" s="13" t="s">
        <v>73</v>
      </c>
      <c r="AY1573" s="162" t="s">
        <v>187</v>
      </c>
    </row>
    <row r="1574" spans="2:65" s="14" customFormat="1" ht="11.25">
      <c r="B1574" s="168"/>
      <c r="D1574" s="151" t="s">
        <v>197</v>
      </c>
      <c r="E1574" s="169" t="s">
        <v>1</v>
      </c>
      <c r="F1574" s="170" t="s">
        <v>202</v>
      </c>
      <c r="H1574" s="171">
        <v>34.159999999999997</v>
      </c>
      <c r="I1574" s="172"/>
      <c r="L1574" s="168"/>
      <c r="M1574" s="173"/>
      <c r="T1574" s="174"/>
      <c r="AT1574" s="169" t="s">
        <v>197</v>
      </c>
      <c r="AU1574" s="169" t="s">
        <v>84</v>
      </c>
      <c r="AV1574" s="14" t="s">
        <v>193</v>
      </c>
      <c r="AW1574" s="14" t="s">
        <v>30</v>
      </c>
      <c r="AX1574" s="14" t="s">
        <v>80</v>
      </c>
      <c r="AY1574" s="169" t="s">
        <v>187</v>
      </c>
    </row>
    <row r="1575" spans="2:65" s="1" customFormat="1" ht="55.5" customHeight="1">
      <c r="B1575" s="32"/>
      <c r="C1575" s="137" t="s">
        <v>1555</v>
      </c>
      <c r="D1575" s="137" t="s">
        <v>189</v>
      </c>
      <c r="E1575" s="138" t="s">
        <v>1556</v>
      </c>
      <c r="F1575" s="139" t="s">
        <v>1557</v>
      </c>
      <c r="G1575" s="140" t="s">
        <v>397</v>
      </c>
      <c r="H1575" s="141">
        <v>11.2</v>
      </c>
      <c r="I1575" s="142"/>
      <c r="J1575" s="143">
        <f>ROUND(I1575*H1575,2)</f>
        <v>0</v>
      </c>
      <c r="K1575" s="144"/>
      <c r="L1575" s="32"/>
      <c r="M1575" s="145" t="s">
        <v>1</v>
      </c>
      <c r="N1575" s="146" t="s">
        <v>39</v>
      </c>
      <c r="P1575" s="147">
        <f>O1575*H1575</f>
        <v>0</v>
      </c>
      <c r="Q1575" s="147">
        <v>0</v>
      </c>
      <c r="R1575" s="147">
        <f>Q1575*H1575</f>
        <v>0</v>
      </c>
      <c r="S1575" s="147">
        <v>0</v>
      </c>
      <c r="T1575" s="148">
        <f>S1575*H1575</f>
        <v>0</v>
      </c>
      <c r="AR1575" s="149" t="s">
        <v>287</v>
      </c>
      <c r="AT1575" s="149" t="s">
        <v>189</v>
      </c>
      <c r="AU1575" s="149" t="s">
        <v>84</v>
      </c>
      <c r="AY1575" s="17" t="s">
        <v>187</v>
      </c>
      <c r="BE1575" s="150">
        <f>IF(N1575="základní",J1575,0)</f>
        <v>0</v>
      </c>
      <c r="BF1575" s="150">
        <f>IF(N1575="snížená",J1575,0)</f>
        <v>0</v>
      </c>
      <c r="BG1575" s="150">
        <f>IF(N1575="zákl. přenesená",J1575,0)</f>
        <v>0</v>
      </c>
      <c r="BH1575" s="150">
        <f>IF(N1575="sníž. přenesená",J1575,0)</f>
        <v>0</v>
      </c>
      <c r="BI1575" s="150">
        <f>IF(N1575="nulová",J1575,0)</f>
        <v>0</v>
      </c>
      <c r="BJ1575" s="17" t="s">
        <v>84</v>
      </c>
      <c r="BK1575" s="150">
        <f>ROUND(I1575*H1575,2)</f>
        <v>0</v>
      </c>
      <c r="BL1575" s="17" t="s">
        <v>287</v>
      </c>
      <c r="BM1575" s="149" t="s">
        <v>1558</v>
      </c>
    </row>
    <row r="1576" spans="2:65" s="1" customFormat="1" ht="126.75">
      <c r="B1576" s="32"/>
      <c r="D1576" s="151" t="s">
        <v>195</v>
      </c>
      <c r="F1576" s="152" t="s">
        <v>1548</v>
      </c>
      <c r="I1576" s="153"/>
      <c r="L1576" s="32"/>
      <c r="M1576" s="154"/>
      <c r="T1576" s="56"/>
      <c r="AT1576" s="17" t="s">
        <v>195</v>
      </c>
      <c r="AU1576" s="17" t="s">
        <v>84</v>
      </c>
    </row>
    <row r="1577" spans="2:65" s="12" customFormat="1" ht="11.25">
      <c r="B1577" s="155"/>
      <c r="D1577" s="151" t="s">
        <v>197</v>
      </c>
      <c r="E1577" s="156" t="s">
        <v>1</v>
      </c>
      <c r="F1577" s="157" t="s">
        <v>207</v>
      </c>
      <c r="H1577" s="156" t="s">
        <v>1</v>
      </c>
      <c r="I1577" s="158"/>
      <c r="L1577" s="155"/>
      <c r="M1577" s="159"/>
      <c r="T1577" s="160"/>
      <c r="AT1577" s="156" t="s">
        <v>197</v>
      </c>
      <c r="AU1577" s="156" t="s">
        <v>84</v>
      </c>
      <c r="AV1577" s="12" t="s">
        <v>80</v>
      </c>
      <c r="AW1577" s="12" t="s">
        <v>30</v>
      </c>
      <c r="AX1577" s="12" t="s">
        <v>73</v>
      </c>
      <c r="AY1577" s="156" t="s">
        <v>187</v>
      </c>
    </row>
    <row r="1578" spans="2:65" s="12" customFormat="1" ht="11.25">
      <c r="B1578" s="155"/>
      <c r="D1578" s="151" t="s">
        <v>197</v>
      </c>
      <c r="E1578" s="156" t="s">
        <v>1</v>
      </c>
      <c r="F1578" s="157" t="s">
        <v>307</v>
      </c>
      <c r="H1578" s="156" t="s">
        <v>1</v>
      </c>
      <c r="I1578" s="158"/>
      <c r="L1578" s="155"/>
      <c r="M1578" s="159"/>
      <c r="T1578" s="160"/>
      <c r="AT1578" s="156" t="s">
        <v>197</v>
      </c>
      <c r="AU1578" s="156" t="s">
        <v>84</v>
      </c>
      <c r="AV1578" s="12" t="s">
        <v>80</v>
      </c>
      <c r="AW1578" s="12" t="s">
        <v>30</v>
      </c>
      <c r="AX1578" s="12" t="s">
        <v>73</v>
      </c>
      <c r="AY1578" s="156" t="s">
        <v>187</v>
      </c>
    </row>
    <row r="1579" spans="2:65" s="13" customFormat="1" ht="11.25">
      <c r="B1579" s="161"/>
      <c r="D1579" s="151" t="s">
        <v>197</v>
      </c>
      <c r="E1579" s="162" t="s">
        <v>1</v>
      </c>
      <c r="F1579" s="163" t="s">
        <v>1549</v>
      </c>
      <c r="H1579" s="164">
        <v>5.6</v>
      </c>
      <c r="I1579" s="165"/>
      <c r="L1579" s="161"/>
      <c r="M1579" s="166"/>
      <c r="T1579" s="167"/>
      <c r="AT1579" s="162" t="s">
        <v>197</v>
      </c>
      <c r="AU1579" s="162" t="s">
        <v>84</v>
      </c>
      <c r="AV1579" s="13" t="s">
        <v>84</v>
      </c>
      <c r="AW1579" s="13" t="s">
        <v>30</v>
      </c>
      <c r="AX1579" s="13" t="s">
        <v>73</v>
      </c>
      <c r="AY1579" s="162" t="s">
        <v>187</v>
      </c>
    </row>
    <row r="1580" spans="2:65" s="12" customFormat="1" ht="11.25">
      <c r="B1580" s="155"/>
      <c r="D1580" s="151" t="s">
        <v>197</v>
      </c>
      <c r="E1580" s="156" t="s">
        <v>1</v>
      </c>
      <c r="F1580" s="157" t="s">
        <v>311</v>
      </c>
      <c r="H1580" s="156" t="s">
        <v>1</v>
      </c>
      <c r="I1580" s="158"/>
      <c r="L1580" s="155"/>
      <c r="M1580" s="159"/>
      <c r="T1580" s="160"/>
      <c r="AT1580" s="156" t="s">
        <v>197</v>
      </c>
      <c r="AU1580" s="156" t="s">
        <v>84</v>
      </c>
      <c r="AV1580" s="12" t="s">
        <v>80</v>
      </c>
      <c r="AW1580" s="12" t="s">
        <v>30</v>
      </c>
      <c r="AX1580" s="12" t="s">
        <v>73</v>
      </c>
      <c r="AY1580" s="156" t="s">
        <v>187</v>
      </c>
    </row>
    <row r="1581" spans="2:65" s="13" customFormat="1" ht="11.25">
      <c r="B1581" s="161"/>
      <c r="D1581" s="151" t="s">
        <v>197</v>
      </c>
      <c r="E1581" s="162" t="s">
        <v>1</v>
      </c>
      <c r="F1581" s="163" t="s">
        <v>1549</v>
      </c>
      <c r="H1581" s="164">
        <v>5.6</v>
      </c>
      <c r="I1581" s="165"/>
      <c r="L1581" s="161"/>
      <c r="M1581" s="166"/>
      <c r="T1581" s="167"/>
      <c r="AT1581" s="162" t="s">
        <v>197</v>
      </c>
      <c r="AU1581" s="162" t="s">
        <v>84</v>
      </c>
      <c r="AV1581" s="13" t="s">
        <v>84</v>
      </c>
      <c r="AW1581" s="13" t="s">
        <v>30</v>
      </c>
      <c r="AX1581" s="13" t="s">
        <v>73</v>
      </c>
      <c r="AY1581" s="162" t="s">
        <v>187</v>
      </c>
    </row>
    <row r="1582" spans="2:65" s="14" customFormat="1" ht="11.25">
      <c r="B1582" s="168"/>
      <c r="D1582" s="151" t="s">
        <v>197</v>
      </c>
      <c r="E1582" s="169" t="s">
        <v>1</v>
      </c>
      <c r="F1582" s="170" t="s">
        <v>202</v>
      </c>
      <c r="H1582" s="171">
        <v>11.2</v>
      </c>
      <c r="I1582" s="172"/>
      <c r="L1582" s="168"/>
      <c r="M1582" s="173"/>
      <c r="T1582" s="174"/>
      <c r="AT1582" s="169" t="s">
        <v>197</v>
      </c>
      <c r="AU1582" s="169" t="s">
        <v>84</v>
      </c>
      <c r="AV1582" s="14" t="s">
        <v>193</v>
      </c>
      <c r="AW1582" s="14" t="s">
        <v>30</v>
      </c>
      <c r="AX1582" s="14" t="s">
        <v>80</v>
      </c>
      <c r="AY1582" s="169" t="s">
        <v>187</v>
      </c>
    </row>
    <row r="1583" spans="2:65" s="1" customFormat="1" ht="44.25" customHeight="1">
      <c r="B1583" s="32"/>
      <c r="C1583" s="137" t="s">
        <v>1559</v>
      </c>
      <c r="D1583" s="137" t="s">
        <v>189</v>
      </c>
      <c r="E1583" s="138" t="s">
        <v>1560</v>
      </c>
      <c r="F1583" s="139" t="s">
        <v>1561</v>
      </c>
      <c r="G1583" s="140" t="s">
        <v>397</v>
      </c>
      <c r="H1583" s="141">
        <v>56</v>
      </c>
      <c r="I1583" s="142"/>
      <c r="J1583" s="143">
        <f>ROUND(I1583*H1583,2)</f>
        <v>0</v>
      </c>
      <c r="K1583" s="144"/>
      <c r="L1583" s="32"/>
      <c r="M1583" s="145" t="s">
        <v>1</v>
      </c>
      <c r="N1583" s="146" t="s">
        <v>39</v>
      </c>
      <c r="P1583" s="147">
        <f>O1583*H1583</f>
        <v>0</v>
      </c>
      <c r="Q1583" s="147">
        <v>0</v>
      </c>
      <c r="R1583" s="147">
        <f>Q1583*H1583</f>
        <v>0</v>
      </c>
      <c r="S1583" s="147">
        <v>0</v>
      </c>
      <c r="T1583" s="148">
        <f>S1583*H1583</f>
        <v>0</v>
      </c>
      <c r="AR1583" s="149" t="s">
        <v>287</v>
      </c>
      <c r="AT1583" s="149" t="s">
        <v>189</v>
      </c>
      <c r="AU1583" s="149" t="s">
        <v>84</v>
      </c>
      <c r="AY1583" s="17" t="s">
        <v>187</v>
      </c>
      <c r="BE1583" s="150">
        <f>IF(N1583="základní",J1583,0)</f>
        <v>0</v>
      </c>
      <c r="BF1583" s="150">
        <f>IF(N1583="snížená",J1583,0)</f>
        <v>0</v>
      </c>
      <c r="BG1583" s="150">
        <f>IF(N1583="zákl. přenesená",J1583,0)</f>
        <v>0</v>
      </c>
      <c r="BH1583" s="150">
        <f>IF(N1583="sníž. přenesená",J1583,0)</f>
        <v>0</v>
      </c>
      <c r="BI1583" s="150">
        <f>IF(N1583="nulová",J1583,0)</f>
        <v>0</v>
      </c>
      <c r="BJ1583" s="17" t="s">
        <v>84</v>
      </c>
      <c r="BK1583" s="150">
        <f>ROUND(I1583*H1583,2)</f>
        <v>0</v>
      </c>
      <c r="BL1583" s="17" t="s">
        <v>287</v>
      </c>
      <c r="BM1583" s="149" t="s">
        <v>1562</v>
      </c>
    </row>
    <row r="1584" spans="2:65" s="1" customFormat="1" ht="126.75">
      <c r="B1584" s="32"/>
      <c r="D1584" s="151" t="s">
        <v>195</v>
      </c>
      <c r="F1584" s="152" t="s">
        <v>1548</v>
      </c>
      <c r="I1584" s="153"/>
      <c r="L1584" s="32"/>
      <c r="M1584" s="154"/>
      <c r="T1584" s="56"/>
      <c r="AT1584" s="17" t="s">
        <v>195</v>
      </c>
      <c r="AU1584" s="17" t="s">
        <v>84</v>
      </c>
    </row>
    <row r="1585" spans="2:65" s="12" customFormat="1" ht="11.25">
      <c r="B1585" s="155"/>
      <c r="D1585" s="151" t="s">
        <v>197</v>
      </c>
      <c r="E1585" s="156" t="s">
        <v>1</v>
      </c>
      <c r="F1585" s="157" t="s">
        <v>207</v>
      </c>
      <c r="H1585" s="156" t="s">
        <v>1</v>
      </c>
      <c r="I1585" s="158"/>
      <c r="L1585" s="155"/>
      <c r="M1585" s="159"/>
      <c r="T1585" s="160"/>
      <c r="AT1585" s="156" t="s">
        <v>197</v>
      </c>
      <c r="AU1585" s="156" t="s">
        <v>84</v>
      </c>
      <c r="AV1585" s="12" t="s">
        <v>80</v>
      </c>
      <c r="AW1585" s="12" t="s">
        <v>30</v>
      </c>
      <c r="AX1585" s="12" t="s">
        <v>73</v>
      </c>
      <c r="AY1585" s="156" t="s">
        <v>187</v>
      </c>
    </row>
    <row r="1586" spans="2:65" s="13" customFormat="1" ht="11.25">
      <c r="B1586" s="161"/>
      <c r="D1586" s="151" t="s">
        <v>197</v>
      </c>
      <c r="E1586" s="162" t="s">
        <v>1</v>
      </c>
      <c r="F1586" s="163" t="s">
        <v>1563</v>
      </c>
      <c r="H1586" s="164">
        <v>56</v>
      </c>
      <c r="I1586" s="165"/>
      <c r="L1586" s="161"/>
      <c r="M1586" s="166"/>
      <c r="T1586" s="167"/>
      <c r="AT1586" s="162" t="s">
        <v>197</v>
      </c>
      <c r="AU1586" s="162" t="s">
        <v>84</v>
      </c>
      <c r="AV1586" s="13" t="s">
        <v>84</v>
      </c>
      <c r="AW1586" s="13" t="s">
        <v>30</v>
      </c>
      <c r="AX1586" s="13" t="s">
        <v>73</v>
      </c>
      <c r="AY1586" s="162" t="s">
        <v>187</v>
      </c>
    </row>
    <row r="1587" spans="2:65" s="14" customFormat="1" ht="11.25">
      <c r="B1587" s="168"/>
      <c r="D1587" s="151" t="s">
        <v>197</v>
      </c>
      <c r="E1587" s="169" t="s">
        <v>1</v>
      </c>
      <c r="F1587" s="170" t="s">
        <v>202</v>
      </c>
      <c r="H1587" s="171">
        <v>56</v>
      </c>
      <c r="I1587" s="172"/>
      <c r="L1587" s="168"/>
      <c r="M1587" s="173"/>
      <c r="T1587" s="174"/>
      <c r="AT1587" s="169" t="s">
        <v>197</v>
      </c>
      <c r="AU1587" s="169" t="s">
        <v>84</v>
      </c>
      <c r="AV1587" s="14" t="s">
        <v>193</v>
      </c>
      <c r="AW1587" s="14" t="s">
        <v>30</v>
      </c>
      <c r="AX1587" s="14" t="s">
        <v>80</v>
      </c>
      <c r="AY1587" s="169" t="s">
        <v>187</v>
      </c>
    </row>
    <row r="1588" spans="2:65" s="1" customFormat="1" ht="66.75" customHeight="1">
      <c r="B1588" s="32"/>
      <c r="C1588" s="137" t="s">
        <v>1564</v>
      </c>
      <c r="D1588" s="137" t="s">
        <v>189</v>
      </c>
      <c r="E1588" s="138" t="s">
        <v>1565</v>
      </c>
      <c r="F1588" s="139" t="s">
        <v>1566</v>
      </c>
      <c r="G1588" s="140" t="s">
        <v>245</v>
      </c>
      <c r="H1588" s="141">
        <v>34.159999999999997</v>
      </c>
      <c r="I1588" s="142"/>
      <c r="J1588" s="143">
        <f>ROUND(I1588*H1588,2)</f>
        <v>0</v>
      </c>
      <c r="K1588" s="144"/>
      <c r="L1588" s="32"/>
      <c r="M1588" s="145" t="s">
        <v>1</v>
      </c>
      <c r="N1588" s="146" t="s">
        <v>39</v>
      </c>
      <c r="P1588" s="147">
        <f>O1588*H1588</f>
        <v>0</v>
      </c>
      <c r="Q1588" s="147">
        <v>0</v>
      </c>
      <c r="R1588" s="147">
        <f>Q1588*H1588</f>
        <v>0</v>
      </c>
      <c r="S1588" s="147">
        <v>0</v>
      </c>
      <c r="T1588" s="148">
        <f>S1588*H1588</f>
        <v>0</v>
      </c>
      <c r="AR1588" s="149" t="s">
        <v>287</v>
      </c>
      <c r="AT1588" s="149" t="s">
        <v>189</v>
      </c>
      <c r="AU1588" s="149" t="s">
        <v>84</v>
      </c>
      <c r="AY1588" s="17" t="s">
        <v>187</v>
      </c>
      <c r="BE1588" s="150">
        <f>IF(N1588="základní",J1588,0)</f>
        <v>0</v>
      </c>
      <c r="BF1588" s="150">
        <f>IF(N1588="snížená",J1588,0)</f>
        <v>0</v>
      </c>
      <c r="BG1588" s="150">
        <f>IF(N1588="zákl. přenesená",J1588,0)</f>
        <v>0</v>
      </c>
      <c r="BH1588" s="150">
        <f>IF(N1588="sníž. přenesená",J1588,0)</f>
        <v>0</v>
      </c>
      <c r="BI1588" s="150">
        <f>IF(N1588="nulová",J1588,0)</f>
        <v>0</v>
      </c>
      <c r="BJ1588" s="17" t="s">
        <v>84</v>
      </c>
      <c r="BK1588" s="150">
        <f>ROUND(I1588*H1588,2)</f>
        <v>0</v>
      </c>
      <c r="BL1588" s="17" t="s">
        <v>287</v>
      </c>
      <c r="BM1588" s="149" t="s">
        <v>1567</v>
      </c>
    </row>
    <row r="1589" spans="2:65" s="1" customFormat="1" ht="117">
      <c r="B1589" s="32"/>
      <c r="D1589" s="151" t="s">
        <v>195</v>
      </c>
      <c r="F1589" s="152" t="s">
        <v>1568</v>
      </c>
      <c r="I1589" s="153"/>
      <c r="L1589" s="32"/>
      <c r="M1589" s="154"/>
      <c r="T1589" s="56"/>
      <c r="AT1589" s="17" t="s">
        <v>195</v>
      </c>
      <c r="AU1589" s="17" t="s">
        <v>84</v>
      </c>
    </row>
    <row r="1590" spans="2:65" s="12" customFormat="1" ht="11.25">
      <c r="B1590" s="155"/>
      <c r="D1590" s="151" t="s">
        <v>197</v>
      </c>
      <c r="E1590" s="156" t="s">
        <v>1</v>
      </c>
      <c r="F1590" s="157" t="s">
        <v>207</v>
      </c>
      <c r="H1590" s="156" t="s">
        <v>1</v>
      </c>
      <c r="I1590" s="158"/>
      <c r="L1590" s="155"/>
      <c r="M1590" s="159"/>
      <c r="T1590" s="160"/>
      <c r="AT1590" s="156" t="s">
        <v>197</v>
      </c>
      <c r="AU1590" s="156" t="s">
        <v>84</v>
      </c>
      <c r="AV1590" s="12" t="s">
        <v>80</v>
      </c>
      <c r="AW1590" s="12" t="s">
        <v>30</v>
      </c>
      <c r="AX1590" s="12" t="s">
        <v>73</v>
      </c>
      <c r="AY1590" s="156" t="s">
        <v>187</v>
      </c>
    </row>
    <row r="1591" spans="2:65" s="12" customFormat="1" ht="11.25">
      <c r="B1591" s="155"/>
      <c r="D1591" s="151" t="s">
        <v>197</v>
      </c>
      <c r="E1591" s="156" t="s">
        <v>1</v>
      </c>
      <c r="F1591" s="157" t="s">
        <v>307</v>
      </c>
      <c r="H1591" s="156" t="s">
        <v>1</v>
      </c>
      <c r="I1591" s="158"/>
      <c r="L1591" s="155"/>
      <c r="M1591" s="159"/>
      <c r="T1591" s="160"/>
      <c r="AT1591" s="156" t="s">
        <v>197</v>
      </c>
      <c r="AU1591" s="156" t="s">
        <v>84</v>
      </c>
      <c r="AV1591" s="12" t="s">
        <v>80</v>
      </c>
      <c r="AW1591" s="12" t="s">
        <v>30</v>
      </c>
      <c r="AX1591" s="12" t="s">
        <v>73</v>
      </c>
      <c r="AY1591" s="156" t="s">
        <v>187</v>
      </c>
    </row>
    <row r="1592" spans="2:65" s="13" customFormat="1" ht="11.25">
      <c r="B1592" s="161"/>
      <c r="D1592" s="151" t="s">
        <v>197</v>
      </c>
      <c r="E1592" s="162" t="s">
        <v>1</v>
      </c>
      <c r="F1592" s="163" t="s">
        <v>1554</v>
      </c>
      <c r="H1592" s="164">
        <v>17.079999999999998</v>
      </c>
      <c r="I1592" s="165"/>
      <c r="L1592" s="161"/>
      <c r="M1592" s="166"/>
      <c r="T1592" s="167"/>
      <c r="AT1592" s="162" t="s">
        <v>197</v>
      </c>
      <c r="AU1592" s="162" t="s">
        <v>84</v>
      </c>
      <c r="AV1592" s="13" t="s">
        <v>84</v>
      </c>
      <c r="AW1592" s="13" t="s">
        <v>30</v>
      </c>
      <c r="AX1592" s="13" t="s">
        <v>73</v>
      </c>
      <c r="AY1592" s="162" t="s">
        <v>187</v>
      </c>
    </row>
    <row r="1593" spans="2:65" s="12" customFormat="1" ht="11.25">
      <c r="B1593" s="155"/>
      <c r="D1593" s="151" t="s">
        <v>197</v>
      </c>
      <c r="E1593" s="156" t="s">
        <v>1</v>
      </c>
      <c r="F1593" s="157" t="s">
        <v>311</v>
      </c>
      <c r="H1593" s="156" t="s">
        <v>1</v>
      </c>
      <c r="I1593" s="158"/>
      <c r="L1593" s="155"/>
      <c r="M1593" s="159"/>
      <c r="T1593" s="160"/>
      <c r="AT1593" s="156" t="s">
        <v>197</v>
      </c>
      <c r="AU1593" s="156" t="s">
        <v>84</v>
      </c>
      <c r="AV1593" s="12" t="s">
        <v>80</v>
      </c>
      <c r="AW1593" s="12" t="s">
        <v>30</v>
      </c>
      <c r="AX1593" s="12" t="s">
        <v>73</v>
      </c>
      <c r="AY1593" s="156" t="s">
        <v>187</v>
      </c>
    </row>
    <row r="1594" spans="2:65" s="13" customFormat="1" ht="11.25">
      <c r="B1594" s="161"/>
      <c r="D1594" s="151" t="s">
        <v>197</v>
      </c>
      <c r="E1594" s="162" t="s">
        <v>1</v>
      </c>
      <c r="F1594" s="163" t="s">
        <v>1554</v>
      </c>
      <c r="H1594" s="164">
        <v>17.079999999999998</v>
      </c>
      <c r="I1594" s="165"/>
      <c r="L1594" s="161"/>
      <c r="M1594" s="166"/>
      <c r="T1594" s="167"/>
      <c r="AT1594" s="162" t="s">
        <v>197</v>
      </c>
      <c r="AU1594" s="162" t="s">
        <v>84</v>
      </c>
      <c r="AV1594" s="13" t="s">
        <v>84</v>
      </c>
      <c r="AW1594" s="13" t="s">
        <v>30</v>
      </c>
      <c r="AX1594" s="13" t="s">
        <v>73</v>
      </c>
      <c r="AY1594" s="162" t="s">
        <v>187</v>
      </c>
    </row>
    <row r="1595" spans="2:65" s="14" customFormat="1" ht="11.25">
      <c r="B1595" s="168"/>
      <c r="D1595" s="151" t="s">
        <v>197</v>
      </c>
      <c r="E1595" s="169" t="s">
        <v>1</v>
      </c>
      <c r="F1595" s="170" t="s">
        <v>202</v>
      </c>
      <c r="H1595" s="171">
        <v>34.159999999999997</v>
      </c>
      <c r="I1595" s="172"/>
      <c r="L1595" s="168"/>
      <c r="M1595" s="173"/>
      <c r="T1595" s="174"/>
      <c r="AT1595" s="169" t="s">
        <v>197</v>
      </c>
      <c r="AU1595" s="169" t="s">
        <v>84</v>
      </c>
      <c r="AV1595" s="14" t="s">
        <v>193</v>
      </c>
      <c r="AW1595" s="14" t="s">
        <v>30</v>
      </c>
      <c r="AX1595" s="14" t="s">
        <v>80</v>
      </c>
      <c r="AY1595" s="169" t="s">
        <v>187</v>
      </c>
    </row>
    <row r="1596" spans="2:65" s="1" customFormat="1" ht="55.5" customHeight="1">
      <c r="B1596" s="32"/>
      <c r="C1596" s="137" t="s">
        <v>1569</v>
      </c>
      <c r="D1596" s="137" t="s">
        <v>189</v>
      </c>
      <c r="E1596" s="138" t="s">
        <v>1570</v>
      </c>
      <c r="F1596" s="139" t="s">
        <v>1571</v>
      </c>
      <c r="G1596" s="140" t="s">
        <v>245</v>
      </c>
      <c r="H1596" s="141">
        <v>50.02</v>
      </c>
      <c r="I1596" s="142"/>
      <c r="J1596" s="143">
        <f>ROUND(I1596*H1596,2)</f>
        <v>0</v>
      </c>
      <c r="K1596" s="144"/>
      <c r="L1596" s="32"/>
      <c r="M1596" s="145" t="s">
        <v>1</v>
      </c>
      <c r="N1596" s="146" t="s">
        <v>39</v>
      </c>
      <c r="P1596" s="147">
        <f>O1596*H1596</f>
        <v>0</v>
      </c>
      <c r="Q1596" s="147">
        <v>0</v>
      </c>
      <c r="R1596" s="147">
        <f>Q1596*H1596</f>
        <v>0</v>
      </c>
      <c r="S1596" s="147">
        <v>0</v>
      </c>
      <c r="T1596" s="148">
        <f>S1596*H1596</f>
        <v>0</v>
      </c>
      <c r="AR1596" s="149" t="s">
        <v>287</v>
      </c>
      <c r="AT1596" s="149" t="s">
        <v>189</v>
      </c>
      <c r="AU1596" s="149" t="s">
        <v>84</v>
      </c>
      <c r="AY1596" s="17" t="s">
        <v>187</v>
      </c>
      <c r="BE1596" s="150">
        <f>IF(N1596="základní",J1596,0)</f>
        <v>0</v>
      </c>
      <c r="BF1596" s="150">
        <f>IF(N1596="snížená",J1596,0)</f>
        <v>0</v>
      </c>
      <c r="BG1596" s="150">
        <f>IF(N1596="zákl. přenesená",J1596,0)</f>
        <v>0</v>
      </c>
      <c r="BH1596" s="150">
        <f>IF(N1596="sníž. přenesená",J1596,0)</f>
        <v>0</v>
      </c>
      <c r="BI1596" s="150">
        <f>IF(N1596="nulová",J1596,0)</f>
        <v>0</v>
      </c>
      <c r="BJ1596" s="17" t="s">
        <v>84</v>
      </c>
      <c r="BK1596" s="150">
        <f>ROUND(I1596*H1596,2)</f>
        <v>0</v>
      </c>
      <c r="BL1596" s="17" t="s">
        <v>287</v>
      </c>
      <c r="BM1596" s="149" t="s">
        <v>1572</v>
      </c>
    </row>
    <row r="1597" spans="2:65" s="1" customFormat="1" ht="136.5">
      <c r="B1597" s="32"/>
      <c r="D1597" s="151" t="s">
        <v>195</v>
      </c>
      <c r="F1597" s="152" t="s">
        <v>1573</v>
      </c>
      <c r="I1597" s="153"/>
      <c r="L1597" s="32"/>
      <c r="M1597" s="154"/>
      <c r="T1597" s="56"/>
      <c r="AT1597" s="17" t="s">
        <v>195</v>
      </c>
      <c r="AU1597" s="17" t="s">
        <v>84</v>
      </c>
    </row>
    <row r="1598" spans="2:65" s="12" customFormat="1" ht="11.25">
      <c r="B1598" s="155"/>
      <c r="D1598" s="151" t="s">
        <v>197</v>
      </c>
      <c r="E1598" s="156" t="s">
        <v>1</v>
      </c>
      <c r="F1598" s="157" t="s">
        <v>207</v>
      </c>
      <c r="H1598" s="156" t="s">
        <v>1</v>
      </c>
      <c r="I1598" s="158"/>
      <c r="L1598" s="155"/>
      <c r="M1598" s="159"/>
      <c r="T1598" s="160"/>
      <c r="AT1598" s="156" t="s">
        <v>197</v>
      </c>
      <c r="AU1598" s="156" t="s">
        <v>84</v>
      </c>
      <c r="AV1598" s="12" t="s">
        <v>80</v>
      </c>
      <c r="AW1598" s="12" t="s">
        <v>30</v>
      </c>
      <c r="AX1598" s="12" t="s">
        <v>73</v>
      </c>
      <c r="AY1598" s="156" t="s">
        <v>187</v>
      </c>
    </row>
    <row r="1599" spans="2:65" s="12" customFormat="1" ht="11.25">
      <c r="B1599" s="155"/>
      <c r="D1599" s="151" t="s">
        <v>197</v>
      </c>
      <c r="E1599" s="156" t="s">
        <v>1</v>
      </c>
      <c r="F1599" s="157" t="s">
        <v>307</v>
      </c>
      <c r="H1599" s="156" t="s">
        <v>1</v>
      </c>
      <c r="I1599" s="158"/>
      <c r="L1599" s="155"/>
      <c r="M1599" s="159"/>
      <c r="T1599" s="160"/>
      <c r="AT1599" s="156" t="s">
        <v>197</v>
      </c>
      <c r="AU1599" s="156" t="s">
        <v>84</v>
      </c>
      <c r="AV1599" s="12" t="s">
        <v>80</v>
      </c>
      <c r="AW1599" s="12" t="s">
        <v>30</v>
      </c>
      <c r="AX1599" s="12" t="s">
        <v>73</v>
      </c>
      <c r="AY1599" s="156" t="s">
        <v>187</v>
      </c>
    </row>
    <row r="1600" spans="2:65" s="13" customFormat="1" ht="11.25">
      <c r="B1600" s="161"/>
      <c r="D1600" s="151" t="s">
        <v>197</v>
      </c>
      <c r="E1600" s="162" t="s">
        <v>1</v>
      </c>
      <c r="F1600" s="163" t="s">
        <v>1073</v>
      </c>
      <c r="H1600" s="164">
        <v>25.01</v>
      </c>
      <c r="I1600" s="165"/>
      <c r="L1600" s="161"/>
      <c r="M1600" s="166"/>
      <c r="T1600" s="167"/>
      <c r="AT1600" s="162" t="s">
        <v>197</v>
      </c>
      <c r="AU1600" s="162" t="s">
        <v>84</v>
      </c>
      <c r="AV1600" s="13" t="s">
        <v>84</v>
      </c>
      <c r="AW1600" s="13" t="s">
        <v>30</v>
      </c>
      <c r="AX1600" s="13" t="s">
        <v>73</v>
      </c>
      <c r="AY1600" s="162" t="s">
        <v>187</v>
      </c>
    </row>
    <row r="1601" spans="2:65" s="12" customFormat="1" ht="11.25">
      <c r="B1601" s="155"/>
      <c r="D1601" s="151" t="s">
        <v>197</v>
      </c>
      <c r="E1601" s="156" t="s">
        <v>1</v>
      </c>
      <c r="F1601" s="157" t="s">
        <v>311</v>
      </c>
      <c r="H1601" s="156" t="s">
        <v>1</v>
      </c>
      <c r="I1601" s="158"/>
      <c r="L1601" s="155"/>
      <c r="M1601" s="159"/>
      <c r="T1601" s="160"/>
      <c r="AT1601" s="156" t="s">
        <v>197</v>
      </c>
      <c r="AU1601" s="156" t="s">
        <v>84</v>
      </c>
      <c r="AV1601" s="12" t="s">
        <v>80</v>
      </c>
      <c r="AW1601" s="12" t="s">
        <v>30</v>
      </c>
      <c r="AX1601" s="12" t="s">
        <v>73</v>
      </c>
      <c r="AY1601" s="156" t="s">
        <v>187</v>
      </c>
    </row>
    <row r="1602" spans="2:65" s="13" customFormat="1" ht="11.25">
      <c r="B1602" s="161"/>
      <c r="D1602" s="151" t="s">
        <v>197</v>
      </c>
      <c r="E1602" s="162" t="s">
        <v>1</v>
      </c>
      <c r="F1602" s="163" t="s">
        <v>1073</v>
      </c>
      <c r="H1602" s="164">
        <v>25.01</v>
      </c>
      <c r="I1602" s="165"/>
      <c r="L1602" s="161"/>
      <c r="M1602" s="166"/>
      <c r="T1602" s="167"/>
      <c r="AT1602" s="162" t="s">
        <v>197</v>
      </c>
      <c r="AU1602" s="162" t="s">
        <v>84</v>
      </c>
      <c r="AV1602" s="13" t="s">
        <v>84</v>
      </c>
      <c r="AW1602" s="13" t="s">
        <v>30</v>
      </c>
      <c r="AX1602" s="13" t="s">
        <v>73</v>
      </c>
      <c r="AY1602" s="162" t="s">
        <v>187</v>
      </c>
    </row>
    <row r="1603" spans="2:65" s="14" customFormat="1" ht="11.25">
      <c r="B1603" s="168"/>
      <c r="D1603" s="151" t="s">
        <v>197</v>
      </c>
      <c r="E1603" s="169" t="s">
        <v>1</v>
      </c>
      <c r="F1603" s="170" t="s">
        <v>202</v>
      </c>
      <c r="H1603" s="171">
        <v>50.02</v>
      </c>
      <c r="I1603" s="172"/>
      <c r="L1603" s="168"/>
      <c r="M1603" s="173"/>
      <c r="T1603" s="174"/>
      <c r="AT1603" s="169" t="s">
        <v>197</v>
      </c>
      <c r="AU1603" s="169" t="s">
        <v>84</v>
      </c>
      <c r="AV1603" s="14" t="s">
        <v>193</v>
      </c>
      <c r="AW1603" s="14" t="s">
        <v>30</v>
      </c>
      <c r="AX1603" s="14" t="s">
        <v>80</v>
      </c>
      <c r="AY1603" s="169" t="s">
        <v>187</v>
      </c>
    </row>
    <row r="1604" spans="2:65" s="1" customFormat="1" ht="44.25" customHeight="1">
      <c r="B1604" s="32"/>
      <c r="C1604" s="137" t="s">
        <v>1574</v>
      </c>
      <c r="D1604" s="137" t="s">
        <v>189</v>
      </c>
      <c r="E1604" s="138" t="s">
        <v>1575</v>
      </c>
      <c r="F1604" s="139" t="s">
        <v>1576</v>
      </c>
      <c r="G1604" s="140" t="s">
        <v>245</v>
      </c>
      <c r="H1604" s="141">
        <v>50.02</v>
      </c>
      <c r="I1604" s="142"/>
      <c r="J1604" s="143">
        <f>ROUND(I1604*H1604,2)</f>
        <v>0</v>
      </c>
      <c r="K1604" s="144"/>
      <c r="L1604" s="32"/>
      <c r="M1604" s="145" t="s">
        <v>1</v>
      </c>
      <c r="N1604" s="146" t="s">
        <v>39</v>
      </c>
      <c r="P1604" s="147">
        <f>O1604*H1604</f>
        <v>0</v>
      </c>
      <c r="Q1604" s="147">
        <v>0</v>
      </c>
      <c r="R1604" s="147">
        <f>Q1604*H1604</f>
        <v>0</v>
      </c>
      <c r="S1604" s="147">
        <v>0</v>
      </c>
      <c r="T1604" s="148">
        <f>S1604*H1604</f>
        <v>0</v>
      </c>
      <c r="AR1604" s="149" t="s">
        <v>287</v>
      </c>
      <c r="AT1604" s="149" t="s">
        <v>189</v>
      </c>
      <c r="AU1604" s="149" t="s">
        <v>84</v>
      </c>
      <c r="AY1604" s="17" t="s">
        <v>187</v>
      </c>
      <c r="BE1604" s="150">
        <f>IF(N1604="základní",J1604,0)</f>
        <v>0</v>
      </c>
      <c r="BF1604" s="150">
        <f>IF(N1604="snížená",J1604,0)</f>
        <v>0</v>
      </c>
      <c r="BG1604" s="150">
        <f>IF(N1604="zákl. přenesená",J1604,0)</f>
        <v>0</v>
      </c>
      <c r="BH1604" s="150">
        <f>IF(N1604="sníž. přenesená",J1604,0)</f>
        <v>0</v>
      </c>
      <c r="BI1604" s="150">
        <f>IF(N1604="nulová",J1604,0)</f>
        <v>0</v>
      </c>
      <c r="BJ1604" s="17" t="s">
        <v>84</v>
      </c>
      <c r="BK1604" s="150">
        <f>ROUND(I1604*H1604,2)</f>
        <v>0</v>
      </c>
      <c r="BL1604" s="17" t="s">
        <v>287</v>
      </c>
      <c r="BM1604" s="149" t="s">
        <v>1577</v>
      </c>
    </row>
    <row r="1605" spans="2:65" s="1" customFormat="1" ht="136.5">
      <c r="B1605" s="32"/>
      <c r="D1605" s="151" t="s">
        <v>195</v>
      </c>
      <c r="F1605" s="152" t="s">
        <v>1573</v>
      </c>
      <c r="I1605" s="153"/>
      <c r="L1605" s="32"/>
      <c r="M1605" s="154"/>
      <c r="T1605" s="56"/>
      <c r="AT1605" s="17" t="s">
        <v>195</v>
      </c>
      <c r="AU1605" s="17" t="s">
        <v>84</v>
      </c>
    </row>
    <row r="1606" spans="2:65" s="12" customFormat="1" ht="11.25">
      <c r="B1606" s="155"/>
      <c r="D1606" s="151" t="s">
        <v>197</v>
      </c>
      <c r="E1606" s="156" t="s">
        <v>1</v>
      </c>
      <c r="F1606" s="157" t="s">
        <v>207</v>
      </c>
      <c r="H1606" s="156" t="s">
        <v>1</v>
      </c>
      <c r="I1606" s="158"/>
      <c r="L1606" s="155"/>
      <c r="M1606" s="159"/>
      <c r="T1606" s="160"/>
      <c r="AT1606" s="156" t="s">
        <v>197</v>
      </c>
      <c r="AU1606" s="156" t="s">
        <v>84</v>
      </c>
      <c r="AV1606" s="12" t="s">
        <v>80</v>
      </c>
      <c r="AW1606" s="12" t="s">
        <v>30</v>
      </c>
      <c r="AX1606" s="12" t="s">
        <v>73</v>
      </c>
      <c r="AY1606" s="156" t="s">
        <v>187</v>
      </c>
    </row>
    <row r="1607" spans="2:65" s="12" customFormat="1" ht="11.25">
      <c r="B1607" s="155"/>
      <c r="D1607" s="151" t="s">
        <v>197</v>
      </c>
      <c r="E1607" s="156" t="s">
        <v>1</v>
      </c>
      <c r="F1607" s="157" t="s">
        <v>307</v>
      </c>
      <c r="H1607" s="156" t="s">
        <v>1</v>
      </c>
      <c r="I1607" s="158"/>
      <c r="L1607" s="155"/>
      <c r="M1607" s="159"/>
      <c r="T1607" s="160"/>
      <c r="AT1607" s="156" t="s">
        <v>197</v>
      </c>
      <c r="AU1607" s="156" t="s">
        <v>84</v>
      </c>
      <c r="AV1607" s="12" t="s">
        <v>80</v>
      </c>
      <c r="AW1607" s="12" t="s">
        <v>30</v>
      </c>
      <c r="AX1607" s="12" t="s">
        <v>73</v>
      </c>
      <c r="AY1607" s="156" t="s">
        <v>187</v>
      </c>
    </row>
    <row r="1608" spans="2:65" s="13" customFormat="1" ht="11.25">
      <c r="B1608" s="161"/>
      <c r="D1608" s="151" t="s">
        <v>197</v>
      </c>
      <c r="E1608" s="162" t="s">
        <v>1</v>
      </c>
      <c r="F1608" s="163" t="s">
        <v>1073</v>
      </c>
      <c r="H1608" s="164">
        <v>25.01</v>
      </c>
      <c r="I1608" s="165"/>
      <c r="L1608" s="161"/>
      <c r="M1608" s="166"/>
      <c r="T1608" s="167"/>
      <c r="AT1608" s="162" t="s">
        <v>197</v>
      </c>
      <c r="AU1608" s="162" t="s">
        <v>84</v>
      </c>
      <c r="AV1608" s="13" t="s">
        <v>84</v>
      </c>
      <c r="AW1608" s="13" t="s">
        <v>30</v>
      </c>
      <c r="AX1608" s="13" t="s">
        <v>73</v>
      </c>
      <c r="AY1608" s="162" t="s">
        <v>187</v>
      </c>
    </row>
    <row r="1609" spans="2:65" s="12" customFormat="1" ht="11.25">
      <c r="B1609" s="155"/>
      <c r="D1609" s="151" t="s">
        <v>197</v>
      </c>
      <c r="E1609" s="156" t="s">
        <v>1</v>
      </c>
      <c r="F1609" s="157" t="s">
        <v>311</v>
      </c>
      <c r="H1609" s="156" t="s">
        <v>1</v>
      </c>
      <c r="I1609" s="158"/>
      <c r="L1609" s="155"/>
      <c r="M1609" s="159"/>
      <c r="T1609" s="160"/>
      <c r="AT1609" s="156" t="s">
        <v>197</v>
      </c>
      <c r="AU1609" s="156" t="s">
        <v>84</v>
      </c>
      <c r="AV1609" s="12" t="s">
        <v>80</v>
      </c>
      <c r="AW1609" s="12" t="s">
        <v>30</v>
      </c>
      <c r="AX1609" s="12" t="s">
        <v>73</v>
      </c>
      <c r="AY1609" s="156" t="s">
        <v>187</v>
      </c>
    </row>
    <row r="1610" spans="2:65" s="13" customFormat="1" ht="11.25">
      <c r="B1610" s="161"/>
      <c r="D1610" s="151" t="s">
        <v>197</v>
      </c>
      <c r="E1610" s="162" t="s">
        <v>1</v>
      </c>
      <c r="F1610" s="163" t="s">
        <v>1073</v>
      </c>
      <c r="H1610" s="164">
        <v>25.01</v>
      </c>
      <c r="I1610" s="165"/>
      <c r="L1610" s="161"/>
      <c r="M1610" s="166"/>
      <c r="T1610" s="167"/>
      <c r="AT1610" s="162" t="s">
        <v>197</v>
      </c>
      <c r="AU1610" s="162" t="s">
        <v>84</v>
      </c>
      <c r="AV1610" s="13" t="s">
        <v>84</v>
      </c>
      <c r="AW1610" s="13" t="s">
        <v>30</v>
      </c>
      <c r="AX1610" s="13" t="s">
        <v>73</v>
      </c>
      <c r="AY1610" s="162" t="s">
        <v>187</v>
      </c>
    </row>
    <row r="1611" spans="2:65" s="14" customFormat="1" ht="11.25">
      <c r="B1611" s="168"/>
      <c r="D1611" s="151" t="s">
        <v>197</v>
      </c>
      <c r="E1611" s="169" t="s">
        <v>1</v>
      </c>
      <c r="F1611" s="170" t="s">
        <v>202</v>
      </c>
      <c r="H1611" s="171">
        <v>50.02</v>
      </c>
      <c r="I1611" s="172"/>
      <c r="L1611" s="168"/>
      <c r="M1611" s="173"/>
      <c r="T1611" s="174"/>
      <c r="AT1611" s="169" t="s">
        <v>197</v>
      </c>
      <c r="AU1611" s="169" t="s">
        <v>84</v>
      </c>
      <c r="AV1611" s="14" t="s">
        <v>193</v>
      </c>
      <c r="AW1611" s="14" t="s">
        <v>30</v>
      </c>
      <c r="AX1611" s="14" t="s">
        <v>80</v>
      </c>
      <c r="AY1611" s="169" t="s">
        <v>187</v>
      </c>
    </row>
    <row r="1612" spans="2:65" s="1" customFormat="1" ht="49.15" customHeight="1">
      <c r="B1612" s="32"/>
      <c r="C1612" s="137" t="s">
        <v>1578</v>
      </c>
      <c r="D1612" s="137" t="s">
        <v>189</v>
      </c>
      <c r="E1612" s="138" t="s">
        <v>1579</v>
      </c>
      <c r="F1612" s="139" t="s">
        <v>1580</v>
      </c>
      <c r="G1612" s="140" t="s">
        <v>397</v>
      </c>
      <c r="H1612" s="141">
        <v>16.399999999999999</v>
      </c>
      <c r="I1612" s="142"/>
      <c r="J1612" s="143">
        <f>ROUND(I1612*H1612,2)</f>
        <v>0</v>
      </c>
      <c r="K1612" s="144"/>
      <c r="L1612" s="32"/>
      <c r="M1612" s="145" t="s">
        <v>1</v>
      </c>
      <c r="N1612" s="146" t="s">
        <v>39</v>
      </c>
      <c r="P1612" s="147">
        <f>O1612*H1612</f>
        <v>0</v>
      </c>
      <c r="Q1612" s="147">
        <v>0</v>
      </c>
      <c r="R1612" s="147">
        <f>Q1612*H1612</f>
        <v>0</v>
      </c>
      <c r="S1612" s="147">
        <v>0</v>
      </c>
      <c r="T1612" s="148">
        <f>S1612*H1612</f>
        <v>0</v>
      </c>
      <c r="AR1612" s="149" t="s">
        <v>287</v>
      </c>
      <c r="AT1612" s="149" t="s">
        <v>189</v>
      </c>
      <c r="AU1612" s="149" t="s">
        <v>84</v>
      </c>
      <c r="AY1612" s="17" t="s">
        <v>187</v>
      </c>
      <c r="BE1612" s="150">
        <f>IF(N1612="základní",J1612,0)</f>
        <v>0</v>
      </c>
      <c r="BF1612" s="150">
        <f>IF(N1612="snížená",J1612,0)</f>
        <v>0</v>
      </c>
      <c r="BG1612" s="150">
        <f>IF(N1612="zákl. přenesená",J1612,0)</f>
        <v>0</v>
      </c>
      <c r="BH1612" s="150">
        <f>IF(N1612="sníž. přenesená",J1612,0)</f>
        <v>0</v>
      </c>
      <c r="BI1612" s="150">
        <f>IF(N1612="nulová",J1612,0)</f>
        <v>0</v>
      </c>
      <c r="BJ1612" s="17" t="s">
        <v>84</v>
      </c>
      <c r="BK1612" s="150">
        <f>ROUND(I1612*H1612,2)</f>
        <v>0</v>
      </c>
      <c r="BL1612" s="17" t="s">
        <v>287</v>
      </c>
      <c r="BM1612" s="149" t="s">
        <v>1581</v>
      </c>
    </row>
    <row r="1613" spans="2:65" s="1" customFormat="1" ht="136.5">
      <c r="B1613" s="32"/>
      <c r="D1613" s="151" t="s">
        <v>195</v>
      </c>
      <c r="F1613" s="152" t="s">
        <v>1573</v>
      </c>
      <c r="I1613" s="153"/>
      <c r="L1613" s="32"/>
      <c r="M1613" s="154"/>
      <c r="T1613" s="56"/>
      <c r="AT1613" s="17" t="s">
        <v>195</v>
      </c>
      <c r="AU1613" s="17" t="s">
        <v>84</v>
      </c>
    </row>
    <row r="1614" spans="2:65" s="12" customFormat="1" ht="11.25">
      <c r="B1614" s="155"/>
      <c r="D1614" s="151" t="s">
        <v>197</v>
      </c>
      <c r="E1614" s="156" t="s">
        <v>1</v>
      </c>
      <c r="F1614" s="157" t="s">
        <v>207</v>
      </c>
      <c r="H1614" s="156" t="s">
        <v>1</v>
      </c>
      <c r="I1614" s="158"/>
      <c r="L1614" s="155"/>
      <c r="M1614" s="159"/>
      <c r="T1614" s="160"/>
      <c r="AT1614" s="156" t="s">
        <v>197</v>
      </c>
      <c r="AU1614" s="156" t="s">
        <v>84</v>
      </c>
      <c r="AV1614" s="12" t="s">
        <v>80</v>
      </c>
      <c r="AW1614" s="12" t="s">
        <v>30</v>
      </c>
      <c r="AX1614" s="12" t="s">
        <v>73</v>
      </c>
      <c r="AY1614" s="156" t="s">
        <v>187</v>
      </c>
    </row>
    <row r="1615" spans="2:65" s="12" customFormat="1" ht="11.25">
      <c r="B1615" s="155"/>
      <c r="D1615" s="151" t="s">
        <v>197</v>
      </c>
      <c r="E1615" s="156" t="s">
        <v>1</v>
      </c>
      <c r="F1615" s="157" t="s">
        <v>307</v>
      </c>
      <c r="H1615" s="156" t="s">
        <v>1</v>
      </c>
      <c r="I1615" s="158"/>
      <c r="L1615" s="155"/>
      <c r="M1615" s="159"/>
      <c r="T1615" s="160"/>
      <c r="AT1615" s="156" t="s">
        <v>197</v>
      </c>
      <c r="AU1615" s="156" t="s">
        <v>84</v>
      </c>
      <c r="AV1615" s="12" t="s">
        <v>80</v>
      </c>
      <c r="AW1615" s="12" t="s">
        <v>30</v>
      </c>
      <c r="AX1615" s="12" t="s">
        <v>73</v>
      </c>
      <c r="AY1615" s="156" t="s">
        <v>187</v>
      </c>
    </row>
    <row r="1616" spans="2:65" s="13" customFormat="1" ht="11.25">
      <c r="B1616" s="161"/>
      <c r="D1616" s="151" t="s">
        <v>197</v>
      </c>
      <c r="E1616" s="162" t="s">
        <v>1</v>
      </c>
      <c r="F1616" s="163" t="s">
        <v>1582</v>
      </c>
      <c r="H1616" s="164">
        <v>8.1999999999999993</v>
      </c>
      <c r="I1616" s="165"/>
      <c r="L1616" s="161"/>
      <c r="M1616" s="166"/>
      <c r="T1616" s="167"/>
      <c r="AT1616" s="162" t="s">
        <v>197</v>
      </c>
      <c r="AU1616" s="162" t="s">
        <v>84</v>
      </c>
      <c r="AV1616" s="13" t="s">
        <v>84</v>
      </c>
      <c r="AW1616" s="13" t="s">
        <v>30</v>
      </c>
      <c r="AX1616" s="13" t="s">
        <v>73</v>
      </c>
      <c r="AY1616" s="162" t="s">
        <v>187</v>
      </c>
    </row>
    <row r="1617" spans="2:65" s="12" customFormat="1" ht="11.25">
      <c r="B1617" s="155"/>
      <c r="D1617" s="151" t="s">
        <v>197</v>
      </c>
      <c r="E1617" s="156" t="s">
        <v>1</v>
      </c>
      <c r="F1617" s="157" t="s">
        <v>311</v>
      </c>
      <c r="H1617" s="156" t="s">
        <v>1</v>
      </c>
      <c r="I1617" s="158"/>
      <c r="L1617" s="155"/>
      <c r="M1617" s="159"/>
      <c r="T1617" s="160"/>
      <c r="AT1617" s="156" t="s">
        <v>197</v>
      </c>
      <c r="AU1617" s="156" t="s">
        <v>84</v>
      </c>
      <c r="AV1617" s="12" t="s">
        <v>80</v>
      </c>
      <c r="AW1617" s="12" t="s">
        <v>30</v>
      </c>
      <c r="AX1617" s="12" t="s">
        <v>73</v>
      </c>
      <c r="AY1617" s="156" t="s">
        <v>187</v>
      </c>
    </row>
    <row r="1618" spans="2:65" s="13" customFormat="1" ht="11.25">
      <c r="B1618" s="161"/>
      <c r="D1618" s="151" t="s">
        <v>197</v>
      </c>
      <c r="E1618" s="162" t="s">
        <v>1</v>
      </c>
      <c r="F1618" s="163" t="s">
        <v>1582</v>
      </c>
      <c r="H1618" s="164">
        <v>8.1999999999999993</v>
      </c>
      <c r="I1618" s="165"/>
      <c r="L1618" s="161"/>
      <c r="M1618" s="166"/>
      <c r="T1618" s="167"/>
      <c r="AT1618" s="162" t="s">
        <v>197</v>
      </c>
      <c r="AU1618" s="162" t="s">
        <v>84</v>
      </c>
      <c r="AV1618" s="13" t="s">
        <v>84</v>
      </c>
      <c r="AW1618" s="13" t="s">
        <v>30</v>
      </c>
      <c r="AX1618" s="13" t="s">
        <v>73</v>
      </c>
      <c r="AY1618" s="162" t="s">
        <v>187</v>
      </c>
    </row>
    <row r="1619" spans="2:65" s="14" customFormat="1" ht="11.25">
      <c r="B1619" s="168"/>
      <c r="D1619" s="151" t="s">
        <v>197</v>
      </c>
      <c r="E1619" s="169" t="s">
        <v>1</v>
      </c>
      <c r="F1619" s="170" t="s">
        <v>202</v>
      </c>
      <c r="H1619" s="171">
        <v>16.399999999999999</v>
      </c>
      <c r="I1619" s="172"/>
      <c r="L1619" s="168"/>
      <c r="M1619" s="173"/>
      <c r="T1619" s="174"/>
      <c r="AT1619" s="169" t="s">
        <v>197</v>
      </c>
      <c r="AU1619" s="169" t="s">
        <v>84</v>
      </c>
      <c r="AV1619" s="14" t="s">
        <v>193</v>
      </c>
      <c r="AW1619" s="14" t="s">
        <v>30</v>
      </c>
      <c r="AX1619" s="14" t="s">
        <v>80</v>
      </c>
      <c r="AY1619" s="169" t="s">
        <v>187</v>
      </c>
    </row>
    <row r="1620" spans="2:65" s="1" customFormat="1" ht="49.15" customHeight="1">
      <c r="B1620" s="32"/>
      <c r="C1620" s="137" t="s">
        <v>1583</v>
      </c>
      <c r="D1620" s="137" t="s">
        <v>189</v>
      </c>
      <c r="E1620" s="138" t="s">
        <v>1584</v>
      </c>
      <c r="F1620" s="139" t="s">
        <v>1585</v>
      </c>
      <c r="G1620" s="140" t="s">
        <v>245</v>
      </c>
      <c r="H1620" s="141">
        <v>321.08</v>
      </c>
      <c r="I1620" s="142"/>
      <c r="J1620" s="143">
        <f>ROUND(I1620*H1620,2)</f>
        <v>0</v>
      </c>
      <c r="K1620" s="144"/>
      <c r="L1620" s="32"/>
      <c r="M1620" s="145" t="s">
        <v>1</v>
      </c>
      <c r="N1620" s="146" t="s">
        <v>39</v>
      </c>
      <c r="P1620" s="147">
        <f>O1620*H1620</f>
        <v>0</v>
      </c>
      <c r="Q1620" s="147">
        <v>0</v>
      </c>
      <c r="R1620" s="147">
        <f>Q1620*H1620</f>
        <v>0</v>
      </c>
      <c r="S1620" s="147">
        <v>0</v>
      </c>
      <c r="T1620" s="148">
        <f>S1620*H1620</f>
        <v>0</v>
      </c>
      <c r="AR1620" s="149" t="s">
        <v>287</v>
      </c>
      <c r="AT1620" s="149" t="s">
        <v>189</v>
      </c>
      <c r="AU1620" s="149" t="s">
        <v>84</v>
      </c>
      <c r="AY1620" s="17" t="s">
        <v>187</v>
      </c>
      <c r="BE1620" s="150">
        <f>IF(N1620="základní",J1620,0)</f>
        <v>0</v>
      </c>
      <c r="BF1620" s="150">
        <f>IF(N1620="snížená",J1620,0)</f>
        <v>0</v>
      </c>
      <c r="BG1620" s="150">
        <f>IF(N1620="zákl. přenesená",J1620,0)</f>
        <v>0</v>
      </c>
      <c r="BH1620" s="150">
        <f>IF(N1620="sníž. přenesená",J1620,0)</f>
        <v>0</v>
      </c>
      <c r="BI1620" s="150">
        <f>IF(N1620="nulová",J1620,0)</f>
        <v>0</v>
      </c>
      <c r="BJ1620" s="17" t="s">
        <v>84</v>
      </c>
      <c r="BK1620" s="150">
        <f>ROUND(I1620*H1620,2)</f>
        <v>0</v>
      </c>
      <c r="BL1620" s="17" t="s">
        <v>287</v>
      </c>
      <c r="BM1620" s="149" t="s">
        <v>1586</v>
      </c>
    </row>
    <row r="1621" spans="2:65" s="1" customFormat="1" ht="107.25">
      <c r="B1621" s="32"/>
      <c r="D1621" s="151" t="s">
        <v>195</v>
      </c>
      <c r="F1621" s="152" t="s">
        <v>1587</v>
      </c>
      <c r="I1621" s="153"/>
      <c r="L1621" s="32"/>
      <c r="M1621" s="154"/>
      <c r="T1621" s="56"/>
      <c r="AT1621" s="17" t="s">
        <v>195</v>
      </c>
      <c r="AU1621" s="17" t="s">
        <v>84</v>
      </c>
    </row>
    <row r="1622" spans="2:65" s="12" customFormat="1" ht="11.25">
      <c r="B1622" s="155"/>
      <c r="D1622" s="151" t="s">
        <v>197</v>
      </c>
      <c r="E1622" s="156" t="s">
        <v>1</v>
      </c>
      <c r="F1622" s="157" t="s">
        <v>207</v>
      </c>
      <c r="H1622" s="156" t="s">
        <v>1</v>
      </c>
      <c r="I1622" s="158"/>
      <c r="L1622" s="155"/>
      <c r="M1622" s="159"/>
      <c r="T1622" s="160"/>
      <c r="AT1622" s="156" t="s">
        <v>197</v>
      </c>
      <c r="AU1622" s="156" t="s">
        <v>84</v>
      </c>
      <c r="AV1622" s="12" t="s">
        <v>80</v>
      </c>
      <c r="AW1622" s="12" t="s">
        <v>30</v>
      </c>
      <c r="AX1622" s="12" t="s">
        <v>73</v>
      </c>
      <c r="AY1622" s="156" t="s">
        <v>187</v>
      </c>
    </row>
    <row r="1623" spans="2:65" s="12" customFormat="1" ht="11.25">
      <c r="B1623" s="155"/>
      <c r="D1623" s="151" t="s">
        <v>197</v>
      </c>
      <c r="E1623" s="156" t="s">
        <v>1</v>
      </c>
      <c r="F1623" s="157" t="s">
        <v>1588</v>
      </c>
      <c r="H1623" s="156" t="s">
        <v>1</v>
      </c>
      <c r="I1623" s="158"/>
      <c r="L1623" s="155"/>
      <c r="M1623" s="159"/>
      <c r="T1623" s="160"/>
      <c r="AT1623" s="156" t="s">
        <v>197</v>
      </c>
      <c r="AU1623" s="156" t="s">
        <v>84</v>
      </c>
      <c r="AV1623" s="12" t="s">
        <v>80</v>
      </c>
      <c r="AW1623" s="12" t="s">
        <v>30</v>
      </c>
      <c r="AX1623" s="12" t="s">
        <v>73</v>
      </c>
      <c r="AY1623" s="156" t="s">
        <v>187</v>
      </c>
    </row>
    <row r="1624" spans="2:65" s="12" customFormat="1" ht="11.25">
      <c r="B1624" s="155"/>
      <c r="D1624" s="151" t="s">
        <v>197</v>
      </c>
      <c r="E1624" s="156" t="s">
        <v>1</v>
      </c>
      <c r="F1624" s="157" t="s">
        <v>307</v>
      </c>
      <c r="H1624" s="156" t="s">
        <v>1</v>
      </c>
      <c r="I1624" s="158"/>
      <c r="L1624" s="155"/>
      <c r="M1624" s="159"/>
      <c r="T1624" s="160"/>
      <c r="AT1624" s="156" t="s">
        <v>197</v>
      </c>
      <c r="AU1624" s="156" t="s">
        <v>84</v>
      </c>
      <c r="AV1624" s="12" t="s">
        <v>80</v>
      </c>
      <c r="AW1624" s="12" t="s">
        <v>30</v>
      </c>
      <c r="AX1624" s="12" t="s">
        <v>73</v>
      </c>
      <c r="AY1624" s="156" t="s">
        <v>187</v>
      </c>
    </row>
    <row r="1625" spans="2:65" s="13" customFormat="1" ht="11.25">
      <c r="B1625" s="161"/>
      <c r="D1625" s="151" t="s">
        <v>197</v>
      </c>
      <c r="E1625" s="162" t="s">
        <v>1</v>
      </c>
      <c r="F1625" s="163" t="s">
        <v>1589</v>
      </c>
      <c r="H1625" s="164">
        <v>41.06</v>
      </c>
      <c r="I1625" s="165"/>
      <c r="L1625" s="161"/>
      <c r="M1625" s="166"/>
      <c r="T1625" s="167"/>
      <c r="AT1625" s="162" t="s">
        <v>197</v>
      </c>
      <c r="AU1625" s="162" t="s">
        <v>84</v>
      </c>
      <c r="AV1625" s="13" t="s">
        <v>84</v>
      </c>
      <c r="AW1625" s="13" t="s">
        <v>30</v>
      </c>
      <c r="AX1625" s="13" t="s">
        <v>73</v>
      </c>
      <c r="AY1625" s="162" t="s">
        <v>187</v>
      </c>
    </row>
    <row r="1626" spans="2:65" s="13" customFormat="1" ht="11.25">
      <c r="B1626" s="161"/>
      <c r="D1626" s="151" t="s">
        <v>197</v>
      </c>
      <c r="E1626" s="162" t="s">
        <v>1</v>
      </c>
      <c r="F1626" s="163" t="s">
        <v>1590</v>
      </c>
      <c r="H1626" s="164">
        <v>114.74</v>
      </c>
      <c r="I1626" s="165"/>
      <c r="L1626" s="161"/>
      <c r="M1626" s="166"/>
      <c r="T1626" s="167"/>
      <c r="AT1626" s="162" t="s">
        <v>197</v>
      </c>
      <c r="AU1626" s="162" t="s">
        <v>84</v>
      </c>
      <c r="AV1626" s="13" t="s">
        <v>84</v>
      </c>
      <c r="AW1626" s="13" t="s">
        <v>30</v>
      </c>
      <c r="AX1626" s="13" t="s">
        <v>73</v>
      </c>
      <c r="AY1626" s="162" t="s">
        <v>187</v>
      </c>
    </row>
    <row r="1627" spans="2:65" s="12" customFormat="1" ht="11.25">
      <c r="B1627" s="155"/>
      <c r="D1627" s="151" t="s">
        <v>197</v>
      </c>
      <c r="E1627" s="156" t="s">
        <v>1</v>
      </c>
      <c r="F1627" s="157" t="s">
        <v>311</v>
      </c>
      <c r="H1627" s="156" t="s">
        <v>1</v>
      </c>
      <c r="I1627" s="158"/>
      <c r="L1627" s="155"/>
      <c r="M1627" s="159"/>
      <c r="T1627" s="160"/>
      <c r="AT1627" s="156" t="s">
        <v>197</v>
      </c>
      <c r="AU1627" s="156" t="s">
        <v>84</v>
      </c>
      <c r="AV1627" s="12" t="s">
        <v>80</v>
      </c>
      <c r="AW1627" s="12" t="s">
        <v>30</v>
      </c>
      <c r="AX1627" s="12" t="s">
        <v>73</v>
      </c>
      <c r="AY1627" s="156" t="s">
        <v>187</v>
      </c>
    </row>
    <row r="1628" spans="2:65" s="13" customFormat="1" ht="11.25">
      <c r="B1628" s="161"/>
      <c r="D1628" s="151" t="s">
        <v>197</v>
      </c>
      <c r="E1628" s="162" t="s">
        <v>1</v>
      </c>
      <c r="F1628" s="163" t="s">
        <v>1591</v>
      </c>
      <c r="H1628" s="164">
        <v>41.22</v>
      </c>
      <c r="I1628" s="165"/>
      <c r="L1628" s="161"/>
      <c r="M1628" s="166"/>
      <c r="T1628" s="167"/>
      <c r="AT1628" s="162" t="s">
        <v>197</v>
      </c>
      <c r="AU1628" s="162" t="s">
        <v>84</v>
      </c>
      <c r="AV1628" s="13" t="s">
        <v>84</v>
      </c>
      <c r="AW1628" s="13" t="s">
        <v>30</v>
      </c>
      <c r="AX1628" s="13" t="s">
        <v>73</v>
      </c>
      <c r="AY1628" s="162" t="s">
        <v>187</v>
      </c>
    </row>
    <row r="1629" spans="2:65" s="13" customFormat="1" ht="11.25">
      <c r="B1629" s="161"/>
      <c r="D1629" s="151" t="s">
        <v>197</v>
      </c>
      <c r="E1629" s="162" t="s">
        <v>1</v>
      </c>
      <c r="F1629" s="163" t="s">
        <v>1592</v>
      </c>
      <c r="H1629" s="164">
        <v>118.96</v>
      </c>
      <c r="I1629" s="165"/>
      <c r="L1629" s="161"/>
      <c r="M1629" s="166"/>
      <c r="T1629" s="167"/>
      <c r="AT1629" s="162" t="s">
        <v>197</v>
      </c>
      <c r="AU1629" s="162" t="s">
        <v>84</v>
      </c>
      <c r="AV1629" s="13" t="s">
        <v>84</v>
      </c>
      <c r="AW1629" s="13" t="s">
        <v>30</v>
      </c>
      <c r="AX1629" s="13" t="s">
        <v>73</v>
      </c>
      <c r="AY1629" s="162" t="s">
        <v>187</v>
      </c>
    </row>
    <row r="1630" spans="2:65" s="15" customFormat="1" ht="11.25">
      <c r="B1630" s="186"/>
      <c r="D1630" s="151" t="s">
        <v>197</v>
      </c>
      <c r="E1630" s="187" t="s">
        <v>1</v>
      </c>
      <c r="F1630" s="188" t="s">
        <v>492</v>
      </c>
      <c r="H1630" s="189">
        <v>315.98</v>
      </c>
      <c r="I1630" s="190"/>
      <c r="L1630" s="186"/>
      <c r="M1630" s="191"/>
      <c r="T1630" s="192"/>
      <c r="AT1630" s="187" t="s">
        <v>197</v>
      </c>
      <c r="AU1630" s="187" t="s">
        <v>84</v>
      </c>
      <c r="AV1630" s="15" t="s">
        <v>210</v>
      </c>
      <c r="AW1630" s="15" t="s">
        <v>30</v>
      </c>
      <c r="AX1630" s="15" t="s">
        <v>73</v>
      </c>
      <c r="AY1630" s="187" t="s">
        <v>187</v>
      </c>
    </row>
    <row r="1631" spans="2:65" s="12" customFormat="1" ht="11.25">
      <c r="B1631" s="155"/>
      <c r="D1631" s="151" t="s">
        <v>197</v>
      </c>
      <c r="E1631" s="156" t="s">
        <v>1</v>
      </c>
      <c r="F1631" s="157" t="s">
        <v>1593</v>
      </c>
      <c r="H1631" s="156" t="s">
        <v>1</v>
      </c>
      <c r="I1631" s="158"/>
      <c r="L1631" s="155"/>
      <c r="M1631" s="159"/>
      <c r="T1631" s="160"/>
      <c r="AT1631" s="156" t="s">
        <v>197</v>
      </c>
      <c r="AU1631" s="156" t="s">
        <v>84</v>
      </c>
      <c r="AV1631" s="12" t="s">
        <v>80</v>
      </c>
      <c r="AW1631" s="12" t="s">
        <v>30</v>
      </c>
      <c r="AX1631" s="12" t="s">
        <v>73</v>
      </c>
      <c r="AY1631" s="156" t="s">
        <v>187</v>
      </c>
    </row>
    <row r="1632" spans="2:65" s="13" customFormat="1" ht="11.25">
      <c r="B1632" s="161"/>
      <c r="D1632" s="151" t="s">
        <v>197</v>
      </c>
      <c r="E1632" s="162" t="s">
        <v>1</v>
      </c>
      <c r="F1632" s="163" t="s">
        <v>1594</v>
      </c>
      <c r="H1632" s="164">
        <v>5.0999999999999996</v>
      </c>
      <c r="I1632" s="165"/>
      <c r="L1632" s="161"/>
      <c r="M1632" s="166"/>
      <c r="T1632" s="167"/>
      <c r="AT1632" s="162" t="s">
        <v>197</v>
      </c>
      <c r="AU1632" s="162" t="s">
        <v>84</v>
      </c>
      <c r="AV1632" s="13" t="s">
        <v>84</v>
      </c>
      <c r="AW1632" s="13" t="s">
        <v>30</v>
      </c>
      <c r="AX1632" s="13" t="s">
        <v>73</v>
      </c>
      <c r="AY1632" s="162" t="s">
        <v>187</v>
      </c>
    </row>
    <row r="1633" spans="2:65" s="15" customFormat="1" ht="11.25">
      <c r="B1633" s="186"/>
      <c r="D1633" s="151" t="s">
        <v>197</v>
      </c>
      <c r="E1633" s="187" t="s">
        <v>1</v>
      </c>
      <c r="F1633" s="188" t="s">
        <v>492</v>
      </c>
      <c r="H1633" s="189">
        <v>5.0999999999999996</v>
      </c>
      <c r="I1633" s="190"/>
      <c r="L1633" s="186"/>
      <c r="M1633" s="191"/>
      <c r="T1633" s="192"/>
      <c r="AT1633" s="187" t="s">
        <v>197</v>
      </c>
      <c r="AU1633" s="187" t="s">
        <v>84</v>
      </c>
      <c r="AV1633" s="15" t="s">
        <v>210</v>
      </c>
      <c r="AW1633" s="15" t="s">
        <v>30</v>
      </c>
      <c r="AX1633" s="15" t="s">
        <v>73</v>
      </c>
      <c r="AY1633" s="187" t="s">
        <v>187</v>
      </c>
    </row>
    <row r="1634" spans="2:65" s="14" customFormat="1" ht="11.25">
      <c r="B1634" s="168"/>
      <c r="D1634" s="151" t="s">
        <v>197</v>
      </c>
      <c r="E1634" s="169" t="s">
        <v>1</v>
      </c>
      <c r="F1634" s="170" t="s">
        <v>202</v>
      </c>
      <c r="H1634" s="171">
        <v>321.08000000000004</v>
      </c>
      <c r="I1634" s="172"/>
      <c r="L1634" s="168"/>
      <c r="M1634" s="173"/>
      <c r="T1634" s="174"/>
      <c r="AT1634" s="169" t="s">
        <v>197</v>
      </c>
      <c r="AU1634" s="169" t="s">
        <v>84</v>
      </c>
      <c r="AV1634" s="14" t="s">
        <v>193</v>
      </c>
      <c r="AW1634" s="14" t="s">
        <v>30</v>
      </c>
      <c r="AX1634" s="14" t="s">
        <v>80</v>
      </c>
      <c r="AY1634" s="169" t="s">
        <v>187</v>
      </c>
    </row>
    <row r="1635" spans="2:65" s="1" customFormat="1" ht="49.15" customHeight="1">
      <c r="B1635" s="32"/>
      <c r="C1635" s="137" t="s">
        <v>1595</v>
      </c>
      <c r="D1635" s="137" t="s">
        <v>189</v>
      </c>
      <c r="E1635" s="138" t="s">
        <v>1596</v>
      </c>
      <c r="F1635" s="139" t="s">
        <v>1597</v>
      </c>
      <c r="G1635" s="140" t="s">
        <v>245</v>
      </c>
      <c r="H1635" s="141">
        <v>29.8</v>
      </c>
      <c r="I1635" s="142"/>
      <c r="J1635" s="143">
        <f>ROUND(I1635*H1635,2)</f>
        <v>0</v>
      </c>
      <c r="K1635" s="144"/>
      <c r="L1635" s="32"/>
      <c r="M1635" s="145" t="s">
        <v>1</v>
      </c>
      <c r="N1635" s="146" t="s">
        <v>39</v>
      </c>
      <c r="P1635" s="147">
        <f>O1635*H1635</f>
        <v>0</v>
      </c>
      <c r="Q1635" s="147">
        <v>0</v>
      </c>
      <c r="R1635" s="147">
        <f>Q1635*H1635</f>
        <v>0</v>
      </c>
      <c r="S1635" s="147">
        <v>0</v>
      </c>
      <c r="T1635" s="148">
        <f>S1635*H1635</f>
        <v>0</v>
      </c>
      <c r="AR1635" s="149" t="s">
        <v>287</v>
      </c>
      <c r="AT1635" s="149" t="s">
        <v>189</v>
      </c>
      <c r="AU1635" s="149" t="s">
        <v>84</v>
      </c>
      <c r="AY1635" s="17" t="s">
        <v>187</v>
      </c>
      <c r="BE1635" s="150">
        <f>IF(N1635="základní",J1635,0)</f>
        <v>0</v>
      </c>
      <c r="BF1635" s="150">
        <f>IF(N1635="snížená",J1635,0)</f>
        <v>0</v>
      </c>
      <c r="BG1635" s="150">
        <f>IF(N1635="zákl. přenesená",J1635,0)</f>
        <v>0</v>
      </c>
      <c r="BH1635" s="150">
        <f>IF(N1635="sníž. přenesená",J1635,0)</f>
        <v>0</v>
      </c>
      <c r="BI1635" s="150">
        <f>IF(N1635="nulová",J1635,0)</f>
        <v>0</v>
      </c>
      <c r="BJ1635" s="17" t="s">
        <v>84</v>
      </c>
      <c r="BK1635" s="150">
        <f>ROUND(I1635*H1635,2)</f>
        <v>0</v>
      </c>
      <c r="BL1635" s="17" t="s">
        <v>287</v>
      </c>
      <c r="BM1635" s="149" t="s">
        <v>1598</v>
      </c>
    </row>
    <row r="1636" spans="2:65" s="1" customFormat="1" ht="107.25">
      <c r="B1636" s="32"/>
      <c r="D1636" s="151" t="s">
        <v>195</v>
      </c>
      <c r="F1636" s="152" t="s">
        <v>1587</v>
      </c>
      <c r="I1636" s="153"/>
      <c r="L1636" s="32"/>
      <c r="M1636" s="154"/>
      <c r="T1636" s="56"/>
      <c r="AT1636" s="17" t="s">
        <v>195</v>
      </c>
      <c r="AU1636" s="17" t="s">
        <v>84</v>
      </c>
    </row>
    <row r="1637" spans="2:65" s="12" customFormat="1" ht="11.25">
      <c r="B1637" s="155"/>
      <c r="D1637" s="151" t="s">
        <v>197</v>
      </c>
      <c r="E1637" s="156" t="s">
        <v>1</v>
      </c>
      <c r="F1637" s="157" t="s">
        <v>207</v>
      </c>
      <c r="H1637" s="156" t="s">
        <v>1</v>
      </c>
      <c r="I1637" s="158"/>
      <c r="L1637" s="155"/>
      <c r="M1637" s="159"/>
      <c r="T1637" s="160"/>
      <c r="AT1637" s="156" t="s">
        <v>197</v>
      </c>
      <c r="AU1637" s="156" t="s">
        <v>84</v>
      </c>
      <c r="AV1637" s="12" t="s">
        <v>80</v>
      </c>
      <c r="AW1637" s="12" t="s">
        <v>30</v>
      </c>
      <c r="AX1637" s="12" t="s">
        <v>73</v>
      </c>
      <c r="AY1637" s="156" t="s">
        <v>187</v>
      </c>
    </row>
    <row r="1638" spans="2:65" s="12" customFormat="1" ht="11.25">
      <c r="B1638" s="155"/>
      <c r="D1638" s="151" t="s">
        <v>197</v>
      </c>
      <c r="E1638" s="156" t="s">
        <v>1</v>
      </c>
      <c r="F1638" s="157" t="s">
        <v>1599</v>
      </c>
      <c r="H1638" s="156" t="s">
        <v>1</v>
      </c>
      <c r="I1638" s="158"/>
      <c r="L1638" s="155"/>
      <c r="M1638" s="159"/>
      <c r="T1638" s="160"/>
      <c r="AT1638" s="156" t="s">
        <v>197</v>
      </c>
      <c r="AU1638" s="156" t="s">
        <v>84</v>
      </c>
      <c r="AV1638" s="12" t="s">
        <v>80</v>
      </c>
      <c r="AW1638" s="12" t="s">
        <v>30</v>
      </c>
      <c r="AX1638" s="12" t="s">
        <v>73</v>
      </c>
      <c r="AY1638" s="156" t="s">
        <v>187</v>
      </c>
    </row>
    <row r="1639" spans="2:65" s="12" customFormat="1" ht="11.25">
      <c r="B1639" s="155"/>
      <c r="D1639" s="151" t="s">
        <v>197</v>
      </c>
      <c r="E1639" s="156" t="s">
        <v>1</v>
      </c>
      <c r="F1639" s="157" t="s">
        <v>307</v>
      </c>
      <c r="H1639" s="156" t="s">
        <v>1</v>
      </c>
      <c r="I1639" s="158"/>
      <c r="L1639" s="155"/>
      <c r="M1639" s="159"/>
      <c r="T1639" s="160"/>
      <c r="AT1639" s="156" t="s">
        <v>197</v>
      </c>
      <c r="AU1639" s="156" t="s">
        <v>84</v>
      </c>
      <c r="AV1639" s="12" t="s">
        <v>80</v>
      </c>
      <c r="AW1639" s="12" t="s">
        <v>30</v>
      </c>
      <c r="AX1639" s="12" t="s">
        <v>73</v>
      </c>
      <c r="AY1639" s="156" t="s">
        <v>187</v>
      </c>
    </row>
    <row r="1640" spans="2:65" s="13" customFormat="1" ht="11.25">
      <c r="B1640" s="161"/>
      <c r="D1640" s="151" t="s">
        <v>197</v>
      </c>
      <c r="E1640" s="162" t="s">
        <v>1</v>
      </c>
      <c r="F1640" s="163" t="s">
        <v>1600</v>
      </c>
      <c r="H1640" s="164">
        <v>14.98</v>
      </c>
      <c r="I1640" s="165"/>
      <c r="L1640" s="161"/>
      <c r="M1640" s="166"/>
      <c r="T1640" s="167"/>
      <c r="AT1640" s="162" t="s">
        <v>197</v>
      </c>
      <c r="AU1640" s="162" t="s">
        <v>84</v>
      </c>
      <c r="AV1640" s="13" t="s">
        <v>84</v>
      </c>
      <c r="AW1640" s="13" t="s">
        <v>30</v>
      </c>
      <c r="AX1640" s="13" t="s">
        <v>73</v>
      </c>
      <c r="AY1640" s="162" t="s">
        <v>187</v>
      </c>
    </row>
    <row r="1641" spans="2:65" s="12" customFormat="1" ht="11.25">
      <c r="B1641" s="155"/>
      <c r="D1641" s="151" t="s">
        <v>197</v>
      </c>
      <c r="E1641" s="156" t="s">
        <v>1</v>
      </c>
      <c r="F1641" s="157" t="s">
        <v>311</v>
      </c>
      <c r="H1641" s="156" t="s">
        <v>1</v>
      </c>
      <c r="I1641" s="158"/>
      <c r="L1641" s="155"/>
      <c r="M1641" s="159"/>
      <c r="T1641" s="160"/>
      <c r="AT1641" s="156" t="s">
        <v>197</v>
      </c>
      <c r="AU1641" s="156" t="s">
        <v>84</v>
      </c>
      <c r="AV1641" s="12" t="s">
        <v>80</v>
      </c>
      <c r="AW1641" s="12" t="s">
        <v>30</v>
      </c>
      <c r="AX1641" s="12" t="s">
        <v>73</v>
      </c>
      <c r="AY1641" s="156" t="s">
        <v>187</v>
      </c>
    </row>
    <row r="1642" spans="2:65" s="13" customFormat="1" ht="11.25">
      <c r="B1642" s="161"/>
      <c r="D1642" s="151" t="s">
        <v>197</v>
      </c>
      <c r="E1642" s="162" t="s">
        <v>1</v>
      </c>
      <c r="F1642" s="163" t="s">
        <v>1601</v>
      </c>
      <c r="H1642" s="164">
        <v>14.82</v>
      </c>
      <c r="I1642" s="165"/>
      <c r="L1642" s="161"/>
      <c r="M1642" s="166"/>
      <c r="T1642" s="167"/>
      <c r="AT1642" s="162" t="s">
        <v>197</v>
      </c>
      <c r="AU1642" s="162" t="s">
        <v>84</v>
      </c>
      <c r="AV1642" s="13" t="s">
        <v>84</v>
      </c>
      <c r="AW1642" s="13" t="s">
        <v>30</v>
      </c>
      <c r="AX1642" s="13" t="s">
        <v>73</v>
      </c>
      <c r="AY1642" s="162" t="s">
        <v>187</v>
      </c>
    </row>
    <row r="1643" spans="2:65" s="14" customFormat="1" ht="11.25">
      <c r="B1643" s="168"/>
      <c r="D1643" s="151" t="s">
        <v>197</v>
      </c>
      <c r="E1643" s="169" t="s">
        <v>1</v>
      </c>
      <c r="F1643" s="170" t="s">
        <v>202</v>
      </c>
      <c r="H1643" s="171">
        <v>29.8</v>
      </c>
      <c r="I1643" s="172"/>
      <c r="L1643" s="168"/>
      <c r="M1643" s="173"/>
      <c r="T1643" s="174"/>
      <c r="AT1643" s="169" t="s">
        <v>197</v>
      </c>
      <c r="AU1643" s="169" t="s">
        <v>84</v>
      </c>
      <c r="AV1643" s="14" t="s">
        <v>193</v>
      </c>
      <c r="AW1643" s="14" t="s">
        <v>30</v>
      </c>
      <c r="AX1643" s="14" t="s">
        <v>80</v>
      </c>
      <c r="AY1643" s="169" t="s">
        <v>187</v>
      </c>
    </row>
    <row r="1644" spans="2:65" s="1" customFormat="1" ht="37.9" customHeight="1">
      <c r="B1644" s="32"/>
      <c r="C1644" s="137" t="s">
        <v>1602</v>
      </c>
      <c r="D1644" s="137" t="s">
        <v>189</v>
      </c>
      <c r="E1644" s="138" t="s">
        <v>1603</v>
      </c>
      <c r="F1644" s="139" t="s">
        <v>1604</v>
      </c>
      <c r="G1644" s="140" t="s">
        <v>245</v>
      </c>
      <c r="H1644" s="141">
        <v>350.88</v>
      </c>
      <c r="I1644" s="142"/>
      <c r="J1644" s="143">
        <f>ROUND(I1644*H1644,2)</f>
        <v>0</v>
      </c>
      <c r="K1644" s="144"/>
      <c r="L1644" s="32"/>
      <c r="M1644" s="145" t="s">
        <v>1</v>
      </c>
      <c r="N1644" s="146" t="s">
        <v>39</v>
      </c>
      <c r="P1644" s="147">
        <f>O1644*H1644</f>
        <v>0</v>
      </c>
      <c r="Q1644" s="147">
        <v>0</v>
      </c>
      <c r="R1644" s="147">
        <f>Q1644*H1644</f>
        <v>0</v>
      </c>
      <c r="S1644" s="147">
        <v>0</v>
      </c>
      <c r="T1644" s="148">
        <f>S1644*H1644</f>
        <v>0</v>
      </c>
      <c r="AR1644" s="149" t="s">
        <v>287</v>
      </c>
      <c r="AT1644" s="149" t="s">
        <v>189</v>
      </c>
      <c r="AU1644" s="149" t="s">
        <v>84</v>
      </c>
      <c r="AY1644" s="17" t="s">
        <v>187</v>
      </c>
      <c r="BE1644" s="150">
        <f>IF(N1644="základní",J1644,0)</f>
        <v>0</v>
      </c>
      <c r="BF1644" s="150">
        <f>IF(N1644="snížená",J1644,0)</f>
        <v>0</v>
      </c>
      <c r="BG1644" s="150">
        <f>IF(N1644="zákl. přenesená",J1644,0)</f>
        <v>0</v>
      </c>
      <c r="BH1644" s="150">
        <f>IF(N1644="sníž. přenesená",J1644,0)</f>
        <v>0</v>
      </c>
      <c r="BI1644" s="150">
        <f>IF(N1644="nulová",J1644,0)</f>
        <v>0</v>
      </c>
      <c r="BJ1644" s="17" t="s">
        <v>84</v>
      </c>
      <c r="BK1644" s="150">
        <f>ROUND(I1644*H1644,2)</f>
        <v>0</v>
      </c>
      <c r="BL1644" s="17" t="s">
        <v>287</v>
      </c>
      <c r="BM1644" s="149" t="s">
        <v>1605</v>
      </c>
    </row>
    <row r="1645" spans="2:65" s="1" customFormat="1" ht="107.25">
      <c r="B1645" s="32"/>
      <c r="D1645" s="151" t="s">
        <v>195</v>
      </c>
      <c r="F1645" s="152" t="s">
        <v>1587</v>
      </c>
      <c r="I1645" s="153"/>
      <c r="L1645" s="32"/>
      <c r="M1645" s="154"/>
      <c r="T1645" s="56"/>
      <c r="AT1645" s="17" t="s">
        <v>195</v>
      </c>
      <c r="AU1645" s="17" t="s">
        <v>84</v>
      </c>
    </row>
    <row r="1646" spans="2:65" s="12" customFormat="1" ht="11.25">
      <c r="B1646" s="155"/>
      <c r="D1646" s="151" t="s">
        <v>197</v>
      </c>
      <c r="E1646" s="156" t="s">
        <v>1</v>
      </c>
      <c r="F1646" s="157" t="s">
        <v>207</v>
      </c>
      <c r="H1646" s="156" t="s">
        <v>1</v>
      </c>
      <c r="I1646" s="158"/>
      <c r="L1646" s="155"/>
      <c r="M1646" s="159"/>
      <c r="T1646" s="160"/>
      <c r="AT1646" s="156" t="s">
        <v>197</v>
      </c>
      <c r="AU1646" s="156" t="s">
        <v>84</v>
      </c>
      <c r="AV1646" s="12" t="s">
        <v>80</v>
      </c>
      <c r="AW1646" s="12" t="s">
        <v>30</v>
      </c>
      <c r="AX1646" s="12" t="s">
        <v>73</v>
      </c>
      <c r="AY1646" s="156" t="s">
        <v>187</v>
      </c>
    </row>
    <row r="1647" spans="2:65" s="13" customFormat="1" ht="11.25">
      <c r="B1647" s="161"/>
      <c r="D1647" s="151" t="s">
        <v>197</v>
      </c>
      <c r="E1647" s="162" t="s">
        <v>1</v>
      </c>
      <c r="F1647" s="163" t="s">
        <v>1606</v>
      </c>
      <c r="H1647" s="164">
        <v>350.88</v>
      </c>
      <c r="I1647" s="165"/>
      <c r="L1647" s="161"/>
      <c r="M1647" s="166"/>
      <c r="T1647" s="167"/>
      <c r="AT1647" s="162" t="s">
        <v>197</v>
      </c>
      <c r="AU1647" s="162" t="s">
        <v>84</v>
      </c>
      <c r="AV1647" s="13" t="s">
        <v>84</v>
      </c>
      <c r="AW1647" s="13" t="s">
        <v>30</v>
      </c>
      <c r="AX1647" s="13" t="s">
        <v>73</v>
      </c>
      <c r="AY1647" s="162" t="s">
        <v>187</v>
      </c>
    </row>
    <row r="1648" spans="2:65" s="14" customFormat="1" ht="11.25">
      <c r="B1648" s="168"/>
      <c r="D1648" s="151" t="s">
        <v>197</v>
      </c>
      <c r="E1648" s="169" t="s">
        <v>1</v>
      </c>
      <c r="F1648" s="170" t="s">
        <v>202</v>
      </c>
      <c r="H1648" s="171">
        <v>350.88</v>
      </c>
      <c r="I1648" s="172"/>
      <c r="L1648" s="168"/>
      <c r="M1648" s="173"/>
      <c r="T1648" s="174"/>
      <c r="AT1648" s="169" t="s">
        <v>197</v>
      </c>
      <c r="AU1648" s="169" t="s">
        <v>84</v>
      </c>
      <c r="AV1648" s="14" t="s">
        <v>193</v>
      </c>
      <c r="AW1648" s="14" t="s">
        <v>30</v>
      </c>
      <c r="AX1648" s="14" t="s">
        <v>80</v>
      </c>
      <c r="AY1648" s="169" t="s">
        <v>187</v>
      </c>
    </row>
    <row r="1649" spans="2:65" s="1" customFormat="1" ht="37.9" customHeight="1">
      <c r="B1649" s="32"/>
      <c r="C1649" s="137" t="s">
        <v>1607</v>
      </c>
      <c r="D1649" s="137" t="s">
        <v>189</v>
      </c>
      <c r="E1649" s="138" t="s">
        <v>1608</v>
      </c>
      <c r="F1649" s="139" t="s">
        <v>1609</v>
      </c>
      <c r="G1649" s="140" t="s">
        <v>245</v>
      </c>
      <c r="H1649" s="141">
        <v>350.88</v>
      </c>
      <c r="I1649" s="142"/>
      <c r="J1649" s="143">
        <f>ROUND(I1649*H1649,2)</f>
        <v>0</v>
      </c>
      <c r="K1649" s="144"/>
      <c r="L1649" s="32"/>
      <c r="M1649" s="145" t="s">
        <v>1</v>
      </c>
      <c r="N1649" s="146" t="s">
        <v>39</v>
      </c>
      <c r="P1649" s="147">
        <f>O1649*H1649</f>
        <v>0</v>
      </c>
      <c r="Q1649" s="147">
        <v>0</v>
      </c>
      <c r="R1649" s="147">
        <f>Q1649*H1649</f>
        <v>0</v>
      </c>
      <c r="S1649" s="147">
        <v>0</v>
      </c>
      <c r="T1649" s="148">
        <f>S1649*H1649</f>
        <v>0</v>
      </c>
      <c r="AR1649" s="149" t="s">
        <v>287</v>
      </c>
      <c r="AT1649" s="149" t="s">
        <v>189</v>
      </c>
      <c r="AU1649" s="149" t="s">
        <v>84</v>
      </c>
      <c r="AY1649" s="17" t="s">
        <v>187</v>
      </c>
      <c r="BE1649" s="150">
        <f>IF(N1649="základní",J1649,0)</f>
        <v>0</v>
      </c>
      <c r="BF1649" s="150">
        <f>IF(N1649="snížená",J1649,0)</f>
        <v>0</v>
      </c>
      <c r="BG1649" s="150">
        <f>IF(N1649="zákl. přenesená",J1649,0)</f>
        <v>0</v>
      </c>
      <c r="BH1649" s="150">
        <f>IF(N1649="sníž. přenesená",J1649,0)</f>
        <v>0</v>
      </c>
      <c r="BI1649" s="150">
        <f>IF(N1649="nulová",J1649,0)</f>
        <v>0</v>
      </c>
      <c r="BJ1649" s="17" t="s">
        <v>84</v>
      </c>
      <c r="BK1649" s="150">
        <f>ROUND(I1649*H1649,2)</f>
        <v>0</v>
      </c>
      <c r="BL1649" s="17" t="s">
        <v>287</v>
      </c>
      <c r="BM1649" s="149" t="s">
        <v>1610</v>
      </c>
    </row>
    <row r="1650" spans="2:65" s="1" customFormat="1" ht="107.25">
      <c r="B1650" s="32"/>
      <c r="D1650" s="151" t="s">
        <v>195</v>
      </c>
      <c r="F1650" s="152" t="s">
        <v>1587</v>
      </c>
      <c r="I1650" s="153"/>
      <c r="L1650" s="32"/>
      <c r="M1650" s="154"/>
      <c r="T1650" s="56"/>
      <c r="AT1650" s="17" t="s">
        <v>195</v>
      </c>
      <c r="AU1650" s="17" t="s">
        <v>84</v>
      </c>
    </row>
    <row r="1651" spans="2:65" s="12" customFormat="1" ht="11.25">
      <c r="B1651" s="155"/>
      <c r="D1651" s="151" t="s">
        <v>197</v>
      </c>
      <c r="E1651" s="156" t="s">
        <v>1</v>
      </c>
      <c r="F1651" s="157" t="s">
        <v>207</v>
      </c>
      <c r="H1651" s="156" t="s">
        <v>1</v>
      </c>
      <c r="I1651" s="158"/>
      <c r="L1651" s="155"/>
      <c r="M1651" s="159"/>
      <c r="T1651" s="160"/>
      <c r="AT1651" s="156" t="s">
        <v>197</v>
      </c>
      <c r="AU1651" s="156" t="s">
        <v>84</v>
      </c>
      <c r="AV1651" s="12" t="s">
        <v>80</v>
      </c>
      <c r="AW1651" s="12" t="s">
        <v>30</v>
      </c>
      <c r="AX1651" s="12" t="s">
        <v>73</v>
      </c>
      <c r="AY1651" s="156" t="s">
        <v>187</v>
      </c>
    </row>
    <row r="1652" spans="2:65" s="13" customFormat="1" ht="11.25">
      <c r="B1652" s="161"/>
      <c r="D1652" s="151" t="s">
        <v>197</v>
      </c>
      <c r="E1652" s="162" t="s">
        <v>1</v>
      </c>
      <c r="F1652" s="163" t="s">
        <v>1606</v>
      </c>
      <c r="H1652" s="164">
        <v>350.88</v>
      </c>
      <c r="I1652" s="165"/>
      <c r="L1652" s="161"/>
      <c r="M1652" s="166"/>
      <c r="T1652" s="167"/>
      <c r="AT1652" s="162" t="s">
        <v>197</v>
      </c>
      <c r="AU1652" s="162" t="s">
        <v>84</v>
      </c>
      <c r="AV1652" s="13" t="s">
        <v>84</v>
      </c>
      <c r="AW1652" s="13" t="s">
        <v>30</v>
      </c>
      <c r="AX1652" s="13" t="s">
        <v>73</v>
      </c>
      <c r="AY1652" s="162" t="s">
        <v>187</v>
      </c>
    </row>
    <row r="1653" spans="2:65" s="14" customFormat="1" ht="11.25">
      <c r="B1653" s="168"/>
      <c r="D1653" s="151" t="s">
        <v>197</v>
      </c>
      <c r="E1653" s="169" t="s">
        <v>1</v>
      </c>
      <c r="F1653" s="170" t="s">
        <v>202</v>
      </c>
      <c r="H1653" s="171">
        <v>350.88</v>
      </c>
      <c r="I1653" s="172"/>
      <c r="L1653" s="168"/>
      <c r="M1653" s="173"/>
      <c r="T1653" s="174"/>
      <c r="AT1653" s="169" t="s">
        <v>197</v>
      </c>
      <c r="AU1653" s="169" t="s">
        <v>84</v>
      </c>
      <c r="AV1653" s="14" t="s">
        <v>193</v>
      </c>
      <c r="AW1653" s="14" t="s">
        <v>30</v>
      </c>
      <c r="AX1653" s="14" t="s">
        <v>80</v>
      </c>
      <c r="AY1653" s="169" t="s">
        <v>187</v>
      </c>
    </row>
    <row r="1654" spans="2:65" s="1" customFormat="1" ht="24.2" customHeight="1">
      <c r="B1654" s="32"/>
      <c r="C1654" s="175" t="s">
        <v>1611</v>
      </c>
      <c r="D1654" s="175" t="s">
        <v>338</v>
      </c>
      <c r="E1654" s="176" t="s">
        <v>1612</v>
      </c>
      <c r="F1654" s="177" t="s">
        <v>1613</v>
      </c>
      <c r="G1654" s="178" t="s">
        <v>245</v>
      </c>
      <c r="H1654" s="179">
        <v>385.96800000000002</v>
      </c>
      <c r="I1654" s="180"/>
      <c r="J1654" s="181">
        <f>ROUND(I1654*H1654,2)</f>
        <v>0</v>
      </c>
      <c r="K1654" s="182"/>
      <c r="L1654" s="183"/>
      <c r="M1654" s="184" t="s">
        <v>1</v>
      </c>
      <c r="N1654" s="185" t="s">
        <v>39</v>
      </c>
      <c r="P1654" s="147">
        <f>O1654*H1654</f>
        <v>0</v>
      </c>
      <c r="Q1654" s="147">
        <v>0</v>
      </c>
      <c r="R1654" s="147">
        <f>Q1654*H1654</f>
        <v>0</v>
      </c>
      <c r="S1654" s="147">
        <v>0</v>
      </c>
      <c r="T1654" s="148">
        <f>S1654*H1654</f>
        <v>0</v>
      </c>
      <c r="AR1654" s="149" t="s">
        <v>388</v>
      </c>
      <c r="AT1654" s="149" t="s">
        <v>338</v>
      </c>
      <c r="AU1654" s="149" t="s">
        <v>84</v>
      </c>
      <c r="AY1654" s="17" t="s">
        <v>187</v>
      </c>
      <c r="BE1654" s="150">
        <f>IF(N1654="základní",J1654,0)</f>
        <v>0</v>
      </c>
      <c r="BF1654" s="150">
        <f>IF(N1654="snížená",J1654,0)</f>
        <v>0</v>
      </c>
      <c r="BG1654" s="150">
        <f>IF(N1654="zákl. přenesená",J1654,0)</f>
        <v>0</v>
      </c>
      <c r="BH1654" s="150">
        <f>IF(N1654="sníž. přenesená",J1654,0)</f>
        <v>0</v>
      </c>
      <c r="BI1654" s="150">
        <f>IF(N1654="nulová",J1654,0)</f>
        <v>0</v>
      </c>
      <c r="BJ1654" s="17" t="s">
        <v>84</v>
      </c>
      <c r="BK1654" s="150">
        <f>ROUND(I1654*H1654,2)</f>
        <v>0</v>
      </c>
      <c r="BL1654" s="17" t="s">
        <v>287</v>
      </c>
      <c r="BM1654" s="149" t="s">
        <v>1614</v>
      </c>
    </row>
    <row r="1655" spans="2:65" s="13" customFormat="1" ht="11.25">
      <c r="B1655" s="161"/>
      <c r="D1655" s="151" t="s">
        <v>197</v>
      </c>
      <c r="E1655" s="162" t="s">
        <v>1</v>
      </c>
      <c r="F1655" s="163" t="s">
        <v>1615</v>
      </c>
      <c r="H1655" s="164">
        <v>385.96800000000002</v>
      </c>
      <c r="I1655" s="165"/>
      <c r="L1655" s="161"/>
      <c r="M1655" s="166"/>
      <c r="T1655" s="167"/>
      <c r="AT1655" s="162" t="s">
        <v>197</v>
      </c>
      <c r="AU1655" s="162" t="s">
        <v>84</v>
      </c>
      <c r="AV1655" s="13" t="s">
        <v>84</v>
      </c>
      <c r="AW1655" s="13" t="s">
        <v>30</v>
      </c>
      <c r="AX1655" s="13" t="s">
        <v>73</v>
      </c>
      <c r="AY1655" s="162" t="s">
        <v>187</v>
      </c>
    </row>
    <row r="1656" spans="2:65" s="14" customFormat="1" ht="11.25">
      <c r="B1656" s="168"/>
      <c r="D1656" s="151" t="s">
        <v>197</v>
      </c>
      <c r="E1656" s="169" t="s">
        <v>1</v>
      </c>
      <c r="F1656" s="170" t="s">
        <v>202</v>
      </c>
      <c r="H1656" s="171">
        <v>385.96800000000002</v>
      </c>
      <c r="I1656" s="172"/>
      <c r="L1656" s="168"/>
      <c r="M1656" s="173"/>
      <c r="T1656" s="174"/>
      <c r="AT1656" s="169" t="s">
        <v>197</v>
      </c>
      <c r="AU1656" s="169" t="s">
        <v>84</v>
      </c>
      <c r="AV1656" s="14" t="s">
        <v>193</v>
      </c>
      <c r="AW1656" s="14" t="s">
        <v>30</v>
      </c>
      <c r="AX1656" s="14" t="s">
        <v>80</v>
      </c>
      <c r="AY1656" s="169" t="s">
        <v>187</v>
      </c>
    </row>
    <row r="1657" spans="2:65" s="1" customFormat="1" ht="37.9" customHeight="1">
      <c r="B1657" s="32"/>
      <c r="C1657" s="137" t="s">
        <v>1616</v>
      </c>
      <c r="D1657" s="137" t="s">
        <v>189</v>
      </c>
      <c r="E1657" s="138" t="s">
        <v>1617</v>
      </c>
      <c r="F1657" s="139" t="s">
        <v>1618</v>
      </c>
      <c r="G1657" s="140" t="s">
        <v>245</v>
      </c>
      <c r="H1657" s="141">
        <v>11.52</v>
      </c>
      <c r="I1657" s="142"/>
      <c r="J1657" s="143">
        <f>ROUND(I1657*H1657,2)</f>
        <v>0</v>
      </c>
      <c r="K1657" s="144"/>
      <c r="L1657" s="32"/>
      <c r="M1657" s="145" t="s">
        <v>1</v>
      </c>
      <c r="N1657" s="146" t="s">
        <v>39</v>
      </c>
      <c r="P1657" s="147">
        <f>O1657*H1657</f>
        <v>0</v>
      </c>
      <c r="Q1657" s="147">
        <v>0</v>
      </c>
      <c r="R1657" s="147">
        <f>Q1657*H1657</f>
        <v>0</v>
      </c>
      <c r="S1657" s="147">
        <v>0</v>
      </c>
      <c r="T1657" s="148">
        <f>S1657*H1657</f>
        <v>0</v>
      </c>
      <c r="AR1657" s="149" t="s">
        <v>287</v>
      </c>
      <c r="AT1657" s="149" t="s">
        <v>189</v>
      </c>
      <c r="AU1657" s="149" t="s">
        <v>84</v>
      </c>
      <c r="AY1657" s="17" t="s">
        <v>187</v>
      </c>
      <c r="BE1657" s="150">
        <f>IF(N1657="základní",J1657,0)</f>
        <v>0</v>
      </c>
      <c r="BF1657" s="150">
        <f>IF(N1657="snížená",J1657,0)</f>
        <v>0</v>
      </c>
      <c r="BG1657" s="150">
        <f>IF(N1657="zákl. přenesená",J1657,0)</f>
        <v>0</v>
      </c>
      <c r="BH1657" s="150">
        <f>IF(N1657="sníž. přenesená",J1657,0)</f>
        <v>0</v>
      </c>
      <c r="BI1657" s="150">
        <f>IF(N1657="nulová",J1657,0)</f>
        <v>0</v>
      </c>
      <c r="BJ1657" s="17" t="s">
        <v>84</v>
      </c>
      <c r="BK1657" s="150">
        <f>ROUND(I1657*H1657,2)</f>
        <v>0</v>
      </c>
      <c r="BL1657" s="17" t="s">
        <v>287</v>
      </c>
      <c r="BM1657" s="149" t="s">
        <v>1619</v>
      </c>
    </row>
    <row r="1658" spans="2:65" s="1" customFormat="1" ht="107.25">
      <c r="B1658" s="32"/>
      <c r="D1658" s="151" t="s">
        <v>195</v>
      </c>
      <c r="F1658" s="152" t="s">
        <v>1587</v>
      </c>
      <c r="I1658" s="153"/>
      <c r="L1658" s="32"/>
      <c r="M1658" s="154"/>
      <c r="T1658" s="56"/>
      <c r="AT1658" s="17" t="s">
        <v>195</v>
      </c>
      <c r="AU1658" s="17" t="s">
        <v>84</v>
      </c>
    </row>
    <row r="1659" spans="2:65" s="12" customFormat="1" ht="11.25">
      <c r="B1659" s="155"/>
      <c r="D1659" s="151" t="s">
        <v>197</v>
      </c>
      <c r="E1659" s="156" t="s">
        <v>1</v>
      </c>
      <c r="F1659" s="157" t="s">
        <v>207</v>
      </c>
      <c r="H1659" s="156" t="s">
        <v>1</v>
      </c>
      <c r="I1659" s="158"/>
      <c r="L1659" s="155"/>
      <c r="M1659" s="159"/>
      <c r="T1659" s="160"/>
      <c r="AT1659" s="156" t="s">
        <v>197</v>
      </c>
      <c r="AU1659" s="156" t="s">
        <v>84</v>
      </c>
      <c r="AV1659" s="12" t="s">
        <v>80</v>
      </c>
      <c r="AW1659" s="12" t="s">
        <v>30</v>
      </c>
      <c r="AX1659" s="12" t="s">
        <v>73</v>
      </c>
      <c r="AY1659" s="156" t="s">
        <v>187</v>
      </c>
    </row>
    <row r="1660" spans="2:65" s="13" customFormat="1" ht="11.25">
      <c r="B1660" s="161"/>
      <c r="D1660" s="151" t="s">
        <v>197</v>
      </c>
      <c r="E1660" s="162" t="s">
        <v>1</v>
      </c>
      <c r="F1660" s="163" t="s">
        <v>1620</v>
      </c>
      <c r="H1660" s="164">
        <v>11.52</v>
      </c>
      <c r="I1660" s="165"/>
      <c r="L1660" s="161"/>
      <c r="M1660" s="166"/>
      <c r="T1660" s="167"/>
      <c r="AT1660" s="162" t="s">
        <v>197</v>
      </c>
      <c r="AU1660" s="162" t="s">
        <v>84</v>
      </c>
      <c r="AV1660" s="13" t="s">
        <v>84</v>
      </c>
      <c r="AW1660" s="13" t="s">
        <v>30</v>
      </c>
      <c r="AX1660" s="13" t="s">
        <v>73</v>
      </c>
      <c r="AY1660" s="162" t="s">
        <v>187</v>
      </c>
    </row>
    <row r="1661" spans="2:65" s="14" customFormat="1" ht="11.25">
      <c r="B1661" s="168"/>
      <c r="D1661" s="151" t="s">
        <v>197</v>
      </c>
      <c r="E1661" s="169" t="s">
        <v>1</v>
      </c>
      <c r="F1661" s="170" t="s">
        <v>202</v>
      </c>
      <c r="H1661" s="171">
        <v>11.52</v>
      </c>
      <c r="I1661" s="172"/>
      <c r="L1661" s="168"/>
      <c r="M1661" s="173"/>
      <c r="T1661" s="174"/>
      <c r="AT1661" s="169" t="s">
        <v>197</v>
      </c>
      <c r="AU1661" s="169" t="s">
        <v>84</v>
      </c>
      <c r="AV1661" s="14" t="s">
        <v>193</v>
      </c>
      <c r="AW1661" s="14" t="s">
        <v>30</v>
      </c>
      <c r="AX1661" s="14" t="s">
        <v>80</v>
      </c>
      <c r="AY1661" s="169" t="s">
        <v>187</v>
      </c>
    </row>
    <row r="1662" spans="2:65" s="1" customFormat="1" ht="24.2" customHeight="1">
      <c r="B1662" s="32"/>
      <c r="C1662" s="175" t="s">
        <v>1621</v>
      </c>
      <c r="D1662" s="175" t="s">
        <v>338</v>
      </c>
      <c r="E1662" s="176" t="s">
        <v>1622</v>
      </c>
      <c r="F1662" s="177" t="s">
        <v>1623</v>
      </c>
      <c r="G1662" s="178" t="s">
        <v>245</v>
      </c>
      <c r="H1662" s="179">
        <v>11.75</v>
      </c>
      <c r="I1662" s="180"/>
      <c r="J1662" s="181">
        <f>ROUND(I1662*H1662,2)</f>
        <v>0</v>
      </c>
      <c r="K1662" s="182"/>
      <c r="L1662" s="183"/>
      <c r="M1662" s="184" t="s">
        <v>1</v>
      </c>
      <c r="N1662" s="185" t="s">
        <v>39</v>
      </c>
      <c r="P1662" s="147">
        <f>O1662*H1662</f>
        <v>0</v>
      </c>
      <c r="Q1662" s="147">
        <v>0</v>
      </c>
      <c r="R1662" s="147">
        <f>Q1662*H1662</f>
        <v>0</v>
      </c>
      <c r="S1662" s="147">
        <v>0</v>
      </c>
      <c r="T1662" s="148">
        <f>S1662*H1662</f>
        <v>0</v>
      </c>
      <c r="AR1662" s="149" t="s">
        <v>388</v>
      </c>
      <c r="AT1662" s="149" t="s">
        <v>338</v>
      </c>
      <c r="AU1662" s="149" t="s">
        <v>84</v>
      </c>
      <c r="AY1662" s="17" t="s">
        <v>187</v>
      </c>
      <c r="BE1662" s="150">
        <f>IF(N1662="základní",J1662,0)</f>
        <v>0</v>
      </c>
      <c r="BF1662" s="150">
        <f>IF(N1662="snížená",J1662,0)</f>
        <v>0</v>
      </c>
      <c r="BG1662" s="150">
        <f>IF(N1662="zákl. přenesená",J1662,0)</f>
        <v>0</v>
      </c>
      <c r="BH1662" s="150">
        <f>IF(N1662="sníž. přenesená",J1662,0)</f>
        <v>0</v>
      </c>
      <c r="BI1662" s="150">
        <f>IF(N1662="nulová",J1662,0)</f>
        <v>0</v>
      </c>
      <c r="BJ1662" s="17" t="s">
        <v>84</v>
      </c>
      <c r="BK1662" s="150">
        <f>ROUND(I1662*H1662,2)</f>
        <v>0</v>
      </c>
      <c r="BL1662" s="17" t="s">
        <v>287</v>
      </c>
      <c r="BM1662" s="149" t="s">
        <v>1624</v>
      </c>
    </row>
    <row r="1663" spans="2:65" s="13" customFormat="1" ht="11.25">
      <c r="B1663" s="161"/>
      <c r="D1663" s="151" t="s">
        <v>197</v>
      </c>
      <c r="E1663" s="162" t="s">
        <v>1</v>
      </c>
      <c r="F1663" s="163" t="s">
        <v>1625</v>
      </c>
      <c r="H1663" s="164">
        <v>11.75</v>
      </c>
      <c r="I1663" s="165"/>
      <c r="L1663" s="161"/>
      <c r="M1663" s="166"/>
      <c r="T1663" s="167"/>
      <c r="AT1663" s="162" t="s">
        <v>197</v>
      </c>
      <c r="AU1663" s="162" t="s">
        <v>84</v>
      </c>
      <c r="AV1663" s="13" t="s">
        <v>84</v>
      </c>
      <c r="AW1663" s="13" t="s">
        <v>30</v>
      </c>
      <c r="AX1663" s="13" t="s">
        <v>73</v>
      </c>
      <c r="AY1663" s="162" t="s">
        <v>187</v>
      </c>
    </row>
    <row r="1664" spans="2:65" s="14" customFormat="1" ht="11.25">
      <c r="B1664" s="168"/>
      <c r="D1664" s="151" t="s">
        <v>197</v>
      </c>
      <c r="E1664" s="169" t="s">
        <v>1</v>
      </c>
      <c r="F1664" s="170" t="s">
        <v>202</v>
      </c>
      <c r="H1664" s="171">
        <v>11.75</v>
      </c>
      <c r="I1664" s="172"/>
      <c r="L1664" s="168"/>
      <c r="M1664" s="173"/>
      <c r="T1664" s="174"/>
      <c r="AT1664" s="169" t="s">
        <v>197</v>
      </c>
      <c r="AU1664" s="169" t="s">
        <v>84</v>
      </c>
      <c r="AV1664" s="14" t="s">
        <v>193</v>
      </c>
      <c r="AW1664" s="14" t="s">
        <v>30</v>
      </c>
      <c r="AX1664" s="14" t="s">
        <v>80</v>
      </c>
      <c r="AY1664" s="169" t="s">
        <v>187</v>
      </c>
    </row>
    <row r="1665" spans="2:65" s="1" customFormat="1" ht="66.75" customHeight="1">
      <c r="B1665" s="32"/>
      <c r="C1665" s="137" t="s">
        <v>1626</v>
      </c>
      <c r="D1665" s="137" t="s">
        <v>189</v>
      </c>
      <c r="E1665" s="138" t="s">
        <v>1627</v>
      </c>
      <c r="F1665" s="139" t="s">
        <v>1628</v>
      </c>
      <c r="G1665" s="140" t="s">
        <v>217</v>
      </c>
      <c r="H1665" s="141">
        <v>8.43</v>
      </c>
      <c r="I1665" s="142"/>
      <c r="J1665" s="143">
        <f>ROUND(I1665*H1665,2)</f>
        <v>0</v>
      </c>
      <c r="K1665" s="144"/>
      <c r="L1665" s="32"/>
      <c r="M1665" s="145" t="s">
        <v>1</v>
      </c>
      <c r="N1665" s="146" t="s">
        <v>39</v>
      </c>
      <c r="P1665" s="147">
        <f>O1665*H1665</f>
        <v>0</v>
      </c>
      <c r="Q1665" s="147">
        <v>0</v>
      </c>
      <c r="R1665" s="147">
        <f>Q1665*H1665</f>
        <v>0</v>
      </c>
      <c r="S1665" s="147">
        <v>0</v>
      </c>
      <c r="T1665" s="148">
        <f>S1665*H1665</f>
        <v>0</v>
      </c>
      <c r="AR1665" s="149" t="s">
        <v>287</v>
      </c>
      <c r="AT1665" s="149" t="s">
        <v>189</v>
      </c>
      <c r="AU1665" s="149" t="s">
        <v>84</v>
      </c>
      <c r="AY1665" s="17" t="s">
        <v>187</v>
      </c>
      <c r="BE1665" s="150">
        <f>IF(N1665="základní",J1665,0)</f>
        <v>0</v>
      </c>
      <c r="BF1665" s="150">
        <f>IF(N1665="snížená",J1665,0)</f>
        <v>0</v>
      </c>
      <c r="BG1665" s="150">
        <f>IF(N1665="zákl. přenesená",J1665,0)</f>
        <v>0</v>
      </c>
      <c r="BH1665" s="150">
        <f>IF(N1665="sníž. přenesená",J1665,0)</f>
        <v>0</v>
      </c>
      <c r="BI1665" s="150">
        <f>IF(N1665="nulová",J1665,0)</f>
        <v>0</v>
      </c>
      <c r="BJ1665" s="17" t="s">
        <v>84</v>
      </c>
      <c r="BK1665" s="150">
        <f>ROUND(I1665*H1665,2)</f>
        <v>0</v>
      </c>
      <c r="BL1665" s="17" t="s">
        <v>287</v>
      </c>
      <c r="BM1665" s="149" t="s">
        <v>1629</v>
      </c>
    </row>
    <row r="1666" spans="2:65" s="1" customFormat="1" ht="126.75">
      <c r="B1666" s="32"/>
      <c r="D1666" s="151" t="s">
        <v>195</v>
      </c>
      <c r="F1666" s="152" t="s">
        <v>1630</v>
      </c>
      <c r="I1666" s="153"/>
      <c r="L1666" s="32"/>
      <c r="M1666" s="154"/>
      <c r="T1666" s="56"/>
      <c r="AT1666" s="17" t="s">
        <v>195</v>
      </c>
      <c r="AU1666" s="17" t="s">
        <v>84</v>
      </c>
    </row>
    <row r="1667" spans="2:65" s="11" customFormat="1" ht="22.9" customHeight="1">
      <c r="B1667" s="125"/>
      <c r="D1667" s="126" t="s">
        <v>72</v>
      </c>
      <c r="E1667" s="135" t="s">
        <v>1631</v>
      </c>
      <c r="F1667" s="135" t="s">
        <v>1632</v>
      </c>
      <c r="I1667" s="128"/>
      <c r="J1667" s="136">
        <f>BK1667</f>
        <v>0</v>
      </c>
      <c r="L1667" s="125"/>
      <c r="M1667" s="130"/>
      <c r="P1667" s="131">
        <f>SUM(P1668:P1826)</f>
        <v>0</v>
      </c>
      <c r="R1667" s="131">
        <f>SUM(R1668:R1826)</f>
        <v>0</v>
      </c>
      <c r="T1667" s="132">
        <f>SUM(T1668:T1826)</f>
        <v>0</v>
      </c>
      <c r="AR1667" s="126" t="s">
        <v>84</v>
      </c>
      <c r="AT1667" s="133" t="s">
        <v>72</v>
      </c>
      <c r="AU1667" s="133" t="s">
        <v>80</v>
      </c>
      <c r="AY1667" s="126" t="s">
        <v>187</v>
      </c>
      <c r="BK1667" s="134">
        <f>SUM(BK1668:BK1826)</f>
        <v>0</v>
      </c>
    </row>
    <row r="1668" spans="2:65" s="1" customFormat="1" ht="24.2" customHeight="1">
      <c r="B1668" s="32"/>
      <c r="C1668" s="137" t="s">
        <v>1633</v>
      </c>
      <c r="D1668" s="137" t="s">
        <v>189</v>
      </c>
      <c r="E1668" s="138" t="s">
        <v>1634</v>
      </c>
      <c r="F1668" s="139" t="s">
        <v>1635</v>
      </c>
      <c r="G1668" s="140" t="s">
        <v>245</v>
      </c>
      <c r="H1668" s="141">
        <v>337</v>
      </c>
      <c r="I1668" s="142"/>
      <c r="J1668" s="143">
        <f>ROUND(I1668*H1668,2)</f>
        <v>0</v>
      </c>
      <c r="K1668" s="144"/>
      <c r="L1668" s="32"/>
      <c r="M1668" s="145" t="s">
        <v>1</v>
      </c>
      <c r="N1668" s="146" t="s">
        <v>39</v>
      </c>
      <c r="P1668" s="147">
        <f>O1668*H1668</f>
        <v>0</v>
      </c>
      <c r="Q1668" s="147">
        <v>0</v>
      </c>
      <c r="R1668" s="147">
        <f>Q1668*H1668</f>
        <v>0</v>
      </c>
      <c r="S1668" s="147">
        <v>0</v>
      </c>
      <c r="T1668" s="148">
        <f>S1668*H1668</f>
        <v>0</v>
      </c>
      <c r="AR1668" s="149" t="s">
        <v>287</v>
      </c>
      <c r="AT1668" s="149" t="s">
        <v>189</v>
      </c>
      <c r="AU1668" s="149" t="s">
        <v>84</v>
      </c>
      <c r="AY1668" s="17" t="s">
        <v>187</v>
      </c>
      <c r="BE1668" s="150">
        <f>IF(N1668="základní",J1668,0)</f>
        <v>0</v>
      </c>
      <c r="BF1668" s="150">
        <f>IF(N1668="snížená",J1668,0)</f>
        <v>0</v>
      </c>
      <c r="BG1668" s="150">
        <f>IF(N1668="zákl. přenesená",J1668,0)</f>
        <v>0</v>
      </c>
      <c r="BH1668" s="150">
        <f>IF(N1668="sníž. přenesená",J1668,0)</f>
        <v>0</v>
      </c>
      <c r="BI1668" s="150">
        <f>IF(N1668="nulová",J1668,0)</f>
        <v>0</v>
      </c>
      <c r="BJ1668" s="17" t="s">
        <v>84</v>
      </c>
      <c r="BK1668" s="150">
        <f>ROUND(I1668*H1668,2)</f>
        <v>0</v>
      </c>
      <c r="BL1668" s="17" t="s">
        <v>287</v>
      </c>
      <c r="BM1668" s="149" t="s">
        <v>1636</v>
      </c>
    </row>
    <row r="1669" spans="2:65" s="12" customFormat="1" ht="11.25">
      <c r="B1669" s="155"/>
      <c r="D1669" s="151" t="s">
        <v>197</v>
      </c>
      <c r="E1669" s="156" t="s">
        <v>1</v>
      </c>
      <c r="F1669" s="157" t="s">
        <v>379</v>
      </c>
      <c r="H1669" s="156" t="s">
        <v>1</v>
      </c>
      <c r="I1669" s="158"/>
      <c r="L1669" s="155"/>
      <c r="M1669" s="159"/>
      <c r="T1669" s="160"/>
      <c r="AT1669" s="156" t="s">
        <v>197</v>
      </c>
      <c r="AU1669" s="156" t="s">
        <v>84</v>
      </c>
      <c r="AV1669" s="12" t="s">
        <v>80</v>
      </c>
      <c r="AW1669" s="12" t="s">
        <v>30</v>
      </c>
      <c r="AX1669" s="12" t="s">
        <v>73</v>
      </c>
      <c r="AY1669" s="156" t="s">
        <v>187</v>
      </c>
    </row>
    <row r="1670" spans="2:65" s="12" customFormat="1" ht="11.25">
      <c r="B1670" s="155"/>
      <c r="D1670" s="151" t="s">
        <v>197</v>
      </c>
      <c r="E1670" s="156" t="s">
        <v>1</v>
      </c>
      <c r="F1670" s="157" t="s">
        <v>632</v>
      </c>
      <c r="H1670" s="156" t="s">
        <v>1</v>
      </c>
      <c r="I1670" s="158"/>
      <c r="L1670" s="155"/>
      <c r="M1670" s="159"/>
      <c r="T1670" s="160"/>
      <c r="AT1670" s="156" t="s">
        <v>197</v>
      </c>
      <c r="AU1670" s="156" t="s">
        <v>84</v>
      </c>
      <c r="AV1670" s="12" t="s">
        <v>80</v>
      </c>
      <c r="AW1670" s="12" t="s">
        <v>30</v>
      </c>
      <c r="AX1670" s="12" t="s">
        <v>73</v>
      </c>
      <c r="AY1670" s="156" t="s">
        <v>187</v>
      </c>
    </row>
    <row r="1671" spans="2:65" s="13" customFormat="1" ht="11.25">
      <c r="B1671" s="161"/>
      <c r="D1671" s="151" t="s">
        <v>197</v>
      </c>
      <c r="E1671" s="162" t="s">
        <v>1</v>
      </c>
      <c r="F1671" s="163" t="s">
        <v>1321</v>
      </c>
      <c r="H1671" s="164">
        <v>337</v>
      </c>
      <c r="I1671" s="165"/>
      <c r="L1671" s="161"/>
      <c r="M1671" s="166"/>
      <c r="T1671" s="167"/>
      <c r="AT1671" s="162" t="s">
        <v>197</v>
      </c>
      <c r="AU1671" s="162" t="s">
        <v>84</v>
      </c>
      <c r="AV1671" s="13" t="s">
        <v>84</v>
      </c>
      <c r="AW1671" s="13" t="s">
        <v>30</v>
      </c>
      <c r="AX1671" s="13" t="s">
        <v>73</v>
      </c>
      <c r="AY1671" s="162" t="s">
        <v>187</v>
      </c>
    </row>
    <row r="1672" spans="2:65" s="14" customFormat="1" ht="11.25">
      <c r="B1672" s="168"/>
      <c r="D1672" s="151" t="s">
        <v>197</v>
      </c>
      <c r="E1672" s="169" t="s">
        <v>1</v>
      </c>
      <c r="F1672" s="170" t="s">
        <v>202</v>
      </c>
      <c r="H1672" s="171">
        <v>337</v>
      </c>
      <c r="I1672" s="172"/>
      <c r="L1672" s="168"/>
      <c r="M1672" s="173"/>
      <c r="T1672" s="174"/>
      <c r="AT1672" s="169" t="s">
        <v>197</v>
      </c>
      <c r="AU1672" s="169" t="s">
        <v>84</v>
      </c>
      <c r="AV1672" s="14" t="s">
        <v>193</v>
      </c>
      <c r="AW1672" s="14" t="s">
        <v>30</v>
      </c>
      <c r="AX1672" s="14" t="s">
        <v>80</v>
      </c>
      <c r="AY1672" s="169" t="s">
        <v>187</v>
      </c>
    </row>
    <row r="1673" spans="2:65" s="1" customFormat="1" ht="24.2" customHeight="1">
      <c r="B1673" s="32"/>
      <c r="C1673" s="137" t="s">
        <v>1637</v>
      </c>
      <c r="D1673" s="137" t="s">
        <v>189</v>
      </c>
      <c r="E1673" s="138" t="s">
        <v>1638</v>
      </c>
      <c r="F1673" s="139" t="s">
        <v>1639</v>
      </c>
      <c r="G1673" s="140" t="s">
        <v>397</v>
      </c>
      <c r="H1673" s="141">
        <v>23</v>
      </c>
      <c r="I1673" s="142"/>
      <c r="J1673" s="143">
        <f>ROUND(I1673*H1673,2)</f>
        <v>0</v>
      </c>
      <c r="K1673" s="144"/>
      <c r="L1673" s="32"/>
      <c r="M1673" s="145" t="s">
        <v>1</v>
      </c>
      <c r="N1673" s="146" t="s">
        <v>39</v>
      </c>
      <c r="P1673" s="147">
        <f>O1673*H1673</f>
        <v>0</v>
      </c>
      <c r="Q1673" s="147">
        <v>0</v>
      </c>
      <c r="R1673" s="147">
        <f>Q1673*H1673</f>
        <v>0</v>
      </c>
      <c r="S1673" s="147">
        <v>0</v>
      </c>
      <c r="T1673" s="148">
        <f>S1673*H1673</f>
        <v>0</v>
      </c>
      <c r="AR1673" s="149" t="s">
        <v>287</v>
      </c>
      <c r="AT1673" s="149" t="s">
        <v>189</v>
      </c>
      <c r="AU1673" s="149" t="s">
        <v>84</v>
      </c>
      <c r="AY1673" s="17" t="s">
        <v>187</v>
      </c>
      <c r="BE1673" s="150">
        <f>IF(N1673="základní",J1673,0)</f>
        <v>0</v>
      </c>
      <c r="BF1673" s="150">
        <f>IF(N1673="snížená",J1673,0)</f>
        <v>0</v>
      </c>
      <c r="BG1673" s="150">
        <f>IF(N1673="zákl. přenesená",J1673,0)</f>
        <v>0</v>
      </c>
      <c r="BH1673" s="150">
        <f>IF(N1673="sníž. přenesená",J1673,0)</f>
        <v>0</v>
      </c>
      <c r="BI1673" s="150">
        <f>IF(N1673="nulová",J1673,0)</f>
        <v>0</v>
      </c>
      <c r="BJ1673" s="17" t="s">
        <v>84</v>
      </c>
      <c r="BK1673" s="150">
        <f>ROUND(I1673*H1673,2)</f>
        <v>0</v>
      </c>
      <c r="BL1673" s="17" t="s">
        <v>287</v>
      </c>
      <c r="BM1673" s="149" t="s">
        <v>1640</v>
      </c>
    </row>
    <row r="1674" spans="2:65" s="12" customFormat="1" ht="11.25">
      <c r="B1674" s="155"/>
      <c r="D1674" s="151" t="s">
        <v>197</v>
      </c>
      <c r="E1674" s="156" t="s">
        <v>1</v>
      </c>
      <c r="F1674" s="157" t="s">
        <v>379</v>
      </c>
      <c r="H1674" s="156" t="s">
        <v>1</v>
      </c>
      <c r="I1674" s="158"/>
      <c r="L1674" s="155"/>
      <c r="M1674" s="159"/>
      <c r="T1674" s="160"/>
      <c r="AT1674" s="156" t="s">
        <v>197</v>
      </c>
      <c r="AU1674" s="156" t="s">
        <v>84</v>
      </c>
      <c r="AV1674" s="12" t="s">
        <v>80</v>
      </c>
      <c r="AW1674" s="12" t="s">
        <v>30</v>
      </c>
      <c r="AX1674" s="12" t="s">
        <v>73</v>
      </c>
      <c r="AY1674" s="156" t="s">
        <v>187</v>
      </c>
    </row>
    <row r="1675" spans="2:65" s="12" customFormat="1" ht="11.25">
      <c r="B1675" s="155"/>
      <c r="D1675" s="151" t="s">
        <v>197</v>
      </c>
      <c r="E1675" s="156" t="s">
        <v>1</v>
      </c>
      <c r="F1675" s="157" t="s">
        <v>632</v>
      </c>
      <c r="H1675" s="156" t="s">
        <v>1</v>
      </c>
      <c r="I1675" s="158"/>
      <c r="L1675" s="155"/>
      <c r="M1675" s="159"/>
      <c r="T1675" s="160"/>
      <c r="AT1675" s="156" t="s">
        <v>197</v>
      </c>
      <c r="AU1675" s="156" t="s">
        <v>84</v>
      </c>
      <c r="AV1675" s="12" t="s">
        <v>80</v>
      </c>
      <c r="AW1675" s="12" t="s">
        <v>30</v>
      </c>
      <c r="AX1675" s="12" t="s">
        <v>73</v>
      </c>
      <c r="AY1675" s="156" t="s">
        <v>187</v>
      </c>
    </row>
    <row r="1676" spans="2:65" s="13" customFormat="1" ht="11.25">
      <c r="B1676" s="161"/>
      <c r="D1676" s="151" t="s">
        <v>197</v>
      </c>
      <c r="E1676" s="162" t="s">
        <v>1</v>
      </c>
      <c r="F1676" s="163" t="s">
        <v>1641</v>
      </c>
      <c r="H1676" s="164">
        <v>23</v>
      </c>
      <c r="I1676" s="165"/>
      <c r="L1676" s="161"/>
      <c r="M1676" s="166"/>
      <c r="T1676" s="167"/>
      <c r="AT1676" s="162" t="s">
        <v>197</v>
      </c>
      <c r="AU1676" s="162" t="s">
        <v>84</v>
      </c>
      <c r="AV1676" s="13" t="s">
        <v>84</v>
      </c>
      <c r="AW1676" s="13" t="s">
        <v>30</v>
      </c>
      <c r="AX1676" s="13" t="s">
        <v>73</v>
      </c>
      <c r="AY1676" s="162" t="s">
        <v>187</v>
      </c>
    </row>
    <row r="1677" spans="2:65" s="14" customFormat="1" ht="11.25">
      <c r="B1677" s="168"/>
      <c r="D1677" s="151" t="s">
        <v>197</v>
      </c>
      <c r="E1677" s="169" t="s">
        <v>1</v>
      </c>
      <c r="F1677" s="170" t="s">
        <v>202</v>
      </c>
      <c r="H1677" s="171">
        <v>23</v>
      </c>
      <c r="I1677" s="172"/>
      <c r="L1677" s="168"/>
      <c r="M1677" s="173"/>
      <c r="T1677" s="174"/>
      <c r="AT1677" s="169" t="s">
        <v>197</v>
      </c>
      <c r="AU1677" s="169" t="s">
        <v>84</v>
      </c>
      <c r="AV1677" s="14" t="s">
        <v>193</v>
      </c>
      <c r="AW1677" s="14" t="s">
        <v>30</v>
      </c>
      <c r="AX1677" s="14" t="s">
        <v>80</v>
      </c>
      <c r="AY1677" s="169" t="s">
        <v>187</v>
      </c>
    </row>
    <row r="1678" spans="2:65" s="1" customFormat="1" ht="21.75" customHeight="1">
      <c r="B1678" s="32"/>
      <c r="C1678" s="137" t="s">
        <v>1642</v>
      </c>
      <c r="D1678" s="137" t="s">
        <v>189</v>
      </c>
      <c r="E1678" s="138" t="s">
        <v>1643</v>
      </c>
      <c r="F1678" s="139" t="s">
        <v>1644</v>
      </c>
      <c r="G1678" s="140" t="s">
        <v>397</v>
      </c>
      <c r="H1678" s="141">
        <v>33.712000000000003</v>
      </c>
      <c r="I1678" s="142"/>
      <c r="J1678" s="143">
        <f>ROUND(I1678*H1678,2)</f>
        <v>0</v>
      </c>
      <c r="K1678" s="144"/>
      <c r="L1678" s="32"/>
      <c r="M1678" s="145" t="s">
        <v>1</v>
      </c>
      <c r="N1678" s="146" t="s">
        <v>39</v>
      </c>
      <c r="P1678" s="147">
        <f>O1678*H1678</f>
        <v>0</v>
      </c>
      <c r="Q1678" s="147">
        <v>0</v>
      </c>
      <c r="R1678" s="147">
        <f>Q1678*H1678</f>
        <v>0</v>
      </c>
      <c r="S1678" s="147">
        <v>0</v>
      </c>
      <c r="T1678" s="148">
        <f>S1678*H1678</f>
        <v>0</v>
      </c>
      <c r="AR1678" s="149" t="s">
        <v>287</v>
      </c>
      <c r="AT1678" s="149" t="s">
        <v>189</v>
      </c>
      <c r="AU1678" s="149" t="s">
        <v>84</v>
      </c>
      <c r="AY1678" s="17" t="s">
        <v>187</v>
      </c>
      <c r="BE1678" s="150">
        <f>IF(N1678="základní",J1678,0)</f>
        <v>0</v>
      </c>
      <c r="BF1678" s="150">
        <f>IF(N1678="snížená",J1678,0)</f>
        <v>0</v>
      </c>
      <c r="BG1678" s="150">
        <f>IF(N1678="zákl. přenesená",J1678,0)</f>
        <v>0</v>
      </c>
      <c r="BH1678" s="150">
        <f>IF(N1678="sníž. přenesená",J1678,0)</f>
        <v>0</v>
      </c>
      <c r="BI1678" s="150">
        <f>IF(N1678="nulová",J1678,0)</f>
        <v>0</v>
      </c>
      <c r="BJ1678" s="17" t="s">
        <v>84</v>
      </c>
      <c r="BK1678" s="150">
        <f>ROUND(I1678*H1678,2)</f>
        <v>0</v>
      </c>
      <c r="BL1678" s="17" t="s">
        <v>287</v>
      </c>
      <c r="BM1678" s="149" t="s">
        <v>1645</v>
      </c>
    </row>
    <row r="1679" spans="2:65" s="12" customFormat="1" ht="11.25">
      <c r="B1679" s="155"/>
      <c r="D1679" s="151" t="s">
        <v>197</v>
      </c>
      <c r="E1679" s="156" t="s">
        <v>1</v>
      </c>
      <c r="F1679" s="157" t="s">
        <v>379</v>
      </c>
      <c r="H1679" s="156" t="s">
        <v>1</v>
      </c>
      <c r="I1679" s="158"/>
      <c r="L1679" s="155"/>
      <c r="M1679" s="159"/>
      <c r="T1679" s="160"/>
      <c r="AT1679" s="156" t="s">
        <v>197</v>
      </c>
      <c r="AU1679" s="156" t="s">
        <v>84</v>
      </c>
      <c r="AV1679" s="12" t="s">
        <v>80</v>
      </c>
      <c r="AW1679" s="12" t="s">
        <v>30</v>
      </c>
      <c r="AX1679" s="12" t="s">
        <v>73</v>
      </c>
      <c r="AY1679" s="156" t="s">
        <v>187</v>
      </c>
    </row>
    <row r="1680" spans="2:65" s="12" customFormat="1" ht="11.25">
      <c r="B1680" s="155"/>
      <c r="D1680" s="151" t="s">
        <v>197</v>
      </c>
      <c r="E1680" s="156" t="s">
        <v>1</v>
      </c>
      <c r="F1680" s="157" t="s">
        <v>632</v>
      </c>
      <c r="H1680" s="156" t="s">
        <v>1</v>
      </c>
      <c r="I1680" s="158"/>
      <c r="L1680" s="155"/>
      <c r="M1680" s="159"/>
      <c r="T1680" s="160"/>
      <c r="AT1680" s="156" t="s">
        <v>197</v>
      </c>
      <c r="AU1680" s="156" t="s">
        <v>84</v>
      </c>
      <c r="AV1680" s="12" t="s">
        <v>80</v>
      </c>
      <c r="AW1680" s="12" t="s">
        <v>30</v>
      </c>
      <c r="AX1680" s="12" t="s">
        <v>73</v>
      </c>
      <c r="AY1680" s="156" t="s">
        <v>187</v>
      </c>
    </row>
    <row r="1681" spans="2:65" s="13" customFormat="1" ht="11.25">
      <c r="B1681" s="161"/>
      <c r="D1681" s="151" t="s">
        <v>197</v>
      </c>
      <c r="E1681" s="162" t="s">
        <v>1</v>
      </c>
      <c r="F1681" s="163" t="s">
        <v>1646</v>
      </c>
      <c r="H1681" s="164">
        <v>25.324000000000002</v>
      </c>
      <c r="I1681" s="165"/>
      <c r="L1681" s="161"/>
      <c r="M1681" s="166"/>
      <c r="T1681" s="167"/>
      <c r="AT1681" s="162" t="s">
        <v>197</v>
      </c>
      <c r="AU1681" s="162" t="s">
        <v>84</v>
      </c>
      <c r="AV1681" s="13" t="s">
        <v>84</v>
      </c>
      <c r="AW1681" s="13" t="s">
        <v>30</v>
      </c>
      <c r="AX1681" s="13" t="s">
        <v>73</v>
      </c>
      <c r="AY1681" s="162" t="s">
        <v>187</v>
      </c>
    </row>
    <row r="1682" spans="2:65" s="13" customFormat="1" ht="11.25">
      <c r="B1682" s="161"/>
      <c r="D1682" s="151" t="s">
        <v>197</v>
      </c>
      <c r="E1682" s="162" t="s">
        <v>1</v>
      </c>
      <c r="F1682" s="163" t="s">
        <v>1647</v>
      </c>
      <c r="H1682" s="164">
        <v>5.7880000000000003</v>
      </c>
      <c r="I1682" s="165"/>
      <c r="L1682" s="161"/>
      <c r="M1682" s="166"/>
      <c r="T1682" s="167"/>
      <c r="AT1682" s="162" t="s">
        <v>197</v>
      </c>
      <c r="AU1682" s="162" t="s">
        <v>84</v>
      </c>
      <c r="AV1682" s="13" t="s">
        <v>84</v>
      </c>
      <c r="AW1682" s="13" t="s">
        <v>30</v>
      </c>
      <c r="AX1682" s="13" t="s">
        <v>73</v>
      </c>
      <c r="AY1682" s="162" t="s">
        <v>187</v>
      </c>
    </row>
    <row r="1683" spans="2:65" s="13" customFormat="1" ht="11.25">
      <c r="B1683" s="161"/>
      <c r="D1683" s="151" t="s">
        <v>197</v>
      </c>
      <c r="E1683" s="162" t="s">
        <v>1</v>
      </c>
      <c r="F1683" s="163" t="s">
        <v>1648</v>
      </c>
      <c r="H1683" s="164">
        <v>2.6</v>
      </c>
      <c r="I1683" s="165"/>
      <c r="L1683" s="161"/>
      <c r="M1683" s="166"/>
      <c r="T1683" s="167"/>
      <c r="AT1683" s="162" t="s">
        <v>197</v>
      </c>
      <c r="AU1683" s="162" t="s">
        <v>84</v>
      </c>
      <c r="AV1683" s="13" t="s">
        <v>84</v>
      </c>
      <c r="AW1683" s="13" t="s">
        <v>30</v>
      </c>
      <c r="AX1683" s="13" t="s">
        <v>73</v>
      </c>
      <c r="AY1683" s="162" t="s">
        <v>187</v>
      </c>
    </row>
    <row r="1684" spans="2:65" s="14" customFormat="1" ht="11.25">
      <c r="B1684" s="168"/>
      <c r="D1684" s="151" t="s">
        <v>197</v>
      </c>
      <c r="E1684" s="169" t="s">
        <v>1</v>
      </c>
      <c r="F1684" s="170" t="s">
        <v>202</v>
      </c>
      <c r="H1684" s="171">
        <v>33.712000000000003</v>
      </c>
      <c r="I1684" s="172"/>
      <c r="L1684" s="168"/>
      <c r="M1684" s="173"/>
      <c r="T1684" s="174"/>
      <c r="AT1684" s="169" t="s">
        <v>197</v>
      </c>
      <c r="AU1684" s="169" t="s">
        <v>84</v>
      </c>
      <c r="AV1684" s="14" t="s">
        <v>193</v>
      </c>
      <c r="AW1684" s="14" t="s">
        <v>30</v>
      </c>
      <c r="AX1684" s="14" t="s">
        <v>80</v>
      </c>
      <c r="AY1684" s="169" t="s">
        <v>187</v>
      </c>
    </row>
    <row r="1685" spans="2:65" s="1" customFormat="1" ht="24.2" customHeight="1">
      <c r="B1685" s="32"/>
      <c r="C1685" s="137" t="s">
        <v>1649</v>
      </c>
      <c r="D1685" s="137" t="s">
        <v>189</v>
      </c>
      <c r="E1685" s="138" t="s">
        <v>1650</v>
      </c>
      <c r="F1685" s="139" t="s">
        <v>1651</v>
      </c>
      <c r="G1685" s="140" t="s">
        <v>397</v>
      </c>
      <c r="H1685" s="141">
        <v>66</v>
      </c>
      <c r="I1685" s="142"/>
      <c r="J1685" s="143">
        <f>ROUND(I1685*H1685,2)</f>
        <v>0</v>
      </c>
      <c r="K1685" s="144"/>
      <c r="L1685" s="32"/>
      <c r="M1685" s="145" t="s">
        <v>1</v>
      </c>
      <c r="N1685" s="146" t="s">
        <v>39</v>
      </c>
      <c r="P1685" s="147">
        <f>O1685*H1685</f>
        <v>0</v>
      </c>
      <c r="Q1685" s="147">
        <v>0</v>
      </c>
      <c r="R1685" s="147">
        <f>Q1685*H1685</f>
        <v>0</v>
      </c>
      <c r="S1685" s="147">
        <v>0</v>
      </c>
      <c r="T1685" s="148">
        <f>S1685*H1685</f>
        <v>0</v>
      </c>
      <c r="AR1685" s="149" t="s">
        <v>287</v>
      </c>
      <c r="AT1685" s="149" t="s">
        <v>189</v>
      </c>
      <c r="AU1685" s="149" t="s">
        <v>84</v>
      </c>
      <c r="AY1685" s="17" t="s">
        <v>187</v>
      </c>
      <c r="BE1685" s="150">
        <f>IF(N1685="základní",J1685,0)</f>
        <v>0</v>
      </c>
      <c r="BF1685" s="150">
        <f>IF(N1685="snížená",J1685,0)</f>
        <v>0</v>
      </c>
      <c r="BG1685" s="150">
        <f>IF(N1685="zákl. přenesená",J1685,0)</f>
        <v>0</v>
      </c>
      <c r="BH1685" s="150">
        <f>IF(N1685="sníž. přenesená",J1685,0)</f>
        <v>0</v>
      </c>
      <c r="BI1685" s="150">
        <f>IF(N1685="nulová",J1685,0)</f>
        <v>0</v>
      </c>
      <c r="BJ1685" s="17" t="s">
        <v>84</v>
      </c>
      <c r="BK1685" s="150">
        <f>ROUND(I1685*H1685,2)</f>
        <v>0</v>
      </c>
      <c r="BL1685" s="17" t="s">
        <v>287</v>
      </c>
      <c r="BM1685" s="149" t="s">
        <v>1652</v>
      </c>
    </row>
    <row r="1686" spans="2:65" s="12" customFormat="1" ht="11.25">
      <c r="B1686" s="155"/>
      <c r="D1686" s="151" t="s">
        <v>197</v>
      </c>
      <c r="E1686" s="156" t="s">
        <v>1</v>
      </c>
      <c r="F1686" s="157" t="s">
        <v>379</v>
      </c>
      <c r="H1686" s="156" t="s">
        <v>1</v>
      </c>
      <c r="I1686" s="158"/>
      <c r="L1686" s="155"/>
      <c r="M1686" s="159"/>
      <c r="T1686" s="160"/>
      <c r="AT1686" s="156" t="s">
        <v>197</v>
      </c>
      <c r="AU1686" s="156" t="s">
        <v>84</v>
      </c>
      <c r="AV1686" s="12" t="s">
        <v>80</v>
      </c>
      <c r="AW1686" s="12" t="s">
        <v>30</v>
      </c>
      <c r="AX1686" s="12" t="s">
        <v>73</v>
      </c>
      <c r="AY1686" s="156" t="s">
        <v>187</v>
      </c>
    </row>
    <row r="1687" spans="2:65" s="12" customFormat="1" ht="11.25">
      <c r="B1687" s="155"/>
      <c r="D1687" s="151" t="s">
        <v>197</v>
      </c>
      <c r="E1687" s="156" t="s">
        <v>1</v>
      </c>
      <c r="F1687" s="157" t="s">
        <v>632</v>
      </c>
      <c r="H1687" s="156" t="s">
        <v>1</v>
      </c>
      <c r="I1687" s="158"/>
      <c r="L1687" s="155"/>
      <c r="M1687" s="159"/>
      <c r="T1687" s="160"/>
      <c r="AT1687" s="156" t="s">
        <v>197</v>
      </c>
      <c r="AU1687" s="156" t="s">
        <v>84</v>
      </c>
      <c r="AV1687" s="12" t="s">
        <v>80</v>
      </c>
      <c r="AW1687" s="12" t="s">
        <v>30</v>
      </c>
      <c r="AX1687" s="12" t="s">
        <v>73</v>
      </c>
      <c r="AY1687" s="156" t="s">
        <v>187</v>
      </c>
    </row>
    <row r="1688" spans="2:65" s="13" customFormat="1" ht="11.25">
      <c r="B1688" s="161"/>
      <c r="D1688" s="151" t="s">
        <v>197</v>
      </c>
      <c r="E1688" s="162" t="s">
        <v>1</v>
      </c>
      <c r="F1688" s="163" t="s">
        <v>1653</v>
      </c>
      <c r="H1688" s="164">
        <v>46</v>
      </c>
      <c r="I1688" s="165"/>
      <c r="L1688" s="161"/>
      <c r="M1688" s="166"/>
      <c r="T1688" s="167"/>
      <c r="AT1688" s="162" t="s">
        <v>197</v>
      </c>
      <c r="AU1688" s="162" t="s">
        <v>84</v>
      </c>
      <c r="AV1688" s="13" t="s">
        <v>84</v>
      </c>
      <c r="AW1688" s="13" t="s">
        <v>30</v>
      </c>
      <c r="AX1688" s="13" t="s">
        <v>73</v>
      </c>
      <c r="AY1688" s="162" t="s">
        <v>187</v>
      </c>
    </row>
    <row r="1689" spans="2:65" s="13" customFormat="1" ht="11.25">
      <c r="B1689" s="161"/>
      <c r="D1689" s="151" t="s">
        <v>197</v>
      </c>
      <c r="E1689" s="162" t="s">
        <v>1</v>
      </c>
      <c r="F1689" s="163" t="s">
        <v>1654</v>
      </c>
      <c r="H1689" s="164">
        <v>20</v>
      </c>
      <c r="I1689" s="165"/>
      <c r="L1689" s="161"/>
      <c r="M1689" s="166"/>
      <c r="T1689" s="167"/>
      <c r="AT1689" s="162" t="s">
        <v>197</v>
      </c>
      <c r="AU1689" s="162" t="s">
        <v>84</v>
      </c>
      <c r="AV1689" s="13" t="s">
        <v>84</v>
      </c>
      <c r="AW1689" s="13" t="s">
        <v>30</v>
      </c>
      <c r="AX1689" s="13" t="s">
        <v>73</v>
      </c>
      <c r="AY1689" s="162" t="s">
        <v>187</v>
      </c>
    </row>
    <row r="1690" spans="2:65" s="14" customFormat="1" ht="11.25">
      <c r="B1690" s="168"/>
      <c r="D1690" s="151" t="s">
        <v>197</v>
      </c>
      <c r="E1690" s="169" t="s">
        <v>1</v>
      </c>
      <c r="F1690" s="170" t="s">
        <v>202</v>
      </c>
      <c r="H1690" s="171">
        <v>66</v>
      </c>
      <c r="I1690" s="172"/>
      <c r="L1690" s="168"/>
      <c r="M1690" s="173"/>
      <c r="T1690" s="174"/>
      <c r="AT1690" s="169" t="s">
        <v>197</v>
      </c>
      <c r="AU1690" s="169" t="s">
        <v>84</v>
      </c>
      <c r="AV1690" s="14" t="s">
        <v>193</v>
      </c>
      <c r="AW1690" s="14" t="s">
        <v>30</v>
      </c>
      <c r="AX1690" s="14" t="s">
        <v>80</v>
      </c>
      <c r="AY1690" s="169" t="s">
        <v>187</v>
      </c>
    </row>
    <row r="1691" spans="2:65" s="1" customFormat="1" ht="24.2" customHeight="1">
      <c r="B1691" s="32"/>
      <c r="C1691" s="137" t="s">
        <v>1655</v>
      </c>
      <c r="D1691" s="137" t="s">
        <v>189</v>
      </c>
      <c r="E1691" s="138" t="s">
        <v>1656</v>
      </c>
      <c r="F1691" s="139" t="s">
        <v>1657</v>
      </c>
      <c r="G1691" s="140" t="s">
        <v>397</v>
      </c>
      <c r="H1691" s="141">
        <v>32.185000000000002</v>
      </c>
      <c r="I1691" s="142"/>
      <c r="J1691" s="143">
        <f>ROUND(I1691*H1691,2)</f>
        <v>0</v>
      </c>
      <c r="K1691" s="144"/>
      <c r="L1691" s="32"/>
      <c r="M1691" s="145" t="s">
        <v>1</v>
      </c>
      <c r="N1691" s="146" t="s">
        <v>39</v>
      </c>
      <c r="P1691" s="147">
        <f>O1691*H1691</f>
        <v>0</v>
      </c>
      <c r="Q1691" s="147">
        <v>0</v>
      </c>
      <c r="R1691" s="147">
        <f>Q1691*H1691</f>
        <v>0</v>
      </c>
      <c r="S1691" s="147">
        <v>0</v>
      </c>
      <c r="T1691" s="148">
        <f>S1691*H1691</f>
        <v>0</v>
      </c>
      <c r="AR1691" s="149" t="s">
        <v>287</v>
      </c>
      <c r="AT1691" s="149" t="s">
        <v>189</v>
      </c>
      <c r="AU1691" s="149" t="s">
        <v>84</v>
      </c>
      <c r="AY1691" s="17" t="s">
        <v>187</v>
      </c>
      <c r="BE1691" s="150">
        <f>IF(N1691="základní",J1691,0)</f>
        <v>0</v>
      </c>
      <c r="BF1691" s="150">
        <f>IF(N1691="snížená",J1691,0)</f>
        <v>0</v>
      </c>
      <c r="BG1691" s="150">
        <f>IF(N1691="zákl. přenesená",J1691,0)</f>
        <v>0</v>
      </c>
      <c r="BH1691" s="150">
        <f>IF(N1691="sníž. přenesená",J1691,0)</f>
        <v>0</v>
      </c>
      <c r="BI1691" s="150">
        <f>IF(N1691="nulová",J1691,0)</f>
        <v>0</v>
      </c>
      <c r="BJ1691" s="17" t="s">
        <v>84</v>
      </c>
      <c r="BK1691" s="150">
        <f>ROUND(I1691*H1691,2)</f>
        <v>0</v>
      </c>
      <c r="BL1691" s="17" t="s">
        <v>287</v>
      </c>
      <c r="BM1691" s="149" t="s">
        <v>1658</v>
      </c>
    </row>
    <row r="1692" spans="2:65" s="12" customFormat="1" ht="11.25">
      <c r="B1692" s="155"/>
      <c r="D1692" s="151" t="s">
        <v>197</v>
      </c>
      <c r="E1692" s="156" t="s">
        <v>1</v>
      </c>
      <c r="F1692" s="157" t="s">
        <v>379</v>
      </c>
      <c r="H1692" s="156" t="s">
        <v>1</v>
      </c>
      <c r="I1692" s="158"/>
      <c r="L1692" s="155"/>
      <c r="M1692" s="159"/>
      <c r="T1692" s="160"/>
      <c r="AT1692" s="156" t="s">
        <v>197</v>
      </c>
      <c r="AU1692" s="156" t="s">
        <v>84</v>
      </c>
      <c r="AV1692" s="12" t="s">
        <v>80</v>
      </c>
      <c r="AW1692" s="12" t="s">
        <v>30</v>
      </c>
      <c r="AX1692" s="12" t="s">
        <v>73</v>
      </c>
      <c r="AY1692" s="156" t="s">
        <v>187</v>
      </c>
    </row>
    <row r="1693" spans="2:65" s="12" customFormat="1" ht="11.25">
      <c r="B1693" s="155"/>
      <c r="D1693" s="151" t="s">
        <v>197</v>
      </c>
      <c r="E1693" s="156" t="s">
        <v>1</v>
      </c>
      <c r="F1693" s="157" t="s">
        <v>400</v>
      </c>
      <c r="H1693" s="156" t="s">
        <v>1</v>
      </c>
      <c r="I1693" s="158"/>
      <c r="L1693" s="155"/>
      <c r="M1693" s="159"/>
      <c r="T1693" s="160"/>
      <c r="AT1693" s="156" t="s">
        <v>197</v>
      </c>
      <c r="AU1693" s="156" t="s">
        <v>84</v>
      </c>
      <c r="AV1693" s="12" t="s">
        <v>80</v>
      </c>
      <c r="AW1693" s="12" t="s">
        <v>30</v>
      </c>
      <c r="AX1693" s="12" t="s">
        <v>73</v>
      </c>
      <c r="AY1693" s="156" t="s">
        <v>187</v>
      </c>
    </row>
    <row r="1694" spans="2:65" s="13" customFormat="1" ht="11.25">
      <c r="B1694" s="161"/>
      <c r="D1694" s="151" t="s">
        <v>197</v>
      </c>
      <c r="E1694" s="162" t="s">
        <v>1</v>
      </c>
      <c r="F1694" s="163" t="s">
        <v>1211</v>
      </c>
      <c r="H1694" s="164">
        <v>1.8</v>
      </c>
      <c r="I1694" s="165"/>
      <c r="L1694" s="161"/>
      <c r="M1694" s="166"/>
      <c r="T1694" s="167"/>
      <c r="AT1694" s="162" t="s">
        <v>197</v>
      </c>
      <c r="AU1694" s="162" t="s">
        <v>84</v>
      </c>
      <c r="AV1694" s="13" t="s">
        <v>84</v>
      </c>
      <c r="AW1694" s="13" t="s">
        <v>30</v>
      </c>
      <c r="AX1694" s="13" t="s">
        <v>73</v>
      </c>
      <c r="AY1694" s="162" t="s">
        <v>187</v>
      </c>
    </row>
    <row r="1695" spans="2:65" s="13" customFormat="1" ht="11.25">
      <c r="B1695" s="161"/>
      <c r="D1695" s="151" t="s">
        <v>197</v>
      </c>
      <c r="E1695" s="162" t="s">
        <v>1</v>
      </c>
      <c r="F1695" s="163" t="s">
        <v>1659</v>
      </c>
      <c r="H1695" s="164">
        <v>0.68500000000000005</v>
      </c>
      <c r="I1695" s="165"/>
      <c r="L1695" s="161"/>
      <c r="M1695" s="166"/>
      <c r="T1695" s="167"/>
      <c r="AT1695" s="162" t="s">
        <v>197</v>
      </c>
      <c r="AU1695" s="162" t="s">
        <v>84</v>
      </c>
      <c r="AV1695" s="13" t="s">
        <v>84</v>
      </c>
      <c r="AW1695" s="13" t="s">
        <v>30</v>
      </c>
      <c r="AX1695" s="13" t="s">
        <v>73</v>
      </c>
      <c r="AY1695" s="162" t="s">
        <v>187</v>
      </c>
    </row>
    <row r="1696" spans="2:65" s="13" customFormat="1" ht="11.25">
      <c r="B1696" s="161"/>
      <c r="D1696" s="151" t="s">
        <v>197</v>
      </c>
      <c r="E1696" s="162" t="s">
        <v>1</v>
      </c>
      <c r="F1696" s="163" t="s">
        <v>1660</v>
      </c>
      <c r="H1696" s="164">
        <v>1.05</v>
      </c>
      <c r="I1696" s="165"/>
      <c r="L1696" s="161"/>
      <c r="M1696" s="166"/>
      <c r="T1696" s="167"/>
      <c r="AT1696" s="162" t="s">
        <v>197</v>
      </c>
      <c r="AU1696" s="162" t="s">
        <v>84</v>
      </c>
      <c r="AV1696" s="13" t="s">
        <v>84</v>
      </c>
      <c r="AW1696" s="13" t="s">
        <v>30</v>
      </c>
      <c r="AX1696" s="13" t="s">
        <v>73</v>
      </c>
      <c r="AY1696" s="162" t="s">
        <v>187</v>
      </c>
    </row>
    <row r="1697" spans="2:65" s="13" customFormat="1" ht="11.25">
      <c r="B1697" s="161"/>
      <c r="D1697" s="151" t="s">
        <v>197</v>
      </c>
      <c r="E1697" s="162" t="s">
        <v>1</v>
      </c>
      <c r="F1697" s="163" t="s">
        <v>1661</v>
      </c>
      <c r="H1697" s="164">
        <v>3.85</v>
      </c>
      <c r="I1697" s="165"/>
      <c r="L1697" s="161"/>
      <c r="M1697" s="166"/>
      <c r="T1697" s="167"/>
      <c r="AT1697" s="162" t="s">
        <v>197</v>
      </c>
      <c r="AU1697" s="162" t="s">
        <v>84</v>
      </c>
      <c r="AV1697" s="13" t="s">
        <v>84</v>
      </c>
      <c r="AW1697" s="13" t="s">
        <v>30</v>
      </c>
      <c r="AX1697" s="13" t="s">
        <v>73</v>
      </c>
      <c r="AY1697" s="162" t="s">
        <v>187</v>
      </c>
    </row>
    <row r="1698" spans="2:65" s="12" customFormat="1" ht="11.25">
      <c r="B1698" s="155"/>
      <c r="D1698" s="151" t="s">
        <v>197</v>
      </c>
      <c r="E1698" s="156" t="s">
        <v>1</v>
      </c>
      <c r="F1698" s="157" t="s">
        <v>307</v>
      </c>
      <c r="H1698" s="156" t="s">
        <v>1</v>
      </c>
      <c r="I1698" s="158"/>
      <c r="L1698" s="155"/>
      <c r="M1698" s="159"/>
      <c r="T1698" s="160"/>
      <c r="AT1698" s="156" t="s">
        <v>197</v>
      </c>
      <c r="AU1698" s="156" t="s">
        <v>84</v>
      </c>
      <c r="AV1698" s="12" t="s">
        <v>80</v>
      </c>
      <c r="AW1698" s="12" t="s">
        <v>30</v>
      </c>
      <c r="AX1698" s="12" t="s">
        <v>73</v>
      </c>
      <c r="AY1698" s="156" t="s">
        <v>187</v>
      </c>
    </row>
    <row r="1699" spans="2:65" s="13" customFormat="1" ht="11.25">
      <c r="B1699" s="161"/>
      <c r="D1699" s="151" t="s">
        <v>197</v>
      </c>
      <c r="E1699" s="162" t="s">
        <v>1</v>
      </c>
      <c r="F1699" s="163" t="s">
        <v>1662</v>
      </c>
      <c r="H1699" s="164">
        <v>4.2</v>
      </c>
      <c r="I1699" s="165"/>
      <c r="L1699" s="161"/>
      <c r="M1699" s="166"/>
      <c r="T1699" s="167"/>
      <c r="AT1699" s="162" t="s">
        <v>197</v>
      </c>
      <c r="AU1699" s="162" t="s">
        <v>84</v>
      </c>
      <c r="AV1699" s="13" t="s">
        <v>84</v>
      </c>
      <c r="AW1699" s="13" t="s">
        <v>30</v>
      </c>
      <c r="AX1699" s="13" t="s">
        <v>73</v>
      </c>
      <c r="AY1699" s="162" t="s">
        <v>187</v>
      </c>
    </row>
    <row r="1700" spans="2:65" s="13" customFormat="1" ht="11.25">
      <c r="B1700" s="161"/>
      <c r="D1700" s="151" t="s">
        <v>197</v>
      </c>
      <c r="E1700" s="162" t="s">
        <v>1</v>
      </c>
      <c r="F1700" s="163" t="s">
        <v>1663</v>
      </c>
      <c r="H1700" s="164">
        <v>5.4</v>
      </c>
      <c r="I1700" s="165"/>
      <c r="L1700" s="161"/>
      <c r="M1700" s="166"/>
      <c r="T1700" s="167"/>
      <c r="AT1700" s="162" t="s">
        <v>197</v>
      </c>
      <c r="AU1700" s="162" t="s">
        <v>84</v>
      </c>
      <c r="AV1700" s="13" t="s">
        <v>84</v>
      </c>
      <c r="AW1700" s="13" t="s">
        <v>30</v>
      </c>
      <c r="AX1700" s="13" t="s">
        <v>73</v>
      </c>
      <c r="AY1700" s="162" t="s">
        <v>187</v>
      </c>
    </row>
    <row r="1701" spans="2:65" s="13" customFormat="1" ht="11.25">
      <c r="B1701" s="161"/>
      <c r="D1701" s="151" t="s">
        <v>197</v>
      </c>
      <c r="E1701" s="162" t="s">
        <v>1</v>
      </c>
      <c r="F1701" s="163" t="s">
        <v>1664</v>
      </c>
      <c r="H1701" s="164">
        <v>1.2</v>
      </c>
      <c r="I1701" s="165"/>
      <c r="L1701" s="161"/>
      <c r="M1701" s="166"/>
      <c r="T1701" s="167"/>
      <c r="AT1701" s="162" t="s">
        <v>197</v>
      </c>
      <c r="AU1701" s="162" t="s">
        <v>84</v>
      </c>
      <c r="AV1701" s="13" t="s">
        <v>84</v>
      </c>
      <c r="AW1701" s="13" t="s">
        <v>30</v>
      </c>
      <c r="AX1701" s="13" t="s">
        <v>73</v>
      </c>
      <c r="AY1701" s="162" t="s">
        <v>187</v>
      </c>
    </row>
    <row r="1702" spans="2:65" s="13" customFormat="1" ht="11.25">
      <c r="B1702" s="161"/>
      <c r="D1702" s="151" t="s">
        <v>197</v>
      </c>
      <c r="E1702" s="162" t="s">
        <v>1</v>
      </c>
      <c r="F1702" s="163" t="s">
        <v>1665</v>
      </c>
      <c r="H1702" s="164">
        <v>1.6</v>
      </c>
      <c r="I1702" s="165"/>
      <c r="L1702" s="161"/>
      <c r="M1702" s="166"/>
      <c r="T1702" s="167"/>
      <c r="AT1702" s="162" t="s">
        <v>197</v>
      </c>
      <c r="AU1702" s="162" t="s">
        <v>84</v>
      </c>
      <c r="AV1702" s="13" t="s">
        <v>84</v>
      </c>
      <c r="AW1702" s="13" t="s">
        <v>30</v>
      </c>
      <c r="AX1702" s="13" t="s">
        <v>73</v>
      </c>
      <c r="AY1702" s="162" t="s">
        <v>187</v>
      </c>
    </row>
    <row r="1703" spans="2:65" s="12" customFormat="1" ht="11.25">
      <c r="B1703" s="155"/>
      <c r="D1703" s="151" t="s">
        <v>197</v>
      </c>
      <c r="E1703" s="156" t="s">
        <v>1</v>
      </c>
      <c r="F1703" s="157" t="s">
        <v>311</v>
      </c>
      <c r="H1703" s="156" t="s">
        <v>1</v>
      </c>
      <c r="I1703" s="158"/>
      <c r="L1703" s="155"/>
      <c r="M1703" s="159"/>
      <c r="T1703" s="160"/>
      <c r="AT1703" s="156" t="s">
        <v>197</v>
      </c>
      <c r="AU1703" s="156" t="s">
        <v>84</v>
      </c>
      <c r="AV1703" s="12" t="s">
        <v>80</v>
      </c>
      <c r="AW1703" s="12" t="s">
        <v>30</v>
      </c>
      <c r="AX1703" s="12" t="s">
        <v>73</v>
      </c>
      <c r="AY1703" s="156" t="s">
        <v>187</v>
      </c>
    </row>
    <row r="1704" spans="2:65" s="13" customFormat="1" ht="11.25">
      <c r="B1704" s="161"/>
      <c r="D1704" s="151" t="s">
        <v>197</v>
      </c>
      <c r="E1704" s="162" t="s">
        <v>1</v>
      </c>
      <c r="F1704" s="163" t="s">
        <v>1662</v>
      </c>
      <c r="H1704" s="164">
        <v>4.2</v>
      </c>
      <c r="I1704" s="165"/>
      <c r="L1704" s="161"/>
      <c r="M1704" s="166"/>
      <c r="T1704" s="167"/>
      <c r="AT1704" s="162" t="s">
        <v>197</v>
      </c>
      <c r="AU1704" s="162" t="s">
        <v>84</v>
      </c>
      <c r="AV1704" s="13" t="s">
        <v>84</v>
      </c>
      <c r="AW1704" s="13" t="s">
        <v>30</v>
      </c>
      <c r="AX1704" s="13" t="s">
        <v>73</v>
      </c>
      <c r="AY1704" s="162" t="s">
        <v>187</v>
      </c>
    </row>
    <row r="1705" spans="2:65" s="13" customFormat="1" ht="11.25">
      <c r="B1705" s="161"/>
      <c r="D1705" s="151" t="s">
        <v>197</v>
      </c>
      <c r="E1705" s="162" t="s">
        <v>1</v>
      </c>
      <c r="F1705" s="163" t="s">
        <v>1663</v>
      </c>
      <c r="H1705" s="164">
        <v>5.4</v>
      </c>
      <c r="I1705" s="165"/>
      <c r="L1705" s="161"/>
      <c r="M1705" s="166"/>
      <c r="T1705" s="167"/>
      <c r="AT1705" s="162" t="s">
        <v>197</v>
      </c>
      <c r="AU1705" s="162" t="s">
        <v>84</v>
      </c>
      <c r="AV1705" s="13" t="s">
        <v>84</v>
      </c>
      <c r="AW1705" s="13" t="s">
        <v>30</v>
      </c>
      <c r="AX1705" s="13" t="s">
        <v>73</v>
      </c>
      <c r="AY1705" s="162" t="s">
        <v>187</v>
      </c>
    </row>
    <row r="1706" spans="2:65" s="13" customFormat="1" ht="11.25">
      <c r="B1706" s="161"/>
      <c r="D1706" s="151" t="s">
        <v>197</v>
      </c>
      <c r="E1706" s="162" t="s">
        <v>1</v>
      </c>
      <c r="F1706" s="163" t="s">
        <v>1664</v>
      </c>
      <c r="H1706" s="164">
        <v>1.2</v>
      </c>
      <c r="I1706" s="165"/>
      <c r="L1706" s="161"/>
      <c r="M1706" s="166"/>
      <c r="T1706" s="167"/>
      <c r="AT1706" s="162" t="s">
        <v>197</v>
      </c>
      <c r="AU1706" s="162" t="s">
        <v>84</v>
      </c>
      <c r="AV1706" s="13" t="s">
        <v>84</v>
      </c>
      <c r="AW1706" s="13" t="s">
        <v>30</v>
      </c>
      <c r="AX1706" s="13" t="s">
        <v>73</v>
      </c>
      <c r="AY1706" s="162" t="s">
        <v>187</v>
      </c>
    </row>
    <row r="1707" spans="2:65" s="13" customFormat="1" ht="11.25">
      <c r="B1707" s="161"/>
      <c r="D1707" s="151" t="s">
        <v>197</v>
      </c>
      <c r="E1707" s="162" t="s">
        <v>1</v>
      </c>
      <c r="F1707" s="163" t="s">
        <v>1665</v>
      </c>
      <c r="H1707" s="164">
        <v>1.6</v>
      </c>
      <c r="I1707" s="165"/>
      <c r="L1707" s="161"/>
      <c r="M1707" s="166"/>
      <c r="T1707" s="167"/>
      <c r="AT1707" s="162" t="s">
        <v>197</v>
      </c>
      <c r="AU1707" s="162" t="s">
        <v>84</v>
      </c>
      <c r="AV1707" s="13" t="s">
        <v>84</v>
      </c>
      <c r="AW1707" s="13" t="s">
        <v>30</v>
      </c>
      <c r="AX1707" s="13" t="s">
        <v>73</v>
      </c>
      <c r="AY1707" s="162" t="s">
        <v>187</v>
      </c>
    </row>
    <row r="1708" spans="2:65" s="14" customFormat="1" ht="11.25">
      <c r="B1708" s="168"/>
      <c r="D1708" s="151" t="s">
        <v>197</v>
      </c>
      <c r="E1708" s="169" t="s">
        <v>1</v>
      </c>
      <c r="F1708" s="170" t="s">
        <v>202</v>
      </c>
      <c r="H1708" s="171">
        <v>32.184999999999995</v>
      </c>
      <c r="I1708" s="172"/>
      <c r="L1708" s="168"/>
      <c r="M1708" s="173"/>
      <c r="T1708" s="174"/>
      <c r="AT1708" s="169" t="s">
        <v>197</v>
      </c>
      <c r="AU1708" s="169" t="s">
        <v>84</v>
      </c>
      <c r="AV1708" s="14" t="s">
        <v>193</v>
      </c>
      <c r="AW1708" s="14" t="s">
        <v>30</v>
      </c>
      <c r="AX1708" s="14" t="s">
        <v>80</v>
      </c>
      <c r="AY1708" s="169" t="s">
        <v>187</v>
      </c>
    </row>
    <row r="1709" spans="2:65" s="1" customFormat="1" ht="24.2" customHeight="1">
      <c r="B1709" s="32"/>
      <c r="C1709" s="137" t="s">
        <v>1666</v>
      </c>
      <c r="D1709" s="137" t="s">
        <v>189</v>
      </c>
      <c r="E1709" s="138" t="s">
        <v>1667</v>
      </c>
      <c r="F1709" s="139" t="s">
        <v>1668</v>
      </c>
      <c r="G1709" s="140" t="s">
        <v>397</v>
      </c>
      <c r="H1709" s="141">
        <v>66</v>
      </c>
      <c r="I1709" s="142"/>
      <c r="J1709" s="143">
        <f>ROUND(I1709*H1709,2)</f>
        <v>0</v>
      </c>
      <c r="K1709" s="144"/>
      <c r="L1709" s="32"/>
      <c r="M1709" s="145" t="s">
        <v>1</v>
      </c>
      <c r="N1709" s="146" t="s">
        <v>39</v>
      </c>
      <c r="P1709" s="147">
        <f>O1709*H1709</f>
        <v>0</v>
      </c>
      <c r="Q1709" s="147">
        <v>0</v>
      </c>
      <c r="R1709" s="147">
        <f>Q1709*H1709</f>
        <v>0</v>
      </c>
      <c r="S1709" s="147">
        <v>0</v>
      </c>
      <c r="T1709" s="148">
        <f>S1709*H1709</f>
        <v>0</v>
      </c>
      <c r="AR1709" s="149" t="s">
        <v>287</v>
      </c>
      <c r="AT1709" s="149" t="s">
        <v>189</v>
      </c>
      <c r="AU1709" s="149" t="s">
        <v>84</v>
      </c>
      <c r="AY1709" s="17" t="s">
        <v>187</v>
      </c>
      <c r="BE1709" s="150">
        <f>IF(N1709="základní",J1709,0)</f>
        <v>0</v>
      </c>
      <c r="BF1709" s="150">
        <f>IF(N1709="snížená",J1709,0)</f>
        <v>0</v>
      </c>
      <c r="BG1709" s="150">
        <f>IF(N1709="zákl. přenesená",J1709,0)</f>
        <v>0</v>
      </c>
      <c r="BH1709" s="150">
        <f>IF(N1709="sníž. přenesená",J1709,0)</f>
        <v>0</v>
      </c>
      <c r="BI1709" s="150">
        <f>IF(N1709="nulová",J1709,0)</f>
        <v>0</v>
      </c>
      <c r="BJ1709" s="17" t="s">
        <v>84</v>
      </c>
      <c r="BK1709" s="150">
        <f>ROUND(I1709*H1709,2)</f>
        <v>0</v>
      </c>
      <c r="BL1709" s="17" t="s">
        <v>287</v>
      </c>
      <c r="BM1709" s="149" t="s">
        <v>1669</v>
      </c>
    </row>
    <row r="1710" spans="2:65" s="12" customFormat="1" ht="11.25">
      <c r="B1710" s="155"/>
      <c r="D1710" s="151" t="s">
        <v>197</v>
      </c>
      <c r="E1710" s="156" t="s">
        <v>1</v>
      </c>
      <c r="F1710" s="157" t="s">
        <v>379</v>
      </c>
      <c r="H1710" s="156" t="s">
        <v>1</v>
      </c>
      <c r="I1710" s="158"/>
      <c r="L1710" s="155"/>
      <c r="M1710" s="159"/>
      <c r="T1710" s="160"/>
      <c r="AT1710" s="156" t="s">
        <v>197</v>
      </c>
      <c r="AU1710" s="156" t="s">
        <v>84</v>
      </c>
      <c r="AV1710" s="12" t="s">
        <v>80</v>
      </c>
      <c r="AW1710" s="12" t="s">
        <v>30</v>
      </c>
      <c r="AX1710" s="12" t="s">
        <v>73</v>
      </c>
      <c r="AY1710" s="156" t="s">
        <v>187</v>
      </c>
    </row>
    <row r="1711" spans="2:65" s="12" customFormat="1" ht="11.25">
      <c r="B1711" s="155"/>
      <c r="D1711" s="151" t="s">
        <v>197</v>
      </c>
      <c r="E1711" s="156" t="s">
        <v>1</v>
      </c>
      <c r="F1711" s="157" t="s">
        <v>632</v>
      </c>
      <c r="H1711" s="156" t="s">
        <v>1</v>
      </c>
      <c r="I1711" s="158"/>
      <c r="L1711" s="155"/>
      <c r="M1711" s="159"/>
      <c r="T1711" s="160"/>
      <c r="AT1711" s="156" t="s">
        <v>197</v>
      </c>
      <c r="AU1711" s="156" t="s">
        <v>84</v>
      </c>
      <c r="AV1711" s="12" t="s">
        <v>80</v>
      </c>
      <c r="AW1711" s="12" t="s">
        <v>30</v>
      </c>
      <c r="AX1711" s="12" t="s">
        <v>73</v>
      </c>
      <c r="AY1711" s="156" t="s">
        <v>187</v>
      </c>
    </row>
    <row r="1712" spans="2:65" s="13" customFormat="1" ht="11.25">
      <c r="B1712" s="161"/>
      <c r="D1712" s="151" t="s">
        <v>197</v>
      </c>
      <c r="E1712" s="162" t="s">
        <v>1</v>
      </c>
      <c r="F1712" s="163" t="s">
        <v>1653</v>
      </c>
      <c r="H1712" s="164">
        <v>46</v>
      </c>
      <c r="I1712" s="165"/>
      <c r="L1712" s="161"/>
      <c r="M1712" s="166"/>
      <c r="T1712" s="167"/>
      <c r="AT1712" s="162" t="s">
        <v>197</v>
      </c>
      <c r="AU1712" s="162" t="s">
        <v>84</v>
      </c>
      <c r="AV1712" s="13" t="s">
        <v>84</v>
      </c>
      <c r="AW1712" s="13" t="s">
        <v>30</v>
      </c>
      <c r="AX1712" s="13" t="s">
        <v>73</v>
      </c>
      <c r="AY1712" s="162" t="s">
        <v>187</v>
      </c>
    </row>
    <row r="1713" spans="2:65" s="13" customFormat="1" ht="11.25">
      <c r="B1713" s="161"/>
      <c r="D1713" s="151" t="s">
        <v>197</v>
      </c>
      <c r="E1713" s="162" t="s">
        <v>1</v>
      </c>
      <c r="F1713" s="163" t="s">
        <v>1654</v>
      </c>
      <c r="H1713" s="164">
        <v>20</v>
      </c>
      <c r="I1713" s="165"/>
      <c r="L1713" s="161"/>
      <c r="M1713" s="166"/>
      <c r="T1713" s="167"/>
      <c r="AT1713" s="162" t="s">
        <v>197</v>
      </c>
      <c r="AU1713" s="162" t="s">
        <v>84</v>
      </c>
      <c r="AV1713" s="13" t="s">
        <v>84</v>
      </c>
      <c r="AW1713" s="13" t="s">
        <v>30</v>
      </c>
      <c r="AX1713" s="13" t="s">
        <v>73</v>
      </c>
      <c r="AY1713" s="162" t="s">
        <v>187</v>
      </c>
    </row>
    <row r="1714" spans="2:65" s="14" customFormat="1" ht="11.25">
      <c r="B1714" s="168"/>
      <c r="D1714" s="151" t="s">
        <v>197</v>
      </c>
      <c r="E1714" s="169" t="s">
        <v>1</v>
      </c>
      <c r="F1714" s="170" t="s">
        <v>202</v>
      </c>
      <c r="H1714" s="171">
        <v>66</v>
      </c>
      <c r="I1714" s="172"/>
      <c r="L1714" s="168"/>
      <c r="M1714" s="173"/>
      <c r="T1714" s="174"/>
      <c r="AT1714" s="169" t="s">
        <v>197</v>
      </c>
      <c r="AU1714" s="169" t="s">
        <v>84</v>
      </c>
      <c r="AV1714" s="14" t="s">
        <v>193</v>
      </c>
      <c r="AW1714" s="14" t="s">
        <v>30</v>
      </c>
      <c r="AX1714" s="14" t="s">
        <v>80</v>
      </c>
      <c r="AY1714" s="169" t="s">
        <v>187</v>
      </c>
    </row>
    <row r="1715" spans="2:65" s="1" customFormat="1" ht="16.5" customHeight="1">
      <c r="B1715" s="32"/>
      <c r="C1715" s="137" t="s">
        <v>1670</v>
      </c>
      <c r="D1715" s="137" t="s">
        <v>189</v>
      </c>
      <c r="E1715" s="138" t="s">
        <v>1671</v>
      </c>
      <c r="F1715" s="139" t="s">
        <v>1672</v>
      </c>
      <c r="G1715" s="140" t="s">
        <v>397</v>
      </c>
      <c r="H1715" s="141">
        <v>59.06</v>
      </c>
      <c r="I1715" s="142"/>
      <c r="J1715" s="143">
        <f>ROUND(I1715*H1715,2)</f>
        <v>0</v>
      </c>
      <c r="K1715" s="144"/>
      <c r="L1715" s="32"/>
      <c r="M1715" s="145" t="s">
        <v>1</v>
      </c>
      <c r="N1715" s="146" t="s">
        <v>39</v>
      </c>
      <c r="P1715" s="147">
        <f>O1715*H1715</f>
        <v>0</v>
      </c>
      <c r="Q1715" s="147">
        <v>0</v>
      </c>
      <c r="R1715" s="147">
        <f>Q1715*H1715</f>
        <v>0</v>
      </c>
      <c r="S1715" s="147">
        <v>0</v>
      </c>
      <c r="T1715" s="148">
        <f>S1715*H1715</f>
        <v>0</v>
      </c>
      <c r="AR1715" s="149" t="s">
        <v>287</v>
      </c>
      <c r="AT1715" s="149" t="s">
        <v>189</v>
      </c>
      <c r="AU1715" s="149" t="s">
        <v>84</v>
      </c>
      <c r="AY1715" s="17" t="s">
        <v>187</v>
      </c>
      <c r="BE1715" s="150">
        <f>IF(N1715="základní",J1715,0)</f>
        <v>0</v>
      </c>
      <c r="BF1715" s="150">
        <f>IF(N1715="snížená",J1715,0)</f>
        <v>0</v>
      </c>
      <c r="BG1715" s="150">
        <f>IF(N1715="zákl. přenesená",J1715,0)</f>
        <v>0</v>
      </c>
      <c r="BH1715" s="150">
        <f>IF(N1715="sníž. přenesená",J1715,0)</f>
        <v>0</v>
      </c>
      <c r="BI1715" s="150">
        <f>IF(N1715="nulová",J1715,0)</f>
        <v>0</v>
      </c>
      <c r="BJ1715" s="17" t="s">
        <v>84</v>
      </c>
      <c r="BK1715" s="150">
        <f>ROUND(I1715*H1715,2)</f>
        <v>0</v>
      </c>
      <c r="BL1715" s="17" t="s">
        <v>287</v>
      </c>
      <c r="BM1715" s="149" t="s">
        <v>1673</v>
      </c>
    </row>
    <row r="1716" spans="2:65" s="12" customFormat="1" ht="11.25">
      <c r="B1716" s="155"/>
      <c r="D1716" s="151" t="s">
        <v>197</v>
      </c>
      <c r="E1716" s="156" t="s">
        <v>1</v>
      </c>
      <c r="F1716" s="157" t="s">
        <v>379</v>
      </c>
      <c r="H1716" s="156" t="s">
        <v>1</v>
      </c>
      <c r="I1716" s="158"/>
      <c r="L1716" s="155"/>
      <c r="M1716" s="159"/>
      <c r="T1716" s="160"/>
      <c r="AT1716" s="156" t="s">
        <v>197</v>
      </c>
      <c r="AU1716" s="156" t="s">
        <v>84</v>
      </c>
      <c r="AV1716" s="12" t="s">
        <v>80</v>
      </c>
      <c r="AW1716" s="12" t="s">
        <v>30</v>
      </c>
      <c r="AX1716" s="12" t="s">
        <v>73</v>
      </c>
      <c r="AY1716" s="156" t="s">
        <v>187</v>
      </c>
    </row>
    <row r="1717" spans="2:65" s="12" customFormat="1" ht="11.25">
      <c r="B1717" s="155"/>
      <c r="D1717" s="151" t="s">
        <v>197</v>
      </c>
      <c r="E1717" s="156" t="s">
        <v>1</v>
      </c>
      <c r="F1717" s="157" t="s">
        <v>632</v>
      </c>
      <c r="H1717" s="156" t="s">
        <v>1</v>
      </c>
      <c r="I1717" s="158"/>
      <c r="L1717" s="155"/>
      <c r="M1717" s="159"/>
      <c r="T1717" s="160"/>
      <c r="AT1717" s="156" t="s">
        <v>197</v>
      </c>
      <c r="AU1717" s="156" t="s">
        <v>84</v>
      </c>
      <c r="AV1717" s="12" t="s">
        <v>80</v>
      </c>
      <c r="AW1717" s="12" t="s">
        <v>30</v>
      </c>
      <c r="AX1717" s="12" t="s">
        <v>73</v>
      </c>
      <c r="AY1717" s="156" t="s">
        <v>187</v>
      </c>
    </row>
    <row r="1718" spans="2:65" s="13" customFormat="1" ht="11.25">
      <c r="B1718" s="161"/>
      <c r="D1718" s="151" t="s">
        <v>197</v>
      </c>
      <c r="E1718" s="162" t="s">
        <v>1</v>
      </c>
      <c r="F1718" s="163" t="s">
        <v>1674</v>
      </c>
      <c r="H1718" s="164">
        <v>41.58</v>
      </c>
      <c r="I1718" s="165"/>
      <c r="L1718" s="161"/>
      <c r="M1718" s="166"/>
      <c r="T1718" s="167"/>
      <c r="AT1718" s="162" t="s">
        <v>197</v>
      </c>
      <c r="AU1718" s="162" t="s">
        <v>84</v>
      </c>
      <c r="AV1718" s="13" t="s">
        <v>84</v>
      </c>
      <c r="AW1718" s="13" t="s">
        <v>30</v>
      </c>
      <c r="AX1718" s="13" t="s">
        <v>73</v>
      </c>
      <c r="AY1718" s="162" t="s">
        <v>187</v>
      </c>
    </row>
    <row r="1719" spans="2:65" s="13" customFormat="1" ht="11.25">
      <c r="B1719" s="161"/>
      <c r="D1719" s="151" t="s">
        <v>197</v>
      </c>
      <c r="E1719" s="162" t="s">
        <v>1</v>
      </c>
      <c r="F1719" s="163" t="s">
        <v>1675</v>
      </c>
      <c r="H1719" s="164">
        <v>17.48</v>
      </c>
      <c r="I1719" s="165"/>
      <c r="L1719" s="161"/>
      <c r="M1719" s="166"/>
      <c r="T1719" s="167"/>
      <c r="AT1719" s="162" t="s">
        <v>197</v>
      </c>
      <c r="AU1719" s="162" t="s">
        <v>84</v>
      </c>
      <c r="AV1719" s="13" t="s">
        <v>84</v>
      </c>
      <c r="AW1719" s="13" t="s">
        <v>30</v>
      </c>
      <c r="AX1719" s="13" t="s">
        <v>73</v>
      </c>
      <c r="AY1719" s="162" t="s">
        <v>187</v>
      </c>
    </row>
    <row r="1720" spans="2:65" s="14" customFormat="1" ht="11.25">
      <c r="B1720" s="168"/>
      <c r="D1720" s="151" t="s">
        <v>197</v>
      </c>
      <c r="E1720" s="169" t="s">
        <v>1</v>
      </c>
      <c r="F1720" s="170" t="s">
        <v>202</v>
      </c>
      <c r="H1720" s="171">
        <v>59.06</v>
      </c>
      <c r="I1720" s="172"/>
      <c r="L1720" s="168"/>
      <c r="M1720" s="173"/>
      <c r="T1720" s="174"/>
      <c r="AT1720" s="169" t="s">
        <v>197</v>
      </c>
      <c r="AU1720" s="169" t="s">
        <v>84</v>
      </c>
      <c r="AV1720" s="14" t="s">
        <v>193</v>
      </c>
      <c r="AW1720" s="14" t="s">
        <v>30</v>
      </c>
      <c r="AX1720" s="14" t="s">
        <v>80</v>
      </c>
      <c r="AY1720" s="169" t="s">
        <v>187</v>
      </c>
    </row>
    <row r="1721" spans="2:65" s="1" customFormat="1" ht="24.2" customHeight="1">
      <c r="B1721" s="32"/>
      <c r="C1721" s="137" t="s">
        <v>1676</v>
      </c>
      <c r="D1721" s="137" t="s">
        <v>189</v>
      </c>
      <c r="E1721" s="138" t="s">
        <v>1677</v>
      </c>
      <c r="F1721" s="139" t="s">
        <v>1678</v>
      </c>
      <c r="G1721" s="140" t="s">
        <v>397</v>
      </c>
      <c r="H1721" s="141">
        <v>100</v>
      </c>
      <c r="I1721" s="142"/>
      <c r="J1721" s="143">
        <f>ROUND(I1721*H1721,2)</f>
        <v>0</v>
      </c>
      <c r="K1721" s="144"/>
      <c r="L1721" s="32"/>
      <c r="M1721" s="145" t="s">
        <v>1</v>
      </c>
      <c r="N1721" s="146" t="s">
        <v>39</v>
      </c>
      <c r="P1721" s="147">
        <f>O1721*H1721</f>
        <v>0</v>
      </c>
      <c r="Q1721" s="147">
        <v>0</v>
      </c>
      <c r="R1721" s="147">
        <f>Q1721*H1721</f>
        <v>0</v>
      </c>
      <c r="S1721" s="147">
        <v>0</v>
      </c>
      <c r="T1721" s="148">
        <f>S1721*H1721</f>
        <v>0</v>
      </c>
      <c r="AR1721" s="149" t="s">
        <v>287</v>
      </c>
      <c r="AT1721" s="149" t="s">
        <v>189</v>
      </c>
      <c r="AU1721" s="149" t="s">
        <v>84</v>
      </c>
      <c r="AY1721" s="17" t="s">
        <v>187</v>
      </c>
      <c r="BE1721" s="150">
        <f>IF(N1721="základní",J1721,0)</f>
        <v>0</v>
      </c>
      <c r="BF1721" s="150">
        <f>IF(N1721="snížená",J1721,0)</f>
        <v>0</v>
      </c>
      <c r="BG1721" s="150">
        <f>IF(N1721="zákl. přenesená",J1721,0)</f>
        <v>0</v>
      </c>
      <c r="BH1721" s="150">
        <f>IF(N1721="sníž. přenesená",J1721,0)</f>
        <v>0</v>
      </c>
      <c r="BI1721" s="150">
        <f>IF(N1721="nulová",J1721,0)</f>
        <v>0</v>
      </c>
      <c r="BJ1721" s="17" t="s">
        <v>84</v>
      </c>
      <c r="BK1721" s="150">
        <f>ROUND(I1721*H1721,2)</f>
        <v>0</v>
      </c>
      <c r="BL1721" s="17" t="s">
        <v>287</v>
      </c>
      <c r="BM1721" s="149" t="s">
        <v>1679</v>
      </c>
    </row>
    <row r="1722" spans="2:65" s="1" customFormat="1" ht="29.25">
      <c r="B1722" s="32"/>
      <c r="D1722" s="151" t="s">
        <v>195</v>
      </c>
      <c r="F1722" s="152" t="s">
        <v>1680</v>
      </c>
      <c r="I1722" s="153"/>
      <c r="L1722" s="32"/>
      <c r="M1722" s="154"/>
      <c r="T1722" s="56"/>
      <c r="AT1722" s="17" t="s">
        <v>195</v>
      </c>
      <c r="AU1722" s="17" t="s">
        <v>84</v>
      </c>
    </row>
    <row r="1723" spans="2:65" s="1" customFormat="1" ht="24.2" customHeight="1">
      <c r="B1723" s="32"/>
      <c r="C1723" s="137" t="s">
        <v>1681</v>
      </c>
      <c r="D1723" s="137" t="s">
        <v>189</v>
      </c>
      <c r="E1723" s="138" t="s">
        <v>1682</v>
      </c>
      <c r="F1723" s="139" t="s">
        <v>1683</v>
      </c>
      <c r="G1723" s="140" t="s">
        <v>245</v>
      </c>
      <c r="H1723" s="141">
        <v>341</v>
      </c>
      <c r="I1723" s="142"/>
      <c r="J1723" s="143">
        <f>ROUND(I1723*H1723,2)</f>
        <v>0</v>
      </c>
      <c r="K1723" s="144"/>
      <c r="L1723" s="32"/>
      <c r="M1723" s="145" t="s">
        <v>1</v>
      </c>
      <c r="N1723" s="146" t="s">
        <v>39</v>
      </c>
      <c r="P1723" s="147">
        <f>O1723*H1723</f>
        <v>0</v>
      </c>
      <c r="Q1723" s="147">
        <v>0</v>
      </c>
      <c r="R1723" s="147">
        <f>Q1723*H1723</f>
        <v>0</v>
      </c>
      <c r="S1723" s="147">
        <v>0</v>
      </c>
      <c r="T1723" s="148">
        <f>S1723*H1723</f>
        <v>0</v>
      </c>
      <c r="AR1723" s="149" t="s">
        <v>287</v>
      </c>
      <c r="AT1723" s="149" t="s">
        <v>189</v>
      </c>
      <c r="AU1723" s="149" t="s">
        <v>84</v>
      </c>
      <c r="AY1723" s="17" t="s">
        <v>187</v>
      </c>
      <c r="BE1723" s="150">
        <f>IF(N1723="základní",J1723,0)</f>
        <v>0</v>
      </c>
      <c r="BF1723" s="150">
        <f>IF(N1723="snížená",J1723,0)</f>
        <v>0</v>
      </c>
      <c r="BG1723" s="150">
        <f>IF(N1723="zákl. přenesená",J1723,0)</f>
        <v>0</v>
      </c>
      <c r="BH1723" s="150">
        <f>IF(N1723="sníž. přenesená",J1723,0)</f>
        <v>0</v>
      </c>
      <c r="BI1723" s="150">
        <f>IF(N1723="nulová",J1723,0)</f>
        <v>0</v>
      </c>
      <c r="BJ1723" s="17" t="s">
        <v>84</v>
      </c>
      <c r="BK1723" s="150">
        <f>ROUND(I1723*H1723,2)</f>
        <v>0</v>
      </c>
      <c r="BL1723" s="17" t="s">
        <v>287</v>
      </c>
      <c r="BM1723" s="149" t="s">
        <v>1684</v>
      </c>
    </row>
    <row r="1724" spans="2:65" s="12" customFormat="1" ht="11.25">
      <c r="B1724" s="155"/>
      <c r="D1724" s="151" t="s">
        <v>197</v>
      </c>
      <c r="E1724" s="156" t="s">
        <v>1</v>
      </c>
      <c r="F1724" s="157" t="s">
        <v>207</v>
      </c>
      <c r="H1724" s="156" t="s">
        <v>1</v>
      </c>
      <c r="I1724" s="158"/>
      <c r="L1724" s="155"/>
      <c r="M1724" s="159"/>
      <c r="T1724" s="160"/>
      <c r="AT1724" s="156" t="s">
        <v>197</v>
      </c>
      <c r="AU1724" s="156" t="s">
        <v>84</v>
      </c>
      <c r="AV1724" s="12" t="s">
        <v>80</v>
      </c>
      <c r="AW1724" s="12" t="s">
        <v>30</v>
      </c>
      <c r="AX1724" s="12" t="s">
        <v>73</v>
      </c>
      <c r="AY1724" s="156" t="s">
        <v>187</v>
      </c>
    </row>
    <row r="1725" spans="2:65" s="12" customFormat="1" ht="11.25">
      <c r="B1725" s="155"/>
      <c r="D1725" s="151" t="s">
        <v>197</v>
      </c>
      <c r="E1725" s="156" t="s">
        <v>1</v>
      </c>
      <c r="F1725" s="157" t="s">
        <v>1438</v>
      </c>
      <c r="H1725" s="156" t="s">
        <v>1</v>
      </c>
      <c r="I1725" s="158"/>
      <c r="L1725" s="155"/>
      <c r="M1725" s="159"/>
      <c r="T1725" s="160"/>
      <c r="AT1725" s="156" t="s">
        <v>197</v>
      </c>
      <c r="AU1725" s="156" t="s">
        <v>84</v>
      </c>
      <c r="AV1725" s="12" t="s">
        <v>80</v>
      </c>
      <c r="AW1725" s="12" t="s">
        <v>30</v>
      </c>
      <c r="AX1725" s="12" t="s">
        <v>73</v>
      </c>
      <c r="AY1725" s="156" t="s">
        <v>187</v>
      </c>
    </row>
    <row r="1726" spans="2:65" s="13" customFormat="1" ht="11.25">
      <c r="B1726" s="161"/>
      <c r="D1726" s="151" t="s">
        <v>197</v>
      </c>
      <c r="E1726" s="162" t="s">
        <v>1</v>
      </c>
      <c r="F1726" s="163" t="s">
        <v>1439</v>
      </c>
      <c r="H1726" s="164">
        <v>292</v>
      </c>
      <c r="I1726" s="165"/>
      <c r="L1726" s="161"/>
      <c r="M1726" s="166"/>
      <c r="T1726" s="167"/>
      <c r="AT1726" s="162" t="s">
        <v>197</v>
      </c>
      <c r="AU1726" s="162" t="s">
        <v>84</v>
      </c>
      <c r="AV1726" s="13" t="s">
        <v>84</v>
      </c>
      <c r="AW1726" s="13" t="s">
        <v>30</v>
      </c>
      <c r="AX1726" s="13" t="s">
        <v>73</v>
      </c>
      <c r="AY1726" s="162" t="s">
        <v>187</v>
      </c>
    </row>
    <row r="1727" spans="2:65" s="12" customFormat="1" ht="11.25">
      <c r="B1727" s="155"/>
      <c r="D1727" s="151" t="s">
        <v>197</v>
      </c>
      <c r="E1727" s="156" t="s">
        <v>1</v>
      </c>
      <c r="F1727" s="157" t="s">
        <v>1440</v>
      </c>
      <c r="H1727" s="156" t="s">
        <v>1</v>
      </c>
      <c r="I1727" s="158"/>
      <c r="L1727" s="155"/>
      <c r="M1727" s="159"/>
      <c r="T1727" s="160"/>
      <c r="AT1727" s="156" t="s">
        <v>197</v>
      </c>
      <c r="AU1727" s="156" t="s">
        <v>84</v>
      </c>
      <c r="AV1727" s="12" t="s">
        <v>80</v>
      </c>
      <c r="AW1727" s="12" t="s">
        <v>30</v>
      </c>
      <c r="AX1727" s="12" t="s">
        <v>73</v>
      </c>
      <c r="AY1727" s="156" t="s">
        <v>187</v>
      </c>
    </row>
    <row r="1728" spans="2:65" s="13" customFormat="1" ht="11.25">
      <c r="B1728" s="161"/>
      <c r="D1728" s="151" t="s">
        <v>197</v>
      </c>
      <c r="E1728" s="162" t="s">
        <v>1</v>
      </c>
      <c r="F1728" s="163" t="s">
        <v>1441</v>
      </c>
      <c r="H1728" s="164">
        <v>19</v>
      </c>
      <c r="I1728" s="165"/>
      <c r="L1728" s="161"/>
      <c r="M1728" s="166"/>
      <c r="T1728" s="167"/>
      <c r="AT1728" s="162" t="s">
        <v>197</v>
      </c>
      <c r="AU1728" s="162" t="s">
        <v>84</v>
      </c>
      <c r="AV1728" s="13" t="s">
        <v>84</v>
      </c>
      <c r="AW1728" s="13" t="s">
        <v>30</v>
      </c>
      <c r="AX1728" s="13" t="s">
        <v>73</v>
      </c>
      <c r="AY1728" s="162" t="s">
        <v>187</v>
      </c>
    </row>
    <row r="1729" spans="2:65" s="12" customFormat="1" ht="11.25">
      <c r="B1729" s="155"/>
      <c r="D1729" s="151" t="s">
        <v>197</v>
      </c>
      <c r="E1729" s="156" t="s">
        <v>1</v>
      </c>
      <c r="F1729" s="157" t="s">
        <v>1442</v>
      </c>
      <c r="H1729" s="156" t="s">
        <v>1</v>
      </c>
      <c r="I1729" s="158"/>
      <c r="L1729" s="155"/>
      <c r="M1729" s="159"/>
      <c r="T1729" s="160"/>
      <c r="AT1729" s="156" t="s">
        <v>197</v>
      </c>
      <c r="AU1729" s="156" t="s">
        <v>84</v>
      </c>
      <c r="AV1729" s="12" t="s">
        <v>80</v>
      </c>
      <c r="AW1729" s="12" t="s">
        <v>30</v>
      </c>
      <c r="AX1729" s="12" t="s">
        <v>73</v>
      </c>
      <c r="AY1729" s="156" t="s">
        <v>187</v>
      </c>
    </row>
    <row r="1730" spans="2:65" s="13" customFormat="1" ht="11.25">
      <c r="B1730" s="161"/>
      <c r="D1730" s="151" t="s">
        <v>197</v>
      </c>
      <c r="E1730" s="162" t="s">
        <v>1</v>
      </c>
      <c r="F1730" s="163" t="s">
        <v>1443</v>
      </c>
      <c r="H1730" s="164">
        <v>30</v>
      </c>
      <c r="I1730" s="165"/>
      <c r="L1730" s="161"/>
      <c r="M1730" s="166"/>
      <c r="T1730" s="167"/>
      <c r="AT1730" s="162" t="s">
        <v>197</v>
      </c>
      <c r="AU1730" s="162" t="s">
        <v>84</v>
      </c>
      <c r="AV1730" s="13" t="s">
        <v>84</v>
      </c>
      <c r="AW1730" s="13" t="s">
        <v>30</v>
      </c>
      <c r="AX1730" s="13" t="s">
        <v>73</v>
      </c>
      <c r="AY1730" s="162" t="s">
        <v>187</v>
      </c>
    </row>
    <row r="1731" spans="2:65" s="14" customFormat="1" ht="11.25">
      <c r="B1731" s="168"/>
      <c r="D1731" s="151" t="s">
        <v>197</v>
      </c>
      <c r="E1731" s="169" t="s">
        <v>1</v>
      </c>
      <c r="F1731" s="170" t="s">
        <v>202</v>
      </c>
      <c r="H1731" s="171">
        <v>341</v>
      </c>
      <c r="I1731" s="172"/>
      <c r="L1731" s="168"/>
      <c r="M1731" s="173"/>
      <c r="T1731" s="174"/>
      <c r="AT1731" s="169" t="s">
        <v>197</v>
      </c>
      <c r="AU1731" s="169" t="s">
        <v>84</v>
      </c>
      <c r="AV1731" s="14" t="s">
        <v>193</v>
      </c>
      <c r="AW1731" s="14" t="s">
        <v>30</v>
      </c>
      <c r="AX1731" s="14" t="s">
        <v>80</v>
      </c>
      <c r="AY1731" s="169" t="s">
        <v>187</v>
      </c>
    </row>
    <row r="1732" spans="2:65" s="1" customFormat="1" ht="37.9" customHeight="1">
      <c r="B1732" s="32"/>
      <c r="C1732" s="137" t="s">
        <v>1685</v>
      </c>
      <c r="D1732" s="137" t="s">
        <v>189</v>
      </c>
      <c r="E1732" s="138" t="s">
        <v>1686</v>
      </c>
      <c r="F1732" s="139" t="s">
        <v>1687</v>
      </c>
      <c r="G1732" s="140" t="s">
        <v>245</v>
      </c>
      <c r="H1732" s="141">
        <v>341</v>
      </c>
      <c r="I1732" s="142"/>
      <c r="J1732" s="143">
        <f>ROUND(I1732*H1732,2)</f>
        <v>0</v>
      </c>
      <c r="K1732" s="144"/>
      <c r="L1732" s="32"/>
      <c r="M1732" s="145" t="s">
        <v>1</v>
      </c>
      <c r="N1732" s="146" t="s">
        <v>39</v>
      </c>
      <c r="P1732" s="147">
        <f>O1732*H1732</f>
        <v>0</v>
      </c>
      <c r="Q1732" s="147">
        <v>0</v>
      </c>
      <c r="R1732" s="147">
        <f>Q1732*H1732</f>
        <v>0</v>
      </c>
      <c r="S1732" s="147">
        <v>0</v>
      </c>
      <c r="T1732" s="148">
        <f>S1732*H1732</f>
        <v>0</v>
      </c>
      <c r="AR1732" s="149" t="s">
        <v>287</v>
      </c>
      <c r="AT1732" s="149" t="s">
        <v>189</v>
      </c>
      <c r="AU1732" s="149" t="s">
        <v>84</v>
      </c>
      <c r="AY1732" s="17" t="s">
        <v>187</v>
      </c>
      <c r="BE1732" s="150">
        <f>IF(N1732="základní",J1732,0)</f>
        <v>0</v>
      </c>
      <c r="BF1732" s="150">
        <f>IF(N1732="snížená",J1732,0)</f>
        <v>0</v>
      </c>
      <c r="BG1732" s="150">
        <f>IF(N1732="zákl. přenesená",J1732,0)</f>
        <v>0</v>
      </c>
      <c r="BH1732" s="150">
        <f>IF(N1732="sníž. přenesená",J1732,0)</f>
        <v>0</v>
      </c>
      <c r="BI1732" s="150">
        <f>IF(N1732="nulová",J1732,0)</f>
        <v>0</v>
      </c>
      <c r="BJ1732" s="17" t="s">
        <v>84</v>
      </c>
      <c r="BK1732" s="150">
        <f>ROUND(I1732*H1732,2)</f>
        <v>0</v>
      </c>
      <c r="BL1732" s="17" t="s">
        <v>287</v>
      </c>
      <c r="BM1732" s="149" t="s">
        <v>1688</v>
      </c>
    </row>
    <row r="1733" spans="2:65" s="12" customFormat="1" ht="11.25">
      <c r="B1733" s="155"/>
      <c r="D1733" s="151" t="s">
        <v>197</v>
      </c>
      <c r="E1733" s="156" t="s">
        <v>1</v>
      </c>
      <c r="F1733" s="157" t="s">
        <v>207</v>
      </c>
      <c r="H1733" s="156" t="s">
        <v>1</v>
      </c>
      <c r="I1733" s="158"/>
      <c r="L1733" s="155"/>
      <c r="M1733" s="159"/>
      <c r="T1733" s="160"/>
      <c r="AT1733" s="156" t="s">
        <v>197</v>
      </c>
      <c r="AU1733" s="156" t="s">
        <v>84</v>
      </c>
      <c r="AV1733" s="12" t="s">
        <v>80</v>
      </c>
      <c r="AW1733" s="12" t="s">
        <v>30</v>
      </c>
      <c r="AX1733" s="12" t="s">
        <v>73</v>
      </c>
      <c r="AY1733" s="156" t="s">
        <v>187</v>
      </c>
    </row>
    <row r="1734" spans="2:65" s="12" customFormat="1" ht="11.25">
      <c r="B1734" s="155"/>
      <c r="D1734" s="151" t="s">
        <v>197</v>
      </c>
      <c r="E1734" s="156" t="s">
        <v>1</v>
      </c>
      <c r="F1734" s="157" t="s">
        <v>1438</v>
      </c>
      <c r="H1734" s="156" t="s">
        <v>1</v>
      </c>
      <c r="I1734" s="158"/>
      <c r="L1734" s="155"/>
      <c r="M1734" s="159"/>
      <c r="T1734" s="160"/>
      <c r="AT1734" s="156" t="s">
        <v>197</v>
      </c>
      <c r="AU1734" s="156" t="s">
        <v>84</v>
      </c>
      <c r="AV1734" s="12" t="s">
        <v>80</v>
      </c>
      <c r="AW1734" s="12" t="s">
        <v>30</v>
      </c>
      <c r="AX1734" s="12" t="s">
        <v>73</v>
      </c>
      <c r="AY1734" s="156" t="s">
        <v>187</v>
      </c>
    </row>
    <row r="1735" spans="2:65" s="13" customFormat="1" ht="11.25">
      <c r="B1735" s="161"/>
      <c r="D1735" s="151" t="s">
        <v>197</v>
      </c>
      <c r="E1735" s="162" t="s">
        <v>1</v>
      </c>
      <c r="F1735" s="163" t="s">
        <v>1439</v>
      </c>
      <c r="H1735" s="164">
        <v>292</v>
      </c>
      <c r="I1735" s="165"/>
      <c r="L1735" s="161"/>
      <c r="M1735" s="166"/>
      <c r="T1735" s="167"/>
      <c r="AT1735" s="162" t="s">
        <v>197</v>
      </c>
      <c r="AU1735" s="162" t="s">
        <v>84</v>
      </c>
      <c r="AV1735" s="13" t="s">
        <v>84</v>
      </c>
      <c r="AW1735" s="13" t="s">
        <v>30</v>
      </c>
      <c r="AX1735" s="13" t="s">
        <v>73</v>
      </c>
      <c r="AY1735" s="162" t="s">
        <v>187</v>
      </c>
    </row>
    <row r="1736" spans="2:65" s="12" customFormat="1" ht="11.25">
      <c r="B1736" s="155"/>
      <c r="D1736" s="151" t="s">
        <v>197</v>
      </c>
      <c r="E1736" s="156" t="s">
        <v>1</v>
      </c>
      <c r="F1736" s="157" t="s">
        <v>1440</v>
      </c>
      <c r="H1736" s="156" t="s">
        <v>1</v>
      </c>
      <c r="I1736" s="158"/>
      <c r="L1736" s="155"/>
      <c r="M1736" s="159"/>
      <c r="T1736" s="160"/>
      <c r="AT1736" s="156" t="s">
        <v>197</v>
      </c>
      <c r="AU1736" s="156" t="s">
        <v>84</v>
      </c>
      <c r="AV1736" s="12" t="s">
        <v>80</v>
      </c>
      <c r="AW1736" s="12" t="s">
        <v>30</v>
      </c>
      <c r="AX1736" s="12" t="s">
        <v>73</v>
      </c>
      <c r="AY1736" s="156" t="s">
        <v>187</v>
      </c>
    </row>
    <row r="1737" spans="2:65" s="13" customFormat="1" ht="11.25">
      <c r="B1737" s="161"/>
      <c r="D1737" s="151" t="s">
        <v>197</v>
      </c>
      <c r="E1737" s="162" t="s">
        <v>1</v>
      </c>
      <c r="F1737" s="163" t="s">
        <v>1441</v>
      </c>
      <c r="H1737" s="164">
        <v>19</v>
      </c>
      <c r="I1737" s="165"/>
      <c r="L1737" s="161"/>
      <c r="M1737" s="166"/>
      <c r="T1737" s="167"/>
      <c r="AT1737" s="162" t="s">
        <v>197</v>
      </c>
      <c r="AU1737" s="162" t="s">
        <v>84</v>
      </c>
      <c r="AV1737" s="13" t="s">
        <v>84</v>
      </c>
      <c r="AW1737" s="13" t="s">
        <v>30</v>
      </c>
      <c r="AX1737" s="13" t="s">
        <v>73</v>
      </c>
      <c r="AY1737" s="162" t="s">
        <v>187</v>
      </c>
    </row>
    <row r="1738" spans="2:65" s="12" customFormat="1" ht="11.25">
      <c r="B1738" s="155"/>
      <c r="D1738" s="151" t="s">
        <v>197</v>
      </c>
      <c r="E1738" s="156" t="s">
        <v>1</v>
      </c>
      <c r="F1738" s="157" t="s">
        <v>1442</v>
      </c>
      <c r="H1738" s="156" t="s">
        <v>1</v>
      </c>
      <c r="I1738" s="158"/>
      <c r="L1738" s="155"/>
      <c r="M1738" s="159"/>
      <c r="T1738" s="160"/>
      <c r="AT1738" s="156" t="s">
        <v>197</v>
      </c>
      <c r="AU1738" s="156" t="s">
        <v>84</v>
      </c>
      <c r="AV1738" s="12" t="s">
        <v>80</v>
      </c>
      <c r="AW1738" s="12" t="s">
        <v>30</v>
      </c>
      <c r="AX1738" s="12" t="s">
        <v>73</v>
      </c>
      <c r="AY1738" s="156" t="s">
        <v>187</v>
      </c>
    </row>
    <row r="1739" spans="2:65" s="13" customFormat="1" ht="11.25">
      <c r="B1739" s="161"/>
      <c r="D1739" s="151" t="s">
        <v>197</v>
      </c>
      <c r="E1739" s="162" t="s">
        <v>1</v>
      </c>
      <c r="F1739" s="163" t="s">
        <v>1443</v>
      </c>
      <c r="H1739" s="164">
        <v>30</v>
      </c>
      <c r="I1739" s="165"/>
      <c r="L1739" s="161"/>
      <c r="M1739" s="166"/>
      <c r="T1739" s="167"/>
      <c r="AT1739" s="162" t="s">
        <v>197</v>
      </c>
      <c r="AU1739" s="162" t="s">
        <v>84</v>
      </c>
      <c r="AV1739" s="13" t="s">
        <v>84</v>
      </c>
      <c r="AW1739" s="13" t="s">
        <v>30</v>
      </c>
      <c r="AX1739" s="13" t="s">
        <v>73</v>
      </c>
      <c r="AY1739" s="162" t="s">
        <v>187</v>
      </c>
    </row>
    <row r="1740" spans="2:65" s="14" customFormat="1" ht="11.25">
      <c r="B1740" s="168"/>
      <c r="D1740" s="151" t="s">
        <v>197</v>
      </c>
      <c r="E1740" s="169" t="s">
        <v>1</v>
      </c>
      <c r="F1740" s="170" t="s">
        <v>202</v>
      </c>
      <c r="H1740" s="171">
        <v>341</v>
      </c>
      <c r="I1740" s="172"/>
      <c r="L1740" s="168"/>
      <c r="M1740" s="173"/>
      <c r="T1740" s="174"/>
      <c r="AT1740" s="169" t="s">
        <v>197</v>
      </c>
      <c r="AU1740" s="169" t="s">
        <v>84</v>
      </c>
      <c r="AV1740" s="14" t="s">
        <v>193</v>
      </c>
      <c r="AW1740" s="14" t="s">
        <v>30</v>
      </c>
      <c r="AX1740" s="14" t="s">
        <v>80</v>
      </c>
      <c r="AY1740" s="169" t="s">
        <v>187</v>
      </c>
    </row>
    <row r="1741" spans="2:65" s="1" customFormat="1" ht="33" customHeight="1">
      <c r="B1741" s="32"/>
      <c r="C1741" s="137" t="s">
        <v>1689</v>
      </c>
      <c r="D1741" s="137" t="s">
        <v>189</v>
      </c>
      <c r="E1741" s="138" t="s">
        <v>1690</v>
      </c>
      <c r="F1741" s="139" t="s">
        <v>1691</v>
      </c>
      <c r="G1741" s="140" t="s">
        <v>397</v>
      </c>
      <c r="H1741" s="141">
        <v>23</v>
      </c>
      <c r="I1741" s="142"/>
      <c r="J1741" s="143">
        <f>ROUND(I1741*H1741,2)</f>
        <v>0</v>
      </c>
      <c r="K1741" s="144"/>
      <c r="L1741" s="32"/>
      <c r="M1741" s="145" t="s">
        <v>1</v>
      </c>
      <c r="N1741" s="146" t="s">
        <v>39</v>
      </c>
      <c r="P1741" s="147">
        <f>O1741*H1741</f>
        <v>0</v>
      </c>
      <c r="Q1741" s="147">
        <v>0</v>
      </c>
      <c r="R1741" s="147">
        <f>Q1741*H1741</f>
        <v>0</v>
      </c>
      <c r="S1741" s="147">
        <v>0</v>
      </c>
      <c r="T1741" s="148">
        <f>S1741*H1741</f>
        <v>0</v>
      </c>
      <c r="AR1741" s="149" t="s">
        <v>287</v>
      </c>
      <c r="AT1741" s="149" t="s">
        <v>189</v>
      </c>
      <c r="AU1741" s="149" t="s">
        <v>84</v>
      </c>
      <c r="AY1741" s="17" t="s">
        <v>187</v>
      </c>
      <c r="BE1741" s="150">
        <f>IF(N1741="základní",J1741,0)</f>
        <v>0</v>
      </c>
      <c r="BF1741" s="150">
        <f>IF(N1741="snížená",J1741,0)</f>
        <v>0</v>
      </c>
      <c r="BG1741" s="150">
        <f>IF(N1741="zákl. přenesená",J1741,0)</f>
        <v>0</v>
      </c>
      <c r="BH1741" s="150">
        <f>IF(N1741="sníž. přenesená",J1741,0)</f>
        <v>0</v>
      </c>
      <c r="BI1741" s="150">
        <f>IF(N1741="nulová",J1741,0)</f>
        <v>0</v>
      </c>
      <c r="BJ1741" s="17" t="s">
        <v>84</v>
      </c>
      <c r="BK1741" s="150">
        <f>ROUND(I1741*H1741,2)</f>
        <v>0</v>
      </c>
      <c r="BL1741" s="17" t="s">
        <v>287</v>
      </c>
      <c r="BM1741" s="149" t="s">
        <v>1692</v>
      </c>
    </row>
    <row r="1742" spans="2:65" s="1" customFormat="1" ht="48.75">
      <c r="B1742" s="32"/>
      <c r="D1742" s="151" t="s">
        <v>195</v>
      </c>
      <c r="F1742" s="152" t="s">
        <v>1693</v>
      </c>
      <c r="I1742" s="153"/>
      <c r="L1742" s="32"/>
      <c r="M1742" s="154"/>
      <c r="T1742" s="56"/>
      <c r="AT1742" s="17" t="s">
        <v>195</v>
      </c>
      <c r="AU1742" s="17" t="s">
        <v>84</v>
      </c>
    </row>
    <row r="1743" spans="2:65" s="12" customFormat="1" ht="11.25">
      <c r="B1743" s="155"/>
      <c r="D1743" s="151" t="s">
        <v>197</v>
      </c>
      <c r="E1743" s="156" t="s">
        <v>1</v>
      </c>
      <c r="F1743" s="157" t="s">
        <v>207</v>
      </c>
      <c r="H1743" s="156" t="s">
        <v>1</v>
      </c>
      <c r="I1743" s="158"/>
      <c r="L1743" s="155"/>
      <c r="M1743" s="159"/>
      <c r="T1743" s="160"/>
      <c r="AT1743" s="156" t="s">
        <v>197</v>
      </c>
      <c r="AU1743" s="156" t="s">
        <v>84</v>
      </c>
      <c r="AV1743" s="12" t="s">
        <v>80</v>
      </c>
      <c r="AW1743" s="12" t="s">
        <v>30</v>
      </c>
      <c r="AX1743" s="12" t="s">
        <v>73</v>
      </c>
      <c r="AY1743" s="156" t="s">
        <v>187</v>
      </c>
    </row>
    <row r="1744" spans="2:65" s="13" customFormat="1" ht="11.25">
      <c r="B1744" s="161"/>
      <c r="D1744" s="151" t="s">
        <v>197</v>
      </c>
      <c r="E1744" s="162" t="s">
        <v>1</v>
      </c>
      <c r="F1744" s="163" t="s">
        <v>1641</v>
      </c>
      <c r="H1744" s="164">
        <v>23</v>
      </c>
      <c r="I1744" s="165"/>
      <c r="L1744" s="161"/>
      <c r="M1744" s="166"/>
      <c r="T1744" s="167"/>
      <c r="AT1744" s="162" t="s">
        <v>197</v>
      </c>
      <c r="AU1744" s="162" t="s">
        <v>84</v>
      </c>
      <c r="AV1744" s="13" t="s">
        <v>84</v>
      </c>
      <c r="AW1744" s="13" t="s">
        <v>30</v>
      </c>
      <c r="AX1744" s="13" t="s">
        <v>73</v>
      </c>
      <c r="AY1744" s="162" t="s">
        <v>187</v>
      </c>
    </row>
    <row r="1745" spans="2:65" s="14" customFormat="1" ht="11.25">
      <c r="B1745" s="168"/>
      <c r="D1745" s="151" t="s">
        <v>197</v>
      </c>
      <c r="E1745" s="169" t="s">
        <v>1</v>
      </c>
      <c r="F1745" s="170" t="s">
        <v>202</v>
      </c>
      <c r="H1745" s="171">
        <v>23</v>
      </c>
      <c r="I1745" s="172"/>
      <c r="L1745" s="168"/>
      <c r="M1745" s="173"/>
      <c r="T1745" s="174"/>
      <c r="AT1745" s="169" t="s">
        <v>197</v>
      </c>
      <c r="AU1745" s="169" t="s">
        <v>84</v>
      </c>
      <c r="AV1745" s="14" t="s">
        <v>193</v>
      </c>
      <c r="AW1745" s="14" t="s">
        <v>30</v>
      </c>
      <c r="AX1745" s="14" t="s">
        <v>80</v>
      </c>
      <c r="AY1745" s="169" t="s">
        <v>187</v>
      </c>
    </row>
    <row r="1746" spans="2:65" s="1" customFormat="1" ht="24.2" customHeight="1">
      <c r="B1746" s="32"/>
      <c r="C1746" s="137" t="s">
        <v>1694</v>
      </c>
      <c r="D1746" s="137" t="s">
        <v>189</v>
      </c>
      <c r="E1746" s="138" t="s">
        <v>1695</v>
      </c>
      <c r="F1746" s="139" t="s">
        <v>1696</v>
      </c>
      <c r="G1746" s="140" t="s">
        <v>397</v>
      </c>
      <c r="H1746" s="141">
        <v>34</v>
      </c>
      <c r="I1746" s="142"/>
      <c r="J1746" s="143">
        <f>ROUND(I1746*H1746,2)</f>
        <v>0</v>
      </c>
      <c r="K1746" s="144"/>
      <c r="L1746" s="32"/>
      <c r="M1746" s="145" t="s">
        <v>1</v>
      </c>
      <c r="N1746" s="146" t="s">
        <v>39</v>
      </c>
      <c r="P1746" s="147">
        <f>O1746*H1746</f>
        <v>0</v>
      </c>
      <c r="Q1746" s="147">
        <v>0</v>
      </c>
      <c r="R1746" s="147">
        <f>Q1746*H1746</f>
        <v>0</v>
      </c>
      <c r="S1746" s="147">
        <v>0</v>
      </c>
      <c r="T1746" s="148">
        <f>S1746*H1746</f>
        <v>0</v>
      </c>
      <c r="AR1746" s="149" t="s">
        <v>287</v>
      </c>
      <c r="AT1746" s="149" t="s">
        <v>189</v>
      </c>
      <c r="AU1746" s="149" t="s">
        <v>84</v>
      </c>
      <c r="AY1746" s="17" t="s">
        <v>187</v>
      </c>
      <c r="BE1746" s="150">
        <f>IF(N1746="základní",J1746,0)</f>
        <v>0</v>
      </c>
      <c r="BF1746" s="150">
        <f>IF(N1746="snížená",J1746,0)</f>
        <v>0</v>
      </c>
      <c r="BG1746" s="150">
        <f>IF(N1746="zákl. přenesená",J1746,0)</f>
        <v>0</v>
      </c>
      <c r="BH1746" s="150">
        <f>IF(N1746="sníž. přenesená",J1746,0)</f>
        <v>0</v>
      </c>
      <c r="BI1746" s="150">
        <f>IF(N1746="nulová",J1746,0)</f>
        <v>0</v>
      </c>
      <c r="BJ1746" s="17" t="s">
        <v>84</v>
      </c>
      <c r="BK1746" s="150">
        <f>ROUND(I1746*H1746,2)</f>
        <v>0</v>
      </c>
      <c r="BL1746" s="17" t="s">
        <v>287</v>
      </c>
      <c r="BM1746" s="149" t="s">
        <v>1697</v>
      </c>
    </row>
    <row r="1747" spans="2:65" s="1" customFormat="1" ht="48.75">
      <c r="B1747" s="32"/>
      <c r="D1747" s="151" t="s">
        <v>195</v>
      </c>
      <c r="F1747" s="152" t="s">
        <v>1693</v>
      </c>
      <c r="I1747" s="153"/>
      <c r="L1747" s="32"/>
      <c r="M1747" s="154"/>
      <c r="T1747" s="56"/>
      <c r="AT1747" s="17" t="s">
        <v>195</v>
      </c>
      <c r="AU1747" s="17" t="s">
        <v>84</v>
      </c>
    </row>
    <row r="1748" spans="2:65" s="12" customFormat="1" ht="11.25">
      <c r="B1748" s="155"/>
      <c r="D1748" s="151" t="s">
        <v>197</v>
      </c>
      <c r="E1748" s="156" t="s">
        <v>1</v>
      </c>
      <c r="F1748" s="157" t="s">
        <v>207</v>
      </c>
      <c r="H1748" s="156" t="s">
        <v>1</v>
      </c>
      <c r="I1748" s="158"/>
      <c r="L1748" s="155"/>
      <c r="M1748" s="159"/>
      <c r="T1748" s="160"/>
      <c r="AT1748" s="156" t="s">
        <v>197</v>
      </c>
      <c r="AU1748" s="156" t="s">
        <v>84</v>
      </c>
      <c r="AV1748" s="12" t="s">
        <v>80</v>
      </c>
      <c r="AW1748" s="12" t="s">
        <v>30</v>
      </c>
      <c r="AX1748" s="12" t="s">
        <v>73</v>
      </c>
      <c r="AY1748" s="156" t="s">
        <v>187</v>
      </c>
    </row>
    <row r="1749" spans="2:65" s="12" customFormat="1" ht="11.25">
      <c r="B1749" s="155"/>
      <c r="D1749" s="151" t="s">
        <v>197</v>
      </c>
      <c r="E1749" s="156" t="s">
        <v>1</v>
      </c>
      <c r="F1749" s="157" t="s">
        <v>1698</v>
      </c>
      <c r="H1749" s="156" t="s">
        <v>1</v>
      </c>
      <c r="I1749" s="158"/>
      <c r="L1749" s="155"/>
      <c r="M1749" s="159"/>
      <c r="T1749" s="160"/>
      <c r="AT1749" s="156" t="s">
        <v>197</v>
      </c>
      <c r="AU1749" s="156" t="s">
        <v>84</v>
      </c>
      <c r="AV1749" s="12" t="s">
        <v>80</v>
      </c>
      <c r="AW1749" s="12" t="s">
        <v>30</v>
      </c>
      <c r="AX1749" s="12" t="s">
        <v>73</v>
      </c>
      <c r="AY1749" s="156" t="s">
        <v>187</v>
      </c>
    </row>
    <row r="1750" spans="2:65" s="13" customFormat="1" ht="11.25">
      <c r="B1750" s="161"/>
      <c r="D1750" s="151" t="s">
        <v>197</v>
      </c>
      <c r="E1750" s="162" t="s">
        <v>1</v>
      </c>
      <c r="F1750" s="163" t="s">
        <v>1699</v>
      </c>
      <c r="H1750" s="164">
        <v>34</v>
      </c>
      <c r="I1750" s="165"/>
      <c r="L1750" s="161"/>
      <c r="M1750" s="166"/>
      <c r="T1750" s="167"/>
      <c r="AT1750" s="162" t="s">
        <v>197</v>
      </c>
      <c r="AU1750" s="162" t="s">
        <v>84</v>
      </c>
      <c r="AV1750" s="13" t="s">
        <v>84</v>
      </c>
      <c r="AW1750" s="13" t="s">
        <v>30</v>
      </c>
      <c r="AX1750" s="13" t="s">
        <v>73</v>
      </c>
      <c r="AY1750" s="162" t="s">
        <v>187</v>
      </c>
    </row>
    <row r="1751" spans="2:65" s="14" customFormat="1" ht="11.25">
      <c r="B1751" s="168"/>
      <c r="D1751" s="151" t="s">
        <v>197</v>
      </c>
      <c r="E1751" s="169" t="s">
        <v>1</v>
      </c>
      <c r="F1751" s="170" t="s">
        <v>202</v>
      </c>
      <c r="H1751" s="171">
        <v>34</v>
      </c>
      <c r="I1751" s="172"/>
      <c r="L1751" s="168"/>
      <c r="M1751" s="173"/>
      <c r="T1751" s="174"/>
      <c r="AT1751" s="169" t="s">
        <v>197</v>
      </c>
      <c r="AU1751" s="169" t="s">
        <v>84</v>
      </c>
      <c r="AV1751" s="14" t="s">
        <v>193</v>
      </c>
      <c r="AW1751" s="14" t="s">
        <v>30</v>
      </c>
      <c r="AX1751" s="14" t="s">
        <v>80</v>
      </c>
      <c r="AY1751" s="169" t="s">
        <v>187</v>
      </c>
    </row>
    <row r="1752" spans="2:65" s="1" customFormat="1" ht="33" customHeight="1">
      <c r="B1752" s="32"/>
      <c r="C1752" s="137" t="s">
        <v>1700</v>
      </c>
      <c r="D1752" s="137" t="s">
        <v>189</v>
      </c>
      <c r="E1752" s="138" t="s">
        <v>1701</v>
      </c>
      <c r="F1752" s="139" t="s">
        <v>1702</v>
      </c>
      <c r="G1752" s="140" t="s">
        <v>397</v>
      </c>
      <c r="H1752" s="141">
        <v>25.1</v>
      </c>
      <c r="I1752" s="142"/>
      <c r="J1752" s="143">
        <f>ROUND(I1752*H1752,2)</f>
        <v>0</v>
      </c>
      <c r="K1752" s="144"/>
      <c r="L1752" s="32"/>
      <c r="M1752" s="145" t="s">
        <v>1</v>
      </c>
      <c r="N1752" s="146" t="s">
        <v>39</v>
      </c>
      <c r="P1752" s="147">
        <f>O1752*H1752</f>
        <v>0</v>
      </c>
      <c r="Q1752" s="147">
        <v>0</v>
      </c>
      <c r="R1752" s="147">
        <f>Q1752*H1752</f>
        <v>0</v>
      </c>
      <c r="S1752" s="147">
        <v>0</v>
      </c>
      <c r="T1752" s="148">
        <f>S1752*H1752</f>
        <v>0</v>
      </c>
      <c r="AR1752" s="149" t="s">
        <v>287</v>
      </c>
      <c r="AT1752" s="149" t="s">
        <v>189</v>
      </c>
      <c r="AU1752" s="149" t="s">
        <v>84</v>
      </c>
      <c r="AY1752" s="17" t="s">
        <v>187</v>
      </c>
      <c r="BE1752" s="150">
        <f>IF(N1752="základní",J1752,0)</f>
        <v>0</v>
      </c>
      <c r="BF1752" s="150">
        <f>IF(N1752="snížená",J1752,0)</f>
        <v>0</v>
      </c>
      <c r="BG1752" s="150">
        <f>IF(N1752="zákl. přenesená",J1752,0)</f>
        <v>0</v>
      </c>
      <c r="BH1752" s="150">
        <f>IF(N1752="sníž. přenesená",J1752,0)</f>
        <v>0</v>
      </c>
      <c r="BI1752" s="150">
        <f>IF(N1752="nulová",J1752,0)</f>
        <v>0</v>
      </c>
      <c r="BJ1752" s="17" t="s">
        <v>84</v>
      </c>
      <c r="BK1752" s="150">
        <f>ROUND(I1752*H1752,2)</f>
        <v>0</v>
      </c>
      <c r="BL1752" s="17" t="s">
        <v>287</v>
      </c>
      <c r="BM1752" s="149" t="s">
        <v>1703</v>
      </c>
    </row>
    <row r="1753" spans="2:65" s="1" customFormat="1" ht="48.75">
      <c r="B1753" s="32"/>
      <c r="D1753" s="151" t="s">
        <v>195</v>
      </c>
      <c r="F1753" s="152" t="s">
        <v>1693</v>
      </c>
      <c r="I1753" s="153"/>
      <c r="L1753" s="32"/>
      <c r="M1753" s="154"/>
      <c r="T1753" s="56"/>
      <c r="AT1753" s="17" t="s">
        <v>195</v>
      </c>
      <c r="AU1753" s="17" t="s">
        <v>84</v>
      </c>
    </row>
    <row r="1754" spans="2:65" s="12" customFormat="1" ht="11.25">
      <c r="B1754" s="155"/>
      <c r="D1754" s="151" t="s">
        <v>197</v>
      </c>
      <c r="E1754" s="156" t="s">
        <v>1</v>
      </c>
      <c r="F1754" s="157" t="s">
        <v>207</v>
      </c>
      <c r="H1754" s="156" t="s">
        <v>1</v>
      </c>
      <c r="I1754" s="158"/>
      <c r="L1754" s="155"/>
      <c r="M1754" s="159"/>
      <c r="T1754" s="160"/>
      <c r="AT1754" s="156" t="s">
        <v>197</v>
      </c>
      <c r="AU1754" s="156" t="s">
        <v>84</v>
      </c>
      <c r="AV1754" s="12" t="s">
        <v>80</v>
      </c>
      <c r="AW1754" s="12" t="s">
        <v>30</v>
      </c>
      <c r="AX1754" s="12" t="s">
        <v>73</v>
      </c>
      <c r="AY1754" s="156" t="s">
        <v>187</v>
      </c>
    </row>
    <row r="1755" spans="2:65" s="13" customFormat="1" ht="11.25">
      <c r="B1755" s="161"/>
      <c r="D1755" s="151" t="s">
        <v>197</v>
      </c>
      <c r="E1755" s="162" t="s">
        <v>1</v>
      </c>
      <c r="F1755" s="163" t="s">
        <v>1704</v>
      </c>
      <c r="H1755" s="164">
        <v>25.1</v>
      </c>
      <c r="I1755" s="165"/>
      <c r="L1755" s="161"/>
      <c r="M1755" s="166"/>
      <c r="T1755" s="167"/>
      <c r="AT1755" s="162" t="s">
        <v>197</v>
      </c>
      <c r="AU1755" s="162" t="s">
        <v>84</v>
      </c>
      <c r="AV1755" s="13" t="s">
        <v>84</v>
      </c>
      <c r="AW1755" s="13" t="s">
        <v>30</v>
      </c>
      <c r="AX1755" s="13" t="s">
        <v>73</v>
      </c>
      <c r="AY1755" s="162" t="s">
        <v>187</v>
      </c>
    </row>
    <row r="1756" spans="2:65" s="14" customFormat="1" ht="11.25">
      <c r="B1756" s="168"/>
      <c r="D1756" s="151" t="s">
        <v>197</v>
      </c>
      <c r="E1756" s="169" t="s">
        <v>1</v>
      </c>
      <c r="F1756" s="170" t="s">
        <v>202</v>
      </c>
      <c r="H1756" s="171">
        <v>25.1</v>
      </c>
      <c r="I1756" s="172"/>
      <c r="L1756" s="168"/>
      <c r="M1756" s="173"/>
      <c r="T1756" s="174"/>
      <c r="AT1756" s="169" t="s">
        <v>197</v>
      </c>
      <c r="AU1756" s="169" t="s">
        <v>84</v>
      </c>
      <c r="AV1756" s="14" t="s">
        <v>193</v>
      </c>
      <c r="AW1756" s="14" t="s">
        <v>30</v>
      </c>
      <c r="AX1756" s="14" t="s">
        <v>80</v>
      </c>
      <c r="AY1756" s="169" t="s">
        <v>187</v>
      </c>
    </row>
    <row r="1757" spans="2:65" s="1" customFormat="1" ht="33" customHeight="1">
      <c r="B1757" s="32"/>
      <c r="C1757" s="137" t="s">
        <v>1705</v>
      </c>
      <c r="D1757" s="137" t="s">
        <v>189</v>
      </c>
      <c r="E1757" s="138" t="s">
        <v>1706</v>
      </c>
      <c r="F1757" s="139" t="s">
        <v>1707</v>
      </c>
      <c r="G1757" s="140" t="s">
        <v>397</v>
      </c>
      <c r="H1757" s="141">
        <v>46</v>
      </c>
      <c r="I1757" s="142"/>
      <c r="J1757" s="143">
        <f>ROUND(I1757*H1757,2)</f>
        <v>0</v>
      </c>
      <c r="K1757" s="144"/>
      <c r="L1757" s="32"/>
      <c r="M1757" s="145" t="s">
        <v>1</v>
      </c>
      <c r="N1757" s="146" t="s">
        <v>39</v>
      </c>
      <c r="P1757" s="147">
        <f>O1757*H1757</f>
        <v>0</v>
      </c>
      <c r="Q1757" s="147">
        <v>0</v>
      </c>
      <c r="R1757" s="147">
        <f>Q1757*H1757</f>
        <v>0</v>
      </c>
      <c r="S1757" s="147">
        <v>0</v>
      </c>
      <c r="T1757" s="148">
        <f>S1757*H1757</f>
        <v>0</v>
      </c>
      <c r="AR1757" s="149" t="s">
        <v>287</v>
      </c>
      <c r="AT1757" s="149" t="s">
        <v>189</v>
      </c>
      <c r="AU1757" s="149" t="s">
        <v>84</v>
      </c>
      <c r="AY1757" s="17" t="s">
        <v>187</v>
      </c>
      <c r="BE1757" s="150">
        <f>IF(N1757="základní",J1757,0)</f>
        <v>0</v>
      </c>
      <c r="BF1757" s="150">
        <f>IF(N1757="snížená",J1757,0)</f>
        <v>0</v>
      </c>
      <c r="BG1757" s="150">
        <f>IF(N1757="zákl. přenesená",J1757,0)</f>
        <v>0</v>
      </c>
      <c r="BH1757" s="150">
        <f>IF(N1757="sníž. přenesená",J1757,0)</f>
        <v>0</v>
      </c>
      <c r="BI1757" s="150">
        <f>IF(N1757="nulová",J1757,0)</f>
        <v>0</v>
      </c>
      <c r="BJ1757" s="17" t="s">
        <v>84</v>
      </c>
      <c r="BK1757" s="150">
        <f>ROUND(I1757*H1757,2)</f>
        <v>0</v>
      </c>
      <c r="BL1757" s="17" t="s">
        <v>287</v>
      </c>
      <c r="BM1757" s="149" t="s">
        <v>1708</v>
      </c>
    </row>
    <row r="1758" spans="2:65" s="1" customFormat="1" ht="48.75">
      <c r="B1758" s="32"/>
      <c r="D1758" s="151" t="s">
        <v>195</v>
      </c>
      <c r="F1758" s="152" t="s">
        <v>1693</v>
      </c>
      <c r="I1758" s="153"/>
      <c r="L1758" s="32"/>
      <c r="M1758" s="154"/>
      <c r="T1758" s="56"/>
      <c r="AT1758" s="17" t="s">
        <v>195</v>
      </c>
      <c r="AU1758" s="17" t="s">
        <v>84</v>
      </c>
    </row>
    <row r="1759" spans="2:65" s="12" customFormat="1" ht="11.25">
      <c r="B1759" s="155"/>
      <c r="D1759" s="151" t="s">
        <v>197</v>
      </c>
      <c r="E1759" s="156" t="s">
        <v>1</v>
      </c>
      <c r="F1759" s="157" t="s">
        <v>207</v>
      </c>
      <c r="H1759" s="156" t="s">
        <v>1</v>
      </c>
      <c r="I1759" s="158"/>
      <c r="L1759" s="155"/>
      <c r="M1759" s="159"/>
      <c r="T1759" s="160"/>
      <c r="AT1759" s="156" t="s">
        <v>197</v>
      </c>
      <c r="AU1759" s="156" t="s">
        <v>84</v>
      </c>
      <c r="AV1759" s="12" t="s">
        <v>80</v>
      </c>
      <c r="AW1759" s="12" t="s">
        <v>30</v>
      </c>
      <c r="AX1759" s="12" t="s">
        <v>73</v>
      </c>
      <c r="AY1759" s="156" t="s">
        <v>187</v>
      </c>
    </row>
    <row r="1760" spans="2:65" s="13" customFormat="1" ht="11.25">
      <c r="B1760" s="161"/>
      <c r="D1760" s="151" t="s">
        <v>197</v>
      </c>
      <c r="E1760" s="162" t="s">
        <v>1</v>
      </c>
      <c r="F1760" s="163" t="s">
        <v>1653</v>
      </c>
      <c r="H1760" s="164">
        <v>46</v>
      </c>
      <c r="I1760" s="165"/>
      <c r="L1760" s="161"/>
      <c r="M1760" s="166"/>
      <c r="T1760" s="167"/>
      <c r="AT1760" s="162" t="s">
        <v>197</v>
      </c>
      <c r="AU1760" s="162" t="s">
        <v>84</v>
      </c>
      <c r="AV1760" s="13" t="s">
        <v>84</v>
      </c>
      <c r="AW1760" s="13" t="s">
        <v>30</v>
      </c>
      <c r="AX1760" s="13" t="s">
        <v>73</v>
      </c>
      <c r="AY1760" s="162" t="s">
        <v>187</v>
      </c>
    </row>
    <row r="1761" spans="2:65" s="14" customFormat="1" ht="11.25">
      <c r="B1761" s="168"/>
      <c r="D1761" s="151" t="s">
        <v>197</v>
      </c>
      <c r="E1761" s="169" t="s">
        <v>1</v>
      </c>
      <c r="F1761" s="170" t="s">
        <v>202</v>
      </c>
      <c r="H1761" s="171">
        <v>46</v>
      </c>
      <c r="I1761" s="172"/>
      <c r="L1761" s="168"/>
      <c r="M1761" s="173"/>
      <c r="T1761" s="174"/>
      <c r="AT1761" s="169" t="s">
        <v>197</v>
      </c>
      <c r="AU1761" s="169" t="s">
        <v>84</v>
      </c>
      <c r="AV1761" s="14" t="s">
        <v>193</v>
      </c>
      <c r="AW1761" s="14" t="s">
        <v>30</v>
      </c>
      <c r="AX1761" s="14" t="s">
        <v>80</v>
      </c>
      <c r="AY1761" s="169" t="s">
        <v>187</v>
      </c>
    </row>
    <row r="1762" spans="2:65" s="1" customFormat="1" ht="37.9" customHeight="1">
      <c r="B1762" s="32"/>
      <c r="C1762" s="137" t="s">
        <v>1709</v>
      </c>
      <c r="D1762" s="137" t="s">
        <v>189</v>
      </c>
      <c r="E1762" s="138" t="s">
        <v>1710</v>
      </c>
      <c r="F1762" s="139" t="s">
        <v>1711</v>
      </c>
      <c r="G1762" s="140" t="s">
        <v>406</v>
      </c>
      <c r="H1762" s="141">
        <v>1</v>
      </c>
      <c r="I1762" s="142"/>
      <c r="J1762" s="143">
        <f>ROUND(I1762*H1762,2)</f>
        <v>0</v>
      </c>
      <c r="K1762" s="144"/>
      <c r="L1762" s="32"/>
      <c r="M1762" s="145" t="s">
        <v>1</v>
      </c>
      <c r="N1762" s="146" t="s">
        <v>39</v>
      </c>
      <c r="P1762" s="147">
        <f>O1762*H1762</f>
        <v>0</v>
      </c>
      <c r="Q1762" s="147">
        <v>0</v>
      </c>
      <c r="R1762" s="147">
        <f>Q1762*H1762</f>
        <v>0</v>
      </c>
      <c r="S1762" s="147">
        <v>0</v>
      </c>
      <c r="T1762" s="148">
        <f>S1762*H1762</f>
        <v>0</v>
      </c>
      <c r="AR1762" s="149" t="s">
        <v>287</v>
      </c>
      <c r="AT1762" s="149" t="s">
        <v>189</v>
      </c>
      <c r="AU1762" s="149" t="s">
        <v>84</v>
      </c>
      <c r="AY1762" s="17" t="s">
        <v>187</v>
      </c>
      <c r="BE1762" s="150">
        <f>IF(N1762="základní",J1762,0)</f>
        <v>0</v>
      </c>
      <c r="BF1762" s="150">
        <f>IF(N1762="snížená",J1762,0)</f>
        <v>0</v>
      </c>
      <c r="BG1762" s="150">
        <f>IF(N1762="zákl. přenesená",J1762,0)</f>
        <v>0</v>
      </c>
      <c r="BH1762" s="150">
        <f>IF(N1762="sníž. přenesená",J1762,0)</f>
        <v>0</v>
      </c>
      <c r="BI1762" s="150">
        <f>IF(N1762="nulová",J1762,0)</f>
        <v>0</v>
      </c>
      <c r="BJ1762" s="17" t="s">
        <v>84</v>
      </c>
      <c r="BK1762" s="150">
        <f>ROUND(I1762*H1762,2)</f>
        <v>0</v>
      </c>
      <c r="BL1762" s="17" t="s">
        <v>287</v>
      </c>
      <c r="BM1762" s="149" t="s">
        <v>1712</v>
      </c>
    </row>
    <row r="1763" spans="2:65" s="1" customFormat="1" ht="48.75">
      <c r="B1763" s="32"/>
      <c r="D1763" s="151" t="s">
        <v>195</v>
      </c>
      <c r="F1763" s="152" t="s">
        <v>1693</v>
      </c>
      <c r="I1763" s="153"/>
      <c r="L1763" s="32"/>
      <c r="M1763" s="154"/>
      <c r="T1763" s="56"/>
      <c r="AT1763" s="17" t="s">
        <v>195</v>
      </c>
      <c r="AU1763" s="17" t="s">
        <v>84</v>
      </c>
    </row>
    <row r="1764" spans="2:65" s="1" customFormat="1" ht="24.2" customHeight="1">
      <c r="B1764" s="32"/>
      <c r="C1764" s="137" t="s">
        <v>1713</v>
      </c>
      <c r="D1764" s="137" t="s">
        <v>189</v>
      </c>
      <c r="E1764" s="138" t="s">
        <v>1714</v>
      </c>
      <c r="F1764" s="139" t="s">
        <v>1715</v>
      </c>
      <c r="G1764" s="140" t="s">
        <v>397</v>
      </c>
      <c r="H1764" s="141">
        <v>46</v>
      </c>
      <c r="I1764" s="142"/>
      <c r="J1764" s="143">
        <f>ROUND(I1764*H1764,2)</f>
        <v>0</v>
      </c>
      <c r="K1764" s="144"/>
      <c r="L1764" s="32"/>
      <c r="M1764" s="145" t="s">
        <v>1</v>
      </c>
      <c r="N1764" s="146" t="s">
        <v>39</v>
      </c>
      <c r="P1764" s="147">
        <f>O1764*H1764</f>
        <v>0</v>
      </c>
      <c r="Q1764" s="147">
        <v>0</v>
      </c>
      <c r="R1764" s="147">
        <f>Q1764*H1764</f>
        <v>0</v>
      </c>
      <c r="S1764" s="147">
        <v>0</v>
      </c>
      <c r="T1764" s="148">
        <f>S1764*H1764</f>
        <v>0</v>
      </c>
      <c r="AR1764" s="149" t="s">
        <v>287</v>
      </c>
      <c r="AT1764" s="149" t="s">
        <v>189</v>
      </c>
      <c r="AU1764" s="149" t="s">
        <v>84</v>
      </c>
      <c r="AY1764" s="17" t="s">
        <v>187</v>
      </c>
      <c r="BE1764" s="150">
        <f>IF(N1764="základní",J1764,0)</f>
        <v>0</v>
      </c>
      <c r="BF1764" s="150">
        <f>IF(N1764="snížená",J1764,0)</f>
        <v>0</v>
      </c>
      <c r="BG1764" s="150">
        <f>IF(N1764="zákl. přenesená",J1764,0)</f>
        <v>0</v>
      </c>
      <c r="BH1764" s="150">
        <f>IF(N1764="sníž. přenesená",J1764,0)</f>
        <v>0</v>
      </c>
      <c r="BI1764" s="150">
        <f>IF(N1764="nulová",J1764,0)</f>
        <v>0</v>
      </c>
      <c r="BJ1764" s="17" t="s">
        <v>84</v>
      </c>
      <c r="BK1764" s="150">
        <f>ROUND(I1764*H1764,2)</f>
        <v>0</v>
      </c>
      <c r="BL1764" s="17" t="s">
        <v>287</v>
      </c>
      <c r="BM1764" s="149" t="s">
        <v>1716</v>
      </c>
    </row>
    <row r="1765" spans="2:65" s="1" customFormat="1" ht="48.75">
      <c r="B1765" s="32"/>
      <c r="D1765" s="151" t="s">
        <v>195</v>
      </c>
      <c r="F1765" s="152" t="s">
        <v>1693</v>
      </c>
      <c r="I1765" s="153"/>
      <c r="L1765" s="32"/>
      <c r="M1765" s="154"/>
      <c r="T1765" s="56"/>
      <c r="AT1765" s="17" t="s">
        <v>195</v>
      </c>
      <c r="AU1765" s="17" t="s">
        <v>84</v>
      </c>
    </row>
    <row r="1766" spans="2:65" s="12" customFormat="1" ht="11.25">
      <c r="B1766" s="155"/>
      <c r="D1766" s="151" t="s">
        <v>197</v>
      </c>
      <c r="E1766" s="156" t="s">
        <v>1</v>
      </c>
      <c r="F1766" s="157" t="s">
        <v>207</v>
      </c>
      <c r="H1766" s="156" t="s">
        <v>1</v>
      </c>
      <c r="I1766" s="158"/>
      <c r="L1766" s="155"/>
      <c r="M1766" s="159"/>
      <c r="T1766" s="160"/>
      <c r="AT1766" s="156" t="s">
        <v>197</v>
      </c>
      <c r="AU1766" s="156" t="s">
        <v>84</v>
      </c>
      <c r="AV1766" s="12" t="s">
        <v>80</v>
      </c>
      <c r="AW1766" s="12" t="s">
        <v>30</v>
      </c>
      <c r="AX1766" s="12" t="s">
        <v>73</v>
      </c>
      <c r="AY1766" s="156" t="s">
        <v>187</v>
      </c>
    </row>
    <row r="1767" spans="2:65" s="13" customFormat="1" ht="11.25">
      <c r="B1767" s="161"/>
      <c r="D1767" s="151" t="s">
        <v>197</v>
      </c>
      <c r="E1767" s="162" t="s">
        <v>1</v>
      </c>
      <c r="F1767" s="163" t="s">
        <v>1653</v>
      </c>
      <c r="H1767" s="164">
        <v>46</v>
      </c>
      <c r="I1767" s="165"/>
      <c r="L1767" s="161"/>
      <c r="M1767" s="166"/>
      <c r="T1767" s="167"/>
      <c r="AT1767" s="162" t="s">
        <v>197</v>
      </c>
      <c r="AU1767" s="162" t="s">
        <v>84</v>
      </c>
      <c r="AV1767" s="13" t="s">
        <v>84</v>
      </c>
      <c r="AW1767" s="13" t="s">
        <v>30</v>
      </c>
      <c r="AX1767" s="13" t="s">
        <v>73</v>
      </c>
      <c r="AY1767" s="162" t="s">
        <v>187</v>
      </c>
    </row>
    <row r="1768" spans="2:65" s="14" customFormat="1" ht="11.25">
      <c r="B1768" s="168"/>
      <c r="D1768" s="151" t="s">
        <v>197</v>
      </c>
      <c r="E1768" s="169" t="s">
        <v>1</v>
      </c>
      <c r="F1768" s="170" t="s">
        <v>202</v>
      </c>
      <c r="H1768" s="171">
        <v>46</v>
      </c>
      <c r="I1768" s="172"/>
      <c r="L1768" s="168"/>
      <c r="M1768" s="173"/>
      <c r="T1768" s="174"/>
      <c r="AT1768" s="169" t="s">
        <v>197</v>
      </c>
      <c r="AU1768" s="169" t="s">
        <v>84</v>
      </c>
      <c r="AV1768" s="14" t="s">
        <v>193</v>
      </c>
      <c r="AW1768" s="14" t="s">
        <v>30</v>
      </c>
      <c r="AX1768" s="14" t="s">
        <v>80</v>
      </c>
      <c r="AY1768" s="169" t="s">
        <v>187</v>
      </c>
    </row>
    <row r="1769" spans="2:65" s="1" customFormat="1" ht="33" customHeight="1">
      <c r="B1769" s="32"/>
      <c r="C1769" s="137" t="s">
        <v>1717</v>
      </c>
      <c r="D1769" s="137" t="s">
        <v>189</v>
      </c>
      <c r="E1769" s="138" t="s">
        <v>1718</v>
      </c>
      <c r="F1769" s="139" t="s">
        <v>1719</v>
      </c>
      <c r="G1769" s="140" t="s">
        <v>397</v>
      </c>
      <c r="H1769" s="141">
        <v>11.865</v>
      </c>
      <c r="I1769" s="142"/>
      <c r="J1769" s="143">
        <f>ROUND(I1769*H1769,2)</f>
        <v>0</v>
      </c>
      <c r="K1769" s="144"/>
      <c r="L1769" s="32"/>
      <c r="M1769" s="145" t="s">
        <v>1</v>
      </c>
      <c r="N1769" s="146" t="s">
        <v>39</v>
      </c>
      <c r="P1769" s="147">
        <f>O1769*H1769</f>
        <v>0</v>
      </c>
      <c r="Q1769" s="147">
        <v>0</v>
      </c>
      <c r="R1769" s="147">
        <f>Q1769*H1769</f>
        <v>0</v>
      </c>
      <c r="S1769" s="147">
        <v>0</v>
      </c>
      <c r="T1769" s="148">
        <f>S1769*H1769</f>
        <v>0</v>
      </c>
      <c r="AR1769" s="149" t="s">
        <v>287</v>
      </c>
      <c r="AT1769" s="149" t="s">
        <v>189</v>
      </c>
      <c r="AU1769" s="149" t="s">
        <v>84</v>
      </c>
      <c r="AY1769" s="17" t="s">
        <v>187</v>
      </c>
      <c r="BE1769" s="150">
        <f>IF(N1769="základní",J1769,0)</f>
        <v>0</v>
      </c>
      <c r="BF1769" s="150">
        <f>IF(N1769="snížená",J1769,0)</f>
        <v>0</v>
      </c>
      <c r="BG1769" s="150">
        <f>IF(N1769="zákl. přenesená",J1769,0)</f>
        <v>0</v>
      </c>
      <c r="BH1769" s="150">
        <f>IF(N1769="sníž. přenesená",J1769,0)</f>
        <v>0</v>
      </c>
      <c r="BI1769" s="150">
        <f>IF(N1769="nulová",J1769,0)</f>
        <v>0</v>
      </c>
      <c r="BJ1769" s="17" t="s">
        <v>84</v>
      </c>
      <c r="BK1769" s="150">
        <f>ROUND(I1769*H1769,2)</f>
        <v>0</v>
      </c>
      <c r="BL1769" s="17" t="s">
        <v>287</v>
      </c>
      <c r="BM1769" s="149" t="s">
        <v>1720</v>
      </c>
    </row>
    <row r="1770" spans="2:65" s="12" customFormat="1" ht="11.25">
      <c r="B1770" s="155"/>
      <c r="D1770" s="151" t="s">
        <v>197</v>
      </c>
      <c r="E1770" s="156" t="s">
        <v>1</v>
      </c>
      <c r="F1770" s="157" t="s">
        <v>207</v>
      </c>
      <c r="H1770" s="156" t="s">
        <v>1</v>
      </c>
      <c r="I1770" s="158"/>
      <c r="L1770" s="155"/>
      <c r="M1770" s="159"/>
      <c r="T1770" s="160"/>
      <c r="AT1770" s="156" t="s">
        <v>197</v>
      </c>
      <c r="AU1770" s="156" t="s">
        <v>84</v>
      </c>
      <c r="AV1770" s="12" t="s">
        <v>80</v>
      </c>
      <c r="AW1770" s="12" t="s">
        <v>30</v>
      </c>
      <c r="AX1770" s="12" t="s">
        <v>73</v>
      </c>
      <c r="AY1770" s="156" t="s">
        <v>187</v>
      </c>
    </row>
    <row r="1771" spans="2:65" s="12" customFormat="1" ht="11.25">
      <c r="B1771" s="155"/>
      <c r="D1771" s="151" t="s">
        <v>197</v>
      </c>
      <c r="E1771" s="156" t="s">
        <v>1</v>
      </c>
      <c r="F1771" s="157" t="s">
        <v>1721</v>
      </c>
      <c r="H1771" s="156" t="s">
        <v>1</v>
      </c>
      <c r="I1771" s="158"/>
      <c r="L1771" s="155"/>
      <c r="M1771" s="159"/>
      <c r="T1771" s="160"/>
      <c r="AT1771" s="156" t="s">
        <v>197</v>
      </c>
      <c r="AU1771" s="156" t="s">
        <v>84</v>
      </c>
      <c r="AV1771" s="12" t="s">
        <v>80</v>
      </c>
      <c r="AW1771" s="12" t="s">
        <v>30</v>
      </c>
      <c r="AX1771" s="12" t="s">
        <v>73</v>
      </c>
      <c r="AY1771" s="156" t="s">
        <v>187</v>
      </c>
    </row>
    <row r="1772" spans="2:65" s="13" customFormat="1" ht="11.25">
      <c r="B1772" s="161"/>
      <c r="D1772" s="151" t="s">
        <v>197</v>
      </c>
      <c r="E1772" s="162" t="s">
        <v>1</v>
      </c>
      <c r="F1772" s="163" t="s">
        <v>1659</v>
      </c>
      <c r="H1772" s="164">
        <v>0.68500000000000005</v>
      </c>
      <c r="I1772" s="165"/>
      <c r="L1772" s="161"/>
      <c r="M1772" s="166"/>
      <c r="T1772" s="167"/>
      <c r="AT1772" s="162" t="s">
        <v>197</v>
      </c>
      <c r="AU1772" s="162" t="s">
        <v>84</v>
      </c>
      <c r="AV1772" s="13" t="s">
        <v>84</v>
      </c>
      <c r="AW1772" s="13" t="s">
        <v>30</v>
      </c>
      <c r="AX1772" s="13" t="s">
        <v>73</v>
      </c>
      <c r="AY1772" s="162" t="s">
        <v>187</v>
      </c>
    </row>
    <row r="1773" spans="2:65" s="12" customFormat="1" ht="11.25">
      <c r="B1773" s="155"/>
      <c r="D1773" s="151" t="s">
        <v>197</v>
      </c>
      <c r="E1773" s="156" t="s">
        <v>1</v>
      </c>
      <c r="F1773" s="157" t="s">
        <v>1722</v>
      </c>
      <c r="H1773" s="156" t="s">
        <v>1</v>
      </c>
      <c r="I1773" s="158"/>
      <c r="L1773" s="155"/>
      <c r="M1773" s="159"/>
      <c r="T1773" s="160"/>
      <c r="AT1773" s="156" t="s">
        <v>197</v>
      </c>
      <c r="AU1773" s="156" t="s">
        <v>84</v>
      </c>
      <c r="AV1773" s="12" t="s">
        <v>80</v>
      </c>
      <c r="AW1773" s="12" t="s">
        <v>30</v>
      </c>
      <c r="AX1773" s="12" t="s">
        <v>73</v>
      </c>
      <c r="AY1773" s="156" t="s">
        <v>187</v>
      </c>
    </row>
    <row r="1774" spans="2:65" s="13" customFormat="1" ht="11.25">
      <c r="B1774" s="161"/>
      <c r="D1774" s="151" t="s">
        <v>197</v>
      </c>
      <c r="E1774" s="162" t="s">
        <v>1</v>
      </c>
      <c r="F1774" s="163" t="s">
        <v>1723</v>
      </c>
      <c r="H1774" s="164">
        <v>3.08</v>
      </c>
      <c r="I1774" s="165"/>
      <c r="L1774" s="161"/>
      <c r="M1774" s="166"/>
      <c r="T1774" s="167"/>
      <c r="AT1774" s="162" t="s">
        <v>197</v>
      </c>
      <c r="AU1774" s="162" t="s">
        <v>84</v>
      </c>
      <c r="AV1774" s="13" t="s">
        <v>84</v>
      </c>
      <c r="AW1774" s="13" t="s">
        <v>30</v>
      </c>
      <c r="AX1774" s="13" t="s">
        <v>73</v>
      </c>
      <c r="AY1774" s="162" t="s">
        <v>187</v>
      </c>
    </row>
    <row r="1775" spans="2:65" s="12" customFormat="1" ht="11.25">
      <c r="B1775" s="155"/>
      <c r="D1775" s="151" t="s">
        <v>197</v>
      </c>
      <c r="E1775" s="156" t="s">
        <v>1</v>
      </c>
      <c r="F1775" s="157" t="s">
        <v>1724</v>
      </c>
      <c r="H1775" s="156" t="s">
        <v>1</v>
      </c>
      <c r="I1775" s="158"/>
      <c r="L1775" s="155"/>
      <c r="M1775" s="159"/>
      <c r="T1775" s="160"/>
      <c r="AT1775" s="156" t="s">
        <v>197</v>
      </c>
      <c r="AU1775" s="156" t="s">
        <v>84</v>
      </c>
      <c r="AV1775" s="12" t="s">
        <v>80</v>
      </c>
      <c r="AW1775" s="12" t="s">
        <v>30</v>
      </c>
      <c r="AX1775" s="12" t="s">
        <v>73</v>
      </c>
      <c r="AY1775" s="156" t="s">
        <v>187</v>
      </c>
    </row>
    <row r="1776" spans="2:65" s="13" customFormat="1" ht="11.25">
      <c r="B1776" s="161"/>
      <c r="D1776" s="151" t="s">
        <v>197</v>
      </c>
      <c r="E1776" s="162" t="s">
        <v>1</v>
      </c>
      <c r="F1776" s="163" t="s">
        <v>1725</v>
      </c>
      <c r="H1776" s="164">
        <v>1.5</v>
      </c>
      <c r="I1776" s="165"/>
      <c r="L1776" s="161"/>
      <c r="M1776" s="166"/>
      <c r="T1776" s="167"/>
      <c r="AT1776" s="162" t="s">
        <v>197</v>
      </c>
      <c r="AU1776" s="162" t="s">
        <v>84</v>
      </c>
      <c r="AV1776" s="13" t="s">
        <v>84</v>
      </c>
      <c r="AW1776" s="13" t="s">
        <v>30</v>
      </c>
      <c r="AX1776" s="13" t="s">
        <v>73</v>
      </c>
      <c r="AY1776" s="162" t="s">
        <v>187</v>
      </c>
    </row>
    <row r="1777" spans="2:65" s="12" customFormat="1" ht="11.25">
      <c r="B1777" s="155"/>
      <c r="D1777" s="151" t="s">
        <v>197</v>
      </c>
      <c r="E1777" s="156" t="s">
        <v>1</v>
      </c>
      <c r="F1777" s="157" t="s">
        <v>1726</v>
      </c>
      <c r="H1777" s="156" t="s">
        <v>1</v>
      </c>
      <c r="I1777" s="158"/>
      <c r="L1777" s="155"/>
      <c r="M1777" s="159"/>
      <c r="T1777" s="160"/>
      <c r="AT1777" s="156" t="s">
        <v>197</v>
      </c>
      <c r="AU1777" s="156" t="s">
        <v>84</v>
      </c>
      <c r="AV1777" s="12" t="s">
        <v>80</v>
      </c>
      <c r="AW1777" s="12" t="s">
        <v>30</v>
      </c>
      <c r="AX1777" s="12" t="s">
        <v>73</v>
      </c>
      <c r="AY1777" s="156" t="s">
        <v>187</v>
      </c>
    </row>
    <row r="1778" spans="2:65" s="13" customFormat="1" ht="11.25">
      <c r="B1778" s="161"/>
      <c r="D1778" s="151" t="s">
        <v>197</v>
      </c>
      <c r="E1778" s="162" t="s">
        <v>1</v>
      </c>
      <c r="F1778" s="163" t="s">
        <v>1727</v>
      </c>
      <c r="H1778" s="164">
        <v>2.4</v>
      </c>
      <c r="I1778" s="165"/>
      <c r="L1778" s="161"/>
      <c r="M1778" s="166"/>
      <c r="T1778" s="167"/>
      <c r="AT1778" s="162" t="s">
        <v>197</v>
      </c>
      <c r="AU1778" s="162" t="s">
        <v>84</v>
      </c>
      <c r="AV1778" s="13" t="s">
        <v>84</v>
      </c>
      <c r="AW1778" s="13" t="s">
        <v>30</v>
      </c>
      <c r="AX1778" s="13" t="s">
        <v>73</v>
      </c>
      <c r="AY1778" s="162" t="s">
        <v>187</v>
      </c>
    </row>
    <row r="1779" spans="2:65" s="12" customFormat="1" ht="11.25">
      <c r="B1779" s="155"/>
      <c r="D1779" s="151" t="s">
        <v>197</v>
      </c>
      <c r="E1779" s="156" t="s">
        <v>1</v>
      </c>
      <c r="F1779" s="157" t="s">
        <v>1728</v>
      </c>
      <c r="H1779" s="156" t="s">
        <v>1</v>
      </c>
      <c r="I1779" s="158"/>
      <c r="L1779" s="155"/>
      <c r="M1779" s="159"/>
      <c r="T1779" s="160"/>
      <c r="AT1779" s="156" t="s">
        <v>197</v>
      </c>
      <c r="AU1779" s="156" t="s">
        <v>84</v>
      </c>
      <c r="AV1779" s="12" t="s">
        <v>80</v>
      </c>
      <c r="AW1779" s="12" t="s">
        <v>30</v>
      </c>
      <c r="AX1779" s="12" t="s">
        <v>73</v>
      </c>
      <c r="AY1779" s="156" t="s">
        <v>187</v>
      </c>
    </row>
    <row r="1780" spans="2:65" s="13" customFormat="1" ht="11.25">
      <c r="B1780" s="161"/>
      <c r="D1780" s="151" t="s">
        <v>197</v>
      </c>
      <c r="E1780" s="162" t="s">
        <v>1</v>
      </c>
      <c r="F1780" s="163" t="s">
        <v>1662</v>
      </c>
      <c r="H1780" s="164">
        <v>4.2</v>
      </c>
      <c r="I1780" s="165"/>
      <c r="L1780" s="161"/>
      <c r="M1780" s="166"/>
      <c r="T1780" s="167"/>
      <c r="AT1780" s="162" t="s">
        <v>197</v>
      </c>
      <c r="AU1780" s="162" t="s">
        <v>84</v>
      </c>
      <c r="AV1780" s="13" t="s">
        <v>84</v>
      </c>
      <c r="AW1780" s="13" t="s">
        <v>30</v>
      </c>
      <c r="AX1780" s="13" t="s">
        <v>73</v>
      </c>
      <c r="AY1780" s="162" t="s">
        <v>187</v>
      </c>
    </row>
    <row r="1781" spans="2:65" s="14" customFormat="1" ht="11.25">
      <c r="B1781" s="168"/>
      <c r="D1781" s="151" t="s">
        <v>197</v>
      </c>
      <c r="E1781" s="169" t="s">
        <v>1</v>
      </c>
      <c r="F1781" s="170" t="s">
        <v>202</v>
      </c>
      <c r="H1781" s="171">
        <v>11.865000000000002</v>
      </c>
      <c r="I1781" s="172"/>
      <c r="L1781" s="168"/>
      <c r="M1781" s="173"/>
      <c r="T1781" s="174"/>
      <c r="AT1781" s="169" t="s">
        <v>197</v>
      </c>
      <c r="AU1781" s="169" t="s">
        <v>84</v>
      </c>
      <c r="AV1781" s="14" t="s">
        <v>193</v>
      </c>
      <c r="AW1781" s="14" t="s">
        <v>30</v>
      </c>
      <c r="AX1781" s="14" t="s">
        <v>80</v>
      </c>
      <c r="AY1781" s="169" t="s">
        <v>187</v>
      </c>
    </row>
    <row r="1782" spans="2:65" s="1" customFormat="1" ht="33" customHeight="1">
      <c r="B1782" s="32"/>
      <c r="C1782" s="137" t="s">
        <v>1729</v>
      </c>
      <c r="D1782" s="137" t="s">
        <v>189</v>
      </c>
      <c r="E1782" s="138" t="s">
        <v>1730</v>
      </c>
      <c r="F1782" s="139" t="s">
        <v>1731</v>
      </c>
      <c r="G1782" s="140" t="s">
        <v>397</v>
      </c>
      <c r="H1782" s="141">
        <v>20.399999999999999</v>
      </c>
      <c r="I1782" s="142"/>
      <c r="J1782" s="143">
        <f>ROUND(I1782*H1782,2)</f>
        <v>0</v>
      </c>
      <c r="K1782" s="144"/>
      <c r="L1782" s="32"/>
      <c r="M1782" s="145" t="s">
        <v>1</v>
      </c>
      <c r="N1782" s="146" t="s">
        <v>39</v>
      </c>
      <c r="P1782" s="147">
        <f>O1782*H1782</f>
        <v>0</v>
      </c>
      <c r="Q1782" s="147">
        <v>0</v>
      </c>
      <c r="R1782" s="147">
        <f>Q1782*H1782</f>
        <v>0</v>
      </c>
      <c r="S1782" s="147">
        <v>0</v>
      </c>
      <c r="T1782" s="148">
        <f>S1782*H1782</f>
        <v>0</v>
      </c>
      <c r="AR1782" s="149" t="s">
        <v>287</v>
      </c>
      <c r="AT1782" s="149" t="s">
        <v>189</v>
      </c>
      <c r="AU1782" s="149" t="s">
        <v>84</v>
      </c>
      <c r="AY1782" s="17" t="s">
        <v>187</v>
      </c>
      <c r="BE1782" s="150">
        <f>IF(N1782="základní",J1782,0)</f>
        <v>0</v>
      </c>
      <c r="BF1782" s="150">
        <f>IF(N1782="snížená",J1782,0)</f>
        <v>0</v>
      </c>
      <c r="BG1782" s="150">
        <f>IF(N1782="zákl. přenesená",J1782,0)</f>
        <v>0</v>
      </c>
      <c r="BH1782" s="150">
        <f>IF(N1782="sníž. přenesená",J1782,0)</f>
        <v>0</v>
      </c>
      <c r="BI1782" s="150">
        <f>IF(N1782="nulová",J1782,0)</f>
        <v>0</v>
      </c>
      <c r="BJ1782" s="17" t="s">
        <v>84</v>
      </c>
      <c r="BK1782" s="150">
        <f>ROUND(I1782*H1782,2)</f>
        <v>0</v>
      </c>
      <c r="BL1782" s="17" t="s">
        <v>287</v>
      </c>
      <c r="BM1782" s="149" t="s">
        <v>1732</v>
      </c>
    </row>
    <row r="1783" spans="2:65" s="12" customFormat="1" ht="11.25">
      <c r="B1783" s="155"/>
      <c r="D1783" s="151" t="s">
        <v>197</v>
      </c>
      <c r="E1783" s="156" t="s">
        <v>1</v>
      </c>
      <c r="F1783" s="157" t="s">
        <v>207</v>
      </c>
      <c r="H1783" s="156" t="s">
        <v>1</v>
      </c>
      <c r="I1783" s="158"/>
      <c r="L1783" s="155"/>
      <c r="M1783" s="159"/>
      <c r="T1783" s="160"/>
      <c r="AT1783" s="156" t="s">
        <v>197</v>
      </c>
      <c r="AU1783" s="156" t="s">
        <v>84</v>
      </c>
      <c r="AV1783" s="12" t="s">
        <v>80</v>
      </c>
      <c r="AW1783" s="12" t="s">
        <v>30</v>
      </c>
      <c r="AX1783" s="12" t="s">
        <v>73</v>
      </c>
      <c r="AY1783" s="156" t="s">
        <v>187</v>
      </c>
    </row>
    <row r="1784" spans="2:65" s="12" customFormat="1" ht="11.25">
      <c r="B1784" s="155"/>
      <c r="D1784" s="151" t="s">
        <v>197</v>
      </c>
      <c r="E1784" s="156" t="s">
        <v>1</v>
      </c>
      <c r="F1784" s="157" t="s">
        <v>1733</v>
      </c>
      <c r="H1784" s="156" t="s">
        <v>1</v>
      </c>
      <c r="I1784" s="158"/>
      <c r="L1784" s="155"/>
      <c r="M1784" s="159"/>
      <c r="T1784" s="160"/>
      <c r="AT1784" s="156" t="s">
        <v>197</v>
      </c>
      <c r="AU1784" s="156" t="s">
        <v>84</v>
      </c>
      <c r="AV1784" s="12" t="s">
        <v>80</v>
      </c>
      <c r="AW1784" s="12" t="s">
        <v>30</v>
      </c>
      <c r="AX1784" s="12" t="s">
        <v>73</v>
      </c>
      <c r="AY1784" s="156" t="s">
        <v>187</v>
      </c>
    </row>
    <row r="1785" spans="2:65" s="13" customFormat="1" ht="11.25">
      <c r="B1785" s="161"/>
      <c r="D1785" s="151" t="s">
        <v>197</v>
      </c>
      <c r="E1785" s="162" t="s">
        <v>1</v>
      </c>
      <c r="F1785" s="163" t="s">
        <v>1734</v>
      </c>
      <c r="H1785" s="164">
        <v>3.2</v>
      </c>
      <c r="I1785" s="165"/>
      <c r="L1785" s="161"/>
      <c r="M1785" s="166"/>
      <c r="T1785" s="167"/>
      <c r="AT1785" s="162" t="s">
        <v>197</v>
      </c>
      <c r="AU1785" s="162" t="s">
        <v>84</v>
      </c>
      <c r="AV1785" s="13" t="s">
        <v>84</v>
      </c>
      <c r="AW1785" s="13" t="s">
        <v>30</v>
      </c>
      <c r="AX1785" s="13" t="s">
        <v>73</v>
      </c>
      <c r="AY1785" s="162" t="s">
        <v>187</v>
      </c>
    </row>
    <row r="1786" spans="2:65" s="12" customFormat="1" ht="11.25">
      <c r="B1786" s="155"/>
      <c r="D1786" s="151" t="s">
        <v>197</v>
      </c>
      <c r="E1786" s="156" t="s">
        <v>1</v>
      </c>
      <c r="F1786" s="157" t="s">
        <v>1735</v>
      </c>
      <c r="H1786" s="156" t="s">
        <v>1</v>
      </c>
      <c r="I1786" s="158"/>
      <c r="L1786" s="155"/>
      <c r="M1786" s="159"/>
      <c r="T1786" s="160"/>
      <c r="AT1786" s="156" t="s">
        <v>197</v>
      </c>
      <c r="AU1786" s="156" t="s">
        <v>84</v>
      </c>
      <c r="AV1786" s="12" t="s">
        <v>80</v>
      </c>
      <c r="AW1786" s="12" t="s">
        <v>30</v>
      </c>
      <c r="AX1786" s="12" t="s">
        <v>73</v>
      </c>
      <c r="AY1786" s="156" t="s">
        <v>187</v>
      </c>
    </row>
    <row r="1787" spans="2:65" s="13" customFormat="1" ht="11.25">
      <c r="B1787" s="161"/>
      <c r="D1787" s="151" t="s">
        <v>197</v>
      </c>
      <c r="E1787" s="162" t="s">
        <v>1</v>
      </c>
      <c r="F1787" s="163" t="s">
        <v>1736</v>
      </c>
      <c r="H1787" s="164">
        <v>2.2000000000000002</v>
      </c>
      <c r="I1787" s="165"/>
      <c r="L1787" s="161"/>
      <c r="M1787" s="166"/>
      <c r="T1787" s="167"/>
      <c r="AT1787" s="162" t="s">
        <v>197</v>
      </c>
      <c r="AU1787" s="162" t="s">
        <v>84</v>
      </c>
      <c r="AV1787" s="13" t="s">
        <v>84</v>
      </c>
      <c r="AW1787" s="13" t="s">
        <v>30</v>
      </c>
      <c r="AX1787" s="13" t="s">
        <v>73</v>
      </c>
      <c r="AY1787" s="162" t="s">
        <v>187</v>
      </c>
    </row>
    <row r="1788" spans="2:65" s="12" customFormat="1" ht="11.25">
      <c r="B1788" s="155"/>
      <c r="D1788" s="151" t="s">
        <v>197</v>
      </c>
      <c r="E1788" s="156" t="s">
        <v>1</v>
      </c>
      <c r="F1788" s="157" t="s">
        <v>1737</v>
      </c>
      <c r="H1788" s="156" t="s">
        <v>1</v>
      </c>
      <c r="I1788" s="158"/>
      <c r="L1788" s="155"/>
      <c r="M1788" s="159"/>
      <c r="T1788" s="160"/>
      <c r="AT1788" s="156" t="s">
        <v>197</v>
      </c>
      <c r="AU1788" s="156" t="s">
        <v>84</v>
      </c>
      <c r="AV1788" s="12" t="s">
        <v>80</v>
      </c>
      <c r="AW1788" s="12" t="s">
        <v>30</v>
      </c>
      <c r="AX1788" s="12" t="s">
        <v>73</v>
      </c>
      <c r="AY1788" s="156" t="s">
        <v>187</v>
      </c>
    </row>
    <row r="1789" spans="2:65" s="13" customFormat="1" ht="11.25">
      <c r="B1789" s="161"/>
      <c r="D1789" s="151" t="s">
        <v>197</v>
      </c>
      <c r="E1789" s="162" t="s">
        <v>1</v>
      </c>
      <c r="F1789" s="163" t="s">
        <v>1662</v>
      </c>
      <c r="H1789" s="164">
        <v>4.2</v>
      </c>
      <c r="I1789" s="165"/>
      <c r="L1789" s="161"/>
      <c r="M1789" s="166"/>
      <c r="T1789" s="167"/>
      <c r="AT1789" s="162" t="s">
        <v>197</v>
      </c>
      <c r="AU1789" s="162" t="s">
        <v>84</v>
      </c>
      <c r="AV1789" s="13" t="s">
        <v>84</v>
      </c>
      <c r="AW1789" s="13" t="s">
        <v>30</v>
      </c>
      <c r="AX1789" s="13" t="s">
        <v>73</v>
      </c>
      <c r="AY1789" s="162" t="s">
        <v>187</v>
      </c>
    </row>
    <row r="1790" spans="2:65" s="12" customFormat="1" ht="11.25">
      <c r="B1790" s="155"/>
      <c r="D1790" s="151" t="s">
        <v>197</v>
      </c>
      <c r="E1790" s="156" t="s">
        <v>1</v>
      </c>
      <c r="F1790" s="157" t="s">
        <v>1738</v>
      </c>
      <c r="H1790" s="156" t="s">
        <v>1</v>
      </c>
      <c r="I1790" s="158"/>
      <c r="L1790" s="155"/>
      <c r="M1790" s="159"/>
      <c r="T1790" s="160"/>
      <c r="AT1790" s="156" t="s">
        <v>197</v>
      </c>
      <c r="AU1790" s="156" t="s">
        <v>84</v>
      </c>
      <c r="AV1790" s="12" t="s">
        <v>80</v>
      </c>
      <c r="AW1790" s="12" t="s">
        <v>30</v>
      </c>
      <c r="AX1790" s="12" t="s">
        <v>73</v>
      </c>
      <c r="AY1790" s="156" t="s">
        <v>187</v>
      </c>
    </row>
    <row r="1791" spans="2:65" s="13" customFormat="1" ht="11.25">
      <c r="B1791" s="161"/>
      <c r="D1791" s="151" t="s">
        <v>197</v>
      </c>
      <c r="E1791" s="162" t="s">
        <v>1</v>
      </c>
      <c r="F1791" s="163" t="s">
        <v>1739</v>
      </c>
      <c r="H1791" s="164">
        <v>10.8</v>
      </c>
      <c r="I1791" s="165"/>
      <c r="L1791" s="161"/>
      <c r="M1791" s="166"/>
      <c r="T1791" s="167"/>
      <c r="AT1791" s="162" t="s">
        <v>197</v>
      </c>
      <c r="AU1791" s="162" t="s">
        <v>84</v>
      </c>
      <c r="AV1791" s="13" t="s">
        <v>84</v>
      </c>
      <c r="AW1791" s="13" t="s">
        <v>30</v>
      </c>
      <c r="AX1791" s="13" t="s">
        <v>73</v>
      </c>
      <c r="AY1791" s="162" t="s">
        <v>187</v>
      </c>
    </row>
    <row r="1792" spans="2:65" s="14" customFormat="1" ht="11.25">
      <c r="B1792" s="168"/>
      <c r="D1792" s="151" t="s">
        <v>197</v>
      </c>
      <c r="E1792" s="169" t="s">
        <v>1</v>
      </c>
      <c r="F1792" s="170" t="s">
        <v>202</v>
      </c>
      <c r="H1792" s="171">
        <v>20.400000000000002</v>
      </c>
      <c r="I1792" s="172"/>
      <c r="L1792" s="168"/>
      <c r="M1792" s="173"/>
      <c r="T1792" s="174"/>
      <c r="AT1792" s="169" t="s">
        <v>197</v>
      </c>
      <c r="AU1792" s="169" t="s">
        <v>84</v>
      </c>
      <c r="AV1792" s="14" t="s">
        <v>193</v>
      </c>
      <c r="AW1792" s="14" t="s">
        <v>30</v>
      </c>
      <c r="AX1792" s="14" t="s">
        <v>80</v>
      </c>
      <c r="AY1792" s="169" t="s">
        <v>187</v>
      </c>
    </row>
    <row r="1793" spans="2:65" s="1" customFormat="1" ht="37.9" customHeight="1">
      <c r="B1793" s="32"/>
      <c r="C1793" s="137" t="s">
        <v>1740</v>
      </c>
      <c r="D1793" s="137" t="s">
        <v>189</v>
      </c>
      <c r="E1793" s="138" t="s">
        <v>1741</v>
      </c>
      <c r="F1793" s="139" t="s">
        <v>1742</v>
      </c>
      <c r="G1793" s="140" t="s">
        <v>397</v>
      </c>
      <c r="H1793" s="141">
        <v>20</v>
      </c>
      <c r="I1793" s="142"/>
      <c r="J1793" s="143">
        <f>ROUND(I1793*H1793,2)</f>
        <v>0</v>
      </c>
      <c r="K1793" s="144"/>
      <c r="L1793" s="32"/>
      <c r="M1793" s="145" t="s">
        <v>1</v>
      </c>
      <c r="N1793" s="146" t="s">
        <v>39</v>
      </c>
      <c r="P1793" s="147">
        <f>O1793*H1793</f>
        <v>0</v>
      </c>
      <c r="Q1793" s="147">
        <v>0</v>
      </c>
      <c r="R1793" s="147">
        <f>Q1793*H1793</f>
        <v>0</v>
      </c>
      <c r="S1793" s="147">
        <v>0</v>
      </c>
      <c r="T1793" s="148">
        <f>S1793*H1793</f>
        <v>0</v>
      </c>
      <c r="AR1793" s="149" t="s">
        <v>287</v>
      </c>
      <c r="AT1793" s="149" t="s">
        <v>189</v>
      </c>
      <c r="AU1793" s="149" t="s">
        <v>84</v>
      </c>
      <c r="AY1793" s="17" t="s">
        <v>187</v>
      </c>
      <c r="BE1793" s="150">
        <f>IF(N1793="základní",J1793,0)</f>
        <v>0</v>
      </c>
      <c r="BF1793" s="150">
        <f>IF(N1793="snížená",J1793,0)</f>
        <v>0</v>
      </c>
      <c r="BG1793" s="150">
        <f>IF(N1793="zákl. přenesená",J1793,0)</f>
        <v>0</v>
      </c>
      <c r="BH1793" s="150">
        <f>IF(N1793="sníž. přenesená",J1793,0)</f>
        <v>0</v>
      </c>
      <c r="BI1793" s="150">
        <f>IF(N1793="nulová",J1793,0)</f>
        <v>0</v>
      </c>
      <c r="BJ1793" s="17" t="s">
        <v>84</v>
      </c>
      <c r="BK1793" s="150">
        <f>ROUND(I1793*H1793,2)</f>
        <v>0</v>
      </c>
      <c r="BL1793" s="17" t="s">
        <v>287</v>
      </c>
      <c r="BM1793" s="149" t="s">
        <v>1743</v>
      </c>
    </row>
    <row r="1794" spans="2:65" s="12" customFormat="1" ht="11.25">
      <c r="B1794" s="155"/>
      <c r="D1794" s="151" t="s">
        <v>197</v>
      </c>
      <c r="E1794" s="156" t="s">
        <v>1</v>
      </c>
      <c r="F1794" s="157" t="s">
        <v>207</v>
      </c>
      <c r="H1794" s="156" t="s">
        <v>1</v>
      </c>
      <c r="I1794" s="158"/>
      <c r="L1794" s="155"/>
      <c r="M1794" s="159"/>
      <c r="T1794" s="160"/>
      <c r="AT1794" s="156" t="s">
        <v>197</v>
      </c>
      <c r="AU1794" s="156" t="s">
        <v>84</v>
      </c>
      <c r="AV1794" s="12" t="s">
        <v>80</v>
      </c>
      <c r="AW1794" s="12" t="s">
        <v>30</v>
      </c>
      <c r="AX1794" s="12" t="s">
        <v>73</v>
      </c>
      <c r="AY1794" s="156" t="s">
        <v>187</v>
      </c>
    </row>
    <row r="1795" spans="2:65" s="12" customFormat="1" ht="11.25">
      <c r="B1795" s="155"/>
      <c r="D1795" s="151" t="s">
        <v>197</v>
      </c>
      <c r="E1795" s="156" t="s">
        <v>1</v>
      </c>
      <c r="F1795" s="157" t="s">
        <v>1744</v>
      </c>
      <c r="H1795" s="156" t="s">
        <v>1</v>
      </c>
      <c r="I1795" s="158"/>
      <c r="L1795" s="155"/>
      <c r="M1795" s="159"/>
      <c r="T1795" s="160"/>
      <c r="AT1795" s="156" t="s">
        <v>197</v>
      </c>
      <c r="AU1795" s="156" t="s">
        <v>84</v>
      </c>
      <c r="AV1795" s="12" t="s">
        <v>80</v>
      </c>
      <c r="AW1795" s="12" t="s">
        <v>30</v>
      </c>
      <c r="AX1795" s="12" t="s">
        <v>73</v>
      </c>
      <c r="AY1795" s="156" t="s">
        <v>187</v>
      </c>
    </row>
    <row r="1796" spans="2:65" s="13" customFormat="1" ht="11.25">
      <c r="B1796" s="161"/>
      <c r="D1796" s="151" t="s">
        <v>197</v>
      </c>
      <c r="E1796" s="162" t="s">
        <v>1</v>
      </c>
      <c r="F1796" s="163" t="s">
        <v>1745</v>
      </c>
      <c r="H1796" s="164">
        <v>20</v>
      </c>
      <c r="I1796" s="165"/>
      <c r="L1796" s="161"/>
      <c r="M1796" s="166"/>
      <c r="T1796" s="167"/>
      <c r="AT1796" s="162" t="s">
        <v>197</v>
      </c>
      <c r="AU1796" s="162" t="s">
        <v>84</v>
      </c>
      <c r="AV1796" s="13" t="s">
        <v>84</v>
      </c>
      <c r="AW1796" s="13" t="s">
        <v>30</v>
      </c>
      <c r="AX1796" s="13" t="s">
        <v>73</v>
      </c>
      <c r="AY1796" s="162" t="s">
        <v>187</v>
      </c>
    </row>
    <row r="1797" spans="2:65" s="14" customFormat="1" ht="11.25">
      <c r="B1797" s="168"/>
      <c r="D1797" s="151" t="s">
        <v>197</v>
      </c>
      <c r="E1797" s="169" t="s">
        <v>1</v>
      </c>
      <c r="F1797" s="170" t="s">
        <v>202</v>
      </c>
      <c r="H1797" s="171">
        <v>20</v>
      </c>
      <c r="I1797" s="172"/>
      <c r="L1797" s="168"/>
      <c r="M1797" s="173"/>
      <c r="T1797" s="174"/>
      <c r="AT1797" s="169" t="s">
        <v>197</v>
      </c>
      <c r="AU1797" s="169" t="s">
        <v>84</v>
      </c>
      <c r="AV1797" s="14" t="s">
        <v>193</v>
      </c>
      <c r="AW1797" s="14" t="s">
        <v>30</v>
      </c>
      <c r="AX1797" s="14" t="s">
        <v>80</v>
      </c>
      <c r="AY1797" s="169" t="s">
        <v>187</v>
      </c>
    </row>
    <row r="1798" spans="2:65" s="1" customFormat="1" ht="24.2" customHeight="1">
      <c r="B1798" s="32"/>
      <c r="C1798" s="137" t="s">
        <v>1746</v>
      </c>
      <c r="D1798" s="137" t="s">
        <v>189</v>
      </c>
      <c r="E1798" s="138" t="s">
        <v>1747</v>
      </c>
      <c r="F1798" s="139" t="s">
        <v>1748</v>
      </c>
      <c r="G1798" s="140" t="s">
        <v>245</v>
      </c>
      <c r="H1798" s="141">
        <v>6</v>
      </c>
      <c r="I1798" s="142"/>
      <c r="J1798" s="143">
        <f>ROUND(I1798*H1798,2)</f>
        <v>0</v>
      </c>
      <c r="K1798" s="144"/>
      <c r="L1798" s="32"/>
      <c r="M1798" s="145" t="s">
        <v>1</v>
      </c>
      <c r="N1798" s="146" t="s">
        <v>39</v>
      </c>
      <c r="P1798" s="147">
        <f>O1798*H1798</f>
        <v>0</v>
      </c>
      <c r="Q1798" s="147">
        <v>0</v>
      </c>
      <c r="R1798" s="147">
        <f>Q1798*H1798</f>
        <v>0</v>
      </c>
      <c r="S1798" s="147">
        <v>0</v>
      </c>
      <c r="T1798" s="148">
        <f>S1798*H1798</f>
        <v>0</v>
      </c>
      <c r="AR1798" s="149" t="s">
        <v>287</v>
      </c>
      <c r="AT1798" s="149" t="s">
        <v>189</v>
      </c>
      <c r="AU1798" s="149" t="s">
        <v>84</v>
      </c>
      <c r="AY1798" s="17" t="s">
        <v>187</v>
      </c>
      <c r="BE1798" s="150">
        <f>IF(N1798="základní",J1798,0)</f>
        <v>0</v>
      </c>
      <c r="BF1798" s="150">
        <f>IF(N1798="snížená",J1798,0)</f>
        <v>0</v>
      </c>
      <c r="BG1798" s="150">
        <f>IF(N1798="zákl. přenesená",J1798,0)</f>
        <v>0</v>
      </c>
      <c r="BH1798" s="150">
        <f>IF(N1798="sníž. přenesená",J1798,0)</f>
        <v>0</v>
      </c>
      <c r="BI1798" s="150">
        <f>IF(N1798="nulová",J1798,0)</f>
        <v>0</v>
      </c>
      <c r="BJ1798" s="17" t="s">
        <v>84</v>
      </c>
      <c r="BK1798" s="150">
        <f>ROUND(I1798*H1798,2)</f>
        <v>0</v>
      </c>
      <c r="BL1798" s="17" t="s">
        <v>287</v>
      </c>
      <c r="BM1798" s="149" t="s">
        <v>1749</v>
      </c>
    </row>
    <row r="1799" spans="2:65" s="1" customFormat="1" ht="39">
      <c r="B1799" s="32"/>
      <c r="D1799" s="151" t="s">
        <v>195</v>
      </c>
      <c r="F1799" s="152" t="s">
        <v>1750</v>
      </c>
      <c r="I1799" s="153"/>
      <c r="L1799" s="32"/>
      <c r="M1799" s="154"/>
      <c r="T1799" s="56"/>
      <c r="AT1799" s="17" t="s">
        <v>195</v>
      </c>
      <c r="AU1799" s="17" t="s">
        <v>84</v>
      </c>
    </row>
    <row r="1800" spans="2:65" s="1" customFormat="1" ht="49.15" customHeight="1">
      <c r="B1800" s="32"/>
      <c r="C1800" s="137" t="s">
        <v>1751</v>
      </c>
      <c r="D1800" s="137" t="s">
        <v>189</v>
      </c>
      <c r="E1800" s="138" t="s">
        <v>1752</v>
      </c>
      <c r="F1800" s="139" t="s">
        <v>1753</v>
      </c>
      <c r="G1800" s="140" t="s">
        <v>406</v>
      </c>
      <c r="H1800" s="141">
        <v>6</v>
      </c>
      <c r="I1800" s="142"/>
      <c r="J1800" s="143">
        <f>ROUND(I1800*H1800,2)</f>
        <v>0</v>
      </c>
      <c r="K1800" s="144"/>
      <c r="L1800" s="32"/>
      <c r="M1800" s="145" t="s">
        <v>1</v>
      </c>
      <c r="N1800" s="146" t="s">
        <v>39</v>
      </c>
      <c r="P1800" s="147">
        <f>O1800*H1800</f>
        <v>0</v>
      </c>
      <c r="Q1800" s="147">
        <v>0</v>
      </c>
      <c r="R1800" s="147">
        <f>Q1800*H1800</f>
        <v>0</v>
      </c>
      <c r="S1800" s="147">
        <v>0</v>
      </c>
      <c r="T1800" s="148">
        <f>S1800*H1800</f>
        <v>0</v>
      </c>
      <c r="AR1800" s="149" t="s">
        <v>287</v>
      </c>
      <c r="AT1800" s="149" t="s">
        <v>189</v>
      </c>
      <c r="AU1800" s="149" t="s">
        <v>84</v>
      </c>
      <c r="AY1800" s="17" t="s">
        <v>187</v>
      </c>
      <c r="BE1800" s="150">
        <f>IF(N1800="základní",J1800,0)</f>
        <v>0</v>
      </c>
      <c r="BF1800" s="150">
        <f>IF(N1800="snížená",J1800,0)</f>
        <v>0</v>
      </c>
      <c r="BG1800" s="150">
        <f>IF(N1800="zákl. přenesená",J1800,0)</f>
        <v>0</v>
      </c>
      <c r="BH1800" s="150">
        <f>IF(N1800="sníž. přenesená",J1800,0)</f>
        <v>0</v>
      </c>
      <c r="BI1800" s="150">
        <f>IF(N1800="nulová",J1800,0)</f>
        <v>0</v>
      </c>
      <c r="BJ1800" s="17" t="s">
        <v>84</v>
      </c>
      <c r="BK1800" s="150">
        <f>ROUND(I1800*H1800,2)</f>
        <v>0</v>
      </c>
      <c r="BL1800" s="17" t="s">
        <v>287</v>
      </c>
      <c r="BM1800" s="149" t="s">
        <v>1754</v>
      </c>
    </row>
    <row r="1801" spans="2:65" s="1" customFormat="1" ht="24.2" customHeight="1">
      <c r="B1801" s="32"/>
      <c r="C1801" s="137" t="s">
        <v>1755</v>
      </c>
      <c r="D1801" s="137" t="s">
        <v>189</v>
      </c>
      <c r="E1801" s="138" t="s">
        <v>1756</v>
      </c>
      <c r="F1801" s="139" t="s">
        <v>1757</v>
      </c>
      <c r="G1801" s="140" t="s">
        <v>397</v>
      </c>
      <c r="H1801" s="141">
        <v>12.5</v>
      </c>
      <c r="I1801" s="142"/>
      <c r="J1801" s="143">
        <f>ROUND(I1801*H1801,2)</f>
        <v>0</v>
      </c>
      <c r="K1801" s="144"/>
      <c r="L1801" s="32"/>
      <c r="M1801" s="145" t="s">
        <v>1</v>
      </c>
      <c r="N1801" s="146" t="s">
        <v>39</v>
      </c>
      <c r="P1801" s="147">
        <f>O1801*H1801</f>
        <v>0</v>
      </c>
      <c r="Q1801" s="147">
        <v>0</v>
      </c>
      <c r="R1801" s="147">
        <f>Q1801*H1801</f>
        <v>0</v>
      </c>
      <c r="S1801" s="147">
        <v>0</v>
      </c>
      <c r="T1801" s="148">
        <f>S1801*H1801</f>
        <v>0</v>
      </c>
      <c r="AR1801" s="149" t="s">
        <v>287</v>
      </c>
      <c r="AT1801" s="149" t="s">
        <v>189</v>
      </c>
      <c r="AU1801" s="149" t="s">
        <v>84</v>
      </c>
      <c r="AY1801" s="17" t="s">
        <v>187</v>
      </c>
      <c r="BE1801" s="150">
        <f>IF(N1801="základní",J1801,0)</f>
        <v>0</v>
      </c>
      <c r="BF1801" s="150">
        <f>IF(N1801="snížená",J1801,0)</f>
        <v>0</v>
      </c>
      <c r="BG1801" s="150">
        <f>IF(N1801="zákl. přenesená",J1801,0)</f>
        <v>0</v>
      </c>
      <c r="BH1801" s="150">
        <f>IF(N1801="sníž. přenesená",J1801,0)</f>
        <v>0</v>
      </c>
      <c r="BI1801" s="150">
        <f>IF(N1801="nulová",J1801,0)</f>
        <v>0</v>
      </c>
      <c r="BJ1801" s="17" t="s">
        <v>84</v>
      </c>
      <c r="BK1801" s="150">
        <f>ROUND(I1801*H1801,2)</f>
        <v>0</v>
      </c>
      <c r="BL1801" s="17" t="s">
        <v>287</v>
      </c>
      <c r="BM1801" s="149" t="s">
        <v>1758</v>
      </c>
    </row>
    <row r="1802" spans="2:65" s="12" customFormat="1" ht="11.25">
      <c r="B1802" s="155"/>
      <c r="D1802" s="151" t="s">
        <v>197</v>
      </c>
      <c r="E1802" s="156" t="s">
        <v>1</v>
      </c>
      <c r="F1802" s="157" t="s">
        <v>207</v>
      </c>
      <c r="H1802" s="156" t="s">
        <v>1</v>
      </c>
      <c r="I1802" s="158"/>
      <c r="L1802" s="155"/>
      <c r="M1802" s="159"/>
      <c r="T1802" s="160"/>
      <c r="AT1802" s="156" t="s">
        <v>197</v>
      </c>
      <c r="AU1802" s="156" t="s">
        <v>84</v>
      </c>
      <c r="AV1802" s="12" t="s">
        <v>80</v>
      </c>
      <c r="AW1802" s="12" t="s">
        <v>30</v>
      </c>
      <c r="AX1802" s="12" t="s">
        <v>73</v>
      </c>
      <c r="AY1802" s="156" t="s">
        <v>187</v>
      </c>
    </row>
    <row r="1803" spans="2:65" s="12" customFormat="1" ht="11.25">
      <c r="B1803" s="155"/>
      <c r="D1803" s="151" t="s">
        <v>197</v>
      </c>
      <c r="E1803" s="156" t="s">
        <v>1</v>
      </c>
      <c r="F1803" s="157" t="s">
        <v>1759</v>
      </c>
      <c r="H1803" s="156" t="s">
        <v>1</v>
      </c>
      <c r="I1803" s="158"/>
      <c r="L1803" s="155"/>
      <c r="M1803" s="159"/>
      <c r="T1803" s="160"/>
      <c r="AT1803" s="156" t="s">
        <v>197</v>
      </c>
      <c r="AU1803" s="156" t="s">
        <v>84</v>
      </c>
      <c r="AV1803" s="12" t="s">
        <v>80</v>
      </c>
      <c r="AW1803" s="12" t="s">
        <v>30</v>
      </c>
      <c r="AX1803" s="12" t="s">
        <v>73</v>
      </c>
      <c r="AY1803" s="156" t="s">
        <v>187</v>
      </c>
    </row>
    <row r="1804" spans="2:65" s="13" customFormat="1" ht="11.25">
      <c r="B1804" s="161"/>
      <c r="D1804" s="151" t="s">
        <v>197</v>
      </c>
      <c r="E1804" s="162" t="s">
        <v>1</v>
      </c>
      <c r="F1804" s="163" t="s">
        <v>1760</v>
      </c>
      <c r="H1804" s="164">
        <v>12.5</v>
      </c>
      <c r="I1804" s="165"/>
      <c r="L1804" s="161"/>
      <c r="M1804" s="166"/>
      <c r="T1804" s="167"/>
      <c r="AT1804" s="162" t="s">
        <v>197</v>
      </c>
      <c r="AU1804" s="162" t="s">
        <v>84</v>
      </c>
      <c r="AV1804" s="13" t="s">
        <v>84</v>
      </c>
      <c r="AW1804" s="13" t="s">
        <v>30</v>
      </c>
      <c r="AX1804" s="13" t="s">
        <v>73</v>
      </c>
      <c r="AY1804" s="162" t="s">
        <v>187</v>
      </c>
    </row>
    <row r="1805" spans="2:65" s="14" customFormat="1" ht="11.25">
      <c r="B1805" s="168"/>
      <c r="D1805" s="151" t="s">
        <v>197</v>
      </c>
      <c r="E1805" s="169" t="s">
        <v>1</v>
      </c>
      <c r="F1805" s="170" t="s">
        <v>202</v>
      </c>
      <c r="H1805" s="171">
        <v>12.5</v>
      </c>
      <c r="I1805" s="172"/>
      <c r="L1805" s="168"/>
      <c r="M1805" s="173"/>
      <c r="T1805" s="174"/>
      <c r="AT1805" s="169" t="s">
        <v>197</v>
      </c>
      <c r="AU1805" s="169" t="s">
        <v>84</v>
      </c>
      <c r="AV1805" s="14" t="s">
        <v>193</v>
      </c>
      <c r="AW1805" s="14" t="s">
        <v>30</v>
      </c>
      <c r="AX1805" s="14" t="s">
        <v>80</v>
      </c>
      <c r="AY1805" s="169" t="s">
        <v>187</v>
      </c>
    </row>
    <row r="1806" spans="2:65" s="1" customFormat="1" ht="24.2" customHeight="1">
      <c r="B1806" s="32"/>
      <c r="C1806" s="137" t="s">
        <v>1761</v>
      </c>
      <c r="D1806" s="137" t="s">
        <v>189</v>
      </c>
      <c r="E1806" s="138" t="s">
        <v>1762</v>
      </c>
      <c r="F1806" s="139" t="s">
        <v>1763</v>
      </c>
      <c r="G1806" s="140" t="s">
        <v>397</v>
      </c>
      <c r="H1806" s="141">
        <v>46</v>
      </c>
      <c r="I1806" s="142"/>
      <c r="J1806" s="143">
        <f>ROUND(I1806*H1806,2)</f>
        <v>0</v>
      </c>
      <c r="K1806" s="144"/>
      <c r="L1806" s="32"/>
      <c r="M1806" s="145" t="s">
        <v>1</v>
      </c>
      <c r="N1806" s="146" t="s">
        <v>39</v>
      </c>
      <c r="P1806" s="147">
        <f>O1806*H1806</f>
        <v>0</v>
      </c>
      <c r="Q1806" s="147">
        <v>0</v>
      </c>
      <c r="R1806" s="147">
        <f>Q1806*H1806</f>
        <v>0</v>
      </c>
      <c r="S1806" s="147">
        <v>0</v>
      </c>
      <c r="T1806" s="148">
        <f>S1806*H1806</f>
        <v>0</v>
      </c>
      <c r="AR1806" s="149" t="s">
        <v>287</v>
      </c>
      <c r="AT1806" s="149" t="s">
        <v>189</v>
      </c>
      <c r="AU1806" s="149" t="s">
        <v>84</v>
      </c>
      <c r="AY1806" s="17" t="s">
        <v>187</v>
      </c>
      <c r="BE1806" s="150">
        <f>IF(N1806="základní",J1806,0)</f>
        <v>0</v>
      </c>
      <c r="BF1806" s="150">
        <f>IF(N1806="snížená",J1806,0)</f>
        <v>0</v>
      </c>
      <c r="BG1806" s="150">
        <f>IF(N1806="zákl. přenesená",J1806,0)</f>
        <v>0</v>
      </c>
      <c r="BH1806" s="150">
        <f>IF(N1806="sníž. přenesená",J1806,0)</f>
        <v>0</v>
      </c>
      <c r="BI1806" s="150">
        <f>IF(N1806="nulová",J1806,0)</f>
        <v>0</v>
      </c>
      <c r="BJ1806" s="17" t="s">
        <v>84</v>
      </c>
      <c r="BK1806" s="150">
        <f>ROUND(I1806*H1806,2)</f>
        <v>0</v>
      </c>
      <c r="BL1806" s="17" t="s">
        <v>287</v>
      </c>
      <c r="BM1806" s="149" t="s">
        <v>1764</v>
      </c>
    </row>
    <row r="1807" spans="2:65" s="12" customFormat="1" ht="11.25">
      <c r="B1807" s="155"/>
      <c r="D1807" s="151" t="s">
        <v>197</v>
      </c>
      <c r="E1807" s="156" t="s">
        <v>1</v>
      </c>
      <c r="F1807" s="157" t="s">
        <v>207</v>
      </c>
      <c r="H1807" s="156" t="s">
        <v>1</v>
      </c>
      <c r="I1807" s="158"/>
      <c r="L1807" s="155"/>
      <c r="M1807" s="159"/>
      <c r="T1807" s="160"/>
      <c r="AT1807" s="156" t="s">
        <v>197</v>
      </c>
      <c r="AU1807" s="156" t="s">
        <v>84</v>
      </c>
      <c r="AV1807" s="12" t="s">
        <v>80</v>
      </c>
      <c r="AW1807" s="12" t="s">
        <v>30</v>
      </c>
      <c r="AX1807" s="12" t="s">
        <v>73</v>
      </c>
      <c r="AY1807" s="156" t="s">
        <v>187</v>
      </c>
    </row>
    <row r="1808" spans="2:65" s="12" customFormat="1" ht="11.25">
      <c r="B1808" s="155"/>
      <c r="D1808" s="151" t="s">
        <v>197</v>
      </c>
      <c r="E1808" s="156" t="s">
        <v>1</v>
      </c>
      <c r="F1808" s="157" t="s">
        <v>1765</v>
      </c>
      <c r="H1808" s="156" t="s">
        <v>1</v>
      </c>
      <c r="I1808" s="158"/>
      <c r="L1808" s="155"/>
      <c r="M1808" s="159"/>
      <c r="T1808" s="160"/>
      <c r="AT1808" s="156" t="s">
        <v>197</v>
      </c>
      <c r="AU1808" s="156" t="s">
        <v>84</v>
      </c>
      <c r="AV1808" s="12" t="s">
        <v>80</v>
      </c>
      <c r="AW1808" s="12" t="s">
        <v>30</v>
      </c>
      <c r="AX1808" s="12" t="s">
        <v>73</v>
      </c>
      <c r="AY1808" s="156" t="s">
        <v>187</v>
      </c>
    </row>
    <row r="1809" spans="2:65" s="13" customFormat="1" ht="11.25">
      <c r="B1809" s="161"/>
      <c r="D1809" s="151" t="s">
        <v>197</v>
      </c>
      <c r="E1809" s="162" t="s">
        <v>1</v>
      </c>
      <c r="F1809" s="163" t="s">
        <v>1766</v>
      </c>
      <c r="H1809" s="164">
        <v>46</v>
      </c>
      <c r="I1809" s="165"/>
      <c r="L1809" s="161"/>
      <c r="M1809" s="166"/>
      <c r="T1809" s="167"/>
      <c r="AT1809" s="162" t="s">
        <v>197</v>
      </c>
      <c r="AU1809" s="162" t="s">
        <v>84</v>
      </c>
      <c r="AV1809" s="13" t="s">
        <v>84</v>
      </c>
      <c r="AW1809" s="13" t="s">
        <v>30</v>
      </c>
      <c r="AX1809" s="13" t="s">
        <v>73</v>
      </c>
      <c r="AY1809" s="162" t="s">
        <v>187</v>
      </c>
    </row>
    <row r="1810" spans="2:65" s="14" customFormat="1" ht="11.25">
      <c r="B1810" s="168"/>
      <c r="D1810" s="151" t="s">
        <v>197</v>
      </c>
      <c r="E1810" s="169" t="s">
        <v>1</v>
      </c>
      <c r="F1810" s="170" t="s">
        <v>202</v>
      </c>
      <c r="H1810" s="171">
        <v>46</v>
      </c>
      <c r="I1810" s="172"/>
      <c r="L1810" s="168"/>
      <c r="M1810" s="173"/>
      <c r="T1810" s="174"/>
      <c r="AT1810" s="169" t="s">
        <v>197</v>
      </c>
      <c r="AU1810" s="169" t="s">
        <v>84</v>
      </c>
      <c r="AV1810" s="14" t="s">
        <v>193</v>
      </c>
      <c r="AW1810" s="14" t="s">
        <v>30</v>
      </c>
      <c r="AX1810" s="14" t="s">
        <v>80</v>
      </c>
      <c r="AY1810" s="169" t="s">
        <v>187</v>
      </c>
    </row>
    <row r="1811" spans="2:65" s="1" customFormat="1" ht="37.9" customHeight="1">
      <c r="B1811" s="32"/>
      <c r="C1811" s="137" t="s">
        <v>1767</v>
      </c>
      <c r="D1811" s="137" t="s">
        <v>189</v>
      </c>
      <c r="E1811" s="138" t="s">
        <v>1768</v>
      </c>
      <c r="F1811" s="139" t="s">
        <v>1769</v>
      </c>
      <c r="G1811" s="140" t="s">
        <v>406</v>
      </c>
      <c r="H1811" s="141">
        <v>6</v>
      </c>
      <c r="I1811" s="142"/>
      <c r="J1811" s="143">
        <f>ROUND(I1811*H1811,2)</f>
        <v>0</v>
      </c>
      <c r="K1811" s="144"/>
      <c r="L1811" s="32"/>
      <c r="M1811" s="145" t="s">
        <v>1</v>
      </c>
      <c r="N1811" s="146" t="s">
        <v>39</v>
      </c>
      <c r="P1811" s="147">
        <f>O1811*H1811</f>
        <v>0</v>
      </c>
      <c r="Q1811" s="147">
        <v>0</v>
      </c>
      <c r="R1811" s="147">
        <f>Q1811*H1811</f>
        <v>0</v>
      </c>
      <c r="S1811" s="147">
        <v>0</v>
      </c>
      <c r="T1811" s="148">
        <f>S1811*H1811</f>
        <v>0</v>
      </c>
      <c r="AR1811" s="149" t="s">
        <v>287</v>
      </c>
      <c r="AT1811" s="149" t="s">
        <v>189</v>
      </c>
      <c r="AU1811" s="149" t="s">
        <v>84</v>
      </c>
      <c r="AY1811" s="17" t="s">
        <v>187</v>
      </c>
      <c r="BE1811" s="150">
        <f>IF(N1811="základní",J1811,0)</f>
        <v>0</v>
      </c>
      <c r="BF1811" s="150">
        <f>IF(N1811="snížená",J1811,0)</f>
        <v>0</v>
      </c>
      <c r="BG1811" s="150">
        <f>IF(N1811="zákl. přenesená",J1811,0)</f>
        <v>0</v>
      </c>
      <c r="BH1811" s="150">
        <f>IF(N1811="sníž. přenesená",J1811,0)</f>
        <v>0</v>
      </c>
      <c r="BI1811" s="150">
        <f>IF(N1811="nulová",J1811,0)</f>
        <v>0</v>
      </c>
      <c r="BJ1811" s="17" t="s">
        <v>84</v>
      </c>
      <c r="BK1811" s="150">
        <f>ROUND(I1811*H1811,2)</f>
        <v>0</v>
      </c>
      <c r="BL1811" s="17" t="s">
        <v>287</v>
      </c>
      <c r="BM1811" s="149" t="s">
        <v>1770</v>
      </c>
    </row>
    <row r="1812" spans="2:65" s="1" customFormat="1" ht="24.2" customHeight="1">
      <c r="B1812" s="32"/>
      <c r="C1812" s="137" t="s">
        <v>1771</v>
      </c>
      <c r="D1812" s="137" t="s">
        <v>189</v>
      </c>
      <c r="E1812" s="138" t="s">
        <v>1772</v>
      </c>
      <c r="F1812" s="139" t="s">
        <v>1773</v>
      </c>
      <c r="G1812" s="140" t="s">
        <v>397</v>
      </c>
      <c r="H1812" s="141">
        <v>18</v>
      </c>
      <c r="I1812" s="142"/>
      <c r="J1812" s="143">
        <f>ROUND(I1812*H1812,2)</f>
        <v>0</v>
      </c>
      <c r="K1812" s="144"/>
      <c r="L1812" s="32"/>
      <c r="M1812" s="145" t="s">
        <v>1</v>
      </c>
      <c r="N1812" s="146" t="s">
        <v>39</v>
      </c>
      <c r="P1812" s="147">
        <f>O1812*H1812</f>
        <v>0</v>
      </c>
      <c r="Q1812" s="147">
        <v>0</v>
      </c>
      <c r="R1812" s="147">
        <f>Q1812*H1812</f>
        <v>0</v>
      </c>
      <c r="S1812" s="147">
        <v>0</v>
      </c>
      <c r="T1812" s="148">
        <f>S1812*H1812</f>
        <v>0</v>
      </c>
      <c r="AR1812" s="149" t="s">
        <v>287</v>
      </c>
      <c r="AT1812" s="149" t="s">
        <v>189</v>
      </c>
      <c r="AU1812" s="149" t="s">
        <v>84</v>
      </c>
      <c r="AY1812" s="17" t="s">
        <v>187</v>
      </c>
      <c r="BE1812" s="150">
        <f>IF(N1812="základní",J1812,0)</f>
        <v>0</v>
      </c>
      <c r="BF1812" s="150">
        <f>IF(N1812="snížená",J1812,0)</f>
        <v>0</v>
      </c>
      <c r="BG1812" s="150">
        <f>IF(N1812="zákl. přenesená",J1812,0)</f>
        <v>0</v>
      </c>
      <c r="BH1812" s="150">
        <f>IF(N1812="sníž. přenesená",J1812,0)</f>
        <v>0</v>
      </c>
      <c r="BI1812" s="150">
        <f>IF(N1812="nulová",J1812,0)</f>
        <v>0</v>
      </c>
      <c r="BJ1812" s="17" t="s">
        <v>84</v>
      </c>
      <c r="BK1812" s="150">
        <f>ROUND(I1812*H1812,2)</f>
        <v>0</v>
      </c>
      <c r="BL1812" s="17" t="s">
        <v>287</v>
      </c>
      <c r="BM1812" s="149" t="s">
        <v>1774</v>
      </c>
    </row>
    <row r="1813" spans="2:65" s="12" customFormat="1" ht="11.25">
      <c r="B1813" s="155"/>
      <c r="D1813" s="151" t="s">
        <v>197</v>
      </c>
      <c r="E1813" s="156" t="s">
        <v>1</v>
      </c>
      <c r="F1813" s="157" t="s">
        <v>207</v>
      </c>
      <c r="H1813" s="156" t="s">
        <v>1</v>
      </c>
      <c r="I1813" s="158"/>
      <c r="L1813" s="155"/>
      <c r="M1813" s="159"/>
      <c r="T1813" s="160"/>
      <c r="AT1813" s="156" t="s">
        <v>197</v>
      </c>
      <c r="AU1813" s="156" t="s">
        <v>84</v>
      </c>
      <c r="AV1813" s="12" t="s">
        <v>80</v>
      </c>
      <c r="AW1813" s="12" t="s">
        <v>30</v>
      </c>
      <c r="AX1813" s="12" t="s">
        <v>73</v>
      </c>
      <c r="AY1813" s="156" t="s">
        <v>187</v>
      </c>
    </row>
    <row r="1814" spans="2:65" s="12" customFormat="1" ht="11.25">
      <c r="B1814" s="155"/>
      <c r="D1814" s="151" t="s">
        <v>197</v>
      </c>
      <c r="E1814" s="156" t="s">
        <v>1</v>
      </c>
      <c r="F1814" s="157" t="s">
        <v>1775</v>
      </c>
      <c r="H1814" s="156" t="s">
        <v>1</v>
      </c>
      <c r="I1814" s="158"/>
      <c r="L1814" s="155"/>
      <c r="M1814" s="159"/>
      <c r="T1814" s="160"/>
      <c r="AT1814" s="156" t="s">
        <v>197</v>
      </c>
      <c r="AU1814" s="156" t="s">
        <v>84</v>
      </c>
      <c r="AV1814" s="12" t="s">
        <v>80</v>
      </c>
      <c r="AW1814" s="12" t="s">
        <v>30</v>
      </c>
      <c r="AX1814" s="12" t="s">
        <v>73</v>
      </c>
      <c r="AY1814" s="156" t="s">
        <v>187</v>
      </c>
    </row>
    <row r="1815" spans="2:65" s="13" customFormat="1" ht="11.25">
      <c r="B1815" s="161"/>
      <c r="D1815" s="151" t="s">
        <v>197</v>
      </c>
      <c r="E1815" s="162" t="s">
        <v>1</v>
      </c>
      <c r="F1815" s="163" t="s">
        <v>1776</v>
      </c>
      <c r="H1815" s="164">
        <v>18</v>
      </c>
      <c r="I1815" s="165"/>
      <c r="L1815" s="161"/>
      <c r="M1815" s="166"/>
      <c r="T1815" s="167"/>
      <c r="AT1815" s="162" t="s">
        <v>197</v>
      </c>
      <c r="AU1815" s="162" t="s">
        <v>84</v>
      </c>
      <c r="AV1815" s="13" t="s">
        <v>84</v>
      </c>
      <c r="AW1815" s="13" t="s">
        <v>30</v>
      </c>
      <c r="AX1815" s="13" t="s">
        <v>73</v>
      </c>
      <c r="AY1815" s="162" t="s">
        <v>187</v>
      </c>
    </row>
    <row r="1816" spans="2:65" s="14" customFormat="1" ht="11.25">
      <c r="B1816" s="168"/>
      <c r="D1816" s="151" t="s">
        <v>197</v>
      </c>
      <c r="E1816" s="169" t="s">
        <v>1</v>
      </c>
      <c r="F1816" s="170" t="s">
        <v>202</v>
      </c>
      <c r="H1816" s="171">
        <v>18</v>
      </c>
      <c r="I1816" s="172"/>
      <c r="L1816" s="168"/>
      <c r="M1816" s="173"/>
      <c r="T1816" s="174"/>
      <c r="AT1816" s="169" t="s">
        <v>197</v>
      </c>
      <c r="AU1816" s="169" t="s">
        <v>84</v>
      </c>
      <c r="AV1816" s="14" t="s">
        <v>193</v>
      </c>
      <c r="AW1816" s="14" t="s">
        <v>30</v>
      </c>
      <c r="AX1816" s="14" t="s">
        <v>80</v>
      </c>
      <c r="AY1816" s="169" t="s">
        <v>187</v>
      </c>
    </row>
    <row r="1817" spans="2:65" s="1" customFormat="1" ht="24.2" customHeight="1">
      <c r="B1817" s="32"/>
      <c r="C1817" s="137" t="s">
        <v>1777</v>
      </c>
      <c r="D1817" s="137" t="s">
        <v>189</v>
      </c>
      <c r="E1817" s="138" t="s">
        <v>1778</v>
      </c>
      <c r="F1817" s="139" t="s">
        <v>1779</v>
      </c>
      <c r="G1817" s="140" t="s">
        <v>397</v>
      </c>
      <c r="H1817" s="141">
        <v>4</v>
      </c>
      <c r="I1817" s="142"/>
      <c r="J1817" s="143">
        <f>ROUND(I1817*H1817,2)</f>
        <v>0</v>
      </c>
      <c r="K1817" s="144"/>
      <c r="L1817" s="32"/>
      <c r="M1817" s="145" t="s">
        <v>1</v>
      </c>
      <c r="N1817" s="146" t="s">
        <v>39</v>
      </c>
      <c r="P1817" s="147">
        <f>O1817*H1817</f>
        <v>0</v>
      </c>
      <c r="Q1817" s="147">
        <v>0</v>
      </c>
      <c r="R1817" s="147">
        <f>Q1817*H1817</f>
        <v>0</v>
      </c>
      <c r="S1817" s="147">
        <v>0</v>
      </c>
      <c r="T1817" s="148">
        <f>S1817*H1817</f>
        <v>0</v>
      </c>
      <c r="AR1817" s="149" t="s">
        <v>287</v>
      </c>
      <c r="AT1817" s="149" t="s">
        <v>189</v>
      </c>
      <c r="AU1817" s="149" t="s">
        <v>84</v>
      </c>
      <c r="AY1817" s="17" t="s">
        <v>187</v>
      </c>
      <c r="BE1817" s="150">
        <f>IF(N1817="základní",J1817,0)</f>
        <v>0</v>
      </c>
      <c r="BF1817" s="150">
        <f>IF(N1817="snížená",J1817,0)</f>
        <v>0</v>
      </c>
      <c r="BG1817" s="150">
        <f>IF(N1817="zákl. přenesená",J1817,0)</f>
        <v>0</v>
      </c>
      <c r="BH1817" s="150">
        <f>IF(N1817="sníž. přenesená",J1817,0)</f>
        <v>0</v>
      </c>
      <c r="BI1817" s="150">
        <f>IF(N1817="nulová",J1817,0)</f>
        <v>0</v>
      </c>
      <c r="BJ1817" s="17" t="s">
        <v>84</v>
      </c>
      <c r="BK1817" s="150">
        <f>ROUND(I1817*H1817,2)</f>
        <v>0</v>
      </c>
      <c r="BL1817" s="17" t="s">
        <v>287</v>
      </c>
      <c r="BM1817" s="149" t="s">
        <v>1780</v>
      </c>
    </row>
    <row r="1818" spans="2:65" s="12" customFormat="1" ht="11.25">
      <c r="B1818" s="155"/>
      <c r="D1818" s="151" t="s">
        <v>197</v>
      </c>
      <c r="E1818" s="156" t="s">
        <v>1</v>
      </c>
      <c r="F1818" s="157" t="s">
        <v>207</v>
      </c>
      <c r="H1818" s="156" t="s">
        <v>1</v>
      </c>
      <c r="I1818" s="158"/>
      <c r="L1818" s="155"/>
      <c r="M1818" s="159"/>
      <c r="T1818" s="160"/>
      <c r="AT1818" s="156" t="s">
        <v>197</v>
      </c>
      <c r="AU1818" s="156" t="s">
        <v>84</v>
      </c>
      <c r="AV1818" s="12" t="s">
        <v>80</v>
      </c>
      <c r="AW1818" s="12" t="s">
        <v>30</v>
      </c>
      <c r="AX1818" s="12" t="s">
        <v>73</v>
      </c>
      <c r="AY1818" s="156" t="s">
        <v>187</v>
      </c>
    </row>
    <row r="1819" spans="2:65" s="12" customFormat="1" ht="11.25">
      <c r="B1819" s="155"/>
      <c r="D1819" s="151" t="s">
        <v>197</v>
      </c>
      <c r="E1819" s="156" t="s">
        <v>1</v>
      </c>
      <c r="F1819" s="157" t="s">
        <v>1781</v>
      </c>
      <c r="H1819" s="156" t="s">
        <v>1</v>
      </c>
      <c r="I1819" s="158"/>
      <c r="L1819" s="155"/>
      <c r="M1819" s="159"/>
      <c r="T1819" s="160"/>
      <c r="AT1819" s="156" t="s">
        <v>197</v>
      </c>
      <c r="AU1819" s="156" t="s">
        <v>84</v>
      </c>
      <c r="AV1819" s="12" t="s">
        <v>80</v>
      </c>
      <c r="AW1819" s="12" t="s">
        <v>30</v>
      </c>
      <c r="AX1819" s="12" t="s">
        <v>73</v>
      </c>
      <c r="AY1819" s="156" t="s">
        <v>187</v>
      </c>
    </row>
    <row r="1820" spans="2:65" s="13" customFormat="1" ht="11.25">
      <c r="B1820" s="161"/>
      <c r="D1820" s="151" t="s">
        <v>197</v>
      </c>
      <c r="E1820" s="162" t="s">
        <v>1</v>
      </c>
      <c r="F1820" s="163" t="s">
        <v>1782</v>
      </c>
      <c r="H1820" s="164">
        <v>4</v>
      </c>
      <c r="I1820" s="165"/>
      <c r="L1820" s="161"/>
      <c r="M1820" s="166"/>
      <c r="T1820" s="167"/>
      <c r="AT1820" s="162" t="s">
        <v>197</v>
      </c>
      <c r="AU1820" s="162" t="s">
        <v>84</v>
      </c>
      <c r="AV1820" s="13" t="s">
        <v>84</v>
      </c>
      <c r="AW1820" s="13" t="s">
        <v>30</v>
      </c>
      <c r="AX1820" s="13" t="s">
        <v>73</v>
      </c>
      <c r="AY1820" s="162" t="s">
        <v>187</v>
      </c>
    </row>
    <row r="1821" spans="2:65" s="14" customFormat="1" ht="11.25">
      <c r="B1821" s="168"/>
      <c r="D1821" s="151" t="s">
        <v>197</v>
      </c>
      <c r="E1821" s="169" t="s">
        <v>1</v>
      </c>
      <c r="F1821" s="170" t="s">
        <v>202</v>
      </c>
      <c r="H1821" s="171">
        <v>4</v>
      </c>
      <c r="I1821" s="172"/>
      <c r="L1821" s="168"/>
      <c r="M1821" s="173"/>
      <c r="T1821" s="174"/>
      <c r="AT1821" s="169" t="s">
        <v>197</v>
      </c>
      <c r="AU1821" s="169" t="s">
        <v>84</v>
      </c>
      <c r="AV1821" s="14" t="s">
        <v>193</v>
      </c>
      <c r="AW1821" s="14" t="s">
        <v>30</v>
      </c>
      <c r="AX1821" s="14" t="s">
        <v>80</v>
      </c>
      <c r="AY1821" s="169" t="s">
        <v>187</v>
      </c>
    </row>
    <row r="1822" spans="2:65" s="1" customFormat="1" ht="24.2" customHeight="1">
      <c r="B1822" s="32"/>
      <c r="C1822" s="137" t="s">
        <v>1783</v>
      </c>
      <c r="D1822" s="137" t="s">
        <v>189</v>
      </c>
      <c r="E1822" s="138" t="s">
        <v>1784</v>
      </c>
      <c r="F1822" s="139" t="s">
        <v>1785</v>
      </c>
      <c r="G1822" s="140" t="s">
        <v>406</v>
      </c>
      <c r="H1822" s="141">
        <v>4</v>
      </c>
      <c r="I1822" s="142"/>
      <c r="J1822" s="143">
        <f>ROUND(I1822*H1822,2)</f>
        <v>0</v>
      </c>
      <c r="K1822" s="144"/>
      <c r="L1822" s="32"/>
      <c r="M1822" s="145" t="s">
        <v>1</v>
      </c>
      <c r="N1822" s="146" t="s">
        <v>39</v>
      </c>
      <c r="P1822" s="147">
        <f>O1822*H1822</f>
        <v>0</v>
      </c>
      <c r="Q1822" s="147">
        <v>0</v>
      </c>
      <c r="R1822" s="147">
        <f>Q1822*H1822</f>
        <v>0</v>
      </c>
      <c r="S1822" s="147">
        <v>0</v>
      </c>
      <c r="T1822" s="148">
        <f>S1822*H1822</f>
        <v>0</v>
      </c>
      <c r="AR1822" s="149" t="s">
        <v>287</v>
      </c>
      <c r="AT1822" s="149" t="s">
        <v>189</v>
      </c>
      <c r="AU1822" s="149" t="s">
        <v>84</v>
      </c>
      <c r="AY1822" s="17" t="s">
        <v>187</v>
      </c>
      <c r="BE1822" s="150">
        <f>IF(N1822="základní",J1822,0)</f>
        <v>0</v>
      </c>
      <c r="BF1822" s="150">
        <f>IF(N1822="snížená",J1822,0)</f>
        <v>0</v>
      </c>
      <c r="BG1822" s="150">
        <f>IF(N1822="zákl. přenesená",J1822,0)</f>
        <v>0</v>
      </c>
      <c r="BH1822" s="150">
        <f>IF(N1822="sníž. přenesená",J1822,0)</f>
        <v>0</v>
      </c>
      <c r="BI1822" s="150">
        <f>IF(N1822="nulová",J1822,0)</f>
        <v>0</v>
      </c>
      <c r="BJ1822" s="17" t="s">
        <v>84</v>
      </c>
      <c r="BK1822" s="150">
        <f>ROUND(I1822*H1822,2)</f>
        <v>0</v>
      </c>
      <c r="BL1822" s="17" t="s">
        <v>287</v>
      </c>
      <c r="BM1822" s="149" t="s">
        <v>1786</v>
      </c>
    </row>
    <row r="1823" spans="2:65" s="1" customFormat="1" ht="24.2" customHeight="1">
      <c r="B1823" s="32"/>
      <c r="C1823" s="137" t="s">
        <v>1787</v>
      </c>
      <c r="D1823" s="137" t="s">
        <v>189</v>
      </c>
      <c r="E1823" s="138" t="s">
        <v>1788</v>
      </c>
      <c r="F1823" s="139" t="s">
        <v>1789</v>
      </c>
      <c r="G1823" s="140" t="s">
        <v>406</v>
      </c>
      <c r="H1823" s="141">
        <v>4</v>
      </c>
      <c r="I1823" s="142"/>
      <c r="J1823" s="143">
        <f>ROUND(I1823*H1823,2)</f>
        <v>0</v>
      </c>
      <c r="K1823" s="144"/>
      <c r="L1823" s="32"/>
      <c r="M1823" s="145" t="s">
        <v>1</v>
      </c>
      <c r="N1823" s="146" t="s">
        <v>39</v>
      </c>
      <c r="P1823" s="147">
        <f>O1823*H1823</f>
        <v>0</v>
      </c>
      <c r="Q1823" s="147">
        <v>0</v>
      </c>
      <c r="R1823" s="147">
        <f>Q1823*H1823</f>
        <v>0</v>
      </c>
      <c r="S1823" s="147">
        <v>0</v>
      </c>
      <c r="T1823" s="148">
        <f>S1823*H1823</f>
        <v>0</v>
      </c>
      <c r="AR1823" s="149" t="s">
        <v>287</v>
      </c>
      <c r="AT1823" s="149" t="s">
        <v>189</v>
      </c>
      <c r="AU1823" s="149" t="s">
        <v>84</v>
      </c>
      <c r="AY1823" s="17" t="s">
        <v>187</v>
      </c>
      <c r="BE1823" s="150">
        <f>IF(N1823="základní",J1823,0)</f>
        <v>0</v>
      </c>
      <c r="BF1823" s="150">
        <f>IF(N1823="snížená",J1823,0)</f>
        <v>0</v>
      </c>
      <c r="BG1823" s="150">
        <f>IF(N1823="zákl. přenesená",J1823,0)</f>
        <v>0</v>
      </c>
      <c r="BH1823" s="150">
        <f>IF(N1823="sníž. přenesená",J1823,0)</f>
        <v>0</v>
      </c>
      <c r="BI1823" s="150">
        <f>IF(N1823="nulová",J1823,0)</f>
        <v>0</v>
      </c>
      <c r="BJ1823" s="17" t="s">
        <v>84</v>
      </c>
      <c r="BK1823" s="150">
        <f>ROUND(I1823*H1823,2)</f>
        <v>0</v>
      </c>
      <c r="BL1823" s="17" t="s">
        <v>287</v>
      </c>
      <c r="BM1823" s="149" t="s">
        <v>1790</v>
      </c>
    </row>
    <row r="1824" spans="2:65" s="1" customFormat="1" ht="24.2" customHeight="1">
      <c r="B1824" s="32"/>
      <c r="C1824" s="137" t="s">
        <v>1791</v>
      </c>
      <c r="D1824" s="137" t="s">
        <v>189</v>
      </c>
      <c r="E1824" s="138" t="s">
        <v>1792</v>
      </c>
      <c r="F1824" s="139" t="s">
        <v>1793</v>
      </c>
      <c r="G1824" s="140" t="s">
        <v>406</v>
      </c>
      <c r="H1824" s="141">
        <v>1</v>
      </c>
      <c r="I1824" s="142"/>
      <c r="J1824" s="143">
        <f>ROUND(I1824*H1824,2)</f>
        <v>0</v>
      </c>
      <c r="K1824" s="144"/>
      <c r="L1824" s="32"/>
      <c r="M1824" s="145" t="s">
        <v>1</v>
      </c>
      <c r="N1824" s="146" t="s">
        <v>39</v>
      </c>
      <c r="P1824" s="147">
        <f>O1824*H1824</f>
        <v>0</v>
      </c>
      <c r="Q1824" s="147">
        <v>0</v>
      </c>
      <c r="R1824" s="147">
        <f>Q1824*H1824</f>
        <v>0</v>
      </c>
      <c r="S1824" s="147">
        <v>0</v>
      </c>
      <c r="T1824" s="148">
        <f>S1824*H1824</f>
        <v>0</v>
      </c>
      <c r="AR1824" s="149" t="s">
        <v>287</v>
      </c>
      <c r="AT1824" s="149" t="s">
        <v>189</v>
      </c>
      <c r="AU1824" s="149" t="s">
        <v>84</v>
      </c>
      <c r="AY1824" s="17" t="s">
        <v>187</v>
      </c>
      <c r="BE1824" s="150">
        <f>IF(N1824="základní",J1824,0)</f>
        <v>0</v>
      </c>
      <c r="BF1824" s="150">
        <f>IF(N1824="snížená",J1824,0)</f>
        <v>0</v>
      </c>
      <c r="BG1824" s="150">
        <f>IF(N1824="zákl. přenesená",J1824,0)</f>
        <v>0</v>
      </c>
      <c r="BH1824" s="150">
        <f>IF(N1824="sníž. přenesená",J1824,0)</f>
        <v>0</v>
      </c>
      <c r="BI1824" s="150">
        <f>IF(N1824="nulová",J1824,0)</f>
        <v>0</v>
      </c>
      <c r="BJ1824" s="17" t="s">
        <v>84</v>
      </c>
      <c r="BK1824" s="150">
        <f>ROUND(I1824*H1824,2)</f>
        <v>0</v>
      </c>
      <c r="BL1824" s="17" t="s">
        <v>287</v>
      </c>
      <c r="BM1824" s="149" t="s">
        <v>1794</v>
      </c>
    </row>
    <row r="1825" spans="2:65" s="1" customFormat="1" ht="49.15" customHeight="1">
      <c r="B1825" s="32"/>
      <c r="C1825" s="137" t="s">
        <v>1795</v>
      </c>
      <c r="D1825" s="137" t="s">
        <v>189</v>
      </c>
      <c r="E1825" s="138" t="s">
        <v>1796</v>
      </c>
      <c r="F1825" s="139" t="s">
        <v>1797</v>
      </c>
      <c r="G1825" s="140" t="s">
        <v>217</v>
      </c>
      <c r="H1825" s="141">
        <v>1.5940000000000001</v>
      </c>
      <c r="I1825" s="142"/>
      <c r="J1825" s="143">
        <f>ROUND(I1825*H1825,2)</f>
        <v>0</v>
      </c>
      <c r="K1825" s="144"/>
      <c r="L1825" s="32"/>
      <c r="M1825" s="145" t="s">
        <v>1</v>
      </c>
      <c r="N1825" s="146" t="s">
        <v>39</v>
      </c>
      <c r="P1825" s="147">
        <f>O1825*H1825</f>
        <v>0</v>
      </c>
      <c r="Q1825" s="147">
        <v>0</v>
      </c>
      <c r="R1825" s="147">
        <f>Q1825*H1825</f>
        <v>0</v>
      </c>
      <c r="S1825" s="147">
        <v>0</v>
      </c>
      <c r="T1825" s="148">
        <f>S1825*H1825</f>
        <v>0</v>
      </c>
      <c r="AR1825" s="149" t="s">
        <v>287</v>
      </c>
      <c r="AT1825" s="149" t="s">
        <v>189</v>
      </c>
      <c r="AU1825" s="149" t="s">
        <v>84</v>
      </c>
      <c r="AY1825" s="17" t="s">
        <v>187</v>
      </c>
      <c r="BE1825" s="150">
        <f>IF(N1825="základní",J1825,0)</f>
        <v>0</v>
      </c>
      <c r="BF1825" s="150">
        <f>IF(N1825="snížená",J1825,0)</f>
        <v>0</v>
      </c>
      <c r="BG1825" s="150">
        <f>IF(N1825="zákl. přenesená",J1825,0)</f>
        <v>0</v>
      </c>
      <c r="BH1825" s="150">
        <f>IF(N1825="sníž. přenesená",J1825,0)</f>
        <v>0</v>
      </c>
      <c r="BI1825" s="150">
        <f>IF(N1825="nulová",J1825,0)</f>
        <v>0</v>
      </c>
      <c r="BJ1825" s="17" t="s">
        <v>84</v>
      </c>
      <c r="BK1825" s="150">
        <f>ROUND(I1825*H1825,2)</f>
        <v>0</v>
      </c>
      <c r="BL1825" s="17" t="s">
        <v>287</v>
      </c>
      <c r="BM1825" s="149" t="s">
        <v>1798</v>
      </c>
    </row>
    <row r="1826" spans="2:65" s="1" customFormat="1" ht="117">
      <c r="B1826" s="32"/>
      <c r="D1826" s="151" t="s">
        <v>195</v>
      </c>
      <c r="F1826" s="152" t="s">
        <v>1799</v>
      </c>
      <c r="I1826" s="153"/>
      <c r="L1826" s="32"/>
      <c r="M1826" s="154"/>
      <c r="T1826" s="56"/>
      <c r="AT1826" s="17" t="s">
        <v>195</v>
      </c>
      <c r="AU1826" s="17" t="s">
        <v>84</v>
      </c>
    </row>
    <row r="1827" spans="2:65" s="11" customFormat="1" ht="22.9" customHeight="1">
      <c r="B1827" s="125"/>
      <c r="D1827" s="126" t="s">
        <v>72</v>
      </c>
      <c r="E1827" s="135" t="s">
        <v>1800</v>
      </c>
      <c r="F1827" s="135" t="s">
        <v>1801</v>
      </c>
      <c r="I1827" s="128"/>
      <c r="J1827" s="136">
        <f>BK1827</f>
        <v>0</v>
      </c>
      <c r="L1827" s="125"/>
      <c r="M1827" s="130"/>
      <c r="P1827" s="131">
        <f>SUM(P1828:P1910)</f>
        <v>0</v>
      </c>
      <c r="R1827" s="131">
        <f>SUM(R1828:R1910)</f>
        <v>0</v>
      </c>
      <c r="T1827" s="132">
        <f>SUM(T1828:T1910)</f>
        <v>0</v>
      </c>
      <c r="AR1827" s="126" t="s">
        <v>84</v>
      </c>
      <c r="AT1827" s="133" t="s">
        <v>72</v>
      </c>
      <c r="AU1827" s="133" t="s">
        <v>80</v>
      </c>
      <c r="AY1827" s="126" t="s">
        <v>187</v>
      </c>
      <c r="BK1827" s="134">
        <f>SUM(BK1828:BK1910)</f>
        <v>0</v>
      </c>
    </row>
    <row r="1828" spans="2:65" s="1" customFormat="1" ht="24.2" customHeight="1">
      <c r="B1828" s="32"/>
      <c r="C1828" s="137" t="s">
        <v>1802</v>
      </c>
      <c r="D1828" s="137" t="s">
        <v>189</v>
      </c>
      <c r="E1828" s="138" t="s">
        <v>1803</v>
      </c>
      <c r="F1828" s="139" t="s">
        <v>1804</v>
      </c>
      <c r="G1828" s="140" t="s">
        <v>397</v>
      </c>
      <c r="H1828" s="141">
        <v>16.5</v>
      </c>
      <c r="I1828" s="142"/>
      <c r="J1828" s="143">
        <f>ROUND(I1828*H1828,2)</f>
        <v>0</v>
      </c>
      <c r="K1828" s="144"/>
      <c r="L1828" s="32"/>
      <c r="M1828" s="145" t="s">
        <v>1</v>
      </c>
      <c r="N1828" s="146" t="s">
        <v>39</v>
      </c>
      <c r="P1828" s="147">
        <f>O1828*H1828</f>
        <v>0</v>
      </c>
      <c r="Q1828" s="147">
        <v>0</v>
      </c>
      <c r="R1828" s="147">
        <f>Q1828*H1828</f>
        <v>0</v>
      </c>
      <c r="S1828" s="147">
        <v>0</v>
      </c>
      <c r="T1828" s="148">
        <f>S1828*H1828</f>
        <v>0</v>
      </c>
      <c r="AR1828" s="149" t="s">
        <v>287</v>
      </c>
      <c r="AT1828" s="149" t="s">
        <v>189</v>
      </c>
      <c r="AU1828" s="149" t="s">
        <v>84</v>
      </c>
      <c r="AY1828" s="17" t="s">
        <v>187</v>
      </c>
      <c r="BE1828" s="150">
        <f>IF(N1828="základní",J1828,0)</f>
        <v>0</v>
      </c>
      <c r="BF1828" s="150">
        <f>IF(N1828="snížená",J1828,0)</f>
        <v>0</v>
      </c>
      <c r="BG1828" s="150">
        <f>IF(N1828="zákl. přenesená",J1828,0)</f>
        <v>0</v>
      </c>
      <c r="BH1828" s="150">
        <f>IF(N1828="sníž. přenesená",J1828,0)</f>
        <v>0</v>
      </c>
      <c r="BI1828" s="150">
        <f>IF(N1828="nulová",J1828,0)</f>
        <v>0</v>
      </c>
      <c r="BJ1828" s="17" t="s">
        <v>84</v>
      </c>
      <c r="BK1828" s="150">
        <f>ROUND(I1828*H1828,2)</f>
        <v>0</v>
      </c>
      <c r="BL1828" s="17" t="s">
        <v>287</v>
      </c>
      <c r="BM1828" s="149" t="s">
        <v>1805</v>
      </c>
    </row>
    <row r="1829" spans="2:65" s="1" customFormat="1" ht="48.75">
      <c r="B1829" s="32"/>
      <c r="D1829" s="151" t="s">
        <v>195</v>
      </c>
      <c r="F1829" s="152" t="s">
        <v>1806</v>
      </c>
      <c r="I1829" s="153"/>
      <c r="L1829" s="32"/>
      <c r="M1829" s="154"/>
      <c r="T1829" s="56"/>
      <c r="AT1829" s="17" t="s">
        <v>195</v>
      </c>
      <c r="AU1829" s="17" t="s">
        <v>84</v>
      </c>
    </row>
    <row r="1830" spans="2:65" s="12" customFormat="1" ht="11.25">
      <c r="B1830" s="155"/>
      <c r="D1830" s="151" t="s">
        <v>197</v>
      </c>
      <c r="E1830" s="156" t="s">
        <v>1</v>
      </c>
      <c r="F1830" s="157" t="s">
        <v>207</v>
      </c>
      <c r="H1830" s="156" t="s">
        <v>1</v>
      </c>
      <c r="I1830" s="158"/>
      <c r="L1830" s="155"/>
      <c r="M1830" s="159"/>
      <c r="T1830" s="160"/>
      <c r="AT1830" s="156" t="s">
        <v>197</v>
      </c>
      <c r="AU1830" s="156" t="s">
        <v>84</v>
      </c>
      <c r="AV1830" s="12" t="s">
        <v>80</v>
      </c>
      <c r="AW1830" s="12" t="s">
        <v>30</v>
      </c>
      <c r="AX1830" s="12" t="s">
        <v>73</v>
      </c>
      <c r="AY1830" s="156" t="s">
        <v>187</v>
      </c>
    </row>
    <row r="1831" spans="2:65" s="13" customFormat="1" ht="11.25">
      <c r="B1831" s="161"/>
      <c r="D1831" s="151" t="s">
        <v>197</v>
      </c>
      <c r="E1831" s="162" t="s">
        <v>1</v>
      </c>
      <c r="F1831" s="163" t="s">
        <v>1807</v>
      </c>
      <c r="H1831" s="164">
        <v>16.5</v>
      </c>
      <c r="I1831" s="165"/>
      <c r="L1831" s="161"/>
      <c r="M1831" s="166"/>
      <c r="T1831" s="167"/>
      <c r="AT1831" s="162" t="s">
        <v>197</v>
      </c>
      <c r="AU1831" s="162" t="s">
        <v>84</v>
      </c>
      <c r="AV1831" s="13" t="s">
        <v>84</v>
      </c>
      <c r="AW1831" s="13" t="s">
        <v>30</v>
      </c>
      <c r="AX1831" s="13" t="s">
        <v>73</v>
      </c>
      <c r="AY1831" s="162" t="s">
        <v>187</v>
      </c>
    </row>
    <row r="1832" spans="2:65" s="14" customFormat="1" ht="11.25">
      <c r="B1832" s="168"/>
      <c r="D1832" s="151" t="s">
        <v>197</v>
      </c>
      <c r="E1832" s="169" t="s">
        <v>1</v>
      </c>
      <c r="F1832" s="170" t="s">
        <v>202</v>
      </c>
      <c r="H1832" s="171">
        <v>16.5</v>
      </c>
      <c r="I1832" s="172"/>
      <c r="L1832" s="168"/>
      <c r="M1832" s="173"/>
      <c r="T1832" s="174"/>
      <c r="AT1832" s="169" t="s">
        <v>197</v>
      </c>
      <c r="AU1832" s="169" t="s">
        <v>84</v>
      </c>
      <c r="AV1832" s="14" t="s">
        <v>193</v>
      </c>
      <c r="AW1832" s="14" t="s">
        <v>30</v>
      </c>
      <c r="AX1832" s="14" t="s">
        <v>80</v>
      </c>
      <c r="AY1832" s="169" t="s">
        <v>187</v>
      </c>
    </row>
    <row r="1833" spans="2:65" s="1" customFormat="1" ht="24.2" customHeight="1">
      <c r="B1833" s="32"/>
      <c r="C1833" s="175" t="s">
        <v>1808</v>
      </c>
      <c r="D1833" s="175" t="s">
        <v>338</v>
      </c>
      <c r="E1833" s="176" t="s">
        <v>1809</v>
      </c>
      <c r="F1833" s="177" t="s">
        <v>1810</v>
      </c>
      <c r="G1833" s="178" t="s">
        <v>397</v>
      </c>
      <c r="H1833" s="179">
        <v>16.5</v>
      </c>
      <c r="I1833" s="180"/>
      <c r="J1833" s="181">
        <f>ROUND(I1833*H1833,2)</f>
        <v>0</v>
      </c>
      <c r="K1833" s="182"/>
      <c r="L1833" s="183"/>
      <c r="M1833" s="184" t="s">
        <v>1</v>
      </c>
      <c r="N1833" s="185" t="s">
        <v>39</v>
      </c>
      <c r="P1833" s="147">
        <f>O1833*H1833</f>
        <v>0</v>
      </c>
      <c r="Q1833" s="147">
        <v>0</v>
      </c>
      <c r="R1833" s="147">
        <f>Q1833*H1833</f>
        <v>0</v>
      </c>
      <c r="S1833" s="147">
        <v>0</v>
      </c>
      <c r="T1833" s="148">
        <f>S1833*H1833</f>
        <v>0</v>
      </c>
      <c r="AR1833" s="149" t="s">
        <v>388</v>
      </c>
      <c r="AT1833" s="149" t="s">
        <v>338</v>
      </c>
      <c r="AU1833" s="149" t="s">
        <v>84</v>
      </c>
      <c r="AY1833" s="17" t="s">
        <v>187</v>
      </c>
      <c r="BE1833" s="150">
        <f>IF(N1833="základní",J1833,0)</f>
        <v>0</v>
      </c>
      <c r="BF1833" s="150">
        <f>IF(N1833="snížená",J1833,0)</f>
        <v>0</v>
      </c>
      <c r="BG1833" s="150">
        <f>IF(N1833="zákl. přenesená",J1833,0)</f>
        <v>0</v>
      </c>
      <c r="BH1833" s="150">
        <f>IF(N1833="sníž. přenesená",J1833,0)</f>
        <v>0</v>
      </c>
      <c r="BI1833" s="150">
        <f>IF(N1833="nulová",J1833,0)</f>
        <v>0</v>
      </c>
      <c r="BJ1833" s="17" t="s">
        <v>84</v>
      </c>
      <c r="BK1833" s="150">
        <f>ROUND(I1833*H1833,2)</f>
        <v>0</v>
      </c>
      <c r="BL1833" s="17" t="s">
        <v>287</v>
      </c>
      <c r="BM1833" s="149" t="s">
        <v>1811</v>
      </c>
    </row>
    <row r="1834" spans="2:65" s="1" customFormat="1" ht="24.2" customHeight="1">
      <c r="B1834" s="32"/>
      <c r="C1834" s="137" t="s">
        <v>1812</v>
      </c>
      <c r="D1834" s="137" t="s">
        <v>189</v>
      </c>
      <c r="E1834" s="138" t="s">
        <v>1813</v>
      </c>
      <c r="F1834" s="139" t="s">
        <v>1814</v>
      </c>
      <c r="G1834" s="140" t="s">
        <v>406</v>
      </c>
      <c r="H1834" s="141">
        <v>14.2</v>
      </c>
      <c r="I1834" s="142"/>
      <c r="J1834" s="143">
        <f>ROUND(I1834*H1834,2)</f>
        <v>0</v>
      </c>
      <c r="K1834" s="144"/>
      <c r="L1834" s="32"/>
      <c r="M1834" s="145" t="s">
        <v>1</v>
      </c>
      <c r="N1834" s="146" t="s">
        <v>39</v>
      </c>
      <c r="P1834" s="147">
        <f>O1834*H1834</f>
        <v>0</v>
      </c>
      <c r="Q1834" s="147">
        <v>0</v>
      </c>
      <c r="R1834" s="147">
        <f>Q1834*H1834</f>
        <v>0</v>
      </c>
      <c r="S1834" s="147">
        <v>0</v>
      </c>
      <c r="T1834" s="148">
        <f>S1834*H1834</f>
        <v>0</v>
      </c>
      <c r="AR1834" s="149" t="s">
        <v>287</v>
      </c>
      <c r="AT1834" s="149" t="s">
        <v>189</v>
      </c>
      <c r="AU1834" s="149" t="s">
        <v>84</v>
      </c>
      <c r="AY1834" s="17" t="s">
        <v>187</v>
      </c>
      <c r="BE1834" s="150">
        <f>IF(N1834="základní",J1834,0)</f>
        <v>0</v>
      </c>
      <c r="BF1834" s="150">
        <f>IF(N1834="snížená",J1834,0)</f>
        <v>0</v>
      </c>
      <c r="BG1834" s="150">
        <f>IF(N1834="zákl. přenesená",J1834,0)</f>
        <v>0</v>
      </c>
      <c r="BH1834" s="150">
        <f>IF(N1834="sníž. přenesená",J1834,0)</f>
        <v>0</v>
      </c>
      <c r="BI1834" s="150">
        <f>IF(N1834="nulová",J1834,0)</f>
        <v>0</v>
      </c>
      <c r="BJ1834" s="17" t="s">
        <v>84</v>
      </c>
      <c r="BK1834" s="150">
        <f>ROUND(I1834*H1834,2)</f>
        <v>0</v>
      </c>
      <c r="BL1834" s="17" t="s">
        <v>287</v>
      </c>
      <c r="BM1834" s="149" t="s">
        <v>1815</v>
      </c>
    </row>
    <row r="1835" spans="2:65" s="12" customFormat="1" ht="11.25">
      <c r="B1835" s="155"/>
      <c r="D1835" s="151" t="s">
        <v>197</v>
      </c>
      <c r="E1835" s="156" t="s">
        <v>1</v>
      </c>
      <c r="F1835" s="157" t="s">
        <v>379</v>
      </c>
      <c r="H1835" s="156" t="s">
        <v>1</v>
      </c>
      <c r="I1835" s="158"/>
      <c r="L1835" s="155"/>
      <c r="M1835" s="159"/>
      <c r="T1835" s="160"/>
      <c r="AT1835" s="156" t="s">
        <v>197</v>
      </c>
      <c r="AU1835" s="156" t="s">
        <v>84</v>
      </c>
      <c r="AV1835" s="12" t="s">
        <v>80</v>
      </c>
      <c r="AW1835" s="12" t="s">
        <v>30</v>
      </c>
      <c r="AX1835" s="12" t="s">
        <v>73</v>
      </c>
      <c r="AY1835" s="156" t="s">
        <v>187</v>
      </c>
    </row>
    <row r="1836" spans="2:65" s="12" customFormat="1" ht="11.25">
      <c r="B1836" s="155"/>
      <c r="D1836" s="151" t="s">
        <v>197</v>
      </c>
      <c r="E1836" s="156" t="s">
        <v>1</v>
      </c>
      <c r="F1836" s="157" t="s">
        <v>307</v>
      </c>
      <c r="H1836" s="156" t="s">
        <v>1</v>
      </c>
      <c r="I1836" s="158"/>
      <c r="L1836" s="155"/>
      <c r="M1836" s="159"/>
      <c r="T1836" s="160"/>
      <c r="AT1836" s="156" t="s">
        <v>197</v>
      </c>
      <c r="AU1836" s="156" t="s">
        <v>84</v>
      </c>
      <c r="AV1836" s="12" t="s">
        <v>80</v>
      </c>
      <c r="AW1836" s="12" t="s">
        <v>30</v>
      </c>
      <c r="AX1836" s="12" t="s">
        <v>73</v>
      </c>
      <c r="AY1836" s="156" t="s">
        <v>187</v>
      </c>
    </row>
    <row r="1837" spans="2:65" s="13" customFormat="1" ht="11.25">
      <c r="B1837" s="161"/>
      <c r="D1837" s="151" t="s">
        <v>197</v>
      </c>
      <c r="E1837" s="162" t="s">
        <v>1</v>
      </c>
      <c r="F1837" s="163" t="s">
        <v>1816</v>
      </c>
      <c r="H1837" s="164">
        <v>6</v>
      </c>
      <c r="I1837" s="165"/>
      <c r="L1837" s="161"/>
      <c r="M1837" s="166"/>
      <c r="T1837" s="167"/>
      <c r="AT1837" s="162" t="s">
        <v>197</v>
      </c>
      <c r="AU1837" s="162" t="s">
        <v>84</v>
      </c>
      <c r="AV1837" s="13" t="s">
        <v>84</v>
      </c>
      <c r="AW1837" s="13" t="s">
        <v>30</v>
      </c>
      <c r="AX1837" s="13" t="s">
        <v>73</v>
      </c>
      <c r="AY1837" s="162" t="s">
        <v>187</v>
      </c>
    </row>
    <row r="1838" spans="2:65" s="12" customFormat="1" ht="11.25">
      <c r="B1838" s="155"/>
      <c r="D1838" s="151" t="s">
        <v>197</v>
      </c>
      <c r="E1838" s="156" t="s">
        <v>1</v>
      </c>
      <c r="F1838" s="157" t="s">
        <v>311</v>
      </c>
      <c r="H1838" s="156" t="s">
        <v>1</v>
      </c>
      <c r="I1838" s="158"/>
      <c r="L1838" s="155"/>
      <c r="M1838" s="159"/>
      <c r="T1838" s="160"/>
      <c r="AT1838" s="156" t="s">
        <v>197</v>
      </c>
      <c r="AU1838" s="156" t="s">
        <v>84</v>
      </c>
      <c r="AV1838" s="12" t="s">
        <v>80</v>
      </c>
      <c r="AW1838" s="12" t="s">
        <v>30</v>
      </c>
      <c r="AX1838" s="12" t="s">
        <v>73</v>
      </c>
      <c r="AY1838" s="156" t="s">
        <v>187</v>
      </c>
    </row>
    <row r="1839" spans="2:65" s="13" customFormat="1" ht="11.25">
      <c r="B1839" s="161"/>
      <c r="D1839" s="151" t="s">
        <v>197</v>
      </c>
      <c r="E1839" s="162" t="s">
        <v>1</v>
      </c>
      <c r="F1839" s="163" t="s">
        <v>1816</v>
      </c>
      <c r="H1839" s="164">
        <v>6</v>
      </c>
      <c r="I1839" s="165"/>
      <c r="L1839" s="161"/>
      <c r="M1839" s="166"/>
      <c r="T1839" s="167"/>
      <c r="AT1839" s="162" t="s">
        <v>197</v>
      </c>
      <c r="AU1839" s="162" t="s">
        <v>84</v>
      </c>
      <c r="AV1839" s="13" t="s">
        <v>84</v>
      </c>
      <c r="AW1839" s="13" t="s">
        <v>30</v>
      </c>
      <c r="AX1839" s="13" t="s">
        <v>73</v>
      </c>
      <c r="AY1839" s="162" t="s">
        <v>187</v>
      </c>
    </row>
    <row r="1840" spans="2:65" s="12" customFormat="1" ht="11.25">
      <c r="B1840" s="155"/>
      <c r="D1840" s="151" t="s">
        <v>197</v>
      </c>
      <c r="E1840" s="156" t="s">
        <v>1</v>
      </c>
      <c r="F1840" s="157" t="s">
        <v>632</v>
      </c>
      <c r="H1840" s="156" t="s">
        <v>1</v>
      </c>
      <c r="I1840" s="158"/>
      <c r="L1840" s="155"/>
      <c r="M1840" s="159"/>
      <c r="T1840" s="160"/>
      <c r="AT1840" s="156" t="s">
        <v>197</v>
      </c>
      <c r="AU1840" s="156" t="s">
        <v>84</v>
      </c>
      <c r="AV1840" s="12" t="s">
        <v>80</v>
      </c>
      <c r="AW1840" s="12" t="s">
        <v>30</v>
      </c>
      <c r="AX1840" s="12" t="s">
        <v>73</v>
      </c>
      <c r="AY1840" s="156" t="s">
        <v>187</v>
      </c>
    </row>
    <row r="1841" spans="2:65" s="13" customFormat="1" ht="11.25">
      <c r="B1841" s="161"/>
      <c r="D1841" s="151" t="s">
        <v>197</v>
      </c>
      <c r="E1841" s="162" t="s">
        <v>1</v>
      </c>
      <c r="F1841" s="163" t="s">
        <v>1736</v>
      </c>
      <c r="H1841" s="164">
        <v>2.2000000000000002</v>
      </c>
      <c r="I1841" s="165"/>
      <c r="L1841" s="161"/>
      <c r="M1841" s="166"/>
      <c r="T1841" s="167"/>
      <c r="AT1841" s="162" t="s">
        <v>197</v>
      </c>
      <c r="AU1841" s="162" t="s">
        <v>84</v>
      </c>
      <c r="AV1841" s="13" t="s">
        <v>84</v>
      </c>
      <c r="AW1841" s="13" t="s">
        <v>30</v>
      </c>
      <c r="AX1841" s="13" t="s">
        <v>73</v>
      </c>
      <c r="AY1841" s="162" t="s">
        <v>187</v>
      </c>
    </row>
    <row r="1842" spans="2:65" s="14" customFormat="1" ht="11.25">
      <c r="B1842" s="168"/>
      <c r="D1842" s="151" t="s">
        <v>197</v>
      </c>
      <c r="E1842" s="169" t="s">
        <v>1</v>
      </c>
      <c r="F1842" s="170" t="s">
        <v>202</v>
      </c>
      <c r="H1842" s="171">
        <v>14.2</v>
      </c>
      <c r="I1842" s="172"/>
      <c r="L1842" s="168"/>
      <c r="M1842" s="173"/>
      <c r="T1842" s="174"/>
      <c r="AT1842" s="169" t="s">
        <v>197</v>
      </c>
      <c r="AU1842" s="169" t="s">
        <v>84</v>
      </c>
      <c r="AV1842" s="14" t="s">
        <v>193</v>
      </c>
      <c r="AW1842" s="14" t="s">
        <v>30</v>
      </c>
      <c r="AX1842" s="14" t="s">
        <v>80</v>
      </c>
      <c r="AY1842" s="169" t="s">
        <v>187</v>
      </c>
    </row>
    <row r="1843" spans="2:65" s="1" customFormat="1" ht="24.2" customHeight="1">
      <c r="B1843" s="32"/>
      <c r="C1843" s="137" t="s">
        <v>1817</v>
      </c>
      <c r="D1843" s="137" t="s">
        <v>189</v>
      </c>
      <c r="E1843" s="138" t="s">
        <v>1818</v>
      </c>
      <c r="F1843" s="139" t="s">
        <v>1819</v>
      </c>
      <c r="G1843" s="140" t="s">
        <v>406</v>
      </c>
      <c r="H1843" s="141">
        <v>16</v>
      </c>
      <c r="I1843" s="142"/>
      <c r="J1843" s="143">
        <f>ROUND(I1843*H1843,2)</f>
        <v>0</v>
      </c>
      <c r="K1843" s="144"/>
      <c r="L1843" s="32"/>
      <c r="M1843" s="145" t="s">
        <v>1</v>
      </c>
      <c r="N1843" s="146" t="s">
        <v>39</v>
      </c>
      <c r="P1843" s="147">
        <f>O1843*H1843</f>
        <v>0</v>
      </c>
      <c r="Q1843" s="147">
        <v>0</v>
      </c>
      <c r="R1843" s="147">
        <f>Q1843*H1843</f>
        <v>0</v>
      </c>
      <c r="S1843" s="147">
        <v>0</v>
      </c>
      <c r="T1843" s="148">
        <f>S1843*H1843</f>
        <v>0</v>
      </c>
      <c r="AR1843" s="149" t="s">
        <v>287</v>
      </c>
      <c r="AT1843" s="149" t="s">
        <v>189</v>
      </c>
      <c r="AU1843" s="149" t="s">
        <v>84</v>
      </c>
      <c r="AY1843" s="17" t="s">
        <v>187</v>
      </c>
      <c r="BE1843" s="150">
        <f>IF(N1843="základní",J1843,0)</f>
        <v>0</v>
      </c>
      <c r="BF1843" s="150">
        <f>IF(N1843="snížená",J1843,0)</f>
        <v>0</v>
      </c>
      <c r="BG1843" s="150">
        <f>IF(N1843="zákl. přenesená",J1843,0)</f>
        <v>0</v>
      </c>
      <c r="BH1843" s="150">
        <f>IF(N1843="sníž. přenesená",J1843,0)</f>
        <v>0</v>
      </c>
      <c r="BI1843" s="150">
        <f>IF(N1843="nulová",J1843,0)</f>
        <v>0</v>
      </c>
      <c r="BJ1843" s="17" t="s">
        <v>84</v>
      </c>
      <c r="BK1843" s="150">
        <f>ROUND(I1843*H1843,2)</f>
        <v>0</v>
      </c>
      <c r="BL1843" s="17" t="s">
        <v>287</v>
      </c>
      <c r="BM1843" s="149" t="s">
        <v>1820</v>
      </c>
    </row>
    <row r="1844" spans="2:65" s="12" customFormat="1" ht="11.25">
      <c r="B1844" s="155"/>
      <c r="D1844" s="151" t="s">
        <v>197</v>
      </c>
      <c r="E1844" s="156" t="s">
        <v>1</v>
      </c>
      <c r="F1844" s="157" t="s">
        <v>379</v>
      </c>
      <c r="H1844" s="156" t="s">
        <v>1</v>
      </c>
      <c r="I1844" s="158"/>
      <c r="L1844" s="155"/>
      <c r="M1844" s="159"/>
      <c r="T1844" s="160"/>
      <c r="AT1844" s="156" t="s">
        <v>197</v>
      </c>
      <c r="AU1844" s="156" t="s">
        <v>84</v>
      </c>
      <c r="AV1844" s="12" t="s">
        <v>80</v>
      </c>
      <c r="AW1844" s="12" t="s">
        <v>30</v>
      </c>
      <c r="AX1844" s="12" t="s">
        <v>73</v>
      </c>
      <c r="AY1844" s="156" t="s">
        <v>187</v>
      </c>
    </row>
    <row r="1845" spans="2:65" s="12" customFormat="1" ht="11.25">
      <c r="B1845" s="155"/>
      <c r="D1845" s="151" t="s">
        <v>197</v>
      </c>
      <c r="E1845" s="156" t="s">
        <v>1</v>
      </c>
      <c r="F1845" s="157" t="s">
        <v>307</v>
      </c>
      <c r="H1845" s="156" t="s">
        <v>1</v>
      </c>
      <c r="I1845" s="158"/>
      <c r="L1845" s="155"/>
      <c r="M1845" s="159"/>
      <c r="T1845" s="160"/>
      <c r="AT1845" s="156" t="s">
        <v>197</v>
      </c>
      <c r="AU1845" s="156" t="s">
        <v>84</v>
      </c>
      <c r="AV1845" s="12" t="s">
        <v>80</v>
      </c>
      <c r="AW1845" s="12" t="s">
        <v>30</v>
      </c>
      <c r="AX1845" s="12" t="s">
        <v>73</v>
      </c>
      <c r="AY1845" s="156" t="s">
        <v>187</v>
      </c>
    </row>
    <row r="1846" spans="2:65" s="13" customFormat="1" ht="11.25">
      <c r="B1846" s="161"/>
      <c r="D1846" s="151" t="s">
        <v>197</v>
      </c>
      <c r="E1846" s="162" t="s">
        <v>1</v>
      </c>
      <c r="F1846" s="163" t="s">
        <v>242</v>
      </c>
      <c r="H1846" s="164">
        <v>8</v>
      </c>
      <c r="I1846" s="165"/>
      <c r="L1846" s="161"/>
      <c r="M1846" s="166"/>
      <c r="T1846" s="167"/>
      <c r="AT1846" s="162" t="s">
        <v>197</v>
      </c>
      <c r="AU1846" s="162" t="s">
        <v>84</v>
      </c>
      <c r="AV1846" s="13" t="s">
        <v>84</v>
      </c>
      <c r="AW1846" s="13" t="s">
        <v>30</v>
      </c>
      <c r="AX1846" s="13" t="s">
        <v>73</v>
      </c>
      <c r="AY1846" s="162" t="s">
        <v>187</v>
      </c>
    </row>
    <row r="1847" spans="2:65" s="12" customFormat="1" ht="11.25">
      <c r="B1847" s="155"/>
      <c r="D1847" s="151" t="s">
        <v>197</v>
      </c>
      <c r="E1847" s="156" t="s">
        <v>1</v>
      </c>
      <c r="F1847" s="157" t="s">
        <v>311</v>
      </c>
      <c r="H1847" s="156" t="s">
        <v>1</v>
      </c>
      <c r="I1847" s="158"/>
      <c r="L1847" s="155"/>
      <c r="M1847" s="159"/>
      <c r="T1847" s="160"/>
      <c r="AT1847" s="156" t="s">
        <v>197</v>
      </c>
      <c r="AU1847" s="156" t="s">
        <v>84</v>
      </c>
      <c r="AV1847" s="12" t="s">
        <v>80</v>
      </c>
      <c r="AW1847" s="12" t="s">
        <v>30</v>
      </c>
      <c r="AX1847" s="12" t="s">
        <v>73</v>
      </c>
      <c r="AY1847" s="156" t="s">
        <v>187</v>
      </c>
    </row>
    <row r="1848" spans="2:65" s="13" customFormat="1" ht="11.25">
      <c r="B1848" s="161"/>
      <c r="D1848" s="151" t="s">
        <v>197</v>
      </c>
      <c r="E1848" s="162" t="s">
        <v>1</v>
      </c>
      <c r="F1848" s="163" t="s">
        <v>242</v>
      </c>
      <c r="H1848" s="164">
        <v>8</v>
      </c>
      <c r="I1848" s="165"/>
      <c r="L1848" s="161"/>
      <c r="M1848" s="166"/>
      <c r="T1848" s="167"/>
      <c r="AT1848" s="162" t="s">
        <v>197</v>
      </c>
      <c r="AU1848" s="162" t="s">
        <v>84</v>
      </c>
      <c r="AV1848" s="13" t="s">
        <v>84</v>
      </c>
      <c r="AW1848" s="13" t="s">
        <v>30</v>
      </c>
      <c r="AX1848" s="13" t="s">
        <v>73</v>
      </c>
      <c r="AY1848" s="162" t="s">
        <v>187</v>
      </c>
    </row>
    <row r="1849" spans="2:65" s="14" customFormat="1" ht="11.25">
      <c r="B1849" s="168"/>
      <c r="D1849" s="151" t="s">
        <v>197</v>
      </c>
      <c r="E1849" s="169" t="s">
        <v>1</v>
      </c>
      <c r="F1849" s="170" t="s">
        <v>202</v>
      </c>
      <c r="H1849" s="171">
        <v>16</v>
      </c>
      <c r="I1849" s="172"/>
      <c r="L1849" s="168"/>
      <c r="M1849" s="173"/>
      <c r="T1849" s="174"/>
      <c r="AT1849" s="169" t="s">
        <v>197</v>
      </c>
      <c r="AU1849" s="169" t="s">
        <v>84</v>
      </c>
      <c r="AV1849" s="14" t="s">
        <v>193</v>
      </c>
      <c r="AW1849" s="14" t="s">
        <v>30</v>
      </c>
      <c r="AX1849" s="14" t="s">
        <v>80</v>
      </c>
      <c r="AY1849" s="169" t="s">
        <v>187</v>
      </c>
    </row>
    <row r="1850" spans="2:65" s="1" customFormat="1" ht="37.9" customHeight="1">
      <c r="B1850" s="32"/>
      <c r="C1850" s="137" t="s">
        <v>1821</v>
      </c>
      <c r="D1850" s="137" t="s">
        <v>189</v>
      </c>
      <c r="E1850" s="138" t="s">
        <v>1822</v>
      </c>
      <c r="F1850" s="139" t="s">
        <v>1823</v>
      </c>
      <c r="G1850" s="140" t="s">
        <v>406</v>
      </c>
      <c r="H1850" s="141">
        <v>28</v>
      </c>
      <c r="I1850" s="142"/>
      <c r="J1850" s="143">
        <f>ROUND(I1850*H1850,2)</f>
        <v>0</v>
      </c>
      <c r="K1850" s="144"/>
      <c r="L1850" s="32"/>
      <c r="M1850" s="145" t="s">
        <v>1</v>
      </c>
      <c r="N1850" s="146" t="s">
        <v>39</v>
      </c>
      <c r="P1850" s="147">
        <f>O1850*H1850</f>
        <v>0</v>
      </c>
      <c r="Q1850" s="147">
        <v>0</v>
      </c>
      <c r="R1850" s="147">
        <f>Q1850*H1850</f>
        <v>0</v>
      </c>
      <c r="S1850" s="147">
        <v>0</v>
      </c>
      <c r="T1850" s="148">
        <f>S1850*H1850</f>
        <v>0</v>
      </c>
      <c r="AR1850" s="149" t="s">
        <v>287</v>
      </c>
      <c r="AT1850" s="149" t="s">
        <v>189</v>
      </c>
      <c r="AU1850" s="149" t="s">
        <v>84</v>
      </c>
      <c r="AY1850" s="17" t="s">
        <v>187</v>
      </c>
      <c r="BE1850" s="150">
        <f>IF(N1850="základní",J1850,0)</f>
        <v>0</v>
      </c>
      <c r="BF1850" s="150">
        <f>IF(N1850="snížená",J1850,0)</f>
        <v>0</v>
      </c>
      <c r="BG1850" s="150">
        <f>IF(N1850="zákl. přenesená",J1850,0)</f>
        <v>0</v>
      </c>
      <c r="BH1850" s="150">
        <f>IF(N1850="sníž. přenesená",J1850,0)</f>
        <v>0</v>
      </c>
      <c r="BI1850" s="150">
        <f>IF(N1850="nulová",J1850,0)</f>
        <v>0</v>
      </c>
      <c r="BJ1850" s="17" t="s">
        <v>84</v>
      </c>
      <c r="BK1850" s="150">
        <f>ROUND(I1850*H1850,2)</f>
        <v>0</v>
      </c>
      <c r="BL1850" s="17" t="s">
        <v>287</v>
      </c>
      <c r="BM1850" s="149" t="s">
        <v>1824</v>
      </c>
    </row>
    <row r="1851" spans="2:65" s="1" customFormat="1" ht="107.25">
      <c r="B1851" s="32"/>
      <c r="D1851" s="151" t="s">
        <v>195</v>
      </c>
      <c r="F1851" s="152" t="s">
        <v>1825</v>
      </c>
      <c r="I1851" s="153"/>
      <c r="L1851" s="32"/>
      <c r="M1851" s="154"/>
      <c r="T1851" s="56"/>
      <c r="AT1851" s="17" t="s">
        <v>195</v>
      </c>
      <c r="AU1851" s="17" t="s">
        <v>84</v>
      </c>
    </row>
    <row r="1852" spans="2:65" s="12" customFormat="1" ht="11.25">
      <c r="B1852" s="155"/>
      <c r="D1852" s="151" t="s">
        <v>197</v>
      </c>
      <c r="E1852" s="156" t="s">
        <v>1</v>
      </c>
      <c r="F1852" s="157" t="s">
        <v>207</v>
      </c>
      <c r="H1852" s="156" t="s">
        <v>1</v>
      </c>
      <c r="I1852" s="158"/>
      <c r="L1852" s="155"/>
      <c r="M1852" s="159"/>
      <c r="T1852" s="160"/>
      <c r="AT1852" s="156" t="s">
        <v>197</v>
      </c>
      <c r="AU1852" s="156" t="s">
        <v>84</v>
      </c>
      <c r="AV1852" s="12" t="s">
        <v>80</v>
      </c>
      <c r="AW1852" s="12" t="s">
        <v>30</v>
      </c>
      <c r="AX1852" s="12" t="s">
        <v>73</v>
      </c>
      <c r="AY1852" s="156" t="s">
        <v>187</v>
      </c>
    </row>
    <row r="1853" spans="2:65" s="13" customFormat="1" ht="11.25">
      <c r="B1853" s="161"/>
      <c r="D1853" s="151" t="s">
        <v>197</v>
      </c>
      <c r="E1853" s="162" t="s">
        <v>1</v>
      </c>
      <c r="F1853" s="163" t="s">
        <v>1826</v>
      </c>
      <c r="H1853" s="164">
        <v>28</v>
      </c>
      <c r="I1853" s="165"/>
      <c r="L1853" s="161"/>
      <c r="M1853" s="166"/>
      <c r="T1853" s="167"/>
      <c r="AT1853" s="162" t="s">
        <v>197</v>
      </c>
      <c r="AU1853" s="162" t="s">
        <v>84</v>
      </c>
      <c r="AV1853" s="13" t="s">
        <v>84</v>
      </c>
      <c r="AW1853" s="13" t="s">
        <v>30</v>
      </c>
      <c r="AX1853" s="13" t="s">
        <v>73</v>
      </c>
      <c r="AY1853" s="162" t="s">
        <v>187</v>
      </c>
    </row>
    <row r="1854" spans="2:65" s="14" customFormat="1" ht="11.25">
      <c r="B1854" s="168"/>
      <c r="D1854" s="151" t="s">
        <v>197</v>
      </c>
      <c r="E1854" s="169" t="s">
        <v>1</v>
      </c>
      <c r="F1854" s="170" t="s">
        <v>202</v>
      </c>
      <c r="H1854" s="171">
        <v>28</v>
      </c>
      <c r="I1854" s="172"/>
      <c r="L1854" s="168"/>
      <c r="M1854" s="173"/>
      <c r="T1854" s="174"/>
      <c r="AT1854" s="169" t="s">
        <v>197</v>
      </c>
      <c r="AU1854" s="169" t="s">
        <v>84</v>
      </c>
      <c r="AV1854" s="14" t="s">
        <v>193</v>
      </c>
      <c r="AW1854" s="14" t="s">
        <v>30</v>
      </c>
      <c r="AX1854" s="14" t="s">
        <v>80</v>
      </c>
      <c r="AY1854" s="169" t="s">
        <v>187</v>
      </c>
    </row>
    <row r="1855" spans="2:65" s="1" customFormat="1" ht="37.9" customHeight="1">
      <c r="B1855" s="32"/>
      <c r="C1855" s="175" t="s">
        <v>1827</v>
      </c>
      <c r="D1855" s="175" t="s">
        <v>338</v>
      </c>
      <c r="E1855" s="176" t="s">
        <v>1828</v>
      </c>
      <c r="F1855" s="177" t="s">
        <v>1829</v>
      </c>
      <c r="G1855" s="178" t="s">
        <v>406</v>
      </c>
      <c r="H1855" s="179">
        <v>8</v>
      </c>
      <c r="I1855" s="180"/>
      <c r="J1855" s="181">
        <f>ROUND(I1855*H1855,2)</f>
        <v>0</v>
      </c>
      <c r="K1855" s="182"/>
      <c r="L1855" s="183"/>
      <c r="M1855" s="184" t="s">
        <v>1</v>
      </c>
      <c r="N1855" s="185" t="s">
        <v>39</v>
      </c>
      <c r="P1855" s="147">
        <f>O1855*H1855</f>
        <v>0</v>
      </c>
      <c r="Q1855" s="147">
        <v>0</v>
      </c>
      <c r="R1855" s="147">
        <f>Q1855*H1855</f>
        <v>0</v>
      </c>
      <c r="S1855" s="147">
        <v>0</v>
      </c>
      <c r="T1855" s="148">
        <f>S1855*H1855</f>
        <v>0</v>
      </c>
      <c r="AR1855" s="149" t="s">
        <v>388</v>
      </c>
      <c r="AT1855" s="149" t="s">
        <v>338</v>
      </c>
      <c r="AU1855" s="149" t="s">
        <v>84</v>
      </c>
      <c r="AY1855" s="17" t="s">
        <v>187</v>
      </c>
      <c r="BE1855" s="150">
        <f>IF(N1855="základní",J1855,0)</f>
        <v>0</v>
      </c>
      <c r="BF1855" s="150">
        <f>IF(N1855="snížená",J1855,0)</f>
        <v>0</v>
      </c>
      <c r="BG1855" s="150">
        <f>IF(N1855="zákl. přenesená",J1855,0)</f>
        <v>0</v>
      </c>
      <c r="BH1855" s="150">
        <f>IF(N1855="sníž. přenesená",J1855,0)</f>
        <v>0</v>
      </c>
      <c r="BI1855" s="150">
        <f>IF(N1855="nulová",J1855,0)</f>
        <v>0</v>
      </c>
      <c r="BJ1855" s="17" t="s">
        <v>84</v>
      </c>
      <c r="BK1855" s="150">
        <f>ROUND(I1855*H1855,2)</f>
        <v>0</v>
      </c>
      <c r="BL1855" s="17" t="s">
        <v>287</v>
      </c>
      <c r="BM1855" s="149" t="s">
        <v>1830</v>
      </c>
    </row>
    <row r="1856" spans="2:65" s="1" customFormat="1" ht="37.9" customHeight="1">
      <c r="B1856" s="32"/>
      <c r="C1856" s="175" t="s">
        <v>1831</v>
      </c>
      <c r="D1856" s="175" t="s">
        <v>338</v>
      </c>
      <c r="E1856" s="176" t="s">
        <v>1832</v>
      </c>
      <c r="F1856" s="177" t="s">
        <v>1833</v>
      </c>
      <c r="G1856" s="178" t="s">
        <v>406</v>
      </c>
      <c r="H1856" s="179">
        <v>4</v>
      </c>
      <c r="I1856" s="180"/>
      <c r="J1856" s="181">
        <f>ROUND(I1856*H1856,2)</f>
        <v>0</v>
      </c>
      <c r="K1856" s="182"/>
      <c r="L1856" s="183"/>
      <c r="M1856" s="184" t="s">
        <v>1</v>
      </c>
      <c r="N1856" s="185" t="s">
        <v>39</v>
      </c>
      <c r="P1856" s="147">
        <f>O1856*H1856</f>
        <v>0</v>
      </c>
      <c r="Q1856" s="147">
        <v>0</v>
      </c>
      <c r="R1856" s="147">
        <f>Q1856*H1856</f>
        <v>0</v>
      </c>
      <c r="S1856" s="147">
        <v>0</v>
      </c>
      <c r="T1856" s="148">
        <f>S1856*H1856</f>
        <v>0</v>
      </c>
      <c r="AR1856" s="149" t="s">
        <v>388</v>
      </c>
      <c r="AT1856" s="149" t="s">
        <v>338</v>
      </c>
      <c r="AU1856" s="149" t="s">
        <v>84</v>
      </c>
      <c r="AY1856" s="17" t="s">
        <v>187</v>
      </c>
      <c r="BE1856" s="150">
        <f>IF(N1856="základní",J1856,0)</f>
        <v>0</v>
      </c>
      <c r="BF1856" s="150">
        <f>IF(N1856="snížená",J1856,0)</f>
        <v>0</v>
      </c>
      <c r="BG1856" s="150">
        <f>IF(N1856="zákl. přenesená",J1856,0)</f>
        <v>0</v>
      </c>
      <c r="BH1856" s="150">
        <f>IF(N1856="sníž. přenesená",J1856,0)</f>
        <v>0</v>
      </c>
      <c r="BI1856" s="150">
        <f>IF(N1856="nulová",J1856,0)</f>
        <v>0</v>
      </c>
      <c r="BJ1856" s="17" t="s">
        <v>84</v>
      </c>
      <c r="BK1856" s="150">
        <f>ROUND(I1856*H1856,2)</f>
        <v>0</v>
      </c>
      <c r="BL1856" s="17" t="s">
        <v>287</v>
      </c>
      <c r="BM1856" s="149" t="s">
        <v>1834</v>
      </c>
    </row>
    <row r="1857" spans="2:65" s="1" customFormat="1" ht="37.9" customHeight="1">
      <c r="B1857" s="32"/>
      <c r="C1857" s="175" t="s">
        <v>1835</v>
      </c>
      <c r="D1857" s="175" t="s">
        <v>338</v>
      </c>
      <c r="E1857" s="176" t="s">
        <v>1836</v>
      </c>
      <c r="F1857" s="177" t="s">
        <v>1837</v>
      </c>
      <c r="G1857" s="178" t="s">
        <v>406</v>
      </c>
      <c r="H1857" s="179">
        <v>12</v>
      </c>
      <c r="I1857" s="180"/>
      <c r="J1857" s="181">
        <f>ROUND(I1857*H1857,2)</f>
        <v>0</v>
      </c>
      <c r="K1857" s="182"/>
      <c r="L1857" s="183"/>
      <c r="M1857" s="184" t="s">
        <v>1</v>
      </c>
      <c r="N1857" s="185" t="s">
        <v>39</v>
      </c>
      <c r="P1857" s="147">
        <f>O1857*H1857</f>
        <v>0</v>
      </c>
      <c r="Q1857" s="147">
        <v>0</v>
      </c>
      <c r="R1857" s="147">
        <f>Q1857*H1857</f>
        <v>0</v>
      </c>
      <c r="S1857" s="147">
        <v>0</v>
      </c>
      <c r="T1857" s="148">
        <f>S1857*H1857</f>
        <v>0</v>
      </c>
      <c r="AR1857" s="149" t="s">
        <v>388</v>
      </c>
      <c r="AT1857" s="149" t="s">
        <v>338</v>
      </c>
      <c r="AU1857" s="149" t="s">
        <v>84</v>
      </c>
      <c r="AY1857" s="17" t="s">
        <v>187</v>
      </c>
      <c r="BE1857" s="150">
        <f>IF(N1857="základní",J1857,0)</f>
        <v>0</v>
      </c>
      <c r="BF1857" s="150">
        <f>IF(N1857="snížená",J1857,0)</f>
        <v>0</v>
      </c>
      <c r="BG1857" s="150">
        <f>IF(N1857="zákl. přenesená",J1857,0)</f>
        <v>0</v>
      </c>
      <c r="BH1857" s="150">
        <f>IF(N1857="sníž. přenesená",J1857,0)</f>
        <v>0</v>
      </c>
      <c r="BI1857" s="150">
        <f>IF(N1857="nulová",J1857,0)</f>
        <v>0</v>
      </c>
      <c r="BJ1857" s="17" t="s">
        <v>84</v>
      </c>
      <c r="BK1857" s="150">
        <f>ROUND(I1857*H1857,2)</f>
        <v>0</v>
      </c>
      <c r="BL1857" s="17" t="s">
        <v>287</v>
      </c>
      <c r="BM1857" s="149" t="s">
        <v>1838</v>
      </c>
    </row>
    <row r="1858" spans="2:65" s="1" customFormat="1" ht="37.9" customHeight="1">
      <c r="B1858" s="32"/>
      <c r="C1858" s="175" t="s">
        <v>1839</v>
      </c>
      <c r="D1858" s="175" t="s">
        <v>338</v>
      </c>
      <c r="E1858" s="176" t="s">
        <v>1840</v>
      </c>
      <c r="F1858" s="177" t="s">
        <v>1841</v>
      </c>
      <c r="G1858" s="178" t="s">
        <v>406</v>
      </c>
      <c r="H1858" s="179">
        <v>4</v>
      </c>
      <c r="I1858" s="180"/>
      <c r="J1858" s="181">
        <f>ROUND(I1858*H1858,2)</f>
        <v>0</v>
      </c>
      <c r="K1858" s="182"/>
      <c r="L1858" s="183"/>
      <c r="M1858" s="184" t="s">
        <v>1</v>
      </c>
      <c r="N1858" s="185" t="s">
        <v>39</v>
      </c>
      <c r="P1858" s="147">
        <f>O1858*H1858</f>
        <v>0</v>
      </c>
      <c r="Q1858" s="147">
        <v>0</v>
      </c>
      <c r="R1858" s="147">
        <f>Q1858*H1858</f>
        <v>0</v>
      </c>
      <c r="S1858" s="147">
        <v>0</v>
      </c>
      <c r="T1858" s="148">
        <f>S1858*H1858</f>
        <v>0</v>
      </c>
      <c r="AR1858" s="149" t="s">
        <v>388</v>
      </c>
      <c r="AT1858" s="149" t="s">
        <v>338</v>
      </c>
      <c r="AU1858" s="149" t="s">
        <v>84</v>
      </c>
      <c r="AY1858" s="17" t="s">
        <v>187</v>
      </c>
      <c r="BE1858" s="150">
        <f>IF(N1858="základní",J1858,0)</f>
        <v>0</v>
      </c>
      <c r="BF1858" s="150">
        <f>IF(N1858="snížená",J1858,0)</f>
        <v>0</v>
      </c>
      <c r="BG1858" s="150">
        <f>IF(N1858="zákl. přenesená",J1858,0)</f>
        <v>0</v>
      </c>
      <c r="BH1858" s="150">
        <f>IF(N1858="sníž. přenesená",J1858,0)</f>
        <v>0</v>
      </c>
      <c r="BI1858" s="150">
        <f>IF(N1858="nulová",J1858,0)</f>
        <v>0</v>
      </c>
      <c r="BJ1858" s="17" t="s">
        <v>84</v>
      </c>
      <c r="BK1858" s="150">
        <f>ROUND(I1858*H1858,2)</f>
        <v>0</v>
      </c>
      <c r="BL1858" s="17" t="s">
        <v>287</v>
      </c>
      <c r="BM1858" s="149" t="s">
        <v>1842</v>
      </c>
    </row>
    <row r="1859" spans="2:65" s="1" customFormat="1" ht="37.9" customHeight="1">
      <c r="B1859" s="32"/>
      <c r="C1859" s="137" t="s">
        <v>1843</v>
      </c>
      <c r="D1859" s="137" t="s">
        <v>189</v>
      </c>
      <c r="E1859" s="138" t="s">
        <v>1844</v>
      </c>
      <c r="F1859" s="139" t="s">
        <v>1845</v>
      </c>
      <c r="G1859" s="140" t="s">
        <v>406</v>
      </c>
      <c r="H1859" s="141">
        <v>1</v>
      </c>
      <c r="I1859" s="142"/>
      <c r="J1859" s="143">
        <f>ROUND(I1859*H1859,2)</f>
        <v>0</v>
      </c>
      <c r="K1859" s="144"/>
      <c r="L1859" s="32"/>
      <c r="M1859" s="145" t="s">
        <v>1</v>
      </c>
      <c r="N1859" s="146" t="s">
        <v>39</v>
      </c>
      <c r="P1859" s="147">
        <f>O1859*H1859</f>
        <v>0</v>
      </c>
      <c r="Q1859" s="147">
        <v>0</v>
      </c>
      <c r="R1859" s="147">
        <f>Q1859*H1859</f>
        <v>0</v>
      </c>
      <c r="S1859" s="147">
        <v>0</v>
      </c>
      <c r="T1859" s="148">
        <f>S1859*H1859</f>
        <v>0</v>
      </c>
      <c r="AR1859" s="149" t="s">
        <v>287</v>
      </c>
      <c r="AT1859" s="149" t="s">
        <v>189</v>
      </c>
      <c r="AU1859" s="149" t="s">
        <v>84</v>
      </c>
      <c r="AY1859" s="17" t="s">
        <v>187</v>
      </c>
      <c r="BE1859" s="150">
        <f>IF(N1859="základní",J1859,0)</f>
        <v>0</v>
      </c>
      <c r="BF1859" s="150">
        <f>IF(N1859="snížená",J1859,0)</f>
        <v>0</v>
      </c>
      <c r="BG1859" s="150">
        <f>IF(N1859="zákl. přenesená",J1859,0)</f>
        <v>0</v>
      </c>
      <c r="BH1859" s="150">
        <f>IF(N1859="sníž. přenesená",J1859,0)</f>
        <v>0</v>
      </c>
      <c r="BI1859" s="150">
        <f>IF(N1859="nulová",J1859,0)</f>
        <v>0</v>
      </c>
      <c r="BJ1859" s="17" t="s">
        <v>84</v>
      </c>
      <c r="BK1859" s="150">
        <f>ROUND(I1859*H1859,2)</f>
        <v>0</v>
      </c>
      <c r="BL1859" s="17" t="s">
        <v>287</v>
      </c>
      <c r="BM1859" s="149" t="s">
        <v>1846</v>
      </c>
    </row>
    <row r="1860" spans="2:65" s="1" customFormat="1" ht="107.25">
      <c r="B1860" s="32"/>
      <c r="D1860" s="151" t="s">
        <v>195</v>
      </c>
      <c r="F1860" s="152" t="s">
        <v>1825</v>
      </c>
      <c r="I1860" s="153"/>
      <c r="L1860" s="32"/>
      <c r="M1860" s="154"/>
      <c r="T1860" s="56"/>
      <c r="AT1860" s="17" t="s">
        <v>195</v>
      </c>
      <c r="AU1860" s="17" t="s">
        <v>84</v>
      </c>
    </row>
    <row r="1861" spans="2:65" s="12" customFormat="1" ht="11.25">
      <c r="B1861" s="155"/>
      <c r="D1861" s="151" t="s">
        <v>197</v>
      </c>
      <c r="E1861" s="156" t="s">
        <v>1</v>
      </c>
      <c r="F1861" s="157" t="s">
        <v>207</v>
      </c>
      <c r="H1861" s="156" t="s">
        <v>1</v>
      </c>
      <c r="I1861" s="158"/>
      <c r="L1861" s="155"/>
      <c r="M1861" s="159"/>
      <c r="T1861" s="160"/>
      <c r="AT1861" s="156" t="s">
        <v>197</v>
      </c>
      <c r="AU1861" s="156" t="s">
        <v>84</v>
      </c>
      <c r="AV1861" s="12" t="s">
        <v>80</v>
      </c>
      <c r="AW1861" s="12" t="s">
        <v>30</v>
      </c>
      <c r="AX1861" s="12" t="s">
        <v>73</v>
      </c>
      <c r="AY1861" s="156" t="s">
        <v>187</v>
      </c>
    </row>
    <row r="1862" spans="2:65" s="13" customFormat="1" ht="11.25">
      <c r="B1862" s="161"/>
      <c r="D1862" s="151" t="s">
        <v>197</v>
      </c>
      <c r="E1862" s="162" t="s">
        <v>1</v>
      </c>
      <c r="F1862" s="163" t="s">
        <v>80</v>
      </c>
      <c r="H1862" s="164">
        <v>1</v>
      </c>
      <c r="I1862" s="165"/>
      <c r="L1862" s="161"/>
      <c r="M1862" s="166"/>
      <c r="T1862" s="167"/>
      <c r="AT1862" s="162" t="s">
        <v>197</v>
      </c>
      <c r="AU1862" s="162" t="s">
        <v>84</v>
      </c>
      <c r="AV1862" s="13" t="s">
        <v>84</v>
      </c>
      <c r="AW1862" s="13" t="s">
        <v>30</v>
      </c>
      <c r="AX1862" s="13" t="s">
        <v>73</v>
      </c>
      <c r="AY1862" s="162" t="s">
        <v>187</v>
      </c>
    </row>
    <row r="1863" spans="2:65" s="14" customFormat="1" ht="11.25">
      <c r="B1863" s="168"/>
      <c r="D1863" s="151" t="s">
        <v>197</v>
      </c>
      <c r="E1863" s="169" t="s">
        <v>1</v>
      </c>
      <c r="F1863" s="170" t="s">
        <v>202</v>
      </c>
      <c r="H1863" s="171">
        <v>1</v>
      </c>
      <c r="I1863" s="172"/>
      <c r="L1863" s="168"/>
      <c r="M1863" s="173"/>
      <c r="T1863" s="174"/>
      <c r="AT1863" s="169" t="s">
        <v>197</v>
      </c>
      <c r="AU1863" s="169" t="s">
        <v>84</v>
      </c>
      <c r="AV1863" s="14" t="s">
        <v>193</v>
      </c>
      <c r="AW1863" s="14" t="s">
        <v>30</v>
      </c>
      <c r="AX1863" s="14" t="s">
        <v>80</v>
      </c>
      <c r="AY1863" s="169" t="s">
        <v>187</v>
      </c>
    </row>
    <row r="1864" spans="2:65" s="1" customFormat="1" ht="37.9" customHeight="1">
      <c r="B1864" s="32"/>
      <c r="C1864" s="175" t="s">
        <v>1847</v>
      </c>
      <c r="D1864" s="175" t="s">
        <v>338</v>
      </c>
      <c r="E1864" s="176" t="s">
        <v>1848</v>
      </c>
      <c r="F1864" s="177" t="s">
        <v>1849</v>
      </c>
      <c r="G1864" s="178" t="s">
        <v>406</v>
      </c>
      <c r="H1864" s="179">
        <v>1</v>
      </c>
      <c r="I1864" s="180"/>
      <c r="J1864" s="181">
        <f>ROUND(I1864*H1864,2)</f>
        <v>0</v>
      </c>
      <c r="K1864" s="182"/>
      <c r="L1864" s="183"/>
      <c r="M1864" s="184" t="s">
        <v>1</v>
      </c>
      <c r="N1864" s="185" t="s">
        <v>39</v>
      </c>
      <c r="P1864" s="147">
        <f>O1864*H1864</f>
        <v>0</v>
      </c>
      <c r="Q1864" s="147">
        <v>0</v>
      </c>
      <c r="R1864" s="147">
        <f>Q1864*H1864</f>
        <v>0</v>
      </c>
      <c r="S1864" s="147">
        <v>0</v>
      </c>
      <c r="T1864" s="148">
        <f>S1864*H1864</f>
        <v>0</v>
      </c>
      <c r="AR1864" s="149" t="s">
        <v>388</v>
      </c>
      <c r="AT1864" s="149" t="s">
        <v>338</v>
      </c>
      <c r="AU1864" s="149" t="s">
        <v>84</v>
      </c>
      <c r="AY1864" s="17" t="s">
        <v>187</v>
      </c>
      <c r="BE1864" s="150">
        <f>IF(N1864="základní",J1864,0)</f>
        <v>0</v>
      </c>
      <c r="BF1864" s="150">
        <f>IF(N1864="snížená",J1864,0)</f>
        <v>0</v>
      </c>
      <c r="BG1864" s="150">
        <f>IF(N1864="zákl. přenesená",J1864,0)</f>
        <v>0</v>
      </c>
      <c r="BH1864" s="150">
        <f>IF(N1864="sníž. přenesená",J1864,0)</f>
        <v>0</v>
      </c>
      <c r="BI1864" s="150">
        <f>IF(N1864="nulová",J1864,0)</f>
        <v>0</v>
      </c>
      <c r="BJ1864" s="17" t="s">
        <v>84</v>
      </c>
      <c r="BK1864" s="150">
        <f>ROUND(I1864*H1864,2)</f>
        <v>0</v>
      </c>
      <c r="BL1864" s="17" t="s">
        <v>287</v>
      </c>
      <c r="BM1864" s="149" t="s">
        <v>1850</v>
      </c>
    </row>
    <row r="1865" spans="2:65" s="1" customFormat="1" ht="37.9" customHeight="1">
      <c r="B1865" s="32"/>
      <c r="C1865" s="137" t="s">
        <v>1851</v>
      </c>
      <c r="D1865" s="137" t="s">
        <v>189</v>
      </c>
      <c r="E1865" s="138" t="s">
        <v>1852</v>
      </c>
      <c r="F1865" s="139" t="s">
        <v>1853</v>
      </c>
      <c r="G1865" s="140" t="s">
        <v>406</v>
      </c>
      <c r="H1865" s="141">
        <v>4</v>
      </c>
      <c r="I1865" s="142"/>
      <c r="J1865" s="143">
        <f>ROUND(I1865*H1865,2)</f>
        <v>0</v>
      </c>
      <c r="K1865" s="144"/>
      <c r="L1865" s="32"/>
      <c r="M1865" s="145" t="s">
        <v>1</v>
      </c>
      <c r="N1865" s="146" t="s">
        <v>39</v>
      </c>
      <c r="P1865" s="147">
        <f>O1865*H1865</f>
        <v>0</v>
      </c>
      <c r="Q1865" s="147">
        <v>0</v>
      </c>
      <c r="R1865" s="147">
        <f>Q1865*H1865</f>
        <v>0</v>
      </c>
      <c r="S1865" s="147">
        <v>0</v>
      </c>
      <c r="T1865" s="148">
        <f>S1865*H1865</f>
        <v>0</v>
      </c>
      <c r="AR1865" s="149" t="s">
        <v>287</v>
      </c>
      <c r="AT1865" s="149" t="s">
        <v>189</v>
      </c>
      <c r="AU1865" s="149" t="s">
        <v>84</v>
      </c>
      <c r="AY1865" s="17" t="s">
        <v>187</v>
      </c>
      <c r="BE1865" s="150">
        <f>IF(N1865="základní",J1865,0)</f>
        <v>0</v>
      </c>
      <c r="BF1865" s="150">
        <f>IF(N1865="snížená",J1865,0)</f>
        <v>0</v>
      </c>
      <c r="BG1865" s="150">
        <f>IF(N1865="zákl. přenesená",J1865,0)</f>
        <v>0</v>
      </c>
      <c r="BH1865" s="150">
        <f>IF(N1865="sníž. přenesená",J1865,0)</f>
        <v>0</v>
      </c>
      <c r="BI1865" s="150">
        <f>IF(N1865="nulová",J1865,0)</f>
        <v>0</v>
      </c>
      <c r="BJ1865" s="17" t="s">
        <v>84</v>
      </c>
      <c r="BK1865" s="150">
        <f>ROUND(I1865*H1865,2)</f>
        <v>0</v>
      </c>
      <c r="BL1865" s="17" t="s">
        <v>287</v>
      </c>
      <c r="BM1865" s="149" t="s">
        <v>1854</v>
      </c>
    </row>
    <row r="1866" spans="2:65" s="1" customFormat="1" ht="107.25">
      <c r="B1866" s="32"/>
      <c r="D1866" s="151" t="s">
        <v>195</v>
      </c>
      <c r="F1866" s="152" t="s">
        <v>1825</v>
      </c>
      <c r="I1866" s="153"/>
      <c r="L1866" s="32"/>
      <c r="M1866" s="154"/>
      <c r="T1866" s="56"/>
      <c r="AT1866" s="17" t="s">
        <v>195</v>
      </c>
      <c r="AU1866" s="17" t="s">
        <v>84</v>
      </c>
    </row>
    <row r="1867" spans="2:65" s="12" customFormat="1" ht="11.25">
      <c r="B1867" s="155"/>
      <c r="D1867" s="151" t="s">
        <v>197</v>
      </c>
      <c r="E1867" s="156" t="s">
        <v>1</v>
      </c>
      <c r="F1867" s="157" t="s">
        <v>207</v>
      </c>
      <c r="H1867" s="156" t="s">
        <v>1</v>
      </c>
      <c r="I1867" s="158"/>
      <c r="L1867" s="155"/>
      <c r="M1867" s="159"/>
      <c r="T1867" s="160"/>
      <c r="AT1867" s="156" t="s">
        <v>197</v>
      </c>
      <c r="AU1867" s="156" t="s">
        <v>84</v>
      </c>
      <c r="AV1867" s="12" t="s">
        <v>80</v>
      </c>
      <c r="AW1867" s="12" t="s">
        <v>30</v>
      </c>
      <c r="AX1867" s="12" t="s">
        <v>73</v>
      </c>
      <c r="AY1867" s="156" t="s">
        <v>187</v>
      </c>
    </row>
    <row r="1868" spans="2:65" s="13" customFormat="1" ht="11.25">
      <c r="B1868" s="161"/>
      <c r="D1868" s="151" t="s">
        <v>197</v>
      </c>
      <c r="E1868" s="162" t="s">
        <v>1</v>
      </c>
      <c r="F1868" s="163" t="s">
        <v>1855</v>
      </c>
      <c r="H1868" s="164">
        <v>4</v>
      </c>
      <c r="I1868" s="165"/>
      <c r="L1868" s="161"/>
      <c r="M1868" s="166"/>
      <c r="T1868" s="167"/>
      <c r="AT1868" s="162" t="s">
        <v>197</v>
      </c>
      <c r="AU1868" s="162" t="s">
        <v>84</v>
      </c>
      <c r="AV1868" s="13" t="s">
        <v>84</v>
      </c>
      <c r="AW1868" s="13" t="s">
        <v>30</v>
      </c>
      <c r="AX1868" s="13" t="s">
        <v>73</v>
      </c>
      <c r="AY1868" s="162" t="s">
        <v>187</v>
      </c>
    </row>
    <row r="1869" spans="2:65" s="14" customFormat="1" ht="11.25">
      <c r="B1869" s="168"/>
      <c r="D1869" s="151" t="s">
        <v>197</v>
      </c>
      <c r="E1869" s="169" t="s">
        <v>1</v>
      </c>
      <c r="F1869" s="170" t="s">
        <v>202</v>
      </c>
      <c r="H1869" s="171">
        <v>4</v>
      </c>
      <c r="I1869" s="172"/>
      <c r="L1869" s="168"/>
      <c r="M1869" s="173"/>
      <c r="T1869" s="174"/>
      <c r="AT1869" s="169" t="s">
        <v>197</v>
      </c>
      <c r="AU1869" s="169" t="s">
        <v>84</v>
      </c>
      <c r="AV1869" s="14" t="s">
        <v>193</v>
      </c>
      <c r="AW1869" s="14" t="s">
        <v>30</v>
      </c>
      <c r="AX1869" s="14" t="s">
        <v>80</v>
      </c>
      <c r="AY1869" s="169" t="s">
        <v>187</v>
      </c>
    </row>
    <row r="1870" spans="2:65" s="1" customFormat="1" ht="37.9" customHeight="1">
      <c r="B1870" s="32"/>
      <c r="C1870" s="175" t="s">
        <v>1856</v>
      </c>
      <c r="D1870" s="175" t="s">
        <v>338</v>
      </c>
      <c r="E1870" s="176" t="s">
        <v>1857</v>
      </c>
      <c r="F1870" s="177" t="s">
        <v>1858</v>
      </c>
      <c r="G1870" s="178" t="s">
        <v>406</v>
      </c>
      <c r="H1870" s="179">
        <v>2</v>
      </c>
      <c r="I1870" s="180"/>
      <c r="J1870" s="181">
        <f>ROUND(I1870*H1870,2)</f>
        <v>0</v>
      </c>
      <c r="K1870" s="182"/>
      <c r="L1870" s="183"/>
      <c r="M1870" s="184" t="s">
        <v>1</v>
      </c>
      <c r="N1870" s="185" t="s">
        <v>39</v>
      </c>
      <c r="P1870" s="147">
        <f>O1870*H1870</f>
        <v>0</v>
      </c>
      <c r="Q1870" s="147">
        <v>0</v>
      </c>
      <c r="R1870" s="147">
        <f>Q1870*H1870</f>
        <v>0</v>
      </c>
      <c r="S1870" s="147">
        <v>0</v>
      </c>
      <c r="T1870" s="148">
        <f>S1870*H1870</f>
        <v>0</v>
      </c>
      <c r="AR1870" s="149" t="s">
        <v>388</v>
      </c>
      <c r="AT1870" s="149" t="s">
        <v>338</v>
      </c>
      <c r="AU1870" s="149" t="s">
        <v>84</v>
      </c>
      <c r="AY1870" s="17" t="s">
        <v>187</v>
      </c>
      <c r="BE1870" s="150">
        <f>IF(N1870="základní",J1870,0)</f>
        <v>0</v>
      </c>
      <c r="BF1870" s="150">
        <f>IF(N1870="snížená",J1870,0)</f>
        <v>0</v>
      </c>
      <c r="BG1870" s="150">
        <f>IF(N1870="zákl. přenesená",J1870,0)</f>
        <v>0</v>
      </c>
      <c r="BH1870" s="150">
        <f>IF(N1870="sníž. přenesená",J1870,0)</f>
        <v>0</v>
      </c>
      <c r="BI1870" s="150">
        <f>IF(N1870="nulová",J1870,0)</f>
        <v>0</v>
      </c>
      <c r="BJ1870" s="17" t="s">
        <v>84</v>
      </c>
      <c r="BK1870" s="150">
        <f>ROUND(I1870*H1870,2)</f>
        <v>0</v>
      </c>
      <c r="BL1870" s="17" t="s">
        <v>287</v>
      </c>
      <c r="BM1870" s="149" t="s">
        <v>1859</v>
      </c>
    </row>
    <row r="1871" spans="2:65" s="1" customFormat="1" ht="37.9" customHeight="1">
      <c r="B1871" s="32"/>
      <c r="C1871" s="175" t="s">
        <v>1860</v>
      </c>
      <c r="D1871" s="175" t="s">
        <v>338</v>
      </c>
      <c r="E1871" s="176" t="s">
        <v>1861</v>
      </c>
      <c r="F1871" s="177" t="s">
        <v>1862</v>
      </c>
      <c r="G1871" s="178" t="s">
        <v>406</v>
      </c>
      <c r="H1871" s="179">
        <v>2</v>
      </c>
      <c r="I1871" s="180"/>
      <c r="J1871" s="181">
        <f>ROUND(I1871*H1871,2)</f>
        <v>0</v>
      </c>
      <c r="K1871" s="182"/>
      <c r="L1871" s="183"/>
      <c r="M1871" s="184" t="s">
        <v>1</v>
      </c>
      <c r="N1871" s="185" t="s">
        <v>39</v>
      </c>
      <c r="P1871" s="147">
        <f>O1871*H1871</f>
        <v>0</v>
      </c>
      <c r="Q1871" s="147">
        <v>0</v>
      </c>
      <c r="R1871" s="147">
        <f>Q1871*H1871</f>
        <v>0</v>
      </c>
      <c r="S1871" s="147">
        <v>0</v>
      </c>
      <c r="T1871" s="148">
        <f>S1871*H1871</f>
        <v>0</v>
      </c>
      <c r="AR1871" s="149" t="s">
        <v>388</v>
      </c>
      <c r="AT1871" s="149" t="s">
        <v>338</v>
      </c>
      <c r="AU1871" s="149" t="s">
        <v>84</v>
      </c>
      <c r="AY1871" s="17" t="s">
        <v>187</v>
      </c>
      <c r="BE1871" s="150">
        <f>IF(N1871="základní",J1871,0)</f>
        <v>0</v>
      </c>
      <c r="BF1871" s="150">
        <f>IF(N1871="snížená",J1871,0)</f>
        <v>0</v>
      </c>
      <c r="BG1871" s="150">
        <f>IF(N1871="zákl. přenesená",J1871,0)</f>
        <v>0</v>
      </c>
      <c r="BH1871" s="150">
        <f>IF(N1871="sníž. přenesená",J1871,0)</f>
        <v>0</v>
      </c>
      <c r="BI1871" s="150">
        <f>IF(N1871="nulová",J1871,0)</f>
        <v>0</v>
      </c>
      <c r="BJ1871" s="17" t="s">
        <v>84</v>
      </c>
      <c r="BK1871" s="150">
        <f>ROUND(I1871*H1871,2)</f>
        <v>0</v>
      </c>
      <c r="BL1871" s="17" t="s">
        <v>287</v>
      </c>
      <c r="BM1871" s="149" t="s">
        <v>1863</v>
      </c>
    </row>
    <row r="1872" spans="2:65" s="1" customFormat="1" ht="37.9" customHeight="1">
      <c r="B1872" s="32"/>
      <c r="C1872" s="137" t="s">
        <v>1864</v>
      </c>
      <c r="D1872" s="137" t="s">
        <v>189</v>
      </c>
      <c r="E1872" s="138" t="s">
        <v>1865</v>
      </c>
      <c r="F1872" s="139" t="s">
        <v>1866</v>
      </c>
      <c r="G1872" s="140" t="s">
        <v>406</v>
      </c>
      <c r="H1872" s="141">
        <v>2</v>
      </c>
      <c r="I1872" s="142"/>
      <c r="J1872" s="143">
        <f>ROUND(I1872*H1872,2)</f>
        <v>0</v>
      </c>
      <c r="K1872" s="144"/>
      <c r="L1872" s="32"/>
      <c r="M1872" s="145" t="s">
        <v>1</v>
      </c>
      <c r="N1872" s="146" t="s">
        <v>39</v>
      </c>
      <c r="P1872" s="147">
        <f>O1872*H1872</f>
        <v>0</v>
      </c>
      <c r="Q1872" s="147">
        <v>0</v>
      </c>
      <c r="R1872" s="147">
        <f>Q1872*H1872</f>
        <v>0</v>
      </c>
      <c r="S1872" s="147">
        <v>0</v>
      </c>
      <c r="T1872" s="148">
        <f>S1872*H1872</f>
        <v>0</v>
      </c>
      <c r="AR1872" s="149" t="s">
        <v>287</v>
      </c>
      <c r="AT1872" s="149" t="s">
        <v>189</v>
      </c>
      <c r="AU1872" s="149" t="s">
        <v>84</v>
      </c>
      <c r="AY1872" s="17" t="s">
        <v>187</v>
      </c>
      <c r="BE1872" s="150">
        <f>IF(N1872="základní",J1872,0)</f>
        <v>0</v>
      </c>
      <c r="BF1872" s="150">
        <f>IF(N1872="snížená",J1872,0)</f>
        <v>0</v>
      </c>
      <c r="BG1872" s="150">
        <f>IF(N1872="zákl. přenesená",J1872,0)</f>
        <v>0</v>
      </c>
      <c r="BH1872" s="150">
        <f>IF(N1872="sníž. přenesená",J1872,0)</f>
        <v>0</v>
      </c>
      <c r="BI1872" s="150">
        <f>IF(N1872="nulová",J1872,0)</f>
        <v>0</v>
      </c>
      <c r="BJ1872" s="17" t="s">
        <v>84</v>
      </c>
      <c r="BK1872" s="150">
        <f>ROUND(I1872*H1872,2)</f>
        <v>0</v>
      </c>
      <c r="BL1872" s="17" t="s">
        <v>287</v>
      </c>
      <c r="BM1872" s="149" t="s">
        <v>1867</v>
      </c>
    </row>
    <row r="1873" spans="2:65" s="1" customFormat="1" ht="107.25">
      <c r="B1873" s="32"/>
      <c r="D1873" s="151" t="s">
        <v>195</v>
      </c>
      <c r="F1873" s="152" t="s">
        <v>1825</v>
      </c>
      <c r="I1873" s="153"/>
      <c r="L1873" s="32"/>
      <c r="M1873" s="154"/>
      <c r="T1873" s="56"/>
      <c r="AT1873" s="17" t="s">
        <v>195</v>
      </c>
      <c r="AU1873" s="17" t="s">
        <v>84</v>
      </c>
    </row>
    <row r="1874" spans="2:65" s="12" customFormat="1" ht="11.25">
      <c r="B1874" s="155"/>
      <c r="D1874" s="151" t="s">
        <v>197</v>
      </c>
      <c r="E1874" s="156" t="s">
        <v>1</v>
      </c>
      <c r="F1874" s="157" t="s">
        <v>207</v>
      </c>
      <c r="H1874" s="156" t="s">
        <v>1</v>
      </c>
      <c r="I1874" s="158"/>
      <c r="L1874" s="155"/>
      <c r="M1874" s="159"/>
      <c r="T1874" s="160"/>
      <c r="AT1874" s="156" t="s">
        <v>197</v>
      </c>
      <c r="AU1874" s="156" t="s">
        <v>84</v>
      </c>
      <c r="AV1874" s="12" t="s">
        <v>80</v>
      </c>
      <c r="AW1874" s="12" t="s">
        <v>30</v>
      </c>
      <c r="AX1874" s="12" t="s">
        <v>73</v>
      </c>
      <c r="AY1874" s="156" t="s">
        <v>187</v>
      </c>
    </row>
    <row r="1875" spans="2:65" s="13" customFormat="1" ht="11.25">
      <c r="B1875" s="161"/>
      <c r="D1875" s="151" t="s">
        <v>197</v>
      </c>
      <c r="E1875" s="162" t="s">
        <v>1</v>
      </c>
      <c r="F1875" s="163" t="s">
        <v>1868</v>
      </c>
      <c r="H1875" s="164">
        <v>2</v>
      </c>
      <c r="I1875" s="165"/>
      <c r="L1875" s="161"/>
      <c r="M1875" s="166"/>
      <c r="T1875" s="167"/>
      <c r="AT1875" s="162" t="s">
        <v>197</v>
      </c>
      <c r="AU1875" s="162" t="s">
        <v>84</v>
      </c>
      <c r="AV1875" s="13" t="s">
        <v>84</v>
      </c>
      <c r="AW1875" s="13" t="s">
        <v>30</v>
      </c>
      <c r="AX1875" s="13" t="s">
        <v>73</v>
      </c>
      <c r="AY1875" s="162" t="s">
        <v>187</v>
      </c>
    </row>
    <row r="1876" spans="2:65" s="14" customFormat="1" ht="11.25">
      <c r="B1876" s="168"/>
      <c r="D1876" s="151" t="s">
        <v>197</v>
      </c>
      <c r="E1876" s="169" t="s">
        <v>1</v>
      </c>
      <c r="F1876" s="170" t="s">
        <v>202</v>
      </c>
      <c r="H1876" s="171">
        <v>2</v>
      </c>
      <c r="I1876" s="172"/>
      <c r="L1876" s="168"/>
      <c r="M1876" s="173"/>
      <c r="T1876" s="174"/>
      <c r="AT1876" s="169" t="s">
        <v>197</v>
      </c>
      <c r="AU1876" s="169" t="s">
        <v>84</v>
      </c>
      <c r="AV1876" s="14" t="s">
        <v>193</v>
      </c>
      <c r="AW1876" s="14" t="s">
        <v>30</v>
      </c>
      <c r="AX1876" s="14" t="s">
        <v>80</v>
      </c>
      <c r="AY1876" s="169" t="s">
        <v>187</v>
      </c>
    </row>
    <row r="1877" spans="2:65" s="1" customFormat="1" ht="44.25" customHeight="1">
      <c r="B1877" s="32"/>
      <c r="C1877" s="175" t="s">
        <v>1869</v>
      </c>
      <c r="D1877" s="175" t="s">
        <v>338</v>
      </c>
      <c r="E1877" s="176" t="s">
        <v>1870</v>
      </c>
      <c r="F1877" s="177" t="s">
        <v>1871</v>
      </c>
      <c r="G1877" s="178" t="s">
        <v>406</v>
      </c>
      <c r="H1877" s="179">
        <v>1</v>
      </c>
      <c r="I1877" s="180"/>
      <c r="J1877" s="181">
        <f>ROUND(I1877*H1877,2)</f>
        <v>0</v>
      </c>
      <c r="K1877" s="182"/>
      <c r="L1877" s="183"/>
      <c r="M1877" s="184" t="s">
        <v>1</v>
      </c>
      <c r="N1877" s="185" t="s">
        <v>39</v>
      </c>
      <c r="P1877" s="147">
        <f>O1877*H1877</f>
        <v>0</v>
      </c>
      <c r="Q1877" s="147">
        <v>0</v>
      </c>
      <c r="R1877" s="147">
        <f>Q1877*H1877</f>
        <v>0</v>
      </c>
      <c r="S1877" s="147">
        <v>0</v>
      </c>
      <c r="T1877" s="148">
        <f>S1877*H1877</f>
        <v>0</v>
      </c>
      <c r="AR1877" s="149" t="s">
        <v>388</v>
      </c>
      <c r="AT1877" s="149" t="s">
        <v>338</v>
      </c>
      <c r="AU1877" s="149" t="s">
        <v>84</v>
      </c>
      <c r="AY1877" s="17" t="s">
        <v>187</v>
      </c>
      <c r="BE1877" s="150">
        <f>IF(N1877="základní",J1877,0)</f>
        <v>0</v>
      </c>
      <c r="BF1877" s="150">
        <f>IF(N1877="snížená",J1877,0)</f>
        <v>0</v>
      </c>
      <c r="BG1877" s="150">
        <f>IF(N1877="zákl. přenesená",J1877,0)</f>
        <v>0</v>
      </c>
      <c r="BH1877" s="150">
        <f>IF(N1877="sníž. přenesená",J1877,0)</f>
        <v>0</v>
      </c>
      <c r="BI1877" s="150">
        <f>IF(N1877="nulová",J1877,0)</f>
        <v>0</v>
      </c>
      <c r="BJ1877" s="17" t="s">
        <v>84</v>
      </c>
      <c r="BK1877" s="150">
        <f>ROUND(I1877*H1877,2)</f>
        <v>0</v>
      </c>
      <c r="BL1877" s="17" t="s">
        <v>287</v>
      </c>
      <c r="BM1877" s="149" t="s">
        <v>1872</v>
      </c>
    </row>
    <row r="1878" spans="2:65" s="1" customFormat="1" ht="44.25" customHeight="1">
      <c r="B1878" s="32"/>
      <c r="C1878" s="175" t="s">
        <v>1873</v>
      </c>
      <c r="D1878" s="175" t="s">
        <v>338</v>
      </c>
      <c r="E1878" s="176" t="s">
        <v>1874</v>
      </c>
      <c r="F1878" s="177" t="s">
        <v>1875</v>
      </c>
      <c r="G1878" s="178" t="s">
        <v>406</v>
      </c>
      <c r="H1878" s="179">
        <v>1</v>
      </c>
      <c r="I1878" s="180"/>
      <c r="J1878" s="181">
        <f>ROUND(I1878*H1878,2)</f>
        <v>0</v>
      </c>
      <c r="K1878" s="182"/>
      <c r="L1878" s="183"/>
      <c r="M1878" s="184" t="s">
        <v>1</v>
      </c>
      <c r="N1878" s="185" t="s">
        <v>39</v>
      </c>
      <c r="P1878" s="147">
        <f>O1878*H1878</f>
        <v>0</v>
      </c>
      <c r="Q1878" s="147">
        <v>0</v>
      </c>
      <c r="R1878" s="147">
        <f>Q1878*H1878</f>
        <v>0</v>
      </c>
      <c r="S1878" s="147">
        <v>0</v>
      </c>
      <c r="T1878" s="148">
        <f>S1878*H1878</f>
        <v>0</v>
      </c>
      <c r="AR1878" s="149" t="s">
        <v>388</v>
      </c>
      <c r="AT1878" s="149" t="s">
        <v>338</v>
      </c>
      <c r="AU1878" s="149" t="s">
        <v>84</v>
      </c>
      <c r="AY1878" s="17" t="s">
        <v>187</v>
      </c>
      <c r="BE1878" s="150">
        <f>IF(N1878="základní",J1878,0)</f>
        <v>0</v>
      </c>
      <c r="BF1878" s="150">
        <f>IF(N1878="snížená",J1878,0)</f>
        <v>0</v>
      </c>
      <c r="BG1878" s="150">
        <f>IF(N1878="zákl. přenesená",J1878,0)</f>
        <v>0</v>
      </c>
      <c r="BH1878" s="150">
        <f>IF(N1878="sníž. přenesená",J1878,0)</f>
        <v>0</v>
      </c>
      <c r="BI1878" s="150">
        <f>IF(N1878="nulová",J1878,0)</f>
        <v>0</v>
      </c>
      <c r="BJ1878" s="17" t="s">
        <v>84</v>
      </c>
      <c r="BK1878" s="150">
        <f>ROUND(I1878*H1878,2)</f>
        <v>0</v>
      </c>
      <c r="BL1878" s="17" t="s">
        <v>287</v>
      </c>
      <c r="BM1878" s="149" t="s">
        <v>1876</v>
      </c>
    </row>
    <row r="1879" spans="2:65" s="1" customFormat="1" ht="24.2" customHeight="1">
      <c r="B1879" s="32"/>
      <c r="C1879" s="137" t="s">
        <v>1877</v>
      </c>
      <c r="D1879" s="137" t="s">
        <v>189</v>
      </c>
      <c r="E1879" s="138" t="s">
        <v>1878</v>
      </c>
      <c r="F1879" s="139" t="s">
        <v>1879</v>
      </c>
      <c r="G1879" s="140" t="s">
        <v>406</v>
      </c>
      <c r="H1879" s="141">
        <v>2</v>
      </c>
      <c r="I1879" s="142"/>
      <c r="J1879" s="143">
        <f>ROUND(I1879*H1879,2)</f>
        <v>0</v>
      </c>
      <c r="K1879" s="144"/>
      <c r="L1879" s="32"/>
      <c r="M1879" s="145" t="s">
        <v>1</v>
      </c>
      <c r="N1879" s="146" t="s">
        <v>39</v>
      </c>
      <c r="P1879" s="147">
        <f>O1879*H1879</f>
        <v>0</v>
      </c>
      <c r="Q1879" s="147">
        <v>0</v>
      </c>
      <c r="R1879" s="147">
        <f>Q1879*H1879</f>
        <v>0</v>
      </c>
      <c r="S1879" s="147">
        <v>0</v>
      </c>
      <c r="T1879" s="148">
        <f>S1879*H1879</f>
        <v>0</v>
      </c>
      <c r="AR1879" s="149" t="s">
        <v>287</v>
      </c>
      <c r="AT1879" s="149" t="s">
        <v>189</v>
      </c>
      <c r="AU1879" s="149" t="s">
        <v>84</v>
      </c>
      <c r="AY1879" s="17" t="s">
        <v>187</v>
      </c>
      <c r="BE1879" s="150">
        <f>IF(N1879="základní",J1879,0)</f>
        <v>0</v>
      </c>
      <c r="BF1879" s="150">
        <f>IF(N1879="snížená",J1879,0)</f>
        <v>0</v>
      </c>
      <c r="BG1879" s="150">
        <f>IF(N1879="zákl. přenesená",J1879,0)</f>
        <v>0</v>
      </c>
      <c r="BH1879" s="150">
        <f>IF(N1879="sníž. přenesená",J1879,0)</f>
        <v>0</v>
      </c>
      <c r="BI1879" s="150">
        <f>IF(N1879="nulová",J1879,0)</f>
        <v>0</v>
      </c>
      <c r="BJ1879" s="17" t="s">
        <v>84</v>
      </c>
      <c r="BK1879" s="150">
        <f>ROUND(I1879*H1879,2)</f>
        <v>0</v>
      </c>
      <c r="BL1879" s="17" t="s">
        <v>287</v>
      </c>
      <c r="BM1879" s="149" t="s">
        <v>1880</v>
      </c>
    </row>
    <row r="1880" spans="2:65" s="12" customFormat="1" ht="11.25">
      <c r="B1880" s="155"/>
      <c r="D1880" s="151" t="s">
        <v>197</v>
      </c>
      <c r="E1880" s="156" t="s">
        <v>1</v>
      </c>
      <c r="F1880" s="157" t="s">
        <v>379</v>
      </c>
      <c r="H1880" s="156" t="s">
        <v>1</v>
      </c>
      <c r="I1880" s="158"/>
      <c r="L1880" s="155"/>
      <c r="M1880" s="159"/>
      <c r="T1880" s="160"/>
      <c r="AT1880" s="156" t="s">
        <v>197</v>
      </c>
      <c r="AU1880" s="156" t="s">
        <v>84</v>
      </c>
      <c r="AV1880" s="12" t="s">
        <v>80</v>
      </c>
      <c r="AW1880" s="12" t="s">
        <v>30</v>
      </c>
      <c r="AX1880" s="12" t="s">
        <v>73</v>
      </c>
      <c r="AY1880" s="156" t="s">
        <v>187</v>
      </c>
    </row>
    <row r="1881" spans="2:65" s="12" customFormat="1" ht="11.25">
      <c r="B1881" s="155"/>
      <c r="D1881" s="151" t="s">
        <v>197</v>
      </c>
      <c r="E1881" s="156" t="s">
        <v>1</v>
      </c>
      <c r="F1881" s="157" t="s">
        <v>632</v>
      </c>
      <c r="H1881" s="156" t="s">
        <v>1</v>
      </c>
      <c r="I1881" s="158"/>
      <c r="L1881" s="155"/>
      <c r="M1881" s="159"/>
      <c r="T1881" s="160"/>
      <c r="AT1881" s="156" t="s">
        <v>197</v>
      </c>
      <c r="AU1881" s="156" t="s">
        <v>84</v>
      </c>
      <c r="AV1881" s="12" t="s">
        <v>80</v>
      </c>
      <c r="AW1881" s="12" t="s">
        <v>30</v>
      </c>
      <c r="AX1881" s="12" t="s">
        <v>73</v>
      </c>
      <c r="AY1881" s="156" t="s">
        <v>187</v>
      </c>
    </row>
    <row r="1882" spans="2:65" s="13" customFormat="1" ht="11.25">
      <c r="B1882" s="161"/>
      <c r="D1882" s="151" t="s">
        <v>197</v>
      </c>
      <c r="E1882" s="162" t="s">
        <v>1</v>
      </c>
      <c r="F1882" s="163" t="s">
        <v>84</v>
      </c>
      <c r="H1882" s="164">
        <v>2</v>
      </c>
      <c r="I1882" s="165"/>
      <c r="L1882" s="161"/>
      <c r="M1882" s="166"/>
      <c r="T1882" s="167"/>
      <c r="AT1882" s="162" t="s">
        <v>197</v>
      </c>
      <c r="AU1882" s="162" t="s">
        <v>84</v>
      </c>
      <c r="AV1882" s="13" t="s">
        <v>84</v>
      </c>
      <c r="AW1882" s="13" t="s">
        <v>30</v>
      </c>
      <c r="AX1882" s="13" t="s">
        <v>73</v>
      </c>
      <c r="AY1882" s="162" t="s">
        <v>187</v>
      </c>
    </row>
    <row r="1883" spans="2:65" s="14" customFormat="1" ht="11.25">
      <c r="B1883" s="168"/>
      <c r="D1883" s="151" t="s">
        <v>197</v>
      </c>
      <c r="E1883" s="169" t="s">
        <v>1</v>
      </c>
      <c r="F1883" s="170" t="s">
        <v>202</v>
      </c>
      <c r="H1883" s="171">
        <v>2</v>
      </c>
      <c r="I1883" s="172"/>
      <c r="L1883" s="168"/>
      <c r="M1883" s="173"/>
      <c r="T1883" s="174"/>
      <c r="AT1883" s="169" t="s">
        <v>197</v>
      </c>
      <c r="AU1883" s="169" t="s">
        <v>84</v>
      </c>
      <c r="AV1883" s="14" t="s">
        <v>193</v>
      </c>
      <c r="AW1883" s="14" t="s">
        <v>30</v>
      </c>
      <c r="AX1883" s="14" t="s">
        <v>80</v>
      </c>
      <c r="AY1883" s="169" t="s">
        <v>187</v>
      </c>
    </row>
    <row r="1884" spans="2:65" s="1" customFormat="1" ht="44.25" customHeight="1">
      <c r="B1884" s="32"/>
      <c r="C1884" s="137" t="s">
        <v>1881</v>
      </c>
      <c r="D1884" s="137" t="s">
        <v>189</v>
      </c>
      <c r="E1884" s="138" t="s">
        <v>1882</v>
      </c>
      <c r="F1884" s="139" t="s">
        <v>1883</v>
      </c>
      <c r="G1884" s="140" t="s">
        <v>406</v>
      </c>
      <c r="H1884" s="141">
        <v>8</v>
      </c>
      <c r="I1884" s="142"/>
      <c r="J1884" s="143">
        <f t="shared" ref="J1884:J1893" si="20">ROUND(I1884*H1884,2)</f>
        <v>0</v>
      </c>
      <c r="K1884" s="144"/>
      <c r="L1884" s="32"/>
      <c r="M1884" s="145" t="s">
        <v>1</v>
      </c>
      <c r="N1884" s="146" t="s">
        <v>39</v>
      </c>
      <c r="P1884" s="147">
        <f t="shared" ref="P1884:P1893" si="21">O1884*H1884</f>
        <v>0</v>
      </c>
      <c r="Q1884" s="147">
        <v>0</v>
      </c>
      <c r="R1884" s="147">
        <f t="shared" ref="R1884:R1893" si="22">Q1884*H1884</f>
        <v>0</v>
      </c>
      <c r="S1884" s="147">
        <v>0</v>
      </c>
      <c r="T1884" s="148">
        <f t="shared" ref="T1884:T1893" si="23">S1884*H1884</f>
        <v>0</v>
      </c>
      <c r="AR1884" s="149" t="s">
        <v>287</v>
      </c>
      <c r="AT1884" s="149" t="s">
        <v>189</v>
      </c>
      <c r="AU1884" s="149" t="s">
        <v>84</v>
      </c>
      <c r="AY1884" s="17" t="s">
        <v>187</v>
      </c>
      <c r="BE1884" s="150">
        <f t="shared" ref="BE1884:BE1893" si="24">IF(N1884="základní",J1884,0)</f>
        <v>0</v>
      </c>
      <c r="BF1884" s="150">
        <f t="shared" ref="BF1884:BF1893" si="25">IF(N1884="snížená",J1884,0)</f>
        <v>0</v>
      </c>
      <c r="BG1884" s="150">
        <f t="shared" ref="BG1884:BG1893" si="26">IF(N1884="zákl. přenesená",J1884,0)</f>
        <v>0</v>
      </c>
      <c r="BH1884" s="150">
        <f t="shared" ref="BH1884:BH1893" si="27">IF(N1884="sníž. přenesená",J1884,0)</f>
        <v>0</v>
      </c>
      <c r="BI1884" s="150">
        <f t="shared" ref="BI1884:BI1893" si="28">IF(N1884="nulová",J1884,0)</f>
        <v>0</v>
      </c>
      <c r="BJ1884" s="17" t="s">
        <v>84</v>
      </c>
      <c r="BK1884" s="150">
        <f t="shared" ref="BK1884:BK1893" si="29">ROUND(I1884*H1884,2)</f>
        <v>0</v>
      </c>
      <c r="BL1884" s="17" t="s">
        <v>287</v>
      </c>
      <c r="BM1884" s="149" t="s">
        <v>1884</v>
      </c>
    </row>
    <row r="1885" spans="2:65" s="1" customFormat="1" ht="44.25" customHeight="1">
      <c r="B1885" s="32"/>
      <c r="C1885" s="137" t="s">
        <v>1885</v>
      </c>
      <c r="D1885" s="137" t="s">
        <v>189</v>
      </c>
      <c r="E1885" s="138" t="s">
        <v>1886</v>
      </c>
      <c r="F1885" s="139" t="s">
        <v>1887</v>
      </c>
      <c r="G1885" s="140" t="s">
        <v>406</v>
      </c>
      <c r="H1885" s="141">
        <v>1</v>
      </c>
      <c r="I1885" s="142"/>
      <c r="J1885" s="143">
        <f t="shared" si="20"/>
        <v>0</v>
      </c>
      <c r="K1885" s="144"/>
      <c r="L1885" s="32"/>
      <c r="M1885" s="145" t="s">
        <v>1</v>
      </c>
      <c r="N1885" s="146" t="s">
        <v>39</v>
      </c>
      <c r="P1885" s="147">
        <f t="shared" si="21"/>
        <v>0</v>
      </c>
      <c r="Q1885" s="147">
        <v>0</v>
      </c>
      <c r="R1885" s="147">
        <f t="shared" si="22"/>
        <v>0</v>
      </c>
      <c r="S1885" s="147">
        <v>0</v>
      </c>
      <c r="T1885" s="148">
        <f t="shared" si="23"/>
        <v>0</v>
      </c>
      <c r="AR1885" s="149" t="s">
        <v>287</v>
      </c>
      <c r="AT1885" s="149" t="s">
        <v>189</v>
      </c>
      <c r="AU1885" s="149" t="s">
        <v>84</v>
      </c>
      <c r="AY1885" s="17" t="s">
        <v>187</v>
      </c>
      <c r="BE1885" s="150">
        <f t="shared" si="24"/>
        <v>0</v>
      </c>
      <c r="BF1885" s="150">
        <f t="shared" si="25"/>
        <v>0</v>
      </c>
      <c r="BG1885" s="150">
        <f t="shared" si="26"/>
        <v>0</v>
      </c>
      <c r="BH1885" s="150">
        <f t="shared" si="27"/>
        <v>0</v>
      </c>
      <c r="BI1885" s="150">
        <f t="shared" si="28"/>
        <v>0</v>
      </c>
      <c r="BJ1885" s="17" t="s">
        <v>84</v>
      </c>
      <c r="BK1885" s="150">
        <f t="shared" si="29"/>
        <v>0</v>
      </c>
      <c r="BL1885" s="17" t="s">
        <v>287</v>
      </c>
      <c r="BM1885" s="149" t="s">
        <v>1888</v>
      </c>
    </row>
    <row r="1886" spans="2:65" s="1" customFormat="1" ht="44.25" customHeight="1">
      <c r="B1886" s="32"/>
      <c r="C1886" s="137" t="s">
        <v>1889</v>
      </c>
      <c r="D1886" s="137" t="s">
        <v>189</v>
      </c>
      <c r="E1886" s="138" t="s">
        <v>1890</v>
      </c>
      <c r="F1886" s="139" t="s">
        <v>1891</v>
      </c>
      <c r="G1886" s="140" t="s">
        <v>406</v>
      </c>
      <c r="H1886" s="141">
        <v>4</v>
      </c>
      <c r="I1886" s="142"/>
      <c r="J1886" s="143">
        <f t="shared" si="20"/>
        <v>0</v>
      </c>
      <c r="K1886" s="144"/>
      <c r="L1886" s="32"/>
      <c r="M1886" s="145" t="s">
        <v>1</v>
      </c>
      <c r="N1886" s="146" t="s">
        <v>39</v>
      </c>
      <c r="P1886" s="147">
        <f t="shared" si="21"/>
        <v>0</v>
      </c>
      <c r="Q1886" s="147">
        <v>0</v>
      </c>
      <c r="R1886" s="147">
        <f t="shared" si="22"/>
        <v>0</v>
      </c>
      <c r="S1886" s="147">
        <v>0</v>
      </c>
      <c r="T1886" s="148">
        <f t="shared" si="23"/>
        <v>0</v>
      </c>
      <c r="AR1886" s="149" t="s">
        <v>287</v>
      </c>
      <c r="AT1886" s="149" t="s">
        <v>189</v>
      </c>
      <c r="AU1886" s="149" t="s">
        <v>84</v>
      </c>
      <c r="AY1886" s="17" t="s">
        <v>187</v>
      </c>
      <c r="BE1886" s="150">
        <f t="shared" si="24"/>
        <v>0</v>
      </c>
      <c r="BF1886" s="150">
        <f t="shared" si="25"/>
        <v>0</v>
      </c>
      <c r="BG1886" s="150">
        <f t="shared" si="26"/>
        <v>0</v>
      </c>
      <c r="BH1886" s="150">
        <f t="shared" si="27"/>
        <v>0</v>
      </c>
      <c r="BI1886" s="150">
        <f t="shared" si="28"/>
        <v>0</v>
      </c>
      <c r="BJ1886" s="17" t="s">
        <v>84</v>
      </c>
      <c r="BK1886" s="150">
        <f t="shared" si="29"/>
        <v>0</v>
      </c>
      <c r="BL1886" s="17" t="s">
        <v>287</v>
      </c>
      <c r="BM1886" s="149" t="s">
        <v>1892</v>
      </c>
    </row>
    <row r="1887" spans="2:65" s="1" customFormat="1" ht="44.25" customHeight="1">
      <c r="B1887" s="32"/>
      <c r="C1887" s="137" t="s">
        <v>1893</v>
      </c>
      <c r="D1887" s="137" t="s">
        <v>189</v>
      </c>
      <c r="E1887" s="138" t="s">
        <v>1894</v>
      </c>
      <c r="F1887" s="139" t="s">
        <v>1895</v>
      </c>
      <c r="G1887" s="140" t="s">
        <v>406</v>
      </c>
      <c r="H1887" s="141">
        <v>1</v>
      </c>
      <c r="I1887" s="142"/>
      <c r="J1887" s="143">
        <f t="shared" si="20"/>
        <v>0</v>
      </c>
      <c r="K1887" s="144"/>
      <c r="L1887" s="32"/>
      <c r="M1887" s="145" t="s">
        <v>1</v>
      </c>
      <c r="N1887" s="146" t="s">
        <v>39</v>
      </c>
      <c r="P1887" s="147">
        <f t="shared" si="21"/>
        <v>0</v>
      </c>
      <c r="Q1887" s="147">
        <v>0</v>
      </c>
      <c r="R1887" s="147">
        <f t="shared" si="22"/>
        <v>0</v>
      </c>
      <c r="S1887" s="147">
        <v>0</v>
      </c>
      <c r="T1887" s="148">
        <f t="shared" si="23"/>
        <v>0</v>
      </c>
      <c r="AR1887" s="149" t="s">
        <v>287</v>
      </c>
      <c r="AT1887" s="149" t="s">
        <v>189</v>
      </c>
      <c r="AU1887" s="149" t="s">
        <v>84</v>
      </c>
      <c r="AY1887" s="17" t="s">
        <v>187</v>
      </c>
      <c r="BE1887" s="150">
        <f t="shared" si="24"/>
        <v>0</v>
      </c>
      <c r="BF1887" s="150">
        <f t="shared" si="25"/>
        <v>0</v>
      </c>
      <c r="BG1887" s="150">
        <f t="shared" si="26"/>
        <v>0</v>
      </c>
      <c r="BH1887" s="150">
        <f t="shared" si="27"/>
        <v>0</v>
      </c>
      <c r="BI1887" s="150">
        <f t="shared" si="28"/>
        <v>0</v>
      </c>
      <c r="BJ1887" s="17" t="s">
        <v>84</v>
      </c>
      <c r="BK1887" s="150">
        <f t="shared" si="29"/>
        <v>0</v>
      </c>
      <c r="BL1887" s="17" t="s">
        <v>287</v>
      </c>
      <c r="BM1887" s="149" t="s">
        <v>1896</v>
      </c>
    </row>
    <row r="1888" spans="2:65" s="1" customFormat="1" ht="44.25" customHeight="1">
      <c r="B1888" s="32"/>
      <c r="C1888" s="137" t="s">
        <v>1897</v>
      </c>
      <c r="D1888" s="137" t="s">
        <v>189</v>
      </c>
      <c r="E1888" s="138" t="s">
        <v>1898</v>
      </c>
      <c r="F1888" s="139" t="s">
        <v>1899</v>
      </c>
      <c r="G1888" s="140" t="s">
        <v>406</v>
      </c>
      <c r="H1888" s="141">
        <v>3</v>
      </c>
      <c r="I1888" s="142"/>
      <c r="J1888" s="143">
        <f t="shared" si="20"/>
        <v>0</v>
      </c>
      <c r="K1888" s="144"/>
      <c r="L1888" s="32"/>
      <c r="M1888" s="145" t="s">
        <v>1</v>
      </c>
      <c r="N1888" s="146" t="s">
        <v>39</v>
      </c>
      <c r="P1888" s="147">
        <f t="shared" si="21"/>
        <v>0</v>
      </c>
      <c r="Q1888" s="147">
        <v>0</v>
      </c>
      <c r="R1888" s="147">
        <f t="shared" si="22"/>
        <v>0</v>
      </c>
      <c r="S1888" s="147">
        <v>0</v>
      </c>
      <c r="T1888" s="148">
        <f t="shared" si="23"/>
        <v>0</v>
      </c>
      <c r="AR1888" s="149" t="s">
        <v>287</v>
      </c>
      <c r="AT1888" s="149" t="s">
        <v>189</v>
      </c>
      <c r="AU1888" s="149" t="s">
        <v>84</v>
      </c>
      <c r="AY1888" s="17" t="s">
        <v>187</v>
      </c>
      <c r="BE1888" s="150">
        <f t="shared" si="24"/>
        <v>0</v>
      </c>
      <c r="BF1888" s="150">
        <f t="shared" si="25"/>
        <v>0</v>
      </c>
      <c r="BG1888" s="150">
        <f t="shared" si="26"/>
        <v>0</v>
      </c>
      <c r="BH1888" s="150">
        <f t="shared" si="27"/>
        <v>0</v>
      </c>
      <c r="BI1888" s="150">
        <f t="shared" si="28"/>
        <v>0</v>
      </c>
      <c r="BJ1888" s="17" t="s">
        <v>84</v>
      </c>
      <c r="BK1888" s="150">
        <f t="shared" si="29"/>
        <v>0</v>
      </c>
      <c r="BL1888" s="17" t="s">
        <v>287</v>
      </c>
      <c r="BM1888" s="149" t="s">
        <v>1900</v>
      </c>
    </row>
    <row r="1889" spans="2:65" s="1" customFormat="1" ht="44.25" customHeight="1">
      <c r="B1889" s="32"/>
      <c r="C1889" s="137" t="s">
        <v>1901</v>
      </c>
      <c r="D1889" s="137" t="s">
        <v>189</v>
      </c>
      <c r="E1889" s="138" t="s">
        <v>1902</v>
      </c>
      <c r="F1889" s="139" t="s">
        <v>1903</v>
      </c>
      <c r="G1889" s="140" t="s">
        <v>406</v>
      </c>
      <c r="H1889" s="141">
        <v>4</v>
      </c>
      <c r="I1889" s="142"/>
      <c r="J1889" s="143">
        <f t="shared" si="20"/>
        <v>0</v>
      </c>
      <c r="K1889" s="144"/>
      <c r="L1889" s="32"/>
      <c r="M1889" s="145" t="s">
        <v>1</v>
      </c>
      <c r="N1889" s="146" t="s">
        <v>39</v>
      </c>
      <c r="P1889" s="147">
        <f t="shared" si="21"/>
        <v>0</v>
      </c>
      <c r="Q1889" s="147">
        <v>0</v>
      </c>
      <c r="R1889" s="147">
        <f t="shared" si="22"/>
        <v>0</v>
      </c>
      <c r="S1889" s="147">
        <v>0</v>
      </c>
      <c r="T1889" s="148">
        <f t="shared" si="23"/>
        <v>0</v>
      </c>
      <c r="AR1889" s="149" t="s">
        <v>287</v>
      </c>
      <c r="AT1889" s="149" t="s">
        <v>189</v>
      </c>
      <c r="AU1889" s="149" t="s">
        <v>84</v>
      </c>
      <c r="AY1889" s="17" t="s">
        <v>187</v>
      </c>
      <c r="BE1889" s="150">
        <f t="shared" si="24"/>
        <v>0</v>
      </c>
      <c r="BF1889" s="150">
        <f t="shared" si="25"/>
        <v>0</v>
      </c>
      <c r="BG1889" s="150">
        <f t="shared" si="26"/>
        <v>0</v>
      </c>
      <c r="BH1889" s="150">
        <f t="shared" si="27"/>
        <v>0</v>
      </c>
      <c r="BI1889" s="150">
        <f t="shared" si="28"/>
        <v>0</v>
      </c>
      <c r="BJ1889" s="17" t="s">
        <v>84</v>
      </c>
      <c r="BK1889" s="150">
        <f t="shared" si="29"/>
        <v>0</v>
      </c>
      <c r="BL1889" s="17" t="s">
        <v>287</v>
      </c>
      <c r="BM1889" s="149" t="s">
        <v>1904</v>
      </c>
    </row>
    <row r="1890" spans="2:65" s="1" customFormat="1" ht="44.25" customHeight="1">
      <c r="B1890" s="32"/>
      <c r="C1890" s="137" t="s">
        <v>1905</v>
      </c>
      <c r="D1890" s="137" t="s">
        <v>189</v>
      </c>
      <c r="E1890" s="138" t="s">
        <v>1906</v>
      </c>
      <c r="F1890" s="139" t="s">
        <v>1907</v>
      </c>
      <c r="G1890" s="140" t="s">
        <v>406</v>
      </c>
      <c r="H1890" s="141">
        <v>4</v>
      </c>
      <c r="I1890" s="142"/>
      <c r="J1890" s="143">
        <f t="shared" si="20"/>
        <v>0</v>
      </c>
      <c r="K1890" s="144"/>
      <c r="L1890" s="32"/>
      <c r="M1890" s="145" t="s">
        <v>1</v>
      </c>
      <c r="N1890" s="146" t="s">
        <v>39</v>
      </c>
      <c r="P1890" s="147">
        <f t="shared" si="21"/>
        <v>0</v>
      </c>
      <c r="Q1890" s="147">
        <v>0</v>
      </c>
      <c r="R1890" s="147">
        <f t="shared" si="22"/>
        <v>0</v>
      </c>
      <c r="S1890" s="147">
        <v>0</v>
      </c>
      <c r="T1890" s="148">
        <f t="shared" si="23"/>
        <v>0</v>
      </c>
      <c r="AR1890" s="149" t="s">
        <v>287</v>
      </c>
      <c r="AT1890" s="149" t="s">
        <v>189</v>
      </c>
      <c r="AU1890" s="149" t="s">
        <v>84</v>
      </c>
      <c r="AY1890" s="17" t="s">
        <v>187</v>
      </c>
      <c r="BE1890" s="150">
        <f t="shared" si="24"/>
        <v>0</v>
      </c>
      <c r="BF1890" s="150">
        <f t="shared" si="25"/>
        <v>0</v>
      </c>
      <c r="BG1890" s="150">
        <f t="shared" si="26"/>
        <v>0</v>
      </c>
      <c r="BH1890" s="150">
        <f t="shared" si="27"/>
        <v>0</v>
      </c>
      <c r="BI1890" s="150">
        <f t="shared" si="28"/>
        <v>0</v>
      </c>
      <c r="BJ1890" s="17" t="s">
        <v>84</v>
      </c>
      <c r="BK1890" s="150">
        <f t="shared" si="29"/>
        <v>0</v>
      </c>
      <c r="BL1890" s="17" t="s">
        <v>287</v>
      </c>
      <c r="BM1890" s="149" t="s">
        <v>1908</v>
      </c>
    </row>
    <row r="1891" spans="2:65" s="1" customFormat="1" ht="44.25" customHeight="1">
      <c r="B1891" s="32"/>
      <c r="C1891" s="137" t="s">
        <v>1909</v>
      </c>
      <c r="D1891" s="137" t="s">
        <v>189</v>
      </c>
      <c r="E1891" s="138" t="s">
        <v>1910</v>
      </c>
      <c r="F1891" s="139" t="s">
        <v>1911</v>
      </c>
      <c r="G1891" s="140" t="s">
        <v>406</v>
      </c>
      <c r="H1891" s="141">
        <v>8</v>
      </c>
      <c r="I1891" s="142"/>
      <c r="J1891" s="143">
        <f t="shared" si="20"/>
        <v>0</v>
      </c>
      <c r="K1891" s="144"/>
      <c r="L1891" s="32"/>
      <c r="M1891" s="145" t="s">
        <v>1</v>
      </c>
      <c r="N1891" s="146" t="s">
        <v>39</v>
      </c>
      <c r="P1891" s="147">
        <f t="shared" si="21"/>
        <v>0</v>
      </c>
      <c r="Q1891" s="147">
        <v>0</v>
      </c>
      <c r="R1891" s="147">
        <f t="shared" si="22"/>
        <v>0</v>
      </c>
      <c r="S1891" s="147">
        <v>0</v>
      </c>
      <c r="T1891" s="148">
        <f t="shared" si="23"/>
        <v>0</v>
      </c>
      <c r="AR1891" s="149" t="s">
        <v>287</v>
      </c>
      <c r="AT1891" s="149" t="s">
        <v>189</v>
      </c>
      <c r="AU1891" s="149" t="s">
        <v>84</v>
      </c>
      <c r="AY1891" s="17" t="s">
        <v>187</v>
      </c>
      <c r="BE1891" s="150">
        <f t="shared" si="24"/>
        <v>0</v>
      </c>
      <c r="BF1891" s="150">
        <f t="shared" si="25"/>
        <v>0</v>
      </c>
      <c r="BG1891" s="150">
        <f t="shared" si="26"/>
        <v>0</v>
      </c>
      <c r="BH1891" s="150">
        <f t="shared" si="27"/>
        <v>0</v>
      </c>
      <c r="BI1891" s="150">
        <f t="shared" si="28"/>
        <v>0</v>
      </c>
      <c r="BJ1891" s="17" t="s">
        <v>84</v>
      </c>
      <c r="BK1891" s="150">
        <f t="shared" si="29"/>
        <v>0</v>
      </c>
      <c r="BL1891" s="17" t="s">
        <v>287</v>
      </c>
      <c r="BM1891" s="149" t="s">
        <v>1912</v>
      </c>
    </row>
    <row r="1892" spans="2:65" s="1" customFormat="1" ht="44.25" customHeight="1">
      <c r="B1892" s="32"/>
      <c r="C1892" s="137" t="s">
        <v>1913</v>
      </c>
      <c r="D1892" s="137" t="s">
        <v>189</v>
      </c>
      <c r="E1892" s="138" t="s">
        <v>1914</v>
      </c>
      <c r="F1892" s="139" t="s">
        <v>1915</v>
      </c>
      <c r="G1892" s="140" t="s">
        <v>406</v>
      </c>
      <c r="H1892" s="141">
        <v>8</v>
      </c>
      <c r="I1892" s="142"/>
      <c r="J1892" s="143">
        <f t="shared" si="20"/>
        <v>0</v>
      </c>
      <c r="K1892" s="144"/>
      <c r="L1892" s="32"/>
      <c r="M1892" s="145" t="s">
        <v>1</v>
      </c>
      <c r="N1892" s="146" t="s">
        <v>39</v>
      </c>
      <c r="P1892" s="147">
        <f t="shared" si="21"/>
        <v>0</v>
      </c>
      <c r="Q1892" s="147">
        <v>0</v>
      </c>
      <c r="R1892" s="147">
        <f t="shared" si="22"/>
        <v>0</v>
      </c>
      <c r="S1892" s="147">
        <v>0</v>
      </c>
      <c r="T1892" s="148">
        <f t="shared" si="23"/>
        <v>0</v>
      </c>
      <c r="AR1892" s="149" t="s">
        <v>287</v>
      </c>
      <c r="AT1892" s="149" t="s">
        <v>189</v>
      </c>
      <c r="AU1892" s="149" t="s">
        <v>84</v>
      </c>
      <c r="AY1892" s="17" t="s">
        <v>187</v>
      </c>
      <c r="BE1892" s="150">
        <f t="shared" si="24"/>
        <v>0</v>
      </c>
      <c r="BF1892" s="150">
        <f t="shared" si="25"/>
        <v>0</v>
      </c>
      <c r="BG1892" s="150">
        <f t="shared" si="26"/>
        <v>0</v>
      </c>
      <c r="BH1892" s="150">
        <f t="shared" si="27"/>
        <v>0</v>
      </c>
      <c r="BI1892" s="150">
        <f t="shared" si="28"/>
        <v>0</v>
      </c>
      <c r="BJ1892" s="17" t="s">
        <v>84</v>
      </c>
      <c r="BK1892" s="150">
        <f t="shared" si="29"/>
        <v>0</v>
      </c>
      <c r="BL1892" s="17" t="s">
        <v>287</v>
      </c>
      <c r="BM1892" s="149" t="s">
        <v>1916</v>
      </c>
    </row>
    <row r="1893" spans="2:65" s="1" customFormat="1" ht="24.2" customHeight="1">
      <c r="B1893" s="32"/>
      <c r="C1893" s="137" t="s">
        <v>1917</v>
      </c>
      <c r="D1893" s="137" t="s">
        <v>189</v>
      </c>
      <c r="E1893" s="138" t="s">
        <v>1918</v>
      </c>
      <c r="F1893" s="139" t="s">
        <v>1919</v>
      </c>
      <c r="G1893" s="140" t="s">
        <v>406</v>
      </c>
      <c r="H1893" s="141">
        <v>4</v>
      </c>
      <c r="I1893" s="142"/>
      <c r="J1893" s="143">
        <f t="shared" si="20"/>
        <v>0</v>
      </c>
      <c r="K1893" s="144"/>
      <c r="L1893" s="32"/>
      <c r="M1893" s="145" t="s">
        <v>1</v>
      </c>
      <c r="N1893" s="146" t="s">
        <v>39</v>
      </c>
      <c r="P1893" s="147">
        <f t="shared" si="21"/>
        <v>0</v>
      </c>
      <c r="Q1893" s="147">
        <v>0</v>
      </c>
      <c r="R1893" s="147">
        <f t="shared" si="22"/>
        <v>0</v>
      </c>
      <c r="S1893" s="147">
        <v>0</v>
      </c>
      <c r="T1893" s="148">
        <f t="shared" si="23"/>
        <v>0</v>
      </c>
      <c r="AR1893" s="149" t="s">
        <v>287</v>
      </c>
      <c r="AT1893" s="149" t="s">
        <v>189</v>
      </c>
      <c r="AU1893" s="149" t="s">
        <v>84</v>
      </c>
      <c r="AY1893" s="17" t="s">
        <v>187</v>
      </c>
      <c r="BE1893" s="150">
        <f t="shared" si="24"/>
        <v>0</v>
      </c>
      <c r="BF1893" s="150">
        <f t="shared" si="25"/>
        <v>0</v>
      </c>
      <c r="BG1893" s="150">
        <f t="shared" si="26"/>
        <v>0</v>
      </c>
      <c r="BH1893" s="150">
        <f t="shared" si="27"/>
        <v>0</v>
      </c>
      <c r="BI1893" s="150">
        <f t="shared" si="28"/>
        <v>0</v>
      </c>
      <c r="BJ1893" s="17" t="s">
        <v>84</v>
      </c>
      <c r="BK1893" s="150">
        <f t="shared" si="29"/>
        <v>0</v>
      </c>
      <c r="BL1893" s="17" t="s">
        <v>287</v>
      </c>
      <c r="BM1893" s="149" t="s">
        <v>1920</v>
      </c>
    </row>
    <row r="1894" spans="2:65" s="13" customFormat="1" ht="11.25">
      <c r="B1894" s="161"/>
      <c r="D1894" s="151" t="s">
        <v>197</v>
      </c>
      <c r="E1894" s="162" t="s">
        <v>1</v>
      </c>
      <c r="F1894" s="163" t="s">
        <v>1855</v>
      </c>
      <c r="H1894" s="164">
        <v>4</v>
      </c>
      <c r="I1894" s="165"/>
      <c r="L1894" s="161"/>
      <c r="M1894" s="166"/>
      <c r="T1894" s="167"/>
      <c r="AT1894" s="162" t="s">
        <v>197</v>
      </c>
      <c r="AU1894" s="162" t="s">
        <v>84</v>
      </c>
      <c r="AV1894" s="13" t="s">
        <v>84</v>
      </c>
      <c r="AW1894" s="13" t="s">
        <v>30</v>
      </c>
      <c r="AX1894" s="13" t="s">
        <v>73</v>
      </c>
      <c r="AY1894" s="162" t="s">
        <v>187</v>
      </c>
    </row>
    <row r="1895" spans="2:65" s="14" customFormat="1" ht="11.25">
      <c r="B1895" s="168"/>
      <c r="D1895" s="151" t="s">
        <v>197</v>
      </c>
      <c r="E1895" s="169" t="s">
        <v>1</v>
      </c>
      <c r="F1895" s="170" t="s">
        <v>202</v>
      </c>
      <c r="H1895" s="171">
        <v>4</v>
      </c>
      <c r="I1895" s="172"/>
      <c r="L1895" s="168"/>
      <c r="M1895" s="173"/>
      <c r="T1895" s="174"/>
      <c r="AT1895" s="169" t="s">
        <v>197</v>
      </c>
      <c r="AU1895" s="169" t="s">
        <v>84</v>
      </c>
      <c r="AV1895" s="14" t="s">
        <v>193</v>
      </c>
      <c r="AW1895" s="14" t="s">
        <v>30</v>
      </c>
      <c r="AX1895" s="14" t="s">
        <v>80</v>
      </c>
      <c r="AY1895" s="169" t="s">
        <v>187</v>
      </c>
    </row>
    <row r="1896" spans="2:65" s="1" customFormat="1" ht="33" customHeight="1">
      <c r="B1896" s="32"/>
      <c r="C1896" s="137" t="s">
        <v>1921</v>
      </c>
      <c r="D1896" s="137" t="s">
        <v>189</v>
      </c>
      <c r="E1896" s="138" t="s">
        <v>1922</v>
      </c>
      <c r="F1896" s="139" t="s">
        <v>1923</v>
      </c>
      <c r="G1896" s="140" t="s">
        <v>406</v>
      </c>
      <c r="H1896" s="141">
        <v>16</v>
      </c>
      <c r="I1896" s="142"/>
      <c r="J1896" s="143">
        <f>ROUND(I1896*H1896,2)</f>
        <v>0</v>
      </c>
      <c r="K1896" s="144"/>
      <c r="L1896" s="32"/>
      <c r="M1896" s="145" t="s">
        <v>1</v>
      </c>
      <c r="N1896" s="146" t="s">
        <v>39</v>
      </c>
      <c r="P1896" s="147">
        <f>O1896*H1896</f>
        <v>0</v>
      </c>
      <c r="Q1896" s="147">
        <v>0</v>
      </c>
      <c r="R1896" s="147">
        <f>Q1896*H1896</f>
        <v>0</v>
      </c>
      <c r="S1896" s="147">
        <v>0</v>
      </c>
      <c r="T1896" s="148">
        <f>S1896*H1896</f>
        <v>0</v>
      </c>
      <c r="AR1896" s="149" t="s">
        <v>287</v>
      </c>
      <c r="AT1896" s="149" t="s">
        <v>189</v>
      </c>
      <c r="AU1896" s="149" t="s">
        <v>84</v>
      </c>
      <c r="AY1896" s="17" t="s">
        <v>187</v>
      </c>
      <c r="BE1896" s="150">
        <f>IF(N1896="základní",J1896,0)</f>
        <v>0</v>
      </c>
      <c r="BF1896" s="150">
        <f>IF(N1896="snížená",J1896,0)</f>
        <v>0</v>
      </c>
      <c r="BG1896" s="150">
        <f>IF(N1896="zákl. přenesená",J1896,0)</f>
        <v>0</v>
      </c>
      <c r="BH1896" s="150">
        <f>IF(N1896="sníž. přenesená",J1896,0)</f>
        <v>0</v>
      </c>
      <c r="BI1896" s="150">
        <f>IF(N1896="nulová",J1896,0)</f>
        <v>0</v>
      </c>
      <c r="BJ1896" s="17" t="s">
        <v>84</v>
      </c>
      <c r="BK1896" s="150">
        <f>ROUND(I1896*H1896,2)</f>
        <v>0</v>
      </c>
      <c r="BL1896" s="17" t="s">
        <v>287</v>
      </c>
      <c r="BM1896" s="149" t="s">
        <v>1924</v>
      </c>
    </row>
    <row r="1897" spans="2:65" s="13" customFormat="1" ht="11.25">
      <c r="B1897" s="161"/>
      <c r="D1897" s="151" t="s">
        <v>197</v>
      </c>
      <c r="E1897" s="162" t="s">
        <v>1</v>
      </c>
      <c r="F1897" s="163" t="s">
        <v>1925</v>
      </c>
      <c r="H1897" s="164">
        <v>16</v>
      </c>
      <c r="I1897" s="165"/>
      <c r="L1897" s="161"/>
      <c r="M1897" s="166"/>
      <c r="T1897" s="167"/>
      <c r="AT1897" s="162" t="s">
        <v>197</v>
      </c>
      <c r="AU1897" s="162" t="s">
        <v>84</v>
      </c>
      <c r="AV1897" s="13" t="s">
        <v>84</v>
      </c>
      <c r="AW1897" s="13" t="s">
        <v>30</v>
      </c>
      <c r="AX1897" s="13" t="s">
        <v>73</v>
      </c>
      <c r="AY1897" s="162" t="s">
        <v>187</v>
      </c>
    </row>
    <row r="1898" spans="2:65" s="14" customFormat="1" ht="11.25">
      <c r="B1898" s="168"/>
      <c r="D1898" s="151" t="s">
        <v>197</v>
      </c>
      <c r="E1898" s="169" t="s">
        <v>1</v>
      </c>
      <c r="F1898" s="170" t="s">
        <v>202</v>
      </c>
      <c r="H1898" s="171">
        <v>16</v>
      </c>
      <c r="I1898" s="172"/>
      <c r="L1898" s="168"/>
      <c r="M1898" s="173"/>
      <c r="T1898" s="174"/>
      <c r="AT1898" s="169" t="s">
        <v>197</v>
      </c>
      <c r="AU1898" s="169" t="s">
        <v>84</v>
      </c>
      <c r="AV1898" s="14" t="s">
        <v>193</v>
      </c>
      <c r="AW1898" s="14" t="s">
        <v>30</v>
      </c>
      <c r="AX1898" s="14" t="s">
        <v>80</v>
      </c>
      <c r="AY1898" s="169" t="s">
        <v>187</v>
      </c>
    </row>
    <row r="1899" spans="2:65" s="1" customFormat="1" ht="44.25" customHeight="1">
      <c r="B1899" s="32"/>
      <c r="C1899" s="137" t="s">
        <v>1926</v>
      </c>
      <c r="D1899" s="137" t="s">
        <v>189</v>
      </c>
      <c r="E1899" s="138" t="s">
        <v>1927</v>
      </c>
      <c r="F1899" s="139" t="s">
        <v>1928</v>
      </c>
      <c r="G1899" s="140" t="s">
        <v>406</v>
      </c>
      <c r="H1899" s="141">
        <v>2</v>
      </c>
      <c r="I1899" s="142"/>
      <c r="J1899" s="143">
        <f>ROUND(I1899*H1899,2)</f>
        <v>0</v>
      </c>
      <c r="K1899" s="144"/>
      <c r="L1899" s="32"/>
      <c r="M1899" s="145" t="s">
        <v>1</v>
      </c>
      <c r="N1899" s="146" t="s">
        <v>39</v>
      </c>
      <c r="P1899" s="147">
        <f>O1899*H1899</f>
        <v>0</v>
      </c>
      <c r="Q1899" s="147">
        <v>0</v>
      </c>
      <c r="R1899" s="147">
        <f>Q1899*H1899</f>
        <v>0</v>
      </c>
      <c r="S1899" s="147">
        <v>0</v>
      </c>
      <c r="T1899" s="148">
        <f>S1899*H1899</f>
        <v>0</v>
      </c>
      <c r="AR1899" s="149" t="s">
        <v>287</v>
      </c>
      <c r="AT1899" s="149" t="s">
        <v>189</v>
      </c>
      <c r="AU1899" s="149" t="s">
        <v>84</v>
      </c>
      <c r="AY1899" s="17" t="s">
        <v>187</v>
      </c>
      <c r="BE1899" s="150">
        <f>IF(N1899="základní",J1899,0)</f>
        <v>0</v>
      </c>
      <c r="BF1899" s="150">
        <f>IF(N1899="snížená",J1899,0)</f>
        <v>0</v>
      </c>
      <c r="BG1899" s="150">
        <f>IF(N1899="zákl. přenesená",J1899,0)</f>
        <v>0</v>
      </c>
      <c r="BH1899" s="150">
        <f>IF(N1899="sníž. přenesená",J1899,0)</f>
        <v>0</v>
      </c>
      <c r="BI1899" s="150">
        <f>IF(N1899="nulová",J1899,0)</f>
        <v>0</v>
      </c>
      <c r="BJ1899" s="17" t="s">
        <v>84</v>
      </c>
      <c r="BK1899" s="150">
        <f>ROUND(I1899*H1899,2)</f>
        <v>0</v>
      </c>
      <c r="BL1899" s="17" t="s">
        <v>287</v>
      </c>
      <c r="BM1899" s="149" t="s">
        <v>1929</v>
      </c>
    </row>
    <row r="1900" spans="2:65" s="1" customFormat="1" ht="44.25" customHeight="1">
      <c r="B1900" s="32"/>
      <c r="C1900" s="137" t="s">
        <v>1930</v>
      </c>
      <c r="D1900" s="137" t="s">
        <v>189</v>
      </c>
      <c r="E1900" s="138" t="s">
        <v>1931</v>
      </c>
      <c r="F1900" s="139" t="s">
        <v>1932</v>
      </c>
      <c r="G1900" s="140" t="s">
        <v>406</v>
      </c>
      <c r="H1900" s="141">
        <v>2</v>
      </c>
      <c r="I1900" s="142"/>
      <c r="J1900" s="143">
        <f>ROUND(I1900*H1900,2)</f>
        <v>0</v>
      </c>
      <c r="K1900" s="144"/>
      <c r="L1900" s="32"/>
      <c r="M1900" s="145" t="s">
        <v>1</v>
      </c>
      <c r="N1900" s="146" t="s">
        <v>39</v>
      </c>
      <c r="P1900" s="147">
        <f>O1900*H1900</f>
        <v>0</v>
      </c>
      <c r="Q1900" s="147">
        <v>0</v>
      </c>
      <c r="R1900" s="147">
        <f>Q1900*H1900</f>
        <v>0</v>
      </c>
      <c r="S1900" s="147">
        <v>0</v>
      </c>
      <c r="T1900" s="148">
        <f>S1900*H1900</f>
        <v>0</v>
      </c>
      <c r="AR1900" s="149" t="s">
        <v>287</v>
      </c>
      <c r="AT1900" s="149" t="s">
        <v>189</v>
      </c>
      <c r="AU1900" s="149" t="s">
        <v>84</v>
      </c>
      <c r="AY1900" s="17" t="s">
        <v>187</v>
      </c>
      <c r="BE1900" s="150">
        <f>IF(N1900="základní",J1900,0)</f>
        <v>0</v>
      </c>
      <c r="BF1900" s="150">
        <f>IF(N1900="snížená",J1900,0)</f>
        <v>0</v>
      </c>
      <c r="BG1900" s="150">
        <f>IF(N1900="zákl. přenesená",J1900,0)</f>
        <v>0</v>
      </c>
      <c r="BH1900" s="150">
        <f>IF(N1900="sníž. přenesená",J1900,0)</f>
        <v>0</v>
      </c>
      <c r="BI1900" s="150">
        <f>IF(N1900="nulová",J1900,0)</f>
        <v>0</v>
      </c>
      <c r="BJ1900" s="17" t="s">
        <v>84</v>
      </c>
      <c r="BK1900" s="150">
        <f>ROUND(I1900*H1900,2)</f>
        <v>0</v>
      </c>
      <c r="BL1900" s="17" t="s">
        <v>287</v>
      </c>
      <c r="BM1900" s="149" t="s">
        <v>1933</v>
      </c>
    </row>
    <row r="1901" spans="2:65" s="1" customFormat="1" ht="24.2" customHeight="1">
      <c r="B1901" s="32"/>
      <c r="C1901" s="137" t="s">
        <v>1934</v>
      </c>
      <c r="D1901" s="137" t="s">
        <v>189</v>
      </c>
      <c r="E1901" s="138" t="s">
        <v>1935</v>
      </c>
      <c r="F1901" s="139" t="s">
        <v>1936</v>
      </c>
      <c r="G1901" s="140" t="s">
        <v>245</v>
      </c>
      <c r="H1901" s="141">
        <v>60.4</v>
      </c>
      <c r="I1901" s="142"/>
      <c r="J1901" s="143">
        <f>ROUND(I1901*H1901,2)</f>
        <v>0</v>
      </c>
      <c r="K1901" s="144"/>
      <c r="L1901" s="32"/>
      <c r="M1901" s="145" t="s">
        <v>1</v>
      </c>
      <c r="N1901" s="146" t="s">
        <v>39</v>
      </c>
      <c r="P1901" s="147">
        <f>O1901*H1901</f>
        <v>0</v>
      </c>
      <c r="Q1901" s="147">
        <v>0</v>
      </c>
      <c r="R1901" s="147">
        <f>Q1901*H1901</f>
        <v>0</v>
      </c>
      <c r="S1901" s="147">
        <v>0</v>
      </c>
      <c r="T1901" s="148">
        <f>S1901*H1901</f>
        <v>0</v>
      </c>
      <c r="AR1901" s="149" t="s">
        <v>287</v>
      </c>
      <c r="AT1901" s="149" t="s">
        <v>189</v>
      </c>
      <c r="AU1901" s="149" t="s">
        <v>84</v>
      </c>
      <c r="AY1901" s="17" t="s">
        <v>187</v>
      </c>
      <c r="BE1901" s="150">
        <f>IF(N1901="základní",J1901,0)</f>
        <v>0</v>
      </c>
      <c r="BF1901" s="150">
        <f>IF(N1901="snížená",J1901,0)</f>
        <v>0</v>
      </c>
      <c r="BG1901" s="150">
        <f>IF(N1901="zákl. přenesená",J1901,0)</f>
        <v>0</v>
      </c>
      <c r="BH1901" s="150">
        <f>IF(N1901="sníž. přenesená",J1901,0)</f>
        <v>0</v>
      </c>
      <c r="BI1901" s="150">
        <f>IF(N1901="nulová",J1901,0)</f>
        <v>0</v>
      </c>
      <c r="BJ1901" s="17" t="s">
        <v>84</v>
      </c>
      <c r="BK1901" s="150">
        <f>ROUND(I1901*H1901,2)</f>
        <v>0</v>
      </c>
      <c r="BL1901" s="17" t="s">
        <v>287</v>
      </c>
      <c r="BM1901" s="149" t="s">
        <v>1937</v>
      </c>
    </row>
    <row r="1902" spans="2:65" s="12" customFormat="1" ht="11.25">
      <c r="B1902" s="155"/>
      <c r="D1902" s="151" t="s">
        <v>197</v>
      </c>
      <c r="E1902" s="156" t="s">
        <v>1</v>
      </c>
      <c r="F1902" s="157" t="s">
        <v>207</v>
      </c>
      <c r="H1902" s="156" t="s">
        <v>1</v>
      </c>
      <c r="I1902" s="158"/>
      <c r="L1902" s="155"/>
      <c r="M1902" s="159"/>
      <c r="T1902" s="160"/>
      <c r="AT1902" s="156" t="s">
        <v>197</v>
      </c>
      <c r="AU1902" s="156" t="s">
        <v>84</v>
      </c>
      <c r="AV1902" s="12" t="s">
        <v>80</v>
      </c>
      <c r="AW1902" s="12" t="s">
        <v>30</v>
      </c>
      <c r="AX1902" s="12" t="s">
        <v>73</v>
      </c>
      <c r="AY1902" s="156" t="s">
        <v>187</v>
      </c>
    </row>
    <row r="1903" spans="2:65" s="12" customFormat="1" ht="11.25">
      <c r="B1903" s="155"/>
      <c r="D1903" s="151" t="s">
        <v>197</v>
      </c>
      <c r="E1903" s="156" t="s">
        <v>1</v>
      </c>
      <c r="F1903" s="157" t="s">
        <v>1440</v>
      </c>
      <c r="H1903" s="156" t="s">
        <v>1</v>
      </c>
      <c r="I1903" s="158"/>
      <c r="L1903" s="155"/>
      <c r="M1903" s="159"/>
      <c r="T1903" s="160"/>
      <c r="AT1903" s="156" t="s">
        <v>197</v>
      </c>
      <c r="AU1903" s="156" t="s">
        <v>84</v>
      </c>
      <c r="AV1903" s="12" t="s">
        <v>80</v>
      </c>
      <c r="AW1903" s="12" t="s">
        <v>30</v>
      </c>
      <c r="AX1903" s="12" t="s">
        <v>73</v>
      </c>
      <c r="AY1903" s="156" t="s">
        <v>187</v>
      </c>
    </row>
    <row r="1904" spans="2:65" s="13" customFormat="1" ht="11.25">
      <c r="B1904" s="161"/>
      <c r="D1904" s="151" t="s">
        <v>197</v>
      </c>
      <c r="E1904" s="162" t="s">
        <v>1</v>
      </c>
      <c r="F1904" s="163" t="s">
        <v>1441</v>
      </c>
      <c r="H1904" s="164">
        <v>19</v>
      </c>
      <c r="I1904" s="165"/>
      <c r="L1904" s="161"/>
      <c r="M1904" s="166"/>
      <c r="T1904" s="167"/>
      <c r="AT1904" s="162" t="s">
        <v>197</v>
      </c>
      <c r="AU1904" s="162" t="s">
        <v>84</v>
      </c>
      <c r="AV1904" s="13" t="s">
        <v>84</v>
      </c>
      <c r="AW1904" s="13" t="s">
        <v>30</v>
      </c>
      <c r="AX1904" s="13" t="s">
        <v>73</v>
      </c>
      <c r="AY1904" s="162" t="s">
        <v>187</v>
      </c>
    </row>
    <row r="1905" spans="2:65" s="13" customFormat="1" ht="11.25">
      <c r="B1905" s="161"/>
      <c r="D1905" s="151" t="s">
        <v>197</v>
      </c>
      <c r="E1905" s="162" t="s">
        <v>1</v>
      </c>
      <c r="F1905" s="163" t="s">
        <v>1938</v>
      </c>
      <c r="H1905" s="164">
        <v>41.4</v>
      </c>
      <c r="I1905" s="165"/>
      <c r="L1905" s="161"/>
      <c r="M1905" s="166"/>
      <c r="T1905" s="167"/>
      <c r="AT1905" s="162" t="s">
        <v>197</v>
      </c>
      <c r="AU1905" s="162" t="s">
        <v>84</v>
      </c>
      <c r="AV1905" s="13" t="s">
        <v>84</v>
      </c>
      <c r="AW1905" s="13" t="s">
        <v>30</v>
      </c>
      <c r="AX1905" s="13" t="s">
        <v>73</v>
      </c>
      <c r="AY1905" s="162" t="s">
        <v>187</v>
      </c>
    </row>
    <row r="1906" spans="2:65" s="14" customFormat="1" ht="11.25">
      <c r="B1906" s="168"/>
      <c r="D1906" s="151" t="s">
        <v>197</v>
      </c>
      <c r="E1906" s="169" t="s">
        <v>1</v>
      </c>
      <c r="F1906" s="170" t="s">
        <v>202</v>
      </c>
      <c r="H1906" s="171">
        <v>60.4</v>
      </c>
      <c r="I1906" s="172"/>
      <c r="L1906" s="168"/>
      <c r="M1906" s="173"/>
      <c r="T1906" s="174"/>
      <c r="AT1906" s="169" t="s">
        <v>197</v>
      </c>
      <c r="AU1906" s="169" t="s">
        <v>84</v>
      </c>
      <c r="AV1906" s="14" t="s">
        <v>193</v>
      </c>
      <c r="AW1906" s="14" t="s">
        <v>30</v>
      </c>
      <c r="AX1906" s="14" t="s">
        <v>80</v>
      </c>
      <c r="AY1906" s="169" t="s">
        <v>187</v>
      </c>
    </row>
    <row r="1907" spans="2:65" s="1" customFormat="1" ht="37.9" customHeight="1">
      <c r="B1907" s="32"/>
      <c r="C1907" s="137" t="s">
        <v>1939</v>
      </c>
      <c r="D1907" s="137" t="s">
        <v>189</v>
      </c>
      <c r="E1907" s="138" t="s">
        <v>1940</v>
      </c>
      <c r="F1907" s="139" t="s">
        <v>1941</v>
      </c>
      <c r="G1907" s="140" t="s">
        <v>406</v>
      </c>
      <c r="H1907" s="141">
        <v>8</v>
      </c>
      <c r="I1907" s="142"/>
      <c r="J1907" s="143">
        <f>ROUND(I1907*H1907,2)</f>
        <v>0</v>
      </c>
      <c r="K1907" s="144"/>
      <c r="L1907" s="32"/>
      <c r="M1907" s="145" t="s">
        <v>1</v>
      </c>
      <c r="N1907" s="146" t="s">
        <v>39</v>
      </c>
      <c r="P1907" s="147">
        <f>O1907*H1907</f>
        <v>0</v>
      </c>
      <c r="Q1907" s="147">
        <v>0</v>
      </c>
      <c r="R1907" s="147">
        <f>Q1907*H1907</f>
        <v>0</v>
      </c>
      <c r="S1907" s="147">
        <v>0</v>
      </c>
      <c r="T1907" s="148">
        <f>S1907*H1907</f>
        <v>0</v>
      </c>
      <c r="AR1907" s="149" t="s">
        <v>287</v>
      </c>
      <c r="AT1907" s="149" t="s">
        <v>189</v>
      </c>
      <c r="AU1907" s="149" t="s">
        <v>84</v>
      </c>
      <c r="AY1907" s="17" t="s">
        <v>187</v>
      </c>
      <c r="BE1907" s="150">
        <f>IF(N1907="základní",J1907,0)</f>
        <v>0</v>
      </c>
      <c r="BF1907" s="150">
        <f>IF(N1907="snížená",J1907,0)</f>
        <v>0</v>
      </c>
      <c r="BG1907" s="150">
        <f>IF(N1907="zákl. přenesená",J1907,0)</f>
        <v>0</v>
      </c>
      <c r="BH1907" s="150">
        <f>IF(N1907="sníž. přenesená",J1907,0)</f>
        <v>0</v>
      </c>
      <c r="BI1907" s="150">
        <f>IF(N1907="nulová",J1907,0)</f>
        <v>0</v>
      </c>
      <c r="BJ1907" s="17" t="s">
        <v>84</v>
      </c>
      <c r="BK1907" s="150">
        <f>ROUND(I1907*H1907,2)</f>
        <v>0</v>
      </c>
      <c r="BL1907" s="17" t="s">
        <v>287</v>
      </c>
      <c r="BM1907" s="149" t="s">
        <v>1942</v>
      </c>
    </row>
    <row r="1908" spans="2:65" s="1" customFormat="1" ht="37.9" customHeight="1">
      <c r="B1908" s="32"/>
      <c r="C1908" s="137" t="s">
        <v>1943</v>
      </c>
      <c r="D1908" s="137" t="s">
        <v>189</v>
      </c>
      <c r="E1908" s="138" t="s">
        <v>1944</v>
      </c>
      <c r="F1908" s="139" t="s">
        <v>1945</v>
      </c>
      <c r="G1908" s="140" t="s">
        <v>406</v>
      </c>
      <c r="H1908" s="141">
        <v>1</v>
      </c>
      <c r="I1908" s="142"/>
      <c r="J1908" s="143">
        <f>ROUND(I1908*H1908,2)</f>
        <v>0</v>
      </c>
      <c r="K1908" s="144"/>
      <c r="L1908" s="32"/>
      <c r="M1908" s="145" t="s">
        <v>1</v>
      </c>
      <c r="N1908" s="146" t="s">
        <v>39</v>
      </c>
      <c r="P1908" s="147">
        <f>O1908*H1908</f>
        <v>0</v>
      </c>
      <c r="Q1908" s="147">
        <v>0</v>
      </c>
      <c r="R1908" s="147">
        <f>Q1908*H1908</f>
        <v>0</v>
      </c>
      <c r="S1908" s="147">
        <v>0</v>
      </c>
      <c r="T1908" s="148">
        <f>S1908*H1908</f>
        <v>0</v>
      </c>
      <c r="AR1908" s="149" t="s">
        <v>287</v>
      </c>
      <c r="AT1908" s="149" t="s">
        <v>189</v>
      </c>
      <c r="AU1908" s="149" t="s">
        <v>84</v>
      </c>
      <c r="AY1908" s="17" t="s">
        <v>187</v>
      </c>
      <c r="BE1908" s="150">
        <f>IF(N1908="základní",J1908,0)</f>
        <v>0</v>
      </c>
      <c r="BF1908" s="150">
        <f>IF(N1908="snížená",J1908,0)</f>
        <v>0</v>
      </c>
      <c r="BG1908" s="150">
        <f>IF(N1908="zákl. přenesená",J1908,0)</f>
        <v>0</v>
      </c>
      <c r="BH1908" s="150">
        <f>IF(N1908="sníž. přenesená",J1908,0)</f>
        <v>0</v>
      </c>
      <c r="BI1908" s="150">
        <f>IF(N1908="nulová",J1908,0)</f>
        <v>0</v>
      </c>
      <c r="BJ1908" s="17" t="s">
        <v>84</v>
      </c>
      <c r="BK1908" s="150">
        <f>ROUND(I1908*H1908,2)</f>
        <v>0</v>
      </c>
      <c r="BL1908" s="17" t="s">
        <v>287</v>
      </c>
      <c r="BM1908" s="149" t="s">
        <v>1946</v>
      </c>
    </row>
    <row r="1909" spans="2:65" s="1" customFormat="1" ht="49.15" customHeight="1">
      <c r="B1909" s="32"/>
      <c r="C1909" s="137" t="s">
        <v>1947</v>
      </c>
      <c r="D1909" s="137" t="s">
        <v>189</v>
      </c>
      <c r="E1909" s="138" t="s">
        <v>1948</v>
      </c>
      <c r="F1909" s="139" t="s">
        <v>1949</v>
      </c>
      <c r="G1909" s="140" t="s">
        <v>217</v>
      </c>
      <c r="H1909" s="141">
        <v>4.0389999999999997</v>
      </c>
      <c r="I1909" s="142"/>
      <c r="J1909" s="143">
        <f>ROUND(I1909*H1909,2)</f>
        <v>0</v>
      </c>
      <c r="K1909" s="144"/>
      <c r="L1909" s="32"/>
      <c r="M1909" s="145" t="s">
        <v>1</v>
      </c>
      <c r="N1909" s="146" t="s">
        <v>39</v>
      </c>
      <c r="P1909" s="147">
        <f>O1909*H1909</f>
        <v>0</v>
      </c>
      <c r="Q1909" s="147">
        <v>0</v>
      </c>
      <c r="R1909" s="147">
        <f>Q1909*H1909</f>
        <v>0</v>
      </c>
      <c r="S1909" s="147">
        <v>0</v>
      </c>
      <c r="T1909" s="148">
        <f>S1909*H1909</f>
        <v>0</v>
      </c>
      <c r="AR1909" s="149" t="s">
        <v>287</v>
      </c>
      <c r="AT1909" s="149" t="s">
        <v>189</v>
      </c>
      <c r="AU1909" s="149" t="s">
        <v>84</v>
      </c>
      <c r="AY1909" s="17" t="s">
        <v>187</v>
      </c>
      <c r="BE1909" s="150">
        <f>IF(N1909="základní",J1909,0)</f>
        <v>0</v>
      </c>
      <c r="BF1909" s="150">
        <f>IF(N1909="snížená",J1909,0)</f>
        <v>0</v>
      </c>
      <c r="BG1909" s="150">
        <f>IF(N1909="zákl. přenesená",J1909,0)</f>
        <v>0</v>
      </c>
      <c r="BH1909" s="150">
        <f>IF(N1909="sníž. přenesená",J1909,0)</f>
        <v>0</v>
      </c>
      <c r="BI1909" s="150">
        <f>IF(N1909="nulová",J1909,0)</f>
        <v>0</v>
      </c>
      <c r="BJ1909" s="17" t="s">
        <v>84</v>
      </c>
      <c r="BK1909" s="150">
        <f>ROUND(I1909*H1909,2)</f>
        <v>0</v>
      </c>
      <c r="BL1909" s="17" t="s">
        <v>287</v>
      </c>
      <c r="BM1909" s="149" t="s">
        <v>1950</v>
      </c>
    </row>
    <row r="1910" spans="2:65" s="1" customFormat="1" ht="117">
      <c r="B1910" s="32"/>
      <c r="D1910" s="151" t="s">
        <v>195</v>
      </c>
      <c r="F1910" s="152" t="s">
        <v>1951</v>
      </c>
      <c r="I1910" s="153"/>
      <c r="L1910" s="32"/>
      <c r="M1910" s="154"/>
      <c r="T1910" s="56"/>
      <c r="AT1910" s="17" t="s">
        <v>195</v>
      </c>
      <c r="AU1910" s="17" t="s">
        <v>84</v>
      </c>
    </row>
    <row r="1911" spans="2:65" s="11" customFormat="1" ht="22.9" customHeight="1">
      <c r="B1911" s="125"/>
      <c r="D1911" s="126" t="s">
        <v>72</v>
      </c>
      <c r="E1911" s="135" t="s">
        <v>1952</v>
      </c>
      <c r="F1911" s="135" t="s">
        <v>1953</v>
      </c>
      <c r="I1911" s="128"/>
      <c r="J1911" s="136">
        <f>BK1911</f>
        <v>0</v>
      </c>
      <c r="L1911" s="125"/>
      <c r="M1911" s="130"/>
      <c r="P1911" s="131">
        <f>SUM(P1912:P1983)</f>
        <v>0</v>
      </c>
      <c r="R1911" s="131">
        <f>SUM(R1912:R1983)</f>
        <v>0</v>
      </c>
      <c r="T1911" s="132">
        <f>SUM(T1912:T1983)</f>
        <v>0</v>
      </c>
      <c r="AR1911" s="126" t="s">
        <v>84</v>
      </c>
      <c r="AT1911" s="133" t="s">
        <v>72</v>
      </c>
      <c r="AU1911" s="133" t="s">
        <v>80</v>
      </c>
      <c r="AY1911" s="126" t="s">
        <v>187</v>
      </c>
      <c r="BK1911" s="134">
        <f>SUM(BK1912:BK1983)</f>
        <v>0</v>
      </c>
    </row>
    <row r="1912" spans="2:65" s="1" customFormat="1" ht="24.2" customHeight="1">
      <c r="B1912" s="32"/>
      <c r="C1912" s="137" t="s">
        <v>1954</v>
      </c>
      <c r="D1912" s="137" t="s">
        <v>189</v>
      </c>
      <c r="E1912" s="138" t="s">
        <v>1955</v>
      </c>
      <c r="F1912" s="139" t="s">
        <v>1956</v>
      </c>
      <c r="G1912" s="140" t="s">
        <v>245</v>
      </c>
      <c r="H1912" s="141">
        <v>39.292000000000002</v>
      </c>
      <c r="I1912" s="142"/>
      <c r="J1912" s="143">
        <f>ROUND(I1912*H1912,2)</f>
        <v>0</v>
      </c>
      <c r="K1912" s="144"/>
      <c r="L1912" s="32"/>
      <c r="M1912" s="145" t="s">
        <v>1</v>
      </c>
      <c r="N1912" s="146" t="s">
        <v>39</v>
      </c>
      <c r="P1912" s="147">
        <f>O1912*H1912</f>
        <v>0</v>
      </c>
      <c r="Q1912" s="147">
        <v>0</v>
      </c>
      <c r="R1912" s="147">
        <f>Q1912*H1912</f>
        <v>0</v>
      </c>
      <c r="S1912" s="147">
        <v>0</v>
      </c>
      <c r="T1912" s="148">
        <f>S1912*H1912</f>
        <v>0</v>
      </c>
      <c r="AR1912" s="149" t="s">
        <v>287</v>
      </c>
      <c r="AT1912" s="149" t="s">
        <v>189</v>
      </c>
      <c r="AU1912" s="149" t="s">
        <v>84</v>
      </c>
      <c r="AY1912" s="17" t="s">
        <v>187</v>
      </c>
      <c r="BE1912" s="150">
        <f>IF(N1912="základní",J1912,0)</f>
        <v>0</v>
      </c>
      <c r="BF1912" s="150">
        <f>IF(N1912="snížená",J1912,0)</f>
        <v>0</v>
      </c>
      <c r="BG1912" s="150">
        <f>IF(N1912="zákl. přenesená",J1912,0)</f>
        <v>0</v>
      </c>
      <c r="BH1912" s="150">
        <f>IF(N1912="sníž. přenesená",J1912,0)</f>
        <v>0</v>
      </c>
      <c r="BI1912" s="150">
        <f>IF(N1912="nulová",J1912,0)</f>
        <v>0</v>
      </c>
      <c r="BJ1912" s="17" t="s">
        <v>84</v>
      </c>
      <c r="BK1912" s="150">
        <f>ROUND(I1912*H1912,2)</f>
        <v>0</v>
      </c>
      <c r="BL1912" s="17" t="s">
        <v>287</v>
      </c>
      <c r="BM1912" s="149" t="s">
        <v>1957</v>
      </c>
    </row>
    <row r="1913" spans="2:65" s="1" customFormat="1" ht="39">
      <c r="B1913" s="32"/>
      <c r="D1913" s="151" t="s">
        <v>195</v>
      </c>
      <c r="F1913" s="152" t="s">
        <v>1958</v>
      </c>
      <c r="I1913" s="153"/>
      <c r="L1913" s="32"/>
      <c r="M1913" s="154"/>
      <c r="T1913" s="56"/>
      <c r="AT1913" s="17" t="s">
        <v>195</v>
      </c>
      <c r="AU1913" s="17" t="s">
        <v>84</v>
      </c>
    </row>
    <row r="1914" spans="2:65" s="12" customFormat="1" ht="11.25">
      <c r="B1914" s="155"/>
      <c r="D1914" s="151" t="s">
        <v>197</v>
      </c>
      <c r="E1914" s="156" t="s">
        <v>1</v>
      </c>
      <c r="F1914" s="157" t="s">
        <v>207</v>
      </c>
      <c r="H1914" s="156" t="s">
        <v>1</v>
      </c>
      <c r="I1914" s="158"/>
      <c r="L1914" s="155"/>
      <c r="M1914" s="159"/>
      <c r="T1914" s="160"/>
      <c r="AT1914" s="156" t="s">
        <v>197</v>
      </c>
      <c r="AU1914" s="156" t="s">
        <v>84</v>
      </c>
      <c r="AV1914" s="12" t="s">
        <v>80</v>
      </c>
      <c r="AW1914" s="12" t="s">
        <v>30</v>
      </c>
      <c r="AX1914" s="12" t="s">
        <v>73</v>
      </c>
      <c r="AY1914" s="156" t="s">
        <v>187</v>
      </c>
    </row>
    <row r="1915" spans="2:65" s="12" customFormat="1" ht="11.25">
      <c r="B1915" s="155"/>
      <c r="D1915" s="151" t="s">
        <v>197</v>
      </c>
      <c r="E1915" s="156" t="s">
        <v>1</v>
      </c>
      <c r="F1915" s="157" t="s">
        <v>1959</v>
      </c>
      <c r="H1915" s="156" t="s">
        <v>1</v>
      </c>
      <c r="I1915" s="158"/>
      <c r="L1915" s="155"/>
      <c r="M1915" s="159"/>
      <c r="T1915" s="160"/>
      <c r="AT1915" s="156" t="s">
        <v>197</v>
      </c>
      <c r="AU1915" s="156" t="s">
        <v>84</v>
      </c>
      <c r="AV1915" s="12" t="s">
        <v>80</v>
      </c>
      <c r="AW1915" s="12" t="s">
        <v>30</v>
      </c>
      <c r="AX1915" s="12" t="s">
        <v>73</v>
      </c>
      <c r="AY1915" s="156" t="s">
        <v>187</v>
      </c>
    </row>
    <row r="1916" spans="2:65" s="13" customFormat="1" ht="11.25">
      <c r="B1916" s="161"/>
      <c r="D1916" s="151" t="s">
        <v>197</v>
      </c>
      <c r="E1916" s="162" t="s">
        <v>1</v>
      </c>
      <c r="F1916" s="163" t="s">
        <v>1960</v>
      </c>
      <c r="H1916" s="164">
        <v>18.62</v>
      </c>
      <c r="I1916" s="165"/>
      <c r="L1916" s="161"/>
      <c r="M1916" s="166"/>
      <c r="T1916" s="167"/>
      <c r="AT1916" s="162" t="s">
        <v>197</v>
      </c>
      <c r="AU1916" s="162" t="s">
        <v>84</v>
      </c>
      <c r="AV1916" s="13" t="s">
        <v>84</v>
      </c>
      <c r="AW1916" s="13" t="s">
        <v>30</v>
      </c>
      <c r="AX1916" s="13" t="s">
        <v>73</v>
      </c>
      <c r="AY1916" s="162" t="s">
        <v>187</v>
      </c>
    </row>
    <row r="1917" spans="2:65" s="12" customFormat="1" ht="11.25">
      <c r="B1917" s="155"/>
      <c r="D1917" s="151" t="s">
        <v>197</v>
      </c>
      <c r="E1917" s="156" t="s">
        <v>1</v>
      </c>
      <c r="F1917" s="157" t="s">
        <v>1961</v>
      </c>
      <c r="H1917" s="156" t="s">
        <v>1</v>
      </c>
      <c r="I1917" s="158"/>
      <c r="L1917" s="155"/>
      <c r="M1917" s="159"/>
      <c r="T1917" s="160"/>
      <c r="AT1917" s="156" t="s">
        <v>197</v>
      </c>
      <c r="AU1917" s="156" t="s">
        <v>84</v>
      </c>
      <c r="AV1917" s="12" t="s">
        <v>80</v>
      </c>
      <c r="AW1917" s="12" t="s">
        <v>30</v>
      </c>
      <c r="AX1917" s="12" t="s">
        <v>73</v>
      </c>
      <c r="AY1917" s="156" t="s">
        <v>187</v>
      </c>
    </row>
    <row r="1918" spans="2:65" s="13" customFormat="1" ht="11.25">
      <c r="B1918" s="161"/>
      <c r="D1918" s="151" t="s">
        <v>197</v>
      </c>
      <c r="E1918" s="162" t="s">
        <v>1</v>
      </c>
      <c r="F1918" s="163" t="s">
        <v>1962</v>
      </c>
      <c r="H1918" s="164">
        <v>13.167</v>
      </c>
      <c r="I1918" s="165"/>
      <c r="L1918" s="161"/>
      <c r="M1918" s="166"/>
      <c r="T1918" s="167"/>
      <c r="AT1918" s="162" t="s">
        <v>197</v>
      </c>
      <c r="AU1918" s="162" t="s">
        <v>84</v>
      </c>
      <c r="AV1918" s="13" t="s">
        <v>84</v>
      </c>
      <c r="AW1918" s="13" t="s">
        <v>30</v>
      </c>
      <c r="AX1918" s="13" t="s">
        <v>73</v>
      </c>
      <c r="AY1918" s="162" t="s">
        <v>187</v>
      </c>
    </row>
    <row r="1919" spans="2:65" s="12" customFormat="1" ht="11.25">
      <c r="B1919" s="155"/>
      <c r="D1919" s="151" t="s">
        <v>197</v>
      </c>
      <c r="E1919" s="156" t="s">
        <v>1</v>
      </c>
      <c r="F1919" s="157" t="s">
        <v>1963</v>
      </c>
      <c r="H1919" s="156" t="s">
        <v>1</v>
      </c>
      <c r="I1919" s="158"/>
      <c r="L1919" s="155"/>
      <c r="M1919" s="159"/>
      <c r="T1919" s="160"/>
      <c r="AT1919" s="156" t="s">
        <v>197</v>
      </c>
      <c r="AU1919" s="156" t="s">
        <v>84</v>
      </c>
      <c r="AV1919" s="12" t="s">
        <v>80</v>
      </c>
      <c r="AW1919" s="12" t="s">
        <v>30</v>
      </c>
      <c r="AX1919" s="12" t="s">
        <v>73</v>
      </c>
      <c r="AY1919" s="156" t="s">
        <v>187</v>
      </c>
    </row>
    <row r="1920" spans="2:65" s="13" customFormat="1" ht="11.25">
      <c r="B1920" s="161"/>
      <c r="D1920" s="151" t="s">
        <v>197</v>
      </c>
      <c r="E1920" s="162" t="s">
        <v>1</v>
      </c>
      <c r="F1920" s="163" t="s">
        <v>1964</v>
      </c>
      <c r="H1920" s="164">
        <v>7.5049999999999999</v>
      </c>
      <c r="I1920" s="165"/>
      <c r="L1920" s="161"/>
      <c r="M1920" s="166"/>
      <c r="T1920" s="167"/>
      <c r="AT1920" s="162" t="s">
        <v>197</v>
      </c>
      <c r="AU1920" s="162" t="s">
        <v>84</v>
      </c>
      <c r="AV1920" s="13" t="s">
        <v>84</v>
      </c>
      <c r="AW1920" s="13" t="s">
        <v>30</v>
      </c>
      <c r="AX1920" s="13" t="s">
        <v>73</v>
      </c>
      <c r="AY1920" s="162" t="s">
        <v>187</v>
      </c>
    </row>
    <row r="1921" spans="2:65" s="14" customFormat="1" ht="11.25">
      <c r="B1921" s="168"/>
      <c r="D1921" s="151" t="s">
        <v>197</v>
      </c>
      <c r="E1921" s="169" t="s">
        <v>1</v>
      </c>
      <c r="F1921" s="170" t="s">
        <v>202</v>
      </c>
      <c r="H1921" s="171">
        <v>39.292000000000002</v>
      </c>
      <c r="I1921" s="172"/>
      <c r="L1921" s="168"/>
      <c r="M1921" s="173"/>
      <c r="T1921" s="174"/>
      <c r="AT1921" s="169" t="s">
        <v>197</v>
      </c>
      <c r="AU1921" s="169" t="s">
        <v>84</v>
      </c>
      <c r="AV1921" s="14" t="s">
        <v>193</v>
      </c>
      <c r="AW1921" s="14" t="s">
        <v>30</v>
      </c>
      <c r="AX1921" s="14" t="s">
        <v>80</v>
      </c>
      <c r="AY1921" s="169" t="s">
        <v>187</v>
      </c>
    </row>
    <row r="1922" spans="2:65" s="1" customFormat="1" ht="37.9" customHeight="1">
      <c r="B1922" s="32"/>
      <c r="C1922" s="175" t="s">
        <v>1965</v>
      </c>
      <c r="D1922" s="175" t="s">
        <v>338</v>
      </c>
      <c r="E1922" s="176" t="s">
        <v>1966</v>
      </c>
      <c r="F1922" s="177" t="s">
        <v>1967</v>
      </c>
      <c r="G1922" s="178" t="s">
        <v>1369</v>
      </c>
      <c r="H1922" s="179">
        <v>225.24</v>
      </c>
      <c r="I1922" s="180"/>
      <c r="J1922" s="181">
        <f>ROUND(I1922*H1922,2)</f>
        <v>0</v>
      </c>
      <c r="K1922" s="182"/>
      <c r="L1922" s="183"/>
      <c r="M1922" s="184" t="s">
        <v>1</v>
      </c>
      <c r="N1922" s="185" t="s">
        <v>39</v>
      </c>
      <c r="P1922" s="147">
        <f>O1922*H1922</f>
        <v>0</v>
      </c>
      <c r="Q1922" s="147">
        <v>0</v>
      </c>
      <c r="R1922" s="147">
        <f>Q1922*H1922</f>
        <v>0</v>
      </c>
      <c r="S1922" s="147">
        <v>0</v>
      </c>
      <c r="T1922" s="148">
        <f>S1922*H1922</f>
        <v>0</v>
      </c>
      <c r="AR1922" s="149" t="s">
        <v>388</v>
      </c>
      <c r="AT1922" s="149" t="s">
        <v>338</v>
      </c>
      <c r="AU1922" s="149" t="s">
        <v>84</v>
      </c>
      <c r="AY1922" s="17" t="s">
        <v>187</v>
      </c>
      <c r="BE1922" s="150">
        <f>IF(N1922="základní",J1922,0)</f>
        <v>0</v>
      </c>
      <c r="BF1922" s="150">
        <f>IF(N1922="snížená",J1922,0)</f>
        <v>0</v>
      </c>
      <c r="BG1922" s="150">
        <f>IF(N1922="zákl. přenesená",J1922,0)</f>
        <v>0</v>
      </c>
      <c r="BH1922" s="150">
        <f>IF(N1922="sníž. přenesená",J1922,0)</f>
        <v>0</v>
      </c>
      <c r="BI1922" s="150">
        <f>IF(N1922="nulová",J1922,0)</f>
        <v>0</v>
      </c>
      <c r="BJ1922" s="17" t="s">
        <v>84</v>
      </c>
      <c r="BK1922" s="150">
        <f>ROUND(I1922*H1922,2)</f>
        <v>0</v>
      </c>
      <c r="BL1922" s="17" t="s">
        <v>287</v>
      </c>
      <c r="BM1922" s="149" t="s">
        <v>1968</v>
      </c>
    </row>
    <row r="1923" spans="2:65" s="13" customFormat="1" ht="11.25">
      <c r="B1923" s="161"/>
      <c r="D1923" s="151" t="s">
        <v>197</v>
      </c>
      <c r="E1923" s="162" t="s">
        <v>1</v>
      </c>
      <c r="F1923" s="163" t="s">
        <v>1969</v>
      </c>
      <c r="H1923" s="164">
        <v>225.24</v>
      </c>
      <c r="I1923" s="165"/>
      <c r="L1923" s="161"/>
      <c r="M1923" s="166"/>
      <c r="T1923" s="167"/>
      <c r="AT1923" s="162" t="s">
        <v>197</v>
      </c>
      <c r="AU1923" s="162" t="s">
        <v>84</v>
      </c>
      <c r="AV1923" s="13" t="s">
        <v>84</v>
      </c>
      <c r="AW1923" s="13" t="s">
        <v>30</v>
      </c>
      <c r="AX1923" s="13" t="s">
        <v>73</v>
      </c>
      <c r="AY1923" s="162" t="s">
        <v>187</v>
      </c>
    </row>
    <row r="1924" spans="2:65" s="14" customFormat="1" ht="11.25">
      <c r="B1924" s="168"/>
      <c r="D1924" s="151" t="s">
        <v>197</v>
      </c>
      <c r="E1924" s="169" t="s">
        <v>1</v>
      </c>
      <c r="F1924" s="170" t="s">
        <v>202</v>
      </c>
      <c r="H1924" s="171">
        <v>225.24</v>
      </c>
      <c r="I1924" s="172"/>
      <c r="L1924" s="168"/>
      <c r="M1924" s="173"/>
      <c r="T1924" s="174"/>
      <c r="AT1924" s="169" t="s">
        <v>197</v>
      </c>
      <c r="AU1924" s="169" t="s">
        <v>84</v>
      </c>
      <c r="AV1924" s="14" t="s">
        <v>193</v>
      </c>
      <c r="AW1924" s="14" t="s">
        <v>30</v>
      </c>
      <c r="AX1924" s="14" t="s">
        <v>80</v>
      </c>
      <c r="AY1924" s="169" t="s">
        <v>187</v>
      </c>
    </row>
    <row r="1925" spans="2:65" s="1" customFormat="1" ht="37.9" customHeight="1">
      <c r="B1925" s="32"/>
      <c r="C1925" s="175" t="s">
        <v>1970</v>
      </c>
      <c r="D1925" s="175" t="s">
        <v>338</v>
      </c>
      <c r="E1925" s="176" t="s">
        <v>1971</v>
      </c>
      <c r="F1925" s="177" t="s">
        <v>1972</v>
      </c>
      <c r="G1925" s="178" t="s">
        <v>1369</v>
      </c>
      <c r="H1925" s="179">
        <v>138.24</v>
      </c>
      <c r="I1925" s="180"/>
      <c r="J1925" s="181">
        <f>ROUND(I1925*H1925,2)</f>
        <v>0</v>
      </c>
      <c r="K1925" s="182"/>
      <c r="L1925" s="183"/>
      <c r="M1925" s="184" t="s">
        <v>1</v>
      </c>
      <c r="N1925" s="185" t="s">
        <v>39</v>
      </c>
      <c r="P1925" s="147">
        <f>O1925*H1925</f>
        <v>0</v>
      </c>
      <c r="Q1925" s="147">
        <v>0</v>
      </c>
      <c r="R1925" s="147">
        <f>Q1925*H1925</f>
        <v>0</v>
      </c>
      <c r="S1925" s="147">
        <v>0</v>
      </c>
      <c r="T1925" s="148">
        <f>S1925*H1925</f>
        <v>0</v>
      </c>
      <c r="AR1925" s="149" t="s">
        <v>388</v>
      </c>
      <c r="AT1925" s="149" t="s">
        <v>338</v>
      </c>
      <c r="AU1925" s="149" t="s">
        <v>84</v>
      </c>
      <c r="AY1925" s="17" t="s">
        <v>187</v>
      </c>
      <c r="BE1925" s="150">
        <f>IF(N1925="základní",J1925,0)</f>
        <v>0</v>
      </c>
      <c r="BF1925" s="150">
        <f>IF(N1925="snížená",J1925,0)</f>
        <v>0</v>
      </c>
      <c r="BG1925" s="150">
        <f>IF(N1925="zákl. přenesená",J1925,0)</f>
        <v>0</v>
      </c>
      <c r="BH1925" s="150">
        <f>IF(N1925="sníž. přenesená",J1925,0)</f>
        <v>0</v>
      </c>
      <c r="BI1925" s="150">
        <f>IF(N1925="nulová",J1925,0)</f>
        <v>0</v>
      </c>
      <c r="BJ1925" s="17" t="s">
        <v>84</v>
      </c>
      <c r="BK1925" s="150">
        <f>ROUND(I1925*H1925,2)</f>
        <v>0</v>
      </c>
      <c r="BL1925" s="17" t="s">
        <v>287</v>
      </c>
      <c r="BM1925" s="149" t="s">
        <v>1973</v>
      </c>
    </row>
    <row r="1926" spans="2:65" s="13" customFormat="1" ht="11.25">
      <c r="B1926" s="161"/>
      <c r="D1926" s="151" t="s">
        <v>197</v>
      </c>
      <c r="E1926" s="162" t="s">
        <v>1</v>
      </c>
      <c r="F1926" s="163" t="s">
        <v>1974</v>
      </c>
      <c r="H1926" s="164">
        <v>138.24</v>
      </c>
      <c r="I1926" s="165"/>
      <c r="L1926" s="161"/>
      <c r="M1926" s="166"/>
      <c r="T1926" s="167"/>
      <c r="AT1926" s="162" t="s">
        <v>197</v>
      </c>
      <c r="AU1926" s="162" t="s">
        <v>84</v>
      </c>
      <c r="AV1926" s="13" t="s">
        <v>84</v>
      </c>
      <c r="AW1926" s="13" t="s">
        <v>30</v>
      </c>
      <c r="AX1926" s="13" t="s">
        <v>73</v>
      </c>
      <c r="AY1926" s="162" t="s">
        <v>187</v>
      </c>
    </row>
    <row r="1927" spans="2:65" s="14" customFormat="1" ht="11.25">
      <c r="B1927" s="168"/>
      <c r="D1927" s="151" t="s">
        <v>197</v>
      </c>
      <c r="E1927" s="169" t="s">
        <v>1</v>
      </c>
      <c r="F1927" s="170" t="s">
        <v>202</v>
      </c>
      <c r="H1927" s="171">
        <v>138.24</v>
      </c>
      <c r="I1927" s="172"/>
      <c r="L1927" s="168"/>
      <c r="M1927" s="173"/>
      <c r="T1927" s="174"/>
      <c r="AT1927" s="169" t="s">
        <v>197</v>
      </c>
      <c r="AU1927" s="169" t="s">
        <v>84</v>
      </c>
      <c r="AV1927" s="14" t="s">
        <v>193</v>
      </c>
      <c r="AW1927" s="14" t="s">
        <v>30</v>
      </c>
      <c r="AX1927" s="14" t="s">
        <v>80</v>
      </c>
      <c r="AY1927" s="169" t="s">
        <v>187</v>
      </c>
    </row>
    <row r="1928" spans="2:65" s="1" customFormat="1" ht="37.9" customHeight="1">
      <c r="B1928" s="32"/>
      <c r="C1928" s="175" t="s">
        <v>1975</v>
      </c>
      <c r="D1928" s="175" t="s">
        <v>338</v>
      </c>
      <c r="E1928" s="176" t="s">
        <v>1976</v>
      </c>
      <c r="F1928" s="177" t="s">
        <v>1977</v>
      </c>
      <c r="G1928" s="178" t="s">
        <v>1369</v>
      </c>
      <c r="H1928" s="179">
        <v>97</v>
      </c>
      <c r="I1928" s="180"/>
      <c r="J1928" s="181">
        <f>ROUND(I1928*H1928,2)</f>
        <v>0</v>
      </c>
      <c r="K1928" s="182"/>
      <c r="L1928" s="183"/>
      <c r="M1928" s="184" t="s">
        <v>1</v>
      </c>
      <c r="N1928" s="185" t="s">
        <v>39</v>
      </c>
      <c r="P1928" s="147">
        <f>O1928*H1928</f>
        <v>0</v>
      </c>
      <c r="Q1928" s="147">
        <v>0</v>
      </c>
      <c r="R1928" s="147">
        <f>Q1928*H1928</f>
        <v>0</v>
      </c>
      <c r="S1928" s="147">
        <v>0</v>
      </c>
      <c r="T1928" s="148">
        <f>S1928*H1928</f>
        <v>0</v>
      </c>
      <c r="AR1928" s="149" t="s">
        <v>388</v>
      </c>
      <c r="AT1928" s="149" t="s">
        <v>338</v>
      </c>
      <c r="AU1928" s="149" t="s">
        <v>84</v>
      </c>
      <c r="AY1928" s="17" t="s">
        <v>187</v>
      </c>
      <c r="BE1928" s="150">
        <f>IF(N1928="základní",J1928,0)</f>
        <v>0</v>
      </c>
      <c r="BF1928" s="150">
        <f>IF(N1928="snížená",J1928,0)</f>
        <v>0</v>
      </c>
      <c r="BG1928" s="150">
        <f>IF(N1928="zákl. přenesená",J1928,0)</f>
        <v>0</v>
      </c>
      <c r="BH1928" s="150">
        <f>IF(N1928="sníž. přenesená",J1928,0)</f>
        <v>0</v>
      </c>
      <c r="BI1928" s="150">
        <f>IF(N1928="nulová",J1928,0)</f>
        <v>0</v>
      </c>
      <c r="BJ1928" s="17" t="s">
        <v>84</v>
      </c>
      <c r="BK1928" s="150">
        <f>ROUND(I1928*H1928,2)</f>
        <v>0</v>
      </c>
      <c r="BL1928" s="17" t="s">
        <v>287</v>
      </c>
      <c r="BM1928" s="149" t="s">
        <v>1978</v>
      </c>
    </row>
    <row r="1929" spans="2:65" s="13" customFormat="1" ht="11.25">
      <c r="B1929" s="161"/>
      <c r="D1929" s="151" t="s">
        <v>197</v>
      </c>
      <c r="E1929" s="162" t="s">
        <v>1</v>
      </c>
      <c r="F1929" s="163" t="s">
        <v>1979</v>
      </c>
      <c r="H1929" s="164">
        <v>97</v>
      </c>
      <c r="I1929" s="165"/>
      <c r="L1929" s="161"/>
      <c r="M1929" s="166"/>
      <c r="T1929" s="167"/>
      <c r="AT1929" s="162" t="s">
        <v>197</v>
      </c>
      <c r="AU1929" s="162" t="s">
        <v>84</v>
      </c>
      <c r="AV1929" s="13" t="s">
        <v>84</v>
      </c>
      <c r="AW1929" s="13" t="s">
        <v>30</v>
      </c>
      <c r="AX1929" s="13" t="s">
        <v>73</v>
      </c>
      <c r="AY1929" s="162" t="s">
        <v>187</v>
      </c>
    </row>
    <row r="1930" spans="2:65" s="14" customFormat="1" ht="11.25">
      <c r="B1930" s="168"/>
      <c r="D1930" s="151" t="s">
        <v>197</v>
      </c>
      <c r="E1930" s="169" t="s">
        <v>1</v>
      </c>
      <c r="F1930" s="170" t="s">
        <v>202</v>
      </c>
      <c r="H1930" s="171">
        <v>97</v>
      </c>
      <c r="I1930" s="172"/>
      <c r="L1930" s="168"/>
      <c r="M1930" s="173"/>
      <c r="T1930" s="174"/>
      <c r="AT1930" s="169" t="s">
        <v>197</v>
      </c>
      <c r="AU1930" s="169" t="s">
        <v>84</v>
      </c>
      <c r="AV1930" s="14" t="s">
        <v>193</v>
      </c>
      <c r="AW1930" s="14" t="s">
        <v>30</v>
      </c>
      <c r="AX1930" s="14" t="s">
        <v>80</v>
      </c>
      <c r="AY1930" s="169" t="s">
        <v>187</v>
      </c>
    </row>
    <row r="1931" spans="2:65" s="1" customFormat="1" ht="33" customHeight="1">
      <c r="B1931" s="32"/>
      <c r="C1931" s="137" t="s">
        <v>1980</v>
      </c>
      <c r="D1931" s="137" t="s">
        <v>189</v>
      </c>
      <c r="E1931" s="138" t="s">
        <v>1981</v>
      </c>
      <c r="F1931" s="139" t="s">
        <v>1982</v>
      </c>
      <c r="G1931" s="140" t="s">
        <v>397</v>
      </c>
      <c r="H1931" s="141">
        <v>24.04</v>
      </c>
      <c r="I1931" s="142"/>
      <c r="J1931" s="143">
        <f>ROUND(I1931*H1931,2)</f>
        <v>0</v>
      </c>
      <c r="K1931" s="144"/>
      <c r="L1931" s="32"/>
      <c r="M1931" s="145" t="s">
        <v>1</v>
      </c>
      <c r="N1931" s="146" t="s">
        <v>39</v>
      </c>
      <c r="P1931" s="147">
        <f>O1931*H1931</f>
        <v>0</v>
      </c>
      <c r="Q1931" s="147">
        <v>0</v>
      </c>
      <c r="R1931" s="147">
        <f>Q1931*H1931</f>
        <v>0</v>
      </c>
      <c r="S1931" s="147">
        <v>0</v>
      </c>
      <c r="T1931" s="148">
        <f>S1931*H1931</f>
        <v>0</v>
      </c>
      <c r="AR1931" s="149" t="s">
        <v>287</v>
      </c>
      <c r="AT1931" s="149" t="s">
        <v>189</v>
      </c>
      <c r="AU1931" s="149" t="s">
        <v>84</v>
      </c>
      <c r="AY1931" s="17" t="s">
        <v>187</v>
      </c>
      <c r="BE1931" s="150">
        <f>IF(N1931="základní",J1931,0)</f>
        <v>0</v>
      </c>
      <c r="BF1931" s="150">
        <f>IF(N1931="snížená",J1931,0)</f>
        <v>0</v>
      </c>
      <c r="BG1931" s="150">
        <f>IF(N1931="zákl. přenesená",J1931,0)</f>
        <v>0</v>
      </c>
      <c r="BH1931" s="150">
        <f>IF(N1931="sníž. přenesená",J1931,0)</f>
        <v>0</v>
      </c>
      <c r="BI1931" s="150">
        <f>IF(N1931="nulová",J1931,0)</f>
        <v>0</v>
      </c>
      <c r="BJ1931" s="17" t="s">
        <v>84</v>
      </c>
      <c r="BK1931" s="150">
        <f>ROUND(I1931*H1931,2)</f>
        <v>0</v>
      </c>
      <c r="BL1931" s="17" t="s">
        <v>287</v>
      </c>
      <c r="BM1931" s="149" t="s">
        <v>1983</v>
      </c>
    </row>
    <row r="1932" spans="2:65" s="1" customFormat="1" ht="117">
      <c r="B1932" s="32"/>
      <c r="D1932" s="151" t="s">
        <v>195</v>
      </c>
      <c r="F1932" s="152" t="s">
        <v>1984</v>
      </c>
      <c r="I1932" s="153"/>
      <c r="L1932" s="32"/>
      <c r="M1932" s="154"/>
      <c r="T1932" s="56"/>
      <c r="AT1932" s="17" t="s">
        <v>195</v>
      </c>
      <c r="AU1932" s="17" t="s">
        <v>84</v>
      </c>
    </row>
    <row r="1933" spans="2:65" s="12" customFormat="1" ht="11.25">
      <c r="B1933" s="155"/>
      <c r="D1933" s="151" t="s">
        <v>197</v>
      </c>
      <c r="E1933" s="156" t="s">
        <v>1</v>
      </c>
      <c r="F1933" s="157" t="s">
        <v>207</v>
      </c>
      <c r="H1933" s="156" t="s">
        <v>1</v>
      </c>
      <c r="I1933" s="158"/>
      <c r="L1933" s="155"/>
      <c r="M1933" s="159"/>
      <c r="T1933" s="160"/>
      <c r="AT1933" s="156" t="s">
        <v>197</v>
      </c>
      <c r="AU1933" s="156" t="s">
        <v>84</v>
      </c>
      <c r="AV1933" s="12" t="s">
        <v>80</v>
      </c>
      <c r="AW1933" s="12" t="s">
        <v>30</v>
      </c>
      <c r="AX1933" s="12" t="s">
        <v>73</v>
      </c>
      <c r="AY1933" s="156" t="s">
        <v>187</v>
      </c>
    </row>
    <row r="1934" spans="2:65" s="12" customFormat="1" ht="11.25">
      <c r="B1934" s="155"/>
      <c r="D1934" s="151" t="s">
        <v>197</v>
      </c>
      <c r="E1934" s="156" t="s">
        <v>1</v>
      </c>
      <c r="F1934" s="157" t="s">
        <v>1985</v>
      </c>
      <c r="H1934" s="156" t="s">
        <v>1</v>
      </c>
      <c r="I1934" s="158"/>
      <c r="L1934" s="155"/>
      <c r="M1934" s="159"/>
      <c r="T1934" s="160"/>
      <c r="AT1934" s="156" t="s">
        <v>197</v>
      </c>
      <c r="AU1934" s="156" t="s">
        <v>84</v>
      </c>
      <c r="AV1934" s="12" t="s">
        <v>80</v>
      </c>
      <c r="AW1934" s="12" t="s">
        <v>30</v>
      </c>
      <c r="AX1934" s="12" t="s">
        <v>73</v>
      </c>
      <c r="AY1934" s="156" t="s">
        <v>187</v>
      </c>
    </row>
    <row r="1935" spans="2:65" s="13" customFormat="1" ht="11.25">
      <c r="B1935" s="161"/>
      <c r="D1935" s="151" t="s">
        <v>197</v>
      </c>
      <c r="E1935" s="162" t="s">
        <v>1</v>
      </c>
      <c r="F1935" s="163" t="s">
        <v>1986</v>
      </c>
      <c r="H1935" s="164">
        <v>8.6999999999999993</v>
      </c>
      <c r="I1935" s="165"/>
      <c r="L1935" s="161"/>
      <c r="M1935" s="166"/>
      <c r="T1935" s="167"/>
      <c r="AT1935" s="162" t="s">
        <v>197</v>
      </c>
      <c r="AU1935" s="162" t="s">
        <v>84</v>
      </c>
      <c r="AV1935" s="13" t="s">
        <v>84</v>
      </c>
      <c r="AW1935" s="13" t="s">
        <v>30</v>
      </c>
      <c r="AX1935" s="13" t="s">
        <v>73</v>
      </c>
      <c r="AY1935" s="162" t="s">
        <v>187</v>
      </c>
    </row>
    <row r="1936" spans="2:65" s="12" customFormat="1" ht="11.25">
      <c r="B1936" s="155"/>
      <c r="D1936" s="151" t="s">
        <v>197</v>
      </c>
      <c r="E1936" s="156" t="s">
        <v>1</v>
      </c>
      <c r="F1936" s="157" t="s">
        <v>1987</v>
      </c>
      <c r="H1936" s="156" t="s">
        <v>1</v>
      </c>
      <c r="I1936" s="158"/>
      <c r="L1936" s="155"/>
      <c r="M1936" s="159"/>
      <c r="T1936" s="160"/>
      <c r="AT1936" s="156" t="s">
        <v>197</v>
      </c>
      <c r="AU1936" s="156" t="s">
        <v>84</v>
      </c>
      <c r="AV1936" s="12" t="s">
        <v>80</v>
      </c>
      <c r="AW1936" s="12" t="s">
        <v>30</v>
      </c>
      <c r="AX1936" s="12" t="s">
        <v>73</v>
      </c>
      <c r="AY1936" s="156" t="s">
        <v>187</v>
      </c>
    </row>
    <row r="1937" spans="2:65" s="13" customFormat="1" ht="11.25">
      <c r="B1937" s="161"/>
      <c r="D1937" s="151" t="s">
        <v>197</v>
      </c>
      <c r="E1937" s="162" t="s">
        <v>1</v>
      </c>
      <c r="F1937" s="163" t="s">
        <v>1988</v>
      </c>
      <c r="H1937" s="164">
        <v>5</v>
      </c>
      <c r="I1937" s="165"/>
      <c r="L1937" s="161"/>
      <c r="M1937" s="166"/>
      <c r="T1937" s="167"/>
      <c r="AT1937" s="162" t="s">
        <v>197</v>
      </c>
      <c r="AU1937" s="162" t="s">
        <v>84</v>
      </c>
      <c r="AV1937" s="13" t="s">
        <v>84</v>
      </c>
      <c r="AW1937" s="13" t="s">
        <v>30</v>
      </c>
      <c r="AX1937" s="13" t="s">
        <v>73</v>
      </c>
      <c r="AY1937" s="162" t="s">
        <v>187</v>
      </c>
    </row>
    <row r="1938" spans="2:65" s="12" customFormat="1" ht="11.25">
      <c r="B1938" s="155"/>
      <c r="D1938" s="151" t="s">
        <v>197</v>
      </c>
      <c r="E1938" s="156" t="s">
        <v>1</v>
      </c>
      <c r="F1938" s="157" t="s">
        <v>1989</v>
      </c>
      <c r="H1938" s="156" t="s">
        <v>1</v>
      </c>
      <c r="I1938" s="158"/>
      <c r="L1938" s="155"/>
      <c r="M1938" s="159"/>
      <c r="T1938" s="160"/>
      <c r="AT1938" s="156" t="s">
        <v>197</v>
      </c>
      <c r="AU1938" s="156" t="s">
        <v>84</v>
      </c>
      <c r="AV1938" s="12" t="s">
        <v>80</v>
      </c>
      <c r="AW1938" s="12" t="s">
        <v>30</v>
      </c>
      <c r="AX1938" s="12" t="s">
        <v>73</v>
      </c>
      <c r="AY1938" s="156" t="s">
        <v>187</v>
      </c>
    </row>
    <row r="1939" spans="2:65" s="13" customFormat="1" ht="11.25">
      <c r="B1939" s="161"/>
      <c r="D1939" s="151" t="s">
        <v>197</v>
      </c>
      <c r="E1939" s="162" t="s">
        <v>1</v>
      </c>
      <c r="F1939" s="163" t="s">
        <v>1990</v>
      </c>
      <c r="H1939" s="164">
        <v>10.34</v>
      </c>
      <c r="I1939" s="165"/>
      <c r="L1939" s="161"/>
      <c r="M1939" s="166"/>
      <c r="T1939" s="167"/>
      <c r="AT1939" s="162" t="s">
        <v>197</v>
      </c>
      <c r="AU1939" s="162" t="s">
        <v>84</v>
      </c>
      <c r="AV1939" s="13" t="s">
        <v>84</v>
      </c>
      <c r="AW1939" s="13" t="s">
        <v>30</v>
      </c>
      <c r="AX1939" s="13" t="s">
        <v>73</v>
      </c>
      <c r="AY1939" s="162" t="s">
        <v>187</v>
      </c>
    </row>
    <row r="1940" spans="2:65" s="14" customFormat="1" ht="11.25">
      <c r="B1940" s="168"/>
      <c r="D1940" s="151" t="s">
        <v>197</v>
      </c>
      <c r="E1940" s="169" t="s">
        <v>1</v>
      </c>
      <c r="F1940" s="170" t="s">
        <v>202</v>
      </c>
      <c r="H1940" s="171">
        <v>24.04</v>
      </c>
      <c r="I1940" s="172"/>
      <c r="L1940" s="168"/>
      <c r="M1940" s="173"/>
      <c r="T1940" s="174"/>
      <c r="AT1940" s="169" t="s">
        <v>197</v>
      </c>
      <c r="AU1940" s="169" t="s">
        <v>84</v>
      </c>
      <c r="AV1940" s="14" t="s">
        <v>193</v>
      </c>
      <c r="AW1940" s="14" t="s">
        <v>30</v>
      </c>
      <c r="AX1940" s="14" t="s">
        <v>80</v>
      </c>
      <c r="AY1940" s="169" t="s">
        <v>187</v>
      </c>
    </row>
    <row r="1941" spans="2:65" s="1" customFormat="1" ht="33" customHeight="1">
      <c r="B1941" s="32"/>
      <c r="C1941" s="175" t="s">
        <v>1991</v>
      </c>
      <c r="D1941" s="175" t="s">
        <v>338</v>
      </c>
      <c r="E1941" s="176" t="s">
        <v>1992</v>
      </c>
      <c r="F1941" s="177" t="s">
        <v>1993</v>
      </c>
      <c r="G1941" s="178" t="s">
        <v>1369</v>
      </c>
      <c r="H1941" s="179">
        <v>220.66</v>
      </c>
      <c r="I1941" s="180"/>
      <c r="J1941" s="181">
        <f>ROUND(I1941*H1941,2)</f>
        <v>0</v>
      </c>
      <c r="K1941" s="182"/>
      <c r="L1941" s="183"/>
      <c r="M1941" s="184" t="s">
        <v>1</v>
      </c>
      <c r="N1941" s="185" t="s">
        <v>39</v>
      </c>
      <c r="P1941" s="147">
        <f>O1941*H1941</f>
        <v>0</v>
      </c>
      <c r="Q1941" s="147">
        <v>0</v>
      </c>
      <c r="R1941" s="147">
        <f>Q1941*H1941</f>
        <v>0</v>
      </c>
      <c r="S1941" s="147">
        <v>0</v>
      </c>
      <c r="T1941" s="148">
        <f>S1941*H1941</f>
        <v>0</v>
      </c>
      <c r="AR1941" s="149" t="s">
        <v>388</v>
      </c>
      <c r="AT1941" s="149" t="s">
        <v>338</v>
      </c>
      <c r="AU1941" s="149" t="s">
        <v>84</v>
      </c>
      <c r="AY1941" s="17" t="s">
        <v>187</v>
      </c>
      <c r="BE1941" s="150">
        <f>IF(N1941="základní",J1941,0)</f>
        <v>0</v>
      </c>
      <c r="BF1941" s="150">
        <f>IF(N1941="snížená",J1941,0)</f>
        <v>0</v>
      </c>
      <c r="BG1941" s="150">
        <f>IF(N1941="zákl. přenesená",J1941,0)</f>
        <v>0</v>
      </c>
      <c r="BH1941" s="150">
        <f>IF(N1941="sníž. přenesená",J1941,0)</f>
        <v>0</v>
      </c>
      <c r="BI1941" s="150">
        <f>IF(N1941="nulová",J1941,0)</f>
        <v>0</v>
      </c>
      <c r="BJ1941" s="17" t="s">
        <v>84</v>
      </c>
      <c r="BK1941" s="150">
        <f>ROUND(I1941*H1941,2)</f>
        <v>0</v>
      </c>
      <c r="BL1941" s="17" t="s">
        <v>287</v>
      </c>
      <c r="BM1941" s="149" t="s">
        <v>1994</v>
      </c>
    </row>
    <row r="1942" spans="2:65" s="13" customFormat="1" ht="11.25">
      <c r="B1942" s="161"/>
      <c r="D1942" s="151" t="s">
        <v>197</v>
      </c>
      <c r="E1942" s="162" t="s">
        <v>1</v>
      </c>
      <c r="F1942" s="163" t="s">
        <v>1995</v>
      </c>
      <c r="H1942" s="164">
        <v>220.66</v>
      </c>
      <c r="I1942" s="165"/>
      <c r="L1942" s="161"/>
      <c r="M1942" s="166"/>
      <c r="T1942" s="167"/>
      <c r="AT1942" s="162" t="s">
        <v>197</v>
      </c>
      <c r="AU1942" s="162" t="s">
        <v>84</v>
      </c>
      <c r="AV1942" s="13" t="s">
        <v>84</v>
      </c>
      <c r="AW1942" s="13" t="s">
        <v>30</v>
      </c>
      <c r="AX1942" s="13" t="s">
        <v>73</v>
      </c>
      <c r="AY1942" s="162" t="s">
        <v>187</v>
      </c>
    </row>
    <row r="1943" spans="2:65" s="14" customFormat="1" ht="11.25">
      <c r="B1943" s="168"/>
      <c r="D1943" s="151" t="s">
        <v>197</v>
      </c>
      <c r="E1943" s="169" t="s">
        <v>1</v>
      </c>
      <c r="F1943" s="170" t="s">
        <v>202</v>
      </c>
      <c r="H1943" s="171">
        <v>220.66</v>
      </c>
      <c r="I1943" s="172"/>
      <c r="L1943" s="168"/>
      <c r="M1943" s="173"/>
      <c r="T1943" s="174"/>
      <c r="AT1943" s="169" t="s">
        <v>197</v>
      </c>
      <c r="AU1943" s="169" t="s">
        <v>84</v>
      </c>
      <c r="AV1943" s="14" t="s">
        <v>193</v>
      </c>
      <c r="AW1943" s="14" t="s">
        <v>30</v>
      </c>
      <c r="AX1943" s="14" t="s">
        <v>80</v>
      </c>
      <c r="AY1943" s="169" t="s">
        <v>187</v>
      </c>
    </row>
    <row r="1944" spans="2:65" s="1" customFormat="1" ht="33" customHeight="1">
      <c r="B1944" s="32"/>
      <c r="C1944" s="175" t="s">
        <v>1996</v>
      </c>
      <c r="D1944" s="175" t="s">
        <v>338</v>
      </c>
      <c r="E1944" s="176" t="s">
        <v>1997</v>
      </c>
      <c r="F1944" s="177" t="s">
        <v>1998</v>
      </c>
      <c r="G1944" s="178" t="s">
        <v>1369</v>
      </c>
      <c r="H1944" s="179">
        <v>108.02</v>
      </c>
      <c r="I1944" s="180"/>
      <c r="J1944" s="181">
        <f>ROUND(I1944*H1944,2)</f>
        <v>0</v>
      </c>
      <c r="K1944" s="182"/>
      <c r="L1944" s="183"/>
      <c r="M1944" s="184" t="s">
        <v>1</v>
      </c>
      <c r="N1944" s="185" t="s">
        <v>39</v>
      </c>
      <c r="P1944" s="147">
        <f>O1944*H1944</f>
        <v>0</v>
      </c>
      <c r="Q1944" s="147">
        <v>0</v>
      </c>
      <c r="R1944" s="147">
        <f>Q1944*H1944</f>
        <v>0</v>
      </c>
      <c r="S1944" s="147">
        <v>0</v>
      </c>
      <c r="T1944" s="148">
        <f>S1944*H1944</f>
        <v>0</v>
      </c>
      <c r="AR1944" s="149" t="s">
        <v>388</v>
      </c>
      <c r="AT1944" s="149" t="s">
        <v>338</v>
      </c>
      <c r="AU1944" s="149" t="s">
        <v>84</v>
      </c>
      <c r="AY1944" s="17" t="s">
        <v>187</v>
      </c>
      <c r="BE1944" s="150">
        <f>IF(N1944="základní",J1944,0)</f>
        <v>0</v>
      </c>
      <c r="BF1944" s="150">
        <f>IF(N1944="snížená",J1944,0)</f>
        <v>0</v>
      </c>
      <c r="BG1944" s="150">
        <f>IF(N1944="zákl. přenesená",J1944,0)</f>
        <v>0</v>
      </c>
      <c r="BH1944" s="150">
        <f>IF(N1944="sníž. přenesená",J1944,0)</f>
        <v>0</v>
      </c>
      <c r="BI1944" s="150">
        <f>IF(N1944="nulová",J1944,0)</f>
        <v>0</v>
      </c>
      <c r="BJ1944" s="17" t="s">
        <v>84</v>
      </c>
      <c r="BK1944" s="150">
        <f>ROUND(I1944*H1944,2)</f>
        <v>0</v>
      </c>
      <c r="BL1944" s="17" t="s">
        <v>287</v>
      </c>
      <c r="BM1944" s="149" t="s">
        <v>1999</v>
      </c>
    </row>
    <row r="1945" spans="2:65" s="13" customFormat="1" ht="11.25">
      <c r="B1945" s="161"/>
      <c r="D1945" s="151" t="s">
        <v>197</v>
      </c>
      <c r="E1945" s="162" t="s">
        <v>1</v>
      </c>
      <c r="F1945" s="163" t="s">
        <v>2000</v>
      </c>
      <c r="H1945" s="164">
        <v>108.02</v>
      </c>
      <c r="I1945" s="165"/>
      <c r="L1945" s="161"/>
      <c r="M1945" s="166"/>
      <c r="T1945" s="167"/>
      <c r="AT1945" s="162" t="s">
        <v>197</v>
      </c>
      <c r="AU1945" s="162" t="s">
        <v>84</v>
      </c>
      <c r="AV1945" s="13" t="s">
        <v>84</v>
      </c>
      <c r="AW1945" s="13" t="s">
        <v>30</v>
      </c>
      <c r="AX1945" s="13" t="s">
        <v>73</v>
      </c>
      <c r="AY1945" s="162" t="s">
        <v>187</v>
      </c>
    </row>
    <row r="1946" spans="2:65" s="14" customFormat="1" ht="11.25">
      <c r="B1946" s="168"/>
      <c r="D1946" s="151" t="s">
        <v>197</v>
      </c>
      <c r="E1946" s="169" t="s">
        <v>1</v>
      </c>
      <c r="F1946" s="170" t="s">
        <v>202</v>
      </c>
      <c r="H1946" s="171">
        <v>108.02</v>
      </c>
      <c r="I1946" s="172"/>
      <c r="L1946" s="168"/>
      <c r="M1946" s="173"/>
      <c r="T1946" s="174"/>
      <c r="AT1946" s="169" t="s">
        <v>197</v>
      </c>
      <c r="AU1946" s="169" t="s">
        <v>84</v>
      </c>
      <c r="AV1946" s="14" t="s">
        <v>193</v>
      </c>
      <c r="AW1946" s="14" t="s">
        <v>30</v>
      </c>
      <c r="AX1946" s="14" t="s">
        <v>80</v>
      </c>
      <c r="AY1946" s="169" t="s">
        <v>187</v>
      </c>
    </row>
    <row r="1947" spans="2:65" s="1" customFormat="1" ht="33" customHeight="1">
      <c r="B1947" s="32"/>
      <c r="C1947" s="175" t="s">
        <v>2001</v>
      </c>
      <c r="D1947" s="175" t="s">
        <v>338</v>
      </c>
      <c r="E1947" s="176" t="s">
        <v>2002</v>
      </c>
      <c r="F1947" s="177" t="s">
        <v>2003</v>
      </c>
      <c r="G1947" s="178" t="s">
        <v>1369</v>
      </c>
      <c r="H1947" s="179">
        <v>259.86</v>
      </c>
      <c r="I1947" s="180"/>
      <c r="J1947" s="181">
        <f>ROUND(I1947*H1947,2)</f>
        <v>0</v>
      </c>
      <c r="K1947" s="182"/>
      <c r="L1947" s="183"/>
      <c r="M1947" s="184" t="s">
        <v>1</v>
      </c>
      <c r="N1947" s="185" t="s">
        <v>39</v>
      </c>
      <c r="P1947" s="147">
        <f>O1947*H1947</f>
        <v>0</v>
      </c>
      <c r="Q1947" s="147">
        <v>0</v>
      </c>
      <c r="R1947" s="147">
        <f>Q1947*H1947</f>
        <v>0</v>
      </c>
      <c r="S1947" s="147">
        <v>0</v>
      </c>
      <c r="T1947" s="148">
        <f>S1947*H1947</f>
        <v>0</v>
      </c>
      <c r="AR1947" s="149" t="s">
        <v>388</v>
      </c>
      <c r="AT1947" s="149" t="s">
        <v>338</v>
      </c>
      <c r="AU1947" s="149" t="s">
        <v>84</v>
      </c>
      <c r="AY1947" s="17" t="s">
        <v>187</v>
      </c>
      <c r="BE1947" s="150">
        <f>IF(N1947="základní",J1947,0)</f>
        <v>0</v>
      </c>
      <c r="BF1947" s="150">
        <f>IF(N1947="snížená",J1947,0)</f>
        <v>0</v>
      </c>
      <c r="BG1947" s="150">
        <f>IF(N1947="zákl. přenesená",J1947,0)</f>
        <v>0</v>
      </c>
      <c r="BH1947" s="150">
        <f>IF(N1947="sníž. přenesená",J1947,0)</f>
        <v>0</v>
      </c>
      <c r="BI1947" s="150">
        <f>IF(N1947="nulová",J1947,0)</f>
        <v>0</v>
      </c>
      <c r="BJ1947" s="17" t="s">
        <v>84</v>
      </c>
      <c r="BK1947" s="150">
        <f>ROUND(I1947*H1947,2)</f>
        <v>0</v>
      </c>
      <c r="BL1947" s="17" t="s">
        <v>287</v>
      </c>
      <c r="BM1947" s="149" t="s">
        <v>2004</v>
      </c>
    </row>
    <row r="1948" spans="2:65" s="1" customFormat="1" ht="49.15" customHeight="1">
      <c r="B1948" s="32"/>
      <c r="C1948" s="137" t="s">
        <v>2005</v>
      </c>
      <c r="D1948" s="137" t="s">
        <v>189</v>
      </c>
      <c r="E1948" s="138" t="s">
        <v>2006</v>
      </c>
      <c r="F1948" s="139" t="s">
        <v>2007</v>
      </c>
      <c r="G1948" s="140" t="s">
        <v>406</v>
      </c>
      <c r="H1948" s="141">
        <v>10</v>
      </c>
      <c r="I1948" s="142"/>
      <c r="J1948" s="143">
        <f>ROUND(I1948*H1948,2)</f>
        <v>0</v>
      </c>
      <c r="K1948" s="144"/>
      <c r="L1948" s="32"/>
      <c r="M1948" s="145" t="s">
        <v>1</v>
      </c>
      <c r="N1948" s="146" t="s">
        <v>39</v>
      </c>
      <c r="P1948" s="147">
        <f>O1948*H1948</f>
        <v>0</v>
      </c>
      <c r="Q1948" s="147">
        <v>0</v>
      </c>
      <c r="R1948" s="147">
        <f>Q1948*H1948</f>
        <v>0</v>
      </c>
      <c r="S1948" s="147">
        <v>0</v>
      </c>
      <c r="T1948" s="148">
        <f>S1948*H1948</f>
        <v>0</v>
      </c>
      <c r="AR1948" s="149" t="s">
        <v>287</v>
      </c>
      <c r="AT1948" s="149" t="s">
        <v>189</v>
      </c>
      <c r="AU1948" s="149" t="s">
        <v>84</v>
      </c>
      <c r="AY1948" s="17" t="s">
        <v>187</v>
      </c>
      <c r="BE1948" s="150">
        <f>IF(N1948="základní",J1948,0)</f>
        <v>0</v>
      </c>
      <c r="BF1948" s="150">
        <f>IF(N1948="snížená",J1948,0)</f>
        <v>0</v>
      </c>
      <c r="BG1948" s="150">
        <f>IF(N1948="zákl. přenesená",J1948,0)</f>
        <v>0</v>
      </c>
      <c r="BH1948" s="150">
        <f>IF(N1948="sníž. přenesená",J1948,0)</f>
        <v>0</v>
      </c>
      <c r="BI1948" s="150">
        <f>IF(N1948="nulová",J1948,0)</f>
        <v>0</v>
      </c>
      <c r="BJ1948" s="17" t="s">
        <v>84</v>
      </c>
      <c r="BK1948" s="150">
        <f>ROUND(I1948*H1948,2)</f>
        <v>0</v>
      </c>
      <c r="BL1948" s="17" t="s">
        <v>287</v>
      </c>
      <c r="BM1948" s="149" t="s">
        <v>2008</v>
      </c>
    </row>
    <row r="1949" spans="2:65" s="1" customFormat="1" ht="175.5">
      <c r="B1949" s="32"/>
      <c r="D1949" s="151" t="s">
        <v>195</v>
      </c>
      <c r="F1949" s="152" t="s">
        <v>2009</v>
      </c>
      <c r="I1949" s="153"/>
      <c r="L1949" s="32"/>
      <c r="M1949" s="154"/>
      <c r="T1949" s="56"/>
      <c r="AT1949" s="17" t="s">
        <v>195</v>
      </c>
      <c r="AU1949" s="17" t="s">
        <v>84</v>
      </c>
    </row>
    <row r="1950" spans="2:65" s="12" customFormat="1" ht="11.25">
      <c r="B1950" s="155"/>
      <c r="D1950" s="151" t="s">
        <v>197</v>
      </c>
      <c r="E1950" s="156" t="s">
        <v>1</v>
      </c>
      <c r="F1950" s="157" t="s">
        <v>2010</v>
      </c>
      <c r="H1950" s="156" t="s">
        <v>1</v>
      </c>
      <c r="I1950" s="158"/>
      <c r="L1950" s="155"/>
      <c r="M1950" s="159"/>
      <c r="T1950" s="160"/>
      <c r="AT1950" s="156" t="s">
        <v>197</v>
      </c>
      <c r="AU1950" s="156" t="s">
        <v>84</v>
      </c>
      <c r="AV1950" s="12" t="s">
        <v>80</v>
      </c>
      <c r="AW1950" s="12" t="s">
        <v>30</v>
      </c>
      <c r="AX1950" s="12" t="s">
        <v>73</v>
      </c>
      <c r="AY1950" s="156" t="s">
        <v>187</v>
      </c>
    </row>
    <row r="1951" spans="2:65" s="12" customFormat="1" ht="11.25">
      <c r="B1951" s="155"/>
      <c r="D1951" s="151" t="s">
        <v>197</v>
      </c>
      <c r="E1951" s="156" t="s">
        <v>1</v>
      </c>
      <c r="F1951" s="157" t="s">
        <v>2011</v>
      </c>
      <c r="H1951" s="156" t="s">
        <v>1</v>
      </c>
      <c r="I1951" s="158"/>
      <c r="L1951" s="155"/>
      <c r="M1951" s="159"/>
      <c r="T1951" s="160"/>
      <c r="AT1951" s="156" t="s">
        <v>197</v>
      </c>
      <c r="AU1951" s="156" t="s">
        <v>84</v>
      </c>
      <c r="AV1951" s="12" t="s">
        <v>80</v>
      </c>
      <c r="AW1951" s="12" t="s">
        <v>30</v>
      </c>
      <c r="AX1951" s="12" t="s">
        <v>73</v>
      </c>
      <c r="AY1951" s="156" t="s">
        <v>187</v>
      </c>
    </row>
    <row r="1952" spans="2:65" s="13" customFormat="1" ht="11.25">
      <c r="B1952" s="161"/>
      <c r="D1952" s="151" t="s">
        <v>197</v>
      </c>
      <c r="E1952" s="162" t="s">
        <v>1</v>
      </c>
      <c r="F1952" s="163" t="s">
        <v>255</v>
      </c>
      <c r="H1952" s="164">
        <v>10</v>
      </c>
      <c r="I1952" s="165"/>
      <c r="L1952" s="161"/>
      <c r="M1952" s="166"/>
      <c r="T1952" s="167"/>
      <c r="AT1952" s="162" t="s">
        <v>197</v>
      </c>
      <c r="AU1952" s="162" t="s">
        <v>84</v>
      </c>
      <c r="AV1952" s="13" t="s">
        <v>84</v>
      </c>
      <c r="AW1952" s="13" t="s">
        <v>30</v>
      </c>
      <c r="AX1952" s="13" t="s">
        <v>73</v>
      </c>
      <c r="AY1952" s="162" t="s">
        <v>187</v>
      </c>
    </row>
    <row r="1953" spans="2:65" s="14" customFormat="1" ht="11.25">
      <c r="B1953" s="168"/>
      <c r="D1953" s="151" t="s">
        <v>197</v>
      </c>
      <c r="E1953" s="169" t="s">
        <v>1</v>
      </c>
      <c r="F1953" s="170" t="s">
        <v>202</v>
      </c>
      <c r="H1953" s="171">
        <v>10</v>
      </c>
      <c r="I1953" s="172"/>
      <c r="L1953" s="168"/>
      <c r="M1953" s="173"/>
      <c r="T1953" s="174"/>
      <c r="AT1953" s="169" t="s">
        <v>197</v>
      </c>
      <c r="AU1953" s="169" t="s">
        <v>84</v>
      </c>
      <c r="AV1953" s="14" t="s">
        <v>193</v>
      </c>
      <c r="AW1953" s="14" t="s">
        <v>30</v>
      </c>
      <c r="AX1953" s="14" t="s">
        <v>80</v>
      </c>
      <c r="AY1953" s="169" t="s">
        <v>187</v>
      </c>
    </row>
    <row r="1954" spans="2:65" s="1" customFormat="1" ht="24.2" customHeight="1">
      <c r="B1954" s="32"/>
      <c r="C1954" s="175" t="s">
        <v>2012</v>
      </c>
      <c r="D1954" s="175" t="s">
        <v>338</v>
      </c>
      <c r="E1954" s="176" t="s">
        <v>2013</v>
      </c>
      <c r="F1954" s="177" t="s">
        <v>2014</v>
      </c>
      <c r="G1954" s="178" t="s">
        <v>406</v>
      </c>
      <c r="H1954" s="179">
        <v>10</v>
      </c>
      <c r="I1954" s="180"/>
      <c r="J1954" s="181">
        <f>ROUND(I1954*H1954,2)</f>
        <v>0</v>
      </c>
      <c r="K1954" s="182"/>
      <c r="L1954" s="183"/>
      <c r="M1954" s="184" t="s">
        <v>1</v>
      </c>
      <c r="N1954" s="185" t="s">
        <v>39</v>
      </c>
      <c r="P1954" s="147">
        <f>O1954*H1954</f>
        <v>0</v>
      </c>
      <c r="Q1954" s="147">
        <v>0</v>
      </c>
      <c r="R1954" s="147">
        <f>Q1954*H1954</f>
        <v>0</v>
      </c>
      <c r="S1954" s="147">
        <v>0</v>
      </c>
      <c r="T1954" s="148">
        <f>S1954*H1954</f>
        <v>0</v>
      </c>
      <c r="AR1954" s="149" t="s">
        <v>388</v>
      </c>
      <c r="AT1954" s="149" t="s">
        <v>338</v>
      </c>
      <c r="AU1954" s="149" t="s">
        <v>84</v>
      </c>
      <c r="AY1954" s="17" t="s">
        <v>187</v>
      </c>
      <c r="BE1954" s="150">
        <f>IF(N1954="základní",J1954,0)</f>
        <v>0</v>
      </c>
      <c r="BF1954" s="150">
        <f>IF(N1954="snížená",J1954,0)</f>
        <v>0</v>
      </c>
      <c r="BG1954" s="150">
        <f>IF(N1954="zákl. přenesená",J1954,0)</f>
        <v>0</v>
      </c>
      <c r="BH1954" s="150">
        <f>IF(N1954="sníž. přenesená",J1954,0)</f>
        <v>0</v>
      </c>
      <c r="BI1954" s="150">
        <f>IF(N1954="nulová",J1954,0)</f>
        <v>0</v>
      </c>
      <c r="BJ1954" s="17" t="s">
        <v>84</v>
      </c>
      <c r="BK1954" s="150">
        <f>ROUND(I1954*H1954,2)</f>
        <v>0</v>
      </c>
      <c r="BL1954" s="17" t="s">
        <v>287</v>
      </c>
      <c r="BM1954" s="149" t="s">
        <v>2015</v>
      </c>
    </row>
    <row r="1955" spans="2:65" s="1" customFormat="1" ht="24.2" customHeight="1">
      <c r="B1955" s="32"/>
      <c r="C1955" s="137" t="s">
        <v>2016</v>
      </c>
      <c r="D1955" s="137" t="s">
        <v>189</v>
      </c>
      <c r="E1955" s="138" t="s">
        <v>2017</v>
      </c>
      <c r="F1955" s="139" t="s">
        <v>2018</v>
      </c>
      <c r="G1955" s="140" t="s">
        <v>1369</v>
      </c>
      <c r="H1955" s="141">
        <v>15.6</v>
      </c>
      <c r="I1955" s="142"/>
      <c r="J1955" s="143">
        <f>ROUND(I1955*H1955,2)</f>
        <v>0</v>
      </c>
      <c r="K1955" s="144"/>
      <c r="L1955" s="32"/>
      <c r="M1955" s="145" t="s">
        <v>1</v>
      </c>
      <c r="N1955" s="146" t="s">
        <v>39</v>
      </c>
      <c r="P1955" s="147">
        <f>O1955*H1955</f>
        <v>0</v>
      </c>
      <c r="Q1955" s="147">
        <v>0</v>
      </c>
      <c r="R1955" s="147">
        <f>Q1955*H1955</f>
        <v>0</v>
      </c>
      <c r="S1955" s="147">
        <v>0</v>
      </c>
      <c r="T1955" s="148">
        <f>S1955*H1955</f>
        <v>0</v>
      </c>
      <c r="AR1955" s="149" t="s">
        <v>287</v>
      </c>
      <c r="AT1955" s="149" t="s">
        <v>189</v>
      </c>
      <c r="AU1955" s="149" t="s">
        <v>84</v>
      </c>
      <c r="AY1955" s="17" t="s">
        <v>187</v>
      </c>
      <c r="BE1955" s="150">
        <f>IF(N1955="základní",J1955,0)</f>
        <v>0</v>
      </c>
      <c r="BF1955" s="150">
        <f>IF(N1955="snížená",J1955,0)</f>
        <v>0</v>
      </c>
      <c r="BG1955" s="150">
        <f>IF(N1955="zákl. přenesená",J1955,0)</f>
        <v>0</v>
      </c>
      <c r="BH1955" s="150">
        <f>IF(N1955="sníž. přenesená",J1955,0)</f>
        <v>0</v>
      </c>
      <c r="BI1955" s="150">
        <f>IF(N1955="nulová",J1955,0)</f>
        <v>0</v>
      </c>
      <c r="BJ1955" s="17" t="s">
        <v>84</v>
      </c>
      <c r="BK1955" s="150">
        <f>ROUND(I1955*H1955,2)</f>
        <v>0</v>
      </c>
      <c r="BL1955" s="17" t="s">
        <v>287</v>
      </c>
      <c r="BM1955" s="149" t="s">
        <v>2019</v>
      </c>
    </row>
    <row r="1956" spans="2:65" s="1" customFormat="1" ht="29.25">
      <c r="B1956" s="32"/>
      <c r="D1956" s="151" t="s">
        <v>195</v>
      </c>
      <c r="F1956" s="152" t="s">
        <v>2020</v>
      </c>
      <c r="I1956" s="153"/>
      <c r="L1956" s="32"/>
      <c r="M1956" s="154"/>
      <c r="T1956" s="56"/>
      <c r="AT1956" s="17" t="s">
        <v>195</v>
      </c>
      <c r="AU1956" s="17" t="s">
        <v>84</v>
      </c>
    </row>
    <row r="1957" spans="2:65" s="12" customFormat="1" ht="11.25">
      <c r="B1957" s="155"/>
      <c r="D1957" s="151" t="s">
        <v>197</v>
      </c>
      <c r="E1957" s="156" t="s">
        <v>1</v>
      </c>
      <c r="F1957" s="157" t="s">
        <v>207</v>
      </c>
      <c r="H1957" s="156" t="s">
        <v>1</v>
      </c>
      <c r="I1957" s="158"/>
      <c r="L1957" s="155"/>
      <c r="M1957" s="159"/>
      <c r="T1957" s="160"/>
      <c r="AT1957" s="156" t="s">
        <v>197</v>
      </c>
      <c r="AU1957" s="156" t="s">
        <v>84</v>
      </c>
      <c r="AV1957" s="12" t="s">
        <v>80</v>
      </c>
      <c r="AW1957" s="12" t="s">
        <v>30</v>
      </c>
      <c r="AX1957" s="12" t="s">
        <v>73</v>
      </c>
      <c r="AY1957" s="156" t="s">
        <v>187</v>
      </c>
    </row>
    <row r="1958" spans="2:65" s="12" customFormat="1" ht="11.25">
      <c r="B1958" s="155"/>
      <c r="D1958" s="151" t="s">
        <v>197</v>
      </c>
      <c r="E1958" s="156" t="s">
        <v>1</v>
      </c>
      <c r="F1958" s="157" t="s">
        <v>2021</v>
      </c>
      <c r="H1958" s="156" t="s">
        <v>1</v>
      </c>
      <c r="I1958" s="158"/>
      <c r="L1958" s="155"/>
      <c r="M1958" s="159"/>
      <c r="T1958" s="160"/>
      <c r="AT1958" s="156" t="s">
        <v>197</v>
      </c>
      <c r="AU1958" s="156" t="s">
        <v>84</v>
      </c>
      <c r="AV1958" s="12" t="s">
        <v>80</v>
      </c>
      <c r="AW1958" s="12" t="s">
        <v>30</v>
      </c>
      <c r="AX1958" s="12" t="s">
        <v>73</v>
      </c>
      <c r="AY1958" s="156" t="s">
        <v>187</v>
      </c>
    </row>
    <row r="1959" spans="2:65" s="13" customFormat="1" ht="11.25">
      <c r="B1959" s="161"/>
      <c r="D1959" s="151" t="s">
        <v>197</v>
      </c>
      <c r="E1959" s="162" t="s">
        <v>1</v>
      </c>
      <c r="F1959" s="163" t="s">
        <v>2022</v>
      </c>
      <c r="H1959" s="164">
        <v>15.6</v>
      </c>
      <c r="I1959" s="165"/>
      <c r="L1959" s="161"/>
      <c r="M1959" s="166"/>
      <c r="T1959" s="167"/>
      <c r="AT1959" s="162" t="s">
        <v>197</v>
      </c>
      <c r="AU1959" s="162" t="s">
        <v>84</v>
      </c>
      <c r="AV1959" s="13" t="s">
        <v>84</v>
      </c>
      <c r="AW1959" s="13" t="s">
        <v>30</v>
      </c>
      <c r="AX1959" s="13" t="s">
        <v>73</v>
      </c>
      <c r="AY1959" s="162" t="s">
        <v>187</v>
      </c>
    </row>
    <row r="1960" spans="2:65" s="14" customFormat="1" ht="11.25">
      <c r="B1960" s="168"/>
      <c r="D1960" s="151" t="s">
        <v>197</v>
      </c>
      <c r="E1960" s="169" t="s">
        <v>1</v>
      </c>
      <c r="F1960" s="170" t="s">
        <v>202</v>
      </c>
      <c r="H1960" s="171">
        <v>15.6</v>
      </c>
      <c r="I1960" s="172"/>
      <c r="L1960" s="168"/>
      <c r="M1960" s="173"/>
      <c r="T1960" s="174"/>
      <c r="AT1960" s="169" t="s">
        <v>197</v>
      </c>
      <c r="AU1960" s="169" t="s">
        <v>84</v>
      </c>
      <c r="AV1960" s="14" t="s">
        <v>193</v>
      </c>
      <c r="AW1960" s="14" t="s">
        <v>30</v>
      </c>
      <c r="AX1960" s="14" t="s">
        <v>80</v>
      </c>
      <c r="AY1960" s="169" t="s">
        <v>187</v>
      </c>
    </row>
    <row r="1961" spans="2:65" s="1" customFormat="1" ht="24.2" customHeight="1">
      <c r="B1961" s="32"/>
      <c r="C1961" s="175" t="s">
        <v>2023</v>
      </c>
      <c r="D1961" s="175" t="s">
        <v>338</v>
      </c>
      <c r="E1961" s="176" t="s">
        <v>2024</v>
      </c>
      <c r="F1961" s="177" t="s">
        <v>2025</v>
      </c>
      <c r="G1961" s="178" t="s">
        <v>1369</v>
      </c>
      <c r="H1961" s="179">
        <v>15.6</v>
      </c>
      <c r="I1961" s="180"/>
      <c r="J1961" s="181">
        <f>ROUND(I1961*H1961,2)</f>
        <v>0</v>
      </c>
      <c r="K1961" s="182"/>
      <c r="L1961" s="183"/>
      <c r="M1961" s="184" t="s">
        <v>1</v>
      </c>
      <c r="N1961" s="185" t="s">
        <v>39</v>
      </c>
      <c r="P1961" s="147">
        <f>O1961*H1961</f>
        <v>0</v>
      </c>
      <c r="Q1961" s="147">
        <v>0</v>
      </c>
      <c r="R1961" s="147">
        <f>Q1961*H1961</f>
        <v>0</v>
      </c>
      <c r="S1961" s="147">
        <v>0</v>
      </c>
      <c r="T1961" s="148">
        <f>S1961*H1961</f>
        <v>0</v>
      </c>
      <c r="AR1961" s="149" t="s">
        <v>388</v>
      </c>
      <c r="AT1961" s="149" t="s">
        <v>338</v>
      </c>
      <c r="AU1961" s="149" t="s">
        <v>84</v>
      </c>
      <c r="AY1961" s="17" t="s">
        <v>187</v>
      </c>
      <c r="BE1961" s="150">
        <f>IF(N1961="základní",J1961,0)</f>
        <v>0</v>
      </c>
      <c r="BF1961" s="150">
        <f>IF(N1961="snížená",J1961,0)</f>
        <v>0</v>
      </c>
      <c r="BG1961" s="150">
        <f>IF(N1961="zákl. přenesená",J1961,0)</f>
        <v>0</v>
      </c>
      <c r="BH1961" s="150">
        <f>IF(N1961="sníž. přenesená",J1961,0)</f>
        <v>0</v>
      </c>
      <c r="BI1961" s="150">
        <f>IF(N1961="nulová",J1961,0)</f>
        <v>0</v>
      </c>
      <c r="BJ1961" s="17" t="s">
        <v>84</v>
      </c>
      <c r="BK1961" s="150">
        <f>ROUND(I1961*H1961,2)</f>
        <v>0</v>
      </c>
      <c r="BL1961" s="17" t="s">
        <v>287</v>
      </c>
      <c r="BM1961" s="149" t="s">
        <v>2026</v>
      </c>
    </row>
    <row r="1962" spans="2:65" s="1" customFormat="1" ht="24.2" customHeight="1">
      <c r="B1962" s="32"/>
      <c r="C1962" s="137" t="s">
        <v>2027</v>
      </c>
      <c r="D1962" s="137" t="s">
        <v>189</v>
      </c>
      <c r="E1962" s="138" t="s">
        <v>2028</v>
      </c>
      <c r="F1962" s="139" t="s">
        <v>2029</v>
      </c>
      <c r="G1962" s="140" t="s">
        <v>1369</v>
      </c>
      <c r="H1962" s="141">
        <v>730.125</v>
      </c>
      <c r="I1962" s="142"/>
      <c r="J1962" s="143">
        <f>ROUND(I1962*H1962,2)</f>
        <v>0</v>
      </c>
      <c r="K1962" s="144"/>
      <c r="L1962" s="32"/>
      <c r="M1962" s="145" t="s">
        <v>1</v>
      </c>
      <c r="N1962" s="146" t="s">
        <v>39</v>
      </c>
      <c r="P1962" s="147">
        <f>O1962*H1962</f>
        <v>0</v>
      </c>
      <c r="Q1962" s="147">
        <v>0</v>
      </c>
      <c r="R1962" s="147">
        <f>Q1962*H1962</f>
        <v>0</v>
      </c>
      <c r="S1962" s="147">
        <v>0</v>
      </c>
      <c r="T1962" s="148">
        <f>S1962*H1962</f>
        <v>0</v>
      </c>
      <c r="AR1962" s="149" t="s">
        <v>287</v>
      </c>
      <c r="AT1962" s="149" t="s">
        <v>189</v>
      </c>
      <c r="AU1962" s="149" t="s">
        <v>84</v>
      </c>
      <c r="AY1962" s="17" t="s">
        <v>187</v>
      </c>
      <c r="BE1962" s="150">
        <f>IF(N1962="základní",J1962,0)</f>
        <v>0</v>
      </c>
      <c r="BF1962" s="150">
        <f>IF(N1962="snížená",J1962,0)</f>
        <v>0</v>
      </c>
      <c r="BG1962" s="150">
        <f>IF(N1962="zákl. přenesená",J1962,0)</f>
        <v>0</v>
      </c>
      <c r="BH1962" s="150">
        <f>IF(N1962="sníž. přenesená",J1962,0)</f>
        <v>0</v>
      </c>
      <c r="BI1962" s="150">
        <f>IF(N1962="nulová",J1962,0)</f>
        <v>0</v>
      </c>
      <c r="BJ1962" s="17" t="s">
        <v>84</v>
      </c>
      <c r="BK1962" s="150">
        <f>ROUND(I1962*H1962,2)</f>
        <v>0</v>
      </c>
      <c r="BL1962" s="17" t="s">
        <v>287</v>
      </c>
      <c r="BM1962" s="149" t="s">
        <v>2030</v>
      </c>
    </row>
    <row r="1963" spans="2:65" s="1" customFormat="1" ht="29.25">
      <c r="B1963" s="32"/>
      <c r="D1963" s="151" t="s">
        <v>195</v>
      </c>
      <c r="F1963" s="152" t="s">
        <v>2020</v>
      </c>
      <c r="I1963" s="153"/>
      <c r="L1963" s="32"/>
      <c r="M1963" s="154"/>
      <c r="T1963" s="56"/>
      <c r="AT1963" s="17" t="s">
        <v>195</v>
      </c>
      <c r="AU1963" s="17" t="s">
        <v>84</v>
      </c>
    </row>
    <row r="1964" spans="2:65" s="12" customFormat="1" ht="11.25">
      <c r="B1964" s="155"/>
      <c r="D1964" s="151" t="s">
        <v>197</v>
      </c>
      <c r="E1964" s="156" t="s">
        <v>1</v>
      </c>
      <c r="F1964" s="157" t="s">
        <v>238</v>
      </c>
      <c r="H1964" s="156" t="s">
        <v>1</v>
      </c>
      <c r="I1964" s="158"/>
      <c r="L1964" s="155"/>
      <c r="M1964" s="159"/>
      <c r="T1964" s="160"/>
      <c r="AT1964" s="156" t="s">
        <v>197</v>
      </c>
      <c r="AU1964" s="156" t="s">
        <v>84</v>
      </c>
      <c r="AV1964" s="12" t="s">
        <v>80</v>
      </c>
      <c r="AW1964" s="12" t="s">
        <v>30</v>
      </c>
      <c r="AX1964" s="12" t="s">
        <v>73</v>
      </c>
      <c r="AY1964" s="156" t="s">
        <v>187</v>
      </c>
    </row>
    <row r="1965" spans="2:65" s="12" customFormat="1" ht="11.25">
      <c r="B1965" s="155"/>
      <c r="D1965" s="151" t="s">
        <v>197</v>
      </c>
      <c r="E1965" s="156" t="s">
        <v>1</v>
      </c>
      <c r="F1965" s="157" t="s">
        <v>2031</v>
      </c>
      <c r="H1965" s="156" t="s">
        <v>1</v>
      </c>
      <c r="I1965" s="158"/>
      <c r="L1965" s="155"/>
      <c r="M1965" s="159"/>
      <c r="T1965" s="160"/>
      <c r="AT1965" s="156" t="s">
        <v>197</v>
      </c>
      <c r="AU1965" s="156" t="s">
        <v>84</v>
      </c>
      <c r="AV1965" s="12" t="s">
        <v>80</v>
      </c>
      <c r="AW1965" s="12" t="s">
        <v>30</v>
      </c>
      <c r="AX1965" s="12" t="s">
        <v>73</v>
      </c>
      <c r="AY1965" s="156" t="s">
        <v>187</v>
      </c>
    </row>
    <row r="1966" spans="2:65" s="12" customFormat="1" ht="11.25">
      <c r="B1966" s="155"/>
      <c r="D1966" s="151" t="s">
        <v>197</v>
      </c>
      <c r="E1966" s="156" t="s">
        <v>1</v>
      </c>
      <c r="F1966" s="157" t="s">
        <v>2032</v>
      </c>
      <c r="H1966" s="156" t="s">
        <v>1</v>
      </c>
      <c r="I1966" s="158"/>
      <c r="L1966" s="155"/>
      <c r="M1966" s="159"/>
      <c r="T1966" s="160"/>
      <c r="AT1966" s="156" t="s">
        <v>197</v>
      </c>
      <c r="AU1966" s="156" t="s">
        <v>84</v>
      </c>
      <c r="AV1966" s="12" t="s">
        <v>80</v>
      </c>
      <c r="AW1966" s="12" t="s">
        <v>30</v>
      </c>
      <c r="AX1966" s="12" t="s">
        <v>73</v>
      </c>
      <c r="AY1966" s="156" t="s">
        <v>187</v>
      </c>
    </row>
    <row r="1967" spans="2:65" s="13" customFormat="1" ht="11.25">
      <c r="B1967" s="161"/>
      <c r="D1967" s="151" t="s">
        <v>197</v>
      </c>
      <c r="E1967" s="162" t="s">
        <v>1</v>
      </c>
      <c r="F1967" s="163" t="s">
        <v>2033</v>
      </c>
      <c r="H1967" s="164">
        <v>730.125</v>
      </c>
      <c r="I1967" s="165"/>
      <c r="L1967" s="161"/>
      <c r="M1967" s="166"/>
      <c r="T1967" s="167"/>
      <c r="AT1967" s="162" t="s">
        <v>197</v>
      </c>
      <c r="AU1967" s="162" t="s">
        <v>84</v>
      </c>
      <c r="AV1967" s="13" t="s">
        <v>84</v>
      </c>
      <c r="AW1967" s="13" t="s">
        <v>30</v>
      </c>
      <c r="AX1967" s="13" t="s">
        <v>73</v>
      </c>
      <c r="AY1967" s="162" t="s">
        <v>187</v>
      </c>
    </row>
    <row r="1968" spans="2:65" s="14" customFormat="1" ht="11.25">
      <c r="B1968" s="168"/>
      <c r="D1968" s="151" t="s">
        <v>197</v>
      </c>
      <c r="E1968" s="169" t="s">
        <v>1</v>
      </c>
      <c r="F1968" s="170" t="s">
        <v>202</v>
      </c>
      <c r="H1968" s="171">
        <v>730.125</v>
      </c>
      <c r="I1968" s="172"/>
      <c r="L1968" s="168"/>
      <c r="M1968" s="173"/>
      <c r="T1968" s="174"/>
      <c r="AT1968" s="169" t="s">
        <v>197</v>
      </c>
      <c r="AU1968" s="169" t="s">
        <v>84</v>
      </c>
      <c r="AV1968" s="14" t="s">
        <v>193</v>
      </c>
      <c r="AW1968" s="14" t="s">
        <v>30</v>
      </c>
      <c r="AX1968" s="14" t="s">
        <v>80</v>
      </c>
      <c r="AY1968" s="169" t="s">
        <v>187</v>
      </c>
    </row>
    <row r="1969" spans="2:65" s="1" customFormat="1" ht="24.2" customHeight="1">
      <c r="B1969" s="32"/>
      <c r="C1969" s="175" t="s">
        <v>2034</v>
      </c>
      <c r="D1969" s="175" t="s">
        <v>338</v>
      </c>
      <c r="E1969" s="176" t="s">
        <v>2035</v>
      </c>
      <c r="F1969" s="177" t="s">
        <v>2036</v>
      </c>
      <c r="G1969" s="178" t="s">
        <v>1369</v>
      </c>
      <c r="H1969" s="179">
        <v>788.53499999999997</v>
      </c>
      <c r="I1969" s="180"/>
      <c r="J1969" s="181">
        <f>ROUND(I1969*H1969,2)</f>
        <v>0</v>
      </c>
      <c r="K1969" s="182"/>
      <c r="L1969" s="183"/>
      <c r="M1969" s="184" t="s">
        <v>1</v>
      </c>
      <c r="N1969" s="185" t="s">
        <v>39</v>
      </c>
      <c r="P1969" s="147">
        <f>O1969*H1969</f>
        <v>0</v>
      </c>
      <c r="Q1969" s="147">
        <v>0</v>
      </c>
      <c r="R1969" s="147">
        <f>Q1969*H1969</f>
        <v>0</v>
      </c>
      <c r="S1969" s="147">
        <v>0</v>
      </c>
      <c r="T1969" s="148">
        <f>S1969*H1969</f>
        <v>0</v>
      </c>
      <c r="AR1969" s="149" t="s">
        <v>388</v>
      </c>
      <c r="AT1969" s="149" t="s">
        <v>338</v>
      </c>
      <c r="AU1969" s="149" t="s">
        <v>84</v>
      </c>
      <c r="AY1969" s="17" t="s">
        <v>187</v>
      </c>
      <c r="BE1969" s="150">
        <f>IF(N1969="základní",J1969,0)</f>
        <v>0</v>
      </c>
      <c r="BF1969" s="150">
        <f>IF(N1969="snížená",J1969,0)</f>
        <v>0</v>
      </c>
      <c r="BG1969" s="150">
        <f>IF(N1969="zákl. přenesená",J1969,0)</f>
        <v>0</v>
      </c>
      <c r="BH1969" s="150">
        <f>IF(N1969="sníž. přenesená",J1969,0)</f>
        <v>0</v>
      </c>
      <c r="BI1969" s="150">
        <f>IF(N1969="nulová",J1969,0)</f>
        <v>0</v>
      </c>
      <c r="BJ1969" s="17" t="s">
        <v>84</v>
      </c>
      <c r="BK1969" s="150">
        <f>ROUND(I1969*H1969,2)</f>
        <v>0</v>
      </c>
      <c r="BL1969" s="17" t="s">
        <v>287</v>
      </c>
      <c r="BM1969" s="149" t="s">
        <v>2037</v>
      </c>
    </row>
    <row r="1970" spans="2:65" s="13" customFormat="1" ht="11.25">
      <c r="B1970" s="161"/>
      <c r="D1970" s="151" t="s">
        <v>197</v>
      </c>
      <c r="E1970" s="162" t="s">
        <v>1</v>
      </c>
      <c r="F1970" s="163" t="s">
        <v>2038</v>
      </c>
      <c r="H1970" s="164">
        <v>788.53499999999997</v>
      </c>
      <c r="I1970" s="165"/>
      <c r="L1970" s="161"/>
      <c r="M1970" s="166"/>
      <c r="T1970" s="167"/>
      <c r="AT1970" s="162" t="s">
        <v>197</v>
      </c>
      <c r="AU1970" s="162" t="s">
        <v>84</v>
      </c>
      <c r="AV1970" s="13" t="s">
        <v>84</v>
      </c>
      <c r="AW1970" s="13" t="s">
        <v>30</v>
      </c>
      <c r="AX1970" s="13" t="s">
        <v>73</v>
      </c>
      <c r="AY1970" s="162" t="s">
        <v>187</v>
      </c>
    </row>
    <row r="1971" spans="2:65" s="14" customFormat="1" ht="11.25">
      <c r="B1971" s="168"/>
      <c r="D1971" s="151" t="s">
        <v>197</v>
      </c>
      <c r="E1971" s="169" t="s">
        <v>1</v>
      </c>
      <c r="F1971" s="170" t="s">
        <v>202</v>
      </c>
      <c r="H1971" s="171">
        <v>788.53499999999997</v>
      </c>
      <c r="I1971" s="172"/>
      <c r="L1971" s="168"/>
      <c r="M1971" s="173"/>
      <c r="T1971" s="174"/>
      <c r="AT1971" s="169" t="s">
        <v>197</v>
      </c>
      <c r="AU1971" s="169" t="s">
        <v>84</v>
      </c>
      <c r="AV1971" s="14" t="s">
        <v>193</v>
      </c>
      <c r="AW1971" s="14" t="s">
        <v>30</v>
      </c>
      <c r="AX1971" s="14" t="s">
        <v>80</v>
      </c>
      <c r="AY1971" s="169" t="s">
        <v>187</v>
      </c>
    </row>
    <row r="1972" spans="2:65" s="1" customFormat="1" ht="24.2" customHeight="1">
      <c r="B1972" s="32"/>
      <c r="C1972" s="137" t="s">
        <v>2039</v>
      </c>
      <c r="D1972" s="137" t="s">
        <v>189</v>
      </c>
      <c r="E1972" s="138" t="s">
        <v>2040</v>
      </c>
      <c r="F1972" s="139" t="s">
        <v>2041</v>
      </c>
      <c r="G1972" s="140" t="s">
        <v>1369</v>
      </c>
      <c r="H1972" s="141">
        <v>630.65</v>
      </c>
      <c r="I1972" s="142"/>
      <c r="J1972" s="143">
        <f>ROUND(I1972*H1972,2)</f>
        <v>0</v>
      </c>
      <c r="K1972" s="144"/>
      <c r="L1972" s="32"/>
      <c r="M1972" s="145" t="s">
        <v>1</v>
      </c>
      <c r="N1972" s="146" t="s">
        <v>39</v>
      </c>
      <c r="P1972" s="147">
        <f>O1972*H1972</f>
        <v>0</v>
      </c>
      <c r="Q1972" s="147">
        <v>0</v>
      </c>
      <c r="R1972" s="147">
        <f>Q1972*H1972</f>
        <v>0</v>
      </c>
      <c r="S1972" s="147">
        <v>0</v>
      </c>
      <c r="T1972" s="148">
        <f>S1972*H1972</f>
        <v>0</v>
      </c>
      <c r="AR1972" s="149" t="s">
        <v>287</v>
      </c>
      <c r="AT1972" s="149" t="s">
        <v>189</v>
      </c>
      <c r="AU1972" s="149" t="s">
        <v>84</v>
      </c>
      <c r="AY1972" s="17" t="s">
        <v>187</v>
      </c>
      <c r="BE1972" s="150">
        <f>IF(N1972="základní",J1972,0)</f>
        <v>0</v>
      </c>
      <c r="BF1972" s="150">
        <f>IF(N1972="snížená",J1972,0)</f>
        <v>0</v>
      </c>
      <c r="BG1972" s="150">
        <f>IF(N1972="zákl. přenesená",J1972,0)</f>
        <v>0</v>
      </c>
      <c r="BH1972" s="150">
        <f>IF(N1972="sníž. přenesená",J1972,0)</f>
        <v>0</v>
      </c>
      <c r="BI1972" s="150">
        <f>IF(N1972="nulová",J1972,0)</f>
        <v>0</v>
      </c>
      <c r="BJ1972" s="17" t="s">
        <v>84</v>
      </c>
      <c r="BK1972" s="150">
        <f>ROUND(I1972*H1972,2)</f>
        <v>0</v>
      </c>
      <c r="BL1972" s="17" t="s">
        <v>287</v>
      </c>
      <c r="BM1972" s="149" t="s">
        <v>2042</v>
      </c>
    </row>
    <row r="1973" spans="2:65" s="1" customFormat="1" ht="29.25">
      <c r="B1973" s="32"/>
      <c r="D1973" s="151" t="s">
        <v>195</v>
      </c>
      <c r="F1973" s="152" t="s">
        <v>2020</v>
      </c>
      <c r="I1973" s="153"/>
      <c r="L1973" s="32"/>
      <c r="M1973" s="154"/>
      <c r="T1973" s="56"/>
      <c r="AT1973" s="17" t="s">
        <v>195</v>
      </c>
      <c r="AU1973" s="17" t="s">
        <v>84</v>
      </c>
    </row>
    <row r="1974" spans="2:65" s="12" customFormat="1" ht="11.25">
      <c r="B1974" s="155"/>
      <c r="D1974" s="151" t="s">
        <v>197</v>
      </c>
      <c r="E1974" s="156" t="s">
        <v>1</v>
      </c>
      <c r="F1974" s="157" t="s">
        <v>238</v>
      </c>
      <c r="H1974" s="156" t="s">
        <v>1</v>
      </c>
      <c r="I1974" s="158"/>
      <c r="L1974" s="155"/>
      <c r="M1974" s="159"/>
      <c r="T1974" s="160"/>
      <c r="AT1974" s="156" t="s">
        <v>197</v>
      </c>
      <c r="AU1974" s="156" t="s">
        <v>84</v>
      </c>
      <c r="AV1974" s="12" t="s">
        <v>80</v>
      </c>
      <c r="AW1974" s="12" t="s">
        <v>30</v>
      </c>
      <c r="AX1974" s="12" t="s">
        <v>73</v>
      </c>
      <c r="AY1974" s="156" t="s">
        <v>187</v>
      </c>
    </row>
    <row r="1975" spans="2:65" s="12" customFormat="1" ht="11.25">
      <c r="B1975" s="155"/>
      <c r="D1975" s="151" t="s">
        <v>197</v>
      </c>
      <c r="E1975" s="156" t="s">
        <v>1</v>
      </c>
      <c r="F1975" s="157" t="s">
        <v>2043</v>
      </c>
      <c r="H1975" s="156" t="s">
        <v>1</v>
      </c>
      <c r="I1975" s="158"/>
      <c r="L1975" s="155"/>
      <c r="M1975" s="159"/>
      <c r="T1975" s="160"/>
      <c r="AT1975" s="156" t="s">
        <v>197</v>
      </c>
      <c r="AU1975" s="156" t="s">
        <v>84</v>
      </c>
      <c r="AV1975" s="12" t="s">
        <v>80</v>
      </c>
      <c r="AW1975" s="12" t="s">
        <v>30</v>
      </c>
      <c r="AX1975" s="12" t="s">
        <v>73</v>
      </c>
      <c r="AY1975" s="156" t="s">
        <v>187</v>
      </c>
    </row>
    <row r="1976" spans="2:65" s="13" customFormat="1" ht="11.25">
      <c r="B1976" s="161"/>
      <c r="D1976" s="151" t="s">
        <v>197</v>
      </c>
      <c r="E1976" s="162" t="s">
        <v>1</v>
      </c>
      <c r="F1976" s="163" t="s">
        <v>2044</v>
      </c>
      <c r="H1976" s="164">
        <v>630.65</v>
      </c>
      <c r="I1976" s="165"/>
      <c r="L1976" s="161"/>
      <c r="M1976" s="166"/>
      <c r="T1976" s="167"/>
      <c r="AT1976" s="162" t="s">
        <v>197</v>
      </c>
      <c r="AU1976" s="162" t="s">
        <v>84</v>
      </c>
      <c r="AV1976" s="13" t="s">
        <v>84</v>
      </c>
      <c r="AW1976" s="13" t="s">
        <v>30</v>
      </c>
      <c r="AX1976" s="13" t="s">
        <v>73</v>
      </c>
      <c r="AY1976" s="162" t="s">
        <v>187</v>
      </c>
    </row>
    <row r="1977" spans="2:65" s="14" customFormat="1" ht="11.25">
      <c r="B1977" s="168"/>
      <c r="D1977" s="151" t="s">
        <v>197</v>
      </c>
      <c r="E1977" s="169" t="s">
        <v>1</v>
      </c>
      <c r="F1977" s="170" t="s">
        <v>202</v>
      </c>
      <c r="H1977" s="171">
        <v>630.65</v>
      </c>
      <c r="I1977" s="172"/>
      <c r="L1977" s="168"/>
      <c r="M1977" s="173"/>
      <c r="T1977" s="174"/>
      <c r="AT1977" s="169" t="s">
        <v>197</v>
      </c>
      <c r="AU1977" s="169" t="s">
        <v>84</v>
      </c>
      <c r="AV1977" s="14" t="s">
        <v>193</v>
      </c>
      <c r="AW1977" s="14" t="s">
        <v>30</v>
      </c>
      <c r="AX1977" s="14" t="s">
        <v>80</v>
      </c>
      <c r="AY1977" s="169" t="s">
        <v>187</v>
      </c>
    </row>
    <row r="1978" spans="2:65" s="1" customFormat="1" ht="24.2" customHeight="1">
      <c r="B1978" s="32"/>
      <c r="C1978" s="175" t="s">
        <v>2045</v>
      </c>
      <c r="D1978" s="175" t="s">
        <v>338</v>
      </c>
      <c r="E1978" s="176" t="s">
        <v>2046</v>
      </c>
      <c r="F1978" s="177" t="s">
        <v>2047</v>
      </c>
      <c r="G1978" s="178" t="s">
        <v>1369</v>
      </c>
      <c r="H1978" s="179">
        <v>630.65</v>
      </c>
      <c r="I1978" s="180"/>
      <c r="J1978" s="181">
        <f>ROUND(I1978*H1978,2)</f>
        <v>0</v>
      </c>
      <c r="K1978" s="182"/>
      <c r="L1978" s="183"/>
      <c r="M1978" s="184" t="s">
        <v>1</v>
      </c>
      <c r="N1978" s="185" t="s">
        <v>39</v>
      </c>
      <c r="P1978" s="147">
        <f>O1978*H1978</f>
        <v>0</v>
      </c>
      <c r="Q1978" s="147">
        <v>0</v>
      </c>
      <c r="R1978" s="147">
        <f>Q1978*H1978</f>
        <v>0</v>
      </c>
      <c r="S1978" s="147">
        <v>0</v>
      </c>
      <c r="T1978" s="148">
        <f>S1978*H1978</f>
        <v>0</v>
      </c>
      <c r="AR1978" s="149" t="s">
        <v>388</v>
      </c>
      <c r="AT1978" s="149" t="s">
        <v>338</v>
      </c>
      <c r="AU1978" s="149" t="s">
        <v>84</v>
      </c>
      <c r="AY1978" s="17" t="s">
        <v>187</v>
      </c>
      <c r="BE1978" s="150">
        <f>IF(N1978="základní",J1978,0)</f>
        <v>0</v>
      </c>
      <c r="BF1978" s="150">
        <f>IF(N1978="snížená",J1978,0)</f>
        <v>0</v>
      </c>
      <c r="BG1978" s="150">
        <f>IF(N1978="zákl. přenesená",J1978,0)</f>
        <v>0</v>
      </c>
      <c r="BH1978" s="150">
        <f>IF(N1978="sníž. přenesená",J1978,0)</f>
        <v>0</v>
      </c>
      <c r="BI1978" s="150">
        <f>IF(N1978="nulová",J1978,0)</f>
        <v>0</v>
      </c>
      <c r="BJ1978" s="17" t="s">
        <v>84</v>
      </c>
      <c r="BK1978" s="150">
        <f>ROUND(I1978*H1978,2)</f>
        <v>0</v>
      </c>
      <c r="BL1978" s="17" t="s">
        <v>287</v>
      </c>
      <c r="BM1978" s="149" t="s">
        <v>2048</v>
      </c>
    </row>
    <row r="1979" spans="2:65" s="1" customFormat="1" ht="24.2" customHeight="1">
      <c r="B1979" s="32"/>
      <c r="C1979" s="175" t="s">
        <v>2049</v>
      </c>
      <c r="D1979" s="175" t="s">
        <v>338</v>
      </c>
      <c r="E1979" s="176" t="s">
        <v>2050</v>
      </c>
      <c r="F1979" s="177" t="s">
        <v>2051</v>
      </c>
      <c r="G1979" s="178" t="s">
        <v>406</v>
      </c>
      <c r="H1979" s="179">
        <v>16</v>
      </c>
      <c r="I1979" s="180"/>
      <c r="J1979" s="181">
        <f>ROUND(I1979*H1979,2)</f>
        <v>0</v>
      </c>
      <c r="K1979" s="182"/>
      <c r="L1979" s="183"/>
      <c r="M1979" s="184" t="s">
        <v>1</v>
      </c>
      <c r="N1979" s="185" t="s">
        <v>39</v>
      </c>
      <c r="P1979" s="147">
        <f>O1979*H1979</f>
        <v>0</v>
      </c>
      <c r="Q1979" s="147">
        <v>0</v>
      </c>
      <c r="R1979" s="147">
        <f>Q1979*H1979</f>
        <v>0</v>
      </c>
      <c r="S1979" s="147">
        <v>0</v>
      </c>
      <c r="T1979" s="148">
        <f>S1979*H1979</f>
        <v>0</v>
      </c>
      <c r="AR1979" s="149" t="s">
        <v>388</v>
      </c>
      <c r="AT1979" s="149" t="s">
        <v>338</v>
      </c>
      <c r="AU1979" s="149" t="s">
        <v>84</v>
      </c>
      <c r="AY1979" s="17" t="s">
        <v>187</v>
      </c>
      <c r="BE1979" s="150">
        <f>IF(N1979="základní",J1979,0)</f>
        <v>0</v>
      </c>
      <c r="BF1979" s="150">
        <f>IF(N1979="snížená",J1979,0)</f>
        <v>0</v>
      </c>
      <c r="BG1979" s="150">
        <f>IF(N1979="zákl. přenesená",J1979,0)</f>
        <v>0</v>
      </c>
      <c r="BH1979" s="150">
        <f>IF(N1979="sníž. přenesená",J1979,0)</f>
        <v>0</v>
      </c>
      <c r="BI1979" s="150">
        <f>IF(N1979="nulová",J1979,0)</f>
        <v>0</v>
      </c>
      <c r="BJ1979" s="17" t="s">
        <v>84</v>
      </c>
      <c r="BK1979" s="150">
        <f>ROUND(I1979*H1979,2)</f>
        <v>0</v>
      </c>
      <c r="BL1979" s="17" t="s">
        <v>287</v>
      </c>
      <c r="BM1979" s="149" t="s">
        <v>2052</v>
      </c>
    </row>
    <row r="1980" spans="2:65" s="1" customFormat="1" ht="24.2" customHeight="1">
      <c r="B1980" s="32"/>
      <c r="C1980" s="175" t="s">
        <v>2053</v>
      </c>
      <c r="D1980" s="175" t="s">
        <v>338</v>
      </c>
      <c r="E1980" s="176" t="s">
        <v>2054</v>
      </c>
      <c r="F1980" s="177" t="s">
        <v>2055</v>
      </c>
      <c r="G1980" s="178" t="s">
        <v>406</v>
      </c>
      <c r="H1980" s="179">
        <v>80</v>
      </c>
      <c r="I1980" s="180"/>
      <c r="J1980" s="181">
        <f>ROUND(I1980*H1980,2)</f>
        <v>0</v>
      </c>
      <c r="K1980" s="182"/>
      <c r="L1980" s="183"/>
      <c r="M1980" s="184" t="s">
        <v>1</v>
      </c>
      <c r="N1980" s="185" t="s">
        <v>39</v>
      </c>
      <c r="P1980" s="147">
        <f>O1980*H1980</f>
        <v>0</v>
      </c>
      <c r="Q1980" s="147">
        <v>0</v>
      </c>
      <c r="R1980" s="147">
        <f>Q1980*H1980</f>
        <v>0</v>
      </c>
      <c r="S1980" s="147">
        <v>0</v>
      </c>
      <c r="T1980" s="148">
        <f>S1980*H1980</f>
        <v>0</v>
      </c>
      <c r="AR1980" s="149" t="s">
        <v>388</v>
      </c>
      <c r="AT1980" s="149" t="s">
        <v>338</v>
      </c>
      <c r="AU1980" s="149" t="s">
        <v>84</v>
      </c>
      <c r="AY1980" s="17" t="s">
        <v>187</v>
      </c>
      <c r="BE1980" s="150">
        <f>IF(N1980="základní",J1980,0)</f>
        <v>0</v>
      </c>
      <c r="BF1980" s="150">
        <f>IF(N1980="snížená",J1980,0)</f>
        <v>0</v>
      </c>
      <c r="BG1980" s="150">
        <f>IF(N1980="zákl. přenesená",J1980,0)</f>
        <v>0</v>
      </c>
      <c r="BH1980" s="150">
        <f>IF(N1980="sníž. přenesená",J1980,0)</f>
        <v>0</v>
      </c>
      <c r="BI1980" s="150">
        <f>IF(N1980="nulová",J1980,0)</f>
        <v>0</v>
      </c>
      <c r="BJ1980" s="17" t="s">
        <v>84</v>
      </c>
      <c r="BK1980" s="150">
        <f>ROUND(I1980*H1980,2)</f>
        <v>0</v>
      </c>
      <c r="BL1980" s="17" t="s">
        <v>287</v>
      </c>
      <c r="BM1980" s="149" t="s">
        <v>2056</v>
      </c>
    </row>
    <row r="1981" spans="2:65" s="1" customFormat="1" ht="49.15" customHeight="1">
      <c r="B1981" s="32"/>
      <c r="C1981" s="137" t="s">
        <v>2057</v>
      </c>
      <c r="D1981" s="137" t="s">
        <v>189</v>
      </c>
      <c r="E1981" s="138" t="s">
        <v>2058</v>
      </c>
      <c r="F1981" s="139" t="s">
        <v>2059</v>
      </c>
      <c r="G1981" s="140" t="s">
        <v>406</v>
      </c>
      <c r="H1981" s="141">
        <v>2</v>
      </c>
      <c r="I1981" s="142"/>
      <c r="J1981" s="143">
        <f>ROUND(I1981*H1981,2)</f>
        <v>0</v>
      </c>
      <c r="K1981" s="144"/>
      <c r="L1981" s="32"/>
      <c r="M1981" s="145" t="s">
        <v>1</v>
      </c>
      <c r="N1981" s="146" t="s">
        <v>39</v>
      </c>
      <c r="P1981" s="147">
        <f>O1981*H1981</f>
        <v>0</v>
      </c>
      <c r="Q1981" s="147">
        <v>0</v>
      </c>
      <c r="R1981" s="147">
        <f>Q1981*H1981</f>
        <v>0</v>
      </c>
      <c r="S1981" s="147">
        <v>0</v>
      </c>
      <c r="T1981" s="148">
        <f>S1981*H1981</f>
        <v>0</v>
      </c>
      <c r="AR1981" s="149" t="s">
        <v>287</v>
      </c>
      <c r="AT1981" s="149" t="s">
        <v>189</v>
      </c>
      <c r="AU1981" s="149" t="s">
        <v>84</v>
      </c>
      <c r="AY1981" s="17" t="s">
        <v>187</v>
      </c>
      <c r="BE1981" s="150">
        <f>IF(N1981="základní",J1981,0)</f>
        <v>0</v>
      </c>
      <c r="BF1981" s="150">
        <f>IF(N1981="snížená",J1981,0)</f>
        <v>0</v>
      </c>
      <c r="BG1981" s="150">
        <f>IF(N1981="zákl. přenesená",J1981,0)</f>
        <v>0</v>
      </c>
      <c r="BH1981" s="150">
        <f>IF(N1981="sníž. přenesená",J1981,0)</f>
        <v>0</v>
      </c>
      <c r="BI1981" s="150">
        <f>IF(N1981="nulová",J1981,0)</f>
        <v>0</v>
      </c>
      <c r="BJ1981" s="17" t="s">
        <v>84</v>
      </c>
      <c r="BK1981" s="150">
        <f>ROUND(I1981*H1981,2)</f>
        <v>0</v>
      </c>
      <c r="BL1981" s="17" t="s">
        <v>287</v>
      </c>
      <c r="BM1981" s="149" t="s">
        <v>2060</v>
      </c>
    </row>
    <row r="1982" spans="2:65" s="1" customFormat="1" ht="49.15" customHeight="1">
      <c r="B1982" s="32"/>
      <c r="C1982" s="137" t="s">
        <v>2061</v>
      </c>
      <c r="D1982" s="137" t="s">
        <v>189</v>
      </c>
      <c r="E1982" s="138" t="s">
        <v>2062</v>
      </c>
      <c r="F1982" s="139" t="s">
        <v>2063</v>
      </c>
      <c r="G1982" s="140" t="s">
        <v>217</v>
      </c>
      <c r="H1982" s="141">
        <v>2.7370000000000001</v>
      </c>
      <c r="I1982" s="142"/>
      <c r="J1982" s="143">
        <f>ROUND(I1982*H1982,2)</f>
        <v>0</v>
      </c>
      <c r="K1982" s="144"/>
      <c r="L1982" s="32"/>
      <c r="M1982" s="145" t="s">
        <v>1</v>
      </c>
      <c r="N1982" s="146" t="s">
        <v>39</v>
      </c>
      <c r="P1982" s="147">
        <f>O1982*H1982</f>
        <v>0</v>
      </c>
      <c r="Q1982" s="147">
        <v>0</v>
      </c>
      <c r="R1982" s="147">
        <f>Q1982*H1982</f>
        <v>0</v>
      </c>
      <c r="S1982" s="147">
        <v>0</v>
      </c>
      <c r="T1982" s="148">
        <f>S1982*H1982</f>
        <v>0</v>
      </c>
      <c r="AR1982" s="149" t="s">
        <v>287</v>
      </c>
      <c r="AT1982" s="149" t="s">
        <v>189</v>
      </c>
      <c r="AU1982" s="149" t="s">
        <v>84</v>
      </c>
      <c r="AY1982" s="17" t="s">
        <v>187</v>
      </c>
      <c r="BE1982" s="150">
        <f>IF(N1982="základní",J1982,0)</f>
        <v>0</v>
      </c>
      <c r="BF1982" s="150">
        <f>IF(N1982="snížená",J1982,0)</f>
        <v>0</v>
      </c>
      <c r="BG1982" s="150">
        <f>IF(N1982="zákl. přenesená",J1982,0)</f>
        <v>0</v>
      </c>
      <c r="BH1982" s="150">
        <f>IF(N1982="sníž. přenesená",J1982,0)</f>
        <v>0</v>
      </c>
      <c r="BI1982" s="150">
        <f>IF(N1982="nulová",J1982,0)</f>
        <v>0</v>
      </c>
      <c r="BJ1982" s="17" t="s">
        <v>84</v>
      </c>
      <c r="BK1982" s="150">
        <f>ROUND(I1982*H1982,2)</f>
        <v>0</v>
      </c>
      <c r="BL1982" s="17" t="s">
        <v>287</v>
      </c>
      <c r="BM1982" s="149" t="s">
        <v>2064</v>
      </c>
    </row>
    <row r="1983" spans="2:65" s="1" customFormat="1" ht="117">
      <c r="B1983" s="32"/>
      <c r="D1983" s="151" t="s">
        <v>195</v>
      </c>
      <c r="F1983" s="152" t="s">
        <v>2065</v>
      </c>
      <c r="I1983" s="153"/>
      <c r="L1983" s="32"/>
      <c r="M1983" s="154"/>
      <c r="T1983" s="56"/>
      <c r="AT1983" s="17" t="s">
        <v>195</v>
      </c>
      <c r="AU1983" s="17" t="s">
        <v>84</v>
      </c>
    </row>
    <row r="1984" spans="2:65" s="11" customFormat="1" ht="22.9" customHeight="1">
      <c r="B1984" s="125"/>
      <c r="D1984" s="126" t="s">
        <v>72</v>
      </c>
      <c r="E1984" s="135" t="s">
        <v>2066</v>
      </c>
      <c r="F1984" s="135" t="s">
        <v>2067</v>
      </c>
      <c r="I1984" s="128"/>
      <c r="J1984" s="136">
        <f>BK1984</f>
        <v>0</v>
      </c>
      <c r="L1984" s="125"/>
      <c r="M1984" s="130"/>
      <c r="P1984" s="131">
        <f>SUM(P1985:P2120)</f>
        <v>0</v>
      </c>
      <c r="R1984" s="131">
        <f>SUM(R1985:R2120)</f>
        <v>0</v>
      </c>
      <c r="T1984" s="132">
        <f>SUM(T1985:T2120)</f>
        <v>0</v>
      </c>
      <c r="AR1984" s="126" t="s">
        <v>84</v>
      </c>
      <c r="AT1984" s="133" t="s">
        <v>72</v>
      </c>
      <c r="AU1984" s="133" t="s">
        <v>80</v>
      </c>
      <c r="AY1984" s="126" t="s">
        <v>187</v>
      </c>
      <c r="BK1984" s="134">
        <f>SUM(BK1985:BK2120)</f>
        <v>0</v>
      </c>
    </row>
    <row r="1985" spans="2:65" s="1" customFormat="1" ht="24.2" customHeight="1">
      <c r="B1985" s="32"/>
      <c r="C1985" s="137" t="s">
        <v>2068</v>
      </c>
      <c r="D1985" s="137" t="s">
        <v>189</v>
      </c>
      <c r="E1985" s="138" t="s">
        <v>2069</v>
      </c>
      <c r="F1985" s="139" t="s">
        <v>2070</v>
      </c>
      <c r="G1985" s="140" t="s">
        <v>245</v>
      </c>
      <c r="H1985" s="141">
        <v>42.13</v>
      </c>
      <c r="I1985" s="142"/>
      <c r="J1985" s="143">
        <f>ROUND(I1985*H1985,2)</f>
        <v>0</v>
      </c>
      <c r="K1985" s="144"/>
      <c r="L1985" s="32"/>
      <c r="M1985" s="145" t="s">
        <v>1</v>
      </c>
      <c r="N1985" s="146" t="s">
        <v>39</v>
      </c>
      <c r="P1985" s="147">
        <f>O1985*H1985</f>
        <v>0</v>
      </c>
      <c r="Q1985" s="147">
        <v>0</v>
      </c>
      <c r="R1985" s="147">
        <f>Q1985*H1985</f>
        <v>0</v>
      </c>
      <c r="S1985" s="147">
        <v>0</v>
      </c>
      <c r="T1985" s="148">
        <f>S1985*H1985</f>
        <v>0</v>
      </c>
      <c r="AR1985" s="149" t="s">
        <v>287</v>
      </c>
      <c r="AT1985" s="149" t="s">
        <v>189</v>
      </c>
      <c r="AU1985" s="149" t="s">
        <v>84</v>
      </c>
      <c r="AY1985" s="17" t="s">
        <v>187</v>
      </c>
      <c r="BE1985" s="150">
        <f>IF(N1985="základní",J1985,0)</f>
        <v>0</v>
      </c>
      <c r="BF1985" s="150">
        <f>IF(N1985="snížená",J1985,0)</f>
        <v>0</v>
      </c>
      <c r="BG1985" s="150">
        <f>IF(N1985="zákl. přenesená",J1985,0)</f>
        <v>0</v>
      </c>
      <c r="BH1985" s="150">
        <f>IF(N1985="sníž. přenesená",J1985,0)</f>
        <v>0</v>
      </c>
      <c r="BI1985" s="150">
        <f>IF(N1985="nulová",J1985,0)</f>
        <v>0</v>
      </c>
      <c r="BJ1985" s="17" t="s">
        <v>84</v>
      </c>
      <c r="BK1985" s="150">
        <f>ROUND(I1985*H1985,2)</f>
        <v>0</v>
      </c>
      <c r="BL1985" s="17" t="s">
        <v>287</v>
      </c>
      <c r="BM1985" s="149" t="s">
        <v>2071</v>
      </c>
    </row>
    <row r="1986" spans="2:65" s="1" customFormat="1" ht="58.5">
      <c r="B1986" s="32"/>
      <c r="D1986" s="151" t="s">
        <v>195</v>
      </c>
      <c r="F1986" s="152" t="s">
        <v>2072</v>
      </c>
      <c r="I1986" s="153"/>
      <c r="L1986" s="32"/>
      <c r="M1986" s="154"/>
      <c r="T1986" s="56"/>
      <c r="AT1986" s="17" t="s">
        <v>195</v>
      </c>
      <c r="AU1986" s="17" t="s">
        <v>84</v>
      </c>
    </row>
    <row r="1987" spans="2:65" s="1" customFormat="1" ht="24.2" customHeight="1">
      <c r="B1987" s="32"/>
      <c r="C1987" s="137" t="s">
        <v>2073</v>
      </c>
      <c r="D1987" s="137" t="s">
        <v>189</v>
      </c>
      <c r="E1987" s="138" t="s">
        <v>2074</v>
      </c>
      <c r="F1987" s="139" t="s">
        <v>2075</v>
      </c>
      <c r="G1987" s="140" t="s">
        <v>245</v>
      </c>
      <c r="H1987" s="141">
        <v>48.255000000000003</v>
      </c>
      <c r="I1987" s="142"/>
      <c r="J1987" s="143">
        <f>ROUND(I1987*H1987,2)</f>
        <v>0</v>
      </c>
      <c r="K1987" s="144"/>
      <c r="L1987" s="32"/>
      <c r="M1987" s="145" t="s">
        <v>1</v>
      </c>
      <c r="N1987" s="146" t="s">
        <v>39</v>
      </c>
      <c r="P1987" s="147">
        <f>O1987*H1987</f>
        <v>0</v>
      </c>
      <c r="Q1987" s="147">
        <v>0</v>
      </c>
      <c r="R1987" s="147">
        <f>Q1987*H1987</f>
        <v>0</v>
      </c>
      <c r="S1987" s="147">
        <v>0</v>
      </c>
      <c r="T1987" s="148">
        <f>S1987*H1987</f>
        <v>0</v>
      </c>
      <c r="AR1987" s="149" t="s">
        <v>287</v>
      </c>
      <c r="AT1987" s="149" t="s">
        <v>189</v>
      </c>
      <c r="AU1987" s="149" t="s">
        <v>84</v>
      </c>
      <c r="AY1987" s="17" t="s">
        <v>187</v>
      </c>
      <c r="BE1987" s="150">
        <f>IF(N1987="základní",J1987,0)</f>
        <v>0</v>
      </c>
      <c r="BF1987" s="150">
        <f>IF(N1987="snížená",J1987,0)</f>
        <v>0</v>
      </c>
      <c r="BG1987" s="150">
        <f>IF(N1987="zákl. přenesená",J1987,0)</f>
        <v>0</v>
      </c>
      <c r="BH1987" s="150">
        <f>IF(N1987="sníž. přenesená",J1987,0)</f>
        <v>0</v>
      </c>
      <c r="BI1987" s="150">
        <f>IF(N1987="nulová",J1987,0)</f>
        <v>0</v>
      </c>
      <c r="BJ1987" s="17" t="s">
        <v>84</v>
      </c>
      <c r="BK1987" s="150">
        <f>ROUND(I1987*H1987,2)</f>
        <v>0</v>
      </c>
      <c r="BL1987" s="17" t="s">
        <v>287</v>
      </c>
      <c r="BM1987" s="149" t="s">
        <v>2076</v>
      </c>
    </row>
    <row r="1988" spans="2:65" s="1" customFormat="1" ht="58.5">
      <c r="B1988" s="32"/>
      <c r="D1988" s="151" t="s">
        <v>195</v>
      </c>
      <c r="F1988" s="152" t="s">
        <v>2072</v>
      </c>
      <c r="I1988" s="153"/>
      <c r="L1988" s="32"/>
      <c r="M1988" s="154"/>
      <c r="T1988" s="56"/>
      <c r="AT1988" s="17" t="s">
        <v>195</v>
      </c>
      <c r="AU1988" s="17" t="s">
        <v>84</v>
      </c>
    </row>
    <row r="1989" spans="2:65" s="1" customFormat="1" ht="37.9" customHeight="1">
      <c r="B1989" s="32"/>
      <c r="C1989" s="137" t="s">
        <v>2077</v>
      </c>
      <c r="D1989" s="137" t="s">
        <v>189</v>
      </c>
      <c r="E1989" s="138" t="s">
        <v>2078</v>
      </c>
      <c r="F1989" s="139" t="s">
        <v>2079</v>
      </c>
      <c r="G1989" s="140" t="s">
        <v>245</v>
      </c>
      <c r="H1989" s="141">
        <v>9</v>
      </c>
      <c r="I1989" s="142"/>
      <c r="J1989" s="143">
        <f>ROUND(I1989*H1989,2)</f>
        <v>0</v>
      </c>
      <c r="K1989" s="144"/>
      <c r="L1989" s="32"/>
      <c r="M1989" s="145" t="s">
        <v>1</v>
      </c>
      <c r="N1989" s="146" t="s">
        <v>39</v>
      </c>
      <c r="P1989" s="147">
        <f>O1989*H1989</f>
        <v>0</v>
      </c>
      <c r="Q1989" s="147">
        <v>0</v>
      </c>
      <c r="R1989" s="147">
        <f>Q1989*H1989</f>
        <v>0</v>
      </c>
      <c r="S1989" s="147">
        <v>0</v>
      </c>
      <c r="T1989" s="148">
        <f>S1989*H1989</f>
        <v>0</v>
      </c>
      <c r="AR1989" s="149" t="s">
        <v>287</v>
      </c>
      <c r="AT1989" s="149" t="s">
        <v>189</v>
      </c>
      <c r="AU1989" s="149" t="s">
        <v>84</v>
      </c>
      <c r="AY1989" s="17" t="s">
        <v>187</v>
      </c>
      <c r="BE1989" s="150">
        <f>IF(N1989="základní",J1989,0)</f>
        <v>0</v>
      </c>
      <c r="BF1989" s="150">
        <f>IF(N1989="snížená",J1989,0)</f>
        <v>0</v>
      </c>
      <c r="BG1989" s="150">
        <f>IF(N1989="zákl. přenesená",J1989,0)</f>
        <v>0</v>
      </c>
      <c r="BH1989" s="150">
        <f>IF(N1989="sníž. přenesená",J1989,0)</f>
        <v>0</v>
      </c>
      <c r="BI1989" s="150">
        <f>IF(N1989="nulová",J1989,0)</f>
        <v>0</v>
      </c>
      <c r="BJ1989" s="17" t="s">
        <v>84</v>
      </c>
      <c r="BK1989" s="150">
        <f>ROUND(I1989*H1989,2)</f>
        <v>0</v>
      </c>
      <c r="BL1989" s="17" t="s">
        <v>287</v>
      </c>
      <c r="BM1989" s="149" t="s">
        <v>2080</v>
      </c>
    </row>
    <row r="1990" spans="2:65" s="1" customFormat="1" ht="58.5">
      <c r="B1990" s="32"/>
      <c r="D1990" s="151" t="s">
        <v>195</v>
      </c>
      <c r="F1990" s="152" t="s">
        <v>2072</v>
      </c>
      <c r="I1990" s="153"/>
      <c r="L1990" s="32"/>
      <c r="M1990" s="154"/>
      <c r="T1990" s="56"/>
      <c r="AT1990" s="17" t="s">
        <v>195</v>
      </c>
      <c r="AU1990" s="17" t="s">
        <v>84</v>
      </c>
    </row>
    <row r="1991" spans="2:65" s="1" customFormat="1" ht="37.9" customHeight="1">
      <c r="B1991" s="32"/>
      <c r="C1991" s="137" t="s">
        <v>2081</v>
      </c>
      <c r="D1991" s="137" t="s">
        <v>189</v>
      </c>
      <c r="E1991" s="138" t="s">
        <v>2082</v>
      </c>
      <c r="F1991" s="139" t="s">
        <v>2083</v>
      </c>
      <c r="G1991" s="140" t="s">
        <v>245</v>
      </c>
      <c r="H1991" s="141">
        <v>5.0999999999999996</v>
      </c>
      <c r="I1991" s="142"/>
      <c r="J1991" s="143">
        <f>ROUND(I1991*H1991,2)</f>
        <v>0</v>
      </c>
      <c r="K1991" s="144"/>
      <c r="L1991" s="32"/>
      <c r="M1991" s="145" t="s">
        <v>1</v>
      </c>
      <c r="N1991" s="146" t="s">
        <v>39</v>
      </c>
      <c r="P1991" s="147">
        <f>O1991*H1991</f>
        <v>0</v>
      </c>
      <c r="Q1991" s="147">
        <v>0</v>
      </c>
      <c r="R1991" s="147">
        <f>Q1991*H1991</f>
        <v>0</v>
      </c>
      <c r="S1991" s="147">
        <v>0</v>
      </c>
      <c r="T1991" s="148">
        <f>S1991*H1991</f>
        <v>0</v>
      </c>
      <c r="AR1991" s="149" t="s">
        <v>287</v>
      </c>
      <c r="AT1991" s="149" t="s">
        <v>189</v>
      </c>
      <c r="AU1991" s="149" t="s">
        <v>84</v>
      </c>
      <c r="AY1991" s="17" t="s">
        <v>187</v>
      </c>
      <c r="BE1991" s="150">
        <f>IF(N1991="základní",J1991,0)</f>
        <v>0</v>
      </c>
      <c r="BF1991" s="150">
        <f>IF(N1991="snížená",J1991,0)</f>
        <v>0</v>
      </c>
      <c r="BG1991" s="150">
        <f>IF(N1991="zákl. přenesená",J1991,0)</f>
        <v>0</v>
      </c>
      <c r="BH1991" s="150">
        <f>IF(N1991="sníž. přenesená",J1991,0)</f>
        <v>0</v>
      </c>
      <c r="BI1991" s="150">
        <f>IF(N1991="nulová",J1991,0)</f>
        <v>0</v>
      </c>
      <c r="BJ1991" s="17" t="s">
        <v>84</v>
      </c>
      <c r="BK1991" s="150">
        <f>ROUND(I1991*H1991,2)</f>
        <v>0</v>
      </c>
      <c r="BL1991" s="17" t="s">
        <v>287</v>
      </c>
      <c r="BM1991" s="149" t="s">
        <v>2084</v>
      </c>
    </row>
    <row r="1992" spans="2:65" s="1" customFormat="1" ht="58.5">
      <c r="B1992" s="32"/>
      <c r="D1992" s="151" t="s">
        <v>195</v>
      </c>
      <c r="F1992" s="152" t="s">
        <v>2072</v>
      </c>
      <c r="I1992" s="153"/>
      <c r="L1992" s="32"/>
      <c r="M1992" s="154"/>
      <c r="T1992" s="56"/>
      <c r="AT1992" s="17" t="s">
        <v>195</v>
      </c>
      <c r="AU1992" s="17" t="s">
        <v>84</v>
      </c>
    </row>
    <row r="1993" spans="2:65" s="1" customFormat="1" ht="37.9" customHeight="1">
      <c r="B1993" s="32"/>
      <c r="C1993" s="137" t="s">
        <v>2085</v>
      </c>
      <c r="D1993" s="137" t="s">
        <v>189</v>
      </c>
      <c r="E1993" s="138" t="s">
        <v>2086</v>
      </c>
      <c r="F1993" s="139" t="s">
        <v>2087</v>
      </c>
      <c r="G1993" s="140" t="s">
        <v>245</v>
      </c>
      <c r="H1993" s="141">
        <v>24.82</v>
      </c>
      <c r="I1993" s="142"/>
      <c r="J1993" s="143">
        <f>ROUND(I1993*H1993,2)</f>
        <v>0</v>
      </c>
      <c r="K1993" s="144"/>
      <c r="L1993" s="32"/>
      <c r="M1993" s="145" t="s">
        <v>1</v>
      </c>
      <c r="N1993" s="146" t="s">
        <v>39</v>
      </c>
      <c r="P1993" s="147">
        <f>O1993*H1993</f>
        <v>0</v>
      </c>
      <c r="Q1993" s="147">
        <v>0</v>
      </c>
      <c r="R1993" s="147">
        <f>Q1993*H1993</f>
        <v>0</v>
      </c>
      <c r="S1993" s="147">
        <v>0</v>
      </c>
      <c r="T1993" s="148">
        <f>S1993*H1993</f>
        <v>0</v>
      </c>
      <c r="AR1993" s="149" t="s">
        <v>287</v>
      </c>
      <c r="AT1993" s="149" t="s">
        <v>189</v>
      </c>
      <c r="AU1993" s="149" t="s">
        <v>84</v>
      </c>
      <c r="AY1993" s="17" t="s">
        <v>187</v>
      </c>
      <c r="BE1993" s="150">
        <f>IF(N1993="základní",J1993,0)</f>
        <v>0</v>
      </c>
      <c r="BF1993" s="150">
        <f>IF(N1993="snížená",J1993,0)</f>
        <v>0</v>
      </c>
      <c r="BG1993" s="150">
        <f>IF(N1993="zákl. přenesená",J1993,0)</f>
        <v>0</v>
      </c>
      <c r="BH1993" s="150">
        <f>IF(N1993="sníž. přenesená",J1993,0)</f>
        <v>0</v>
      </c>
      <c r="BI1993" s="150">
        <f>IF(N1993="nulová",J1993,0)</f>
        <v>0</v>
      </c>
      <c r="BJ1993" s="17" t="s">
        <v>84</v>
      </c>
      <c r="BK1993" s="150">
        <f>ROUND(I1993*H1993,2)</f>
        <v>0</v>
      </c>
      <c r="BL1993" s="17" t="s">
        <v>287</v>
      </c>
      <c r="BM1993" s="149" t="s">
        <v>2088</v>
      </c>
    </row>
    <row r="1994" spans="2:65" s="1" customFormat="1" ht="58.5">
      <c r="B1994" s="32"/>
      <c r="D1994" s="151" t="s">
        <v>195</v>
      </c>
      <c r="F1994" s="152" t="s">
        <v>2072</v>
      </c>
      <c r="I1994" s="153"/>
      <c r="L1994" s="32"/>
      <c r="M1994" s="154"/>
      <c r="T1994" s="56"/>
      <c r="AT1994" s="17" t="s">
        <v>195</v>
      </c>
      <c r="AU1994" s="17" t="s">
        <v>84</v>
      </c>
    </row>
    <row r="1995" spans="2:65" s="1" customFormat="1" ht="37.9" customHeight="1">
      <c r="B1995" s="32"/>
      <c r="C1995" s="137" t="s">
        <v>2089</v>
      </c>
      <c r="D1995" s="137" t="s">
        <v>189</v>
      </c>
      <c r="E1995" s="138" t="s">
        <v>2090</v>
      </c>
      <c r="F1995" s="139" t="s">
        <v>2091</v>
      </c>
      <c r="G1995" s="140" t="s">
        <v>397</v>
      </c>
      <c r="H1995" s="141">
        <v>9.6</v>
      </c>
      <c r="I1995" s="142"/>
      <c r="J1995" s="143">
        <f>ROUND(I1995*H1995,2)</f>
        <v>0</v>
      </c>
      <c r="K1995" s="144"/>
      <c r="L1995" s="32"/>
      <c r="M1995" s="145" t="s">
        <v>1</v>
      </c>
      <c r="N1995" s="146" t="s">
        <v>39</v>
      </c>
      <c r="P1995" s="147">
        <f>O1995*H1995</f>
        <v>0</v>
      </c>
      <c r="Q1995" s="147">
        <v>0</v>
      </c>
      <c r="R1995" s="147">
        <f>Q1995*H1995</f>
        <v>0</v>
      </c>
      <c r="S1995" s="147">
        <v>0</v>
      </c>
      <c r="T1995" s="148">
        <f>S1995*H1995</f>
        <v>0</v>
      </c>
      <c r="AR1995" s="149" t="s">
        <v>287</v>
      </c>
      <c r="AT1995" s="149" t="s">
        <v>189</v>
      </c>
      <c r="AU1995" s="149" t="s">
        <v>84</v>
      </c>
      <c r="AY1995" s="17" t="s">
        <v>187</v>
      </c>
      <c r="BE1995" s="150">
        <f>IF(N1995="základní",J1995,0)</f>
        <v>0</v>
      </c>
      <c r="BF1995" s="150">
        <f>IF(N1995="snížená",J1995,0)</f>
        <v>0</v>
      </c>
      <c r="BG1995" s="150">
        <f>IF(N1995="zákl. přenesená",J1995,0)</f>
        <v>0</v>
      </c>
      <c r="BH1995" s="150">
        <f>IF(N1995="sníž. přenesená",J1995,0)</f>
        <v>0</v>
      </c>
      <c r="BI1995" s="150">
        <f>IF(N1995="nulová",J1995,0)</f>
        <v>0</v>
      </c>
      <c r="BJ1995" s="17" t="s">
        <v>84</v>
      </c>
      <c r="BK1995" s="150">
        <f>ROUND(I1995*H1995,2)</f>
        <v>0</v>
      </c>
      <c r="BL1995" s="17" t="s">
        <v>287</v>
      </c>
      <c r="BM1995" s="149" t="s">
        <v>2092</v>
      </c>
    </row>
    <row r="1996" spans="2:65" s="1" customFormat="1" ht="58.5">
      <c r="B1996" s="32"/>
      <c r="D1996" s="151" t="s">
        <v>195</v>
      </c>
      <c r="F1996" s="152" t="s">
        <v>2072</v>
      </c>
      <c r="I1996" s="153"/>
      <c r="L1996" s="32"/>
      <c r="M1996" s="154"/>
      <c r="T1996" s="56"/>
      <c r="AT1996" s="17" t="s">
        <v>195</v>
      </c>
      <c r="AU1996" s="17" t="s">
        <v>84</v>
      </c>
    </row>
    <row r="1997" spans="2:65" s="12" customFormat="1" ht="11.25">
      <c r="B1997" s="155"/>
      <c r="D1997" s="151" t="s">
        <v>197</v>
      </c>
      <c r="E1997" s="156" t="s">
        <v>1</v>
      </c>
      <c r="F1997" s="157" t="s">
        <v>207</v>
      </c>
      <c r="H1997" s="156" t="s">
        <v>1</v>
      </c>
      <c r="I1997" s="158"/>
      <c r="L1997" s="155"/>
      <c r="M1997" s="159"/>
      <c r="T1997" s="160"/>
      <c r="AT1997" s="156" t="s">
        <v>197</v>
      </c>
      <c r="AU1997" s="156" t="s">
        <v>84</v>
      </c>
      <c r="AV1997" s="12" t="s">
        <v>80</v>
      </c>
      <c r="AW1997" s="12" t="s">
        <v>30</v>
      </c>
      <c r="AX1997" s="12" t="s">
        <v>73</v>
      </c>
      <c r="AY1997" s="156" t="s">
        <v>187</v>
      </c>
    </row>
    <row r="1998" spans="2:65" s="12" customFormat="1" ht="11.25">
      <c r="B1998" s="155"/>
      <c r="D1998" s="151" t="s">
        <v>197</v>
      </c>
      <c r="E1998" s="156" t="s">
        <v>1</v>
      </c>
      <c r="F1998" s="157" t="s">
        <v>2093</v>
      </c>
      <c r="H1998" s="156" t="s">
        <v>1</v>
      </c>
      <c r="I1998" s="158"/>
      <c r="L1998" s="155"/>
      <c r="M1998" s="159"/>
      <c r="T1998" s="160"/>
      <c r="AT1998" s="156" t="s">
        <v>197</v>
      </c>
      <c r="AU1998" s="156" t="s">
        <v>84</v>
      </c>
      <c r="AV1998" s="12" t="s">
        <v>80</v>
      </c>
      <c r="AW1998" s="12" t="s">
        <v>30</v>
      </c>
      <c r="AX1998" s="12" t="s">
        <v>73</v>
      </c>
      <c r="AY1998" s="156" t="s">
        <v>187</v>
      </c>
    </row>
    <row r="1999" spans="2:65" s="13" customFormat="1" ht="11.25">
      <c r="B1999" s="161"/>
      <c r="D1999" s="151" t="s">
        <v>197</v>
      </c>
      <c r="E1999" s="162" t="s">
        <v>1</v>
      </c>
      <c r="F1999" s="163" t="s">
        <v>2094</v>
      </c>
      <c r="H1999" s="164">
        <v>9.6</v>
      </c>
      <c r="I1999" s="165"/>
      <c r="L1999" s="161"/>
      <c r="M1999" s="166"/>
      <c r="T1999" s="167"/>
      <c r="AT1999" s="162" t="s">
        <v>197</v>
      </c>
      <c r="AU1999" s="162" t="s">
        <v>84</v>
      </c>
      <c r="AV1999" s="13" t="s">
        <v>84</v>
      </c>
      <c r="AW1999" s="13" t="s">
        <v>30</v>
      </c>
      <c r="AX1999" s="13" t="s">
        <v>73</v>
      </c>
      <c r="AY1999" s="162" t="s">
        <v>187</v>
      </c>
    </row>
    <row r="2000" spans="2:65" s="14" customFormat="1" ht="11.25">
      <c r="B2000" s="168"/>
      <c r="D2000" s="151" t="s">
        <v>197</v>
      </c>
      <c r="E2000" s="169" t="s">
        <v>1</v>
      </c>
      <c r="F2000" s="170" t="s">
        <v>202</v>
      </c>
      <c r="H2000" s="171">
        <v>9.6</v>
      </c>
      <c r="I2000" s="172"/>
      <c r="L2000" s="168"/>
      <c r="M2000" s="173"/>
      <c r="T2000" s="174"/>
      <c r="AT2000" s="169" t="s">
        <v>197</v>
      </c>
      <c r="AU2000" s="169" t="s">
        <v>84</v>
      </c>
      <c r="AV2000" s="14" t="s">
        <v>193</v>
      </c>
      <c r="AW2000" s="14" t="s">
        <v>30</v>
      </c>
      <c r="AX2000" s="14" t="s">
        <v>80</v>
      </c>
      <c r="AY2000" s="169" t="s">
        <v>187</v>
      </c>
    </row>
    <row r="2001" spans="2:65" s="1" customFormat="1" ht="33" customHeight="1">
      <c r="B2001" s="32"/>
      <c r="C2001" s="175" t="s">
        <v>2095</v>
      </c>
      <c r="D2001" s="175" t="s">
        <v>338</v>
      </c>
      <c r="E2001" s="176" t="s">
        <v>2096</v>
      </c>
      <c r="F2001" s="177" t="s">
        <v>2097</v>
      </c>
      <c r="G2001" s="178" t="s">
        <v>397</v>
      </c>
      <c r="H2001" s="179">
        <v>9.6</v>
      </c>
      <c r="I2001" s="180"/>
      <c r="J2001" s="181">
        <f>ROUND(I2001*H2001,2)</f>
        <v>0</v>
      </c>
      <c r="K2001" s="182"/>
      <c r="L2001" s="183"/>
      <c r="M2001" s="184" t="s">
        <v>1</v>
      </c>
      <c r="N2001" s="185" t="s">
        <v>39</v>
      </c>
      <c r="P2001" s="147">
        <f>O2001*H2001</f>
        <v>0</v>
      </c>
      <c r="Q2001" s="147">
        <v>0</v>
      </c>
      <c r="R2001" s="147">
        <f>Q2001*H2001</f>
        <v>0</v>
      </c>
      <c r="S2001" s="147">
        <v>0</v>
      </c>
      <c r="T2001" s="148">
        <f>S2001*H2001</f>
        <v>0</v>
      </c>
      <c r="AR2001" s="149" t="s">
        <v>388</v>
      </c>
      <c r="AT2001" s="149" t="s">
        <v>338</v>
      </c>
      <c r="AU2001" s="149" t="s">
        <v>84</v>
      </c>
      <c r="AY2001" s="17" t="s">
        <v>187</v>
      </c>
      <c r="BE2001" s="150">
        <f>IF(N2001="základní",J2001,0)</f>
        <v>0</v>
      </c>
      <c r="BF2001" s="150">
        <f>IF(N2001="snížená",J2001,0)</f>
        <v>0</v>
      </c>
      <c r="BG2001" s="150">
        <f>IF(N2001="zákl. přenesená",J2001,0)</f>
        <v>0</v>
      </c>
      <c r="BH2001" s="150">
        <f>IF(N2001="sníž. přenesená",J2001,0)</f>
        <v>0</v>
      </c>
      <c r="BI2001" s="150">
        <f>IF(N2001="nulová",J2001,0)</f>
        <v>0</v>
      </c>
      <c r="BJ2001" s="17" t="s">
        <v>84</v>
      </c>
      <c r="BK2001" s="150">
        <f>ROUND(I2001*H2001,2)</f>
        <v>0</v>
      </c>
      <c r="BL2001" s="17" t="s">
        <v>287</v>
      </c>
      <c r="BM2001" s="149" t="s">
        <v>2098</v>
      </c>
    </row>
    <row r="2002" spans="2:65" s="1" customFormat="1" ht="37.9" customHeight="1">
      <c r="B2002" s="32"/>
      <c r="C2002" s="137" t="s">
        <v>2099</v>
      </c>
      <c r="D2002" s="137" t="s">
        <v>189</v>
      </c>
      <c r="E2002" s="138" t="s">
        <v>2100</v>
      </c>
      <c r="F2002" s="139" t="s">
        <v>2101</v>
      </c>
      <c r="G2002" s="140" t="s">
        <v>397</v>
      </c>
      <c r="H2002" s="141">
        <v>12.25</v>
      </c>
      <c r="I2002" s="142"/>
      <c r="J2002" s="143">
        <f>ROUND(I2002*H2002,2)</f>
        <v>0</v>
      </c>
      <c r="K2002" s="144"/>
      <c r="L2002" s="32"/>
      <c r="M2002" s="145" t="s">
        <v>1</v>
      </c>
      <c r="N2002" s="146" t="s">
        <v>39</v>
      </c>
      <c r="P2002" s="147">
        <f>O2002*H2002</f>
        <v>0</v>
      </c>
      <c r="Q2002" s="147">
        <v>0</v>
      </c>
      <c r="R2002" s="147">
        <f>Q2002*H2002</f>
        <v>0</v>
      </c>
      <c r="S2002" s="147">
        <v>0</v>
      </c>
      <c r="T2002" s="148">
        <f>S2002*H2002</f>
        <v>0</v>
      </c>
      <c r="AR2002" s="149" t="s">
        <v>287</v>
      </c>
      <c r="AT2002" s="149" t="s">
        <v>189</v>
      </c>
      <c r="AU2002" s="149" t="s">
        <v>84</v>
      </c>
      <c r="AY2002" s="17" t="s">
        <v>187</v>
      </c>
      <c r="BE2002" s="150">
        <f>IF(N2002="základní",J2002,0)</f>
        <v>0</v>
      </c>
      <c r="BF2002" s="150">
        <f>IF(N2002="snížená",J2002,0)</f>
        <v>0</v>
      </c>
      <c r="BG2002" s="150">
        <f>IF(N2002="zákl. přenesená",J2002,0)</f>
        <v>0</v>
      </c>
      <c r="BH2002" s="150">
        <f>IF(N2002="sníž. přenesená",J2002,0)</f>
        <v>0</v>
      </c>
      <c r="BI2002" s="150">
        <f>IF(N2002="nulová",J2002,0)</f>
        <v>0</v>
      </c>
      <c r="BJ2002" s="17" t="s">
        <v>84</v>
      </c>
      <c r="BK2002" s="150">
        <f>ROUND(I2002*H2002,2)</f>
        <v>0</v>
      </c>
      <c r="BL2002" s="17" t="s">
        <v>287</v>
      </c>
      <c r="BM2002" s="149" t="s">
        <v>2102</v>
      </c>
    </row>
    <row r="2003" spans="2:65" s="1" customFormat="1" ht="58.5">
      <c r="B2003" s="32"/>
      <c r="D2003" s="151" t="s">
        <v>195</v>
      </c>
      <c r="F2003" s="152" t="s">
        <v>2072</v>
      </c>
      <c r="I2003" s="153"/>
      <c r="L2003" s="32"/>
      <c r="M2003" s="154"/>
      <c r="T2003" s="56"/>
      <c r="AT2003" s="17" t="s">
        <v>195</v>
      </c>
      <c r="AU2003" s="17" t="s">
        <v>84</v>
      </c>
    </row>
    <row r="2004" spans="2:65" s="12" customFormat="1" ht="11.25">
      <c r="B2004" s="155"/>
      <c r="D2004" s="151" t="s">
        <v>197</v>
      </c>
      <c r="E2004" s="156" t="s">
        <v>1</v>
      </c>
      <c r="F2004" s="157" t="s">
        <v>207</v>
      </c>
      <c r="H2004" s="156" t="s">
        <v>1</v>
      </c>
      <c r="I2004" s="158"/>
      <c r="L2004" s="155"/>
      <c r="M2004" s="159"/>
      <c r="T2004" s="160"/>
      <c r="AT2004" s="156" t="s">
        <v>197</v>
      </c>
      <c r="AU2004" s="156" t="s">
        <v>84</v>
      </c>
      <c r="AV2004" s="12" t="s">
        <v>80</v>
      </c>
      <c r="AW2004" s="12" t="s">
        <v>30</v>
      </c>
      <c r="AX2004" s="12" t="s">
        <v>73</v>
      </c>
      <c r="AY2004" s="156" t="s">
        <v>187</v>
      </c>
    </row>
    <row r="2005" spans="2:65" s="13" customFormat="1" ht="11.25">
      <c r="B2005" s="161"/>
      <c r="D2005" s="151" t="s">
        <v>197</v>
      </c>
      <c r="E2005" s="162" t="s">
        <v>1</v>
      </c>
      <c r="F2005" s="163" t="s">
        <v>2103</v>
      </c>
      <c r="H2005" s="164">
        <v>12.25</v>
      </c>
      <c r="I2005" s="165"/>
      <c r="L2005" s="161"/>
      <c r="M2005" s="166"/>
      <c r="T2005" s="167"/>
      <c r="AT2005" s="162" t="s">
        <v>197</v>
      </c>
      <c r="AU2005" s="162" t="s">
        <v>84</v>
      </c>
      <c r="AV2005" s="13" t="s">
        <v>84</v>
      </c>
      <c r="AW2005" s="13" t="s">
        <v>30</v>
      </c>
      <c r="AX2005" s="13" t="s">
        <v>73</v>
      </c>
      <c r="AY2005" s="162" t="s">
        <v>187</v>
      </c>
    </row>
    <row r="2006" spans="2:65" s="14" customFormat="1" ht="11.25">
      <c r="B2006" s="168"/>
      <c r="D2006" s="151" t="s">
        <v>197</v>
      </c>
      <c r="E2006" s="169" t="s">
        <v>1</v>
      </c>
      <c r="F2006" s="170" t="s">
        <v>202</v>
      </c>
      <c r="H2006" s="171">
        <v>12.25</v>
      </c>
      <c r="I2006" s="172"/>
      <c r="L2006" s="168"/>
      <c r="M2006" s="173"/>
      <c r="T2006" s="174"/>
      <c r="AT2006" s="169" t="s">
        <v>197</v>
      </c>
      <c r="AU2006" s="169" t="s">
        <v>84</v>
      </c>
      <c r="AV2006" s="14" t="s">
        <v>193</v>
      </c>
      <c r="AW2006" s="14" t="s">
        <v>30</v>
      </c>
      <c r="AX2006" s="14" t="s">
        <v>80</v>
      </c>
      <c r="AY2006" s="169" t="s">
        <v>187</v>
      </c>
    </row>
    <row r="2007" spans="2:65" s="1" customFormat="1" ht="16.5" customHeight="1">
      <c r="B2007" s="32"/>
      <c r="C2007" s="175" t="s">
        <v>2104</v>
      </c>
      <c r="D2007" s="175" t="s">
        <v>338</v>
      </c>
      <c r="E2007" s="176" t="s">
        <v>2105</v>
      </c>
      <c r="F2007" s="177" t="s">
        <v>2106</v>
      </c>
      <c r="G2007" s="178" t="s">
        <v>397</v>
      </c>
      <c r="H2007" s="179">
        <v>13.475</v>
      </c>
      <c r="I2007" s="180"/>
      <c r="J2007" s="181">
        <f>ROUND(I2007*H2007,2)</f>
        <v>0</v>
      </c>
      <c r="K2007" s="182"/>
      <c r="L2007" s="183"/>
      <c r="M2007" s="184" t="s">
        <v>1</v>
      </c>
      <c r="N2007" s="185" t="s">
        <v>39</v>
      </c>
      <c r="P2007" s="147">
        <f>O2007*H2007</f>
        <v>0</v>
      </c>
      <c r="Q2007" s="147">
        <v>0</v>
      </c>
      <c r="R2007" s="147">
        <f>Q2007*H2007</f>
        <v>0</v>
      </c>
      <c r="S2007" s="147">
        <v>0</v>
      </c>
      <c r="T2007" s="148">
        <f>S2007*H2007</f>
        <v>0</v>
      </c>
      <c r="AR2007" s="149" t="s">
        <v>388</v>
      </c>
      <c r="AT2007" s="149" t="s">
        <v>338</v>
      </c>
      <c r="AU2007" s="149" t="s">
        <v>84</v>
      </c>
      <c r="AY2007" s="17" t="s">
        <v>187</v>
      </c>
      <c r="BE2007" s="150">
        <f>IF(N2007="základní",J2007,0)</f>
        <v>0</v>
      </c>
      <c r="BF2007" s="150">
        <f>IF(N2007="snížená",J2007,0)</f>
        <v>0</v>
      </c>
      <c r="BG2007" s="150">
        <f>IF(N2007="zákl. přenesená",J2007,0)</f>
        <v>0</v>
      </c>
      <c r="BH2007" s="150">
        <f>IF(N2007="sníž. přenesená",J2007,0)</f>
        <v>0</v>
      </c>
      <c r="BI2007" s="150">
        <f>IF(N2007="nulová",J2007,0)</f>
        <v>0</v>
      </c>
      <c r="BJ2007" s="17" t="s">
        <v>84</v>
      </c>
      <c r="BK2007" s="150">
        <f>ROUND(I2007*H2007,2)</f>
        <v>0</v>
      </c>
      <c r="BL2007" s="17" t="s">
        <v>287</v>
      </c>
      <c r="BM2007" s="149" t="s">
        <v>2107</v>
      </c>
    </row>
    <row r="2008" spans="2:65" s="13" customFormat="1" ht="11.25">
      <c r="B2008" s="161"/>
      <c r="D2008" s="151" t="s">
        <v>197</v>
      </c>
      <c r="E2008" s="162" t="s">
        <v>1</v>
      </c>
      <c r="F2008" s="163" t="s">
        <v>2108</v>
      </c>
      <c r="H2008" s="164">
        <v>13.475</v>
      </c>
      <c r="I2008" s="165"/>
      <c r="L2008" s="161"/>
      <c r="M2008" s="166"/>
      <c r="T2008" s="167"/>
      <c r="AT2008" s="162" t="s">
        <v>197</v>
      </c>
      <c r="AU2008" s="162" t="s">
        <v>84</v>
      </c>
      <c r="AV2008" s="13" t="s">
        <v>84</v>
      </c>
      <c r="AW2008" s="13" t="s">
        <v>30</v>
      </c>
      <c r="AX2008" s="13" t="s">
        <v>73</v>
      </c>
      <c r="AY2008" s="162" t="s">
        <v>187</v>
      </c>
    </row>
    <row r="2009" spans="2:65" s="14" customFormat="1" ht="11.25">
      <c r="B2009" s="168"/>
      <c r="D2009" s="151" t="s">
        <v>197</v>
      </c>
      <c r="E2009" s="169" t="s">
        <v>1</v>
      </c>
      <c r="F2009" s="170" t="s">
        <v>202</v>
      </c>
      <c r="H2009" s="171">
        <v>13.475</v>
      </c>
      <c r="I2009" s="172"/>
      <c r="L2009" s="168"/>
      <c r="M2009" s="173"/>
      <c r="T2009" s="174"/>
      <c r="AT2009" s="169" t="s">
        <v>197</v>
      </c>
      <c r="AU2009" s="169" t="s">
        <v>84</v>
      </c>
      <c r="AV2009" s="14" t="s">
        <v>193</v>
      </c>
      <c r="AW2009" s="14" t="s">
        <v>30</v>
      </c>
      <c r="AX2009" s="14" t="s">
        <v>80</v>
      </c>
      <c r="AY2009" s="169" t="s">
        <v>187</v>
      </c>
    </row>
    <row r="2010" spans="2:65" s="1" customFormat="1" ht="33" customHeight="1">
      <c r="B2010" s="32"/>
      <c r="C2010" s="137" t="s">
        <v>2109</v>
      </c>
      <c r="D2010" s="137" t="s">
        <v>189</v>
      </c>
      <c r="E2010" s="138" t="s">
        <v>2110</v>
      </c>
      <c r="F2010" s="139" t="s">
        <v>2111</v>
      </c>
      <c r="G2010" s="140" t="s">
        <v>397</v>
      </c>
      <c r="H2010" s="141">
        <v>20.86</v>
      </c>
      <c r="I2010" s="142"/>
      <c r="J2010" s="143">
        <f>ROUND(I2010*H2010,2)</f>
        <v>0</v>
      </c>
      <c r="K2010" s="144"/>
      <c r="L2010" s="32"/>
      <c r="M2010" s="145" t="s">
        <v>1</v>
      </c>
      <c r="N2010" s="146" t="s">
        <v>39</v>
      </c>
      <c r="P2010" s="147">
        <f>O2010*H2010</f>
        <v>0</v>
      </c>
      <c r="Q2010" s="147">
        <v>0</v>
      </c>
      <c r="R2010" s="147">
        <f>Q2010*H2010</f>
        <v>0</v>
      </c>
      <c r="S2010" s="147">
        <v>0</v>
      </c>
      <c r="T2010" s="148">
        <f>S2010*H2010</f>
        <v>0</v>
      </c>
      <c r="AR2010" s="149" t="s">
        <v>287</v>
      </c>
      <c r="AT2010" s="149" t="s">
        <v>189</v>
      </c>
      <c r="AU2010" s="149" t="s">
        <v>84</v>
      </c>
      <c r="AY2010" s="17" t="s">
        <v>187</v>
      </c>
      <c r="BE2010" s="150">
        <f>IF(N2010="základní",J2010,0)</f>
        <v>0</v>
      </c>
      <c r="BF2010" s="150">
        <f>IF(N2010="snížená",J2010,0)</f>
        <v>0</v>
      </c>
      <c r="BG2010" s="150">
        <f>IF(N2010="zákl. přenesená",J2010,0)</f>
        <v>0</v>
      </c>
      <c r="BH2010" s="150">
        <f>IF(N2010="sníž. přenesená",J2010,0)</f>
        <v>0</v>
      </c>
      <c r="BI2010" s="150">
        <f>IF(N2010="nulová",J2010,0)</f>
        <v>0</v>
      </c>
      <c r="BJ2010" s="17" t="s">
        <v>84</v>
      </c>
      <c r="BK2010" s="150">
        <f>ROUND(I2010*H2010,2)</f>
        <v>0</v>
      </c>
      <c r="BL2010" s="17" t="s">
        <v>287</v>
      </c>
      <c r="BM2010" s="149" t="s">
        <v>2112</v>
      </c>
    </row>
    <row r="2011" spans="2:65" s="1" customFormat="1" ht="58.5">
      <c r="B2011" s="32"/>
      <c r="D2011" s="151" t="s">
        <v>195</v>
      </c>
      <c r="F2011" s="152" t="s">
        <v>2072</v>
      </c>
      <c r="I2011" s="153"/>
      <c r="L2011" s="32"/>
      <c r="M2011" s="154"/>
      <c r="T2011" s="56"/>
      <c r="AT2011" s="17" t="s">
        <v>195</v>
      </c>
      <c r="AU2011" s="17" t="s">
        <v>84</v>
      </c>
    </row>
    <row r="2012" spans="2:65" s="12" customFormat="1" ht="11.25">
      <c r="B2012" s="155"/>
      <c r="D2012" s="151" t="s">
        <v>197</v>
      </c>
      <c r="E2012" s="156" t="s">
        <v>1</v>
      </c>
      <c r="F2012" s="157" t="s">
        <v>207</v>
      </c>
      <c r="H2012" s="156" t="s">
        <v>1</v>
      </c>
      <c r="I2012" s="158"/>
      <c r="L2012" s="155"/>
      <c r="M2012" s="159"/>
      <c r="T2012" s="160"/>
      <c r="AT2012" s="156" t="s">
        <v>197</v>
      </c>
      <c r="AU2012" s="156" t="s">
        <v>84</v>
      </c>
      <c r="AV2012" s="12" t="s">
        <v>80</v>
      </c>
      <c r="AW2012" s="12" t="s">
        <v>30</v>
      </c>
      <c r="AX2012" s="12" t="s">
        <v>73</v>
      </c>
      <c r="AY2012" s="156" t="s">
        <v>187</v>
      </c>
    </row>
    <row r="2013" spans="2:65" s="13" customFormat="1" ht="11.25">
      <c r="B2013" s="161"/>
      <c r="D2013" s="151" t="s">
        <v>197</v>
      </c>
      <c r="E2013" s="162" t="s">
        <v>1</v>
      </c>
      <c r="F2013" s="163" t="s">
        <v>2113</v>
      </c>
      <c r="H2013" s="164">
        <v>20.86</v>
      </c>
      <c r="I2013" s="165"/>
      <c r="L2013" s="161"/>
      <c r="M2013" s="166"/>
      <c r="T2013" s="167"/>
      <c r="AT2013" s="162" t="s">
        <v>197</v>
      </c>
      <c r="AU2013" s="162" t="s">
        <v>84</v>
      </c>
      <c r="AV2013" s="13" t="s">
        <v>84</v>
      </c>
      <c r="AW2013" s="13" t="s">
        <v>30</v>
      </c>
      <c r="AX2013" s="13" t="s">
        <v>73</v>
      </c>
      <c r="AY2013" s="162" t="s">
        <v>187</v>
      </c>
    </row>
    <row r="2014" spans="2:65" s="14" customFormat="1" ht="11.25">
      <c r="B2014" s="168"/>
      <c r="D2014" s="151" t="s">
        <v>197</v>
      </c>
      <c r="E2014" s="169" t="s">
        <v>1</v>
      </c>
      <c r="F2014" s="170" t="s">
        <v>202</v>
      </c>
      <c r="H2014" s="171">
        <v>20.86</v>
      </c>
      <c r="I2014" s="172"/>
      <c r="L2014" s="168"/>
      <c r="M2014" s="173"/>
      <c r="T2014" s="174"/>
      <c r="AT2014" s="169" t="s">
        <v>197</v>
      </c>
      <c r="AU2014" s="169" t="s">
        <v>84</v>
      </c>
      <c r="AV2014" s="14" t="s">
        <v>193</v>
      </c>
      <c r="AW2014" s="14" t="s">
        <v>30</v>
      </c>
      <c r="AX2014" s="14" t="s">
        <v>80</v>
      </c>
      <c r="AY2014" s="169" t="s">
        <v>187</v>
      </c>
    </row>
    <row r="2015" spans="2:65" s="1" customFormat="1" ht="24.2" customHeight="1">
      <c r="B2015" s="32"/>
      <c r="C2015" s="175" t="s">
        <v>2114</v>
      </c>
      <c r="D2015" s="175" t="s">
        <v>338</v>
      </c>
      <c r="E2015" s="176" t="s">
        <v>2115</v>
      </c>
      <c r="F2015" s="177" t="s">
        <v>2116</v>
      </c>
      <c r="G2015" s="178" t="s">
        <v>397</v>
      </c>
      <c r="H2015" s="179">
        <v>22.946000000000002</v>
      </c>
      <c r="I2015" s="180"/>
      <c r="J2015" s="181">
        <f>ROUND(I2015*H2015,2)</f>
        <v>0</v>
      </c>
      <c r="K2015" s="182"/>
      <c r="L2015" s="183"/>
      <c r="M2015" s="184" t="s">
        <v>1</v>
      </c>
      <c r="N2015" s="185" t="s">
        <v>39</v>
      </c>
      <c r="P2015" s="147">
        <f>O2015*H2015</f>
        <v>0</v>
      </c>
      <c r="Q2015" s="147">
        <v>0</v>
      </c>
      <c r="R2015" s="147">
        <f>Q2015*H2015</f>
        <v>0</v>
      </c>
      <c r="S2015" s="147">
        <v>0</v>
      </c>
      <c r="T2015" s="148">
        <f>S2015*H2015</f>
        <v>0</v>
      </c>
      <c r="AR2015" s="149" t="s">
        <v>388</v>
      </c>
      <c r="AT2015" s="149" t="s">
        <v>338</v>
      </c>
      <c r="AU2015" s="149" t="s">
        <v>84</v>
      </c>
      <c r="AY2015" s="17" t="s">
        <v>187</v>
      </c>
      <c r="BE2015" s="150">
        <f>IF(N2015="základní",J2015,0)</f>
        <v>0</v>
      </c>
      <c r="BF2015" s="150">
        <f>IF(N2015="snížená",J2015,0)</f>
        <v>0</v>
      </c>
      <c r="BG2015" s="150">
        <f>IF(N2015="zákl. přenesená",J2015,0)</f>
        <v>0</v>
      </c>
      <c r="BH2015" s="150">
        <f>IF(N2015="sníž. přenesená",J2015,0)</f>
        <v>0</v>
      </c>
      <c r="BI2015" s="150">
        <f>IF(N2015="nulová",J2015,0)</f>
        <v>0</v>
      </c>
      <c r="BJ2015" s="17" t="s">
        <v>84</v>
      </c>
      <c r="BK2015" s="150">
        <f>ROUND(I2015*H2015,2)</f>
        <v>0</v>
      </c>
      <c r="BL2015" s="17" t="s">
        <v>287</v>
      </c>
      <c r="BM2015" s="149" t="s">
        <v>2117</v>
      </c>
    </row>
    <row r="2016" spans="2:65" s="13" customFormat="1" ht="11.25">
      <c r="B2016" s="161"/>
      <c r="D2016" s="151" t="s">
        <v>197</v>
      </c>
      <c r="E2016" s="162" t="s">
        <v>1</v>
      </c>
      <c r="F2016" s="163" t="s">
        <v>2118</v>
      </c>
      <c r="H2016" s="164">
        <v>22.946000000000002</v>
      </c>
      <c r="I2016" s="165"/>
      <c r="L2016" s="161"/>
      <c r="M2016" s="166"/>
      <c r="T2016" s="167"/>
      <c r="AT2016" s="162" t="s">
        <v>197</v>
      </c>
      <c r="AU2016" s="162" t="s">
        <v>84</v>
      </c>
      <c r="AV2016" s="13" t="s">
        <v>84</v>
      </c>
      <c r="AW2016" s="13" t="s">
        <v>30</v>
      </c>
      <c r="AX2016" s="13" t="s">
        <v>73</v>
      </c>
      <c r="AY2016" s="162" t="s">
        <v>187</v>
      </c>
    </row>
    <row r="2017" spans="2:65" s="14" customFormat="1" ht="11.25">
      <c r="B2017" s="168"/>
      <c r="D2017" s="151" t="s">
        <v>197</v>
      </c>
      <c r="E2017" s="169" t="s">
        <v>1</v>
      </c>
      <c r="F2017" s="170" t="s">
        <v>202</v>
      </c>
      <c r="H2017" s="171">
        <v>22.946000000000002</v>
      </c>
      <c r="I2017" s="172"/>
      <c r="L2017" s="168"/>
      <c r="M2017" s="173"/>
      <c r="T2017" s="174"/>
      <c r="AT2017" s="169" t="s">
        <v>197</v>
      </c>
      <c r="AU2017" s="169" t="s">
        <v>84</v>
      </c>
      <c r="AV2017" s="14" t="s">
        <v>193</v>
      </c>
      <c r="AW2017" s="14" t="s">
        <v>30</v>
      </c>
      <c r="AX2017" s="14" t="s">
        <v>80</v>
      </c>
      <c r="AY2017" s="169" t="s">
        <v>187</v>
      </c>
    </row>
    <row r="2018" spans="2:65" s="1" customFormat="1" ht="44.25" customHeight="1">
      <c r="B2018" s="32"/>
      <c r="C2018" s="137" t="s">
        <v>2119</v>
      </c>
      <c r="D2018" s="137" t="s">
        <v>189</v>
      </c>
      <c r="E2018" s="138" t="s">
        <v>2120</v>
      </c>
      <c r="F2018" s="139" t="s">
        <v>2121</v>
      </c>
      <c r="G2018" s="140" t="s">
        <v>397</v>
      </c>
      <c r="H2018" s="141">
        <v>12.25</v>
      </c>
      <c r="I2018" s="142"/>
      <c r="J2018" s="143">
        <f>ROUND(I2018*H2018,2)</f>
        <v>0</v>
      </c>
      <c r="K2018" s="144"/>
      <c r="L2018" s="32"/>
      <c r="M2018" s="145" t="s">
        <v>1</v>
      </c>
      <c r="N2018" s="146" t="s">
        <v>39</v>
      </c>
      <c r="P2018" s="147">
        <f>O2018*H2018</f>
        <v>0</v>
      </c>
      <c r="Q2018" s="147">
        <v>0</v>
      </c>
      <c r="R2018" s="147">
        <f>Q2018*H2018</f>
        <v>0</v>
      </c>
      <c r="S2018" s="147">
        <v>0</v>
      </c>
      <c r="T2018" s="148">
        <f>S2018*H2018</f>
        <v>0</v>
      </c>
      <c r="AR2018" s="149" t="s">
        <v>287</v>
      </c>
      <c r="AT2018" s="149" t="s">
        <v>189</v>
      </c>
      <c r="AU2018" s="149" t="s">
        <v>84</v>
      </c>
      <c r="AY2018" s="17" t="s">
        <v>187</v>
      </c>
      <c r="BE2018" s="150">
        <f>IF(N2018="základní",J2018,0)</f>
        <v>0</v>
      </c>
      <c r="BF2018" s="150">
        <f>IF(N2018="snížená",J2018,0)</f>
        <v>0</v>
      </c>
      <c r="BG2018" s="150">
        <f>IF(N2018="zákl. přenesená",J2018,0)</f>
        <v>0</v>
      </c>
      <c r="BH2018" s="150">
        <f>IF(N2018="sníž. přenesená",J2018,0)</f>
        <v>0</v>
      </c>
      <c r="BI2018" s="150">
        <f>IF(N2018="nulová",J2018,0)</f>
        <v>0</v>
      </c>
      <c r="BJ2018" s="17" t="s">
        <v>84</v>
      </c>
      <c r="BK2018" s="150">
        <f>ROUND(I2018*H2018,2)</f>
        <v>0</v>
      </c>
      <c r="BL2018" s="17" t="s">
        <v>287</v>
      </c>
      <c r="BM2018" s="149" t="s">
        <v>2122</v>
      </c>
    </row>
    <row r="2019" spans="2:65" s="1" customFormat="1" ht="58.5">
      <c r="B2019" s="32"/>
      <c r="D2019" s="151" t="s">
        <v>195</v>
      </c>
      <c r="F2019" s="152" t="s">
        <v>2123</v>
      </c>
      <c r="I2019" s="153"/>
      <c r="L2019" s="32"/>
      <c r="M2019" s="154"/>
      <c r="T2019" s="56"/>
      <c r="AT2019" s="17" t="s">
        <v>195</v>
      </c>
      <c r="AU2019" s="17" t="s">
        <v>84</v>
      </c>
    </row>
    <row r="2020" spans="2:65" s="12" customFormat="1" ht="11.25">
      <c r="B2020" s="155"/>
      <c r="D2020" s="151" t="s">
        <v>197</v>
      </c>
      <c r="E2020" s="156" t="s">
        <v>1</v>
      </c>
      <c r="F2020" s="157" t="s">
        <v>207</v>
      </c>
      <c r="H2020" s="156" t="s">
        <v>1</v>
      </c>
      <c r="I2020" s="158"/>
      <c r="L2020" s="155"/>
      <c r="M2020" s="159"/>
      <c r="T2020" s="160"/>
      <c r="AT2020" s="156" t="s">
        <v>197</v>
      </c>
      <c r="AU2020" s="156" t="s">
        <v>84</v>
      </c>
      <c r="AV2020" s="12" t="s">
        <v>80</v>
      </c>
      <c r="AW2020" s="12" t="s">
        <v>30</v>
      </c>
      <c r="AX2020" s="12" t="s">
        <v>73</v>
      </c>
      <c r="AY2020" s="156" t="s">
        <v>187</v>
      </c>
    </row>
    <row r="2021" spans="2:65" s="13" customFormat="1" ht="11.25">
      <c r="B2021" s="161"/>
      <c r="D2021" s="151" t="s">
        <v>197</v>
      </c>
      <c r="E2021" s="162" t="s">
        <v>1</v>
      </c>
      <c r="F2021" s="163" t="s">
        <v>2103</v>
      </c>
      <c r="H2021" s="164">
        <v>12.25</v>
      </c>
      <c r="I2021" s="165"/>
      <c r="L2021" s="161"/>
      <c r="M2021" s="166"/>
      <c r="T2021" s="167"/>
      <c r="AT2021" s="162" t="s">
        <v>197</v>
      </c>
      <c r="AU2021" s="162" t="s">
        <v>84</v>
      </c>
      <c r="AV2021" s="13" t="s">
        <v>84</v>
      </c>
      <c r="AW2021" s="13" t="s">
        <v>30</v>
      </c>
      <c r="AX2021" s="13" t="s">
        <v>73</v>
      </c>
      <c r="AY2021" s="162" t="s">
        <v>187</v>
      </c>
    </row>
    <row r="2022" spans="2:65" s="14" customFormat="1" ht="11.25">
      <c r="B2022" s="168"/>
      <c r="D2022" s="151" t="s">
        <v>197</v>
      </c>
      <c r="E2022" s="169" t="s">
        <v>1</v>
      </c>
      <c r="F2022" s="170" t="s">
        <v>202</v>
      </c>
      <c r="H2022" s="171">
        <v>12.25</v>
      </c>
      <c r="I2022" s="172"/>
      <c r="L2022" s="168"/>
      <c r="M2022" s="173"/>
      <c r="T2022" s="174"/>
      <c r="AT2022" s="169" t="s">
        <v>197</v>
      </c>
      <c r="AU2022" s="169" t="s">
        <v>84</v>
      </c>
      <c r="AV2022" s="14" t="s">
        <v>193</v>
      </c>
      <c r="AW2022" s="14" t="s">
        <v>30</v>
      </c>
      <c r="AX2022" s="14" t="s">
        <v>80</v>
      </c>
      <c r="AY2022" s="169" t="s">
        <v>187</v>
      </c>
    </row>
    <row r="2023" spans="2:65" s="1" customFormat="1" ht="37.9" customHeight="1">
      <c r="B2023" s="32"/>
      <c r="C2023" s="175" t="s">
        <v>2124</v>
      </c>
      <c r="D2023" s="175" t="s">
        <v>338</v>
      </c>
      <c r="E2023" s="176" t="s">
        <v>2125</v>
      </c>
      <c r="F2023" s="177" t="s">
        <v>2126</v>
      </c>
      <c r="G2023" s="178" t="s">
        <v>245</v>
      </c>
      <c r="H2023" s="179">
        <v>6.7380000000000004</v>
      </c>
      <c r="I2023" s="180"/>
      <c r="J2023" s="181">
        <f>ROUND(I2023*H2023,2)</f>
        <v>0</v>
      </c>
      <c r="K2023" s="182"/>
      <c r="L2023" s="183"/>
      <c r="M2023" s="184" t="s">
        <v>1</v>
      </c>
      <c r="N2023" s="185" t="s">
        <v>39</v>
      </c>
      <c r="P2023" s="147">
        <f>O2023*H2023</f>
        <v>0</v>
      </c>
      <c r="Q2023" s="147">
        <v>0</v>
      </c>
      <c r="R2023" s="147">
        <f>Q2023*H2023</f>
        <v>0</v>
      </c>
      <c r="S2023" s="147">
        <v>0</v>
      </c>
      <c r="T2023" s="148">
        <f>S2023*H2023</f>
        <v>0</v>
      </c>
      <c r="AR2023" s="149" t="s">
        <v>388</v>
      </c>
      <c r="AT2023" s="149" t="s">
        <v>338</v>
      </c>
      <c r="AU2023" s="149" t="s">
        <v>84</v>
      </c>
      <c r="AY2023" s="17" t="s">
        <v>187</v>
      </c>
      <c r="BE2023" s="150">
        <f>IF(N2023="základní",J2023,0)</f>
        <v>0</v>
      </c>
      <c r="BF2023" s="150">
        <f>IF(N2023="snížená",J2023,0)</f>
        <v>0</v>
      </c>
      <c r="BG2023" s="150">
        <f>IF(N2023="zákl. přenesená",J2023,0)</f>
        <v>0</v>
      </c>
      <c r="BH2023" s="150">
        <f>IF(N2023="sníž. přenesená",J2023,0)</f>
        <v>0</v>
      </c>
      <c r="BI2023" s="150">
        <f>IF(N2023="nulová",J2023,0)</f>
        <v>0</v>
      </c>
      <c r="BJ2023" s="17" t="s">
        <v>84</v>
      </c>
      <c r="BK2023" s="150">
        <f>ROUND(I2023*H2023,2)</f>
        <v>0</v>
      </c>
      <c r="BL2023" s="17" t="s">
        <v>287</v>
      </c>
      <c r="BM2023" s="149" t="s">
        <v>2127</v>
      </c>
    </row>
    <row r="2024" spans="2:65" s="12" customFormat="1" ht="11.25">
      <c r="B2024" s="155"/>
      <c r="D2024" s="151" t="s">
        <v>197</v>
      </c>
      <c r="E2024" s="156" t="s">
        <v>1</v>
      </c>
      <c r="F2024" s="157" t="s">
        <v>2128</v>
      </c>
      <c r="H2024" s="156" t="s">
        <v>1</v>
      </c>
      <c r="I2024" s="158"/>
      <c r="L2024" s="155"/>
      <c r="M2024" s="159"/>
      <c r="T2024" s="160"/>
      <c r="AT2024" s="156" t="s">
        <v>197</v>
      </c>
      <c r="AU2024" s="156" t="s">
        <v>84</v>
      </c>
      <c r="AV2024" s="12" t="s">
        <v>80</v>
      </c>
      <c r="AW2024" s="12" t="s">
        <v>30</v>
      </c>
      <c r="AX2024" s="12" t="s">
        <v>73</v>
      </c>
      <c r="AY2024" s="156" t="s">
        <v>187</v>
      </c>
    </row>
    <row r="2025" spans="2:65" s="13" customFormat="1" ht="11.25">
      <c r="B2025" s="161"/>
      <c r="D2025" s="151" t="s">
        <v>197</v>
      </c>
      <c r="E2025" s="162" t="s">
        <v>1</v>
      </c>
      <c r="F2025" s="163" t="s">
        <v>2129</v>
      </c>
      <c r="H2025" s="164">
        <v>3.6749999999999998</v>
      </c>
      <c r="I2025" s="165"/>
      <c r="L2025" s="161"/>
      <c r="M2025" s="166"/>
      <c r="T2025" s="167"/>
      <c r="AT2025" s="162" t="s">
        <v>197</v>
      </c>
      <c r="AU2025" s="162" t="s">
        <v>84</v>
      </c>
      <c r="AV2025" s="13" t="s">
        <v>84</v>
      </c>
      <c r="AW2025" s="13" t="s">
        <v>30</v>
      </c>
      <c r="AX2025" s="13" t="s">
        <v>73</v>
      </c>
      <c r="AY2025" s="162" t="s">
        <v>187</v>
      </c>
    </row>
    <row r="2026" spans="2:65" s="12" customFormat="1" ht="11.25">
      <c r="B2026" s="155"/>
      <c r="D2026" s="151" t="s">
        <v>197</v>
      </c>
      <c r="E2026" s="156" t="s">
        <v>1</v>
      </c>
      <c r="F2026" s="157" t="s">
        <v>2130</v>
      </c>
      <c r="H2026" s="156" t="s">
        <v>1</v>
      </c>
      <c r="I2026" s="158"/>
      <c r="L2026" s="155"/>
      <c r="M2026" s="159"/>
      <c r="T2026" s="160"/>
      <c r="AT2026" s="156" t="s">
        <v>197</v>
      </c>
      <c r="AU2026" s="156" t="s">
        <v>84</v>
      </c>
      <c r="AV2026" s="12" t="s">
        <v>80</v>
      </c>
      <c r="AW2026" s="12" t="s">
        <v>30</v>
      </c>
      <c r="AX2026" s="12" t="s">
        <v>73</v>
      </c>
      <c r="AY2026" s="156" t="s">
        <v>187</v>
      </c>
    </row>
    <row r="2027" spans="2:65" s="13" customFormat="1" ht="11.25">
      <c r="B2027" s="161"/>
      <c r="D2027" s="151" t="s">
        <v>197</v>
      </c>
      <c r="E2027" s="162" t="s">
        <v>1</v>
      </c>
      <c r="F2027" s="163" t="s">
        <v>2131</v>
      </c>
      <c r="H2027" s="164">
        <v>2.4500000000000002</v>
      </c>
      <c r="I2027" s="165"/>
      <c r="L2027" s="161"/>
      <c r="M2027" s="166"/>
      <c r="T2027" s="167"/>
      <c r="AT2027" s="162" t="s">
        <v>197</v>
      </c>
      <c r="AU2027" s="162" t="s">
        <v>84</v>
      </c>
      <c r="AV2027" s="13" t="s">
        <v>84</v>
      </c>
      <c r="AW2027" s="13" t="s">
        <v>30</v>
      </c>
      <c r="AX2027" s="13" t="s">
        <v>73</v>
      </c>
      <c r="AY2027" s="162" t="s">
        <v>187</v>
      </c>
    </row>
    <row r="2028" spans="2:65" s="14" customFormat="1" ht="11.25">
      <c r="B2028" s="168"/>
      <c r="D2028" s="151" t="s">
        <v>197</v>
      </c>
      <c r="E2028" s="169" t="s">
        <v>1</v>
      </c>
      <c r="F2028" s="170" t="s">
        <v>202</v>
      </c>
      <c r="H2028" s="171">
        <v>6.125</v>
      </c>
      <c r="I2028" s="172"/>
      <c r="L2028" s="168"/>
      <c r="M2028" s="173"/>
      <c r="T2028" s="174"/>
      <c r="AT2028" s="169" t="s">
        <v>197</v>
      </c>
      <c r="AU2028" s="169" t="s">
        <v>84</v>
      </c>
      <c r="AV2028" s="14" t="s">
        <v>193</v>
      </c>
      <c r="AW2028" s="14" t="s">
        <v>30</v>
      </c>
      <c r="AX2028" s="14" t="s">
        <v>73</v>
      </c>
      <c r="AY2028" s="169" t="s">
        <v>187</v>
      </c>
    </row>
    <row r="2029" spans="2:65" s="13" customFormat="1" ht="11.25">
      <c r="B2029" s="161"/>
      <c r="D2029" s="151" t="s">
        <v>197</v>
      </c>
      <c r="E2029" s="162" t="s">
        <v>1</v>
      </c>
      <c r="F2029" s="163" t="s">
        <v>2132</v>
      </c>
      <c r="H2029" s="164">
        <v>6.7380000000000004</v>
      </c>
      <c r="I2029" s="165"/>
      <c r="L2029" s="161"/>
      <c r="M2029" s="166"/>
      <c r="T2029" s="167"/>
      <c r="AT2029" s="162" t="s">
        <v>197</v>
      </c>
      <c r="AU2029" s="162" t="s">
        <v>84</v>
      </c>
      <c r="AV2029" s="13" t="s">
        <v>84</v>
      </c>
      <c r="AW2029" s="13" t="s">
        <v>30</v>
      </c>
      <c r="AX2029" s="13" t="s">
        <v>73</v>
      </c>
      <c r="AY2029" s="162" t="s">
        <v>187</v>
      </c>
    </row>
    <row r="2030" spans="2:65" s="14" customFormat="1" ht="11.25">
      <c r="B2030" s="168"/>
      <c r="D2030" s="151" t="s">
        <v>197</v>
      </c>
      <c r="E2030" s="169" t="s">
        <v>1</v>
      </c>
      <c r="F2030" s="170" t="s">
        <v>202</v>
      </c>
      <c r="H2030" s="171">
        <v>6.7380000000000004</v>
      </c>
      <c r="I2030" s="172"/>
      <c r="L2030" s="168"/>
      <c r="M2030" s="173"/>
      <c r="T2030" s="174"/>
      <c r="AT2030" s="169" t="s">
        <v>197</v>
      </c>
      <c r="AU2030" s="169" t="s">
        <v>84</v>
      </c>
      <c r="AV2030" s="14" t="s">
        <v>193</v>
      </c>
      <c r="AW2030" s="14" t="s">
        <v>30</v>
      </c>
      <c r="AX2030" s="14" t="s">
        <v>80</v>
      </c>
      <c r="AY2030" s="169" t="s">
        <v>187</v>
      </c>
    </row>
    <row r="2031" spans="2:65" s="1" customFormat="1" ht="44.25" customHeight="1">
      <c r="B2031" s="32"/>
      <c r="C2031" s="137" t="s">
        <v>2133</v>
      </c>
      <c r="D2031" s="137" t="s">
        <v>189</v>
      </c>
      <c r="E2031" s="138" t="s">
        <v>2134</v>
      </c>
      <c r="F2031" s="139" t="s">
        <v>2135</v>
      </c>
      <c r="G2031" s="140" t="s">
        <v>397</v>
      </c>
      <c r="H2031" s="141">
        <v>12.25</v>
      </c>
      <c r="I2031" s="142"/>
      <c r="J2031" s="143">
        <f>ROUND(I2031*H2031,2)</f>
        <v>0</v>
      </c>
      <c r="K2031" s="144"/>
      <c r="L2031" s="32"/>
      <c r="M2031" s="145" t="s">
        <v>1</v>
      </c>
      <c r="N2031" s="146" t="s">
        <v>39</v>
      </c>
      <c r="P2031" s="147">
        <f>O2031*H2031</f>
        <v>0</v>
      </c>
      <c r="Q2031" s="147">
        <v>0</v>
      </c>
      <c r="R2031" s="147">
        <f>Q2031*H2031</f>
        <v>0</v>
      </c>
      <c r="S2031" s="147">
        <v>0</v>
      </c>
      <c r="T2031" s="148">
        <f>S2031*H2031</f>
        <v>0</v>
      </c>
      <c r="AR2031" s="149" t="s">
        <v>287</v>
      </c>
      <c r="AT2031" s="149" t="s">
        <v>189</v>
      </c>
      <c r="AU2031" s="149" t="s">
        <v>84</v>
      </c>
      <c r="AY2031" s="17" t="s">
        <v>187</v>
      </c>
      <c r="BE2031" s="150">
        <f>IF(N2031="základní",J2031,0)</f>
        <v>0</v>
      </c>
      <c r="BF2031" s="150">
        <f>IF(N2031="snížená",J2031,0)</f>
        <v>0</v>
      </c>
      <c r="BG2031" s="150">
        <f>IF(N2031="zákl. přenesená",J2031,0)</f>
        <v>0</v>
      </c>
      <c r="BH2031" s="150">
        <f>IF(N2031="sníž. přenesená",J2031,0)</f>
        <v>0</v>
      </c>
      <c r="BI2031" s="150">
        <f>IF(N2031="nulová",J2031,0)</f>
        <v>0</v>
      </c>
      <c r="BJ2031" s="17" t="s">
        <v>84</v>
      </c>
      <c r="BK2031" s="150">
        <f>ROUND(I2031*H2031,2)</f>
        <v>0</v>
      </c>
      <c r="BL2031" s="17" t="s">
        <v>287</v>
      </c>
      <c r="BM2031" s="149" t="s">
        <v>2136</v>
      </c>
    </row>
    <row r="2032" spans="2:65" s="1" customFormat="1" ht="58.5">
      <c r="B2032" s="32"/>
      <c r="D2032" s="151" t="s">
        <v>195</v>
      </c>
      <c r="F2032" s="152" t="s">
        <v>2123</v>
      </c>
      <c r="I2032" s="153"/>
      <c r="L2032" s="32"/>
      <c r="M2032" s="154"/>
      <c r="T2032" s="56"/>
      <c r="AT2032" s="17" t="s">
        <v>195</v>
      </c>
      <c r="AU2032" s="17" t="s">
        <v>84</v>
      </c>
    </row>
    <row r="2033" spans="2:65" s="1" customFormat="1" ht="33" customHeight="1">
      <c r="B2033" s="32"/>
      <c r="C2033" s="137" t="s">
        <v>2137</v>
      </c>
      <c r="D2033" s="137" t="s">
        <v>189</v>
      </c>
      <c r="E2033" s="138" t="s">
        <v>2138</v>
      </c>
      <c r="F2033" s="139" t="s">
        <v>2139</v>
      </c>
      <c r="G2033" s="140" t="s">
        <v>397</v>
      </c>
      <c r="H2033" s="141">
        <v>65.372</v>
      </c>
      <c r="I2033" s="142"/>
      <c r="J2033" s="143">
        <f>ROUND(I2033*H2033,2)</f>
        <v>0</v>
      </c>
      <c r="K2033" s="144"/>
      <c r="L2033" s="32"/>
      <c r="M2033" s="145" t="s">
        <v>1</v>
      </c>
      <c r="N2033" s="146" t="s">
        <v>39</v>
      </c>
      <c r="P2033" s="147">
        <f>O2033*H2033</f>
        <v>0</v>
      </c>
      <c r="Q2033" s="147">
        <v>0</v>
      </c>
      <c r="R2033" s="147">
        <f>Q2033*H2033</f>
        <v>0</v>
      </c>
      <c r="S2033" s="147">
        <v>0</v>
      </c>
      <c r="T2033" s="148">
        <f>S2033*H2033</f>
        <v>0</v>
      </c>
      <c r="AR2033" s="149" t="s">
        <v>287</v>
      </c>
      <c r="AT2033" s="149" t="s">
        <v>189</v>
      </c>
      <c r="AU2033" s="149" t="s">
        <v>84</v>
      </c>
      <c r="AY2033" s="17" t="s">
        <v>187</v>
      </c>
      <c r="BE2033" s="150">
        <f>IF(N2033="základní",J2033,0)</f>
        <v>0</v>
      </c>
      <c r="BF2033" s="150">
        <f>IF(N2033="snížená",J2033,0)</f>
        <v>0</v>
      </c>
      <c r="BG2033" s="150">
        <f>IF(N2033="zákl. přenesená",J2033,0)</f>
        <v>0</v>
      </c>
      <c r="BH2033" s="150">
        <f>IF(N2033="sníž. přenesená",J2033,0)</f>
        <v>0</v>
      </c>
      <c r="BI2033" s="150">
        <f>IF(N2033="nulová",J2033,0)</f>
        <v>0</v>
      </c>
      <c r="BJ2033" s="17" t="s">
        <v>84</v>
      </c>
      <c r="BK2033" s="150">
        <f>ROUND(I2033*H2033,2)</f>
        <v>0</v>
      </c>
      <c r="BL2033" s="17" t="s">
        <v>287</v>
      </c>
      <c r="BM2033" s="149" t="s">
        <v>2140</v>
      </c>
    </row>
    <row r="2034" spans="2:65" s="12" customFormat="1" ht="11.25">
      <c r="B2034" s="155"/>
      <c r="D2034" s="151" t="s">
        <v>197</v>
      </c>
      <c r="E2034" s="156" t="s">
        <v>1</v>
      </c>
      <c r="F2034" s="157" t="s">
        <v>207</v>
      </c>
      <c r="H2034" s="156" t="s">
        <v>1</v>
      </c>
      <c r="I2034" s="158"/>
      <c r="L2034" s="155"/>
      <c r="M2034" s="159"/>
      <c r="T2034" s="160"/>
      <c r="AT2034" s="156" t="s">
        <v>197</v>
      </c>
      <c r="AU2034" s="156" t="s">
        <v>84</v>
      </c>
      <c r="AV2034" s="12" t="s">
        <v>80</v>
      </c>
      <c r="AW2034" s="12" t="s">
        <v>30</v>
      </c>
      <c r="AX2034" s="12" t="s">
        <v>73</v>
      </c>
      <c r="AY2034" s="156" t="s">
        <v>187</v>
      </c>
    </row>
    <row r="2035" spans="2:65" s="13" customFormat="1" ht="11.25">
      <c r="B2035" s="161"/>
      <c r="D2035" s="151" t="s">
        <v>197</v>
      </c>
      <c r="E2035" s="162" t="s">
        <v>1</v>
      </c>
      <c r="F2035" s="163" t="s">
        <v>2141</v>
      </c>
      <c r="H2035" s="164">
        <v>10.891999999999999</v>
      </c>
      <c r="I2035" s="165"/>
      <c r="L2035" s="161"/>
      <c r="M2035" s="166"/>
      <c r="T2035" s="167"/>
      <c r="AT2035" s="162" t="s">
        <v>197</v>
      </c>
      <c r="AU2035" s="162" t="s">
        <v>84</v>
      </c>
      <c r="AV2035" s="13" t="s">
        <v>84</v>
      </c>
      <c r="AW2035" s="13" t="s">
        <v>30</v>
      </c>
      <c r="AX2035" s="13" t="s">
        <v>73</v>
      </c>
      <c r="AY2035" s="162" t="s">
        <v>187</v>
      </c>
    </row>
    <row r="2036" spans="2:65" s="13" customFormat="1" ht="11.25">
      <c r="B2036" s="161"/>
      <c r="D2036" s="151" t="s">
        <v>197</v>
      </c>
      <c r="E2036" s="162" t="s">
        <v>1</v>
      </c>
      <c r="F2036" s="163" t="s">
        <v>2142</v>
      </c>
      <c r="H2036" s="164">
        <v>28.8</v>
      </c>
      <c r="I2036" s="165"/>
      <c r="L2036" s="161"/>
      <c r="M2036" s="166"/>
      <c r="T2036" s="167"/>
      <c r="AT2036" s="162" t="s">
        <v>197</v>
      </c>
      <c r="AU2036" s="162" t="s">
        <v>84</v>
      </c>
      <c r="AV2036" s="13" t="s">
        <v>84</v>
      </c>
      <c r="AW2036" s="13" t="s">
        <v>30</v>
      </c>
      <c r="AX2036" s="13" t="s">
        <v>73</v>
      </c>
      <c r="AY2036" s="162" t="s">
        <v>187</v>
      </c>
    </row>
    <row r="2037" spans="2:65" s="13" customFormat="1" ht="11.25">
      <c r="B2037" s="161"/>
      <c r="D2037" s="151" t="s">
        <v>197</v>
      </c>
      <c r="E2037" s="162" t="s">
        <v>1</v>
      </c>
      <c r="F2037" s="163" t="s">
        <v>2143</v>
      </c>
      <c r="H2037" s="164">
        <v>12.74</v>
      </c>
      <c r="I2037" s="165"/>
      <c r="L2037" s="161"/>
      <c r="M2037" s="166"/>
      <c r="T2037" s="167"/>
      <c r="AT2037" s="162" t="s">
        <v>197</v>
      </c>
      <c r="AU2037" s="162" t="s">
        <v>84</v>
      </c>
      <c r="AV2037" s="13" t="s">
        <v>84</v>
      </c>
      <c r="AW2037" s="13" t="s">
        <v>30</v>
      </c>
      <c r="AX2037" s="13" t="s">
        <v>73</v>
      </c>
      <c r="AY2037" s="162" t="s">
        <v>187</v>
      </c>
    </row>
    <row r="2038" spans="2:65" s="13" customFormat="1" ht="11.25">
      <c r="B2038" s="161"/>
      <c r="D2038" s="151" t="s">
        <v>197</v>
      </c>
      <c r="E2038" s="162" t="s">
        <v>1</v>
      </c>
      <c r="F2038" s="163" t="s">
        <v>2144</v>
      </c>
      <c r="H2038" s="164">
        <v>12.94</v>
      </c>
      <c r="I2038" s="165"/>
      <c r="L2038" s="161"/>
      <c r="M2038" s="166"/>
      <c r="T2038" s="167"/>
      <c r="AT2038" s="162" t="s">
        <v>197</v>
      </c>
      <c r="AU2038" s="162" t="s">
        <v>84</v>
      </c>
      <c r="AV2038" s="13" t="s">
        <v>84</v>
      </c>
      <c r="AW2038" s="13" t="s">
        <v>30</v>
      </c>
      <c r="AX2038" s="13" t="s">
        <v>73</v>
      </c>
      <c r="AY2038" s="162" t="s">
        <v>187</v>
      </c>
    </row>
    <row r="2039" spans="2:65" s="14" customFormat="1" ht="11.25">
      <c r="B2039" s="168"/>
      <c r="D2039" s="151" t="s">
        <v>197</v>
      </c>
      <c r="E2039" s="169" t="s">
        <v>1</v>
      </c>
      <c r="F2039" s="170" t="s">
        <v>202</v>
      </c>
      <c r="H2039" s="171">
        <v>65.372</v>
      </c>
      <c r="I2039" s="172"/>
      <c r="L2039" s="168"/>
      <c r="M2039" s="173"/>
      <c r="T2039" s="174"/>
      <c r="AT2039" s="169" t="s">
        <v>197</v>
      </c>
      <c r="AU2039" s="169" t="s">
        <v>84</v>
      </c>
      <c r="AV2039" s="14" t="s">
        <v>193</v>
      </c>
      <c r="AW2039" s="14" t="s">
        <v>30</v>
      </c>
      <c r="AX2039" s="14" t="s">
        <v>80</v>
      </c>
      <c r="AY2039" s="169" t="s">
        <v>187</v>
      </c>
    </row>
    <row r="2040" spans="2:65" s="1" customFormat="1" ht="16.5" customHeight="1">
      <c r="B2040" s="32"/>
      <c r="C2040" s="175" t="s">
        <v>2145</v>
      </c>
      <c r="D2040" s="175" t="s">
        <v>338</v>
      </c>
      <c r="E2040" s="176" t="s">
        <v>2146</v>
      </c>
      <c r="F2040" s="177" t="s">
        <v>2147</v>
      </c>
      <c r="G2040" s="178" t="s">
        <v>397</v>
      </c>
      <c r="H2040" s="179">
        <v>71.909000000000006</v>
      </c>
      <c r="I2040" s="180"/>
      <c r="J2040" s="181">
        <f>ROUND(I2040*H2040,2)</f>
        <v>0</v>
      </c>
      <c r="K2040" s="182"/>
      <c r="L2040" s="183"/>
      <c r="M2040" s="184" t="s">
        <v>1</v>
      </c>
      <c r="N2040" s="185" t="s">
        <v>39</v>
      </c>
      <c r="P2040" s="147">
        <f>O2040*H2040</f>
        <v>0</v>
      </c>
      <c r="Q2040" s="147">
        <v>0</v>
      </c>
      <c r="R2040" s="147">
        <f>Q2040*H2040</f>
        <v>0</v>
      </c>
      <c r="S2040" s="147">
        <v>0</v>
      </c>
      <c r="T2040" s="148">
        <f>S2040*H2040</f>
        <v>0</v>
      </c>
      <c r="AR2040" s="149" t="s">
        <v>388</v>
      </c>
      <c r="AT2040" s="149" t="s">
        <v>338</v>
      </c>
      <c r="AU2040" s="149" t="s">
        <v>84</v>
      </c>
      <c r="AY2040" s="17" t="s">
        <v>187</v>
      </c>
      <c r="BE2040" s="150">
        <f>IF(N2040="základní",J2040,0)</f>
        <v>0</v>
      </c>
      <c r="BF2040" s="150">
        <f>IF(N2040="snížená",J2040,0)</f>
        <v>0</v>
      </c>
      <c r="BG2040" s="150">
        <f>IF(N2040="zákl. přenesená",J2040,0)</f>
        <v>0</v>
      </c>
      <c r="BH2040" s="150">
        <f>IF(N2040="sníž. přenesená",J2040,0)</f>
        <v>0</v>
      </c>
      <c r="BI2040" s="150">
        <f>IF(N2040="nulová",J2040,0)</f>
        <v>0</v>
      </c>
      <c r="BJ2040" s="17" t="s">
        <v>84</v>
      </c>
      <c r="BK2040" s="150">
        <f>ROUND(I2040*H2040,2)</f>
        <v>0</v>
      </c>
      <c r="BL2040" s="17" t="s">
        <v>287</v>
      </c>
      <c r="BM2040" s="149" t="s">
        <v>2148</v>
      </c>
    </row>
    <row r="2041" spans="2:65" s="13" customFormat="1" ht="11.25">
      <c r="B2041" s="161"/>
      <c r="D2041" s="151" t="s">
        <v>197</v>
      </c>
      <c r="E2041" s="162" t="s">
        <v>1</v>
      </c>
      <c r="F2041" s="163" t="s">
        <v>2149</v>
      </c>
      <c r="H2041" s="164">
        <v>71.909000000000006</v>
      </c>
      <c r="I2041" s="165"/>
      <c r="L2041" s="161"/>
      <c r="M2041" s="166"/>
      <c r="T2041" s="167"/>
      <c r="AT2041" s="162" t="s">
        <v>197</v>
      </c>
      <c r="AU2041" s="162" t="s">
        <v>84</v>
      </c>
      <c r="AV2041" s="13" t="s">
        <v>84</v>
      </c>
      <c r="AW2041" s="13" t="s">
        <v>30</v>
      </c>
      <c r="AX2041" s="13" t="s">
        <v>73</v>
      </c>
      <c r="AY2041" s="162" t="s">
        <v>187</v>
      </c>
    </row>
    <row r="2042" spans="2:65" s="14" customFormat="1" ht="11.25">
      <c r="B2042" s="168"/>
      <c r="D2042" s="151" t="s">
        <v>197</v>
      </c>
      <c r="E2042" s="169" t="s">
        <v>1</v>
      </c>
      <c r="F2042" s="170" t="s">
        <v>202</v>
      </c>
      <c r="H2042" s="171">
        <v>71.909000000000006</v>
      </c>
      <c r="I2042" s="172"/>
      <c r="L2042" s="168"/>
      <c r="M2042" s="173"/>
      <c r="T2042" s="174"/>
      <c r="AT2042" s="169" t="s">
        <v>197</v>
      </c>
      <c r="AU2042" s="169" t="s">
        <v>84</v>
      </c>
      <c r="AV2042" s="14" t="s">
        <v>193</v>
      </c>
      <c r="AW2042" s="14" t="s">
        <v>30</v>
      </c>
      <c r="AX2042" s="14" t="s">
        <v>80</v>
      </c>
      <c r="AY2042" s="169" t="s">
        <v>187</v>
      </c>
    </row>
    <row r="2043" spans="2:65" s="1" customFormat="1" ht="24.2" customHeight="1">
      <c r="B2043" s="32"/>
      <c r="C2043" s="137" t="s">
        <v>2150</v>
      </c>
      <c r="D2043" s="137" t="s">
        <v>189</v>
      </c>
      <c r="E2043" s="138" t="s">
        <v>2151</v>
      </c>
      <c r="F2043" s="139" t="s">
        <v>2152</v>
      </c>
      <c r="G2043" s="140" t="s">
        <v>245</v>
      </c>
      <c r="H2043" s="141">
        <v>45.3</v>
      </c>
      <c r="I2043" s="142"/>
      <c r="J2043" s="143">
        <f>ROUND(I2043*H2043,2)</f>
        <v>0</v>
      </c>
      <c r="K2043" s="144"/>
      <c r="L2043" s="32"/>
      <c r="M2043" s="145" t="s">
        <v>1</v>
      </c>
      <c r="N2043" s="146" t="s">
        <v>39</v>
      </c>
      <c r="P2043" s="147">
        <f>O2043*H2043</f>
        <v>0</v>
      </c>
      <c r="Q2043" s="147">
        <v>0</v>
      </c>
      <c r="R2043" s="147">
        <f>Q2043*H2043</f>
        <v>0</v>
      </c>
      <c r="S2043" s="147">
        <v>0</v>
      </c>
      <c r="T2043" s="148">
        <f>S2043*H2043</f>
        <v>0</v>
      </c>
      <c r="AR2043" s="149" t="s">
        <v>287</v>
      </c>
      <c r="AT2043" s="149" t="s">
        <v>189</v>
      </c>
      <c r="AU2043" s="149" t="s">
        <v>84</v>
      </c>
      <c r="AY2043" s="17" t="s">
        <v>187</v>
      </c>
      <c r="BE2043" s="150">
        <f>IF(N2043="základní",J2043,0)</f>
        <v>0</v>
      </c>
      <c r="BF2043" s="150">
        <f>IF(N2043="snížená",J2043,0)</f>
        <v>0</v>
      </c>
      <c r="BG2043" s="150">
        <f>IF(N2043="zákl. přenesená",J2043,0)</f>
        <v>0</v>
      </c>
      <c r="BH2043" s="150">
        <f>IF(N2043="sníž. přenesená",J2043,0)</f>
        <v>0</v>
      </c>
      <c r="BI2043" s="150">
        <f>IF(N2043="nulová",J2043,0)</f>
        <v>0</v>
      </c>
      <c r="BJ2043" s="17" t="s">
        <v>84</v>
      </c>
      <c r="BK2043" s="150">
        <f>ROUND(I2043*H2043,2)</f>
        <v>0</v>
      </c>
      <c r="BL2043" s="17" t="s">
        <v>287</v>
      </c>
      <c r="BM2043" s="149" t="s">
        <v>2153</v>
      </c>
    </row>
    <row r="2044" spans="2:65" s="12" customFormat="1" ht="11.25">
      <c r="B2044" s="155"/>
      <c r="D2044" s="151" t="s">
        <v>197</v>
      </c>
      <c r="E2044" s="156" t="s">
        <v>1</v>
      </c>
      <c r="F2044" s="157" t="s">
        <v>379</v>
      </c>
      <c r="H2044" s="156" t="s">
        <v>1</v>
      </c>
      <c r="I2044" s="158"/>
      <c r="L2044" s="155"/>
      <c r="M2044" s="159"/>
      <c r="T2044" s="160"/>
      <c r="AT2044" s="156" t="s">
        <v>197</v>
      </c>
      <c r="AU2044" s="156" t="s">
        <v>84</v>
      </c>
      <c r="AV2044" s="12" t="s">
        <v>80</v>
      </c>
      <c r="AW2044" s="12" t="s">
        <v>30</v>
      </c>
      <c r="AX2044" s="12" t="s">
        <v>73</v>
      </c>
      <c r="AY2044" s="156" t="s">
        <v>187</v>
      </c>
    </row>
    <row r="2045" spans="2:65" s="12" customFormat="1" ht="11.25">
      <c r="B2045" s="155"/>
      <c r="D2045" s="151" t="s">
        <v>197</v>
      </c>
      <c r="E2045" s="156" t="s">
        <v>1</v>
      </c>
      <c r="F2045" s="157" t="s">
        <v>307</v>
      </c>
      <c r="H2045" s="156" t="s">
        <v>1</v>
      </c>
      <c r="I2045" s="158"/>
      <c r="L2045" s="155"/>
      <c r="M2045" s="159"/>
      <c r="T2045" s="160"/>
      <c r="AT2045" s="156" t="s">
        <v>197</v>
      </c>
      <c r="AU2045" s="156" t="s">
        <v>84</v>
      </c>
      <c r="AV2045" s="12" t="s">
        <v>80</v>
      </c>
      <c r="AW2045" s="12" t="s">
        <v>30</v>
      </c>
      <c r="AX2045" s="12" t="s">
        <v>73</v>
      </c>
      <c r="AY2045" s="156" t="s">
        <v>187</v>
      </c>
    </row>
    <row r="2046" spans="2:65" s="13" customFormat="1" ht="11.25">
      <c r="B2046" s="161"/>
      <c r="D2046" s="151" t="s">
        <v>197</v>
      </c>
      <c r="E2046" s="162" t="s">
        <v>1</v>
      </c>
      <c r="F2046" s="163" t="s">
        <v>2154</v>
      </c>
      <c r="H2046" s="164">
        <v>5.65</v>
      </c>
      <c r="I2046" s="165"/>
      <c r="L2046" s="161"/>
      <c r="M2046" s="166"/>
      <c r="T2046" s="167"/>
      <c r="AT2046" s="162" t="s">
        <v>197</v>
      </c>
      <c r="AU2046" s="162" t="s">
        <v>84</v>
      </c>
      <c r="AV2046" s="13" t="s">
        <v>84</v>
      </c>
      <c r="AW2046" s="13" t="s">
        <v>30</v>
      </c>
      <c r="AX2046" s="13" t="s">
        <v>73</v>
      </c>
      <c r="AY2046" s="162" t="s">
        <v>187</v>
      </c>
    </row>
    <row r="2047" spans="2:65" s="13" customFormat="1" ht="11.25">
      <c r="B2047" s="161"/>
      <c r="D2047" s="151" t="s">
        <v>197</v>
      </c>
      <c r="E2047" s="162" t="s">
        <v>1</v>
      </c>
      <c r="F2047" s="163" t="s">
        <v>1483</v>
      </c>
      <c r="H2047" s="164">
        <v>2.99</v>
      </c>
      <c r="I2047" s="165"/>
      <c r="L2047" s="161"/>
      <c r="M2047" s="166"/>
      <c r="T2047" s="167"/>
      <c r="AT2047" s="162" t="s">
        <v>197</v>
      </c>
      <c r="AU2047" s="162" t="s">
        <v>84</v>
      </c>
      <c r="AV2047" s="13" t="s">
        <v>84</v>
      </c>
      <c r="AW2047" s="13" t="s">
        <v>30</v>
      </c>
      <c r="AX2047" s="13" t="s">
        <v>73</v>
      </c>
      <c r="AY2047" s="162" t="s">
        <v>187</v>
      </c>
    </row>
    <row r="2048" spans="2:65" s="13" customFormat="1" ht="11.25">
      <c r="B2048" s="161"/>
      <c r="D2048" s="151" t="s">
        <v>197</v>
      </c>
      <c r="E2048" s="162" t="s">
        <v>1</v>
      </c>
      <c r="F2048" s="163" t="s">
        <v>1483</v>
      </c>
      <c r="H2048" s="164">
        <v>2.99</v>
      </c>
      <c r="I2048" s="165"/>
      <c r="L2048" s="161"/>
      <c r="M2048" s="166"/>
      <c r="T2048" s="167"/>
      <c r="AT2048" s="162" t="s">
        <v>197</v>
      </c>
      <c r="AU2048" s="162" t="s">
        <v>84</v>
      </c>
      <c r="AV2048" s="13" t="s">
        <v>84</v>
      </c>
      <c r="AW2048" s="13" t="s">
        <v>30</v>
      </c>
      <c r="AX2048" s="13" t="s">
        <v>73</v>
      </c>
      <c r="AY2048" s="162" t="s">
        <v>187</v>
      </c>
    </row>
    <row r="2049" spans="2:65" s="13" customFormat="1" ht="11.25">
      <c r="B2049" s="161"/>
      <c r="D2049" s="151" t="s">
        <v>197</v>
      </c>
      <c r="E2049" s="162" t="s">
        <v>1</v>
      </c>
      <c r="F2049" s="163" t="s">
        <v>1482</v>
      </c>
      <c r="H2049" s="164">
        <v>3.34</v>
      </c>
      <c r="I2049" s="165"/>
      <c r="L2049" s="161"/>
      <c r="M2049" s="166"/>
      <c r="T2049" s="167"/>
      <c r="AT2049" s="162" t="s">
        <v>197</v>
      </c>
      <c r="AU2049" s="162" t="s">
        <v>84</v>
      </c>
      <c r="AV2049" s="13" t="s">
        <v>84</v>
      </c>
      <c r="AW2049" s="13" t="s">
        <v>30</v>
      </c>
      <c r="AX2049" s="13" t="s">
        <v>73</v>
      </c>
      <c r="AY2049" s="162" t="s">
        <v>187</v>
      </c>
    </row>
    <row r="2050" spans="2:65" s="13" customFormat="1" ht="11.25">
      <c r="B2050" s="161"/>
      <c r="D2050" s="151" t="s">
        <v>197</v>
      </c>
      <c r="E2050" s="162" t="s">
        <v>1</v>
      </c>
      <c r="F2050" s="163" t="s">
        <v>2155</v>
      </c>
      <c r="H2050" s="164">
        <v>3.51</v>
      </c>
      <c r="I2050" s="165"/>
      <c r="L2050" s="161"/>
      <c r="M2050" s="166"/>
      <c r="T2050" s="167"/>
      <c r="AT2050" s="162" t="s">
        <v>197</v>
      </c>
      <c r="AU2050" s="162" t="s">
        <v>84</v>
      </c>
      <c r="AV2050" s="13" t="s">
        <v>84</v>
      </c>
      <c r="AW2050" s="13" t="s">
        <v>30</v>
      </c>
      <c r="AX2050" s="13" t="s">
        <v>73</v>
      </c>
      <c r="AY2050" s="162" t="s">
        <v>187</v>
      </c>
    </row>
    <row r="2051" spans="2:65" s="12" customFormat="1" ht="11.25">
      <c r="B2051" s="155"/>
      <c r="D2051" s="151" t="s">
        <v>197</v>
      </c>
      <c r="E2051" s="156" t="s">
        <v>1</v>
      </c>
      <c r="F2051" s="157" t="s">
        <v>311</v>
      </c>
      <c r="H2051" s="156" t="s">
        <v>1</v>
      </c>
      <c r="I2051" s="158"/>
      <c r="L2051" s="155"/>
      <c r="M2051" s="159"/>
      <c r="T2051" s="160"/>
      <c r="AT2051" s="156" t="s">
        <v>197</v>
      </c>
      <c r="AU2051" s="156" t="s">
        <v>84</v>
      </c>
      <c r="AV2051" s="12" t="s">
        <v>80</v>
      </c>
      <c r="AW2051" s="12" t="s">
        <v>30</v>
      </c>
      <c r="AX2051" s="12" t="s">
        <v>73</v>
      </c>
      <c r="AY2051" s="156" t="s">
        <v>187</v>
      </c>
    </row>
    <row r="2052" spans="2:65" s="13" customFormat="1" ht="11.25">
      <c r="B2052" s="161"/>
      <c r="D2052" s="151" t="s">
        <v>197</v>
      </c>
      <c r="E2052" s="162" t="s">
        <v>1</v>
      </c>
      <c r="F2052" s="163" t="s">
        <v>2156</v>
      </c>
      <c r="H2052" s="164">
        <v>5.87</v>
      </c>
      <c r="I2052" s="165"/>
      <c r="L2052" s="161"/>
      <c r="M2052" s="166"/>
      <c r="T2052" s="167"/>
      <c r="AT2052" s="162" t="s">
        <v>197</v>
      </c>
      <c r="AU2052" s="162" t="s">
        <v>84</v>
      </c>
      <c r="AV2052" s="13" t="s">
        <v>84</v>
      </c>
      <c r="AW2052" s="13" t="s">
        <v>30</v>
      </c>
      <c r="AX2052" s="13" t="s">
        <v>73</v>
      </c>
      <c r="AY2052" s="162" t="s">
        <v>187</v>
      </c>
    </row>
    <row r="2053" spans="2:65" s="13" customFormat="1" ht="11.25">
      <c r="B2053" s="161"/>
      <c r="D2053" s="151" t="s">
        <v>197</v>
      </c>
      <c r="E2053" s="162" t="s">
        <v>1</v>
      </c>
      <c r="F2053" s="163" t="s">
        <v>1483</v>
      </c>
      <c r="H2053" s="164">
        <v>2.99</v>
      </c>
      <c r="I2053" s="165"/>
      <c r="L2053" s="161"/>
      <c r="M2053" s="166"/>
      <c r="T2053" s="167"/>
      <c r="AT2053" s="162" t="s">
        <v>197</v>
      </c>
      <c r="AU2053" s="162" t="s">
        <v>84</v>
      </c>
      <c r="AV2053" s="13" t="s">
        <v>84</v>
      </c>
      <c r="AW2053" s="13" t="s">
        <v>30</v>
      </c>
      <c r="AX2053" s="13" t="s">
        <v>73</v>
      </c>
      <c r="AY2053" s="162" t="s">
        <v>187</v>
      </c>
    </row>
    <row r="2054" spans="2:65" s="13" customFormat="1" ht="11.25">
      <c r="B2054" s="161"/>
      <c r="D2054" s="151" t="s">
        <v>197</v>
      </c>
      <c r="E2054" s="162" t="s">
        <v>1</v>
      </c>
      <c r="F2054" s="163" t="s">
        <v>1483</v>
      </c>
      <c r="H2054" s="164">
        <v>2.99</v>
      </c>
      <c r="I2054" s="165"/>
      <c r="L2054" s="161"/>
      <c r="M2054" s="166"/>
      <c r="T2054" s="167"/>
      <c r="AT2054" s="162" t="s">
        <v>197</v>
      </c>
      <c r="AU2054" s="162" t="s">
        <v>84</v>
      </c>
      <c r="AV2054" s="13" t="s">
        <v>84</v>
      </c>
      <c r="AW2054" s="13" t="s">
        <v>30</v>
      </c>
      <c r="AX2054" s="13" t="s">
        <v>73</v>
      </c>
      <c r="AY2054" s="162" t="s">
        <v>187</v>
      </c>
    </row>
    <row r="2055" spans="2:65" s="13" customFormat="1" ht="11.25">
      <c r="B2055" s="161"/>
      <c r="D2055" s="151" t="s">
        <v>197</v>
      </c>
      <c r="E2055" s="162" t="s">
        <v>1</v>
      </c>
      <c r="F2055" s="163" t="s">
        <v>1482</v>
      </c>
      <c r="H2055" s="164">
        <v>3.34</v>
      </c>
      <c r="I2055" s="165"/>
      <c r="L2055" s="161"/>
      <c r="M2055" s="166"/>
      <c r="T2055" s="167"/>
      <c r="AT2055" s="162" t="s">
        <v>197</v>
      </c>
      <c r="AU2055" s="162" t="s">
        <v>84</v>
      </c>
      <c r="AV2055" s="13" t="s">
        <v>84</v>
      </c>
      <c r="AW2055" s="13" t="s">
        <v>30</v>
      </c>
      <c r="AX2055" s="13" t="s">
        <v>73</v>
      </c>
      <c r="AY2055" s="162" t="s">
        <v>187</v>
      </c>
    </row>
    <row r="2056" spans="2:65" s="13" customFormat="1" ht="11.25">
      <c r="B2056" s="161"/>
      <c r="D2056" s="151" t="s">
        <v>197</v>
      </c>
      <c r="E2056" s="162" t="s">
        <v>1</v>
      </c>
      <c r="F2056" s="163" t="s">
        <v>2157</v>
      </c>
      <c r="H2056" s="164">
        <v>11.63</v>
      </c>
      <c r="I2056" s="165"/>
      <c r="L2056" s="161"/>
      <c r="M2056" s="166"/>
      <c r="T2056" s="167"/>
      <c r="AT2056" s="162" t="s">
        <v>197</v>
      </c>
      <c r="AU2056" s="162" t="s">
        <v>84</v>
      </c>
      <c r="AV2056" s="13" t="s">
        <v>84</v>
      </c>
      <c r="AW2056" s="13" t="s">
        <v>30</v>
      </c>
      <c r="AX2056" s="13" t="s">
        <v>73</v>
      </c>
      <c r="AY2056" s="162" t="s">
        <v>187</v>
      </c>
    </row>
    <row r="2057" spans="2:65" s="14" customFormat="1" ht="11.25">
      <c r="B2057" s="168"/>
      <c r="D2057" s="151" t="s">
        <v>197</v>
      </c>
      <c r="E2057" s="169" t="s">
        <v>1</v>
      </c>
      <c r="F2057" s="170" t="s">
        <v>202</v>
      </c>
      <c r="H2057" s="171">
        <v>45.300000000000004</v>
      </c>
      <c r="I2057" s="172"/>
      <c r="L2057" s="168"/>
      <c r="M2057" s="173"/>
      <c r="T2057" s="174"/>
      <c r="AT2057" s="169" t="s">
        <v>197</v>
      </c>
      <c r="AU2057" s="169" t="s">
        <v>84</v>
      </c>
      <c r="AV2057" s="14" t="s">
        <v>193</v>
      </c>
      <c r="AW2057" s="14" t="s">
        <v>30</v>
      </c>
      <c r="AX2057" s="14" t="s">
        <v>80</v>
      </c>
      <c r="AY2057" s="169" t="s">
        <v>187</v>
      </c>
    </row>
    <row r="2058" spans="2:65" s="1" customFormat="1" ht="44.25" customHeight="1">
      <c r="B2058" s="32"/>
      <c r="C2058" s="137" t="s">
        <v>2158</v>
      </c>
      <c r="D2058" s="137" t="s">
        <v>189</v>
      </c>
      <c r="E2058" s="138" t="s">
        <v>2159</v>
      </c>
      <c r="F2058" s="139" t="s">
        <v>2160</v>
      </c>
      <c r="G2058" s="140" t="s">
        <v>245</v>
      </c>
      <c r="H2058" s="141">
        <v>12.33</v>
      </c>
      <c r="I2058" s="142"/>
      <c r="J2058" s="143">
        <f>ROUND(I2058*H2058,2)</f>
        <v>0</v>
      </c>
      <c r="K2058" s="144"/>
      <c r="L2058" s="32"/>
      <c r="M2058" s="145" t="s">
        <v>1</v>
      </c>
      <c r="N2058" s="146" t="s">
        <v>39</v>
      </c>
      <c r="P2058" s="147">
        <f>O2058*H2058</f>
        <v>0</v>
      </c>
      <c r="Q2058" s="147">
        <v>0</v>
      </c>
      <c r="R2058" s="147">
        <f>Q2058*H2058</f>
        <v>0</v>
      </c>
      <c r="S2058" s="147">
        <v>0</v>
      </c>
      <c r="T2058" s="148">
        <f>S2058*H2058</f>
        <v>0</v>
      </c>
      <c r="AR2058" s="149" t="s">
        <v>287</v>
      </c>
      <c r="AT2058" s="149" t="s">
        <v>189</v>
      </c>
      <c r="AU2058" s="149" t="s">
        <v>84</v>
      </c>
      <c r="AY2058" s="17" t="s">
        <v>187</v>
      </c>
      <c r="BE2058" s="150">
        <f>IF(N2058="základní",J2058,0)</f>
        <v>0</v>
      </c>
      <c r="BF2058" s="150">
        <f>IF(N2058="snížená",J2058,0)</f>
        <v>0</v>
      </c>
      <c r="BG2058" s="150">
        <f>IF(N2058="zákl. přenesená",J2058,0)</f>
        <v>0</v>
      </c>
      <c r="BH2058" s="150">
        <f>IF(N2058="sníž. přenesená",J2058,0)</f>
        <v>0</v>
      </c>
      <c r="BI2058" s="150">
        <f>IF(N2058="nulová",J2058,0)</f>
        <v>0</v>
      </c>
      <c r="BJ2058" s="17" t="s">
        <v>84</v>
      </c>
      <c r="BK2058" s="150">
        <f>ROUND(I2058*H2058,2)</f>
        <v>0</v>
      </c>
      <c r="BL2058" s="17" t="s">
        <v>287</v>
      </c>
      <c r="BM2058" s="149" t="s">
        <v>2161</v>
      </c>
    </row>
    <row r="2059" spans="2:65" s="1" customFormat="1" ht="29.25">
      <c r="B2059" s="32"/>
      <c r="D2059" s="151" t="s">
        <v>195</v>
      </c>
      <c r="F2059" s="152" t="s">
        <v>2162</v>
      </c>
      <c r="I2059" s="153"/>
      <c r="L2059" s="32"/>
      <c r="M2059" s="154"/>
      <c r="T2059" s="56"/>
      <c r="AT2059" s="17" t="s">
        <v>195</v>
      </c>
      <c r="AU2059" s="17" t="s">
        <v>84</v>
      </c>
    </row>
    <row r="2060" spans="2:65" s="12" customFormat="1" ht="11.25">
      <c r="B2060" s="155"/>
      <c r="D2060" s="151" t="s">
        <v>197</v>
      </c>
      <c r="E2060" s="156" t="s">
        <v>1</v>
      </c>
      <c r="F2060" s="157" t="s">
        <v>207</v>
      </c>
      <c r="H2060" s="156" t="s">
        <v>1</v>
      </c>
      <c r="I2060" s="158"/>
      <c r="L2060" s="155"/>
      <c r="M2060" s="159"/>
      <c r="T2060" s="160"/>
      <c r="AT2060" s="156" t="s">
        <v>197</v>
      </c>
      <c r="AU2060" s="156" t="s">
        <v>84</v>
      </c>
      <c r="AV2060" s="12" t="s">
        <v>80</v>
      </c>
      <c r="AW2060" s="12" t="s">
        <v>30</v>
      </c>
      <c r="AX2060" s="12" t="s">
        <v>73</v>
      </c>
      <c r="AY2060" s="156" t="s">
        <v>187</v>
      </c>
    </row>
    <row r="2061" spans="2:65" s="13" customFormat="1" ht="11.25">
      <c r="B2061" s="161"/>
      <c r="D2061" s="151" t="s">
        <v>197</v>
      </c>
      <c r="E2061" s="162" t="s">
        <v>1</v>
      </c>
      <c r="F2061" s="163" t="s">
        <v>571</v>
      </c>
      <c r="H2061" s="164">
        <v>3.52</v>
      </c>
      <c r="I2061" s="165"/>
      <c r="L2061" s="161"/>
      <c r="M2061" s="166"/>
      <c r="T2061" s="167"/>
      <c r="AT2061" s="162" t="s">
        <v>197</v>
      </c>
      <c r="AU2061" s="162" t="s">
        <v>84</v>
      </c>
      <c r="AV2061" s="13" t="s">
        <v>84</v>
      </c>
      <c r="AW2061" s="13" t="s">
        <v>30</v>
      </c>
      <c r="AX2061" s="13" t="s">
        <v>73</v>
      </c>
      <c r="AY2061" s="162" t="s">
        <v>187</v>
      </c>
    </row>
    <row r="2062" spans="2:65" s="13" customFormat="1" ht="11.25">
      <c r="B2062" s="161"/>
      <c r="D2062" s="151" t="s">
        <v>197</v>
      </c>
      <c r="E2062" s="162" t="s">
        <v>1</v>
      </c>
      <c r="F2062" s="163" t="s">
        <v>2163</v>
      </c>
      <c r="H2062" s="164">
        <v>8.81</v>
      </c>
      <c r="I2062" s="165"/>
      <c r="L2062" s="161"/>
      <c r="M2062" s="166"/>
      <c r="T2062" s="167"/>
      <c r="AT2062" s="162" t="s">
        <v>197</v>
      </c>
      <c r="AU2062" s="162" t="s">
        <v>84</v>
      </c>
      <c r="AV2062" s="13" t="s">
        <v>84</v>
      </c>
      <c r="AW2062" s="13" t="s">
        <v>30</v>
      </c>
      <c r="AX2062" s="13" t="s">
        <v>73</v>
      </c>
      <c r="AY2062" s="162" t="s">
        <v>187</v>
      </c>
    </row>
    <row r="2063" spans="2:65" s="15" customFormat="1" ht="11.25">
      <c r="B2063" s="186"/>
      <c r="D2063" s="151" t="s">
        <v>197</v>
      </c>
      <c r="E2063" s="187" t="s">
        <v>1</v>
      </c>
      <c r="F2063" s="188" t="s">
        <v>492</v>
      </c>
      <c r="H2063" s="189">
        <v>12.33</v>
      </c>
      <c r="I2063" s="190"/>
      <c r="L2063" s="186"/>
      <c r="M2063" s="191"/>
      <c r="T2063" s="192"/>
      <c r="AT2063" s="187" t="s">
        <v>197</v>
      </c>
      <c r="AU2063" s="187" t="s">
        <v>84</v>
      </c>
      <c r="AV2063" s="15" t="s">
        <v>210</v>
      </c>
      <c r="AW2063" s="15" t="s">
        <v>30</v>
      </c>
      <c r="AX2063" s="15" t="s">
        <v>73</v>
      </c>
      <c r="AY2063" s="187" t="s">
        <v>187</v>
      </c>
    </row>
    <row r="2064" spans="2:65" s="14" customFormat="1" ht="11.25">
      <c r="B2064" s="168"/>
      <c r="D2064" s="151" t="s">
        <v>197</v>
      </c>
      <c r="E2064" s="169" t="s">
        <v>1</v>
      </c>
      <c r="F2064" s="170" t="s">
        <v>202</v>
      </c>
      <c r="H2064" s="171">
        <v>12.33</v>
      </c>
      <c r="I2064" s="172"/>
      <c r="L2064" s="168"/>
      <c r="M2064" s="173"/>
      <c r="T2064" s="174"/>
      <c r="AT2064" s="169" t="s">
        <v>197</v>
      </c>
      <c r="AU2064" s="169" t="s">
        <v>84</v>
      </c>
      <c r="AV2064" s="14" t="s">
        <v>193</v>
      </c>
      <c r="AW2064" s="14" t="s">
        <v>30</v>
      </c>
      <c r="AX2064" s="14" t="s">
        <v>80</v>
      </c>
      <c r="AY2064" s="169" t="s">
        <v>187</v>
      </c>
    </row>
    <row r="2065" spans="2:65" s="1" customFormat="1" ht="33" customHeight="1">
      <c r="B2065" s="32"/>
      <c r="C2065" s="175" t="s">
        <v>2164</v>
      </c>
      <c r="D2065" s="175" t="s">
        <v>338</v>
      </c>
      <c r="E2065" s="176" t="s">
        <v>2165</v>
      </c>
      <c r="F2065" s="177" t="s">
        <v>2166</v>
      </c>
      <c r="G2065" s="178" t="s">
        <v>245</v>
      </c>
      <c r="H2065" s="179">
        <v>13.563000000000001</v>
      </c>
      <c r="I2065" s="180"/>
      <c r="J2065" s="181">
        <f>ROUND(I2065*H2065,2)</f>
        <v>0</v>
      </c>
      <c r="K2065" s="182"/>
      <c r="L2065" s="183"/>
      <c r="M2065" s="184" t="s">
        <v>1</v>
      </c>
      <c r="N2065" s="185" t="s">
        <v>39</v>
      </c>
      <c r="P2065" s="147">
        <f>O2065*H2065</f>
        <v>0</v>
      </c>
      <c r="Q2065" s="147">
        <v>0</v>
      </c>
      <c r="R2065" s="147">
        <f>Q2065*H2065</f>
        <v>0</v>
      </c>
      <c r="S2065" s="147">
        <v>0</v>
      </c>
      <c r="T2065" s="148">
        <f>S2065*H2065</f>
        <v>0</v>
      </c>
      <c r="AR2065" s="149" t="s">
        <v>388</v>
      </c>
      <c r="AT2065" s="149" t="s">
        <v>338</v>
      </c>
      <c r="AU2065" s="149" t="s">
        <v>84</v>
      </c>
      <c r="AY2065" s="17" t="s">
        <v>187</v>
      </c>
      <c r="BE2065" s="150">
        <f>IF(N2065="základní",J2065,0)</f>
        <v>0</v>
      </c>
      <c r="BF2065" s="150">
        <f>IF(N2065="snížená",J2065,0)</f>
        <v>0</v>
      </c>
      <c r="BG2065" s="150">
        <f>IF(N2065="zákl. přenesená",J2065,0)</f>
        <v>0</v>
      </c>
      <c r="BH2065" s="150">
        <f>IF(N2065="sníž. přenesená",J2065,0)</f>
        <v>0</v>
      </c>
      <c r="BI2065" s="150">
        <f>IF(N2065="nulová",J2065,0)</f>
        <v>0</v>
      </c>
      <c r="BJ2065" s="17" t="s">
        <v>84</v>
      </c>
      <c r="BK2065" s="150">
        <f>ROUND(I2065*H2065,2)</f>
        <v>0</v>
      </c>
      <c r="BL2065" s="17" t="s">
        <v>287</v>
      </c>
      <c r="BM2065" s="149" t="s">
        <v>2167</v>
      </c>
    </row>
    <row r="2066" spans="2:65" s="13" customFormat="1" ht="11.25">
      <c r="B2066" s="161"/>
      <c r="D2066" s="151" t="s">
        <v>197</v>
      </c>
      <c r="E2066" s="162" t="s">
        <v>1</v>
      </c>
      <c r="F2066" s="163" t="s">
        <v>2168</v>
      </c>
      <c r="H2066" s="164">
        <v>13.563000000000001</v>
      </c>
      <c r="I2066" s="165"/>
      <c r="L2066" s="161"/>
      <c r="M2066" s="166"/>
      <c r="T2066" s="167"/>
      <c r="AT2066" s="162" t="s">
        <v>197</v>
      </c>
      <c r="AU2066" s="162" t="s">
        <v>84</v>
      </c>
      <c r="AV2066" s="13" t="s">
        <v>84</v>
      </c>
      <c r="AW2066" s="13" t="s">
        <v>30</v>
      </c>
      <c r="AX2066" s="13" t="s">
        <v>73</v>
      </c>
      <c r="AY2066" s="162" t="s">
        <v>187</v>
      </c>
    </row>
    <row r="2067" spans="2:65" s="14" customFormat="1" ht="11.25">
      <c r="B2067" s="168"/>
      <c r="D2067" s="151" t="s">
        <v>197</v>
      </c>
      <c r="E2067" s="169" t="s">
        <v>1</v>
      </c>
      <c r="F2067" s="170" t="s">
        <v>202</v>
      </c>
      <c r="H2067" s="171">
        <v>13.563000000000001</v>
      </c>
      <c r="I2067" s="172"/>
      <c r="L2067" s="168"/>
      <c r="M2067" s="173"/>
      <c r="T2067" s="174"/>
      <c r="AT2067" s="169" t="s">
        <v>197</v>
      </c>
      <c r="AU2067" s="169" t="s">
        <v>84</v>
      </c>
      <c r="AV2067" s="14" t="s">
        <v>193</v>
      </c>
      <c r="AW2067" s="14" t="s">
        <v>30</v>
      </c>
      <c r="AX2067" s="14" t="s">
        <v>80</v>
      </c>
      <c r="AY2067" s="169" t="s">
        <v>187</v>
      </c>
    </row>
    <row r="2068" spans="2:65" s="1" customFormat="1" ht="44.25" customHeight="1">
      <c r="B2068" s="32"/>
      <c r="C2068" s="137" t="s">
        <v>2169</v>
      </c>
      <c r="D2068" s="137" t="s">
        <v>189</v>
      </c>
      <c r="E2068" s="138" t="s">
        <v>2170</v>
      </c>
      <c r="F2068" s="139" t="s">
        <v>2171</v>
      </c>
      <c r="G2068" s="140" t="s">
        <v>245</v>
      </c>
      <c r="H2068" s="141">
        <v>34.9</v>
      </c>
      <c r="I2068" s="142"/>
      <c r="J2068" s="143">
        <f>ROUND(I2068*H2068,2)</f>
        <v>0</v>
      </c>
      <c r="K2068" s="144"/>
      <c r="L2068" s="32"/>
      <c r="M2068" s="145" t="s">
        <v>1</v>
      </c>
      <c r="N2068" s="146" t="s">
        <v>39</v>
      </c>
      <c r="P2068" s="147">
        <f>O2068*H2068</f>
        <v>0</v>
      </c>
      <c r="Q2068" s="147">
        <v>0</v>
      </c>
      <c r="R2068" s="147">
        <f>Q2068*H2068</f>
        <v>0</v>
      </c>
      <c r="S2068" s="147">
        <v>0</v>
      </c>
      <c r="T2068" s="148">
        <f>S2068*H2068</f>
        <v>0</v>
      </c>
      <c r="AR2068" s="149" t="s">
        <v>287</v>
      </c>
      <c r="AT2068" s="149" t="s">
        <v>189</v>
      </c>
      <c r="AU2068" s="149" t="s">
        <v>84</v>
      </c>
      <c r="AY2068" s="17" t="s">
        <v>187</v>
      </c>
      <c r="BE2068" s="150">
        <f>IF(N2068="základní",J2068,0)</f>
        <v>0</v>
      </c>
      <c r="BF2068" s="150">
        <f>IF(N2068="snížená",J2068,0)</f>
        <v>0</v>
      </c>
      <c r="BG2068" s="150">
        <f>IF(N2068="zákl. přenesená",J2068,0)</f>
        <v>0</v>
      </c>
      <c r="BH2068" s="150">
        <f>IF(N2068="sníž. přenesená",J2068,0)</f>
        <v>0</v>
      </c>
      <c r="BI2068" s="150">
        <f>IF(N2068="nulová",J2068,0)</f>
        <v>0</v>
      </c>
      <c r="BJ2068" s="17" t="s">
        <v>84</v>
      </c>
      <c r="BK2068" s="150">
        <f>ROUND(I2068*H2068,2)</f>
        <v>0</v>
      </c>
      <c r="BL2068" s="17" t="s">
        <v>287</v>
      </c>
      <c r="BM2068" s="149" t="s">
        <v>2172</v>
      </c>
    </row>
    <row r="2069" spans="2:65" s="1" customFormat="1" ht="29.25">
      <c r="B2069" s="32"/>
      <c r="D2069" s="151" t="s">
        <v>195</v>
      </c>
      <c r="F2069" s="152" t="s">
        <v>2162</v>
      </c>
      <c r="I2069" s="153"/>
      <c r="L2069" s="32"/>
      <c r="M2069" s="154"/>
      <c r="T2069" s="56"/>
      <c r="AT2069" s="17" t="s">
        <v>195</v>
      </c>
      <c r="AU2069" s="17" t="s">
        <v>84</v>
      </c>
    </row>
    <row r="2070" spans="2:65" s="12" customFormat="1" ht="11.25">
      <c r="B2070" s="155"/>
      <c r="D2070" s="151" t="s">
        <v>197</v>
      </c>
      <c r="E2070" s="156" t="s">
        <v>1</v>
      </c>
      <c r="F2070" s="157" t="s">
        <v>207</v>
      </c>
      <c r="H2070" s="156" t="s">
        <v>1</v>
      </c>
      <c r="I2070" s="158"/>
      <c r="L2070" s="155"/>
      <c r="M2070" s="159"/>
      <c r="T2070" s="160"/>
      <c r="AT2070" s="156" t="s">
        <v>197</v>
      </c>
      <c r="AU2070" s="156" t="s">
        <v>84</v>
      </c>
      <c r="AV2070" s="12" t="s">
        <v>80</v>
      </c>
      <c r="AW2070" s="12" t="s">
        <v>30</v>
      </c>
      <c r="AX2070" s="12" t="s">
        <v>73</v>
      </c>
      <c r="AY2070" s="156" t="s">
        <v>187</v>
      </c>
    </row>
    <row r="2071" spans="2:65" s="13" customFormat="1" ht="11.25">
      <c r="B2071" s="161"/>
      <c r="D2071" s="151" t="s">
        <v>197</v>
      </c>
      <c r="E2071" s="162" t="s">
        <v>1</v>
      </c>
      <c r="F2071" s="163" t="s">
        <v>2173</v>
      </c>
      <c r="H2071" s="164">
        <v>5.0999999999999996</v>
      </c>
      <c r="I2071" s="165"/>
      <c r="L2071" s="161"/>
      <c r="M2071" s="166"/>
      <c r="T2071" s="167"/>
      <c r="AT2071" s="162" t="s">
        <v>197</v>
      </c>
      <c r="AU2071" s="162" t="s">
        <v>84</v>
      </c>
      <c r="AV2071" s="13" t="s">
        <v>84</v>
      </c>
      <c r="AW2071" s="13" t="s">
        <v>30</v>
      </c>
      <c r="AX2071" s="13" t="s">
        <v>73</v>
      </c>
      <c r="AY2071" s="162" t="s">
        <v>187</v>
      </c>
    </row>
    <row r="2072" spans="2:65" s="15" customFormat="1" ht="11.25">
      <c r="B2072" s="186"/>
      <c r="D2072" s="151" t="s">
        <v>197</v>
      </c>
      <c r="E2072" s="187" t="s">
        <v>1</v>
      </c>
      <c r="F2072" s="188" t="s">
        <v>492</v>
      </c>
      <c r="H2072" s="189">
        <v>5.0999999999999996</v>
      </c>
      <c r="I2072" s="190"/>
      <c r="L2072" s="186"/>
      <c r="M2072" s="191"/>
      <c r="T2072" s="192"/>
      <c r="AT2072" s="187" t="s">
        <v>197</v>
      </c>
      <c r="AU2072" s="187" t="s">
        <v>84</v>
      </c>
      <c r="AV2072" s="15" t="s">
        <v>210</v>
      </c>
      <c r="AW2072" s="15" t="s">
        <v>30</v>
      </c>
      <c r="AX2072" s="15" t="s">
        <v>73</v>
      </c>
      <c r="AY2072" s="187" t="s">
        <v>187</v>
      </c>
    </row>
    <row r="2073" spans="2:65" s="13" customFormat="1" ht="11.25">
      <c r="B2073" s="161"/>
      <c r="D2073" s="151" t="s">
        <v>197</v>
      </c>
      <c r="E2073" s="162" t="s">
        <v>1</v>
      </c>
      <c r="F2073" s="163" t="s">
        <v>2174</v>
      </c>
      <c r="H2073" s="164">
        <v>6.58</v>
      </c>
      <c r="I2073" s="165"/>
      <c r="L2073" s="161"/>
      <c r="M2073" s="166"/>
      <c r="T2073" s="167"/>
      <c r="AT2073" s="162" t="s">
        <v>197</v>
      </c>
      <c r="AU2073" s="162" t="s">
        <v>84</v>
      </c>
      <c r="AV2073" s="13" t="s">
        <v>84</v>
      </c>
      <c r="AW2073" s="13" t="s">
        <v>30</v>
      </c>
      <c r="AX2073" s="13" t="s">
        <v>73</v>
      </c>
      <c r="AY2073" s="162" t="s">
        <v>187</v>
      </c>
    </row>
    <row r="2074" spans="2:65" s="13" customFormat="1" ht="11.25">
      <c r="B2074" s="161"/>
      <c r="D2074" s="151" t="s">
        <v>197</v>
      </c>
      <c r="E2074" s="162" t="s">
        <v>1</v>
      </c>
      <c r="F2074" s="163" t="s">
        <v>2175</v>
      </c>
      <c r="H2074" s="164">
        <v>6.42</v>
      </c>
      <c r="I2074" s="165"/>
      <c r="L2074" s="161"/>
      <c r="M2074" s="166"/>
      <c r="T2074" s="167"/>
      <c r="AT2074" s="162" t="s">
        <v>197</v>
      </c>
      <c r="AU2074" s="162" t="s">
        <v>84</v>
      </c>
      <c r="AV2074" s="13" t="s">
        <v>84</v>
      </c>
      <c r="AW2074" s="13" t="s">
        <v>30</v>
      </c>
      <c r="AX2074" s="13" t="s">
        <v>73</v>
      </c>
      <c r="AY2074" s="162" t="s">
        <v>187</v>
      </c>
    </row>
    <row r="2075" spans="2:65" s="15" customFormat="1" ht="11.25">
      <c r="B2075" s="186"/>
      <c r="D2075" s="151" t="s">
        <v>197</v>
      </c>
      <c r="E2075" s="187" t="s">
        <v>1</v>
      </c>
      <c r="F2075" s="188" t="s">
        <v>492</v>
      </c>
      <c r="H2075" s="189">
        <v>13</v>
      </c>
      <c r="I2075" s="190"/>
      <c r="L2075" s="186"/>
      <c r="M2075" s="191"/>
      <c r="T2075" s="192"/>
      <c r="AT2075" s="187" t="s">
        <v>197</v>
      </c>
      <c r="AU2075" s="187" t="s">
        <v>84</v>
      </c>
      <c r="AV2075" s="15" t="s">
        <v>210</v>
      </c>
      <c r="AW2075" s="15" t="s">
        <v>30</v>
      </c>
      <c r="AX2075" s="15" t="s">
        <v>73</v>
      </c>
      <c r="AY2075" s="187" t="s">
        <v>187</v>
      </c>
    </row>
    <row r="2076" spans="2:65" s="13" customFormat="1" ht="11.25">
      <c r="B2076" s="161"/>
      <c r="D2076" s="151" t="s">
        <v>197</v>
      </c>
      <c r="E2076" s="162" t="s">
        <v>1</v>
      </c>
      <c r="F2076" s="163" t="s">
        <v>2176</v>
      </c>
      <c r="H2076" s="164">
        <v>8.4</v>
      </c>
      <c r="I2076" s="165"/>
      <c r="L2076" s="161"/>
      <c r="M2076" s="166"/>
      <c r="T2076" s="167"/>
      <c r="AT2076" s="162" t="s">
        <v>197</v>
      </c>
      <c r="AU2076" s="162" t="s">
        <v>84</v>
      </c>
      <c r="AV2076" s="13" t="s">
        <v>84</v>
      </c>
      <c r="AW2076" s="13" t="s">
        <v>30</v>
      </c>
      <c r="AX2076" s="13" t="s">
        <v>73</v>
      </c>
      <c r="AY2076" s="162" t="s">
        <v>187</v>
      </c>
    </row>
    <row r="2077" spans="2:65" s="13" customFormat="1" ht="11.25">
      <c r="B2077" s="161"/>
      <c r="D2077" s="151" t="s">
        <v>197</v>
      </c>
      <c r="E2077" s="162" t="s">
        <v>1</v>
      </c>
      <c r="F2077" s="163" t="s">
        <v>2176</v>
      </c>
      <c r="H2077" s="164">
        <v>8.4</v>
      </c>
      <c r="I2077" s="165"/>
      <c r="L2077" s="161"/>
      <c r="M2077" s="166"/>
      <c r="T2077" s="167"/>
      <c r="AT2077" s="162" t="s">
        <v>197</v>
      </c>
      <c r="AU2077" s="162" t="s">
        <v>84</v>
      </c>
      <c r="AV2077" s="13" t="s">
        <v>84</v>
      </c>
      <c r="AW2077" s="13" t="s">
        <v>30</v>
      </c>
      <c r="AX2077" s="13" t="s">
        <v>73</v>
      </c>
      <c r="AY2077" s="162" t="s">
        <v>187</v>
      </c>
    </row>
    <row r="2078" spans="2:65" s="15" customFormat="1" ht="11.25">
      <c r="B2078" s="186"/>
      <c r="D2078" s="151" t="s">
        <v>197</v>
      </c>
      <c r="E2078" s="187" t="s">
        <v>1</v>
      </c>
      <c r="F2078" s="188" t="s">
        <v>492</v>
      </c>
      <c r="H2078" s="189">
        <v>16.8</v>
      </c>
      <c r="I2078" s="190"/>
      <c r="L2078" s="186"/>
      <c r="M2078" s="191"/>
      <c r="T2078" s="192"/>
      <c r="AT2078" s="187" t="s">
        <v>197</v>
      </c>
      <c r="AU2078" s="187" t="s">
        <v>84</v>
      </c>
      <c r="AV2078" s="15" t="s">
        <v>210</v>
      </c>
      <c r="AW2078" s="15" t="s">
        <v>30</v>
      </c>
      <c r="AX2078" s="15" t="s">
        <v>73</v>
      </c>
      <c r="AY2078" s="187" t="s">
        <v>187</v>
      </c>
    </row>
    <row r="2079" spans="2:65" s="14" customFormat="1" ht="11.25">
      <c r="B2079" s="168"/>
      <c r="D2079" s="151" t="s">
        <v>197</v>
      </c>
      <c r="E2079" s="169" t="s">
        <v>1</v>
      </c>
      <c r="F2079" s="170" t="s">
        <v>202</v>
      </c>
      <c r="H2079" s="171">
        <v>34.9</v>
      </c>
      <c r="I2079" s="172"/>
      <c r="L2079" s="168"/>
      <c r="M2079" s="173"/>
      <c r="T2079" s="174"/>
      <c r="AT2079" s="169" t="s">
        <v>197</v>
      </c>
      <c r="AU2079" s="169" t="s">
        <v>84</v>
      </c>
      <c r="AV2079" s="14" t="s">
        <v>193</v>
      </c>
      <c r="AW2079" s="14" t="s">
        <v>30</v>
      </c>
      <c r="AX2079" s="14" t="s">
        <v>80</v>
      </c>
      <c r="AY2079" s="169" t="s">
        <v>187</v>
      </c>
    </row>
    <row r="2080" spans="2:65" s="1" customFormat="1" ht="33" customHeight="1">
      <c r="B2080" s="32"/>
      <c r="C2080" s="175" t="s">
        <v>2177</v>
      </c>
      <c r="D2080" s="175" t="s">
        <v>338</v>
      </c>
      <c r="E2080" s="176" t="s">
        <v>2178</v>
      </c>
      <c r="F2080" s="177" t="s">
        <v>2179</v>
      </c>
      <c r="G2080" s="178" t="s">
        <v>245</v>
      </c>
      <c r="H2080" s="179">
        <v>38.39</v>
      </c>
      <c r="I2080" s="180"/>
      <c r="J2080" s="181">
        <f>ROUND(I2080*H2080,2)</f>
        <v>0</v>
      </c>
      <c r="K2080" s="182"/>
      <c r="L2080" s="183"/>
      <c r="M2080" s="184" t="s">
        <v>1</v>
      </c>
      <c r="N2080" s="185" t="s">
        <v>39</v>
      </c>
      <c r="P2080" s="147">
        <f>O2080*H2080</f>
        <v>0</v>
      </c>
      <c r="Q2080" s="147">
        <v>0</v>
      </c>
      <c r="R2080" s="147">
        <f>Q2080*H2080</f>
        <v>0</v>
      </c>
      <c r="S2080" s="147">
        <v>0</v>
      </c>
      <c r="T2080" s="148">
        <f>S2080*H2080</f>
        <v>0</v>
      </c>
      <c r="AR2080" s="149" t="s">
        <v>388</v>
      </c>
      <c r="AT2080" s="149" t="s">
        <v>338</v>
      </c>
      <c r="AU2080" s="149" t="s">
        <v>84</v>
      </c>
      <c r="AY2080" s="17" t="s">
        <v>187</v>
      </c>
      <c r="BE2080" s="150">
        <f>IF(N2080="základní",J2080,0)</f>
        <v>0</v>
      </c>
      <c r="BF2080" s="150">
        <f>IF(N2080="snížená",J2080,0)</f>
        <v>0</v>
      </c>
      <c r="BG2080" s="150">
        <f>IF(N2080="zákl. přenesená",J2080,0)</f>
        <v>0</v>
      </c>
      <c r="BH2080" s="150">
        <f>IF(N2080="sníž. přenesená",J2080,0)</f>
        <v>0</v>
      </c>
      <c r="BI2080" s="150">
        <f>IF(N2080="nulová",J2080,0)</f>
        <v>0</v>
      </c>
      <c r="BJ2080" s="17" t="s">
        <v>84</v>
      </c>
      <c r="BK2080" s="150">
        <f>ROUND(I2080*H2080,2)</f>
        <v>0</v>
      </c>
      <c r="BL2080" s="17" t="s">
        <v>287</v>
      </c>
      <c r="BM2080" s="149" t="s">
        <v>2180</v>
      </c>
    </row>
    <row r="2081" spans="2:65" s="13" customFormat="1" ht="11.25">
      <c r="B2081" s="161"/>
      <c r="D2081" s="151" t="s">
        <v>197</v>
      </c>
      <c r="E2081" s="162" t="s">
        <v>1</v>
      </c>
      <c r="F2081" s="163" t="s">
        <v>2181</v>
      </c>
      <c r="H2081" s="164">
        <v>38.39</v>
      </c>
      <c r="I2081" s="165"/>
      <c r="L2081" s="161"/>
      <c r="M2081" s="166"/>
      <c r="T2081" s="167"/>
      <c r="AT2081" s="162" t="s">
        <v>197</v>
      </c>
      <c r="AU2081" s="162" t="s">
        <v>84</v>
      </c>
      <c r="AV2081" s="13" t="s">
        <v>84</v>
      </c>
      <c r="AW2081" s="13" t="s">
        <v>30</v>
      </c>
      <c r="AX2081" s="13" t="s">
        <v>73</v>
      </c>
      <c r="AY2081" s="162" t="s">
        <v>187</v>
      </c>
    </row>
    <row r="2082" spans="2:65" s="14" customFormat="1" ht="11.25">
      <c r="B2082" s="168"/>
      <c r="D2082" s="151" t="s">
        <v>197</v>
      </c>
      <c r="E2082" s="169" t="s">
        <v>1</v>
      </c>
      <c r="F2082" s="170" t="s">
        <v>202</v>
      </c>
      <c r="H2082" s="171">
        <v>38.39</v>
      </c>
      <c r="I2082" s="172"/>
      <c r="L2082" s="168"/>
      <c r="M2082" s="173"/>
      <c r="T2082" s="174"/>
      <c r="AT2082" s="169" t="s">
        <v>197</v>
      </c>
      <c r="AU2082" s="169" t="s">
        <v>84</v>
      </c>
      <c r="AV2082" s="14" t="s">
        <v>193</v>
      </c>
      <c r="AW2082" s="14" t="s">
        <v>30</v>
      </c>
      <c r="AX2082" s="14" t="s">
        <v>80</v>
      </c>
      <c r="AY2082" s="169" t="s">
        <v>187</v>
      </c>
    </row>
    <row r="2083" spans="2:65" s="1" customFormat="1" ht="49.15" customHeight="1">
      <c r="B2083" s="32"/>
      <c r="C2083" s="137" t="s">
        <v>2182</v>
      </c>
      <c r="D2083" s="137" t="s">
        <v>189</v>
      </c>
      <c r="E2083" s="138" t="s">
        <v>2183</v>
      </c>
      <c r="F2083" s="139" t="s">
        <v>2184</v>
      </c>
      <c r="G2083" s="140" t="s">
        <v>245</v>
      </c>
      <c r="H2083" s="141">
        <v>27.77</v>
      </c>
      <c r="I2083" s="142"/>
      <c r="J2083" s="143">
        <f>ROUND(I2083*H2083,2)</f>
        <v>0</v>
      </c>
      <c r="K2083" s="144"/>
      <c r="L2083" s="32"/>
      <c r="M2083" s="145" t="s">
        <v>1</v>
      </c>
      <c r="N2083" s="146" t="s">
        <v>39</v>
      </c>
      <c r="P2083" s="147">
        <f>O2083*H2083</f>
        <v>0</v>
      </c>
      <c r="Q2083" s="147">
        <v>0</v>
      </c>
      <c r="R2083" s="147">
        <f>Q2083*H2083</f>
        <v>0</v>
      </c>
      <c r="S2083" s="147">
        <v>0</v>
      </c>
      <c r="T2083" s="148">
        <f>S2083*H2083</f>
        <v>0</v>
      </c>
      <c r="AR2083" s="149" t="s">
        <v>287</v>
      </c>
      <c r="AT2083" s="149" t="s">
        <v>189</v>
      </c>
      <c r="AU2083" s="149" t="s">
        <v>84</v>
      </c>
      <c r="AY2083" s="17" t="s">
        <v>187</v>
      </c>
      <c r="BE2083" s="150">
        <f>IF(N2083="základní",J2083,0)</f>
        <v>0</v>
      </c>
      <c r="BF2083" s="150">
        <f>IF(N2083="snížená",J2083,0)</f>
        <v>0</v>
      </c>
      <c r="BG2083" s="150">
        <f>IF(N2083="zákl. přenesená",J2083,0)</f>
        <v>0</v>
      </c>
      <c r="BH2083" s="150">
        <f>IF(N2083="sníž. přenesená",J2083,0)</f>
        <v>0</v>
      </c>
      <c r="BI2083" s="150">
        <f>IF(N2083="nulová",J2083,0)</f>
        <v>0</v>
      </c>
      <c r="BJ2083" s="17" t="s">
        <v>84</v>
      </c>
      <c r="BK2083" s="150">
        <f>ROUND(I2083*H2083,2)</f>
        <v>0</v>
      </c>
      <c r="BL2083" s="17" t="s">
        <v>287</v>
      </c>
      <c r="BM2083" s="149" t="s">
        <v>2185</v>
      </c>
    </row>
    <row r="2084" spans="2:65" s="1" customFormat="1" ht="29.25">
      <c r="B2084" s="32"/>
      <c r="D2084" s="151" t="s">
        <v>195</v>
      </c>
      <c r="F2084" s="152" t="s">
        <v>2162</v>
      </c>
      <c r="I2084" s="153"/>
      <c r="L2084" s="32"/>
      <c r="M2084" s="154"/>
      <c r="T2084" s="56"/>
      <c r="AT2084" s="17" t="s">
        <v>195</v>
      </c>
      <c r="AU2084" s="17" t="s">
        <v>84</v>
      </c>
    </row>
    <row r="2085" spans="2:65" s="12" customFormat="1" ht="11.25">
      <c r="B2085" s="155"/>
      <c r="D2085" s="151" t="s">
        <v>197</v>
      </c>
      <c r="E2085" s="156" t="s">
        <v>1</v>
      </c>
      <c r="F2085" s="157" t="s">
        <v>207</v>
      </c>
      <c r="H2085" s="156" t="s">
        <v>1</v>
      </c>
      <c r="I2085" s="158"/>
      <c r="L2085" s="155"/>
      <c r="M2085" s="159"/>
      <c r="T2085" s="160"/>
      <c r="AT2085" s="156" t="s">
        <v>197</v>
      </c>
      <c r="AU2085" s="156" t="s">
        <v>84</v>
      </c>
      <c r="AV2085" s="12" t="s">
        <v>80</v>
      </c>
      <c r="AW2085" s="12" t="s">
        <v>30</v>
      </c>
      <c r="AX2085" s="12" t="s">
        <v>73</v>
      </c>
      <c r="AY2085" s="156" t="s">
        <v>187</v>
      </c>
    </row>
    <row r="2086" spans="2:65" s="13" customFormat="1" ht="11.25">
      <c r="B2086" s="161"/>
      <c r="D2086" s="151" t="s">
        <v>197</v>
      </c>
      <c r="E2086" s="162" t="s">
        <v>1</v>
      </c>
      <c r="F2086" s="163" t="s">
        <v>690</v>
      </c>
      <c r="H2086" s="164">
        <v>12.41</v>
      </c>
      <c r="I2086" s="165"/>
      <c r="L2086" s="161"/>
      <c r="M2086" s="166"/>
      <c r="T2086" s="167"/>
      <c r="AT2086" s="162" t="s">
        <v>197</v>
      </c>
      <c r="AU2086" s="162" t="s">
        <v>84</v>
      </c>
      <c r="AV2086" s="13" t="s">
        <v>84</v>
      </c>
      <c r="AW2086" s="13" t="s">
        <v>30</v>
      </c>
      <c r="AX2086" s="13" t="s">
        <v>73</v>
      </c>
      <c r="AY2086" s="162" t="s">
        <v>187</v>
      </c>
    </row>
    <row r="2087" spans="2:65" s="15" customFormat="1" ht="11.25">
      <c r="B2087" s="186"/>
      <c r="D2087" s="151" t="s">
        <v>197</v>
      </c>
      <c r="E2087" s="187" t="s">
        <v>1</v>
      </c>
      <c r="F2087" s="188" t="s">
        <v>492</v>
      </c>
      <c r="H2087" s="189">
        <v>12.41</v>
      </c>
      <c r="I2087" s="190"/>
      <c r="L2087" s="186"/>
      <c r="M2087" s="191"/>
      <c r="T2087" s="192"/>
      <c r="AT2087" s="187" t="s">
        <v>197</v>
      </c>
      <c r="AU2087" s="187" t="s">
        <v>84</v>
      </c>
      <c r="AV2087" s="15" t="s">
        <v>210</v>
      </c>
      <c r="AW2087" s="15" t="s">
        <v>30</v>
      </c>
      <c r="AX2087" s="15" t="s">
        <v>73</v>
      </c>
      <c r="AY2087" s="187" t="s">
        <v>187</v>
      </c>
    </row>
    <row r="2088" spans="2:65" s="13" customFormat="1" ht="11.25">
      <c r="B2088" s="161"/>
      <c r="D2088" s="151" t="s">
        <v>197</v>
      </c>
      <c r="E2088" s="162" t="s">
        <v>1</v>
      </c>
      <c r="F2088" s="163" t="s">
        <v>2186</v>
      </c>
      <c r="H2088" s="164">
        <v>2.95</v>
      </c>
      <c r="I2088" s="165"/>
      <c r="L2088" s="161"/>
      <c r="M2088" s="166"/>
      <c r="T2088" s="167"/>
      <c r="AT2088" s="162" t="s">
        <v>197</v>
      </c>
      <c r="AU2088" s="162" t="s">
        <v>84</v>
      </c>
      <c r="AV2088" s="13" t="s">
        <v>84</v>
      </c>
      <c r="AW2088" s="13" t="s">
        <v>30</v>
      </c>
      <c r="AX2088" s="13" t="s">
        <v>73</v>
      </c>
      <c r="AY2088" s="162" t="s">
        <v>187</v>
      </c>
    </row>
    <row r="2089" spans="2:65" s="15" customFormat="1" ht="11.25">
      <c r="B2089" s="186"/>
      <c r="D2089" s="151" t="s">
        <v>197</v>
      </c>
      <c r="E2089" s="187" t="s">
        <v>1</v>
      </c>
      <c r="F2089" s="188" t="s">
        <v>492</v>
      </c>
      <c r="H2089" s="189">
        <v>2.95</v>
      </c>
      <c r="I2089" s="190"/>
      <c r="L2089" s="186"/>
      <c r="M2089" s="191"/>
      <c r="T2089" s="192"/>
      <c r="AT2089" s="187" t="s">
        <v>197</v>
      </c>
      <c r="AU2089" s="187" t="s">
        <v>84</v>
      </c>
      <c r="AV2089" s="15" t="s">
        <v>210</v>
      </c>
      <c r="AW2089" s="15" t="s">
        <v>30</v>
      </c>
      <c r="AX2089" s="15" t="s">
        <v>73</v>
      </c>
      <c r="AY2089" s="187" t="s">
        <v>187</v>
      </c>
    </row>
    <row r="2090" spans="2:65" s="13" customFormat="1" ht="11.25">
      <c r="B2090" s="161"/>
      <c r="D2090" s="151" t="s">
        <v>197</v>
      </c>
      <c r="E2090" s="162" t="s">
        <v>1</v>
      </c>
      <c r="F2090" s="163" t="s">
        <v>690</v>
      </c>
      <c r="H2090" s="164">
        <v>12.41</v>
      </c>
      <c r="I2090" s="165"/>
      <c r="L2090" s="161"/>
      <c r="M2090" s="166"/>
      <c r="T2090" s="167"/>
      <c r="AT2090" s="162" t="s">
        <v>197</v>
      </c>
      <c r="AU2090" s="162" t="s">
        <v>84</v>
      </c>
      <c r="AV2090" s="13" t="s">
        <v>84</v>
      </c>
      <c r="AW2090" s="13" t="s">
        <v>30</v>
      </c>
      <c r="AX2090" s="13" t="s">
        <v>73</v>
      </c>
      <c r="AY2090" s="162" t="s">
        <v>187</v>
      </c>
    </row>
    <row r="2091" spans="2:65" s="15" customFormat="1" ht="11.25">
      <c r="B2091" s="186"/>
      <c r="D2091" s="151" t="s">
        <v>197</v>
      </c>
      <c r="E2091" s="187" t="s">
        <v>1</v>
      </c>
      <c r="F2091" s="188" t="s">
        <v>492</v>
      </c>
      <c r="H2091" s="189">
        <v>12.41</v>
      </c>
      <c r="I2091" s="190"/>
      <c r="L2091" s="186"/>
      <c r="M2091" s="191"/>
      <c r="T2091" s="192"/>
      <c r="AT2091" s="187" t="s">
        <v>197</v>
      </c>
      <c r="AU2091" s="187" t="s">
        <v>84</v>
      </c>
      <c r="AV2091" s="15" t="s">
        <v>210</v>
      </c>
      <c r="AW2091" s="15" t="s">
        <v>30</v>
      </c>
      <c r="AX2091" s="15" t="s">
        <v>73</v>
      </c>
      <c r="AY2091" s="187" t="s">
        <v>187</v>
      </c>
    </row>
    <row r="2092" spans="2:65" s="14" customFormat="1" ht="11.25">
      <c r="B2092" s="168"/>
      <c r="D2092" s="151" t="s">
        <v>197</v>
      </c>
      <c r="E2092" s="169" t="s">
        <v>1</v>
      </c>
      <c r="F2092" s="170" t="s">
        <v>202</v>
      </c>
      <c r="H2092" s="171">
        <v>27.77</v>
      </c>
      <c r="I2092" s="172"/>
      <c r="L2092" s="168"/>
      <c r="M2092" s="173"/>
      <c r="T2092" s="174"/>
      <c r="AT2092" s="169" t="s">
        <v>197</v>
      </c>
      <c r="AU2092" s="169" t="s">
        <v>84</v>
      </c>
      <c r="AV2092" s="14" t="s">
        <v>193</v>
      </c>
      <c r="AW2092" s="14" t="s">
        <v>30</v>
      </c>
      <c r="AX2092" s="14" t="s">
        <v>80</v>
      </c>
      <c r="AY2092" s="169" t="s">
        <v>187</v>
      </c>
    </row>
    <row r="2093" spans="2:65" s="1" customFormat="1" ht="37.9" customHeight="1">
      <c r="B2093" s="32"/>
      <c r="C2093" s="175" t="s">
        <v>2187</v>
      </c>
      <c r="D2093" s="175" t="s">
        <v>338</v>
      </c>
      <c r="E2093" s="176" t="s">
        <v>2125</v>
      </c>
      <c r="F2093" s="177" t="s">
        <v>2126</v>
      </c>
      <c r="G2093" s="178" t="s">
        <v>245</v>
      </c>
      <c r="H2093" s="179">
        <v>30.547000000000001</v>
      </c>
      <c r="I2093" s="180"/>
      <c r="J2093" s="181">
        <f>ROUND(I2093*H2093,2)</f>
        <v>0</v>
      </c>
      <c r="K2093" s="182"/>
      <c r="L2093" s="183"/>
      <c r="M2093" s="184" t="s">
        <v>1</v>
      </c>
      <c r="N2093" s="185" t="s">
        <v>39</v>
      </c>
      <c r="P2093" s="147">
        <f>O2093*H2093</f>
        <v>0</v>
      </c>
      <c r="Q2093" s="147">
        <v>0</v>
      </c>
      <c r="R2093" s="147">
        <f>Q2093*H2093</f>
        <v>0</v>
      </c>
      <c r="S2093" s="147">
        <v>0</v>
      </c>
      <c r="T2093" s="148">
        <f>S2093*H2093</f>
        <v>0</v>
      </c>
      <c r="AR2093" s="149" t="s">
        <v>388</v>
      </c>
      <c r="AT2093" s="149" t="s">
        <v>338</v>
      </c>
      <c r="AU2093" s="149" t="s">
        <v>84</v>
      </c>
      <c r="AY2093" s="17" t="s">
        <v>187</v>
      </c>
      <c r="BE2093" s="150">
        <f>IF(N2093="základní",J2093,0)</f>
        <v>0</v>
      </c>
      <c r="BF2093" s="150">
        <f>IF(N2093="snížená",J2093,0)</f>
        <v>0</v>
      </c>
      <c r="BG2093" s="150">
        <f>IF(N2093="zákl. přenesená",J2093,0)</f>
        <v>0</v>
      </c>
      <c r="BH2093" s="150">
        <f>IF(N2093="sníž. přenesená",J2093,0)</f>
        <v>0</v>
      </c>
      <c r="BI2093" s="150">
        <f>IF(N2093="nulová",J2093,0)</f>
        <v>0</v>
      </c>
      <c r="BJ2093" s="17" t="s">
        <v>84</v>
      </c>
      <c r="BK2093" s="150">
        <f>ROUND(I2093*H2093,2)</f>
        <v>0</v>
      </c>
      <c r="BL2093" s="17" t="s">
        <v>287</v>
      </c>
      <c r="BM2093" s="149" t="s">
        <v>2188</v>
      </c>
    </row>
    <row r="2094" spans="2:65" s="13" customFormat="1" ht="11.25">
      <c r="B2094" s="161"/>
      <c r="D2094" s="151" t="s">
        <v>197</v>
      </c>
      <c r="E2094" s="162" t="s">
        <v>1</v>
      </c>
      <c r="F2094" s="163" t="s">
        <v>2189</v>
      </c>
      <c r="H2094" s="164">
        <v>30.547000000000001</v>
      </c>
      <c r="I2094" s="165"/>
      <c r="L2094" s="161"/>
      <c r="M2094" s="166"/>
      <c r="T2094" s="167"/>
      <c r="AT2094" s="162" t="s">
        <v>197</v>
      </c>
      <c r="AU2094" s="162" t="s">
        <v>84</v>
      </c>
      <c r="AV2094" s="13" t="s">
        <v>84</v>
      </c>
      <c r="AW2094" s="13" t="s">
        <v>30</v>
      </c>
      <c r="AX2094" s="13" t="s">
        <v>73</v>
      </c>
      <c r="AY2094" s="162" t="s">
        <v>187</v>
      </c>
    </row>
    <row r="2095" spans="2:65" s="14" customFormat="1" ht="11.25">
      <c r="B2095" s="168"/>
      <c r="D2095" s="151" t="s">
        <v>197</v>
      </c>
      <c r="E2095" s="169" t="s">
        <v>1</v>
      </c>
      <c r="F2095" s="170" t="s">
        <v>202</v>
      </c>
      <c r="H2095" s="171">
        <v>30.547000000000001</v>
      </c>
      <c r="I2095" s="172"/>
      <c r="L2095" s="168"/>
      <c r="M2095" s="173"/>
      <c r="T2095" s="174"/>
      <c r="AT2095" s="169" t="s">
        <v>197</v>
      </c>
      <c r="AU2095" s="169" t="s">
        <v>84</v>
      </c>
      <c r="AV2095" s="14" t="s">
        <v>193</v>
      </c>
      <c r="AW2095" s="14" t="s">
        <v>30</v>
      </c>
      <c r="AX2095" s="14" t="s">
        <v>80</v>
      </c>
      <c r="AY2095" s="169" t="s">
        <v>187</v>
      </c>
    </row>
    <row r="2096" spans="2:65" s="1" customFormat="1" ht="37.9" customHeight="1">
      <c r="B2096" s="32"/>
      <c r="C2096" s="137" t="s">
        <v>2190</v>
      </c>
      <c r="D2096" s="137" t="s">
        <v>189</v>
      </c>
      <c r="E2096" s="138" t="s">
        <v>2191</v>
      </c>
      <c r="F2096" s="139" t="s">
        <v>2192</v>
      </c>
      <c r="G2096" s="140" t="s">
        <v>245</v>
      </c>
      <c r="H2096" s="141">
        <v>42.13</v>
      </c>
      <c r="I2096" s="142"/>
      <c r="J2096" s="143">
        <f>ROUND(I2096*H2096,2)</f>
        <v>0</v>
      </c>
      <c r="K2096" s="144"/>
      <c r="L2096" s="32"/>
      <c r="M2096" s="145" t="s">
        <v>1</v>
      </c>
      <c r="N2096" s="146" t="s">
        <v>39</v>
      </c>
      <c r="P2096" s="147">
        <f>O2096*H2096</f>
        <v>0</v>
      </c>
      <c r="Q2096" s="147">
        <v>0</v>
      </c>
      <c r="R2096" s="147">
        <f>Q2096*H2096</f>
        <v>0</v>
      </c>
      <c r="S2096" s="147">
        <v>0</v>
      </c>
      <c r="T2096" s="148">
        <f>S2096*H2096</f>
        <v>0</v>
      </c>
      <c r="AR2096" s="149" t="s">
        <v>287</v>
      </c>
      <c r="AT2096" s="149" t="s">
        <v>189</v>
      </c>
      <c r="AU2096" s="149" t="s">
        <v>84</v>
      </c>
      <c r="AY2096" s="17" t="s">
        <v>187</v>
      </c>
      <c r="BE2096" s="150">
        <f>IF(N2096="základní",J2096,0)</f>
        <v>0</v>
      </c>
      <c r="BF2096" s="150">
        <f>IF(N2096="snížená",J2096,0)</f>
        <v>0</v>
      </c>
      <c r="BG2096" s="150">
        <f>IF(N2096="zákl. přenesená",J2096,0)</f>
        <v>0</v>
      </c>
      <c r="BH2096" s="150">
        <f>IF(N2096="sníž. přenesená",J2096,0)</f>
        <v>0</v>
      </c>
      <c r="BI2096" s="150">
        <f>IF(N2096="nulová",J2096,0)</f>
        <v>0</v>
      </c>
      <c r="BJ2096" s="17" t="s">
        <v>84</v>
      </c>
      <c r="BK2096" s="150">
        <f>ROUND(I2096*H2096,2)</f>
        <v>0</v>
      </c>
      <c r="BL2096" s="17" t="s">
        <v>287</v>
      </c>
      <c r="BM2096" s="149" t="s">
        <v>2193</v>
      </c>
    </row>
    <row r="2097" spans="2:65" s="1" customFormat="1" ht="29.25">
      <c r="B2097" s="32"/>
      <c r="D2097" s="151" t="s">
        <v>195</v>
      </c>
      <c r="F2097" s="152" t="s">
        <v>2162</v>
      </c>
      <c r="I2097" s="153"/>
      <c r="L2097" s="32"/>
      <c r="M2097" s="154"/>
      <c r="T2097" s="56"/>
      <c r="AT2097" s="17" t="s">
        <v>195</v>
      </c>
      <c r="AU2097" s="17" t="s">
        <v>84</v>
      </c>
    </row>
    <row r="2098" spans="2:65" s="1" customFormat="1" ht="24.2" customHeight="1">
      <c r="B2098" s="32"/>
      <c r="C2098" s="137" t="s">
        <v>2194</v>
      </c>
      <c r="D2098" s="137" t="s">
        <v>189</v>
      </c>
      <c r="E2098" s="138" t="s">
        <v>2195</v>
      </c>
      <c r="F2098" s="139" t="s">
        <v>2196</v>
      </c>
      <c r="G2098" s="140" t="s">
        <v>245</v>
      </c>
      <c r="H2098" s="141">
        <v>29.92</v>
      </c>
      <c r="I2098" s="142"/>
      <c r="J2098" s="143">
        <f>ROUND(I2098*H2098,2)</f>
        <v>0</v>
      </c>
      <c r="K2098" s="144"/>
      <c r="L2098" s="32"/>
      <c r="M2098" s="145" t="s">
        <v>1</v>
      </c>
      <c r="N2098" s="146" t="s">
        <v>39</v>
      </c>
      <c r="P2098" s="147">
        <f>O2098*H2098</f>
        <v>0</v>
      </c>
      <c r="Q2098" s="147">
        <v>0</v>
      </c>
      <c r="R2098" s="147">
        <f>Q2098*H2098</f>
        <v>0</v>
      </c>
      <c r="S2098" s="147">
        <v>0</v>
      </c>
      <c r="T2098" s="148">
        <f>S2098*H2098</f>
        <v>0</v>
      </c>
      <c r="AR2098" s="149" t="s">
        <v>287</v>
      </c>
      <c r="AT2098" s="149" t="s">
        <v>189</v>
      </c>
      <c r="AU2098" s="149" t="s">
        <v>84</v>
      </c>
      <c r="AY2098" s="17" t="s">
        <v>187</v>
      </c>
      <c r="BE2098" s="150">
        <f>IF(N2098="základní",J2098,0)</f>
        <v>0</v>
      </c>
      <c r="BF2098" s="150">
        <f>IF(N2098="snížená",J2098,0)</f>
        <v>0</v>
      </c>
      <c r="BG2098" s="150">
        <f>IF(N2098="zákl. přenesená",J2098,0)</f>
        <v>0</v>
      </c>
      <c r="BH2098" s="150">
        <f>IF(N2098="sníž. přenesená",J2098,0)</f>
        <v>0</v>
      </c>
      <c r="BI2098" s="150">
        <f>IF(N2098="nulová",J2098,0)</f>
        <v>0</v>
      </c>
      <c r="BJ2098" s="17" t="s">
        <v>84</v>
      </c>
      <c r="BK2098" s="150">
        <f>ROUND(I2098*H2098,2)</f>
        <v>0</v>
      </c>
      <c r="BL2098" s="17" t="s">
        <v>287</v>
      </c>
      <c r="BM2098" s="149" t="s">
        <v>2197</v>
      </c>
    </row>
    <row r="2099" spans="2:65" s="1" customFormat="1" ht="68.25">
      <c r="B2099" s="32"/>
      <c r="D2099" s="151" t="s">
        <v>195</v>
      </c>
      <c r="F2099" s="152" t="s">
        <v>2198</v>
      </c>
      <c r="I2099" s="153"/>
      <c r="L2099" s="32"/>
      <c r="M2099" s="154"/>
      <c r="T2099" s="56"/>
      <c r="AT2099" s="17" t="s">
        <v>195</v>
      </c>
      <c r="AU2099" s="17" t="s">
        <v>84</v>
      </c>
    </row>
    <row r="2100" spans="2:65" s="1" customFormat="1" ht="16.5" customHeight="1">
      <c r="B2100" s="32"/>
      <c r="C2100" s="137" t="s">
        <v>2199</v>
      </c>
      <c r="D2100" s="137" t="s">
        <v>189</v>
      </c>
      <c r="E2100" s="138" t="s">
        <v>2200</v>
      </c>
      <c r="F2100" s="139" t="s">
        <v>2201</v>
      </c>
      <c r="G2100" s="140" t="s">
        <v>397</v>
      </c>
      <c r="H2100" s="141">
        <v>100</v>
      </c>
      <c r="I2100" s="142"/>
      <c r="J2100" s="143">
        <f>ROUND(I2100*H2100,2)</f>
        <v>0</v>
      </c>
      <c r="K2100" s="144"/>
      <c r="L2100" s="32"/>
      <c r="M2100" s="145" t="s">
        <v>1</v>
      </c>
      <c r="N2100" s="146" t="s">
        <v>39</v>
      </c>
      <c r="P2100" s="147">
        <f>O2100*H2100</f>
        <v>0</v>
      </c>
      <c r="Q2100" s="147">
        <v>0</v>
      </c>
      <c r="R2100" s="147">
        <f>Q2100*H2100</f>
        <v>0</v>
      </c>
      <c r="S2100" s="147">
        <v>0</v>
      </c>
      <c r="T2100" s="148">
        <f>S2100*H2100</f>
        <v>0</v>
      </c>
      <c r="AR2100" s="149" t="s">
        <v>287</v>
      </c>
      <c r="AT2100" s="149" t="s">
        <v>189</v>
      </c>
      <c r="AU2100" s="149" t="s">
        <v>84</v>
      </c>
      <c r="AY2100" s="17" t="s">
        <v>187</v>
      </c>
      <c r="BE2100" s="150">
        <f>IF(N2100="základní",J2100,0)</f>
        <v>0</v>
      </c>
      <c r="BF2100" s="150">
        <f>IF(N2100="snížená",J2100,0)</f>
        <v>0</v>
      </c>
      <c r="BG2100" s="150">
        <f>IF(N2100="zákl. přenesená",J2100,0)</f>
        <v>0</v>
      </c>
      <c r="BH2100" s="150">
        <f>IF(N2100="sníž. přenesená",J2100,0)</f>
        <v>0</v>
      </c>
      <c r="BI2100" s="150">
        <f>IF(N2100="nulová",J2100,0)</f>
        <v>0</v>
      </c>
      <c r="BJ2100" s="17" t="s">
        <v>84</v>
      </c>
      <c r="BK2100" s="150">
        <f>ROUND(I2100*H2100,2)</f>
        <v>0</v>
      </c>
      <c r="BL2100" s="17" t="s">
        <v>287</v>
      </c>
      <c r="BM2100" s="149" t="s">
        <v>2202</v>
      </c>
    </row>
    <row r="2101" spans="2:65" s="1" customFormat="1" ht="58.5">
      <c r="B2101" s="32"/>
      <c r="D2101" s="151" t="s">
        <v>195</v>
      </c>
      <c r="F2101" s="152" t="s">
        <v>2203</v>
      </c>
      <c r="I2101" s="153"/>
      <c r="L2101" s="32"/>
      <c r="M2101" s="154"/>
      <c r="T2101" s="56"/>
      <c r="AT2101" s="17" t="s">
        <v>195</v>
      </c>
      <c r="AU2101" s="17" t="s">
        <v>84</v>
      </c>
    </row>
    <row r="2102" spans="2:65" s="1" customFormat="1" ht="37.9" customHeight="1">
      <c r="B2102" s="32"/>
      <c r="C2102" s="137" t="s">
        <v>2204</v>
      </c>
      <c r="D2102" s="137" t="s">
        <v>189</v>
      </c>
      <c r="E2102" s="138" t="s">
        <v>2205</v>
      </c>
      <c r="F2102" s="139" t="s">
        <v>2206</v>
      </c>
      <c r="G2102" s="140" t="s">
        <v>245</v>
      </c>
      <c r="H2102" s="141">
        <v>46.72</v>
      </c>
      <c r="I2102" s="142"/>
      <c r="J2102" s="143">
        <f>ROUND(I2102*H2102,2)</f>
        <v>0</v>
      </c>
      <c r="K2102" s="144"/>
      <c r="L2102" s="32"/>
      <c r="M2102" s="145" t="s">
        <v>1</v>
      </c>
      <c r="N2102" s="146" t="s">
        <v>39</v>
      </c>
      <c r="P2102" s="147">
        <f>O2102*H2102</f>
        <v>0</v>
      </c>
      <c r="Q2102" s="147">
        <v>0</v>
      </c>
      <c r="R2102" s="147">
        <f>Q2102*H2102</f>
        <v>0</v>
      </c>
      <c r="S2102" s="147">
        <v>0</v>
      </c>
      <c r="T2102" s="148">
        <f>S2102*H2102</f>
        <v>0</v>
      </c>
      <c r="AR2102" s="149" t="s">
        <v>287</v>
      </c>
      <c r="AT2102" s="149" t="s">
        <v>189</v>
      </c>
      <c r="AU2102" s="149" t="s">
        <v>84</v>
      </c>
      <c r="AY2102" s="17" t="s">
        <v>187</v>
      </c>
      <c r="BE2102" s="150">
        <f>IF(N2102="základní",J2102,0)</f>
        <v>0</v>
      </c>
      <c r="BF2102" s="150">
        <f>IF(N2102="snížená",J2102,0)</f>
        <v>0</v>
      </c>
      <c r="BG2102" s="150">
        <f>IF(N2102="zákl. přenesená",J2102,0)</f>
        <v>0</v>
      </c>
      <c r="BH2102" s="150">
        <f>IF(N2102="sníž. přenesená",J2102,0)</f>
        <v>0</v>
      </c>
      <c r="BI2102" s="150">
        <f>IF(N2102="nulová",J2102,0)</f>
        <v>0</v>
      </c>
      <c r="BJ2102" s="17" t="s">
        <v>84</v>
      </c>
      <c r="BK2102" s="150">
        <f>ROUND(I2102*H2102,2)</f>
        <v>0</v>
      </c>
      <c r="BL2102" s="17" t="s">
        <v>287</v>
      </c>
      <c r="BM2102" s="149" t="s">
        <v>2207</v>
      </c>
    </row>
    <row r="2103" spans="2:65" s="1" customFormat="1" ht="68.25">
      <c r="B2103" s="32"/>
      <c r="D2103" s="151" t="s">
        <v>195</v>
      </c>
      <c r="F2103" s="152" t="s">
        <v>2198</v>
      </c>
      <c r="I2103" s="153"/>
      <c r="L2103" s="32"/>
      <c r="M2103" s="154"/>
      <c r="T2103" s="56"/>
      <c r="AT2103" s="17" t="s">
        <v>195</v>
      </c>
      <c r="AU2103" s="17" t="s">
        <v>84</v>
      </c>
    </row>
    <row r="2104" spans="2:65" s="1" customFormat="1" ht="24.2" customHeight="1">
      <c r="B2104" s="32"/>
      <c r="C2104" s="137" t="s">
        <v>2208</v>
      </c>
      <c r="D2104" s="137" t="s">
        <v>189</v>
      </c>
      <c r="E2104" s="138" t="s">
        <v>2209</v>
      </c>
      <c r="F2104" s="139" t="s">
        <v>2210</v>
      </c>
      <c r="G2104" s="140" t="s">
        <v>397</v>
      </c>
      <c r="H2104" s="141">
        <v>88.88</v>
      </c>
      <c r="I2104" s="142"/>
      <c r="J2104" s="143">
        <f>ROUND(I2104*H2104,2)</f>
        <v>0</v>
      </c>
      <c r="K2104" s="144"/>
      <c r="L2104" s="32"/>
      <c r="M2104" s="145" t="s">
        <v>1</v>
      </c>
      <c r="N2104" s="146" t="s">
        <v>39</v>
      </c>
      <c r="P2104" s="147">
        <f>O2104*H2104</f>
        <v>0</v>
      </c>
      <c r="Q2104" s="147">
        <v>0</v>
      </c>
      <c r="R2104" s="147">
        <f>Q2104*H2104</f>
        <v>0</v>
      </c>
      <c r="S2104" s="147">
        <v>0</v>
      </c>
      <c r="T2104" s="148">
        <f>S2104*H2104</f>
        <v>0</v>
      </c>
      <c r="AR2104" s="149" t="s">
        <v>287</v>
      </c>
      <c r="AT2104" s="149" t="s">
        <v>189</v>
      </c>
      <c r="AU2104" s="149" t="s">
        <v>84</v>
      </c>
      <c r="AY2104" s="17" t="s">
        <v>187</v>
      </c>
      <c r="BE2104" s="150">
        <f>IF(N2104="základní",J2104,0)</f>
        <v>0</v>
      </c>
      <c r="BF2104" s="150">
        <f>IF(N2104="snížená",J2104,0)</f>
        <v>0</v>
      </c>
      <c r="BG2104" s="150">
        <f>IF(N2104="zákl. přenesená",J2104,0)</f>
        <v>0</v>
      </c>
      <c r="BH2104" s="150">
        <f>IF(N2104="sníž. přenesená",J2104,0)</f>
        <v>0</v>
      </c>
      <c r="BI2104" s="150">
        <f>IF(N2104="nulová",J2104,0)</f>
        <v>0</v>
      </c>
      <c r="BJ2104" s="17" t="s">
        <v>84</v>
      </c>
      <c r="BK2104" s="150">
        <f>ROUND(I2104*H2104,2)</f>
        <v>0</v>
      </c>
      <c r="BL2104" s="17" t="s">
        <v>287</v>
      </c>
      <c r="BM2104" s="149" t="s">
        <v>2211</v>
      </c>
    </row>
    <row r="2105" spans="2:65" s="1" customFormat="1" ht="68.25">
      <c r="B2105" s="32"/>
      <c r="D2105" s="151" t="s">
        <v>195</v>
      </c>
      <c r="F2105" s="152" t="s">
        <v>2198</v>
      </c>
      <c r="I2105" s="153"/>
      <c r="L2105" s="32"/>
      <c r="M2105" s="154"/>
      <c r="T2105" s="56"/>
      <c r="AT2105" s="17" t="s">
        <v>195</v>
      </c>
      <c r="AU2105" s="17" t="s">
        <v>84</v>
      </c>
    </row>
    <row r="2106" spans="2:65" s="12" customFormat="1" ht="11.25">
      <c r="B2106" s="155"/>
      <c r="D2106" s="151" t="s">
        <v>197</v>
      </c>
      <c r="E2106" s="156" t="s">
        <v>1</v>
      </c>
      <c r="F2106" s="157" t="s">
        <v>207</v>
      </c>
      <c r="H2106" s="156" t="s">
        <v>1</v>
      </c>
      <c r="I2106" s="158"/>
      <c r="L2106" s="155"/>
      <c r="M2106" s="159"/>
      <c r="T2106" s="160"/>
      <c r="AT2106" s="156" t="s">
        <v>197</v>
      </c>
      <c r="AU2106" s="156" t="s">
        <v>84</v>
      </c>
      <c r="AV2106" s="12" t="s">
        <v>80</v>
      </c>
      <c r="AW2106" s="12" t="s">
        <v>30</v>
      </c>
      <c r="AX2106" s="12" t="s">
        <v>73</v>
      </c>
      <c r="AY2106" s="156" t="s">
        <v>187</v>
      </c>
    </row>
    <row r="2107" spans="2:65" s="13" customFormat="1" ht="11.25">
      <c r="B2107" s="161"/>
      <c r="D2107" s="151" t="s">
        <v>197</v>
      </c>
      <c r="E2107" s="162" t="s">
        <v>1</v>
      </c>
      <c r="F2107" s="163" t="s">
        <v>2212</v>
      </c>
      <c r="H2107" s="164">
        <v>34.4</v>
      </c>
      <c r="I2107" s="165"/>
      <c r="L2107" s="161"/>
      <c r="M2107" s="166"/>
      <c r="T2107" s="167"/>
      <c r="AT2107" s="162" t="s">
        <v>197</v>
      </c>
      <c r="AU2107" s="162" t="s">
        <v>84</v>
      </c>
      <c r="AV2107" s="13" t="s">
        <v>84</v>
      </c>
      <c r="AW2107" s="13" t="s">
        <v>30</v>
      </c>
      <c r="AX2107" s="13" t="s">
        <v>73</v>
      </c>
      <c r="AY2107" s="162" t="s">
        <v>187</v>
      </c>
    </row>
    <row r="2108" spans="2:65" s="12" customFormat="1" ht="11.25">
      <c r="B2108" s="155"/>
      <c r="D2108" s="151" t="s">
        <v>197</v>
      </c>
      <c r="E2108" s="156" t="s">
        <v>1</v>
      </c>
      <c r="F2108" s="157" t="s">
        <v>2213</v>
      </c>
      <c r="H2108" s="156" t="s">
        <v>1</v>
      </c>
      <c r="I2108" s="158"/>
      <c r="L2108" s="155"/>
      <c r="M2108" s="159"/>
      <c r="T2108" s="160"/>
      <c r="AT2108" s="156" t="s">
        <v>197</v>
      </c>
      <c r="AU2108" s="156" t="s">
        <v>84</v>
      </c>
      <c r="AV2108" s="12" t="s">
        <v>80</v>
      </c>
      <c r="AW2108" s="12" t="s">
        <v>30</v>
      </c>
      <c r="AX2108" s="12" t="s">
        <v>73</v>
      </c>
      <c r="AY2108" s="156" t="s">
        <v>187</v>
      </c>
    </row>
    <row r="2109" spans="2:65" s="13" customFormat="1" ht="11.25">
      <c r="B2109" s="161"/>
      <c r="D2109" s="151" t="s">
        <v>197</v>
      </c>
      <c r="E2109" s="162" t="s">
        <v>1</v>
      </c>
      <c r="F2109" s="163" t="s">
        <v>2142</v>
      </c>
      <c r="H2109" s="164">
        <v>28.8</v>
      </c>
      <c r="I2109" s="165"/>
      <c r="L2109" s="161"/>
      <c r="M2109" s="166"/>
      <c r="T2109" s="167"/>
      <c r="AT2109" s="162" t="s">
        <v>197</v>
      </c>
      <c r="AU2109" s="162" t="s">
        <v>84</v>
      </c>
      <c r="AV2109" s="13" t="s">
        <v>84</v>
      </c>
      <c r="AW2109" s="13" t="s">
        <v>30</v>
      </c>
      <c r="AX2109" s="13" t="s">
        <v>73</v>
      </c>
      <c r="AY2109" s="162" t="s">
        <v>187</v>
      </c>
    </row>
    <row r="2110" spans="2:65" s="13" customFormat="1" ht="11.25">
      <c r="B2110" s="161"/>
      <c r="D2110" s="151" t="s">
        <v>197</v>
      </c>
      <c r="E2110" s="162" t="s">
        <v>1</v>
      </c>
      <c r="F2110" s="163" t="s">
        <v>2143</v>
      </c>
      <c r="H2110" s="164">
        <v>12.74</v>
      </c>
      <c r="I2110" s="165"/>
      <c r="L2110" s="161"/>
      <c r="M2110" s="166"/>
      <c r="T2110" s="167"/>
      <c r="AT2110" s="162" t="s">
        <v>197</v>
      </c>
      <c r="AU2110" s="162" t="s">
        <v>84</v>
      </c>
      <c r="AV2110" s="13" t="s">
        <v>84</v>
      </c>
      <c r="AW2110" s="13" t="s">
        <v>30</v>
      </c>
      <c r="AX2110" s="13" t="s">
        <v>73</v>
      </c>
      <c r="AY2110" s="162" t="s">
        <v>187</v>
      </c>
    </row>
    <row r="2111" spans="2:65" s="13" customFormat="1" ht="11.25">
      <c r="B2111" s="161"/>
      <c r="D2111" s="151" t="s">
        <v>197</v>
      </c>
      <c r="E2111" s="162" t="s">
        <v>1</v>
      </c>
      <c r="F2111" s="163" t="s">
        <v>2144</v>
      </c>
      <c r="H2111" s="164">
        <v>12.94</v>
      </c>
      <c r="I2111" s="165"/>
      <c r="L2111" s="161"/>
      <c r="M2111" s="166"/>
      <c r="T2111" s="167"/>
      <c r="AT2111" s="162" t="s">
        <v>197</v>
      </c>
      <c r="AU2111" s="162" t="s">
        <v>84</v>
      </c>
      <c r="AV2111" s="13" t="s">
        <v>84</v>
      </c>
      <c r="AW2111" s="13" t="s">
        <v>30</v>
      </c>
      <c r="AX2111" s="13" t="s">
        <v>73</v>
      </c>
      <c r="AY2111" s="162" t="s">
        <v>187</v>
      </c>
    </row>
    <row r="2112" spans="2:65" s="14" customFormat="1" ht="11.25">
      <c r="B2112" s="168"/>
      <c r="D2112" s="151" t="s">
        <v>197</v>
      </c>
      <c r="E2112" s="169" t="s">
        <v>1</v>
      </c>
      <c r="F2112" s="170" t="s">
        <v>202</v>
      </c>
      <c r="H2112" s="171">
        <v>88.88</v>
      </c>
      <c r="I2112" s="172"/>
      <c r="L2112" s="168"/>
      <c r="M2112" s="173"/>
      <c r="T2112" s="174"/>
      <c r="AT2112" s="169" t="s">
        <v>197</v>
      </c>
      <c r="AU2112" s="169" t="s">
        <v>84</v>
      </c>
      <c r="AV2112" s="14" t="s">
        <v>193</v>
      </c>
      <c r="AW2112" s="14" t="s">
        <v>30</v>
      </c>
      <c r="AX2112" s="14" t="s">
        <v>80</v>
      </c>
      <c r="AY2112" s="169" t="s">
        <v>187</v>
      </c>
    </row>
    <row r="2113" spans="2:65" s="1" customFormat="1" ht="24.2" customHeight="1">
      <c r="B2113" s="32"/>
      <c r="C2113" s="137" t="s">
        <v>2214</v>
      </c>
      <c r="D2113" s="137" t="s">
        <v>189</v>
      </c>
      <c r="E2113" s="138" t="s">
        <v>2215</v>
      </c>
      <c r="F2113" s="139" t="s">
        <v>2216</v>
      </c>
      <c r="G2113" s="140" t="s">
        <v>397</v>
      </c>
      <c r="H2113" s="141">
        <v>20.86</v>
      </c>
      <c r="I2113" s="142"/>
      <c r="J2113" s="143">
        <f>ROUND(I2113*H2113,2)</f>
        <v>0</v>
      </c>
      <c r="K2113" s="144"/>
      <c r="L2113" s="32"/>
      <c r="M2113" s="145" t="s">
        <v>1</v>
      </c>
      <c r="N2113" s="146" t="s">
        <v>39</v>
      </c>
      <c r="P2113" s="147">
        <f>O2113*H2113</f>
        <v>0</v>
      </c>
      <c r="Q2113" s="147">
        <v>0</v>
      </c>
      <c r="R2113" s="147">
        <f>Q2113*H2113</f>
        <v>0</v>
      </c>
      <c r="S2113" s="147">
        <v>0</v>
      </c>
      <c r="T2113" s="148">
        <f>S2113*H2113</f>
        <v>0</v>
      </c>
      <c r="AR2113" s="149" t="s">
        <v>287</v>
      </c>
      <c r="AT2113" s="149" t="s">
        <v>189</v>
      </c>
      <c r="AU2113" s="149" t="s">
        <v>84</v>
      </c>
      <c r="AY2113" s="17" t="s">
        <v>187</v>
      </c>
      <c r="BE2113" s="150">
        <f>IF(N2113="základní",J2113,0)</f>
        <v>0</v>
      </c>
      <c r="BF2113" s="150">
        <f>IF(N2113="snížená",J2113,0)</f>
        <v>0</v>
      </c>
      <c r="BG2113" s="150">
        <f>IF(N2113="zákl. přenesená",J2113,0)</f>
        <v>0</v>
      </c>
      <c r="BH2113" s="150">
        <f>IF(N2113="sníž. přenesená",J2113,0)</f>
        <v>0</v>
      </c>
      <c r="BI2113" s="150">
        <f>IF(N2113="nulová",J2113,0)</f>
        <v>0</v>
      </c>
      <c r="BJ2113" s="17" t="s">
        <v>84</v>
      </c>
      <c r="BK2113" s="150">
        <f>ROUND(I2113*H2113,2)</f>
        <v>0</v>
      </c>
      <c r="BL2113" s="17" t="s">
        <v>287</v>
      </c>
      <c r="BM2113" s="149" t="s">
        <v>2217</v>
      </c>
    </row>
    <row r="2114" spans="2:65" s="1" customFormat="1" ht="68.25">
      <c r="B2114" s="32"/>
      <c r="D2114" s="151" t="s">
        <v>195</v>
      </c>
      <c r="F2114" s="152" t="s">
        <v>2198</v>
      </c>
      <c r="I2114" s="153"/>
      <c r="L2114" s="32"/>
      <c r="M2114" s="154"/>
      <c r="T2114" s="56"/>
      <c r="AT2114" s="17" t="s">
        <v>195</v>
      </c>
      <c r="AU2114" s="17" t="s">
        <v>84</v>
      </c>
    </row>
    <row r="2115" spans="2:65" s="12" customFormat="1" ht="11.25">
      <c r="B2115" s="155"/>
      <c r="D2115" s="151" t="s">
        <v>197</v>
      </c>
      <c r="E2115" s="156" t="s">
        <v>1</v>
      </c>
      <c r="F2115" s="157" t="s">
        <v>207</v>
      </c>
      <c r="H2115" s="156" t="s">
        <v>1</v>
      </c>
      <c r="I2115" s="158"/>
      <c r="L2115" s="155"/>
      <c r="M2115" s="159"/>
      <c r="T2115" s="160"/>
      <c r="AT2115" s="156" t="s">
        <v>197</v>
      </c>
      <c r="AU2115" s="156" t="s">
        <v>84</v>
      </c>
      <c r="AV2115" s="12" t="s">
        <v>80</v>
      </c>
      <c r="AW2115" s="12" t="s">
        <v>30</v>
      </c>
      <c r="AX2115" s="12" t="s">
        <v>73</v>
      </c>
      <c r="AY2115" s="156" t="s">
        <v>187</v>
      </c>
    </row>
    <row r="2116" spans="2:65" s="13" customFormat="1" ht="11.25">
      <c r="B2116" s="161"/>
      <c r="D2116" s="151" t="s">
        <v>197</v>
      </c>
      <c r="E2116" s="162" t="s">
        <v>1</v>
      </c>
      <c r="F2116" s="163" t="s">
        <v>2113</v>
      </c>
      <c r="H2116" s="164">
        <v>20.86</v>
      </c>
      <c r="I2116" s="165"/>
      <c r="L2116" s="161"/>
      <c r="M2116" s="166"/>
      <c r="T2116" s="167"/>
      <c r="AT2116" s="162" t="s">
        <v>197</v>
      </c>
      <c r="AU2116" s="162" t="s">
        <v>84</v>
      </c>
      <c r="AV2116" s="13" t="s">
        <v>84</v>
      </c>
      <c r="AW2116" s="13" t="s">
        <v>30</v>
      </c>
      <c r="AX2116" s="13" t="s">
        <v>73</v>
      </c>
      <c r="AY2116" s="162" t="s">
        <v>187</v>
      </c>
    </row>
    <row r="2117" spans="2:65" s="14" customFormat="1" ht="11.25">
      <c r="B2117" s="168"/>
      <c r="D2117" s="151" t="s">
        <v>197</v>
      </c>
      <c r="E2117" s="169" t="s">
        <v>1</v>
      </c>
      <c r="F2117" s="170" t="s">
        <v>202</v>
      </c>
      <c r="H2117" s="171">
        <v>20.86</v>
      </c>
      <c r="I2117" s="172"/>
      <c r="L2117" s="168"/>
      <c r="M2117" s="173"/>
      <c r="T2117" s="174"/>
      <c r="AT2117" s="169" t="s">
        <v>197</v>
      </c>
      <c r="AU2117" s="169" t="s">
        <v>84</v>
      </c>
      <c r="AV2117" s="14" t="s">
        <v>193</v>
      </c>
      <c r="AW2117" s="14" t="s">
        <v>30</v>
      </c>
      <c r="AX2117" s="14" t="s">
        <v>80</v>
      </c>
      <c r="AY2117" s="169" t="s">
        <v>187</v>
      </c>
    </row>
    <row r="2118" spans="2:65" s="1" customFormat="1" ht="24.2" customHeight="1">
      <c r="B2118" s="32"/>
      <c r="C2118" s="137" t="s">
        <v>2218</v>
      </c>
      <c r="D2118" s="137" t="s">
        <v>189</v>
      </c>
      <c r="E2118" s="138" t="s">
        <v>2219</v>
      </c>
      <c r="F2118" s="139" t="s">
        <v>2220</v>
      </c>
      <c r="G2118" s="140" t="s">
        <v>245</v>
      </c>
      <c r="H2118" s="141">
        <v>75</v>
      </c>
      <c r="I2118" s="142"/>
      <c r="J2118" s="143">
        <f>ROUND(I2118*H2118,2)</f>
        <v>0</v>
      </c>
      <c r="K2118" s="144"/>
      <c r="L2118" s="32"/>
      <c r="M2118" s="145" t="s">
        <v>1</v>
      </c>
      <c r="N2118" s="146" t="s">
        <v>39</v>
      </c>
      <c r="P2118" s="147">
        <f>O2118*H2118</f>
        <v>0</v>
      </c>
      <c r="Q2118" s="147">
        <v>0</v>
      </c>
      <c r="R2118" s="147">
        <f>Q2118*H2118</f>
        <v>0</v>
      </c>
      <c r="S2118" s="147">
        <v>0</v>
      </c>
      <c r="T2118" s="148">
        <f>S2118*H2118</f>
        <v>0</v>
      </c>
      <c r="AR2118" s="149" t="s">
        <v>287</v>
      </c>
      <c r="AT2118" s="149" t="s">
        <v>189</v>
      </c>
      <c r="AU2118" s="149" t="s">
        <v>84</v>
      </c>
      <c r="AY2118" s="17" t="s">
        <v>187</v>
      </c>
      <c r="BE2118" s="150">
        <f>IF(N2118="základní",J2118,0)</f>
        <v>0</v>
      </c>
      <c r="BF2118" s="150">
        <f>IF(N2118="snížená",J2118,0)</f>
        <v>0</v>
      </c>
      <c r="BG2118" s="150">
        <f>IF(N2118="zákl. přenesená",J2118,0)</f>
        <v>0</v>
      </c>
      <c r="BH2118" s="150">
        <f>IF(N2118="sníž. přenesená",J2118,0)</f>
        <v>0</v>
      </c>
      <c r="BI2118" s="150">
        <f>IF(N2118="nulová",J2118,0)</f>
        <v>0</v>
      </c>
      <c r="BJ2118" s="17" t="s">
        <v>84</v>
      </c>
      <c r="BK2118" s="150">
        <f>ROUND(I2118*H2118,2)</f>
        <v>0</v>
      </c>
      <c r="BL2118" s="17" t="s">
        <v>287</v>
      </c>
      <c r="BM2118" s="149" t="s">
        <v>2221</v>
      </c>
    </row>
    <row r="2119" spans="2:65" s="1" customFormat="1" ht="49.15" customHeight="1">
      <c r="B2119" s="32"/>
      <c r="C2119" s="137" t="s">
        <v>2222</v>
      </c>
      <c r="D2119" s="137" t="s">
        <v>189</v>
      </c>
      <c r="E2119" s="138" t="s">
        <v>2223</v>
      </c>
      <c r="F2119" s="139" t="s">
        <v>2224</v>
      </c>
      <c r="G2119" s="140" t="s">
        <v>217</v>
      </c>
      <c r="H2119" s="141">
        <v>3.8980000000000001</v>
      </c>
      <c r="I2119" s="142"/>
      <c r="J2119" s="143">
        <f>ROUND(I2119*H2119,2)</f>
        <v>0</v>
      </c>
      <c r="K2119" s="144"/>
      <c r="L2119" s="32"/>
      <c r="M2119" s="145" t="s">
        <v>1</v>
      </c>
      <c r="N2119" s="146" t="s">
        <v>39</v>
      </c>
      <c r="P2119" s="147">
        <f>O2119*H2119</f>
        <v>0</v>
      </c>
      <c r="Q2119" s="147">
        <v>0</v>
      </c>
      <c r="R2119" s="147">
        <f>Q2119*H2119</f>
        <v>0</v>
      </c>
      <c r="S2119" s="147">
        <v>0</v>
      </c>
      <c r="T2119" s="148">
        <f>S2119*H2119</f>
        <v>0</v>
      </c>
      <c r="AR2119" s="149" t="s">
        <v>287</v>
      </c>
      <c r="AT2119" s="149" t="s">
        <v>189</v>
      </c>
      <c r="AU2119" s="149" t="s">
        <v>84</v>
      </c>
      <c r="AY2119" s="17" t="s">
        <v>187</v>
      </c>
      <c r="BE2119" s="150">
        <f>IF(N2119="základní",J2119,0)</f>
        <v>0</v>
      </c>
      <c r="BF2119" s="150">
        <f>IF(N2119="snížená",J2119,0)</f>
        <v>0</v>
      </c>
      <c r="BG2119" s="150">
        <f>IF(N2119="zákl. přenesená",J2119,0)</f>
        <v>0</v>
      </c>
      <c r="BH2119" s="150">
        <f>IF(N2119="sníž. přenesená",J2119,0)</f>
        <v>0</v>
      </c>
      <c r="BI2119" s="150">
        <f>IF(N2119="nulová",J2119,0)</f>
        <v>0</v>
      </c>
      <c r="BJ2119" s="17" t="s">
        <v>84</v>
      </c>
      <c r="BK2119" s="150">
        <f>ROUND(I2119*H2119,2)</f>
        <v>0</v>
      </c>
      <c r="BL2119" s="17" t="s">
        <v>287</v>
      </c>
      <c r="BM2119" s="149" t="s">
        <v>2225</v>
      </c>
    </row>
    <row r="2120" spans="2:65" s="1" customFormat="1" ht="117">
      <c r="B2120" s="32"/>
      <c r="D2120" s="151" t="s">
        <v>195</v>
      </c>
      <c r="F2120" s="152" t="s">
        <v>1314</v>
      </c>
      <c r="I2120" s="153"/>
      <c r="L2120" s="32"/>
      <c r="M2120" s="154"/>
      <c r="T2120" s="56"/>
      <c r="AT2120" s="17" t="s">
        <v>195</v>
      </c>
      <c r="AU2120" s="17" t="s">
        <v>84</v>
      </c>
    </row>
    <row r="2121" spans="2:65" s="11" customFormat="1" ht="22.9" customHeight="1">
      <c r="B2121" s="125"/>
      <c r="D2121" s="126" t="s">
        <v>72</v>
      </c>
      <c r="E2121" s="135" t="s">
        <v>2226</v>
      </c>
      <c r="F2121" s="135" t="s">
        <v>2227</v>
      </c>
      <c r="I2121" s="128"/>
      <c r="J2121" s="136">
        <f>BK2121</f>
        <v>0</v>
      </c>
      <c r="L2121" s="125"/>
      <c r="M2121" s="130"/>
      <c r="P2121" s="131">
        <f>SUM(P2122:P2129)</f>
        <v>0</v>
      </c>
      <c r="R2121" s="131">
        <f>SUM(R2122:R2129)</f>
        <v>0</v>
      </c>
      <c r="T2121" s="132">
        <f>SUM(T2122:T2129)</f>
        <v>0</v>
      </c>
      <c r="AR2121" s="126" t="s">
        <v>84</v>
      </c>
      <c r="AT2121" s="133" t="s">
        <v>72</v>
      </c>
      <c r="AU2121" s="133" t="s">
        <v>80</v>
      </c>
      <c r="AY2121" s="126" t="s">
        <v>187</v>
      </c>
      <c r="BK2121" s="134">
        <f>SUM(BK2122:BK2129)</f>
        <v>0</v>
      </c>
    </row>
    <row r="2122" spans="2:65" s="1" customFormat="1" ht="24.2" customHeight="1">
      <c r="B2122" s="32"/>
      <c r="C2122" s="137" t="s">
        <v>2228</v>
      </c>
      <c r="D2122" s="137" t="s">
        <v>189</v>
      </c>
      <c r="E2122" s="138" t="s">
        <v>2229</v>
      </c>
      <c r="F2122" s="139" t="s">
        <v>2230</v>
      </c>
      <c r="G2122" s="140" t="s">
        <v>245</v>
      </c>
      <c r="H2122" s="141">
        <v>18.510000000000002</v>
      </c>
      <c r="I2122" s="142"/>
      <c r="J2122" s="143">
        <f>ROUND(I2122*H2122,2)</f>
        <v>0</v>
      </c>
      <c r="K2122" s="144"/>
      <c r="L2122" s="32"/>
      <c r="M2122" s="145" t="s">
        <v>1</v>
      </c>
      <c r="N2122" s="146" t="s">
        <v>39</v>
      </c>
      <c r="P2122" s="147">
        <f>O2122*H2122</f>
        <v>0</v>
      </c>
      <c r="Q2122" s="147">
        <v>0</v>
      </c>
      <c r="R2122" s="147">
        <f>Q2122*H2122</f>
        <v>0</v>
      </c>
      <c r="S2122" s="147">
        <v>0</v>
      </c>
      <c r="T2122" s="148">
        <f>S2122*H2122</f>
        <v>0</v>
      </c>
      <c r="AR2122" s="149" t="s">
        <v>287</v>
      </c>
      <c r="AT2122" s="149" t="s">
        <v>189</v>
      </c>
      <c r="AU2122" s="149" t="s">
        <v>84</v>
      </c>
      <c r="AY2122" s="17" t="s">
        <v>187</v>
      </c>
      <c r="BE2122" s="150">
        <f>IF(N2122="základní",J2122,0)</f>
        <v>0</v>
      </c>
      <c r="BF2122" s="150">
        <f>IF(N2122="snížená",J2122,0)</f>
        <v>0</v>
      </c>
      <c r="BG2122" s="150">
        <f>IF(N2122="zákl. přenesená",J2122,0)</f>
        <v>0</v>
      </c>
      <c r="BH2122" s="150">
        <f>IF(N2122="sníž. přenesená",J2122,0)</f>
        <v>0</v>
      </c>
      <c r="BI2122" s="150">
        <f>IF(N2122="nulová",J2122,0)</f>
        <v>0</v>
      </c>
      <c r="BJ2122" s="17" t="s">
        <v>84</v>
      </c>
      <c r="BK2122" s="150">
        <f>ROUND(I2122*H2122,2)</f>
        <v>0</v>
      </c>
      <c r="BL2122" s="17" t="s">
        <v>287</v>
      </c>
      <c r="BM2122" s="149" t="s">
        <v>2231</v>
      </c>
    </row>
    <row r="2123" spans="2:65" s="12" customFormat="1" ht="11.25">
      <c r="B2123" s="155"/>
      <c r="D2123" s="151" t="s">
        <v>197</v>
      </c>
      <c r="E2123" s="156" t="s">
        <v>1</v>
      </c>
      <c r="F2123" s="157" t="s">
        <v>207</v>
      </c>
      <c r="H2123" s="156" t="s">
        <v>1</v>
      </c>
      <c r="I2123" s="158"/>
      <c r="L2123" s="155"/>
      <c r="M2123" s="159"/>
      <c r="T2123" s="160"/>
      <c r="AT2123" s="156" t="s">
        <v>197</v>
      </c>
      <c r="AU2123" s="156" t="s">
        <v>84</v>
      </c>
      <c r="AV2123" s="12" t="s">
        <v>80</v>
      </c>
      <c r="AW2123" s="12" t="s">
        <v>30</v>
      </c>
      <c r="AX2123" s="12" t="s">
        <v>73</v>
      </c>
      <c r="AY2123" s="156" t="s">
        <v>187</v>
      </c>
    </row>
    <row r="2124" spans="2:65" s="12" customFormat="1" ht="11.25">
      <c r="B2124" s="155"/>
      <c r="D2124" s="151" t="s">
        <v>197</v>
      </c>
      <c r="E2124" s="156" t="s">
        <v>1</v>
      </c>
      <c r="F2124" s="157" t="s">
        <v>2232</v>
      </c>
      <c r="H2124" s="156" t="s">
        <v>1</v>
      </c>
      <c r="I2124" s="158"/>
      <c r="L2124" s="155"/>
      <c r="M2124" s="159"/>
      <c r="T2124" s="160"/>
      <c r="AT2124" s="156" t="s">
        <v>197</v>
      </c>
      <c r="AU2124" s="156" t="s">
        <v>84</v>
      </c>
      <c r="AV2124" s="12" t="s">
        <v>80</v>
      </c>
      <c r="AW2124" s="12" t="s">
        <v>30</v>
      </c>
      <c r="AX2124" s="12" t="s">
        <v>73</v>
      </c>
      <c r="AY2124" s="156" t="s">
        <v>187</v>
      </c>
    </row>
    <row r="2125" spans="2:65" s="13" customFormat="1" ht="11.25">
      <c r="B2125" s="161"/>
      <c r="D2125" s="151" t="s">
        <v>197</v>
      </c>
      <c r="E2125" s="162" t="s">
        <v>1</v>
      </c>
      <c r="F2125" s="163" t="s">
        <v>577</v>
      </c>
      <c r="H2125" s="164">
        <v>7.96</v>
      </c>
      <c r="I2125" s="165"/>
      <c r="L2125" s="161"/>
      <c r="M2125" s="166"/>
      <c r="T2125" s="167"/>
      <c r="AT2125" s="162" t="s">
        <v>197</v>
      </c>
      <c r="AU2125" s="162" t="s">
        <v>84</v>
      </c>
      <c r="AV2125" s="13" t="s">
        <v>84</v>
      </c>
      <c r="AW2125" s="13" t="s">
        <v>30</v>
      </c>
      <c r="AX2125" s="13" t="s">
        <v>73</v>
      </c>
      <c r="AY2125" s="162" t="s">
        <v>187</v>
      </c>
    </row>
    <row r="2126" spans="2:65" s="13" customFormat="1" ht="11.25">
      <c r="B2126" s="161"/>
      <c r="D2126" s="151" t="s">
        <v>197</v>
      </c>
      <c r="E2126" s="162" t="s">
        <v>1</v>
      </c>
      <c r="F2126" s="163" t="s">
        <v>578</v>
      </c>
      <c r="H2126" s="164">
        <v>5.9</v>
      </c>
      <c r="I2126" s="165"/>
      <c r="L2126" s="161"/>
      <c r="M2126" s="166"/>
      <c r="T2126" s="167"/>
      <c r="AT2126" s="162" t="s">
        <v>197</v>
      </c>
      <c r="AU2126" s="162" t="s">
        <v>84</v>
      </c>
      <c r="AV2126" s="13" t="s">
        <v>84</v>
      </c>
      <c r="AW2126" s="13" t="s">
        <v>30</v>
      </c>
      <c r="AX2126" s="13" t="s">
        <v>73</v>
      </c>
      <c r="AY2126" s="162" t="s">
        <v>187</v>
      </c>
    </row>
    <row r="2127" spans="2:65" s="13" customFormat="1" ht="11.25">
      <c r="B2127" s="161"/>
      <c r="D2127" s="151" t="s">
        <v>197</v>
      </c>
      <c r="E2127" s="162" t="s">
        <v>1</v>
      </c>
      <c r="F2127" s="163" t="s">
        <v>2233</v>
      </c>
      <c r="H2127" s="164">
        <v>4.6500000000000004</v>
      </c>
      <c r="I2127" s="165"/>
      <c r="L2127" s="161"/>
      <c r="M2127" s="166"/>
      <c r="T2127" s="167"/>
      <c r="AT2127" s="162" t="s">
        <v>197</v>
      </c>
      <c r="AU2127" s="162" t="s">
        <v>84</v>
      </c>
      <c r="AV2127" s="13" t="s">
        <v>84</v>
      </c>
      <c r="AW2127" s="13" t="s">
        <v>30</v>
      </c>
      <c r="AX2127" s="13" t="s">
        <v>73</v>
      </c>
      <c r="AY2127" s="162" t="s">
        <v>187</v>
      </c>
    </row>
    <row r="2128" spans="2:65" s="15" customFormat="1" ht="11.25">
      <c r="B2128" s="186"/>
      <c r="D2128" s="151" t="s">
        <v>197</v>
      </c>
      <c r="E2128" s="187" t="s">
        <v>1</v>
      </c>
      <c r="F2128" s="188" t="s">
        <v>492</v>
      </c>
      <c r="H2128" s="189">
        <v>18.509999999999998</v>
      </c>
      <c r="I2128" s="190"/>
      <c r="L2128" s="186"/>
      <c r="M2128" s="191"/>
      <c r="T2128" s="192"/>
      <c r="AT2128" s="187" t="s">
        <v>197</v>
      </c>
      <c r="AU2128" s="187" t="s">
        <v>84</v>
      </c>
      <c r="AV2128" s="15" t="s">
        <v>210</v>
      </c>
      <c r="AW2128" s="15" t="s">
        <v>30</v>
      </c>
      <c r="AX2128" s="15" t="s">
        <v>73</v>
      </c>
      <c r="AY2128" s="187" t="s">
        <v>187</v>
      </c>
    </row>
    <row r="2129" spans="2:65" s="14" customFormat="1" ht="11.25">
      <c r="B2129" s="168"/>
      <c r="D2129" s="151" t="s">
        <v>197</v>
      </c>
      <c r="E2129" s="169" t="s">
        <v>1</v>
      </c>
      <c r="F2129" s="170" t="s">
        <v>202</v>
      </c>
      <c r="H2129" s="171">
        <v>18.509999999999998</v>
      </c>
      <c r="I2129" s="172"/>
      <c r="L2129" s="168"/>
      <c r="M2129" s="173"/>
      <c r="T2129" s="174"/>
      <c r="AT2129" s="169" t="s">
        <v>197</v>
      </c>
      <c r="AU2129" s="169" t="s">
        <v>84</v>
      </c>
      <c r="AV2129" s="14" t="s">
        <v>193</v>
      </c>
      <c r="AW2129" s="14" t="s">
        <v>30</v>
      </c>
      <c r="AX2129" s="14" t="s">
        <v>80</v>
      </c>
      <c r="AY2129" s="169" t="s">
        <v>187</v>
      </c>
    </row>
    <row r="2130" spans="2:65" s="11" customFormat="1" ht="22.9" customHeight="1">
      <c r="B2130" s="125"/>
      <c r="D2130" s="126" t="s">
        <v>72</v>
      </c>
      <c r="E2130" s="135" t="s">
        <v>2234</v>
      </c>
      <c r="F2130" s="135" t="s">
        <v>2235</v>
      </c>
      <c r="I2130" s="128"/>
      <c r="J2130" s="136">
        <f>BK2130</f>
        <v>0</v>
      </c>
      <c r="L2130" s="125"/>
      <c r="M2130" s="130"/>
      <c r="P2130" s="131">
        <f>SUM(P2131:P2143)</f>
        <v>0</v>
      </c>
      <c r="R2130" s="131">
        <f>SUM(R2131:R2143)</f>
        <v>0</v>
      </c>
      <c r="T2130" s="132">
        <f>SUM(T2131:T2143)</f>
        <v>0</v>
      </c>
      <c r="AR2130" s="126" t="s">
        <v>84</v>
      </c>
      <c r="AT2130" s="133" t="s">
        <v>72</v>
      </c>
      <c r="AU2130" s="133" t="s">
        <v>80</v>
      </c>
      <c r="AY2130" s="126" t="s">
        <v>187</v>
      </c>
      <c r="BK2130" s="134">
        <f>SUM(BK2131:BK2143)</f>
        <v>0</v>
      </c>
    </row>
    <row r="2131" spans="2:65" s="1" customFormat="1" ht="24.2" customHeight="1">
      <c r="B2131" s="32"/>
      <c r="C2131" s="137" t="s">
        <v>2236</v>
      </c>
      <c r="D2131" s="137" t="s">
        <v>189</v>
      </c>
      <c r="E2131" s="138" t="s">
        <v>2237</v>
      </c>
      <c r="F2131" s="139" t="s">
        <v>2238</v>
      </c>
      <c r="G2131" s="140" t="s">
        <v>245</v>
      </c>
      <c r="H2131" s="141">
        <v>262.02</v>
      </c>
      <c r="I2131" s="142"/>
      <c r="J2131" s="143">
        <f>ROUND(I2131*H2131,2)</f>
        <v>0</v>
      </c>
      <c r="K2131" s="144"/>
      <c r="L2131" s="32"/>
      <c r="M2131" s="145" t="s">
        <v>1</v>
      </c>
      <c r="N2131" s="146" t="s">
        <v>39</v>
      </c>
      <c r="P2131" s="147">
        <f>O2131*H2131</f>
        <v>0</v>
      </c>
      <c r="Q2131" s="147">
        <v>0</v>
      </c>
      <c r="R2131" s="147">
        <f>Q2131*H2131</f>
        <v>0</v>
      </c>
      <c r="S2131" s="147">
        <v>0</v>
      </c>
      <c r="T2131" s="148">
        <f>S2131*H2131</f>
        <v>0</v>
      </c>
      <c r="AR2131" s="149" t="s">
        <v>287</v>
      </c>
      <c r="AT2131" s="149" t="s">
        <v>189</v>
      </c>
      <c r="AU2131" s="149" t="s">
        <v>84</v>
      </c>
      <c r="AY2131" s="17" t="s">
        <v>187</v>
      </c>
      <c r="BE2131" s="150">
        <f>IF(N2131="základní",J2131,0)</f>
        <v>0</v>
      </c>
      <c r="BF2131" s="150">
        <f>IF(N2131="snížená",J2131,0)</f>
        <v>0</v>
      </c>
      <c r="BG2131" s="150">
        <f>IF(N2131="zákl. přenesená",J2131,0)</f>
        <v>0</v>
      </c>
      <c r="BH2131" s="150">
        <f>IF(N2131="sníž. přenesená",J2131,0)</f>
        <v>0</v>
      </c>
      <c r="BI2131" s="150">
        <f>IF(N2131="nulová",J2131,0)</f>
        <v>0</v>
      </c>
      <c r="BJ2131" s="17" t="s">
        <v>84</v>
      </c>
      <c r="BK2131" s="150">
        <f>ROUND(I2131*H2131,2)</f>
        <v>0</v>
      </c>
      <c r="BL2131" s="17" t="s">
        <v>287</v>
      </c>
      <c r="BM2131" s="149" t="s">
        <v>2239</v>
      </c>
    </row>
    <row r="2132" spans="2:65" s="1" customFormat="1" ht="48.75">
      <c r="B2132" s="32"/>
      <c r="D2132" s="151" t="s">
        <v>195</v>
      </c>
      <c r="F2132" s="152" t="s">
        <v>2240</v>
      </c>
      <c r="I2132" s="153"/>
      <c r="L2132" s="32"/>
      <c r="M2132" s="154"/>
      <c r="T2132" s="56"/>
      <c r="AT2132" s="17" t="s">
        <v>195</v>
      </c>
      <c r="AU2132" s="17" t="s">
        <v>84</v>
      </c>
    </row>
    <row r="2133" spans="2:65" s="1" customFormat="1" ht="16.5" customHeight="1">
      <c r="B2133" s="32"/>
      <c r="C2133" s="175" t="s">
        <v>2241</v>
      </c>
      <c r="D2133" s="175" t="s">
        <v>338</v>
      </c>
      <c r="E2133" s="176" t="s">
        <v>2242</v>
      </c>
      <c r="F2133" s="177" t="s">
        <v>2243</v>
      </c>
      <c r="G2133" s="178" t="s">
        <v>245</v>
      </c>
      <c r="H2133" s="179">
        <v>262.02</v>
      </c>
      <c r="I2133" s="180"/>
      <c r="J2133" s="181">
        <f>ROUND(I2133*H2133,2)</f>
        <v>0</v>
      </c>
      <c r="K2133" s="182"/>
      <c r="L2133" s="183"/>
      <c r="M2133" s="184" t="s">
        <v>1</v>
      </c>
      <c r="N2133" s="185" t="s">
        <v>39</v>
      </c>
      <c r="P2133" s="147">
        <f>O2133*H2133</f>
        <v>0</v>
      </c>
      <c r="Q2133" s="147">
        <v>0</v>
      </c>
      <c r="R2133" s="147">
        <f>Q2133*H2133</f>
        <v>0</v>
      </c>
      <c r="S2133" s="147">
        <v>0</v>
      </c>
      <c r="T2133" s="148">
        <f>S2133*H2133</f>
        <v>0</v>
      </c>
      <c r="AR2133" s="149" t="s">
        <v>388</v>
      </c>
      <c r="AT2133" s="149" t="s">
        <v>338</v>
      </c>
      <c r="AU2133" s="149" t="s">
        <v>84</v>
      </c>
      <c r="AY2133" s="17" t="s">
        <v>187</v>
      </c>
      <c r="BE2133" s="150">
        <f>IF(N2133="základní",J2133,0)</f>
        <v>0</v>
      </c>
      <c r="BF2133" s="150">
        <f>IF(N2133="snížená",J2133,0)</f>
        <v>0</v>
      </c>
      <c r="BG2133" s="150">
        <f>IF(N2133="zákl. přenesená",J2133,0)</f>
        <v>0</v>
      </c>
      <c r="BH2133" s="150">
        <f>IF(N2133="sníž. přenesená",J2133,0)</f>
        <v>0</v>
      </c>
      <c r="BI2133" s="150">
        <f>IF(N2133="nulová",J2133,0)</f>
        <v>0</v>
      </c>
      <c r="BJ2133" s="17" t="s">
        <v>84</v>
      </c>
      <c r="BK2133" s="150">
        <f>ROUND(I2133*H2133,2)</f>
        <v>0</v>
      </c>
      <c r="BL2133" s="17" t="s">
        <v>287</v>
      </c>
      <c r="BM2133" s="149" t="s">
        <v>2244</v>
      </c>
    </row>
    <row r="2134" spans="2:65" s="1" customFormat="1" ht="24.2" customHeight="1">
      <c r="B2134" s="32"/>
      <c r="C2134" s="137" t="s">
        <v>2245</v>
      </c>
      <c r="D2134" s="137" t="s">
        <v>189</v>
      </c>
      <c r="E2134" s="138" t="s">
        <v>2246</v>
      </c>
      <c r="F2134" s="139" t="s">
        <v>2247</v>
      </c>
      <c r="G2134" s="140" t="s">
        <v>245</v>
      </c>
      <c r="H2134" s="141">
        <v>262.02</v>
      </c>
      <c r="I2134" s="142"/>
      <c r="J2134" s="143">
        <f>ROUND(I2134*H2134,2)</f>
        <v>0</v>
      </c>
      <c r="K2134" s="144"/>
      <c r="L2134" s="32"/>
      <c r="M2134" s="145" t="s">
        <v>1</v>
      </c>
      <c r="N2134" s="146" t="s">
        <v>39</v>
      </c>
      <c r="P2134" s="147">
        <f>O2134*H2134</f>
        <v>0</v>
      </c>
      <c r="Q2134" s="147">
        <v>0</v>
      </c>
      <c r="R2134" s="147">
        <f>Q2134*H2134</f>
        <v>0</v>
      </c>
      <c r="S2134" s="147">
        <v>0</v>
      </c>
      <c r="T2134" s="148">
        <f>S2134*H2134</f>
        <v>0</v>
      </c>
      <c r="AR2134" s="149" t="s">
        <v>287</v>
      </c>
      <c r="AT2134" s="149" t="s">
        <v>189</v>
      </c>
      <c r="AU2134" s="149" t="s">
        <v>84</v>
      </c>
      <c r="AY2134" s="17" t="s">
        <v>187</v>
      </c>
      <c r="BE2134" s="150">
        <f>IF(N2134="základní",J2134,0)</f>
        <v>0</v>
      </c>
      <c r="BF2134" s="150">
        <f>IF(N2134="snížená",J2134,0)</f>
        <v>0</v>
      </c>
      <c r="BG2134" s="150">
        <f>IF(N2134="zákl. přenesená",J2134,0)</f>
        <v>0</v>
      </c>
      <c r="BH2134" s="150">
        <f>IF(N2134="sníž. přenesená",J2134,0)</f>
        <v>0</v>
      </c>
      <c r="BI2134" s="150">
        <f>IF(N2134="nulová",J2134,0)</f>
        <v>0</v>
      </c>
      <c r="BJ2134" s="17" t="s">
        <v>84</v>
      </c>
      <c r="BK2134" s="150">
        <f>ROUND(I2134*H2134,2)</f>
        <v>0</v>
      </c>
      <c r="BL2134" s="17" t="s">
        <v>287</v>
      </c>
      <c r="BM2134" s="149" t="s">
        <v>2248</v>
      </c>
    </row>
    <row r="2135" spans="2:65" s="1" customFormat="1" ht="48.75">
      <c r="B2135" s="32"/>
      <c r="D2135" s="151" t="s">
        <v>195</v>
      </c>
      <c r="F2135" s="152" t="s">
        <v>2249</v>
      </c>
      <c r="I2135" s="153"/>
      <c r="L2135" s="32"/>
      <c r="M2135" s="154"/>
      <c r="T2135" s="56"/>
      <c r="AT2135" s="17" t="s">
        <v>195</v>
      </c>
      <c r="AU2135" s="17" t="s">
        <v>84</v>
      </c>
    </row>
    <row r="2136" spans="2:65" s="1" customFormat="1" ht="24.2" customHeight="1">
      <c r="B2136" s="32"/>
      <c r="C2136" s="137" t="s">
        <v>2250</v>
      </c>
      <c r="D2136" s="137" t="s">
        <v>189</v>
      </c>
      <c r="E2136" s="138" t="s">
        <v>2251</v>
      </c>
      <c r="F2136" s="139" t="s">
        <v>2252</v>
      </c>
      <c r="G2136" s="140" t="s">
        <v>245</v>
      </c>
      <c r="H2136" s="141">
        <v>262.02</v>
      </c>
      <c r="I2136" s="142"/>
      <c r="J2136" s="143">
        <f>ROUND(I2136*H2136,2)</f>
        <v>0</v>
      </c>
      <c r="K2136" s="144"/>
      <c r="L2136" s="32"/>
      <c r="M2136" s="145" t="s">
        <v>1</v>
      </c>
      <c r="N2136" s="146" t="s">
        <v>39</v>
      </c>
      <c r="P2136" s="147">
        <f>O2136*H2136</f>
        <v>0</v>
      </c>
      <c r="Q2136" s="147">
        <v>0</v>
      </c>
      <c r="R2136" s="147">
        <f>Q2136*H2136</f>
        <v>0</v>
      </c>
      <c r="S2136" s="147">
        <v>0</v>
      </c>
      <c r="T2136" s="148">
        <f>S2136*H2136</f>
        <v>0</v>
      </c>
      <c r="AR2136" s="149" t="s">
        <v>287</v>
      </c>
      <c r="AT2136" s="149" t="s">
        <v>189</v>
      </c>
      <c r="AU2136" s="149" t="s">
        <v>84</v>
      </c>
      <c r="AY2136" s="17" t="s">
        <v>187</v>
      </c>
      <c r="BE2136" s="150">
        <f>IF(N2136="základní",J2136,0)</f>
        <v>0</v>
      </c>
      <c r="BF2136" s="150">
        <f>IF(N2136="snížená",J2136,0)</f>
        <v>0</v>
      </c>
      <c r="BG2136" s="150">
        <f>IF(N2136="zákl. přenesená",J2136,0)</f>
        <v>0</v>
      </c>
      <c r="BH2136" s="150">
        <f>IF(N2136="sníž. přenesená",J2136,0)</f>
        <v>0</v>
      </c>
      <c r="BI2136" s="150">
        <f>IF(N2136="nulová",J2136,0)</f>
        <v>0</v>
      </c>
      <c r="BJ2136" s="17" t="s">
        <v>84</v>
      </c>
      <c r="BK2136" s="150">
        <f>ROUND(I2136*H2136,2)</f>
        <v>0</v>
      </c>
      <c r="BL2136" s="17" t="s">
        <v>287</v>
      </c>
      <c r="BM2136" s="149" t="s">
        <v>2253</v>
      </c>
    </row>
    <row r="2137" spans="2:65" s="12" customFormat="1" ht="11.25">
      <c r="B2137" s="155"/>
      <c r="D2137" s="151" t="s">
        <v>197</v>
      </c>
      <c r="E2137" s="156" t="s">
        <v>1</v>
      </c>
      <c r="F2137" s="157" t="s">
        <v>207</v>
      </c>
      <c r="H2137" s="156" t="s">
        <v>1</v>
      </c>
      <c r="I2137" s="158"/>
      <c r="L2137" s="155"/>
      <c r="M2137" s="159"/>
      <c r="T2137" s="160"/>
      <c r="AT2137" s="156" t="s">
        <v>197</v>
      </c>
      <c r="AU2137" s="156" t="s">
        <v>84</v>
      </c>
      <c r="AV2137" s="12" t="s">
        <v>80</v>
      </c>
      <c r="AW2137" s="12" t="s">
        <v>30</v>
      </c>
      <c r="AX2137" s="12" t="s">
        <v>73</v>
      </c>
      <c r="AY2137" s="156" t="s">
        <v>187</v>
      </c>
    </row>
    <row r="2138" spans="2:65" s="13" customFormat="1" ht="11.25">
      <c r="B2138" s="161"/>
      <c r="D2138" s="151" t="s">
        <v>197</v>
      </c>
      <c r="E2138" s="162" t="s">
        <v>1</v>
      </c>
      <c r="F2138" s="163" t="s">
        <v>2254</v>
      </c>
      <c r="H2138" s="164">
        <v>126.88</v>
      </c>
      <c r="I2138" s="165"/>
      <c r="L2138" s="161"/>
      <c r="M2138" s="166"/>
      <c r="T2138" s="167"/>
      <c r="AT2138" s="162" t="s">
        <v>197</v>
      </c>
      <c r="AU2138" s="162" t="s">
        <v>84</v>
      </c>
      <c r="AV2138" s="13" t="s">
        <v>84</v>
      </c>
      <c r="AW2138" s="13" t="s">
        <v>30</v>
      </c>
      <c r="AX2138" s="13" t="s">
        <v>73</v>
      </c>
      <c r="AY2138" s="162" t="s">
        <v>187</v>
      </c>
    </row>
    <row r="2139" spans="2:65" s="13" customFormat="1" ht="11.25">
      <c r="B2139" s="161"/>
      <c r="D2139" s="151" t="s">
        <v>197</v>
      </c>
      <c r="E2139" s="162" t="s">
        <v>1</v>
      </c>
      <c r="F2139" s="163" t="s">
        <v>2255</v>
      </c>
      <c r="H2139" s="164">
        <v>135.13999999999999</v>
      </c>
      <c r="I2139" s="165"/>
      <c r="L2139" s="161"/>
      <c r="M2139" s="166"/>
      <c r="T2139" s="167"/>
      <c r="AT2139" s="162" t="s">
        <v>197</v>
      </c>
      <c r="AU2139" s="162" t="s">
        <v>84</v>
      </c>
      <c r="AV2139" s="13" t="s">
        <v>84</v>
      </c>
      <c r="AW2139" s="13" t="s">
        <v>30</v>
      </c>
      <c r="AX2139" s="13" t="s">
        <v>73</v>
      </c>
      <c r="AY2139" s="162" t="s">
        <v>187</v>
      </c>
    </row>
    <row r="2140" spans="2:65" s="15" customFormat="1" ht="11.25">
      <c r="B2140" s="186"/>
      <c r="D2140" s="151" t="s">
        <v>197</v>
      </c>
      <c r="E2140" s="187" t="s">
        <v>1</v>
      </c>
      <c r="F2140" s="188" t="s">
        <v>492</v>
      </c>
      <c r="H2140" s="189">
        <v>262.02</v>
      </c>
      <c r="I2140" s="190"/>
      <c r="L2140" s="186"/>
      <c r="M2140" s="191"/>
      <c r="T2140" s="192"/>
      <c r="AT2140" s="187" t="s">
        <v>197</v>
      </c>
      <c r="AU2140" s="187" t="s">
        <v>84</v>
      </c>
      <c r="AV2140" s="15" t="s">
        <v>210</v>
      </c>
      <c r="AW2140" s="15" t="s">
        <v>30</v>
      </c>
      <c r="AX2140" s="15" t="s">
        <v>73</v>
      </c>
      <c r="AY2140" s="187" t="s">
        <v>187</v>
      </c>
    </row>
    <row r="2141" spans="2:65" s="14" customFormat="1" ht="11.25">
      <c r="B2141" s="168"/>
      <c r="D2141" s="151" t="s">
        <v>197</v>
      </c>
      <c r="E2141" s="169" t="s">
        <v>1</v>
      </c>
      <c r="F2141" s="170" t="s">
        <v>202</v>
      </c>
      <c r="H2141" s="171">
        <v>262.02</v>
      </c>
      <c r="I2141" s="172"/>
      <c r="L2141" s="168"/>
      <c r="M2141" s="173"/>
      <c r="T2141" s="174"/>
      <c r="AT2141" s="169" t="s">
        <v>197</v>
      </c>
      <c r="AU2141" s="169" t="s">
        <v>84</v>
      </c>
      <c r="AV2141" s="14" t="s">
        <v>193</v>
      </c>
      <c r="AW2141" s="14" t="s">
        <v>30</v>
      </c>
      <c r="AX2141" s="14" t="s">
        <v>80</v>
      </c>
      <c r="AY2141" s="169" t="s">
        <v>187</v>
      </c>
    </row>
    <row r="2142" spans="2:65" s="1" customFormat="1" ht="49.15" customHeight="1">
      <c r="B2142" s="32"/>
      <c r="C2142" s="137" t="s">
        <v>2256</v>
      </c>
      <c r="D2142" s="137" t="s">
        <v>189</v>
      </c>
      <c r="E2142" s="138" t="s">
        <v>2257</v>
      </c>
      <c r="F2142" s="139" t="s">
        <v>2258</v>
      </c>
      <c r="G2142" s="140" t="s">
        <v>217</v>
      </c>
      <c r="H2142" s="141">
        <v>2.7879999999999998</v>
      </c>
      <c r="I2142" s="142"/>
      <c r="J2142" s="143">
        <f>ROUND(I2142*H2142,2)</f>
        <v>0</v>
      </c>
      <c r="K2142" s="144"/>
      <c r="L2142" s="32"/>
      <c r="M2142" s="145" t="s">
        <v>1</v>
      </c>
      <c r="N2142" s="146" t="s">
        <v>39</v>
      </c>
      <c r="P2142" s="147">
        <f>O2142*H2142</f>
        <v>0</v>
      </c>
      <c r="Q2142" s="147">
        <v>0</v>
      </c>
      <c r="R2142" s="147">
        <f>Q2142*H2142</f>
        <v>0</v>
      </c>
      <c r="S2142" s="147">
        <v>0</v>
      </c>
      <c r="T2142" s="148">
        <f>S2142*H2142</f>
        <v>0</v>
      </c>
      <c r="AR2142" s="149" t="s">
        <v>287</v>
      </c>
      <c r="AT2142" s="149" t="s">
        <v>189</v>
      </c>
      <c r="AU2142" s="149" t="s">
        <v>84</v>
      </c>
      <c r="AY2142" s="17" t="s">
        <v>187</v>
      </c>
      <c r="BE2142" s="150">
        <f>IF(N2142="základní",J2142,0)</f>
        <v>0</v>
      </c>
      <c r="BF2142" s="150">
        <f>IF(N2142="snížená",J2142,0)</f>
        <v>0</v>
      </c>
      <c r="BG2142" s="150">
        <f>IF(N2142="zákl. přenesená",J2142,0)</f>
        <v>0</v>
      </c>
      <c r="BH2142" s="150">
        <f>IF(N2142="sníž. přenesená",J2142,0)</f>
        <v>0</v>
      </c>
      <c r="BI2142" s="150">
        <f>IF(N2142="nulová",J2142,0)</f>
        <v>0</v>
      </c>
      <c r="BJ2142" s="17" t="s">
        <v>84</v>
      </c>
      <c r="BK2142" s="150">
        <f>ROUND(I2142*H2142,2)</f>
        <v>0</v>
      </c>
      <c r="BL2142" s="17" t="s">
        <v>287</v>
      </c>
      <c r="BM2142" s="149" t="s">
        <v>2259</v>
      </c>
    </row>
    <row r="2143" spans="2:65" s="1" customFormat="1" ht="117">
      <c r="B2143" s="32"/>
      <c r="D2143" s="151" t="s">
        <v>195</v>
      </c>
      <c r="F2143" s="152" t="s">
        <v>2260</v>
      </c>
      <c r="I2143" s="153"/>
      <c r="L2143" s="32"/>
      <c r="M2143" s="154"/>
      <c r="T2143" s="56"/>
      <c r="AT2143" s="17" t="s">
        <v>195</v>
      </c>
      <c r="AU2143" s="17" t="s">
        <v>84</v>
      </c>
    </row>
    <row r="2144" spans="2:65" s="11" customFormat="1" ht="22.9" customHeight="1">
      <c r="B2144" s="125"/>
      <c r="D2144" s="126" t="s">
        <v>72</v>
      </c>
      <c r="E2144" s="135" t="s">
        <v>2261</v>
      </c>
      <c r="F2144" s="135" t="s">
        <v>2262</v>
      </c>
      <c r="I2144" s="128"/>
      <c r="J2144" s="136">
        <f>BK2144</f>
        <v>0</v>
      </c>
      <c r="L2144" s="125"/>
      <c r="M2144" s="130"/>
      <c r="P2144" s="131">
        <f>SUM(P2145:P2175)</f>
        <v>0</v>
      </c>
      <c r="R2144" s="131">
        <f>SUM(R2145:R2175)</f>
        <v>0</v>
      </c>
      <c r="T2144" s="132">
        <f>SUM(T2145:T2175)</f>
        <v>0</v>
      </c>
      <c r="AR2144" s="126" t="s">
        <v>84</v>
      </c>
      <c r="AT2144" s="133" t="s">
        <v>72</v>
      </c>
      <c r="AU2144" s="133" t="s">
        <v>80</v>
      </c>
      <c r="AY2144" s="126" t="s">
        <v>187</v>
      </c>
      <c r="BK2144" s="134">
        <f>SUM(BK2145:BK2175)</f>
        <v>0</v>
      </c>
    </row>
    <row r="2145" spans="2:65" s="1" customFormat="1" ht="16.5" customHeight="1">
      <c r="B2145" s="32"/>
      <c r="C2145" s="137" t="s">
        <v>2263</v>
      </c>
      <c r="D2145" s="137" t="s">
        <v>189</v>
      </c>
      <c r="E2145" s="138" t="s">
        <v>2264</v>
      </c>
      <c r="F2145" s="139" t="s">
        <v>2265</v>
      </c>
      <c r="G2145" s="140" t="s">
        <v>245</v>
      </c>
      <c r="H2145" s="141">
        <v>310.88</v>
      </c>
      <c r="I2145" s="142"/>
      <c r="J2145" s="143">
        <f>ROUND(I2145*H2145,2)</f>
        <v>0</v>
      </c>
      <c r="K2145" s="144"/>
      <c r="L2145" s="32"/>
      <c r="M2145" s="145" t="s">
        <v>1</v>
      </c>
      <c r="N2145" s="146" t="s">
        <v>39</v>
      </c>
      <c r="P2145" s="147">
        <f>O2145*H2145</f>
        <v>0</v>
      </c>
      <c r="Q2145" s="147">
        <v>0</v>
      </c>
      <c r="R2145" s="147">
        <f>Q2145*H2145</f>
        <v>0</v>
      </c>
      <c r="S2145" s="147">
        <v>0</v>
      </c>
      <c r="T2145" s="148">
        <f>S2145*H2145</f>
        <v>0</v>
      </c>
      <c r="AR2145" s="149" t="s">
        <v>287</v>
      </c>
      <c r="AT2145" s="149" t="s">
        <v>189</v>
      </c>
      <c r="AU2145" s="149" t="s">
        <v>84</v>
      </c>
      <c r="AY2145" s="17" t="s">
        <v>187</v>
      </c>
      <c r="BE2145" s="150">
        <f>IF(N2145="základní",J2145,0)</f>
        <v>0</v>
      </c>
      <c r="BF2145" s="150">
        <f>IF(N2145="snížená",J2145,0)</f>
        <v>0</v>
      </c>
      <c r="BG2145" s="150">
        <f>IF(N2145="zákl. přenesená",J2145,0)</f>
        <v>0</v>
      </c>
      <c r="BH2145" s="150">
        <f>IF(N2145="sníž. přenesená",J2145,0)</f>
        <v>0</v>
      </c>
      <c r="BI2145" s="150">
        <f>IF(N2145="nulová",J2145,0)</f>
        <v>0</v>
      </c>
      <c r="BJ2145" s="17" t="s">
        <v>84</v>
      </c>
      <c r="BK2145" s="150">
        <f>ROUND(I2145*H2145,2)</f>
        <v>0</v>
      </c>
      <c r="BL2145" s="17" t="s">
        <v>287</v>
      </c>
      <c r="BM2145" s="149" t="s">
        <v>2266</v>
      </c>
    </row>
    <row r="2146" spans="2:65" s="1" customFormat="1" ht="58.5">
      <c r="B2146" s="32"/>
      <c r="D2146" s="151" t="s">
        <v>195</v>
      </c>
      <c r="F2146" s="152" t="s">
        <v>2267</v>
      </c>
      <c r="I2146" s="153"/>
      <c r="L2146" s="32"/>
      <c r="M2146" s="154"/>
      <c r="T2146" s="56"/>
      <c r="AT2146" s="17" t="s">
        <v>195</v>
      </c>
      <c r="AU2146" s="17" t="s">
        <v>84</v>
      </c>
    </row>
    <row r="2147" spans="2:65" s="1" customFormat="1" ht="33" customHeight="1">
      <c r="B2147" s="32"/>
      <c r="C2147" s="137" t="s">
        <v>2268</v>
      </c>
      <c r="D2147" s="137" t="s">
        <v>189</v>
      </c>
      <c r="E2147" s="138" t="s">
        <v>2269</v>
      </c>
      <c r="F2147" s="139" t="s">
        <v>2270</v>
      </c>
      <c r="G2147" s="140" t="s">
        <v>245</v>
      </c>
      <c r="H2147" s="141">
        <v>48.86</v>
      </c>
      <c r="I2147" s="142"/>
      <c r="J2147" s="143">
        <f>ROUND(I2147*H2147,2)</f>
        <v>0</v>
      </c>
      <c r="K2147" s="144"/>
      <c r="L2147" s="32"/>
      <c r="M2147" s="145" t="s">
        <v>1</v>
      </c>
      <c r="N2147" s="146" t="s">
        <v>39</v>
      </c>
      <c r="P2147" s="147">
        <f>O2147*H2147</f>
        <v>0</v>
      </c>
      <c r="Q2147" s="147">
        <v>0</v>
      </c>
      <c r="R2147" s="147">
        <f>Q2147*H2147</f>
        <v>0</v>
      </c>
      <c r="S2147" s="147">
        <v>0</v>
      </c>
      <c r="T2147" s="148">
        <f>S2147*H2147</f>
        <v>0</v>
      </c>
      <c r="AR2147" s="149" t="s">
        <v>287</v>
      </c>
      <c r="AT2147" s="149" t="s">
        <v>189</v>
      </c>
      <c r="AU2147" s="149" t="s">
        <v>84</v>
      </c>
      <c r="AY2147" s="17" t="s">
        <v>187</v>
      </c>
      <c r="BE2147" s="150">
        <f>IF(N2147="základní",J2147,0)</f>
        <v>0</v>
      </c>
      <c r="BF2147" s="150">
        <f>IF(N2147="snížená",J2147,0)</f>
        <v>0</v>
      </c>
      <c r="BG2147" s="150">
        <f>IF(N2147="zákl. přenesená",J2147,0)</f>
        <v>0</v>
      </c>
      <c r="BH2147" s="150">
        <f>IF(N2147="sníž. přenesená",J2147,0)</f>
        <v>0</v>
      </c>
      <c r="BI2147" s="150">
        <f>IF(N2147="nulová",J2147,0)</f>
        <v>0</v>
      </c>
      <c r="BJ2147" s="17" t="s">
        <v>84</v>
      </c>
      <c r="BK2147" s="150">
        <f>ROUND(I2147*H2147,2)</f>
        <v>0</v>
      </c>
      <c r="BL2147" s="17" t="s">
        <v>287</v>
      </c>
      <c r="BM2147" s="149" t="s">
        <v>2271</v>
      </c>
    </row>
    <row r="2148" spans="2:65" s="1" customFormat="1" ht="58.5">
      <c r="B2148" s="32"/>
      <c r="D2148" s="151" t="s">
        <v>195</v>
      </c>
      <c r="F2148" s="152" t="s">
        <v>2267</v>
      </c>
      <c r="I2148" s="153"/>
      <c r="L2148" s="32"/>
      <c r="M2148" s="154"/>
      <c r="T2148" s="56"/>
      <c r="AT2148" s="17" t="s">
        <v>195</v>
      </c>
      <c r="AU2148" s="17" t="s">
        <v>84</v>
      </c>
    </row>
    <row r="2149" spans="2:65" s="1" customFormat="1" ht="24.2" customHeight="1">
      <c r="B2149" s="32"/>
      <c r="C2149" s="137" t="s">
        <v>2272</v>
      </c>
      <c r="D2149" s="137" t="s">
        <v>189</v>
      </c>
      <c r="E2149" s="138" t="s">
        <v>2273</v>
      </c>
      <c r="F2149" s="139" t="s">
        <v>2274</v>
      </c>
      <c r="G2149" s="140" t="s">
        <v>245</v>
      </c>
      <c r="H2149" s="141">
        <v>130.72999999999999</v>
      </c>
      <c r="I2149" s="142"/>
      <c r="J2149" s="143">
        <f>ROUND(I2149*H2149,2)</f>
        <v>0</v>
      </c>
      <c r="K2149" s="144"/>
      <c r="L2149" s="32"/>
      <c r="M2149" s="145" t="s">
        <v>1</v>
      </c>
      <c r="N2149" s="146" t="s">
        <v>39</v>
      </c>
      <c r="P2149" s="147">
        <f>O2149*H2149</f>
        <v>0</v>
      </c>
      <c r="Q2149" s="147">
        <v>0</v>
      </c>
      <c r="R2149" s="147">
        <f>Q2149*H2149</f>
        <v>0</v>
      </c>
      <c r="S2149" s="147">
        <v>0</v>
      </c>
      <c r="T2149" s="148">
        <f>S2149*H2149</f>
        <v>0</v>
      </c>
      <c r="AR2149" s="149" t="s">
        <v>287</v>
      </c>
      <c r="AT2149" s="149" t="s">
        <v>189</v>
      </c>
      <c r="AU2149" s="149" t="s">
        <v>84</v>
      </c>
      <c r="AY2149" s="17" t="s">
        <v>187</v>
      </c>
      <c r="BE2149" s="150">
        <f>IF(N2149="základní",J2149,0)</f>
        <v>0</v>
      </c>
      <c r="BF2149" s="150">
        <f>IF(N2149="snížená",J2149,0)</f>
        <v>0</v>
      </c>
      <c r="BG2149" s="150">
        <f>IF(N2149="zákl. přenesená",J2149,0)</f>
        <v>0</v>
      </c>
      <c r="BH2149" s="150">
        <f>IF(N2149="sníž. přenesená",J2149,0)</f>
        <v>0</v>
      </c>
      <c r="BI2149" s="150">
        <f>IF(N2149="nulová",J2149,0)</f>
        <v>0</v>
      </c>
      <c r="BJ2149" s="17" t="s">
        <v>84</v>
      </c>
      <c r="BK2149" s="150">
        <f>ROUND(I2149*H2149,2)</f>
        <v>0</v>
      </c>
      <c r="BL2149" s="17" t="s">
        <v>287</v>
      </c>
      <c r="BM2149" s="149" t="s">
        <v>2275</v>
      </c>
    </row>
    <row r="2150" spans="2:65" s="12" customFormat="1" ht="11.25">
      <c r="B2150" s="155"/>
      <c r="D2150" s="151" t="s">
        <v>197</v>
      </c>
      <c r="E2150" s="156" t="s">
        <v>1</v>
      </c>
      <c r="F2150" s="157" t="s">
        <v>379</v>
      </c>
      <c r="H2150" s="156" t="s">
        <v>1</v>
      </c>
      <c r="I2150" s="158"/>
      <c r="L2150" s="155"/>
      <c r="M2150" s="159"/>
      <c r="T2150" s="160"/>
      <c r="AT2150" s="156" t="s">
        <v>197</v>
      </c>
      <c r="AU2150" s="156" t="s">
        <v>84</v>
      </c>
      <c r="AV2150" s="12" t="s">
        <v>80</v>
      </c>
      <c r="AW2150" s="12" t="s">
        <v>30</v>
      </c>
      <c r="AX2150" s="12" t="s">
        <v>73</v>
      </c>
      <c r="AY2150" s="156" t="s">
        <v>187</v>
      </c>
    </row>
    <row r="2151" spans="2:65" s="12" customFormat="1" ht="11.25">
      <c r="B2151" s="155"/>
      <c r="D2151" s="151" t="s">
        <v>197</v>
      </c>
      <c r="E2151" s="156" t="s">
        <v>1</v>
      </c>
      <c r="F2151" s="157" t="s">
        <v>307</v>
      </c>
      <c r="H2151" s="156" t="s">
        <v>1</v>
      </c>
      <c r="I2151" s="158"/>
      <c r="L2151" s="155"/>
      <c r="M2151" s="159"/>
      <c r="T2151" s="160"/>
      <c r="AT2151" s="156" t="s">
        <v>197</v>
      </c>
      <c r="AU2151" s="156" t="s">
        <v>84</v>
      </c>
      <c r="AV2151" s="12" t="s">
        <v>80</v>
      </c>
      <c r="AW2151" s="12" t="s">
        <v>30</v>
      </c>
      <c r="AX2151" s="12" t="s">
        <v>73</v>
      </c>
      <c r="AY2151" s="156" t="s">
        <v>187</v>
      </c>
    </row>
    <row r="2152" spans="2:65" s="13" customFormat="1" ht="11.25">
      <c r="B2152" s="161"/>
      <c r="D2152" s="151" t="s">
        <v>197</v>
      </c>
      <c r="E2152" s="162" t="s">
        <v>1</v>
      </c>
      <c r="F2152" s="163" t="s">
        <v>2276</v>
      </c>
      <c r="H2152" s="164">
        <v>64.06</v>
      </c>
      <c r="I2152" s="165"/>
      <c r="L2152" s="161"/>
      <c r="M2152" s="166"/>
      <c r="T2152" s="167"/>
      <c r="AT2152" s="162" t="s">
        <v>197</v>
      </c>
      <c r="AU2152" s="162" t="s">
        <v>84</v>
      </c>
      <c r="AV2152" s="13" t="s">
        <v>84</v>
      </c>
      <c r="AW2152" s="13" t="s">
        <v>30</v>
      </c>
      <c r="AX2152" s="13" t="s">
        <v>73</v>
      </c>
      <c r="AY2152" s="162" t="s">
        <v>187</v>
      </c>
    </row>
    <row r="2153" spans="2:65" s="12" customFormat="1" ht="11.25">
      <c r="B2153" s="155"/>
      <c r="D2153" s="151" t="s">
        <v>197</v>
      </c>
      <c r="E2153" s="156" t="s">
        <v>1</v>
      </c>
      <c r="F2153" s="157" t="s">
        <v>311</v>
      </c>
      <c r="H2153" s="156" t="s">
        <v>1</v>
      </c>
      <c r="I2153" s="158"/>
      <c r="L2153" s="155"/>
      <c r="M2153" s="159"/>
      <c r="T2153" s="160"/>
      <c r="AT2153" s="156" t="s">
        <v>197</v>
      </c>
      <c r="AU2153" s="156" t="s">
        <v>84</v>
      </c>
      <c r="AV2153" s="12" t="s">
        <v>80</v>
      </c>
      <c r="AW2153" s="12" t="s">
        <v>30</v>
      </c>
      <c r="AX2153" s="12" t="s">
        <v>73</v>
      </c>
      <c r="AY2153" s="156" t="s">
        <v>187</v>
      </c>
    </row>
    <row r="2154" spans="2:65" s="13" customFormat="1" ht="11.25">
      <c r="B2154" s="161"/>
      <c r="D2154" s="151" t="s">
        <v>197</v>
      </c>
      <c r="E2154" s="162" t="s">
        <v>1</v>
      </c>
      <c r="F2154" s="163" t="s">
        <v>2277</v>
      </c>
      <c r="H2154" s="164">
        <v>66.67</v>
      </c>
      <c r="I2154" s="165"/>
      <c r="L2154" s="161"/>
      <c r="M2154" s="166"/>
      <c r="T2154" s="167"/>
      <c r="AT2154" s="162" t="s">
        <v>197</v>
      </c>
      <c r="AU2154" s="162" t="s">
        <v>84</v>
      </c>
      <c r="AV2154" s="13" t="s">
        <v>84</v>
      </c>
      <c r="AW2154" s="13" t="s">
        <v>30</v>
      </c>
      <c r="AX2154" s="13" t="s">
        <v>73</v>
      </c>
      <c r="AY2154" s="162" t="s">
        <v>187</v>
      </c>
    </row>
    <row r="2155" spans="2:65" s="14" customFormat="1" ht="11.25">
      <c r="B2155" s="168"/>
      <c r="D2155" s="151" t="s">
        <v>197</v>
      </c>
      <c r="E2155" s="169" t="s">
        <v>1</v>
      </c>
      <c r="F2155" s="170" t="s">
        <v>202</v>
      </c>
      <c r="H2155" s="171">
        <v>130.73000000000002</v>
      </c>
      <c r="I2155" s="172"/>
      <c r="L2155" s="168"/>
      <c r="M2155" s="173"/>
      <c r="T2155" s="174"/>
      <c r="AT2155" s="169" t="s">
        <v>197</v>
      </c>
      <c r="AU2155" s="169" t="s">
        <v>84</v>
      </c>
      <c r="AV2155" s="14" t="s">
        <v>193</v>
      </c>
      <c r="AW2155" s="14" t="s">
        <v>30</v>
      </c>
      <c r="AX2155" s="14" t="s">
        <v>80</v>
      </c>
      <c r="AY2155" s="169" t="s">
        <v>187</v>
      </c>
    </row>
    <row r="2156" spans="2:65" s="1" customFormat="1" ht="24.2" customHeight="1">
      <c r="B2156" s="32"/>
      <c r="C2156" s="137" t="s">
        <v>2278</v>
      </c>
      <c r="D2156" s="137" t="s">
        <v>189</v>
      </c>
      <c r="E2156" s="138" t="s">
        <v>2279</v>
      </c>
      <c r="F2156" s="139" t="s">
        <v>2280</v>
      </c>
      <c r="G2156" s="140" t="s">
        <v>245</v>
      </c>
      <c r="H2156" s="141">
        <v>48.86</v>
      </c>
      <c r="I2156" s="142"/>
      <c r="J2156" s="143">
        <f>ROUND(I2156*H2156,2)</f>
        <v>0</v>
      </c>
      <c r="K2156" s="144"/>
      <c r="L2156" s="32"/>
      <c r="M2156" s="145" t="s">
        <v>1</v>
      </c>
      <c r="N2156" s="146" t="s">
        <v>39</v>
      </c>
      <c r="P2156" s="147">
        <f>O2156*H2156</f>
        <v>0</v>
      </c>
      <c r="Q2156" s="147">
        <v>0</v>
      </c>
      <c r="R2156" s="147">
        <f>Q2156*H2156</f>
        <v>0</v>
      </c>
      <c r="S2156" s="147">
        <v>0</v>
      </c>
      <c r="T2156" s="148">
        <f>S2156*H2156</f>
        <v>0</v>
      </c>
      <c r="AR2156" s="149" t="s">
        <v>287</v>
      </c>
      <c r="AT2156" s="149" t="s">
        <v>189</v>
      </c>
      <c r="AU2156" s="149" t="s">
        <v>84</v>
      </c>
      <c r="AY2156" s="17" t="s">
        <v>187</v>
      </c>
      <c r="BE2156" s="150">
        <f>IF(N2156="základní",J2156,0)</f>
        <v>0</v>
      </c>
      <c r="BF2156" s="150">
        <f>IF(N2156="snížená",J2156,0)</f>
        <v>0</v>
      </c>
      <c r="BG2156" s="150">
        <f>IF(N2156="zákl. přenesená",J2156,0)</f>
        <v>0</v>
      </c>
      <c r="BH2156" s="150">
        <f>IF(N2156="sníž. přenesená",J2156,0)</f>
        <v>0</v>
      </c>
      <c r="BI2156" s="150">
        <f>IF(N2156="nulová",J2156,0)</f>
        <v>0</v>
      </c>
      <c r="BJ2156" s="17" t="s">
        <v>84</v>
      </c>
      <c r="BK2156" s="150">
        <f>ROUND(I2156*H2156,2)</f>
        <v>0</v>
      </c>
      <c r="BL2156" s="17" t="s">
        <v>287</v>
      </c>
      <c r="BM2156" s="149" t="s">
        <v>2281</v>
      </c>
    </row>
    <row r="2157" spans="2:65" s="12" customFormat="1" ht="11.25">
      <c r="B2157" s="155"/>
      <c r="D2157" s="151" t="s">
        <v>197</v>
      </c>
      <c r="E2157" s="156" t="s">
        <v>1</v>
      </c>
      <c r="F2157" s="157" t="s">
        <v>207</v>
      </c>
      <c r="H2157" s="156" t="s">
        <v>1</v>
      </c>
      <c r="I2157" s="158"/>
      <c r="L2157" s="155"/>
      <c r="M2157" s="159"/>
      <c r="T2157" s="160"/>
      <c r="AT2157" s="156" t="s">
        <v>197</v>
      </c>
      <c r="AU2157" s="156" t="s">
        <v>84</v>
      </c>
      <c r="AV2157" s="12" t="s">
        <v>80</v>
      </c>
      <c r="AW2157" s="12" t="s">
        <v>30</v>
      </c>
      <c r="AX2157" s="12" t="s">
        <v>73</v>
      </c>
      <c r="AY2157" s="156" t="s">
        <v>187</v>
      </c>
    </row>
    <row r="2158" spans="2:65" s="13" customFormat="1" ht="11.25">
      <c r="B2158" s="161"/>
      <c r="D2158" s="151" t="s">
        <v>197</v>
      </c>
      <c r="E2158" s="162" t="s">
        <v>1</v>
      </c>
      <c r="F2158" s="163" t="s">
        <v>2282</v>
      </c>
      <c r="H2158" s="164">
        <v>23.82</v>
      </c>
      <c r="I2158" s="165"/>
      <c r="L2158" s="161"/>
      <c r="M2158" s="166"/>
      <c r="T2158" s="167"/>
      <c r="AT2158" s="162" t="s">
        <v>197</v>
      </c>
      <c r="AU2158" s="162" t="s">
        <v>84</v>
      </c>
      <c r="AV2158" s="13" t="s">
        <v>84</v>
      </c>
      <c r="AW2158" s="13" t="s">
        <v>30</v>
      </c>
      <c r="AX2158" s="13" t="s">
        <v>73</v>
      </c>
      <c r="AY2158" s="162" t="s">
        <v>187</v>
      </c>
    </row>
    <row r="2159" spans="2:65" s="13" customFormat="1" ht="11.25">
      <c r="B2159" s="161"/>
      <c r="D2159" s="151" t="s">
        <v>197</v>
      </c>
      <c r="E2159" s="162" t="s">
        <v>1</v>
      </c>
      <c r="F2159" s="163" t="s">
        <v>2283</v>
      </c>
      <c r="H2159" s="164">
        <v>25.04</v>
      </c>
      <c r="I2159" s="165"/>
      <c r="L2159" s="161"/>
      <c r="M2159" s="166"/>
      <c r="T2159" s="167"/>
      <c r="AT2159" s="162" t="s">
        <v>197</v>
      </c>
      <c r="AU2159" s="162" t="s">
        <v>84</v>
      </c>
      <c r="AV2159" s="13" t="s">
        <v>84</v>
      </c>
      <c r="AW2159" s="13" t="s">
        <v>30</v>
      </c>
      <c r="AX2159" s="13" t="s">
        <v>73</v>
      </c>
      <c r="AY2159" s="162" t="s">
        <v>187</v>
      </c>
    </row>
    <row r="2160" spans="2:65" s="15" customFormat="1" ht="11.25">
      <c r="B2160" s="186"/>
      <c r="D2160" s="151" t="s">
        <v>197</v>
      </c>
      <c r="E2160" s="187" t="s">
        <v>1</v>
      </c>
      <c r="F2160" s="188" t="s">
        <v>492</v>
      </c>
      <c r="H2160" s="189">
        <v>48.86</v>
      </c>
      <c r="I2160" s="190"/>
      <c r="L2160" s="186"/>
      <c r="M2160" s="191"/>
      <c r="T2160" s="192"/>
      <c r="AT2160" s="187" t="s">
        <v>197</v>
      </c>
      <c r="AU2160" s="187" t="s">
        <v>84</v>
      </c>
      <c r="AV2160" s="15" t="s">
        <v>210</v>
      </c>
      <c r="AW2160" s="15" t="s">
        <v>30</v>
      </c>
      <c r="AX2160" s="15" t="s">
        <v>73</v>
      </c>
      <c r="AY2160" s="187" t="s">
        <v>187</v>
      </c>
    </row>
    <row r="2161" spans="2:65" s="14" customFormat="1" ht="11.25">
      <c r="B2161" s="168"/>
      <c r="D2161" s="151" t="s">
        <v>197</v>
      </c>
      <c r="E2161" s="169" t="s">
        <v>1</v>
      </c>
      <c r="F2161" s="170" t="s">
        <v>202</v>
      </c>
      <c r="H2161" s="171">
        <v>48.86</v>
      </c>
      <c r="I2161" s="172"/>
      <c r="L2161" s="168"/>
      <c r="M2161" s="173"/>
      <c r="T2161" s="174"/>
      <c r="AT2161" s="169" t="s">
        <v>197</v>
      </c>
      <c r="AU2161" s="169" t="s">
        <v>84</v>
      </c>
      <c r="AV2161" s="14" t="s">
        <v>193</v>
      </c>
      <c r="AW2161" s="14" t="s">
        <v>30</v>
      </c>
      <c r="AX2161" s="14" t="s">
        <v>80</v>
      </c>
      <c r="AY2161" s="169" t="s">
        <v>187</v>
      </c>
    </row>
    <row r="2162" spans="2:65" s="1" customFormat="1" ht="24.2" customHeight="1">
      <c r="B2162" s="32"/>
      <c r="C2162" s="175" t="s">
        <v>2284</v>
      </c>
      <c r="D2162" s="175" t="s">
        <v>338</v>
      </c>
      <c r="E2162" s="176" t="s">
        <v>2285</v>
      </c>
      <c r="F2162" s="177" t="s">
        <v>2286</v>
      </c>
      <c r="G2162" s="178" t="s">
        <v>245</v>
      </c>
      <c r="H2162" s="179">
        <v>53.746000000000002</v>
      </c>
      <c r="I2162" s="180"/>
      <c r="J2162" s="181">
        <f>ROUND(I2162*H2162,2)</f>
        <v>0</v>
      </c>
      <c r="K2162" s="182"/>
      <c r="L2162" s="183"/>
      <c r="M2162" s="184" t="s">
        <v>1</v>
      </c>
      <c r="N2162" s="185" t="s">
        <v>39</v>
      </c>
      <c r="P2162" s="147">
        <f>O2162*H2162</f>
        <v>0</v>
      </c>
      <c r="Q2162" s="147">
        <v>0</v>
      </c>
      <c r="R2162" s="147">
        <f>Q2162*H2162</f>
        <v>0</v>
      </c>
      <c r="S2162" s="147">
        <v>0</v>
      </c>
      <c r="T2162" s="148">
        <f>S2162*H2162</f>
        <v>0</v>
      </c>
      <c r="AR2162" s="149" t="s">
        <v>388</v>
      </c>
      <c r="AT2162" s="149" t="s">
        <v>338</v>
      </c>
      <c r="AU2162" s="149" t="s">
        <v>84</v>
      </c>
      <c r="AY2162" s="17" t="s">
        <v>187</v>
      </c>
      <c r="BE2162" s="150">
        <f>IF(N2162="základní",J2162,0)</f>
        <v>0</v>
      </c>
      <c r="BF2162" s="150">
        <f>IF(N2162="snížená",J2162,0)</f>
        <v>0</v>
      </c>
      <c r="BG2162" s="150">
        <f>IF(N2162="zákl. přenesená",J2162,0)</f>
        <v>0</v>
      </c>
      <c r="BH2162" s="150">
        <f>IF(N2162="sníž. přenesená",J2162,0)</f>
        <v>0</v>
      </c>
      <c r="BI2162" s="150">
        <f>IF(N2162="nulová",J2162,0)</f>
        <v>0</v>
      </c>
      <c r="BJ2162" s="17" t="s">
        <v>84</v>
      </c>
      <c r="BK2162" s="150">
        <f>ROUND(I2162*H2162,2)</f>
        <v>0</v>
      </c>
      <c r="BL2162" s="17" t="s">
        <v>287</v>
      </c>
      <c r="BM2162" s="149" t="s">
        <v>2287</v>
      </c>
    </row>
    <row r="2163" spans="2:65" s="13" customFormat="1" ht="11.25">
      <c r="B2163" s="161"/>
      <c r="D2163" s="151" t="s">
        <v>197</v>
      </c>
      <c r="E2163" s="162" t="s">
        <v>1</v>
      </c>
      <c r="F2163" s="163" t="s">
        <v>2288</v>
      </c>
      <c r="H2163" s="164">
        <v>53.746000000000002</v>
      </c>
      <c r="I2163" s="165"/>
      <c r="L2163" s="161"/>
      <c r="M2163" s="166"/>
      <c r="T2163" s="167"/>
      <c r="AT2163" s="162" t="s">
        <v>197</v>
      </c>
      <c r="AU2163" s="162" t="s">
        <v>84</v>
      </c>
      <c r="AV2163" s="13" t="s">
        <v>84</v>
      </c>
      <c r="AW2163" s="13" t="s">
        <v>30</v>
      </c>
      <c r="AX2163" s="13" t="s">
        <v>73</v>
      </c>
      <c r="AY2163" s="162" t="s">
        <v>187</v>
      </c>
    </row>
    <row r="2164" spans="2:65" s="14" customFormat="1" ht="11.25">
      <c r="B2164" s="168"/>
      <c r="D2164" s="151" t="s">
        <v>197</v>
      </c>
      <c r="E2164" s="169" t="s">
        <v>1</v>
      </c>
      <c r="F2164" s="170" t="s">
        <v>202</v>
      </c>
      <c r="H2164" s="171">
        <v>53.746000000000002</v>
      </c>
      <c r="I2164" s="172"/>
      <c r="L2164" s="168"/>
      <c r="M2164" s="173"/>
      <c r="T2164" s="174"/>
      <c r="AT2164" s="169" t="s">
        <v>197</v>
      </c>
      <c r="AU2164" s="169" t="s">
        <v>84</v>
      </c>
      <c r="AV2164" s="14" t="s">
        <v>193</v>
      </c>
      <c r="AW2164" s="14" t="s">
        <v>30</v>
      </c>
      <c r="AX2164" s="14" t="s">
        <v>80</v>
      </c>
      <c r="AY2164" s="169" t="s">
        <v>187</v>
      </c>
    </row>
    <row r="2165" spans="2:65" s="1" customFormat="1" ht="24.2" customHeight="1">
      <c r="B2165" s="32"/>
      <c r="C2165" s="137" t="s">
        <v>2289</v>
      </c>
      <c r="D2165" s="137" t="s">
        <v>189</v>
      </c>
      <c r="E2165" s="138" t="s">
        <v>2290</v>
      </c>
      <c r="F2165" s="139" t="s">
        <v>2291</v>
      </c>
      <c r="G2165" s="140" t="s">
        <v>397</v>
      </c>
      <c r="H2165" s="141">
        <v>30</v>
      </c>
      <c r="I2165" s="142"/>
      <c r="J2165" s="143">
        <f>ROUND(I2165*H2165,2)</f>
        <v>0</v>
      </c>
      <c r="K2165" s="144"/>
      <c r="L2165" s="32"/>
      <c r="M2165" s="145" t="s">
        <v>1</v>
      </c>
      <c r="N2165" s="146" t="s">
        <v>39</v>
      </c>
      <c r="P2165" s="147">
        <f>O2165*H2165</f>
        <v>0</v>
      </c>
      <c r="Q2165" s="147">
        <v>0</v>
      </c>
      <c r="R2165" s="147">
        <f>Q2165*H2165</f>
        <v>0</v>
      </c>
      <c r="S2165" s="147">
        <v>0</v>
      </c>
      <c r="T2165" s="148">
        <f>S2165*H2165</f>
        <v>0</v>
      </c>
      <c r="AR2165" s="149" t="s">
        <v>287</v>
      </c>
      <c r="AT2165" s="149" t="s">
        <v>189</v>
      </c>
      <c r="AU2165" s="149" t="s">
        <v>84</v>
      </c>
      <c r="AY2165" s="17" t="s">
        <v>187</v>
      </c>
      <c r="BE2165" s="150">
        <f>IF(N2165="základní",J2165,0)</f>
        <v>0</v>
      </c>
      <c r="BF2165" s="150">
        <f>IF(N2165="snížená",J2165,0)</f>
        <v>0</v>
      </c>
      <c r="BG2165" s="150">
        <f>IF(N2165="zákl. přenesená",J2165,0)</f>
        <v>0</v>
      </c>
      <c r="BH2165" s="150">
        <f>IF(N2165="sníž. přenesená",J2165,0)</f>
        <v>0</v>
      </c>
      <c r="BI2165" s="150">
        <f>IF(N2165="nulová",J2165,0)</f>
        <v>0</v>
      </c>
      <c r="BJ2165" s="17" t="s">
        <v>84</v>
      </c>
      <c r="BK2165" s="150">
        <f>ROUND(I2165*H2165,2)</f>
        <v>0</v>
      </c>
      <c r="BL2165" s="17" t="s">
        <v>287</v>
      </c>
      <c r="BM2165" s="149" t="s">
        <v>2292</v>
      </c>
    </row>
    <row r="2166" spans="2:65" s="1" customFormat="1" ht="21.75" customHeight="1">
      <c r="B2166" s="32"/>
      <c r="C2166" s="137" t="s">
        <v>2293</v>
      </c>
      <c r="D2166" s="137" t="s">
        <v>189</v>
      </c>
      <c r="E2166" s="138" t="s">
        <v>2294</v>
      </c>
      <c r="F2166" s="139" t="s">
        <v>2295</v>
      </c>
      <c r="G2166" s="140" t="s">
        <v>397</v>
      </c>
      <c r="H2166" s="141">
        <v>55</v>
      </c>
      <c r="I2166" s="142"/>
      <c r="J2166" s="143">
        <f>ROUND(I2166*H2166,2)</f>
        <v>0</v>
      </c>
      <c r="K2166" s="144"/>
      <c r="L2166" s="32"/>
      <c r="M2166" s="145" t="s">
        <v>1</v>
      </c>
      <c r="N2166" s="146" t="s">
        <v>39</v>
      </c>
      <c r="P2166" s="147">
        <f>O2166*H2166</f>
        <v>0</v>
      </c>
      <c r="Q2166" s="147">
        <v>0</v>
      </c>
      <c r="R2166" s="147">
        <f>Q2166*H2166</f>
        <v>0</v>
      </c>
      <c r="S2166" s="147">
        <v>0</v>
      </c>
      <c r="T2166" s="148">
        <f>S2166*H2166</f>
        <v>0</v>
      </c>
      <c r="AR2166" s="149" t="s">
        <v>287</v>
      </c>
      <c r="AT2166" s="149" t="s">
        <v>189</v>
      </c>
      <c r="AU2166" s="149" t="s">
        <v>84</v>
      </c>
      <c r="AY2166" s="17" t="s">
        <v>187</v>
      </c>
      <c r="BE2166" s="150">
        <f>IF(N2166="základní",J2166,0)</f>
        <v>0</v>
      </c>
      <c r="BF2166" s="150">
        <f>IF(N2166="snížená",J2166,0)</f>
        <v>0</v>
      </c>
      <c r="BG2166" s="150">
        <f>IF(N2166="zákl. přenesená",J2166,0)</f>
        <v>0</v>
      </c>
      <c r="BH2166" s="150">
        <f>IF(N2166="sníž. přenesená",J2166,0)</f>
        <v>0</v>
      </c>
      <c r="BI2166" s="150">
        <f>IF(N2166="nulová",J2166,0)</f>
        <v>0</v>
      </c>
      <c r="BJ2166" s="17" t="s">
        <v>84</v>
      </c>
      <c r="BK2166" s="150">
        <f>ROUND(I2166*H2166,2)</f>
        <v>0</v>
      </c>
      <c r="BL2166" s="17" t="s">
        <v>287</v>
      </c>
      <c r="BM2166" s="149" t="s">
        <v>2296</v>
      </c>
    </row>
    <row r="2167" spans="2:65" s="1" customFormat="1" ht="16.5" customHeight="1">
      <c r="B2167" s="32"/>
      <c r="C2167" s="175" t="s">
        <v>2297</v>
      </c>
      <c r="D2167" s="175" t="s">
        <v>338</v>
      </c>
      <c r="E2167" s="176" t="s">
        <v>2298</v>
      </c>
      <c r="F2167" s="177" t="s">
        <v>2299</v>
      </c>
      <c r="G2167" s="178" t="s">
        <v>397</v>
      </c>
      <c r="H2167" s="179">
        <v>56.1</v>
      </c>
      <c r="I2167" s="180"/>
      <c r="J2167" s="181">
        <f>ROUND(I2167*H2167,2)</f>
        <v>0</v>
      </c>
      <c r="K2167" s="182"/>
      <c r="L2167" s="183"/>
      <c r="M2167" s="184" t="s">
        <v>1</v>
      </c>
      <c r="N2167" s="185" t="s">
        <v>39</v>
      </c>
      <c r="P2167" s="147">
        <f>O2167*H2167</f>
        <v>0</v>
      </c>
      <c r="Q2167" s="147">
        <v>0</v>
      </c>
      <c r="R2167" s="147">
        <f>Q2167*H2167</f>
        <v>0</v>
      </c>
      <c r="S2167" s="147">
        <v>0</v>
      </c>
      <c r="T2167" s="148">
        <f>S2167*H2167</f>
        <v>0</v>
      </c>
      <c r="AR2167" s="149" t="s">
        <v>388</v>
      </c>
      <c r="AT2167" s="149" t="s">
        <v>338</v>
      </c>
      <c r="AU2167" s="149" t="s">
        <v>84</v>
      </c>
      <c r="AY2167" s="17" t="s">
        <v>187</v>
      </c>
      <c r="BE2167" s="150">
        <f>IF(N2167="základní",J2167,0)</f>
        <v>0</v>
      </c>
      <c r="BF2167" s="150">
        <f>IF(N2167="snížená",J2167,0)</f>
        <v>0</v>
      </c>
      <c r="BG2167" s="150">
        <f>IF(N2167="zákl. přenesená",J2167,0)</f>
        <v>0</v>
      </c>
      <c r="BH2167" s="150">
        <f>IF(N2167="sníž. přenesená",J2167,0)</f>
        <v>0</v>
      </c>
      <c r="BI2167" s="150">
        <f>IF(N2167="nulová",J2167,0)</f>
        <v>0</v>
      </c>
      <c r="BJ2167" s="17" t="s">
        <v>84</v>
      </c>
      <c r="BK2167" s="150">
        <f>ROUND(I2167*H2167,2)</f>
        <v>0</v>
      </c>
      <c r="BL2167" s="17" t="s">
        <v>287</v>
      </c>
      <c r="BM2167" s="149" t="s">
        <v>2300</v>
      </c>
    </row>
    <row r="2168" spans="2:65" s="13" customFormat="1" ht="11.25">
      <c r="B2168" s="161"/>
      <c r="D2168" s="151" t="s">
        <v>197</v>
      </c>
      <c r="E2168" s="162" t="s">
        <v>1</v>
      </c>
      <c r="F2168" s="163" t="s">
        <v>2301</v>
      </c>
      <c r="H2168" s="164">
        <v>56.1</v>
      </c>
      <c r="I2168" s="165"/>
      <c r="L2168" s="161"/>
      <c r="M2168" s="166"/>
      <c r="T2168" s="167"/>
      <c r="AT2168" s="162" t="s">
        <v>197</v>
      </c>
      <c r="AU2168" s="162" t="s">
        <v>84</v>
      </c>
      <c r="AV2168" s="13" t="s">
        <v>84</v>
      </c>
      <c r="AW2168" s="13" t="s">
        <v>30</v>
      </c>
      <c r="AX2168" s="13" t="s">
        <v>73</v>
      </c>
      <c r="AY2168" s="162" t="s">
        <v>187</v>
      </c>
    </row>
    <row r="2169" spans="2:65" s="14" customFormat="1" ht="11.25">
      <c r="B2169" s="168"/>
      <c r="D2169" s="151" t="s">
        <v>197</v>
      </c>
      <c r="E2169" s="169" t="s">
        <v>1</v>
      </c>
      <c r="F2169" s="170" t="s">
        <v>202</v>
      </c>
      <c r="H2169" s="171">
        <v>56.1</v>
      </c>
      <c r="I2169" s="172"/>
      <c r="L2169" s="168"/>
      <c r="M2169" s="173"/>
      <c r="T2169" s="174"/>
      <c r="AT2169" s="169" t="s">
        <v>197</v>
      </c>
      <c r="AU2169" s="169" t="s">
        <v>84</v>
      </c>
      <c r="AV2169" s="14" t="s">
        <v>193</v>
      </c>
      <c r="AW2169" s="14" t="s">
        <v>30</v>
      </c>
      <c r="AX2169" s="14" t="s">
        <v>80</v>
      </c>
      <c r="AY2169" s="169" t="s">
        <v>187</v>
      </c>
    </row>
    <row r="2170" spans="2:65" s="1" customFormat="1" ht="24.2" customHeight="1">
      <c r="B2170" s="32"/>
      <c r="C2170" s="137" t="s">
        <v>2302</v>
      </c>
      <c r="D2170" s="137" t="s">
        <v>189</v>
      </c>
      <c r="E2170" s="138" t="s">
        <v>2303</v>
      </c>
      <c r="F2170" s="139" t="s">
        <v>2304</v>
      </c>
      <c r="G2170" s="140" t="s">
        <v>245</v>
      </c>
      <c r="H2170" s="141">
        <v>48.86</v>
      </c>
      <c r="I2170" s="142"/>
      <c r="J2170" s="143">
        <f>ROUND(I2170*H2170,2)</f>
        <v>0</v>
      </c>
      <c r="K2170" s="144"/>
      <c r="L2170" s="32"/>
      <c r="M2170" s="145" t="s">
        <v>1</v>
      </c>
      <c r="N2170" s="146" t="s">
        <v>39</v>
      </c>
      <c r="P2170" s="147">
        <f>O2170*H2170</f>
        <v>0</v>
      </c>
      <c r="Q2170" s="147">
        <v>0</v>
      </c>
      <c r="R2170" s="147">
        <f>Q2170*H2170</f>
        <v>0</v>
      </c>
      <c r="S2170" s="147">
        <v>0</v>
      </c>
      <c r="T2170" s="148">
        <f>S2170*H2170</f>
        <v>0</v>
      </c>
      <c r="AR2170" s="149" t="s">
        <v>287</v>
      </c>
      <c r="AT2170" s="149" t="s">
        <v>189</v>
      </c>
      <c r="AU2170" s="149" t="s">
        <v>84</v>
      </c>
      <c r="AY2170" s="17" t="s">
        <v>187</v>
      </c>
      <c r="BE2170" s="150">
        <f>IF(N2170="základní",J2170,0)</f>
        <v>0</v>
      </c>
      <c r="BF2170" s="150">
        <f>IF(N2170="snížená",J2170,0)</f>
        <v>0</v>
      </c>
      <c r="BG2170" s="150">
        <f>IF(N2170="zákl. přenesená",J2170,0)</f>
        <v>0</v>
      </c>
      <c r="BH2170" s="150">
        <f>IF(N2170="sníž. přenesená",J2170,0)</f>
        <v>0</v>
      </c>
      <c r="BI2170" s="150">
        <f>IF(N2170="nulová",J2170,0)</f>
        <v>0</v>
      </c>
      <c r="BJ2170" s="17" t="s">
        <v>84</v>
      </c>
      <c r="BK2170" s="150">
        <f>ROUND(I2170*H2170,2)</f>
        <v>0</v>
      </c>
      <c r="BL2170" s="17" t="s">
        <v>287</v>
      </c>
      <c r="BM2170" s="149" t="s">
        <v>2305</v>
      </c>
    </row>
    <row r="2171" spans="2:65" s="1" customFormat="1" ht="39">
      <c r="B2171" s="32"/>
      <c r="D2171" s="151" t="s">
        <v>195</v>
      </c>
      <c r="F2171" s="152" t="s">
        <v>2306</v>
      </c>
      <c r="I2171" s="153"/>
      <c r="L2171" s="32"/>
      <c r="M2171" s="154"/>
      <c r="T2171" s="56"/>
      <c r="AT2171" s="17" t="s">
        <v>195</v>
      </c>
      <c r="AU2171" s="17" t="s">
        <v>84</v>
      </c>
    </row>
    <row r="2172" spans="2:65" s="1" customFormat="1" ht="24.2" customHeight="1">
      <c r="B2172" s="32"/>
      <c r="C2172" s="137" t="s">
        <v>2307</v>
      </c>
      <c r="D2172" s="137" t="s">
        <v>189</v>
      </c>
      <c r="E2172" s="138" t="s">
        <v>2308</v>
      </c>
      <c r="F2172" s="139" t="s">
        <v>2309</v>
      </c>
      <c r="G2172" s="140" t="s">
        <v>245</v>
      </c>
      <c r="H2172" s="141">
        <v>48.86</v>
      </c>
      <c r="I2172" s="142"/>
      <c r="J2172" s="143">
        <f>ROUND(I2172*H2172,2)</f>
        <v>0</v>
      </c>
      <c r="K2172" s="144"/>
      <c r="L2172" s="32"/>
      <c r="M2172" s="145" t="s">
        <v>1</v>
      </c>
      <c r="N2172" s="146" t="s">
        <v>39</v>
      </c>
      <c r="P2172" s="147">
        <f>O2172*H2172</f>
        <v>0</v>
      </c>
      <c r="Q2172" s="147">
        <v>0</v>
      </c>
      <c r="R2172" s="147">
        <f>Q2172*H2172</f>
        <v>0</v>
      </c>
      <c r="S2172" s="147">
        <v>0</v>
      </c>
      <c r="T2172" s="148">
        <f>S2172*H2172</f>
        <v>0</v>
      </c>
      <c r="AR2172" s="149" t="s">
        <v>287</v>
      </c>
      <c r="AT2172" s="149" t="s">
        <v>189</v>
      </c>
      <c r="AU2172" s="149" t="s">
        <v>84</v>
      </c>
      <c r="AY2172" s="17" t="s">
        <v>187</v>
      </c>
      <c r="BE2172" s="150">
        <f>IF(N2172="základní",J2172,0)</f>
        <v>0</v>
      </c>
      <c r="BF2172" s="150">
        <f>IF(N2172="snížená",J2172,0)</f>
        <v>0</v>
      </c>
      <c r="BG2172" s="150">
        <f>IF(N2172="zákl. přenesená",J2172,0)</f>
        <v>0</v>
      </c>
      <c r="BH2172" s="150">
        <f>IF(N2172="sníž. přenesená",J2172,0)</f>
        <v>0</v>
      </c>
      <c r="BI2172" s="150">
        <f>IF(N2172="nulová",J2172,0)</f>
        <v>0</v>
      </c>
      <c r="BJ2172" s="17" t="s">
        <v>84</v>
      </c>
      <c r="BK2172" s="150">
        <f>ROUND(I2172*H2172,2)</f>
        <v>0</v>
      </c>
      <c r="BL2172" s="17" t="s">
        <v>287</v>
      </c>
      <c r="BM2172" s="149" t="s">
        <v>2310</v>
      </c>
    </row>
    <row r="2173" spans="2:65" s="1" customFormat="1" ht="39">
      <c r="B2173" s="32"/>
      <c r="D2173" s="151" t="s">
        <v>195</v>
      </c>
      <c r="F2173" s="152" t="s">
        <v>2306</v>
      </c>
      <c r="I2173" s="153"/>
      <c r="L2173" s="32"/>
      <c r="M2173" s="154"/>
      <c r="T2173" s="56"/>
      <c r="AT2173" s="17" t="s">
        <v>195</v>
      </c>
      <c r="AU2173" s="17" t="s">
        <v>84</v>
      </c>
    </row>
    <row r="2174" spans="2:65" s="1" customFormat="1" ht="49.15" customHeight="1">
      <c r="B2174" s="32"/>
      <c r="C2174" s="137" t="s">
        <v>2311</v>
      </c>
      <c r="D2174" s="137" t="s">
        <v>189</v>
      </c>
      <c r="E2174" s="138" t="s">
        <v>2312</v>
      </c>
      <c r="F2174" s="139" t="s">
        <v>2313</v>
      </c>
      <c r="G2174" s="140" t="s">
        <v>217</v>
      </c>
      <c r="H2174" s="141">
        <v>0.19</v>
      </c>
      <c r="I2174" s="142"/>
      <c r="J2174" s="143">
        <f>ROUND(I2174*H2174,2)</f>
        <v>0</v>
      </c>
      <c r="K2174" s="144"/>
      <c r="L2174" s="32"/>
      <c r="M2174" s="145" t="s">
        <v>1</v>
      </c>
      <c r="N2174" s="146" t="s">
        <v>39</v>
      </c>
      <c r="P2174" s="147">
        <f>O2174*H2174</f>
        <v>0</v>
      </c>
      <c r="Q2174" s="147">
        <v>0</v>
      </c>
      <c r="R2174" s="147">
        <f>Q2174*H2174</f>
        <v>0</v>
      </c>
      <c r="S2174" s="147">
        <v>0</v>
      </c>
      <c r="T2174" s="148">
        <f>S2174*H2174</f>
        <v>0</v>
      </c>
      <c r="AR2174" s="149" t="s">
        <v>287</v>
      </c>
      <c r="AT2174" s="149" t="s">
        <v>189</v>
      </c>
      <c r="AU2174" s="149" t="s">
        <v>84</v>
      </c>
      <c r="AY2174" s="17" t="s">
        <v>187</v>
      </c>
      <c r="BE2174" s="150">
        <f>IF(N2174="základní",J2174,0)</f>
        <v>0</v>
      </c>
      <c r="BF2174" s="150">
        <f>IF(N2174="snížená",J2174,0)</f>
        <v>0</v>
      </c>
      <c r="BG2174" s="150">
        <f>IF(N2174="zákl. přenesená",J2174,0)</f>
        <v>0</v>
      </c>
      <c r="BH2174" s="150">
        <f>IF(N2174="sníž. přenesená",J2174,0)</f>
        <v>0</v>
      </c>
      <c r="BI2174" s="150">
        <f>IF(N2174="nulová",J2174,0)</f>
        <v>0</v>
      </c>
      <c r="BJ2174" s="17" t="s">
        <v>84</v>
      </c>
      <c r="BK2174" s="150">
        <f>ROUND(I2174*H2174,2)</f>
        <v>0</v>
      </c>
      <c r="BL2174" s="17" t="s">
        <v>287</v>
      </c>
      <c r="BM2174" s="149" t="s">
        <v>2314</v>
      </c>
    </row>
    <row r="2175" spans="2:65" s="1" customFormat="1" ht="117">
      <c r="B2175" s="32"/>
      <c r="D2175" s="151" t="s">
        <v>195</v>
      </c>
      <c r="F2175" s="152" t="s">
        <v>1951</v>
      </c>
      <c r="I2175" s="153"/>
      <c r="L2175" s="32"/>
      <c r="M2175" s="154"/>
      <c r="T2175" s="56"/>
      <c r="AT2175" s="17" t="s">
        <v>195</v>
      </c>
      <c r="AU2175" s="17" t="s">
        <v>84</v>
      </c>
    </row>
    <row r="2176" spans="2:65" s="11" customFormat="1" ht="22.9" customHeight="1">
      <c r="B2176" s="125"/>
      <c r="D2176" s="126" t="s">
        <v>72</v>
      </c>
      <c r="E2176" s="135" t="s">
        <v>2315</v>
      </c>
      <c r="F2176" s="135" t="s">
        <v>2316</v>
      </c>
      <c r="I2176" s="128"/>
      <c r="J2176" s="136">
        <f>BK2176</f>
        <v>0</v>
      </c>
      <c r="L2176" s="125"/>
      <c r="M2176" s="130"/>
      <c r="P2176" s="131">
        <f>SUM(P2177:P2251)</f>
        <v>0</v>
      </c>
      <c r="R2176" s="131">
        <f>SUM(R2177:R2251)</f>
        <v>0</v>
      </c>
      <c r="T2176" s="132">
        <f>SUM(T2177:T2251)</f>
        <v>0</v>
      </c>
      <c r="AR2176" s="126" t="s">
        <v>84</v>
      </c>
      <c r="AT2176" s="133" t="s">
        <v>72</v>
      </c>
      <c r="AU2176" s="133" t="s">
        <v>80</v>
      </c>
      <c r="AY2176" s="126" t="s">
        <v>187</v>
      </c>
      <c r="BK2176" s="134">
        <f>SUM(BK2177:BK2251)</f>
        <v>0</v>
      </c>
    </row>
    <row r="2177" spans="2:65" s="1" customFormat="1" ht="24.2" customHeight="1">
      <c r="B2177" s="32"/>
      <c r="C2177" s="137" t="s">
        <v>2317</v>
      </c>
      <c r="D2177" s="137" t="s">
        <v>189</v>
      </c>
      <c r="E2177" s="138" t="s">
        <v>2318</v>
      </c>
      <c r="F2177" s="139" t="s">
        <v>2319</v>
      </c>
      <c r="G2177" s="140" t="s">
        <v>245</v>
      </c>
      <c r="H2177" s="141">
        <v>155.73599999999999</v>
      </c>
      <c r="I2177" s="142"/>
      <c r="J2177" s="143">
        <f>ROUND(I2177*H2177,2)</f>
        <v>0</v>
      </c>
      <c r="K2177" s="144"/>
      <c r="L2177" s="32"/>
      <c r="M2177" s="145" t="s">
        <v>1</v>
      </c>
      <c r="N2177" s="146" t="s">
        <v>39</v>
      </c>
      <c r="P2177" s="147">
        <f>O2177*H2177</f>
        <v>0</v>
      </c>
      <c r="Q2177" s="147">
        <v>0</v>
      </c>
      <c r="R2177" s="147">
        <f>Q2177*H2177</f>
        <v>0</v>
      </c>
      <c r="S2177" s="147">
        <v>0</v>
      </c>
      <c r="T2177" s="148">
        <f>S2177*H2177</f>
        <v>0</v>
      </c>
      <c r="AR2177" s="149" t="s">
        <v>287</v>
      </c>
      <c r="AT2177" s="149" t="s">
        <v>189</v>
      </c>
      <c r="AU2177" s="149" t="s">
        <v>84</v>
      </c>
      <c r="AY2177" s="17" t="s">
        <v>187</v>
      </c>
      <c r="BE2177" s="150">
        <f>IF(N2177="základní",J2177,0)</f>
        <v>0</v>
      </c>
      <c r="BF2177" s="150">
        <f>IF(N2177="snížená",J2177,0)</f>
        <v>0</v>
      </c>
      <c r="BG2177" s="150">
        <f>IF(N2177="zákl. přenesená",J2177,0)</f>
        <v>0</v>
      </c>
      <c r="BH2177" s="150">
        <f>IF(N2177="sníž. přenesená",J2177,0)</f>
        <v>0</v>
      </c>
      <c r="BI2177" s="150">
        <f>IF(N2177="nulová",J2177,0)</f>
        <v>0</v>
      </c>
      <c r="BJ2177" s="17" t="s">
        <v>84</v>
      </c>
      <c r="BK2177" s="150">
        <f>ROUND(I2177*H2177,2)</f>
        <v>0</v>
      </c>
      <c r="BL2177" s="17" t="s">
        <v>287</v>
      </c>
      <c r="BM2177" s="149" t="s">
        <v>2320</v>
      </c>
    </row>
    <row r="2178" spans="2:65" s="1" customFormat="1" ht="78">
      <c r="B2178" s="32"/>
      <c r="D2178" s="151" t="s">
        <v>195</v>
      </c>
      <c r="F2178" s="152" t="s">
        <v>2321</v>
      </c>
      <c r="I2178" s="153"/>
      <c r="L2178" s="32"/>
      <c r="M2178" s="154"/>
      <c r="T2178" s="56"/>
      <c r="AT2178" s="17" t="s">
        <v>195</v>
      </c>
      <c r="AU2178" s="17" t="s">
        <v>84</v>
      </c>
    </row>
    <row r="2179" spans="2:65" s="12" customFormat="1" ht="11.25">
      <c r="B2179" s="155"/>
      <c r="D2179" s="151" t="s">
        <v>197</v>
      </c>
      <c r="E2179" s="156" t="s">
        <v>1</v>
      </c>
      <c r="F2179" s="157" t="s">
        <v>207</v>
      </c>
      <c r="H2179" s="156" t="s">
        <v>1</v>
      </c>
      <c r="I2179" s="158"/>
      <c r="L2179" s="155"/>
      <c r="M2179" s="159"/>
      <c r="T2179" s="160"/>
      <c r="AT2179" s="156" t="s">
        <v>197</v>
      </c>
      <c r="AU2179" s="156" t="s">
        <v>84</v>
      </c>
      <c r="AV2179" s="12" t="s">
        <v>80</v>
      </c>
      <c r="AW2179" s="12" t="s">
        <v>30</v>
      </c>
      <c r="AX2179" s="12" t="s">
        <v>73</v>
      </c>
      <c r="AY2179" s="156" t="s">
        <v>187</v>
      </c>
    </row>
    <row r="2180" spans="2:65" s="13" customFormat="1" ht="11.25">
      <c r="B2180" s="161"/>
      <c r="D2180" s="151" t="s">
        <v>197</v>
      </c>
      <c r="E2180" s="162" t="s">
        <v>1</v>
      </c>
      <c r="F2180" s="163" t="s">
        <v>2322</v>
      </c>
      <c r="H2180" s="164">
        <v>155.73599999999999</v>
      </c>
      <c r="I2180" s="165"/>
      <c r="L2180" s="161"/>
      <c r="M2180" s="166"/>
      <c r="T2180" s="167"/>
      <c r="AT2180" s="162" t="s">
        <v>197</v>
      </c>
      <c r="AU2180" s="162" t="s">
        <v>84</v>
      </c>
      <c r="AV2180" s="13" t="s">
        <v>84</v>
      </c>
      <c r="AW2180" s="13" t="s">
        <v>30</v>
      </c>
      <c r="AX2180" s="13" t="s">
        <v>73</v>
      </c>
      <c r="AY2180" s="162" t="s">
        <v>187</v>
      </c>
    </row>
    <row r="2181" spans="2:65" s="14" customFormat="1" ht="11.25">
      <c r="B2181" s="168"/>
      <c r="D2181" s="151" t="s">
        <v>197</v>
      </c>
      <c r="E2181" s="169" t="s">
        <v>1</v>
      </c>
      <c r="F2181" s="170" t="s">
        <v>202</v>
      </c>
      <c r="H2181" s="171">
        <v>155.73599999999999</v>
      </c>
      <c r="I2181" s="172"/>
      <c r="L2181" s="168"/>
      <c r="M2181" s="173"/>
      <c r="T2181" s="174"/>
      <c r="AT2181" s="169" t="s">
        <v>197</v>
      </c>
      <c r="AU2181" s="169" t="s">
        <v>84</v>
      </c>
      <c r="AV2181" s="14" t="s">
        <v>193</v>
      </c>
      <c r="AW2181" s="14" t="s">
        <v>30</v>
      </c>
      <c r="AX2181" s="14" t="s">
        <v>80</v>
      </c>
      <c r="AY2181" s="169" t="s">
        <v>187</v>
      </c>
    </row>
    <row r="2182" spans="2:65" s="1" customFormat="1" ht="24.2" customHeight="1">
      <c r="B2182" s="32"/>
      <c r="C2182" s="137" t="s">
        <v>2323</v>
      </c>
      <c r="D2182" s="137" t="s">
        <v>189</v>
      </c>
      <c r="E2182" s="138" t="s">
        <v>2324</v>
      </c>
      <c r="F2182" s="139" t="s">
        <v>2325</v>
      </c>
      <c r="G2182" s="140" t="s">
        <v>245</v>
      </c>
      <c r="H2182" s="141">
        <v>155.73599999999999</v>
      </c>
      <c r="I2182" s="142"/>
      <c r="J2182" s="143">
        <f>ROUND(I2182*H2182,2)</f>
        <v>0</v>
      </c>
      <c r="K2182" s="144"/>
      <c r="L2182" s="32"/>
      <c r="M2182" s="145" t="s">
        <v>1</v>
      </c>
      <c r="N2182" s="146" t="s">
        <v>39</v>
      </c>
      <c r="P2182" s="147">
        <f>O2182*H2182</f>
        <v>0</v>
      </c>
      <c r="Q2182" s="147">
        <v>0</v>
      </c>
      <c r="R2182" s="147">
        <f>Q2182*H2182</f>
        <v>0</v>
      </c>
      <c r="S2182" s="147">
        <v>0</v>
      </c>
      <c r="T2182" s="148">
        <f>S2182*H2182</f>
        <v>0</v>
      </c>
      <c r="AR2182" s="149" t="s">
        <v>287</v>
      </c>
      <c r="AT2182" s="149" t="s">
        <v>189</v>
      </c>
      <c r="AU2182" s="149" t="s">
        <v>84</v>
      </c>
      <c r="AY2182" s="17" t="s">
        <v>187</v>
      </c>
      <c r="BE2182" s="150">
        <f>IF(N2182="základní",J2182,0)</f>
        <v>0</v>
      </c>
      <c r="BF2182" s="150">
        <f>IF(N2182="snížená",J2182,0)</f>
        <v>0</v>
      </c>
      <c r="BG2182" s="150">
        <f>IF(N2182="zákl. přenesená",J2182,0)</f>
        <v>0</v>
      </c>
      <c r="BH2182" s="150">
        <f>IF(N2182="sníž. přenesená",J2182,0)</f>
        <v>0</v>
      </c>
      <c r="BI2182" s="150">
        <f>IF(N2182="nulová",J2182,0)</f>
        <v>0</v>
      </c>
      <c r="BJ2182" s="17" t="s">
        <v>84</v>
      </c>
      <c r="BK2182" s="150">
        <f>ROUND(I2182*H2182,2)</f>
        <v>0</v>
      </c>
      <c r="BL2182" s="17" t="s">
        <v>287</v>
      </c>
      <c r="BM2182" s="149" t="s">
        <v>2326</v>
      </c>
    </row>
    <row r="2183" spans="2:65" s="1" customFormat="1" ht="78">
      <c r="B2183" s="32"/>
      <c r="D2183" s="151" t="s">
        <v>195</v>
      </c>
      <c r="F2183" s="152" t="s">
        <v>2321</v>
      </c>
      <c r="I2183" s="153"/>
      <c r="L2183" s="32"/>
      <c r="M2183" s="154"/>
      <c r="T2183" s="56"/>
      <c r="AT2183" s="17" t="s">
        <v>195</v>
      </c>
      <c r="AU2183" s="17" t="s">
        <v>84</v>
      </c>
    </row>
    <row r="2184" spans="2:65" s="12" customFormat="1" ht="11.25">
      <c r="B2184" s="155"/>
      <c r="D2184" s="151" t="s">
        <v>197</v>
      </c>
      <c r="E2184" s="156" t="s">
        <v>1</v>
      </c>
      <c r="F2184" s="157" t="s">
        <v>207</v>
      </c>
      <c r="H2184" s="156" t="s">
        <v>1</v>
      </c>
      <c r="I2184" s="158"/>
      <c r="L2184" s="155"/>
      <c r="M2184" s="159"/>
      <c r="T2184" s="160"/>
      <c r="AT2184" s="156" t="s">
        <v>197</v>
      </c>
      <c r="AU2184" s="156" t="s">
        <v>84</v>
      </c>
      <c r="AV2184" s="12" t="s">
        <v>80</v>
      </c>
      <c r="AW2184" s="12" t="s">
        <v>30</v>
      </c>
      <c r="AX2184" s="12" t="s">
        <v>73</v>
      </c>
      <c r="AY2184" s="156" t="s">
        <v>187</v>
      </c>
    </row>
    <row r="2185" spans="2:65" s="13" customFormat="1" ht="11.25">
      <c r="B2185" s="161"/>
      <c r="D2185" s="151" t="s">
        <v>197</v>
      </c>
      <c r="E2185" s="162" t="s">
        <v>1</v>
      </c>
      <c r="F2185" s="163" t="s">
        <v>2322</v>
      </c>
      <c r="H2185" s="164">
        <v>155.73599999999999</v>
      </c>
      <c r="I2185" s="165"/>
      <c r="L2185" s="161"/>
      <c r="M2185" s="166"/>
      <c r="T2185" s="167"/>
      <c r="AT2185" s="162" t="s">
        <v>197</v>
      </c>
      <c r="AU2185" s="162" t="s">
        <v>84</v>
      </c>
      <c r="AV2185" s="13" t="s">
        <v>84</v>
      </c>
      <c r="AW2185" s="13" t="s">
        <v>30</v>
      </c>
      <c r="AX2185" s="13" t="s">
        <v>73</v>
      </c>
      <c r="AY2185" s="162" t="s">
        <v>187</v>
      </c>
    </row>
    <row r="2186" spans="2:65" s="14" customFormat="1" ht="11.25">
      <c r="B2186" s="168"/>
      <c r="D2186" s="151" t="s">
        <v>197</v>
      </c>
      <c r="E2186" s="169" t="s">
        <v>1</v>
      </c>
      <c r="F2186" s="170" t="s">
        <v>202</v>
      </c>
      <c r="H2186" s="171">
        <v>155.73599999999999</v>
      </c>
      <c r="I2186" s="172"/>
      <c r="L2186" s="168"/>
      <c r="M2186" s="173"/>
      <c r="T2186" s="174"/>
      <c r="AT2186" s="169" t="s">
        <v>197</v>
      </c>
      <c r="AU2186" s="169" t="s">
        <v>84</v>
      </c>
      <c r="AV2186" s="14" t="s">
        <v>193</v>
      </c>
      <c r="AW2186" s="14" t="s">
        <v>30</v>
      </c>
      <c r="AX2186" s="14" t="s">
        <v>80</v>
      </c>
      <c r="AY2186" s="169" t="s">
        <v>187</v>
      </c>
    </row>
    <row r="2187" spans="2:65" s="1" customFormat="1" ht="37.9" customHeight="1">
      <c r="B2187" s="32"/>
      <c r="C2187" s="137" t="s">
        <v>2327</v>
      </c>
      <c r="D2187" s="137" t="s">
        <v>189</v>
      </c>
      <c r="E2187" s="138" t="s">
        <v>2328</v>
      </c>
      <c r="F2187" s="139" t="s">
        <v>2329</v>
      </c>
      <c r="G2187" s="140" t="s">
        <v>245</v>
      </c>
      <c r="H2187" s="141">
        <v>136.17599999999999</v>
      </c>
      <c r="I2187" s="142"/>
      <c r="J2187" s="143">
        <f>ROUND(I2187*H2187,2)</f>
        <v>0</v>
      </c>
      <c r="K2187" s="144"/>
      <c r="L2187" s="32"/>
      <c r="M2187" s="145" t="s">
        <v>1</v>
      </c>
      <c r="N2187" s="146" t="s">
        <v>39</v>
      </c>
      <c r="P2187" s="147">
        <f>O2187*H2187</f>
        <v>0</v>
      </c>
      <c r="Q2187" s="147">
        <v>0</v>
      </c>
      <c r="R2187" s="147">
        <f>Q2187*H2187</f>
        <v>0</v>
      </c>
      <c r="S2187" s="147">
        <v>0</v>
      </c>
      <c r="T2187" s="148">
        <f>S2187*H2187</f>
        <v>0</v>
      </c>
      <c r="AR2187" s="149" t="s">
        <v>287</v>
      </c>
      <c r="AT2187" s="149" t="s">
        <v>189</v>
      </c>
      <c r="AU2187" s="149" t="s">
        <v>84</v>
      </c>
      <c r="AY2187" s="17" t="s">
        <v>187</v>
      </c>
      <c r="BE2187" s="150">
        <f>IF(N2187="základní",J2187,0)</f>
        <v>0</v>
      </c>
      <c r="BF2187" s="150">
        <f>IF(N2187="snížená",J2187,0)</f>
        <v>0</v>
      </c>
      <c r="BG2187" s="150">
        <f>IF(N2187="zákl. přenesená",J2187,0)</f>
        <v>0</v>
      </c>
      <c r="BH2187" s="150">
        <f>IF(N2187="sníž. přenesená",J2187,0)</f>
        <v>0</v>
      </c>
      <c r="BI2187" s="150">
        <f>IF(N2187="nulová",J2187,0)</f>
        <v>0</v>
      </c>
      <c r="BJ2187" s="17" t="s">
        <v>84</v>
      </c>
      <c r="BK2187" s="150">
        <f>ROUND(I2187*H2187,2)</f>
        <v>0</v>
      </c>
      <c r="BL2187" s="17" t="s">
        <v>287</v>
      </c>
      <c r="BM2187" s="149" t="s">
        <v>2330</v>
      </c>
    </row>
    <row r="2188" spans="2:65" s="1" customFormat="1" ht="29.25">
      <c r="B2188" s="32"/>
      <c r="D2188" s="151" t="s">
        <v>195</v>
      </c>
      <c r="F2188" s="152" t="s">
        <v>2331</v>
      </c>
      <c r="I2188" s="153"/>
      <c r="L2188" s="32"/>
      <c r="M2188" s="154"/>
      <c r="T2188" s="56"/>
      <c r="AT2188" s="17" t="s">
        <v>195</v>
      </c>
      <c r="AU2188" s="17" t="s">
        <v>84</v>
      </c>
    </row>
    <row r="2189" spans="2:65" s="12" customFormat="1" ht="11.25">
      <c r="B2189" s="155"/>
      <c r="D2189" s="151" t="s">
        <v>197</v>
      </c>
      <c r="E2189" s="156" t="s">
        <v>1</v>
      </c>
      <c r="F2189" s="157" t="s">
        <v>207</v>
      </c>
      <c r="H2189" s="156" t="s">
        <v>1</v>
      </c>
      <c r="I2189" s="158"/>
      <c r="L2189" s="155"/>
      <c r="M2189" s="159"/>
      <c r="T2189" s="160"/>
      <c r="AT2189" s="156" t="s">
        <v>197</v>
      </c>
      <c r="AU2189" s="156" t="s">
        <v>84</v>
      </c>
      <c r="AV2189" s="12" t="s">
        <v>80</v>
      </c>
      <c r="AW2189" s="12" t="s">
        <v>30</v>
      </c>
      <c r="AX2189" s="12" t="s">
        <v>73</v>
      </c>
      <c r="AY2189" s="156" t="s">
        <v>187</v>
      </c>
    </row>
    <row r="2190" spans="2:65" s="12" customFormat="1" ht="11.25">
      <c r="B2190" s="155"/>
      <c r="D2190" s="151" t="s">
        <v>197</v>
      </c>
      <c r="E2190" s="156" t="s">
        <v>1</v>
      </c>
      <c r="F2190" s="157" t="s">
        <v>307</v>
      </c>
      <c r="H2190" s="156" t="s">
        <v>1</v>
      </c>
      <c r="I2190" s="158"/>
      <c r="L2190" s="155"/>
      <c r="M2190" s="159"/>
      <c r="T2190" s="160"/>
      <c r="AT2190" s="156" t="s">
        <v>197</v>
      </c>
      <c r="AU2190" s="156" t="s">
        <v>84</v>
      </c>
      <c r="AV2190" s="12" t="s">
        <v>80</v>
      </c>
      <c r="AW2190" s="12" t="s">
        <v>30</v>
      </c>
      <c r="AX2190" s="12" t="s">
        <v>73</v>
      </c>
      <c r="AY2190" s="156" t="s">
        <v>187</v>
      </c>
    </row>
    <row r="2191" spans="2:65" s="13" customFormat="1" ht="11.25">
      <c r="B2191" s="161"/>
      <c r="D2191" s="151" t="s">
        <v>197</v>
      </c>
      <c r="E2191" s="162" t="s">
        <v>1</v>
      </c>
      <c r="F2191" s="163" t="s">
        <v>2332</v>
      </c>
      <c r="H2191" s="164">
        <v>37.966000000000001</v>
      </c>
      <c r="I2191" s="165"/>
      <c r="L2191" s="161"/>
      <c r="M2191" s="166"/>
      <c r="T2191" s="167"/>
      <c r="AT2191" s="162" t="s">
        <v>197</v>
      </c>
      <c r="AU2191" s="162" t="s">
        <v>84</v>
      </c>
      <c r="AV2191" s="13" t="s">
        <v>84</v>
      </c>
      <c r="AW2191" s="13" t="s">
        <v>30</v>
      </c>
      <c r="AX2191" s="13" t="s">
        <v>73</v>
      </c>
      <c r="AY2191" s="162" t="s">
        <v>187</v>
      </c>
    </row>
    <row r="2192" spans="2:65" s="13" customFormat="1" ht="11.25">
      <c r="B2192" s="161"/>
      <c r="D2192" s="151" t="s">
        <v>197</v>
      </c>
      <c r="E2192" s="162" t="s">
        <v>1</v>
      </c>
      <c r="F2192" s="163" t="s">
        <v>393</v>
      </c>
      <c r="H2192" s="164">
        <v>-2.758</v>
      </c>
      <c r="I2192" s="165"/>
      <c r="L2192" s="161"/>
      <c r="M2192" s="166"/>
      <c r="T2192" s="167"/>
      <c r="AT2192" s="162" t="s">
        <v>197</v>
      </c>
      <c r="AU2192" s="162" t="s">
        <v>84</v>
      </c>
      <c r="AV2192" s="13" t="s">
        <v>84</v>
      </c>
      <c r="AW2192" s="13" t="s">
        <v>30</v>
      </c>
      <c r="AX2192" s="13" t="s">
        <v>73</v>
      </c>
      <c r="AY2192" s="162" t="s">
        <v>187</v>
      </c>
    </row>
    <row r="2193" spans="2:65" s="13" customFormat="1" ht="11.25">
      <c r="B2193" s="161"/>
      <c r="D2193" s="151" t="s">
        <v>197</v>
      </c>
      <c r="E2193" s="162" t="s">
        <v>1</v>
      </c>
      <c r="F2193" s="163" t="s">
        <v>2333</v>
      </c>
      <c r="H2193" s="164">
        <v>35.26</v>
      </c>
      <c r="I2193" s="165"/>
      <c r="L2193" s="161"/>
      <c r="M2193" s="166"/>
      <c r="T2193" s="167"/>
      <c r="AT2193" s="162" t="s">
        <v>197</v>
      </c>
      <c r="AU2193" s="162" t="s">
        <v>84</v>
      </c>
      <c r="AV2193" s="13" t="s">
        <v>84</v>
      </c>
      <c r="AW2193" s="13" t="s">
        <v>30</v>
      </c>
      <c r="AX2193" s="13" t="s">
        <v>73</v>
      </c>
      <c r="AY2193" s="162" t="s">
        <v>187</v>
      </c>
    </row>
    <row r="2194" spans="2:65" s="13" customFormat="1" ht="11.25">
      <c r="B2194" s="161"/>
      <c r="D2194" s="151" t="s">
        <v>197</v>
      </c>
      <c r="E2194" s="162" t="s">
        <v>1</v>
      </c>
      <c r="F2194" s="163" t="s">
        <v>2334</v>
      </c>
      <c r="H2194" s="164">
        <v>-2.38</v>
      </c>
      <c r="I2194" s="165"/>
      <c r="L2194" s="161"/>
      <c r="M2194" s="166"/>
      <c r="T2194" s="167"/>
      <c r="AT2194" s="162" t="s">
        <v>197</v>
      </c>
      <c r="AU2194" s="162" t="s">
        <v>84</v>
      </c>
      <c r="AV2194" s="13" t="s">
        <v>84</v>
      </c>
      <c r="AW2194" s="13" t="s">
        <v>30</v>
      </c>
      <c r="AX2194" s="13" t="s">
        <v>73</v>
      </c>
      <c r="AY2194" s="162" t="s">
        <v>187</v>
      </c>
    </row>
    <row r="2195" spans="2:65" s="12" customFormat="1" ht="11.25">
      <c r="B2195" s="155"/>
      <c r="D2195" s="151" t="s">
        <v>197</v>
      </c>
      <c r="E2195" s="156" t="s">
        <v>1</v>
      </c>
      <c r="F2195" s="157" t="s">
        <v>311</v>
      </c>
      <c r="H2195" s="156" t="s">
        <v>1</v>
      </c>
      <c r="I2195" s="158"/>
      <c r="L2195" s="155"/>
      <c r="M2195" s="159"/>
      <c r="T2195" s="160"/>
      <c r="AT2195" s="156" t="s">
        <v>197</v>
      </c>
      <c r="AU2195" s="156" t="s">
        <v>84</v>
      </c>
      <c r="AV2195" s="12" t="s">
        <v>80</v>
      </c>
      <c r="AW2195" s="12" t="s">
        <v>30</v>
      </c>
      <c r="AX2195" s="12" t="s">
        <v>73</v>
      </c>
      <c r="AY2195" s="156" t="s">
        <v>187</v>
      </c>
    </row>
    <row r="2196" spans="2:65" s="13" customFormat="1" ht="11.25">
      <c r="B2196" s="161"/>
      <c r="D2196" s="151" t="s">
        <v>197</v>
      </c>
      <c r="E2196" s="162" t="s">
        <v>1</v>
      </c>
      <c r="F2196" s="163" t="s">
        <v>2332</v>
      </c>
      <c r="H2196" s="164">
        <v>37.966000000000001</v>
      </c>
      <c r="I2196" s="165"/>
      <c r="L2196" s="161"/>
      <c r="M2196" s="166"/>
      <c r="T2196" s="167"/>
      <c r="AT2196" s="162" t="s">
        <v>197</v>
      </c>
      <c r="AU2196" s="162" t="s">
        <v>84</v>
      </c>
      <c r="AV2196" s="13" t="s">
        <v>84</v>
      </c>
      <c r="AW2196" s="13" t="s">
        <v>30</v>
      </c>
      <c r="AX2196" s="13" t="s">
        <v>73</v>
      </c>
      <c r="AY2196" s="162" t="s">
        <v>187</v>
      </c>
    </row>
    <row r="2197" spans="2:65" s="13" customFormat="1" ht="11.25">
      <c r="B2197" s="161"/>
      <c r="D2197" s="151" t="s">
        <v>197</v>
      </c>
      <c r="E2197" s="162" t="s">
        <v>1</v>
      </c>
      <c r="F2197" s="163" t="s">
        <v>393</v>
      </c>
      <c r="H2197" s="164">
        <v>-2.758</v>
      </c>
      <c r="I2197" s="165"/>
      <c r="L2197" s="161"/>
      <c r="M2197" s="166"/>
      <c r="T2197" s="167"/>
      <c r="AT2197" s="162" t="s">
        <v>197</v>
      </c>
      <c r="AU2197" s="162" t="s">
        <v>84</v>
      </c>
      <c r="AV2197" s="13" t="s">
        <v>84</v>
      </c>
      <c r="AW2197" s="13" t="s">
        <v>30</v>
      </c>
      <c r="AX2197" s="13" t="s">
        <v>73</v>
      </c>
      <c r="AY2197" s="162" t="s">
        <v>187</v>
      </c>
    </row>
    <row r="2198" spans="2:65" s="13" customFormat="1" ht="11.25">
      <c r="B2198" s="161"/>
      <c r="D2198" s="151" t="s">
        <v>197</v>
      </c>
      <c r="E2198" s="162" t="s">
        <v>1</v>
      </c>
      <c r="F2198" s="163" t="s">
        <v>2333</v>
      </c>
      <c r="H2198" s="164">
        <v>35.26</v>
      </c>
      <c r="I2198" s="165"/>
      <c r="L2198" s="161"/>
      <c r="M2198" s="166"/>
      <c r="T2198" s="167"/>
      <c r="AT2198" s="162" t="s">
        <v>197</v>
      </c>
      <c r="AU2198" s="162" t="s">
        <v>84</v>
      </c>
      <c r="AV2198" s="13" t="s">
        <v>84</v>
      </c>
      <c r="AW2198" s="13" t="s">
        <v>30</v>
      </c>
      <c r="AX2198" s="13" t="s">
        <v>73</v>
      </c>
      <c r="AY2198" s="162" t="s">
        <v>187</v>
      </c>
    </row>
    <row r="2199" spans="2:65" s="13" customFormat="1" ht="11.25">
      <c r="B2199" s="161"/>
      <c r="D2199" s="151" t="s">
        <v>197</v>
      </c>
      <c r="E2199" s="162" t="s">
        <v>1</v>
      </c>
      <c r="F2199" s="163" t="s">
        <v>2334</v>
      </c>
      <c r="H2199" s="164">
        <v>-2.38</v>
      </c>
      <c r="I2199" s="165"/>
      <c r="L2199" s="161"/>
      <c r="M2199" s="166"/>
      <c r="T2199" s="167"/>
      <c r="AT2199" s="162" t="s">
        <v>197</v>
      </c>
      <c r="AU2199" s="162" t="s">
        <v>84</v>
      </c>
      <c r="AV2199" s="13" t="s">
        <v>84</v>
      </c>
      <c r="AW2199" s="13" t="s">
        <v>30</v>
      </c>
      <c r="AX2199" s="13" t="s">
        <v>73</v>
      </c>
      <c r="AY2199" s="162" t="s">
        <v>187</v>
      </c>
    </row>
    <row r="2200" spans="2:65" s="14" customFormat="1" ht="11.25">
      <c r="B2200" s="168"/>
      <c r="D2200" s="151" t="s">
        <v>197</v>
      </c>
      <c r="E2200" s="169" t="s">
        <v>1</v>
      </c>
      <c r="F2200" s="170" t="s">
        <v>202</v>
      </c>
      <c r="H2200" s="171">
        <v>136.17600000000002</v>
      </c>
      <c r="I2200" s="172"/>
      <c r="L2200" s="168"/>
      <c r="M2200" s="173"/>
      <c r="T2200" s="174"/>
      <c r="AT2200" s="169" t="s">
        <v>197</v>
      </c>
      <c r="AU2200" s="169" t="s">
        <v>84</v>
      </c>
      <c r="AV2200" s="14" t="s">
        <v>193</v>
      </c>
      <c r="AW2200" s="14" t="s">
        <v>30</v>
      </c>
      <c r="AX2200" s="14" t="s">
        <v>80</v>
      </c>
      <c r="AY2200" s="169" t="s">
        <v>187</v>
      </c>
    </row>
    <row r="2201" spans="2:65" s="1" customFormat="1" ht="16.5" customHeight="1">
      <c r="B2201" s="32"/>
      <c r="C2201" s="175" t="s">
        <v>2335</v>
      </c>
      <c r="D2201" s="175" t="s">
        <v>338</v>
      </c>
      <c r="E2201" s="176" t="s">
        <v>2336</v>
      </c>
      <c r="F2201" s="177" t="s">
        <v>2337</v>
      </c>
      <c r="G2201" s="178" t="s">
        <v>245</v>
      </c>
      <c r="H2201" s="179">
        <v>149.79400000000001</v>
      </c>
      <c r="I2201" s="180"/>
      <c r="J2201" s="181">
        <f>ROUND(I2201*H2201,2)</f>
        <v>0</v>
      </c>
      <c r="K2201" s="182"/>
      <c r="L2201" s="183"/>
      <c r="M2201" s="184" t="s">
        <v>1</v>
      </c>
      <c r="N2201" s="185" t="s">
        <v>39</v>
      </c>
      <c r="P2201" s="147">
        <f>O2201*H2201</f>
        <v>0</v>
      </c>
      <c r="Q2201" s="147">
        <v>0</v>
      </c>
      <c r="R2201" s="147">
        <f>Q2201*H2201</f>
        <v>0</v>
      </c>
      <c r="S2201" s="147">
        <v>0</v>
      </c>
      <c r="T2201" s="148">
        <f>S2201*H2201</f>
        <v>0</v>
      </c>
      <c r="AR2201" s="149" t="s">
        <v>388</v>
      </c>
      <c r="AT2201" s="149" t="s">
        <v>338</v>
      </c>
      <c r="AU2201" s="149" t="s">
        <v>84</v>
      </c>
      <c r="AY2201" s="17" t="s">
        <v>187</v>
      </c>
      <c r="BE2201" s="150">
        <f>IF(N2201="základní",J2201,0)</f>
        <v>0</v>
      </c>
      <c r="BF2201" s="150">
        <f>IF(N2201="snížená",J2201,0)</f>
        <v>0</v>
      </c>
      <c r="BG2201" s="150">
        <f>IF(N2201="zákl. přenesená",J2201,0)</f>
        <v>0</v>
      </c>
      <c r="BH2201" s="150">
        <f>IF(N2201="sníž. přenesená",J2201,0)</f>
        <v>0</v>
      </c>
      <c r="BI2201" s="150">
        <f>IF(N2201="nulová",J2201,0)</f>
        <v>0</v>
      </c>
      <c r="BJ2201" s="17" t="s">
        <v>84</v>
      </c>
      <c r="BK2201" s="150">
        <f>ROUND(I2201*H2201,2)</f>
        <v>0</v>
      </c>
      <c r="BL2201" s="17" t="s">
        <v>287</v>
      </c>
      <c r="BM2201" s="149" t="s">
        <v>2338</v>
      </c>
    </row>
    <row r="2202" spans="2:65" s="13" customFormat="1" ht="11.25">
      <c r="B2202" s="161"/>
      <c r="D2202" s="151" t="s">
        <v>197</v>
      </c>
      <c r="E2202" s="162" t="s">
        <v>1</v>
      </c>
      <c r="F2202" s="163" t="s">
        <v>2339</v>
      </c>
      <c r="H2202" s="164">
        <v>149.79400000000001</v>
      </c>
      <c r="I2202" s="165"/>
      <c r="L2202" s="161"/>
      <c r="M2202" s="166"/>
      <c r="T2202" s="167"/>
      <c r="AT2202" s="162" t="s">
        <v>197</v>
      </c>
      <c r="AU2202" s="162" t="s">
        <v>84</v>
      </c>
      <c r="AV2202" s="13" t="s">
        <v>84</v>
      </c>
      <c r="AW2202" s="13" t="s">
        <v>30</v>
      </c>
      <c r="AX2202" s="13" t="s">
        <v>73</v>
      </c>
      <c r="AY2202" s="162" t="s">
        <v>187</v>
      </c>
    </row>
    <row r="2203" spans="2:65" s="14" customFormat="1" ht="11.25">
      <c r="B2203" s="168"/>
      <c r="D2203" s="151" t="s">
        <v>197</v>
      </c>
      <c r="E2203" s="169" t="s">
        <v>1</v>
      </c>
      <c r="F2203" s="170" t="s">
        <v>202</v>
      </c>
      <c r="H2203" s="171">
        <v>149.79400000000001</v>
      </c>
      <c r="I2203" s="172"/>
      <c r="L2203" s="168"/>
      <c r="M2203" s="173"/>
      <c r="T2203" s="174"/>
      <c r="AT2203" s="169" t="s">
        <v>197</v>
      </c>
      <c r="AU2203" s="169" t="s">
        <v>84</v>
      </c>
      <c r="AV2203" s="14" t="s">
        <v>193</v>
      </c>
      <c r="AW2203" s="14" t="s">
        <v>30</v>
      </c>
      <c r="AX2203" s="14" t="s">
        <v>80</v>
      </c>
      <c r="AY2203" s="169" t="s">
        <v>187</v>
      </c>
    </row>
    <row r="2204" spans="2:65" s="1" customFormat="1" ht="37.9" customHeight="1">
      <c r="B2204" s="32"/>
      <c r="C2204" s="137" t="s">
        <v>2340</v>
      </c>
      <c r="D2204" s="137" t="s">
        <v>189</v>
      </c>
      <c r="E2204" s="138" t="s">
        <v>2341</v>
      </c>
      <c r="F2204" s="139" t="s">
        <v>2342</v>
      </c>
      <c r="G2204" s="140" t="s">
        <v>245</v>
      </c>
      <c r="H2204" s="141">
        <v>19.559999999999999</v>
      </c>
      <c r="I2204" s="142"/>
      <c r="J2204" s="143">
        <f>ROUND(I2204*H2204,2)</f>
        <v>0</v>
      </c>
      <c r="K2204" s="144"/>
      <c r="L2204" s="32"/>
      <c r="M2204" s="145" t="s">
        <v>1</v>
      </c>
      <c r="N2204" s="146" t="s">
        <v>39</v>
      </c>
      <c r="P2204" s="147">
        <f>O2204*H2204</f>
        <v>0</v>
      </c>
      <c r="Q2204" s="147">
        <v>0</v>
      </c>
      <c r="R2204" s="147">
        <f>Q2204*H2204</f>
        <v>0</v>
      </c>
      <c r="S2204" s="147">
        <v>0</v>
      </c>
      <c r="T2204" s="148">
        <f>S2204*H2204</f>
        <v>0</v>
      </c>
      <c r="AR2204" s="149" t="s">
        <v>287</v>
      </c>
      <c r="AT2204" s="149" t="s">
        <v>189</v>
      </c>
      <c r="AU2204" s="149" t="s">
        <v>84</v>
      </c>
      <c r="AY2204" s="17" t="s">
        <v>187</v>
      </c>
      <c r="BE2204" s="150">
        <f>IF(N2204="základní",J2204,0)</f>
        <v>0</v>
      </c>
      <c r="BF2204" s="150">
        <f>IF(N2204="snížená",J2204,0)</f>
        <v>0</v>
      </c>
      <c r="BG2204" s="150">
        <f>IF(N2204="zákl. přenesená",J2204,0)</f>
        <v>0</v>
      </c>
      <c r="BH2204" s="150">
        <f>IF(N2204="sníž. přenesená",J2204,0)</f>
        <v>0</v>
      </c>
      <c r="BI2204" s="150">
        <f>IF(N2204="nulová",J2204,0)</f>
        <v>0</v>
      </c>
      <c r="BJ2204" s="17" t="s">
        <v>84</v>
      </c>
      <c r="BK2204" s="150">
        <f>ROUND(I2204*H2204,2)</f>
        <v>0</v>
      </c>
      <c r="BL2204" s="17" t="s">
        <v>287</v>
      </c>
      <c r="BM2204" s="149" t="s">
        <v>2343</v>
      </c>
    </row>
    <row r="2205" spans="2:65" s="1" customFormat="1" ht="29.25">
      <c r="B2205" s="32"/>
      <c r="D2205" s="151" t="s">
        <v>195</v>
      </c>
      <c r="F2205" s="152" t="s">
        <v>2331</v>
      </c>
      <c r="I2205" s="153"/>
      <c r="L2205" s="32"/>
      <c r="M2205" s="154"/>
      <c r="T2205" s="56"/>
      <c r="AT2205" s="17" t="s">
        <v>195</v>
      </c>
      <c r="AU2205" s="17" t="s">
        <v>84</v>
      </c>
    </row>
    <row r="2206" spans="2:65" s="12" customFormat="1" ht="11.25">
      <c r="B2206" s="155"/>
      <c r="D2206" s="151" t="s">
        <v>197</v>
      </c>
      <c r="E2206" s="156" t="s">
        <v>1</v>
      </c>
      <c r="F2206" s="157" t="s">
        <v>207</v>
      </c>
      <c r="H2206" s="156" t="s">
        <v>1</v>
      </c>
      <c r="I2206" s="158"/>
      <c r="L2206" s="155"/>
      <c r="M2206" s="159"/>
      <c r="T2206" s="160"/>
      <c r="AT2206" s="156" t="s">
        <v>197</v>
      </c>
      <c r="AU2206" s="156" t="s">
        <v>84</v>
      </c>
      <c r="AV2206" s="12" t="s">
        <v>80</v>
      </c>
      <c r="AW2206" s="12" t="s">
        <v>30</v>
      </c>
      <c r="AX2206" s="12" t="s">
        <v>73</v>
      </c>
      <c r="AY2206" s="156" t="s">
        <v>187</v>
      </c>
    </row>
    <row r="2207" spans="2:65" s="12" customFormat="1" ht="11.25">
      <c r="B2207" s="155"/>
      <c r="D2207" s="151" t="s">
        <v>197</v>
      </c>
      <c r="E2207" s="156" t="s">
        <v>1</v>
      </c>
      <c r="F2207" s="157" t="s">
        <v>307</v>
      </c>
      <c r="H2207" s="156" t="s">
        <v>1</v>
      </c>
      <c r="I2207" s="158"/>
      <c r="L2207" s="155"/>
      <c r="M2207" s="159"/>
      <c r="T2207" s="160"/>
      <c r="AT2207" s="156" t="s">
        <v>197</v>
      </c>
      <c r="AU2207" s="156" t="s">
        <v>84</v>
      </c>
      <c r="AV2207" s="12" t="s">
        <v>80</v>
      </c>
      <c r="AW2207" s="12" t="s">
        <v>30</v>
      </c>
      <c r="AX2207" s="12" t="s">
        <v>73</v>
      </c>
      <c r="AY2207" s="156" t="s">
        <v>187</v>
      </c>
    </row>
    <row r="2208" spans="2:65" s="13" customFormat="1" ht="11.25">
      <c r="B2208" s="161"/>
      <c r="D2208" s="151" t="s">
        <v>197</v>
      </c>
      <c r="E2208" s="162" t="s">
        <v>1</v>
      </c>
      <c r="F2208" s="163" t="s">
        <v>2344</v>
      </c>
      <c r="H2208" s="164">
        <v>4.74</v>
      </c>
      <c r="I2208" s="165"/>
      <c r="L2208" s="161"/>
      <c r="M2208" s="166"/>
      <c r="T2208" s="167"/>
      <c r="AT2208" s="162" t="s">
        <v>197</v>
      </c>
      <c r="AU2208" s="162" t="s">
        <v>84</v>
      </c>
      <c r="AV2208" s="13" t="s">
        <v>84</v>
      </c>
      <c r="AW2208" s="13" t="s">
        <v>30</v>
      </c>
      <c r="AX2208" s="13" t="s">
        <v>73</v>
      </c>
      <c r="AY2208" s="162" t="s">
        <v>187</v>
      </c>
    </row>
    <row r="2209" spans="2:65" s="13" customFormat="1" ht="11.25">
      <c r="B2209" s="161"/>
      <c r="D2209" s="151" t="s">
        <v>197</v>
      </c>
      <c r="E2209" s="162" t="s">
        <v>1</v>
      </c>
      <c r="F2209" s="163" t="s">
        <v>2345</v>
      </c>
      <c r="H2209" s="164">
        <v>5.04</v>
      </c>
      <c r="I2209" s="165"/>
      <c r="L2209" s="161"/>
      <c r="M2209" s="166"/>
      <c r="T2209" s="167"/>
      <c r="AT2209" s="162" t="s">
        <v>197</v>
      </c>
      <c r="AU2209" s="162" t="s">
        <v>84</v>
      </c>
      <c r="AV2209" s="13" t="s">
        <v>84</v>
      </c>
      <c r="AW2209" s="13" t="s">
        <v>30</v>
      </c>
      <c r="AX2209" s="13" t="s">
        <v>73</v>
      </c>
      <c r="AY2209" s="162" t="s">
        <v>187</v>
      </c>
    </row>
    <row r="2210" spans="2:65" s="12" customFormat="1" ht="11.25">
      <c r="B2210" s="155"/>
      <c r="D2210" s="151" t="s">
        <v>197</v>
      </c>
      <c r="E2210" s="156" t="s">
        <v>1</v>
      </c>
      <c r="F2210" s="157" t="s">
        <v>311</v>
      </c>
      <c r="H2210" s="156" t="s">
        <v>1</v>
      </c>
      <c r="I2210" s="158"/>
      <c r="L2210" s="155"/>
      <c r="M2210" s="159"/>
      <c r="T2210" s="160"/>
      <c r="AT2210" s="156" t="s">
        <v>197</v>
      </c>
      <c r="AU2210" s="156" t="s">
        <v>84</v>
      </c>
      <c r="AV2210" s="12" t="s">
        <v>80</v>
      </c>
      <c r="AW2210" s="12" t="s">
        <v>30</v>
      </c>
      <c r="AX2210" s="12" t="s">
        <v>73</v>
      </c>
      <c r="AY2210" s="156" t="s">
        <v>187</v>
      </c>
    </row>
    <row r="2211" spans="2:65" s="13" customFormat="1" ht="11.25">
      <c r="B2211" s="161"/>
      <c r="D2211" s="151" t="s">
        <v>197</v>
      </c>
      <c r="E2211" s="162" t="s">
        <v>1</v>
      </c>
      <c r="F2211" s="163" t="s">
        <v>2344</v>
      </c>
      <c r="H2211" s="164">
        <v>4.74</v>
      </c>
      <c r="I2211" s="165"/>
      <c r="L2211" s="161"/>
      <c r="M2211" s="166"/>
      <c r="T2211" s="167"/>
      <c r="AT2211" s="162" t="s">
        <v>197</v>
      </c>
      <c r="AU2211" s="162" t="s">
        <v>84</v>
      </c>
      <c r="AV2211" s="13" t="s">
        <v>84</v>
      </c>
      <c r="AW2211" s="13" t="s">
        <v>30</v>
      </c>
      <c r="AX2211" s="13" t="s">
        <v>73</v>
      </c>
      <c r="AY2211" s="162" t="s">
        <v>187</v>
      </c>
    </row>
    <row r="2212" spans="2:65" s="13" customFormat="1" ht="11.25">
      <c r="B2212" s="161"/>
      <c r="D2212" s="151" t="s">
        <v>197</v>
      </c>
      <c r="E2212" s="162" t="s">
        <v>1</v>
      </c>
      <c r="F2212" s="163" t="s">
        <v>2345</v>
      </c>
      <c r="H2212" s="164">
        <v>5.04</v>
      </c>
      <c r="I2212" s="165"/>
      <c r="L2212" s="161"/>
      <c r="M2212" s="166"/>
      <c r="T2212" s="167"/>
      <c r="AT2212" s="162" t="s">
        <v>197</v>
      </c>
      <c r="AU2212" s="162" t="s">
        <v>84</v>
      </c>
      <c r="AV2212" s="13" t="s">
        <v>84</v>
      </c>
      <c r="AW2212" s="13" t="s">
        <v>30</v>
      </c>
      <c r="AX2212" s="13" t="s">
        <v>73</v>
      </c>
      <c r="AY2212" s="162" t="s">
        <v>187</v>
      </c>
    </row>
    <row r="2213" spans="2:65" s="14" customFormat="1" ht="11.25">
      <c r="B2213" s="168"/>
      <c r="D2213" s="151" t="s">
        <v>197</v>
      </c>
      <c r="E2213" s="169" t="s">
        <v>1</v>
      </c>
      <c r="F2213" s="170" t="s">
        <v>202</v>
      </c>
      <c r="H2213" s="171">
        <v>19.560000000000002</v>
      </c>
      <c r="I2213" s="172"/>
      <c r="L2213" s="168"/>
      <c r="M2213" s="173"/>
      <c r="T2213" s="174"/>
      <c r="AT2213" s="169" t="s">
        <v>197</v>
      </c>
      <c r="AU2213" s="169" t="s">
        <v>84</v>
      </c>
      <c r="AV2213" s="14" t="s">
        <v>193</v>
      </c>
      <c r="AW2213" s="14" t="s">
        <v>30</v>
      </c>
      <c r="AX2213" s="14" t="s">
        <v>80</v>
      </c>
      <c r="AY2213" s="169" t="s">
        <v>187</v>
      </c>
    </row>
    <row r="2214" spans="2:65" s="1" customFormat="1" ht="16.5" customHeight="1">
      <c r="B2214" s="32"/>
      <c r="C2214" s="175" t="s">
        <v>2346</v>
      </c>
      <c r="D2214" s="175" t="s">
        <v>338</v>
      </c>
      <c r="E2214" s="176" t="s">
        <v>2347</v>
      </c>
      <c r="F2214" s="177" t="s">
        <v>2348</v>
      </c>
      <c r="G2214" s="178" t="s">
        <v>245</v>
      </c>
      <c r="H2214" s="179">
        <v>21.515999999999998</v>
      </c>
      <c r="I2214" s="180"/>
      <c r="J2214" s="181">
        <f>ROUND(I2214*H2214,2)</f>
        <v>0</v>
      </c>
      <c r="K2214" s="182"/>
      <c r="L2214" s="183"/>
      <c r="M2214" s="184" t="s">
        <v>1</v>
      </c>
      <c r="N2214" s="185" t="s">
        <v>39</v>
      </c>
      <c r="P2214" s="147">
        <f>O2214*H2214</f>
        <v>0</v>
      </c>
      <c r="Q2214" s="147">
        <v>0</v>
      </c>
      <c r="R2214" s="147">
        <f>Q2214*H2214</f>
        <v>0</v>
      </c>
      <c r="S2214" s="147">
        <v>0</v>
      </c>
      <c r="T2214" s="148">
        <f>S2214*H2214</f>
        <v>0</v>
      </c>
      <c r="AR2214" s="149" t="s">
        <v>388</v>
      </c>
      <c r="AT2214" s="149" t="s">
        <v>338</v>
      </c>
      <c r="AU2214" s="149" t="s">
        <v>84</v>
      </c>
      <c r="AY2214" s="17" t="s">
        <v>187</v>
      </c>
      <c r="BE2214" s="150">
        <f>IF(N2214="základní",J2214,0)</f>
        <v>0</v>
      </c>
      <c r="BF2214" s="150">
        <f>IF(N2214="snížená",J2214,0)</f>
        <v>0</v>
      </c>
      <c r="BG2214" s="150">
        <f>IF(N2214="zákl. přenesená",J2214,0)</f>
        <v>0</v>
      </c>
      <c r="BH2214" s="150">
        <f>IF(N2214="sníž. přenesená",J2214,0)</f>
        <v>0</v>
      </c>
      <c r="BI2214" s="150">
        <f>IF(N2214="nulová",J2214,0)</f>
        <v>0</v>
      </c>
      <c r="BJ2214" s="17" t="s">
        <v>84</v>
      </c>
      <c r="BK2214" s="150">
        <f>ROUND(I2214*H2214,2)</f>
        <v>0</v>
      </c>
      <c r="BL2214" s="17" t="s">
        <v>287</v>
      </c>
      <c r="BM2214" s="149" t="s">
        <v>2349</v>
      </c>
    </row>
    <row r="2215" spans="2:65" s="13" customFormat="1" ht="11.25">
      <c r="B2215" s="161"/>
      <c r="D2215" s="151" t="s">
        <v>197</v>
      </c>
      <c r="E2215" s="162" t="s">
        <v>1</v>
      </c>
      <c r="F2215" s="163" t="s">
        <v>2350</v>
      </c>
      <c r="H2215" s="164">
        <v>21.515999999999998</v>
      </c>
      <c r="I2215" s="165"/>
      <c r="L2215" s="161"/>
      <c r="M2215" s="166"/>
      <c r="T2215" s="167"/>
      <c r="AT2215" s="162" t="s">
        <v>197</v>
      </c>
      <c r="AU2215" s="162" t="s">
        <v>84</v>
      </c>
      <c r="AV2215" s="13" t="s">
        <v>84</v>
      </c>
      <c r="AW2215" s="13" t="s">
        <v>30</v>
      </c>
      <c r="AX2215" s="13" t="s">
        <v>73</v>
      </c>
      <c r="AY2215" s="162" t="s">
        <v>187</v>
      </c>
    </row>
    <row r="2216" spans="2:65" s="14" customFormat="1" ht="11.25">
      <c r="B2216" s="168"/>
      <c r="D2216" s="151" t="s">
        <v>197</v>
      </c>
      <c r="E2216" s="169" t="s">
        <v>1</v>
      </c>
      <c r="F2216" s="170" t="s">
        <v>202</v>
      </c>
      <c r="H2216" s="171">
        <v>21.515999999999998</v>
      </c>
      <c r="I2216" s="172"/>
      <c r="L2216" s="168"/>
      <c r="M2216" s="173"/>
      <c r="T2216" s="174"/>
      <c r="AT2216" s="169" t="s">
        <v>197</v>
      </c>
      <c r="AU2216" s="169" t="s">
        <v>84</v>
      </c>
      <c r="AV2216" s="14" t="s">
        <v>193</v>
      </c>
      <c r="AW2216" s="14" t="s">
        <v>30</v>
      </c>
      <c r="AX2216" s="14" t="s">
        <v>80</v>
      </c>
      <c r="AY2216" s="169" t="s">
        <v>187</v>
      </c>
    </row>
    <row r="2217" spans="2:65" s="1" customFormat="1" ht="33" customHeight="1">
      <c r="B2217" s="32"/>
      <c r="C2217" s="137" t="s">
        <v>2351</v>
      </c>
      <c r="D2217" s="137" t="s">
        <v>189</v>
      </c>
      <c r="E2217" s="138" t="s">
        <v>2352</v>
      </c>
      <c r="F2217" s="139" t="s">
        <v>2353</v>
      </c>
      <c r="G2217" s="140" t="s">
        <v>245</v>
      </c>
      <c r="H2217" s="141">
        <v>19.559999999999999</v>
      </c>
      <c r="I2217" s="142"/>
      <c r="J2217" s="143">
        <f>ROUND(I2217*H2217,2)</f>
        <v>0</v>
      </c>
      <c r="K2217" s="144"/>
      <c r="L2217" s="32"/>
      <c r="M2217" s="145" t="s">
        <v>1</v>
      </c>
      <c r="N2217" s="146" t="s">
        <v>39</v>
      </c>
      <c r="P2217" s="147">
        <f>O2217*H2217</f>
        <v>0</v>
      </c>
      <c r="Q2217" s="147">
        <v>0</v>
      </c>
      <c r="R2217" s="147">
        <f>Q2217*H2217</f>
        <v>0</v>
      </c>
      <c r="S2217" s="147">
        <v>0</v>
      </c>
      <c r="T2217" s="148">
        <f>S2217*H2217</f>
        <v>0</v>
      </c>
      <c r="AR2217" s="149" t="s">
        <v>287</v>
      </c>
      <c r="AT2217" s="149" t="s">
        <v>189</v>
      </c>
      <c r="AU2217" s="149" t="s">
        <v>84</v>
      </c>
      <c r="AY2217" s="17" t="s">
        <v>187</v>
      </c>
      <c r="BE2217" s="150">
        <f>IF(N2217="základní",J2217,0)</f>
        <v>0</v>
      </c>
      <c r="BF2217" s="150">
        <f>IF(N2217="snížená",J2217,0)</f>
        <v>0</v>
      </c>
      <c r="BG2217" s="150">
        <f>IF(N2217="zákl. přenesená",J2217,0)</f>
        <v>0</v>
      </c>
      <c r="BH2217" s="150">
        <f>IF(N2217="sníž. přenesená",J2217,0)</f>
        <v>0</v>
      </c>
      <c r="BI2217" s="150">
        <f>IF(N2217="nulová",J2217,0)</f>
        <v>0</v>
      </c>
      <c r="BJ2217" s="17" t="s">
        <v>84</v>
      </c>
      <c r="BK2217" s="150">
        <f>ROUND(I2217*H2217,2)</f>
        <v>0</v>
      </c>
      <c r="BL2217" s="17" t="s">
        <v>287</v>
      </c>
      <c r="BM2217" s="149" t="s">
        <v>2354</v>
      </c>
    </row>
    <row r="2218" spans="2:65" s="1" customFormat="1" ht="29.25">
      <c r="B2218" s="32"/>
      <c r="D2218" s="151" t="s">
        <v>195</v>
      </c>
      <c r="F2218" s="152" t="s">
        <v>2331</v>
      </c>
      <c r="I2218" s="153"/>
      <c r="L2218" s="32"/>
      <c r="M2218" s="154"/>
      <c r="T2218" s="56"/>
      <c r="AT2218" s="17" t="s">
        <v>195</v>
      </c>
      <c r="AU2218" s="17" t="s">
        <v>84</v>
      </c>
    </row>
    <row r="2219" spans="2:65" s="1" customFormat="1" ht="24.2" customHeight="1">
      <c r="B2219" s="32"/>
      <c r="C2219" s="137" t="s">
        <v>2355</v>
      </c>
      <c r="D2219" s="137" t="s">
        <v>189</v>
      </c>
      <c r="E2219" s="138" t="s">
        <v>2356</v>
      </c>
      <c r="F2219" s="139" t="s">
        <v>2357</v>
      </c>
      <c r="G2219" s="140" t="s">
        <v>397</v>
      </c>
      <c r="H2219" s="141">
        <v>16.399999999999999</v>
      </c>
      <c r="I2219" s="142"/>
      <c r="J2219" s="143">
        <f>ROUND(I2219*H2219,2)</f>
        <v>0</v>
      </c>
      <c r="K2219" s="144"/>
      <c r="L2219" s="32"/>
      <c r="M2219" s="145" t="s">
        <v>1</v>
      </c>
      <c r="N2219" s="146" t="s">
        <v>39</v>
      </c>
      <c r="P2219" s="147">
        <f>O2219*H2219</f>
        <v>0</v>
      </c>
      <c r="Q2219" s="147">
        <v>0</v>
      </c>
      <c r="R2219" s="147">
        <f>Q2219*H2219</f>
        <v>0</v>
      </c>
      <c r="S2219" s="147">
        <v>0</v>
      </c>
      <c r="T2219" s="148">
        <f>S2219*H2219</f>
        <v>0</v>
      </c>
      <c r="AR2219" s="149" t="s">
        <v>287</v>
      </c>
      <c r="AT2219" s="149" t="s">
        <v>189</v>
      </c>
      <c r="AU2219" s="149" t="s">
        <v>84</v>
      </c>
      <c r="AY2219" s="17" t="s">
        <v>187</v>
      </c>
      <c r="BE2219" s="150">
        <f>IF(N2219="základní",J2219,0)</f>
        <v>0</v>
      </c>
      <c r="BF2219" s="150">
        <f>IF(N2219="snížená",J2219,0)</f>
        <v>0</v>
      </c>
      <c r="BG2219" s="150">
        <f>IF(N2219="zákl. přenesená",J2219,0)</f>
        <v>0</v>
      </c>
      <c r="BH2219" s="150">
        <f>IF(N2219="sníž. přenesená",J2219,0)</f>
        <v>0</v>
      </c>
      <c r="BI2219" s="150">
        <f>IF(N2219="nulová",J2219,0)</f>
        <v>0</v>
      </c>
      <c r="BJ2219" s="17" t="s">
        <v>84</v>
      </c>
      <c r="BK2219" s="150">
        <f>ROUND(I2219*H2219,2)</f>
        <v>0</v>
      </c>
      <c r="BL2219" s="17" t="s">
        <v>287</v>
      </c>
      <c r="BM2219" s="149" t="s">
        <v>2358</v>
      </c>
    </row>
    <row r="2220" spans="2:65" s="1" customFormat="1" ht="48.75">
      <c r="B2220" s="32"/>
      <c r="D2220" s="151" t="s">
        <v>195</v>
      </c>
      <c r="F2220" s="152" t="s">
        <v>2359</v>
      </c>
      <c r="I2220" s="153"/>
      <c r="L2220" s="32"/>
      <c r="M2220" s="154"/>
      <c r="T2220" s="56"/>
      <c r="AT2220" s="17" t="s">
        <v>195</v>
      </c>
      <c r="AU2220" s="17" t="s">
        <v>84</v>
      </c>
    </row>
    <row r="2221" spans="2:65" s="12" customFormat="1" ht="11.25">
      <c r="B2221" s="155"/>
      <c r="D2221" s="151" t="s">
        <v>197</v>
      </c>
      <c r="E2221" s="156" t="s">
        <v>1</v>
      </c>
      <c r="F2221" s="157" t="s">
        <v>207</v>
      </c>
      <c r="H2221" s="156" t="s">
        <v>1</v>
      </c>
      <c r="I2221" s="158"/>
      <c r="L2221" s="155"/>
      <c r="M2221" s="159"/>
      <c r="T2221" s="160"/>
      <c r="AT2221" s="156" t="s">
        <v>197</v>
      </c>
      <c r="AU2221" s="156" t="s">
        <v>84</v>
      </c>
      <c r="AV2221" s="12" t="s">
        <v>80</v>
      </c>
      <c r="AW2221" s="12" t="s">
        <v>30</v>
      </c>
      <c r="AX2221" s="12" t="s">
        <v>73</v>
      </c>
      <c r="AY2221" s="156" t="s">
        <v>187</v>
      </c>
    </row>
    <row r="2222" spans="2:65" s="12" customFormat="1" ht="11.25">
      <c r="B2222" s="155"/>
      <c r="D2222" s="151" t="s">
        <v>197</v>
      </c>
      <c r="E2222" s="156" t="s">
        <v>1</v>
      </c>
      <c r="F2222" s="157" t="s">
        <v>307</v>
      </c>
      <c r="H2222" s="156" t="s">
        <v>1</v>
      </c>
      <c r="I2222" s="158"/>
      <c r="L2222" s="155"/>
      <c r="M2222" s="159"/>
      <c r="T2222" s="160"/>
      <c r="AT2222" s="156" t="s">
        <v>197</v>
      </c>
      <c r="AU2222" s="156" t="s">
        <v>84</v>
      </c>
      <c r="AV2222" s="12" t="s">
        <v>80</v>
      </c>
      <c r="AW2222" s="12" t="s">
        <v>30</v>
      </c>
      <c r="AX2222" s="12" t="s">
        <v>73</v>
      </c>
      <c r="AY2222" s="156" t="s">
        <v>187</v>
      </c>
    </row>
    <row r="2223" spans="2:65" s="13" customFormat="1" ht="11.25">
      <c r="B2223" s="161"/>
      <c r="D2223" s="151" t="s">
        <v>197</v>
      </c>
      <c r="E2223" s="162" t="s">
        <v>1</v>
      </c>
      <c r="F2223" s="163" t="s">
        <v>2360</v>
      </c>
      <c r="H2223" s="164">
        <v>8.1999999999999993</v>
      </c>
      <c r="I2223" s="165"/>
      <c r="L2223" s="161"/>
      <c r="M2223" s="166"/>
      <c r="T2223" s="167"/>
      <c r="AT2223" s="162" t="s">
        <v>197</v>
      </c>
      <c r="AU2223" s="162" t="s">
        <v>84</v>
      </c>
      <c r="AV2223" s="13" t="s">
        <v>84</v>
      </c>
      <c r="AW2223" s="13" t="s">
        <v>30</v>
      </c>
      <c r="AX2223" s="13" t="s">
        <v>73</v>
      </c>
      <c r="AY2223" s="162" t="s">
        <v>187</v>
      </c>
    </row>
    <row r="2224" spans="2:65" s="12" customFormat="1" ht="11.25">
      <c r="B2224" s="155"/>
      <c r="D2224" s="151" t="s">
        <v>197</v>
      </c>
      <c r="E2224" s="156" t="s">
        <v>1</v>
      </c>
      <c r="F2224" s="157" t="s">
        <v>311</v>
      </c>
      <c r="H2224" s="156" t="s">
        <v>1</v>
      </c>
      <c r="I2224" s="158"/>
      <c r="L2224" s="155"/>
      <c r="M2224" s="159"/>
      <c r="T2224" s="160"/>
      <c r="AT2224" s="156" t="s">
        <v>197</v>
      </c>
      <c r="AU2224" s="156" t="s">
        <v>84</v>
      </c>
      <c r="AV2224" s="12" t="s">
        <v>80</v>
      </c>
      <c r="AW2224" s="12" t="s">
        <v>30</v>
      </c>
      <c r="AX2224" s="12" t="s">
        <v>73</v>
      </c>
      <c r="AY2224" s="156" t="s">
        <v>187</v>
      </c>
    </row>
    <row r="2225" spans="2:65" s="13" customFormat="1" ht="11.25">
      <c r="B2225" s="161"/>
      <c r="D2225" s="151" t="s">
        <v>197</v>
      </c>
      <c r="E2225" s="162" t="s">
        <v>1</v>
      </c>
      <c r="F2225" s="163" t="s">
        <v>2360</v>
      </c>
      <c r="H2225" s="164">
        <v>8.1999999999999993</v>
      </c>
      <c r="I2225" s="165"/>
      <c r="L2225" s="161"/>
      <c r="M2225" s="166"/>
      <c r="T2225" s="167"/>
      <c r="AT2225" s="162" t="s">
        <v>197</v>
      </c>
      <c r="AU2225" s="162" t="s">
        <v>84</v>
      </c>
      <c r="AV2225" s="13" t="s">
        <v>84</v>
      </c>
      <c r="AW2225" s="13" t="s">
        <v>30</v>
      </c>
      <c r="AX2225" s="13" t="s">
        <v>73</v>
      </c>
      <c r="AY2225" s="162" t="s">
        <v>187</v>
      </c>
    </row>
    <row r="2226" spans="2:65" s="14" customFormat="1" ht="11.25">
      <c r="B2226" s="168"/>
      <c r="D2226" s="151" t="s">
        <v>197</v>
      </c>
      <c r="E2226" s="169" t="s">
        <v>1</v>
      </c>
      <c r="F2226" s="170" t="s">
        <v>202</v>
      </c>
      <c r="H2226" s="171">
        <v>16.399999999999999</v>
      </c>
      <c r="I2226" s="172"/>
      <c r="L2226" s="168"/>
      <c r="M2226" s="173"/>
      <c r="T2226" s="174"/>
      <c r="AT2226" s="169" t="s">
        <v>197</v>
      </c>
      <c r="AU2226" s="169" t="s">
        <v>84</v>
      </c>
      <c r="AV2226" s="14" t="s">
        <v>193</v>
      </c>
      <c r="AW2226" s="14" t="s">
        <v>30</v>
      </c>
      <c r="AX2226" s="14" t="s">
        <v>80</v>
      </c>
      <c r="AY2226" s="169" t="s">
        <v>187</v>
      </c>
    </row>
    <row r="2227" spans="2:65" s="1" customFormat="1" ht="24.2" customHeight="1">
      <c r="B2227" s="32"/>
      <c r="C2227" s="137" t="s">
        <v>2361</v>
      </c>
      <c r="D2227" s="137" t="s">
        <v>189</v>
      </c>
      <c r="E2227" s="138" t="s">
        <v>2362</v>
      </c>
      <c r="F2227" s="139" t="s">
        <v>2363</v>
      </c>
      <c r="G2227" s="140" t="s">
        <v>397</v>
      </c>
      <c r="H2227" s="141">
        <v>81.040000000000006</v>
      </c>
      <c r="I2227" s="142"/>
      <c r="J2227" s="143">
        <f>ROUND(I2227*H2227,2)</f>
        <v>0</v>
      </c>
      <c r="K2227" s="144"/>
      <c r="L2227" s="32"/>
      <c r="M2227" s="145" t="s">
        <v>1</v>
      </c>
      <c r="N2227" s="146" t="s">
        <v>39</v>
      </c>
      <c r="P2227" s="147">
        <f>O2227*H2227</f>
        <v>0</v>
      </c>
      <c r="Q2227" s="147">
        <v>0</v>
      </c>
      <c r="R2227" s="147">
        <f>Q2227*H2227</f>
        <v>0</v>
      </c>
      <c r="S2227" s="147">
        <v>0</v>
      </c>
      <c r="T2227" s="148">
        <f>S2227*H2227</f>
        <v>0</v>
      </c>
      <c r="AR2227" s="149" t="s">
        <v>287</v>
      </c>
      <c r="AT2227" s="149" t="s">
        <v>189</v>
      </c>
      <c r="AU2227" s="149" t="s">
        <v>84</v>
      </c>
      <c r="AY2227" s="17" t="s">
        <v>187</v>
      </c>
      <c r="BE2227" s="150">
        <f>IF(N2227="základní",J2227,0)</f>
        <v>0</v>
      </c>
      <c r="BF2227" s="150">
        <f>IF(N2227="snížená",J2227,0)</f>
        <v>0</v>
      </c>
      <c r="BG2227" s="150">
        <f>IF(N2227="zákl. přenesená",J2227,0)</f>
        <v>0</v>
      </c>
      <c r="BH2227" s="150">
        <f>IF(N2227="sníž. přenesená",J2227,0)</f>
        <v>0</v>
      </c>
      <c r="BI2227" s="150">
        <f>IF(N2227="nulová",J2227,0)</f>
        <v>0</v>
      </c>
      <c r="BJ2227" s="17" t="s">
        <v>84</v>
      </c>
      <c r="BK2227" s="150">
        <f>ROUND(I2227*H2227,2)</f>
        <v>0</v>
      </c>
      <c r="BL2227" s="17" t="s">
        <v>287</v>
      </c>
      <c r="BM2227" s="149" t="s">
        <v>2364</v>
      </c>
    </row>
    <row r="2228" spans="2:65" s="1" customFormat="1" ht="48.75">
      <c r="B2228" s="32"/>
      <c r="D2228" s="151" t="s">
        <v>195</v>
      </c>
      <c r="F2228" s="152" t="s">
        <v>2359</v>
      </c>
      <c r="I2228" s="153"/>
      <c r="L2228" s="32"/>
      <c r="M2228" s="154"/>
      <c r="T2228" s="56"/>
      <c r="AT2228" s="17" t="s">
        <v>195</v>
      </c>
      <c r="AU2228" s="17" t="s">
        <v>84</v>
      </c>
    </row>
    <row r="2229" spans="2:65" s="12" customFormat="1" ht="11.25">
      <c r="B2229" s="155"/>
      <c r="D2229" s="151" t="s">
        <v>197</v>
      </c>
      <c r="E2229" s="156" t="s">
        <v>1</v>
      </c>
      <c r="F2229" s="157" t="s">
        <v>207</v>
      </c>
      <c r="H2229" s="156" t="s">
        <v>1</v>
      </c>
      <c r="I2229" s="158"/>
      <c r="L2229" s="155"/>
      <c r="M2229" s="159"/>
      <c r="T2229" s="160"/>
      <c r="AT2229" s="156" t="s">
        <v>197</v>
      </c>
      <c r="AU2229" s="156" t="s">
        <v>84</v>
      </c>
      <c r="AV2229" s="12" t="s">
        <v>80</v>
      </c>
      <c r="AW2229" s="12" t="s">
        <v>30</v>
      </c>
      <c r="AX2229" s="12" t="s">
        <v>73</v>
      </c>
      <c r="AY2229" s="156" t="s">
        <v>187</v>
      </c>
    </row>
    <row r="2230" spans="2:65" s="12" customFormat="1" ht="11.25">
      <c r="B2230" s="155"/>
      <c r="D2230" s="151" t="s">
        <v>197</v>
      </c>
      <c r="E2230" s="156" t="s">
        <v>1</v>
      </c>
      <c r="F2230" s="157" t="s">
        <v>307</v>
      </c>
      <c r="H2230" s="156" t="s">
        <v>1</v>
      </c>
      <c r="I2230" s="158"/>
      <c r="L2230" s="155"/>
      <c r="M2230" s="159"/>
      <c r="T2230" s="160"/>
      <c r="AT2230" s="156" t="s">
        <v>197</v>
      </c>
      <c r="AU2230" s="156" t="s">
        <v>84</v>
      </c>
      <c r="AV2230" s="12" t="s">
        <v>80</v>
      </c>
      <c r="AW2230" s="12" t="s">
        <v>30</v>
      </c>
      <c r="AX2230" s="12" t="s">
        <v>73</v>
      </c>
      <c r="AY2230" s="156" t="s">
        <v>187</v>
      </c>
    </row>
    <row r="2231" spans="2:65" s="13" customFormat="1" ht="11.25">
      <c r="B2231" s="161"/>
      <c r="D2231" s="151" t="s">
        <v>197</v>
      </c>
      <c r="E2231" s="162" t="s">
        <v>1</v>
      </c>
      <c r="F2231" s="163" t="s">
        <v>2365</v>
      </c>
      <c r="H2231" s="164">
        <v>18.52</v>
      </c>
      <c r="I2231" s="165"/>
      <c r="L2231" s="161"/>
      <c r="M2231" s="166"/>
      <c r="T2231" s="167"/>
      <c r="AT2231" s="162" t="s">
        <v>197</v>
      </c>
      <c r="AU2231" s="162" t="s">
        <v>84</v>
      </c>
      <c r="AV2231" s="13" t="s">
        <v>84</v>
      </c>
      <c r="AW2231" s="13" t="s">
        <v>30</v>
      </c>
      <c r="AX2231" s="13" t="s">
        <v>73</v>
      </c>
      <c r="AY2231" s="162" t="s">
        <v>187</v>
      </c>
    </row>
    <row r="2232" spans="2:65" s="13" customFormat="1" ht="11.25">
      <c r="B2232" s="161"/>
      <c r="D2232" s="151" t="s">
        <v>197</v>
      </c>
      <c r="E2232" s="162" t="s">
        <v>1</v>
      </c>
      <c r="F2232" s="163" t="s">
        <v>2366</v>
      </c>
      <c r="H2232" s="164">
        <v>17.2</v>
      </c>
      <c r="I2232" s="165"/>
      <c r="L2232" s="161"/>
      <c r="M2232" s="166"/>
      <c r="T2232" s="167"/>
      <c r="AT2232" s="162" t="s">
        <v>197</v>
      </c>
      <c r="AU2232" s="162" t="s">
        <v>84</v>
      </c>
      <c r="AV2232" s="13" t="s">
        <v>84</v>
      </c>
      <c r="AW2232" s="13" t="s">
        <v>30</v>
      </c>
      <c r="AX2232" s="13" t="s">
        <v>73</v>
      </c>
      <c r="AY2232" s="162" t="s">
        <v>187</v>
      </c>
    </row>
    <row r="2233" spans="2:65" s="13" customFormat="1" ht="11.25">
      <c r="B2233" s="161"/>
      <c r="D2233" s="151" t="s">
        <v>197</v>
      </c>
      <c r="E2233" s="162" t="s">
        <v>1</v>
      </c>
      <c r="F2233" s="163" t="s">
        <v>2367</v>
      </c>
      <c r="H2233" s="164">
        <v>4.8</v>
      </c>
      <c r="I2233" s="165"/>
      <c r="L2233" s="161"/>
      <c r="M2233" s="166"/>
      <c r="T2233" s="167"/>
      <c r="AT2233" s="162" t="s">
        <v>197</v>
      </c>
      <c r="AU2233" s="162" t="s">
        <v>84</v>
      </c>
      <c r="AV2233" s="13" t="s">
        <v>84</v>
      </c>
      <c r="AW2233" s="13" t="s">
        <v>30</v>
      </c>
      <c r="AX2233" s="13" t="s">
        <v>73</v>
      </c>
      <c r="AY2233" s="162" t="s">
        <v>187</v>
      </c>
    </row>
    <row r="2234" spans="2:65" s="12" customFormat="1" ht="11.25">
      <c r="B2234" s="155"/>
      <c r="D2234" s="151" t="s">
        <v>197</v>
      </c>
      <c r="E2234" s="156" t="s">
        <v>1</v>
      </c>
      <c r="F2234" s="157" t="s">
        <v>311</v>
      </c>
      <c r="H2234" s="156" t="s">
        <v>1</v>
      </c>
      <c r="I2234" s="158"/>
      <c r="L2234" s="155"/>
      <c r="M2234" s="159"/>
      <c r="T2234" s="160"/>
      <c r="AT2234" s="156" t="s">
        <v>197</v>
      </c>
      <c r="AU2234" s="156" t="s">
        <v>84</v>
      </c>
      <c r="AV2234" s="12" t="s">
        <v>80</v>
      </c>
      <c r="AW2234" s="12" t="s">
        <v>30</v>
      </c>
      <c r="AX2234" s="12" t="s">
        <v>73</v>
      </c>
      <c r="AY2234" s="156" t="s">
        <v>187</v>
      </c>
    </row>
    <row r="2235" spans="2:65" s="13" customFormat="1" ht="11.25">
      <c r="B2235" s="161"/>
      <c r="D2235" s="151" t="s">
        <v>197</v>
      </c>
      <c r="E2235" s="162" t="s">
        <v>1</v>
      </c>
      <c r="F2235" s="163" t="s">
        <v>2365</v>
      </c>
      <c r="H2235" s="164">
        <v>18.52</v>
      </c>
      <c r="I2235" s="165"/>
      <c r="L2235" s="161"/>
      <c r="M2235" s="166"/>
      <c r="T2235" s="167"/>
      <c r="AT2235" s="162" t="s">
        <v>197</v>
      </c>
      <c r="AU2235" s="162" t="s">
        <v>84</v>
      </c>
      <c r="AV2235" s="13" t="s">
        <v>84</v>
      </c>
      <c r="AW2235" s="13" t="s">
        <v>30</v>
      </c>
      <c r="AX2235" s="13" t="s">
        <v>73</v>
      </c>
      <c r="AY2235" s="162" t="s">
        <v>187</v>
      </c>
    </row>
    <row r="2236" spans="2:65" s="13" customFormat="1" ht="11.25">
      <c r="B2236" s="161"/>
      <c r="D2236" s="151" t="s">
        <v>197</v>
      </c>
      <c r="E2236" s="162" t="s">
        <v>1</v>
      </c>
      <c r="F2236" s="163" t="s">
        <v>2366</v>
      </c>
      <c r="H2236" s="164">
        <v>17.2</v>
      </c>
      <c r="I2236" s="165"/>
      <c r="L2236" s="161"/>
      <c r="M2236" s="166"/>
      <c r="T2236" s="167"/>
      <c r="AT2236" s="162" t="s">
        <v>197</v>
      </c>
      <c r="AU2236" s="162" t="s">
        <v>84</v>
      </c>
      <c r="AV2236" s="13" t="s">
        <v>84</v>
      </c>
      <c r="AW2236" s="13" t="s">
        <v>30</v>
      </c>
      <c r="AX2236" s="13" t="s">
        <v>73</v>
      </c>
      <c r="AY2236" s="162" t="s">
        <v>187</v>
      </c>
    </row>
    <row r="2237" spans="2:65" s="13" customFormat="1" ht="11.25">
      <c r="B2237" s="161"/>
      <c r="D2237" s="151" t="s">
        <v>197</v>
      </c>
      <c r="E2237" s="162" t="s">
        <v>1</v>
      </c>
      <c r="F2237" s="163" t="s">
        <v>2367</v>
      </c>
      <c r="H2237" s="164">
        <v>4.8</v>
      </c>
      <c r="I2237" s="165"/>
      <c r="L2237" s="161"/>
      <c r="M2237" s="166"/>
      <c r="T2237" s="167"/>
      <c r="AT2237" s="162" t="s">
        <v>197</v>
      </c>
      <c r="AU2237" s="162" t="s">
        <v>84</v>
      </c>
      <c r="AV2237" s="13" t="s">
        <v>84</v>
      </c>
      <c r="AW2237" s="13" t="s">
        <v>30</v>
      </c>
      <c r="AX2237" s="13" t="s">
        <v>73</v>
      </c>
      <c r="AY2237" s="162" t="s">
        <v>187</v>
      </c>
    </row>
    <row r="2238" spans="2:65" s="14" customFormat="1" ht="11.25">
      <c r="B2238" s="168"/>
      <c r="D2238" s="151" t="s">
        <v>197</v>
      </c>
      <c r="E2238" s="169" t="s">
        <v>1</v>
      </c>
      <c r="F2238" s="170" t="s">
        <v>202</v>
      </c>
      <c r="H2238" s="171">
        <v>81.039999999999992</v>
      </c>
      <c r="I2238" s="172"/>
      <c r="L2238" s="168"/>
      <c r="M2238" s="173"/>
      <c r="T2238" s="174"/>
      <c r="AT2238" s="169" t="s">
        <v>197</v>
      </c>
      <c r="AU2238" s="169" t="s">
        <v>84</v>
      </c>
      <c r="AV2238" s="14" t="s">
        <v>193</v>
      </c>
      <c r="AW2238" s="14" t="s">
        <v>30</v>
      </c>
      <c r="AX2238" s="14" t="s">
        <v>80</v>
      </c>
      <c r="AY2238" s="169" t="s">
        <v>187</v>
      </c>
    </row>
    <row r="2239" spans="2:65" s="1" customFormat="1" ht="24.2" customHeight="1">
      <c r="B2239" s="32"/>
      <c r="C2239" s="137" t="s">
        <v>2368</v>
      </c>
      <c r="D2239" s="137" t="s">
        <v>189</v>
      </c>
      <c r="E2239" s="138" t="s">
        <v>2369</v>
      </c>
      <c r="F2239" s="139" t="s">
        <v>2370</v>
      </c>
      <c r="G2239" s="140" t="s">
        <v>397</v>
      </c>
      <c r="H2239" s="141">
        <v>100</v>
      </c>
      <c r="I2239" s="142"/>
      <c r="J2239" s="143">
        <f>ROUND(I2239*H2239,2)</f>
        <v>0</v>
      </c>
      <c r="K2239" s="144"/>
      <c r="L2239" s="32"/>
      <c r="M2239" s="145" t="s">
        <v>1</v>
      </c>
      <c r="N2239" s="146" t="s">
        <v>39</v>
      </c>
      <c r="P2239" s="147">
        <f>O2239*H2239</f>
        <v>0</v>
      </c>
      <c r="Q2239" s="147">
        <v>0</v>
      </c>
      <c r="R2239" s="147">
        <f>Q2239*H2239</f>
        <v>0</v>
      </c>
      <c r="S2239" s="147">
        <v>0</v>
      </c>
      <c r="T2239" s="148">
        <f>S2239*H2239</f>
        <v>0</v>
      </c>
      <c r="AR2239" s="149" t="s">
        <v>287</v>
      </c>
      <c r="AT2239" s="149" t="s">
        <v>189</v>
      </c>
      <c r="AU2239" s="149" t="s">
        <v>84</v>
      </c>
      <c r="AY2239" s="17" t="s">
        <v>187</v>
      </c>
      <c r="BE2239" s="150">
        <f>IF(N2239="základní",J2239,0)</f>
        <v>0</v>
      </c>
      <c r="BF2239" s="150">
        <f>IF(N2239="snížená",J2239,0)</f>
        <v>0</v>
      </c>
      <c r="BG2239" s="150">
        <f>IF(N2239="zákl. přenesená",J2239,0)</f>
        <v>0</v>
      </c>
      <c r="BH2239" s="150">
        <f>IF(N2239="sníž. přenesená",J2239,0)</f>
        <v>0</v>
      </c>
      <c r="BI2239" s="150">
        <f>IF(N2239="nulová",J2239,0)</f>
        <v>0</v>
      </c>
      <c r="BJ2239" s="17" t="s">
        <v>84</v>
      </c>
      <c r="BK2239" s="150">
        <f>ROUND(I2239*H2239,2)</f>
        <v>0</v>
      </c>
      <c r="BL2239" s="17" t="s">
        <v>287</v>
      </c>
      <c r="BM2239" s="149" t="s">
        <v>2371</v>
      </c>
    </row>
    <row r="2240" spans="2:65" s="1" customFormat="1" ht="48.75">
      <c r="B2240" s="32"/>
      <c r="D2240" s="151" t="s">
        <v>195</v>
      </c>
      <c r="F2240" s="152" t="s">
        <v>2359</v>
      </c>
      <c r="I2240" s="153"/>
      <c r="L2240" s="32"/>
      <c r="M2240" s="154"/>
      <c r="T2240" s="56"/>
      <c r="AT2240" s="17" t="s">
        <v>195</v>
      </c>
      <c r="AU2240" s="17" t="s">
        <v>84</v>
      </c>
    </row>
    <row r="2241" spans="2:65" s="1" customFormat="1" ht="24.2" customHeight="1">
      <c r="B2241" s="32"/>
      <c r="C2241" s="137" t="s">
        <v>2372</v>
      </c>
      <c r="D2241" s="137" t="s">
        <v>189</v>
      </c>
      <c r="E2241" s="138" t="s">
        <v>2373</v>
      </c>
      <c r="F2241" s="139" t="s">
        <v>2374</v>
      </c>
      <c r="G2241" s="140" t="s">
        <v>245</v>
      </c>
      <c r="H2241" s="141">
        <v>155.73599999999999</v>
      </c>
      <c r="I2241" s="142"/>
      <c r="J2241" s="143">
        <f>ROUND(I2241*H2241,2)</f>
        <v>0</v>
      </c>
      <c r="K2241" s="144"/>
      <c r="L2241" s="32"/>
      <c r="M2241" s="145" t="s">
        <v>1</v>
      </c>
      <c r="N2241" s="146" t="s">
        <v>39</v>
      </c>
      <c r="P2241" s="147">
        <f>O2241*H2241</f>
        <v>0</v>
      </c>
      <c r="Q2241" s="147">
        <v>0</v>
      </c>
      <c r="R2241" s="147">
        <f>Q2241*H2241</f>
        <v>0</v>
      </c>
      <c r="S2241" s="147">
        <v>0</v>
      </c>
      <c r="T2241" s="148">
        <f>S2241*H2241</f>
        <v>0</v>
      </c>
      <c r="AR2241" s="149" t="s">
        <v>287</v>
      </c>
      <c r="AT2241" s="149" t="s">
        <v>189</v>
      </c>
      <c r="AU2241" s="149" t="s">
        <v>84</v>
      </c>
      <c r="AY2241" s="17" t="s">
        <v>187</v>
      </c>
      <c r="BE2241" s="150">
        <f>IF(N2241="základní",J2241,0)</f>
        <v>0</v>
      </c>
      <c r="BF2241" s="150">
        <f>IF(N2241="snížená",J2241,0)</f>
        <v>0</v>
      </c>
      <c r="BG2241" s="150">
        <f>IF(N2241="zákl. přenesená",J2241,0)</f>
        <v>0</v>
      </c>
      <c r="BH2241" s="150">
        <f>IF(N2241="sníž. přenesená",J2241,0)</f>
        <v>0</v>
      </c>
      <c r="BI2241" s="150">
        <f>IF(N2241="nulová",J2241,0)</f>
        <v>0</v>
      </c>
      <c r="BJ2241" s="17" t="s">
        <v>84</v>
      </c>
      <c r="BK2241" s="150">
        <f>ROUND(I2241*H2241,2)</f>
        <v>0</v>
      </c>
      <c r="BL2241" s="17" t="s">
        <v>287</v>
      </c>
      <c r="BM2241" s="149" t="s">
        <v>2375</v>
      </c>
    </row>
    <row r="2242" spans="2:65" s="12" customFormat="1" ht="11.25">
      <c r="B2242" s="155"/>
      <c r="D2242" s="151" t="s">
        <v>197</v>
      </c>
      <c r="E2242" s="156" t="s">
        <v>1</v>
      </c>
      <c r="F2242" s="157" t="s">
        <v>207</v>
      </c>
      <c r="H2242" s="156" t="s">
        <v>1</v>
      </c>
      <c r="I2242" s="158"/>
      <c r="L2242" s="155"/>
      <c r="M2242" s="159"/>
      <c r="T2242" s="160"/>
      <c r="AT2242" s="156" t="s">
        <v>197</v>
      </c>
      <c r="AU2242" s="156" t="s">
        <v>84</v>
      </c>
      <c r="AV2242" s="12" t="s">
        <v>80</v>
      </c>
      <c r="AW2242" s="12" t="s">
        <v>30</v>
      </c>
      <c r="AX2242" s="12" t="s">
        <v>73</v>
      </c>
      <c r="AY2242" s="156" t="s">
        <v>187</v>
      </c>
    </row>
    <row r="2243" spans="2:65" s="13" customFormat="1" ht="11.25">
      <c r="B2243" s="161"/>
      <c r="D2243" s="151" t="s">
        <v>197</v>
      </c>
      <c r="E2243" s="162" t="s">
        <v>1</v>
      </c>
      <c r="F2243" s="163" t="s">
        <v>2322</v>
      </c>
      <c r="H2243" s="164">
        <v>155.73599999999999</v>
      </c>
      <c r="I2243" s="165"/>
      <c r="L2243" s="161"/>
      <c r="M2243" s="166"/>
      <c r="T2243" s="167"/>
      <c r="AT2243" s="162" t="s">
        <v>197</v>
      </c>
      <c r="AU2243" s="162" t="s">
        <v>84</v>
      </c>
      <c r="AV2243" s="13" t="s">
        <v>84</v>
      </c>
      <c r="AW2243" s="13" t="s">
        <v>30</v>
      </c>
      <c r="AX2243" s="13" t="s">
        <v>73</v>
      </c>
      <c r="AY2243" s="162" t="s">
        <v>187</v>
      </c>
    </row>
    <row r="2244" spans="2:65" s="14" customFormat="1" ht="11.25">
      <c r="B2244" s="168"/>
      <c r="D2244" s="151" t="s">
        <v>197</v>
      </c>
      <c r="E2244" s="169" t="s">
        <v>1</v>
      </c>
      <c r="F2244" s="170" t="s">
        <v>202</v>
      </c>
      <c r="H2244" s="171">
        <v>155.73599999999999</v>
      </c>
      <c r="I2244" s="172"/>
      <c r="L2244" s="168"/>
      <c r="M2244" s="173"/>
      <c r="T2244" s="174"/>
      <c r="AT2244" s="169" t="s">
        <v>197</v>
      </c>
      <c r="AU2244" s="169" t="s">
        <v>84</v>
      </c>
      <c r="AV2244" s="14" t="s">
        <v>193</v>
      </c>
      <c r="AW2244" s="14" t="s">
        <v>30</v>
      </c>
      <c r="AX2244" s="14" t="s">
        <v>80</v>
      </c>
      <c r="AY2244" s="169" t="s">
        <v>187</v>
      </c>
    </row>
    <row r="2245" spans="2:65" s="1" customFormat="1" ht="37.9" customHeight="1">
      <c r="B2245" s="32"/>
      <c r="C2245" s="137" t="s">
        <v>2376</v>
      </c>
      <c r="D2245" s="137" t="s">
        <v>189</v>
      </c>
      <c r="E2245" s="138" t="s">
        <v>2377</v>
      </c>
      <c r="F2245" s="139" t="s">
        <v>2378</v>
      </c>
      <c r="G2245" s="140" t="s">
        <v>397</v>
      </c>
      <c r="H2245" s="141">
        <v>2.2000000000000002</v>
      </c>
      <c r="I2245" s="142"/>
      <c r="J2245" s="143">
        <f>ROUND(I2245*H2245,2)</f>
        <v>0</v>
      </c>
      <c r="K2245" s="144"/>
      <c r="L2245" s="32"/>
      <c r="M2245" s="145" t="s">
        <v>1</v>
      </c>
      <c r="N2245" s="146" t="s">
        <v>39</v>
      </c>
      <c r="P2245" s="147">
        <f>O2245*H2245</f>
        <v>0</v>
      </c>
      <c r="Q2245" s="147">
        <v>0</v>
      </c>
      <c r="R2245" s="147">
        <f>Q2245*H2245</f>
        <v>0</v>
      </c>
      <c r="S2245" s="147">
        <v>0</v>
      </c>
      <c r="T2245" s="148">
        <f>S2245*H2245</f>
        <v>0</v>
      </c>
      <c r="AR2245" s="149" t="s">
        <v>287</v>
      </c>
      <c r="AT2245" s="149" t="s">
        <v>189</v>
      </c>
      <c r="AU2245" s="149" t="s">
        <v>84</v>
      </c>
      <c r="AY2245" s="17" t="s">
        <v>187</v>
      </c>
      <c r="BE2245" s="150">
        <f>IF(N2245="základní",J2245,0)</f>
        <v>0</v>
      </c>
      <c r="BF2245" s="150">
        <f>IF(N2245="snížená",J2245,0)</f>
        <v>0</v>
      </c>
      <c r="BG2245" s="150">
        <f>IF(N2245="zákl. přenesená",J2245,0)</f>
        <v>0</v>
      </c>
      <c r="BH2245" s="150">
        <f>IF(N2245="sníž. přenesená",J2245,0)</f>
        <v>0</v>
      </c>
      <c r="BI2245" s="150">
        <f>IF(N2245="nulová",J2245,0)</f>
        <v>0</v>
      </c>
      <c r="BJ2245" s="17" t="s">
        <v>84</v>
      </c>
      <c r="BK2245" s="150">
        <f>ROUND(I2245*H2245,2)</f>
        <v>0</v>
      </c>
      <c r="BL2245" s="17" t="s">
        <v>287</v>
      </c>
      <c r="BM2245" s="149" t="s">
        <v>2379</v>
      </c>
    </row>
    <row r="2246" spans="2:65" s="12" customFormat="1" ht="11.25">
      <c r="B2246" s="155"/>
      <c r="D2246" s="151" t="s">
        <v>197</v>
      </c>
      <c r="E2246" s="156" t="s">
        <v>1</v>
      </c>
      <c r="F2246" s="157" t="s">
        <v>207</v>
      </c>
      <c r="H2246" s="156" t="s">
        <v>1</v>
      </c>
      <c r="I2246" s="158"/>
      <c r="L2246" s="155"/>
      <c r="M2246" s="159"/>
      <c r="T2246" s="160"/>
      <c r="AT2246" s="156" t="s">
        <v>197</v>
      </c>
      <c r="AU2246" s="156" t="s">
        <v>84</v>
      </c>
      <c r="AV2246" s="12" t="s">
        <v>80</v>
      </c>
      <c r="AW2246" s="12" t="s">
        <v>30</v>
      </c>
      <c r="AX2246" s="12" t="s">
        <v>73</v>
      </c>
      <c r="AY2246" s="156" t="s">
        <v>187</v>
      </c>
    </row>
    <row r="2247" spans="2:65" s="13" customFormat="1" ht="11.25">
      <c r="B2247" s="161"/>
      <c r="D2247" s="151" t="s">
        <v>197</v>
      </c>
      <c r="E2247" s="162" t="s">
        <v>1</v>
      </c>
      <c r="F2247" s="163" t="s">
        <v>1736</v>
      </c>
      <c r="H2247" s="164">
        <v>2.2000000000000002</v>
      </c>
      <c r="I2247" s="165"/>
      <c r="L2247" s="161"/>
      <c r="M2247" s="166"/>
      <c r="T2247" s="167"/>
      <c r="AT2247" s="162" t="s">
        <v>197</v>
      </c>
      <c r="AU2247" s="162" t="s">
        <v>84</v>
      </c>
      <c r="AV2247" s="13" t="s">
        <v>84</v>
      </c>
      <c r="AW2247" s="13" t="s">
        <v>30</v>
      </c>
      <c r="AX2247" s="13" t="s">
        <v>73</v>
      </c>
      <c r="AY2247" s="162" t="s">
        <v>187</v>
      </c>
    </row>
    <row r="2248" spans="2:65" s="14" customFormat="1" ht="11.25">
      <c r="B2248" s="168"/>
      <c r="D2248" s="151" t="s">
        <v>197</v>
      </c>
      <c r="E2248" s="169" t="s">
        <v>1</v>
      </c>
      <c r="F2248" s="170" t="s">
        <v>202</v>
      </c>
      <c r="H2248" s="171">
        <v>2.2000000000000002</v>
      </c>
      <c r="I2248" s="172"/>
      <c r="L2248" s="168"/>
      <c r="M2248" s="173"/>
      <c r="T2248" s="174"/>
      <c r="AT2248" s="169" t="s">
        <v>197</v>
      </c>
      <c r="AU2248" s="169" t="s">
        <v>84</v>
      </c>
      <c r="AV2248" s="14" t="s">
        <v>193</v>
      </c>
      <c r="AW2248" s="14" t="s">
        <v>30</v>
      </c>
      <c r="AX2248" s="14" t="s">
        <v>80</v>
      </c>
      <c r="AY2248" s="169" t="s">
        <v>187</v>
      </c>
    </row>
    <row r="2249" spans="2:65" s="1" customFormat="1" ht="16.5" customHeight="1">
      <c r="B2249" s="32"/>
      <c r="C2249" s="175" t="s">
        <v>2380</v>
      </c>
      <c r="D2249" s="175" t="s">
        <v>338</v>
      </c>
      <c r="E2249" s="176" t="s">
        <v>2336</v>
      </c>
      <c r="F2249" s="177" t="s">
        <v>2337</v>
      </c>
      <c r="G2249" s="178" t="s">
        <v>245</v>
      </c>
      <c r="H2249" s="179">
        <v>0.48399999999999999</v>
      </c>
      <c r="I2249" s="180"/>
      <c r="J2249" s="181">
        <f>ROUND(I2249*H2249,2)</f>
        <v>0</v>
      </c>
      <c r="K2249" s="182"/>
      <c r="L2249" s="183"/>
      <c r="M2249" s="184" t="s">
        <v>1</v>
      </c>
      <c r="N2249" s="185" t="s">
        <v>39</v>
      </c>
      <c r="P2249" s="147">
        <f>O2249*H2249</f>
        <v>0</v>
      </c>
      <c r="Q2249" s="147">
        <v>0</v>
      </c>
      <c r="R2249" s="147">
        <f>Q2249*H2249</f>
        <v>0</v>
      </c>
      <c r="S2249" s="147">
        <v>0</v>
      </c>
      <c r="T2249" s="148">
        <f>S2249*H2249</f>
        <v>0</v>
      </c>
      <c r="AR2249" s="149" t="s">
        <v>388</v>
      </c>
      <c r="AT2249" s="149" t="s">
        <v>338</v>
      </c>
      <c r="AU2249" s="149" t="s">
        <v>84</v>
      </c>
      <c r="AY2249" s="17" t="s">
        <v>187</v>
      </c>
      <c r="BE2249" s="150">
        <f>IF(N2249="základní",J2249,0)</f>
        <v>0</v>
      </c>
      <c r="BF2249" s="150">
        <f>IF(N2249="snížená",J2249,0)</f>
        <v>0</v>
      </c>
      <c r="BG2249" s="150">
        <f>IF(N2249="zákl. přenesená",J2249,0)</f>
        <v>0</v>
      </c>
      <c r="BH2249" s="150">
        <f>IF(N2249="sníž. přenesená",J2249,0)</f>
        <v>0</v>
      </c>
      <c r="BI2249" s="150">
        <f>IF(N2249="nulová",J2249,0)</f>
        <v>0</v>
      </c>
      <c r="BJ2249" s="17" t="s">
        <v>84</v>
      </c>
      <c r="BK2249" s="150">
        <f>ROUND(I2249*H2249,2)</f>
        <v>0</v>
      </c>
      <c r="BL2249" s="17" t="s">
        <v>287</v>
      </c>
      <c r="BM2249" s="149" t="s">
        <v>2381</v>
      </c>
    </row>
    <row r="2250" spans="2:65" s="1" customFormat="1" ht="49.15" customHeight="1">
      <c r="B2250" s="32"/>
      <c r="C2250" s="137" t="s">
        <v>2382</v>
      </c>
      <c r="D2250" s="137" t="s">
        <v>189</v>
      </c>
      <c r="E2250" s="138" t="s">
        <v>2383</v>
      </c>
      <c r="F2250" s="139" t="s">
        <v>2384</v>
      </c>
      <c r="G2250" s="140" t="s">
        <v>217</v>
      </c>
      <c r="H2250" s="141">
        <v>3.0190000000000001</v>
      </c>
      <c r="I2250" s="142"/>
      <c r="J2250" s="143">
        <f>ROUND(I2250*H2250,2)</f>
        <v>0</v>
      </c>
      <c r="K2250" s="144"/>
      <c r="L2250" s="32"/>
      <c r="M2250" s="145" t="s">
        <v>1</v>
      </c>
      <c r="N2250" s="146" t="s">
        <v>39</v>
      </c>
      <c r="P2250" s="147">
        <f>O2250*H2250</f>
        <v>0</v>
      </c>
      <c r="Q2250" s="147">
        <v>0</v>
      </c>
      <c r="R2250" s="147">
        <f>Q2250*H2250</f>
        <v>0</v>
      </c>
      <c r="S2250" s="147">
        <v>0</v>
      </c>
      <c r="T2250" s="148">
        <f>S2250*H2250</f>
        <v>0</v>
      </c>
      <c r="AR2250" s="149" t="s">
        <v>287</v>
      </c>
      <c r="AT2250" s="149" t="s">
        <v>189</v>
      </c>
      <c r="AU2250" s="149" t="s">
        <v>84</v>
      </c>
      <c r="AY2250" s="17" t="s">
        <v>187</v>
      </c>
      <c r="BE2250" s="150">
        <f>IF(N2250="základní",J2250,0)</f>
        <v>0</v>
      </c>
      <c r="BF2250" s="150">
        <f>IF(N2250="snížená",J2250,0)</f>
        <v>0</v>
      </c>
      <c r="BG2250" s="150">
        <f>IF(N2250="zákl. přenesená",J2250,0)</f>
        <v>0</v>
      </c>
      <c r="BH2250" s="150">
        <f>IF(N2250="sníž. přenesená",J2250,0)</f>
        <v>0</v>
      </c>
      <c r="BI2250" s="150">
        <f>IF(N2250="nulová",J2250,0)</f>
        <v>0</v>
      </c>
      <c r="BJ2250" s="17" t="s">
        <v>84</v>
      </c>
      <c r="BK2250" s="150">
        <f>ROUND(I2250*H2250,2)</f>
        <v>0</v>
      </c>
      <c r="BL2250" s="17" t="s">
        <v>287</v>
      </c>
      <c r="BM2250" s="149" t="s">
        <v>2385</v>
      </c>
    </row>
    <row r="2251" spans="2:65" s="1" customFormat="1" ht="117">
      <c r="B2251" s="32"/>
      <c r="D2251" s="151" t="s">
        <v>195</v>
      </c>
      <c r="F2251" s="152" t="s">
        <v>1314</v>
      </c>
      <c r="I2251" s="153"/>
      <c r="L2251" s="32"/>
      <c r="M2251" s="154"/>
      <c r="T2251" s="56"/>
      <c r="AT2251" s="17" t="s">
        <v>195</v>
      </c>
      <c r="AU2251" s="17" t="s">
        <v>84</v>
      </c>
    </row>
    <row r="2252" spans="2:65" s="11" customFormat="1" ht="22.9" customHeight="1">
      <c r="B2252" s="125"/>
      <c r="D2252" s="126" t="s">
        <v>72</v>
      </c>
      <c r="E2252" s="135" t="s">
        <v>2386</v>
      </c>
      <c r="F2252" s="135" t="s">
        <v>2387</v>
      </c>
      <c r="I2252" s="128"/>
      <c r="J2252" s="136">
        <f>BK2252</f>
        <v>0</v>
      </c>
      <c r="L2252" s="125"/>
      <c r="M2252" s="130"/>
      <c r="P2252" s="131">
        <f>SUM(P2253:P2263)</f>
        <v>0</v>
      </c>
      <c r="R2252" s="131">
        <f>SUM(R2253:R2263)</f>
        <v>0</v>
      </c>
      <c r="T2252" s="132">
        <f>SUM(T2253:T2263)</f>
        <v>0</v>
      </c>
      <c r="AR2252" s="126" t="s">
        <v>84</v>
      </c>
      <c r="AT2252" s="133" t="s">
        <v>72</v>
      </c>
      <c r="AU2252" s="133" t="s">
        <v>80</v>
      </c>
      <c r="AY2252" s="126" t="s">
        <v>187</v>
      </c>
      <c r="BK2252" s="134">
        <f>SUM(BK2253:BK2263)</f>
        <v>0</v>
      </c>
    </row>
    <row r="2253" spans="2:65" s="1" customFormat="1" ht="24.2" customHeight="1">
      <c r="B2253" s="32"/>
      <c r="C2253" s="137" t="s">
        <v>2388</v>
      </c>
      <c r="D2253" s="137" t="s">
        <v>189</v>
      </c>
      <c r="E2253" s="138" t="s">
        <v>2389</v>
      </c>
      <c r="F2253" s="139" t="s">
        <v>2390</v>
      </c>
      <c r="G2253" s="140" t="s">
        <v>245</v>
      </c>
      <c r="H2253" s="141">
        <v>191.19</v>
      </c>
      <c r="I2253" s="142"/>
      <c r="J2253" s="143">
        <f>ROUND(I2253*H2253,2)</f>
        <v>0</v>
      </c>
      <c r="K2253" s="144"/>
      <c r="L2253" s="32"/>
      <c r="M2253" s="145" t="s">
        <v>1</v>
      </c>
      <c r="N2253" s="146" t="s">
        <v>39</v>
      </c>
      <c r="P2253" s="147">
        <f>O2253*H2253</f>
        <v>0</v>
      </c>
      <c r="Q2253" s="147">
        <v>0</v>
      </c>
      <c r="R2253" s="147">
        <f>Q2253*H2253</f>
        <v>0</v>
      </c>
      <c r="S2253" s="147">
        <v>0</v>
      </c>
      <c r="T2253" s="148">
        <f>S2253*H2253</f>
        <v>0</v>
      </c>
      <c r="AR2253" s="149" t="s">
        <v>287</v>
      </c>
      <c r="AT2253" s="149" t="s">
        <v>189</v>
      </c>
      <c r="AU2253" s="149" t="s">
        <v>84</v>
      </c>
      <c r="AY2253" s="17" t="s">
        <v>187</v>
      </c>
      <c r="BE2253" s="150">
        <f>IF(N2253="základní",J2253,0)</f>
        <v>0</v>
      </c>
      <c r="BF2253" s="150">
        <f>IF(N2253="snížená",J2253,0)</f>
        <v>0</v>
      </c>
      <c r="BG2253" s="150">
        <f>IF(N2253="zákl. přenesená",J2253,0)</f>
        <v>0</v>
      </c>
      <c r="BH2253" s="150">
        <f>IF(N2253="sníž. přenesená",J2253,0)</f>
        <v>0</v>
      </c>
      <c r="BI2253" s="150">
        <f>IF(N2253="nulová",J2253,0)</f>
        <v>0</v>
      </c>
      <c r="BJ2253" s="17" t="s">
        <v>84</v>
      </c>
      <c r="BK2253" s="150">
        <f>ROUND(I2253*H2253,2)</f>
        <v>0</v>
      </c>
      <c r="BL2253" s="17" t="s">
        <v>287</v>
      </c>
      <c r="BM2253" s="149" t="s">
        <v>2391</v>
      </c>
    </row>
    <row r="2254" spans="2:65" s="1" customFormat="1" ht="37.9" customHeight="1">
      <c r="B2254" s="32"/>
      <c r="C2254" s="137" t="s">
        <v>2392</v>
      </c>
      <c r="D2254" s="137" t="s">
        <v>189</v>
      </c>
      <c r="E2254" s="138" t="s">
        <v>2393</v>
      </c>
      <c r="F2254" s="139" t="s">
        <v>2394</v>
      </c>
      <c r="G2254" s="140" t="s">
        <v>245</v>
      </c>
      <c r="H2254" s="141">
        <v>191.19</v>
      </c>
      <c r="I2254" s="142"/>
      <c r="J2254" s="143">
        <f>ROUND(I2254*H2254,2)</f>
        <v>0</v>
      </c>
      <c r="K2254" s="144"/>
      <c r="L2254" s="32"/>
      <c r="M2254" s="145" t="s">
        <v>1</v>
      </c>
      <c r="N2254" s="146" t="s">
        <v>39</v>
      </c>
      <c r="P2254" s="147">
        <f>O2254*H2254</f>
        <v>0</v>
      </c>
      <c r="Q2254" s="147">
        <v>0</v>
      </c>
      <c r="R2254" s="147">
        <f>Q2254*H2254</f>
        <v>0</v>
      </c>
      <c r="S2254" s="147">
        <v>0</v>
      </c>
      <c r="T2254" s="148">
        <f>S2254*H2254</f>
        <v>0</v>
      </c>
      <c r="AR2254" s="149" t="s">
        <v>287</v>
      </c>
      <c r="AT2254" s="149" t="s">
        <v>189</v>
      </c>
      <c r="AU2254" s="149" t="s">
        <v>84</v>
      </c>
      <c r="AY2254" s="17" t="s">
        <v>187</v>
      </c>
      <c r="BE2254" s="150">
        <f>IF(N2254="základní",J2254,0)</f>
        <v>0</v>
      </c>
      <c r="BF2254" s="150">
        <f>IF(N2254="snížená",J2254,0)</f>
        <v>0</v>
      </c>
      <c r="BG2254" s="150">
        <f>IF(N2254="zákl. přenesená",J2254,0)</f>
        <v>0</v>
      </c>
      <c r="BH2254" s="150">
        <f>IF(N2254="sníž. přenesená",J2254,0)</f>
        <v>0</v>
      </c>
      <c r="BI2254" s="150">
        <f>IF(N2254="nulová",J2254,0)</f>
        <v>0</v>
      </c>
      <c r="BJ2254" s="17" t="s">
        <v>84</v>
      </c>
      <c r="BK2254" s="150">
        <f>ROUND(I2254*H2254,2)</f>
        <v>0</v>
      </c>
      <c r="BL2254" s="17" t="s">
        <v>287</v>
      </c>
      <c r="BM2254" s="149" t="s">
        <v>2395</v>
      </c>
    </row>
    <row r="2255" spans="2:65" s="1" customFormat="1" ht="78">
      <c r="B2255" s="32"/>
      <c r="D2255" s="151" t="s">
        <v>195</v>
      </c>
      <c r="F2255" s="152" t="s">
        <v>2396</v>
      </c>
      <c r="I2255" s="153"/>
      <c r="L2255" s="32"/>
      <c r="M2255" s="154"/>
      <c r="T2255" s="56"/>
      <c r="AT2255" s="17" t="s">
        <v>195</v>
      </c>
      <c r="AU2255" s="17" t="s">
        <v>84</v>
      </c>
    </row>
    <row r="2256" spans="2:65" s="1" customFormat="1" ht="37.9" customHeight="1">
      <c r="B2256" s="32"/>
      <c r="C2256" s="137" t="s">
        <v>2397</v>
      </c>
      <c r="D2256" s="137" t="s">
        <v>189</v>
      </c>
      <c r="E2256" s="138" t="s">
        <v>2398</v>
      </c>
      <c r="F2256" s="139" t="s">
        <v>2399</v>
      </c>
      <c r="G2256" s="140" t="s">
        <v>245</v>
      </c>
      <c r="H2256" s="141">
        <v>85</v>
      </c>
      <c r="I2256" s="142"/>
      <c r="J2256" s="143">
        <f t="shared" ref="J2256:J2263" si="30">ROUND(I2256*H2256,2)</f>
        <v>0</v>
      </c>
      <c r="K2256" s="144"/>
      <c r="L2256" s="32"/>
      <c r="M2256" s="145" t="s">
        <v>1</v>
      </c>
      <c r="N2256" s="146" t="s">
        <v>39</v>
      </c>
      <c r="P2256" s="147">
        <f t="shared" ref="P2256:P2263" si="31">O2256*H2256</f>
        <v>0</v>
      </c>
      <c r="Q2256" s="147">
        <v>0</v>
      </c>
      <c r="R2256" s="147">
        <f t="shared" ref="R2256:R2263" si="32">Q2256*H2256</f>
        <v>0</v>
      </c>
      <c r="S2256" s="147">
        <v>0</v>
      </c>
      <c r="T2256" s="148">
        <f t="shared" ref="T2256:T2263" si="33">S2256*H2256</f>
        <v>0</v>
      </c>
      <c r="AR2256" s="149" t="s">
        <v>287</v>
      </c>
      <c r="AT2256" s="149" t="s">
        <v>189</v>
      </c>
      <c r="AU2256" s="149" t="s">
        <v>84</v>
      </c>
      <c r="AY2256" s="17" t="s">
        <v>187</v>
      </c>
      <c r="BE2256" s="150">
        <f t="shared" ref="BE2256:BE2263" si="34">IF(N2256="základní",J2256,0)</f>
        <v>0</v>
      </c>
      <c r="BF2256" s="150">
        <f t="shared" ref="BF2256:BF2263" si="35">IF(N2256="snížená",J2256,0)</f>
        <v>0</v>
      </c>
      <c r="BG2256" s="150">
        <f t="shared" ref="BG2256:BG2263" si="36">IF(N2256="zákl. přenesená",J2256,0)</f>
        <v>0</v>
      </c>
      <c r="BH2256" s="150">
        <f t="shared" ref="BH2256:BH2263" si="37">IF(N2256="sníž. přenesená",J2256,0)</f>
        <v>0</v>
      </c>
      <c r="BI2256" s="150">
        <f t="shared" ref="BI2256:BI2263" si="38">IF(N2256="nulová",J2256,0)</f>
        <v>0</v>
      </c>
      <c r="BJ2256" s="17" t="s">
        <v>84</v>
      </c>
      <c r="BK2256" s="150">
        <f t="shared" ref="BK2256:BK2263" si="39">ROUND(I2256*H2256,2)</f>
        <v>0</v>
      </c>
      <c r="BL2256" s="17" t="s">
        <v>287</v>
      </c>
      <c r="BM2256" s="149" t="s">
        <v>2400</v>
      </c>
    </row>
    <row r="2257" spans="2:65" s="1" customFormat="1" ht="24.2" customHeight="1">
      <c r="B2257" s="32"/>
      <c r="C2257" s="137" t="s">
        <v>2401</v>
      </c>
      <c r="D2257" s="137" t="s">
        <v>189</v>
      </c>
      <c r="E2257" s="138" t="s">
        <v>2402</v>
      </c>
      <c r="F2257" s="139" t="s">
        <v>2403</v>
      </c>
      <c r="G2257" s="140" t="s">
        <v>245</v>
      </c>
      <c r="H2257" s="141">
        <v>85</v>
      </c>
      <c r="I2257" s="142"/>
      <c r="J2257" s="143">
        <f t="shared" si="30"/>
        <v>0</v>
      </c>
      <c r="K2257" s="144"/>
      <c r="L2257" s="32"/>
      <c r="M2257" s="145" t="s">
        <v>1</v>
      </c>
      <c r="N2257" s="146" t="s">
        <v>39</v>
      </c>
      <c r="P2257" s="147">
        <f t="shared" si="31"/>
        <v>0</v>
      </c>
      <c r="Q2257" s="147">
        <v>0</v>
      </c>
      <c r="R2257" s="147">
        <f t="shared" si="32"/>
        <v>0</v>
      </c>
      <c r="S2257" s="147">
        <v>0</v>
      </c>
      <c r="T2257" s="148">
        <f t="shared" si="33"/>
        <v>0</v>
      </c>
      <c r="AR2257" s="149" t="s">
        <v>287</v>
      </c>
      <c r="AT2257" s="149" t="s">
        <v>189</v>
      </c>
      <c r="AU2257" s="149" t="s">
        <v>84</v>
      </c>
      <c r="AY2257" s="17" t="s">
        <v>187</v>
      </c>
      <c r="BE2257" s="150">
        <f t="shared" si="34"/>
        <v>0</v>
      </c>
      <c r="BF2257" s="150">
        <f t="shared" si="35"/>
        <v>0</v>
      </c>
      <c r="BG2257" s="150">
        <f t="shared" si="36"/>
        <v>0</v>
      </c>
      <c r="BH2257" s="150">
        <f t="shared" si="37"/>
        <v>0</v>
      </c>
      <c r="BI2257" s="150">
        <f t="shared" si="38"/>
        <v>0</v>
      </c>
      <c r="BJ2257" s="17" t="s">
        <v>84</v>
      </c>
      <c r="BK2257" s="150">
        <f t="shared" si="39"/>
        <v>0</v>
      </c>
      <c r="BL2257" s="17" t="s">
        <v>287</v>
      </c>
      <c r="BM2257" s="149" t="s">
        <v>2404</v>
      </c>
    </row>
    <row r="2258" spans="2:65" s="1" customFormat="1" ht="24.2" customHeight="1">
      <c r="B2258" s="32"/>
      <c r="C2258" s="137" t="s">
        <v>2405</v>
      </c>
      <c r="D2258" s="137" t="s">
        <v>189</v>
      </c>
      <c r="E2258" s="138" t="s">
        <v>2406</v>
      </c>
      <c r="F2258" s="139" t="s">
        <v>2407</v>
      </c>
      <c r="G2258" s="140" t="s">
        <v>245</v>
      </c>
      <c r="H2258" s="141">
        <v>85</v>
      </c>
      <c r="I2258" s="142"/>
      <c r="J2258" s="143">
        <f t="shared" si="30"/>
        <v>0</v>
      </c>
      <c r="K2258" s="144"/>
      <c r="L2258" s="32"/>
      <c r="M2258" s="145" t="s">
        <v>1</v>
      </c>
      <c r="N2258" s="146" t="s">
        <v>39</v>
      </c>
      <c r="P2258" s="147">
        <f t="shared" si="31"/>
        <v>0</v>
      </c>
      <c r="Q2258" s="147">
        <v>0</v>
      </c>
      <c r="R2258" s="147">
        <f t="shared" si="32"/>
        <v>0</v>
      </c>
      <c r="S2258" s="147">
        <v>0</v>
      </c>
      <c r="T2258" s="148">
        <f t="shared" si="33"/>
        <v>0</v>
      </c>
      <c r="AR2258" s="149" t="s">
        <v>287</v>
      </c>
      <c r="AT2258" s="149" t="s">
        <v>189</v>
      </c>
      <c r="AU2258" s="149" t="s">
        <v>84</v>
      </c>
      <c r="AY2258" s="17" t="s">
        <v>187</v>
      </c>
      <c r="BE2258" s="150">
        <f t="shared" si="34"/>
        <v>0</v>
      </c>
      <c r="BF2258" s="150">
        <f t="shared" si="35"/>
        <v>0</v>
      </c>
      <c r="BG2258" s="150">
        <f t="shared" si="36"/>
        <v>0</v>
      </c>
      <c r="BH2258" s="150">
        <f t="shared" si="37"/>
        <v>0</v>
      </c>
      <c r="BI2258" s="150">
        <f t="shared" si="38"/>
        <v>0</v>
      </c>
      <c r="BJ2258" s="17" t="s">
        <v>84</v>
      </c>
      <c r="BK2258" s="150">
        <f t="shared" si="39"/>
        <v>0</v>
      </c>
      <c r="BL2258" s="17" t="s">
        <v>287</v>
      </c>
      <c r="BM2258" s="149" t="s">
        <v>2408</v>
      </c>
    </row>
    <row r="2259" spans="2:65" s="1" customFormat="1" ht="24.2" customHeight="1">
      <c r="B2259" s="32"/>
      <c r="C2259" s="137" t="s">
        <v>2409</v>
      </c>
      <c r="D2259" s="137" t="s">
        <v>189</v>
      </c>
      <c r="E2259" s="138" t="s">
        <v>2410</v>
      </c>
      <c r="F2259" s="139" t="s">
        <v>2411</v>
      </c>
      <c r="G2259" s="140" t="s">
        <v>245</v>
      </c>
      <c r="H2259" s="141">
        <v>85</v>
      </c>
      <c r="I2259" s="142"/>
      <c r="J2259" s="143">
        <f t="shared" si="30"/>
        <v>0</v>
      </c>
      <c r="K2259" s="144"/>
      <c r="L2259" s="32"/>
      <c r="M2259" s="145" t="s">
        <v>1</v>
      </c>
      <c r="N2259" s="146" t="s">
        <v>39</v>
      </c>
      <c r="P2259" s="147">
        <f t="shared" si="31"/>
        <v>0</v>
      </c>
      <c r="Q2259" s="147">
        <v>0</v>
      </c>
      <c r="R2259" s="147">
        <f t="shared" si="32"/>
        <v>0</v>
      </c>
      <c r="S2259" s="147">
        <v>0</v>
      </c>
      <c r="T2259" s="148">
        <f t="shared" si="33"/>
        <v>0</v>
      </c>
      <c r="AR2259" s="149" t="s">
        <v>287</v>
      </c>
      <c r="AT2259" s="149" t="s">
        <v>189</v>
      </c>
      <c r="AU2259" s="149" t="s">
        <v>84</v>
      </c>
      <c r="AY2259" s="17" t="s">
        <v>187</v>
      </c>
      <c r="BE2259" s="150">
        <f t="shared" si="34"/>
        <v>0</v>
      </c>
      <c r="BF2259" s="150">
        <f t="shared" si="35"/>
        <v>0</v>
      </c>
      <c r="BG2259" s="150">
        <f t="shared" si="36"/>
        <v>0</v>
      </c>
      <c r="BH2259" s="150">
        <f t="shared" si="37"/>
        <v>0</v>
      </c>
      <c r="BI2259" s="150">
        <f t="shared" si="38"/>
        <v>0</v>
      </c>
      <c r="BJ2259" s="17" t="s">
        <v>84</v>
      </c>
      <c r="BK2259" s="150">
        <f t="shared" si="39"/>
        <v>0</v>
      </c>
      <c r="BL2259" s="17" t="s">
        <v>287</v>
      </c>
      <c r="BM2259" s="149" t="s">
        <v>2412</v>
      </c>
    </row>
    <row r="2260" spans="2:65" s="1" customFormat="1" ht="24.2" customHeight="1">
      <c r="B2260" s="32"/>
      <c r="C2260" s="137" t="s">
        <v>2413</v>
      </c>
      <c r="D2260" s="137" t="s">
        <v>189</v>
      </c>
      <c r="E2260" s="138" t="s">
        <v>2414</v>
      </c>
      <c r="F2260" s="139" t="s">
        <v>2415</v>
      </c>
      <c r="G2260" s="140" t="s">
        <v>245</v>
      </c>
      <c r="H2260" s="141">
        <v>154.01</v>
      </c>
      <c r="I2260" s="142"/>
      <c r="J2260" s="143">
        <f t="shared" si="30"/>
        <v>0</v>
      </c>
      <c r="K2260" s="144"/>
      <c r="L2260" s="32"/>
      <c r="M2260" s="145" t="s">
        <v>1</v>
      </c>
      <c r="N2260" s="146" t="s">
        <v>39</v>
      </c>
      <c r="P2260" s="147">
        <f t="shared" si="31"/>
        <v>0</v>
      </c>
      <c r="Q2260" s="147">
        <v>0</v>
      </c>
      <c r="R2260" s="147">
        <f t="shared" si="32"/>
        <v>0</v>
      </c>
      <c r="S2260" s="147">
        <v>0</v>
      </c>
      <c r="T2260" s="148">
        <f t="shared" si="33"/>
        <v>0</v>
      </c>
      <c r="AR2260" s="149" t="s">
        <v>287</v>
      </c>
      <c r="AT2260" s="149" t="s">
        <v>189</v>
      </c>
      <c r="AU2260" s="149" t="s">
        <v>84</v>
      </c>
      <c r="AY2260" s="17" t="s">
        <v>187</v>
      </c>
      <c r="BE2260" s="150">
        <f t="shared" si="34"/>
        <v>0</v>
      </c>
      <c r="BF2260" s="150">
        <f t="shared" si="35"/>
        <v>0</v>
      </c>
      <c r="BG2260" s="150">
        <f t="shared" si="36"/>
        <v>0</v>
      </c>
      <c r="BH2260" s="150">
        <f t="shared" si="37"/>
        <v>0</v>
      </c>
      <c r="BI2260" s="150">
        <f t="shared" si="38"/>
        <v>0</v>
      </c>
      <c r="BJ2260" s="17" t="s">
        <v>84</v>
      </c>
      <c r="BK2260" s="150">
        <f t="shared" si="39"/>
        <v>0</v>
      </c>
      <c r="BL2260" s="17" t="s">
        <v>287</v>
      </c>
      <c r="BM2260" s="149" t="s">
        <v>2416</v>
      </c>
    </row>
    <row r="2261" spans="2:65" s="1" customFormat="1" ht="44.25" customHeight="1">
      <c r="B2261" s="32"/>
      <c r="C2261" s="137" t="s">
        <v>2417</v>
      </c>
      <c r="D2261" s="137" t="s">
        <v>189</v>
      </c>
      <c r="E2261" s="138" t="s">
        <v>2418</v>
      </c>
      <c r="F2261" s="139" t="s">
        <v>2419</v>
      </c>
      <c r="G2261" s="140" t="s">
        <v>245</v>
      </c>
      <c r="H2261" s="141">
        <v>154.01</v>
      </c>
      <c r="I2261" s="142"/>
      <c r="J2261" s="143">
        <f t="shared" si="30"/>
        <v>0</v>
      </c>
      <c r="K2261" s="144"/>
      <c r="L2261" s="32"/>
      <c r="M2261" s="145" t="s">
        <v>1</v>
      </c>
      <c r="N2261" s="146" t="s">
        <v>39</v>
      </c>
      <c r="P2261" s="147">
        <f t="shared" si="31"/>
        <v>0</v>
      </c>
      <c r="Q2261" s="147">
        <v>0</v>
      </c>
      <c r="R2261" s="147">
        <f t="shared" si="32"/>
        <v>0</v>
      </c>
      <c r="S2261" s="147">
        <v>0</v>
      </c>
      <c r="T2261" s="148">
        <f t="shared" si="33"/>
        <v>0</v>
      </c>
      <c r="AR2261" s="149" t="s">
        <v>287</v>
      </c>
      <c r="AT2261" s="149" t="s">
        <v>189</v>
      </c>
      <c r="AU2261" s="149" t="s">
        <v>84</v>
      </c>
      <c r="AY2261" s="17" t="s">
        <v>187</v>
      </c>
      <c r="BE2261" s="150">
        <f t="shared" si="34"/>
        <v>0</v>
      </c>
      <c r="BF2261" s="150">
        <f t="shared" si="35"/>
        <v>0</v>
      </c>
      <c r="BG2261" s="150">
        <f t="shared" si="36"/>
        <v>0</v>
      </c>
      <c r="BH2261" s="150">
        <f t="shared" si="37"/>
        <v>0</v>
      </c>
      <c r="BI2261" s="150">
        <f t="shared" si="38"/>
        <v>0</v>
      </c>
      <c r="BJ2261" s="17" t="s">
        <v>84</v>
      </c>
      <c r="BK2261" s="150">
        <f t="shared" si="39"/>
        <v>0</v>
      </c>
      <c r="BL2261" s="17" t="s">
        <v>287</v>
      </c>
      <c r="BM2261" s="149" t="s">
        <v>2420</v>
      </c>
    </row>
    <row r="2262" spans="2:65" s="1" customFormat="1" ht="37.9" customHeight="1">
      <c r="B2262" s="32"/>
      <c r="C2262" s="137" t="s">
        <v>2421</v>
      </c>
      <c r="D2262" s="137" t="s">
        <v>189</v>
      </c>
      <c r="E2262" s="138" t="s">
        <v>2422</v>
      </c>
      <c r="F2262" s="139" t="s">
        <v>2423</v>
      </c>
      <c r="G2262" s="140" t="s">
        <v>245</v>
      </c>
      <c r="H2262" s="141">
        <v>154.01</v>
      </c>
      <c r="I2262" s="142"/>
      <c r="J2262" s="143">
        <f t="shared" si="30"/>
        <v>0</v>
      </c>
      <c r="K2262" s="144"/>
      <c r="L2262" s="32"/>
      <c r="M2262" s="145" t="s">
        <v>1</v>
      </c>
      <c r="N2262" s="146" t="s">
        <v>39</v>
      </c>
      <c r="P2262" s="147">
        <f t="shared" si="31"/>
        <v>0</v>
      </c>
      <c r="Q2262" s="147">
        <v>0</v>
      </c>
      <c r="R2262" s="147">
        <f t="shared" si="32"/>
        <v>0</v>
      </c>
      <c r="S2262" s="147">
        <v>0</v>
      </c>
      <c r="T2262" s="148">
        <f t="shared" si="33"/>
        <v>0</v>
      </c>
      <c r="AR2262" s="149" t="s">
        <v>287</v>
      </c>
      <c r="AT2262" s="149" t="s">
        <v>189</v>
      </c>
      <c r="AU2262" s="149" t="s">
        <v>84</v>
      </c>
      <c r="AY2262" s="17" t="s">
        <v>187</v>
      </c>
      <c r="BE2262" s="150">
        <f t="shared" si="34"/>
        <v>0</v>
      </c>
      <c r="BF2262" s="150">
        <f t="shared" si="35"/>
        <v>0</v>
      </c>
      <c r="BG2262" s="150">
        <f t="shared" si="36"/>
        <v>0</v>
      </c>
      <c r="BH2262" s="150">
        <f t="shared" si="37"/>
        <v>0</v>
      </c>
      <c r="BI2262" s="150">
        <f t="shared" si="38"/>
        <v>0</v>
      </c>
      <c r="BJ2262" s="17" t="s">
        <v>84</v>
      </c>
      <c r="BK2262" s="150">
        <f t="shared" si="39"/>
        <v>0</v>
      </c>
      <c r="BL2262" s="17" t="s">
        <v>287</v>
      </c>
      <c r="BM2262" s="149" t="s">
        <v>2424</v>
      </c>
    </row>
    <row r="2263" spans="2:65" s="1" customFormat="1" ht="24.2" customHeight="1">
      <c r="B2263" s="32"/>
      <c r="C2263" s="137" t="s">
        <v>2425</v>
      </c>
      <c r="D2263" s="137" t="s">
        <v>189</v>
      </c>
      <c r="E2263" s="138" t="s">
        <v>2426</v>
      </c>
      <c r="F2263" s="139" t="s">
        <v>2427</v>
      </c>
      <c r="G2263" s="140" t="s">
        <v>245</v>
      </c>
      <c r="H2263" s="141">
        <v>154.01</v>
      </c>
      <c r="I2263" s="142"/>
      <c r="J2263" s="143">
        <f t="shared" si="30"/>
        <v>0</v>
      </c>
      <c r="K2263" s="144"/>
      <c r="L2263" s="32"/>
      <c r="M2263" s="145" t="s">
        <v>1</v>
      </c>
      <c r="N2263" s="146" t="s">
        <v>39</v>
      </c>
      <c r="P2263" s="147">
        <f t="shared" si="31"/>
        <v>0</v>
      </c>
      <c r="Q2263" s="147">
        <v>0</v>
      </c>
      <c r="R2263" s="147">
        <f t="shared" si="32"/>
        <v>0</v>
      </c>
      <c r="S2263" s="147">
        <v>0</v>
      </c>
      <c r="T2263" s="148">
        <f t="shared" si="33"/>
        <v>0</v>
      </c>
      <c r="AR2263" s="149" t="s">
        <v>287</v>
      </c>
      <c r="AT2263" s="149" t="s">
        <v>189</v>
      </c>
      <c r="AU2263" s="149" t="s">
        <v>84</v>
      </c>
      <c r="AY2263" s="17" t="s">
        <v>187</v>
      </c>
      <c r="BE2263" s="150">
        <f t="shared" si="34"/>
        <v>0</v>
      </c>
      <c r="BF2263" s="150">
        <f t="shared" si="35"/>
        <v>0</v>
      </c>
      <c r="BG2263" s="150">
        <f t="shared" si="36"/>
        <v>0</v>
      </c>
      <c r="BH2263" s="150">
        <f t="shared" si="37"/>
        <v>0</v>
      </c>
      <c r="BI2263" s="150">
        <f t="shared" si="38"/>
        <v>0</v>
      </c>
      <c r="BJ2263" s="17" t="s">
        <v>84</v>
      </c>
      <c r="BK2263" s="150">
        <f t="shared" si="39"/>
        <v>0</v>
      </c>
      <c r="BL2263" s="17" t="s">
        <v>287</v>
      </c>
      <c r="BM2263" s="149" t="s">
        <v>2428</v>
      </c>
    </row>
    <row r="2264" spans="2:65" s="11" customFormat="1" ht="22.9" customHeight="1">
      <c r="B2264" s="125"/>
      <c r="D2264" s="126" t="s">
        <v>72</v>
      </c>
      <c r="E2264" s="135" t="s">
        <v>2429</v>
      </c>
      <c r="F2264" s="135" t="s">
        <v>2430</v>
      </c>
      <c r="I2264" s="128"/>
      <c r="J2264" s="136">
        <f>BK2264</f>
        <v>0</v>
      </c>
      <c r="L2264" s="125"/>
      <c r="M2264" s="130"/>
      <c r="P2264" s="131">
        <f>SUM(P2265:P2326)</f>
        <v>0</v>
      </c>
      <c r="R2264" s="131">
        <f>SUM(R2265:R2326)</f>
        <v>0</v>
      </c>
      <c r="T2264" s="132">
        <f>SUM(T2265:T2326)</f>
        <v>0</v>
      </c>
      <c r="AR2264" s="126" t="s">
        <v>84</v>
      </c>
      <c r="AT2264" s="133" t="s">
        <v>72</v>
      </c>
      <c r="AU2264" s="133" t="s">
        <v>80</v>
      </c>
      <c r="AY2264" s="126" t="s">
        <v>187</v>
      </c>
      <c r="BK2264" s="134">
        <f>SUM(BK2265:BK2326)</f>
        <v>0</v>
      </c>
    </row>
    <row r="2265" spans="2:65" s="1" customFormat="1" ht="24.2" customHeight="1">
      <c r="B2265" s="32"/>
      <c r="C2265" s="137" t="s">
        <v>2431</v>
      </c>
      <c r="D2265" s="137" t="s">
        <v>189</v>
      </c>
      <c r="E2265" s="138" t="s">
        <v>2432</v>
      </c>
      <c r="F2265" s="139" t="s">
        <v>2433</v>
      </c>
      <c r="G2265" s="140" t="s">
        <v>245</v>
      </c>
      <c r="H2265" s="141">
        <v>1615.8320000000001</v>
      </c>
      <c r="I2265" s="142"/>
      <c r="J2265" s="143">
        <f>ROUND(I2265*H2265,2)</f>
        <v>0</v>
      </c>
      <c r="K2265" s="144"/>
      <c r="L2265" s="32"/>
      <c r="M2265" s="145" t="s">
        <v>1</v>
      </c>
      <c r="N2265" s="146" t="s">
        <v>39</v>
      </c>
      <c r="P2265" s="147">
        <f>O2265*H2265</f>
        <v>0</v>
      </c>
      <c r="Q2265" s="147">
        <v>0</v>
      </c>
      <c r="R2265" s="147">
        <f>Q2265*H2265</f>
        <v>0</v>
      </c>
      <c r="S2265" s="147">
        <v>0</v>
      </c>
      <c r="T2265" s="148">
        <f>S2265*H2265</f>
        <v>0</v>
      </c>
      <c r="AR2265" s="149" t="s">
        <v>287</v>
      </c>
      <c r="AT2265" s="149" t="s">
        <v>189</v>
      </c>
      <c r="AU2265" s="149" t="s">
        <v>84</v>
      </c>
      <c r="AY2265" s="17" t="s">
        <v>187</v>
      </c>
      <c r="BE2265" s="150">
        <f>IF(N2265="základní",J2265,0)</f>
        <v>0</v>
      </c>
      <c r="BF2265" s="150">
        <f>IF(N2265="snížená",J2265,0)</f>
        <v>0</v>
      </c>
      <c r="BG2265" s="150">
        <f>IF(N2265="zákl. přenesená",J2265,0)</f>
        <v>0</v>
      </c>
      <c r="BH2265" s="150">
        <f>IF(N2265="sníž. přenesená",J2265,0)</f>
        <v>0</v>
      </c>
      <c r="BI2265" s="150">
        <f>IF(N2265="nulová",J2265,0)</f>
        <v>0</v>
      </c>
      <c r="BJ2265" s="17" t="s">
        <v>84</v>
      </c>
      <c r="BK2265" s="150">
        <f>ROUND(I2265*H2265,2)</f>
        <v>0</v>
      </c>
      <c r="BL2265" s="17" t="s">
        <v>287</v>
      </c>
      <c r="BM2265" s="149" t="s">
        <v>2434</v>
      </c>
    </row>
    <row r="2266" spans="2:65" s="12" customFormat="1" ht="11.25">
      <c r="B2266" s="155"/>
      <c r="D2266" s="151" t="s">
        <v>197</v>
      </c>
      <c r="E2266" s="156" t="s">
        <v>1</v>
      </c>
      <c r="F2266" s="157" t="s">
        <v>207</v>
      </c>
      <c r="H2266" s="156" t="s">
        <v>1</v>
      </c>
      <c r="I2266" s="158"/>
      <c r="L2266" s="155"/>
      <c r="M2266" s="159"/>
      <c r="T2266" s="160"/>
      <c r="AT2266" s="156" t="s">
        <v>197</v>
      </c>
      <c r="AU2266" s="156" t="s">
        <v>84</v>
      </c>
      <c r="AV2266" s="12" t="s">
        <v>80</v>
      </c>
      <c r="AW2266" s="12" t="s">
        <v>30</v>
      </c>
      <c r="AX2266" s="12" t="s">
        <v>73</v>
      </c>
      <c r="AY2266" s="156" t="s">
        <v>187</v>
      </c>
    </row>
    <row r="2267" spans="2:65" s="12" customFormat="1" ht="11.25">
      <c r="B2267" s="155"/>
      <c r="D2267" s="151" t="s">
        <v>197</v>
      </c>
      <c r="E2267" s="156" t="s">
        <v>1</v>
      </c>
      <c r="F2267" s="157" t="s">
        <v>307</v>
      </c>
      <c r="H2267" s="156" t="s">
        <v>1</v>
      </c>
      <c r="I2267" s="158"/>
      <c r="L2267" s="155"/>
      <c r="M2267" s="159"/>
      <c r="T2267" s="160"/>
      <c r="AT2267" s="156" t="s">
        <v>197</v>
      </c>
      <c r="AU2267" s="156" t="s">
        <v>84</v>
      </c>
      <c r="AV2267" s="12" t="s">
        <v>80</v>
      </c>
      <c r="AW2267" s="12" t="s">
        <v>30</v>
      </c>
      <c r="AX2267" s="12" t="s">
        <v>73</v>
      </c>
      <c r="AY2267" s="156" t="s">
        <v>187</v>
      </c>
    </row>
    <row r="2268" spans="2:65" s="13" customFormat="1" ht="11.25">
      <c r="B2268" s="161"/>
      <c r="D2268" s="151" t="s">
        <v>197</v>
      </c>
      <c r="E2268" s="162" t="s">
        <v>1</v>
      </c>
      <c r="F2268" s="163" t="s">
        <v>608</v>
      </c>
      <c r="H2268" s="164">
        <v>104.31</v>
      </c>
      <c r="I2268" s="165"/>
      <c r="L2268" s="161"/>
      <c r="M2268" s="166"/>
      <c r="T2268" s="167"/>
      <c r="AT2268" s="162" t="s">
        <v>197</v>
      </c>
      <c r="AU2268" s="162" t="s">
        <v>84</v>
      </c>
      <c r="AV2268" s="13" t="s">
        <v>84</v>
      </c>
      <c r="AW2268" s="13" t="s">
        <v>30</v>
      </c>
      <c r="AX2268" s="13" t="s">
        <v>73</v>
      </c>
      <c r="AY2268" s="162" t="s">
        <v>187</v>
      </c>
    </row>
    <row r="2269" spans="2:65" s="13" customFormat="1" ht="11.25">
      <c r="B2269" s="161"/>
      <c r="D2269" s="151" t="s">
        <v>197</v>
      </c>
      <c r="E2269" s="162" t="s">
        <v>1</v>
      </c>
      <c r="F2269" s="163" t="s">
        <v>609</v>
      </c>
      <c r="H2269" s="164">
        <v>84.18</v>
      </c>
      <c r="I2269" s="165"/>
      <c r="L2269" s="161"/>
      <c r="M2269" s="166"/>
      <c r="T2269" s="167"/>
      <c r="AT2269" s="162" t="s">
        <v>197</v>
      </c>
      <c r="AU2269" s="162" t="s">
        <v>84</v>
      </c>
      <c r="AV2269" s="13" t="s">
        <v>84</v>
      </c>
      <c r="AW2269" s="13" t="s">
        <v>30</v>
      </c>
      <c r="AX2269" s="13" t="s">
        <v>73</v>
      </c>
      <c r="AY2269" s="162" t="s">
        <v>187</v>
      </c>
    </row>
    <row r="2270" spans="2:65" s="13" customFormat="1" ht="11.25">
      <c r="B2270" s="161"/>
      <c r="D2270" s="151" t="s">
        <v>197</v>
      </c>
      <c r="E2270" s="162" t="s">
        <v>1</v>
      </c>
      <c r="F2270" s="163" t="s">
        <v>612</v>
      </c>
      <c r="H2270" s="164">
        <v>12.2</v>
      </c>
      <c r="I2270" s="165"/>
      <c r="L2270" s="161"/>
      <c r="M2270" s="166"/>
      <c r="T2270" s="167"/>
      <c r="AT2270" s="162" t="s">
        <v>197</v>
      </c>
      <c r="AU2270" s="162" t="s">
        <v>84</v>
      </c>
      <c r="AV2270" s="13" t="s">
        <v>84</v>
      </c>
      <c r="AW2270" s="13" t="s">
        <v>30</v>
      </c>
      <c r="AX2270" s="13" t="s">
        <v>73</v>
      </c>
      <c r="AY2270" s="162" t="s">
        <v>187</v>
      </c>
    </row>
    <row r="2271" spans="2:65" s="13" customFormat="1" ht="11.25">
      <c r="B2271" s="161"/>
      <c r="D2271" s="151" t="s">
        <v>197</v>
      </c>
      <c r="E2271" s="162" t="s">
        <v>1</v>
      </c>
      <c r="F2271" s="163" t="s">
        <v>610</v>
      </c>
      <c r="H2271" s="164">
        <v>65.88</v>
      </c>
      <c r="I2271" s="165"/>
      <c r="L2271" s="161"/>
      <c r="M2271" s="166"/>
      <c r="T2271" s="167"/>
      <c r="AT2271" s="162" t="s">
        <v>197</v>
      </c>
      <c r="AU2271" s="162" t="s">
        <v>84</v>
      </c>
      <c r="AV2271" s="13" t="s">
        <v>84</v>
      </c>
      <c r="AW2271" s="13" t="s">
        <v>30</v>
      </c>
      <c r="AX2271" s="13" t="s">
        <v>73</v>
      </c>
      <c r="AY2271" s="162" t="s">
        <v>187</v>
      </c>
    </row>
    <row r="2272" spans="2:65" s="13" customFormat="1" ht="11.25">
      <c r="B2272" s="161"/>
      <c r="D2272" s="151" t="s">
        <v>197</v>
      </c>
      <c r="E2272" s="162" t="s">
        <v>1</v>
      </c>
      <c r="F2272" s="163" t="s">
        <v>611</v>
      </c>
      <c r="H2272" s="164">
        <v>233.02</v>
      </c>
      <c r="I2272" s="165"/>
      <c r="L2272" s="161"/>
      <c r="M2272" s="166"/>
      <c r="T2272" s="167"/>
      <c r="AT2272" s="162" t="s">
        <v>197</v>
      </c>
      <c r="AU2272" s="162" t="s">
        <v>84</v>
      </c>
      <c r="AV2272" s="13" t="s">
        <v>84</v>
      </c>
      <c r="AW2272" s="13" t="s">
        <v>30</v>
      </c>
      <c r="AX2272" s="13" t="s">
        <v>73</v>
      </c>
      <c r="AY2272" s="162" t="s">
        <v>187</v>
      </c>
    </row>
    <row r="2273" spans="2:51" s="13" customFormat="1" ht="11.25">
      <c r="B2273" s="161"/>
      <c r="D2273" s="151" t="s">
        <v>197</v>
      </c>
      <c r="E2273" s="162" t="s">
        <v>1</v>
      </c>
      <c r="F2273" s="163" t="s">
        <v>613</v>
      </c>
      <c r="H2273" s="164">
        <v>13.725</v>
      </c>
      <c r="I2273" s="165"/>
      <c r="L2273" s="161"/>
      <c r="M2273" s="166"/>
      <c r="T2273" s="167"/>
      <c r="AT2273" s="162" t="s">
        <v>197</v>
      </c>
      <c r="AU2273" s="162" t="s">
        <v>84</v>
      </c>
      <c r="AV2273" s="13" t="s">
        <v>84</v>
      </c>
      <c r="AW2273" s="13" t="s">
        <v>30</v>
      </c>
      <c r="AX2273" s="13" t="s">
        <v>73</v>
      </c>
      <c r="AY2273" s="162" t="s">
        <v>187</v>
      </c>
    </row>
    <row r="2274" spans="2:51" s="13" customFormat="1" ht="11.25">
      <c r="B2274" s="161"/>
      <c r="D2274" s="151" t="s">
        <v>197</v>
      </c>
      <c r="E2274" s="162" t="s">
        <v>1</v>
      </c>
      <c r="F2274" s="163" t="s">
        <v>614</v>
      </c>
      <c r="H2274" s="164">
        <v>3.8130000000000002</v>
      </c>
      <c r="I2274" s="165"/>
      <c r="L2274" s="161"/>
      <c r="M2274" s="166"/>
      <c r="T2274" s="167"/>
      <c r="AT2274" s="162" t="s">
        <v>197</v>
      </c>
      <c r="AU2274" s="162" t="s">
        <v>84</v>
      </c>
      <c r="AV2274" s="13" t="s">
        <v>84</v>
      </c>
      <c r="AW2274" s="13" t="s">
        <v>30</v>
      </c>
      <c r="AX2274" s="13" t="s">
        <v>73</v>
      </c>
      <c r="AY2274" s="162" t="s">
        <v>187</v>
      </c>
    </row>
    <row r="2275" spans="2:51" s="13" customFormat="1" ht="11.25">
      <c r="B2275" s="161"/>
      <c r="D2275" s="151" t="s">
        <v>197</v>
      </c>
      <c r="E2275" s="162" t="s">
        <v>1</v>
      </c>
      <c r="F2275" s="163" t="s">
        <v>615</v>
      </c>
      <c r="H2275" s="164">
        <v>49.68</v>
      </c>
      <c r="I2275" s="165"/>
      <c r="L2275" s="161"/>
      <c r="M2275" s="166"/>
      <c r="T2275" s="167"/>
      <c r="AT2275" s="162" t="s">
        <v>197</v>
      </c>
      <c r="AU2275" s="162" t="s">
        <v>84</v>
      </c>
      <c r="AV2275" s="13" t="s">
        <v>84</v>
      </c>
      <c r="AW2275" s="13" t="s">
        <v>30</v>
      </c>
      <c r="AX2275" s="13" t="s">
        <v>73</v>
      </c>
      <c r="AY2275" s="162" t="s">
        <v>187</v>
      </c>
    </row>
    <row r="2276" spans="2:51" s="13" customFormat="1" ht="11.25">
      <c r="B2276" s="161"/>
      <c r="D2276" s="151" t="s">
        <v>197</v>
      </c>
      <c r="E2276" s="162" t="s">
        <v>1</v>
      </c>
      <c r="F2276" s="163" t="s">
        <v>624</v>
      </c>
      <c r="H2276" s="164">
        <v>3.96</v>
      </c>
      <c r="I2276" s="165"/>
      <c r="L2276" s="161"/>
      <c r="M2276" s="166"/>
      <c r="T2276" s="167"/>
      <c r="AT2276" s="162" t="s">
        <v>197</v>
      </c>
      <c r="AU2276" s="162" t="s">
        <v>84</v>
      </c>
      <c r="AV2276" s="13" t="s">
        <v>84</v>
      </c>
      <c r="AW2276" s="13" t="s">
        <v>30</v>
      </c>
      <c r="AX2276" s="13" t="s">
        <v>73</v>
      </c>
      <c r="AY2276" s="162" t="s">
        <v>187</v>
      </c>
    </row>
    <row r="2277" spans="2:51" s="13" customFormat="1" ht="11.25">
      <c r="B2277" s="161"/>
      <c r="D2277" s="151" t="s">
        <v>197</v>
      </c>
      <c r="E2277" s="162" t="s">
        <v>1</v>
      </c>
      <c r="F2277" s="163" t="s">
        <v>625</v>
      </c>
      <c r="H2277" s="164">
        <v>4.2</v>
      </c>
      <c r="I2277" s="165"/>
      <c r="L2277" s="161"/>
      <c r="M2277" s="166"/>
      <c r="T2277" s="167"/>
      <c r="AT2277" s="162" t="s">
        <v>197</v>
      </c>
      <c r="AU2277" s="162" t="s">
        <v>84</v>
      </c>
      <c r="AV2277" s="13" t="s">
        <v>84</v>
      </c>
      <c r="AW2277" s="13" t="s">
        <v>30</v>
      </c>
      <c r="AX2277" s="13" t="s">
        <v>73</v>
      </c>
      <c r="AY2277" s="162" t="s">
        <v>187</v>
      </c>
    </row>
    <row r="2278" spans="2:51" s="13" customFormat="1" ht="11.25">
      <c r="B2278" s="161"/>
      <c r="D2278" s="151" t="s">
        <v>197</v>
      </c>
      <c r="E2278" s="162" t="s">
        <v>1</v>
      </c>
      <c r="F2278" s="163" t="s">
        <v>626</v>
      </c>
      <c r="H2278" s="164">
        <v>1.8</v>
      </c>
      <c r="I2278" s="165"/>
      <c r="L2278" s="161"/>
      <c r="M2278" s="166"/>
      <c r="T2278" s="167"/>
      <c r="AT2278" s="162" t="s">
        <v>197</v>
      </c>
      <c r="AU2278" s="162" t="s">
        <v>84</v>
      </c>
      <c r="AV2278" s="13" t="s">
        <v>84</v>
      </c>
      <c r="AW2278" s="13" t="s">
        <v>30</v>
      </c>
      <c r="AX2278" s="13" t="s">
        <v>73</v>
      </c>
      <c r="AY2278" s="162" t="s">
        <v>187</v>
      </c>
    </row>
    <row r="2279" spans="2:51" s="13" customFormat="1" ht="11.25">
      <c r="B2279" s="161"/>
      <c r="D2279" s="151" t="s">
        <v>197</v>
      </c>
      <c r="E2279" s="162" t="s">
        <v>1</v>
      </c>
      <c r="F2279" s="163" t="s">
        <v>627</v>
      </c>
      <c r="H2279" s="164">
        <v>0.96</v>
      </c>
      <c r="I2279" s="165"/>
      <c r="L2279" s="161"/>
      <c r="M2279" s="166"/>
      <c r="T2279" s="167"/>
      <c r="AT2279" s="162" t="s">
        <v>197</v>
      </c>
      <c r="AU2279" s="162" t="s">
        <v>84</v>
      </c>
      <c r="AV2279" s="13" t="s">
        <v>84</v>
      </c>
      <c r="AW2279" s="13" t="s">
        <v>30</v>
      </c>
      <c r="AX2279" s="13" t="s">
        <v>73</v>
      </c>
      <c r="AY2279" s="162" t="s">
        <v>187</v>
      </c>
    </row>
    <row r="2280" spans="2:51" s="13" customFormat="1" ht="11.25">
      <c r="B2280" s="161"/>
      <c r="D2280" s="151" t="s">
        <v>197</v>
      </c>
      <c r="E2280" s="162" t="s">
        <v>1</v>
      </c>
      <c r="F2280" s="163" t="s">
        <v>628</v>
      </c>
      <c r="H2280" s="164">
        <v>2.58</v>
      </c>
      <c r="I2280" s="165"/>
      <c r="L2280" s="161"/>
      <c r="M2280" s="166"/>
      <c r="T2280" s="167"/>
      <c r="AT2280" s="162" t="s">
        <v>197</v>
      </c>
      <c r="AU2280" s="162" t="s">
        <v>84</v>
      </c>
      <c r="AV2280" s="13" t="s">
        <v>84</v>
      </c>
      <c r="AW2280" s="13" t="s">
        <v>30</v>
      </c>
      <c r="AX2280" s="13" t="s">
        <v>73</v>
      </c>
      <c r="AY2280" s="162" t="s">
        <v>187</v>
      </c>
    </row>
    <row r="2281" spans="2:51" s="13" customFormat="1" ht="11.25">
      <c r="B2281" s="161"/>
      <c r="D2281" s="151" t="s">
        <v>197</v>
      </c>
      <c r="E2281" s="162" t="s">
        <v>1</v>
      </c>
      <c r="F2281" s="163" t="s">
        <v>629</v>
      </c>
      <c r="H2281" s="164">
        <v>1.35</v>
      </c>
      <c r="I2281" s="165"/>
      <c r="L2281" s="161"/>
      <c r="M2281" s="166"/>
      <c r="T2281" s="167"/>
      <c r="AT2281" s="162" t="s">
        <v>197</v>
      </c>
      <c r="AU2281" s="162" t="s">
        <v>84</v>
      </c>
      <c r="AV2281" s="13" t="s">
        <v>84</v>
      </c>
      <c r="AW2281" s="13" t="s">
        <v>30</v>
      </c>
      <c r="AX2281" s="13" t="s">
        <v>73</v>
      </c>
      <c r="AY2281" s="162" t="s">
        <v>187</v>
      </c>
    </row>
    <row r="2282" spans="2:51" s="13" customFormat="1" ht="11.25">
      <c r="B2282" s="161"/>
      <c r="D2282" s="151" t="s">
        <v>197</v>
      </c>
      <c r="E2282" s="162" t="s">
        <v>1</v>
      </c>
      <c r="F2282" s="163" t="s">
        <v>630</v>
      </c>
      <c r="H2282" s="164">
        <v>6</v>
      </c>
      <c r="I2282" s="165"/>
      <c r="L2282" s="161"/>
      <c r="M2282" s="166"/>
      <c r="T2282" s="167"/>
      <c r="AT2282" s="162" t="s">
        <v>197</v>
      </c>
      <c r="AU2282" s="162" t="s">
        <v>84</v>
      </c>
      <c r="AV2282" s="13" t="s">
        <v>84</v>
      </c>
      <c r="AW2282" s="13" t="s">
        <v>30</v>
      </c>
      <c r="AX2282" s="13" t="s">
        <v>73</v>
      </c>
      <c r="AY2282" s="162" t="s">
        <v>187</v>
      </c>
    </row>
    <row r="2283" spans="2:51" s="15" customFormat="1" ht="11.25">
      <c r="B2283" s="186"/>
      <c r="D2283" s="151" t="s">
        <v>197</v>
      </c>
      <c r="E2283" s="187" t="s">
        <v>1</v>
      </c>
      <c r="F2283" s="188" t="s">
        <v>492</v>
      </c>
      <c r="H2283" s="189">
        <v>587.65800000000013</v>
      </c>
      <c r="I2283" s="190"/>
      <c r="L2283" s="186"/>
      <c r="M2283" s="191"/>
      <c r="T2283" s="192"/>
      <c r="AT2283" s="187" t="s">
        <v>197</v>
      </c>
      <c r="AU2283" s="187" t="s">
        <v>84</v>
      </c>
      <c r="AV2283" s="15" t="s">
        <v>210</v>
      </c>
      <c r="AW2283" s="15" t="s">
        <v>30</v>
      </c>
      <c r="AX2283" s="15" t="s">
        <v>73</v>
      </c>
      <c r="AY2283" s="187" t="s">
        <v>187</v>
      </c>
    </row>
    <row r="2284" spans="2:51" s="12" customFormat="1" ht="11.25">
      <c r="B2284" s="155"/>
      <c r="D2284" s="151" t="s">
        <v>197</v>
      </c>
      <c r="E2284" s="156" t="s">
        <v>1</v>
      </c>
      <c r="F2284" s="157" t="s">
        <v>311</v>
      </c>
      <c r="H2284" s="156" t="s">
        <v>1</v>
      </c>
      <c r="I2284" s="158"/>
      <c r="L2284" s="155"/>
      <c r="M2284" s="159"/>
      <c r="T2284" s="160"/>
      <c r="AT2284" s="156" t="s">
        <v>197</v>
      </c>
      <c r="AU2284" s="156" t="s">
        <v>84</v>
      </c>
      <c r="AV2284" s="12" t="s">
        <v>80</v>
      </c>
      <c r="AW2284" s="12" t="s">
        <v>30</v>
      </c>
      <c r="AX2284" s="12" t="s">
        <v>73</v>
      </c>
      <c r="AY2284" s="156" t="s">
        <v>187</v>
      </c>
    </row>
    <row r="2285" spans="2:51" s="13" customFormat="1" ht="11.25">
      <c r="B2285" s="161"/>
      <c r="D2285" s="151" t="s">
        <v>197</v>
      </c>
      <c r="E2285" s="162" t="s">
        <v>1</v>
      </c>
      <c r="F2285" s="163" t="s">
        <v>608</v>
      </c>
      <c r="H2285" s="164">
        <v>104.31</v>
      </c>
      <c r="I2285" s="165"/>
      <c r="L2285" s="161"/>
      <c r="M2285" s="166"/>
      <c r="T2285" s="167"/>
      <c r="AT2285" s="162" t="s">
        <v>197</v>
      </c>
      <c r="AU2285" s="162" t="s">
        <v>84</v>
      </c>
      <c r="AV2285" s="13" t="s">
        <v>84</v>
      </c>
      <c r="AW2285" s="13" t="s">
        <v>30</v>
      </c>
      <c r="AX2285" s="13" t="s">
        <v>73</v>
      </c>
      <c r="AY2285" s="162" t="s">
        <v>187</v>
      </c>
    </row>
    <row r="2286" spans="2:51" s="13" customFormat="1" ht="11.25">
      <c r="B2286" s="161"/>
      <c r="D2286" s="151" t="s">
        <v>197</v>
      </c>
      <c r="E2286" s="162" t="s">
        <v>1</v>
      </c>
      <c r="F2286" s="163" t="s">
        <v>609</v>
      </c>
      <c r="H2286" s="164">
        <v>84.18</v>
      </c>
      <c r="I2286" s="165"/>
      <c r="L2286" s="161"/>
      <c r="M2286" s="166"/>
      <c r="T2286" s="167"/>
      <c r="AT2286" s="162" t="s">
        <v>197</v>
      </c>
      <c r="AU2286" s="162" t="s">
        <v>84</v>
      </c>
      <c r="AV2286" s="13" t="s">
        <v>84</v>
      </c>
      <c r="AW2286" s="13" t="s">
        <v>30</v>
      </c>
      <c r="AX2286" s="13" t="s">
        <v>73</v>
      </c>
      <c r="AY2286" s="162" t="s">
        <v>187</v>
      </c>
    </row>
    <row r="2287" spans="2:51" s="13" customFormat="1" ht="11.25">
      <c r="B2287" s="161"/>
      <c r="D2287" s="151" t="s">
        <v>197</v>
      </c>
      <c r="E2287" s="162" t="s">
        <v>1</v>
      </c>
      <c r="F2287" s="163" t="s">
        <v>612</v>
      </c>
      <c r="H2287" s="164">
        <v>12.2</v>
      </c>
      <c r="I2287" s="165"/>
      <c r="L2287" s="161"/>
      <c r="M2287" s="166"/>
      <c r="T2287" s="167"/>
      <c r="AT2287" s="162" t="s">
        <v>197</v>
      </c>
      <c r="AU2287" s="162" t="s">
        <v>84</v>
      </c>
      <c r="AV2287" s="13" t="s">
        <v>84</v>
      </c>
      <c r="AW2287" s="13" t="s">
        <v>30</v>
      </c>
      <c r="AX2287" s="13" t="s">
        <v>73</v>
      </c>
      <c r="AY2287" s="162" t="s">
        <v>187</v>
      </c>
    </row>
    <row r="2288" spans="2:51" s="13" customFormat="1" ht="11.25">
      <c r="B2288" s="161"/>
      <c r="D2288" s="151" t="s">
        <v>197</v>
      </c>
      <c r="E2288" s="162" t="s">
        <v>1</v>
      </c>
      <c r="F2288" s="163" t="s">
        <v>610</v>
      </c>
      <c r="H2288" s="164">
        <v>65.88</v>
      </c>
      <c r="I2288" s="165"/>
      <c r="L2288" s="161"/>
      <c r="M2288" s="166"/>
      <c r="T2288" s="167"/>
      <c r="AT2288" s="162" t="s">
        <v>197</v>
      </c>
      <c r="AU2288" s="162" t="s">
        <v>84</v>
      </c>
      <c r="AV2288" s="13" t="s">
        <v>84</v>
      </c>
      <c r="AW2288" s="13" t="s">
        <v>30</v>
      </c>
      <c r="AX2288" s="13" t="s">
        <v>73</v>
      </c>
      <c r="AY2288" s="162" t="s">
        <v>187</v>
      </c>
    </row>
    <row r="2289" spans="2:51" s="13" customFormat="1" ht="11.25">
      <c r="B2289" s="161"/>
      <c r="D2289" s="151" t="s">
        <v>197</v>
      </c>
      <c r="E2289" s="162" t="s">
        <v>1</v>
      </c>
      <c r="F2289" s="163" t="s">
        <v>611</v>
      </c>
      <c r="H2289" s="164">
        <v>233.02</v>
      </c>
      <c r="I2289" s="165"/>
      <c r="L2289" s="161"/>
      <c r="M2289" s="166"/>
      <c r="T2289" s="167"/>
      <c r="AT2289" s="162" t="s">
        <v>197</v>
      </c>
      <c r="AU2289" s="162" t="s">
        <v>84</v>
      </c>
      <c r="AV2289" s="13" t="s">
        <v>84</v>
      </c>
      <c r="AW2289" s="13" t="s">
        <v>30</v>
      </c>
      <c r="AX2289" s="13" t="s">
        <v>73</v>
      </c>
      <c r="AY2289" s="162" t="s">
        <v>187</v>
      </c>
    </row>
    <row r="2290" spans="2:51" s="13" customFormat="1" ht="11.25">
      <c r="B2290" s="161"/>
      <c r="D2290" s="151" t="s">
        <v>197</v>
      </c>
      <c r="E2290" s="162" t="s">
        <v>1</v>
      </c>
      <c r="F2290" s="163" t="s">
        <v>613</v>
      </c>
      <c r="H2290" s="164">
        <v>13.725</v>
      </c>
      <c r="I2290" s="165"/>
      <c r="L2290" s="161"/>
      <c r="M2290" s="166"/>
      <c r="T2290" s="167"/>
      <c r="AT2290" s="162" t="s">
        <v>197</v>
      </c>
      <c r="AU2290" s="162" t="s">
        <v>84</v>
      </c>
      <c r="AV2290" s="13" t="s">
        <v>84</v>
      </c>
      <c r="AW2290" s="13" t="s">
        <v>30</v>
      </c>
      <c r="AX2290" s="13" t="s">
        <v>73</v>
      </c>
      <c r="AY2290" s="162" t="s">
        <v>187</v>
      </c>
    </row>
    <row r="2291" spans="2:51" s="13" customFormat="1" ht="11.25">
      <c r="B2291" s="161"/>
      <c r="D2291" s="151" t="s">
        <v>197</v>
      </c>
      <c r="E2291" s="162" t="s">
        <v>1</v>
      </c>
      <c r="F2291" s="163" t="s">
        <v>615</v>
      </c>
      <c r="H2291" s="164">
        <v>49.68</v>
      </c>
      <c r="I2291" s="165"/>
      <c r="L2291" s="161"/>
      <c r="M2291" s="166"/>
      <c r="T2291" s="167"/>
      <c r="AT2291" s="162" t="s">
        <v>197</v>
      </c>
      <c r="AU2291" s="162" t="s">
        <v>84</v>
      </c>
      <c r="AV2291" s="13" t="s">
        <v>84</v>
      </c>
      <c r="AW2291" s="13" t="s">
        <v>30</v>
      </c>
      <c r="AX2291" s="13" t="s">
        <v>73</v>
      </c>
      <c r="AY2291" s="162" t="s">
        <v>187</v>
      </c>
    </row>
    <row r="2292" spans="2:51" s="13" customFormat="1" ht="11.25">
      <c r="B2292" s="161"/>
      <c r="D2292" s="151" t="s">
        <v>197</v>
      </c>
      <c r="E2292" s="162" t="s">
        <v>1</v>
      </c>
      <c r="F2292" s="163" t="s">
        <v>624</v>
      </c>
      <c r="H2292" s="164">
        <v>3.96</v>
      </c>
      <c r="I2292" s="165"/>
      <c r="L2292" s="161"/>
      <c r="M2292" s="166"/>
      <c r="T2292" s="167"/>
      <c r="AT2292" s="162" t="s">
        <v>197</v>
      </c>
      <c r="AU2292" s="162" t="s">
        <v>84</v>
      </c>
      <c r="AV2292" s="13" t="s">
        <v>84</v>
      </c>
      <c r="AW2292" s="13" t="s">
        <v>30</v>
      </c>
      <c r="AX2292" s="13" t="s">
        <v>73</v>
      </c>
      <c r="AY2292" s="162" t="s">
        <v>187</v>
      </c>
    </row>
    <row r="2293" spans="2:51" s="13" customFormat="1" ht="11.25">
      <c r="B2293" s="161"/>
      <c r="D2293" s="151" t="s">
        <v>197</v>
      </c>
      <c r="E2293" s="162" t="s">
        <v>1</v>
      </c>
      <c r="F2293" s="163" t="s">
        <v>625</v>
      </c>
      <c r="H2293" s="164">
        <v>4.2</v>
      </c>
      <c r="I2293" s="165"/>
      <c r="L2293" s="161"/>
      <c r="M2293" s="166"/>
      <c r="T2293" s="167"/>
      <c r="AT2293" s="162" t="s">
        <v>197</v>
      </c>
      <c r="AU2293" s="162" t="s">
        <v>84</v>
      </c>
      <c r="AV2293" s="13" t="s">
        <v>84</v>
      </c>
      <c r="AW2293" s="13" t="s">
        <v>30</v>
      </c>
      <c r="AX2293" s="13" t="s">
        <v>73</v>
      </c>
      <c r="AY2293" s="162" t="s">
        <v>187</v>
      </c>
    </row>
    <row r="2294" spans="2:51" s="13" customFormat="1" ht="11.25">
      <c r="B2294" s="161"/>
      <c r="D2294" s="151" t="s">
        <v>197</v>
      </c>
      <c r="E2294" s="162" t="s">
        <v>1</v>
      </c>
      <c r="F2294" s="163" t="s">
        <v>626</v>
      </c>
      <c r="H2294" s="164">
        <v>1.8</v>
      </c>
      <c r="I2294" s="165"/>
      <c r="L2294" s="161"/>
      <c r="M2294" s="166"/>
      <c r="T2294" s="167"/>
      <c r="AT2294" s="162" t="s">
        <v>197</v>
      </c>
      <c r="AU2294" s="162" t="s">
        <v>84</v>
      </c>
      <c r="AV2294" s="13" t="s">
        <v>84</v>
      </c>
      <c r="AW2294" s="13" t="s">
        <v>30</v>
      </c>
      <c r="AX2294" s="13" t="s">
        <v>73</v>
      </c>
      <c r="AY2294" s="162" t="s">
        <v>187</v>
      </c>
    </row>
    <row r="2295" spans="2:51" s="13" customFormat="1" ht="11.25">
      <c r="B2295" s="161"/>
      <c r="D2295" s="151" t="s">
        <v>197</v>
      </c>
      <c r="E2295" s="162" t="s">
        <v>1</v>
      </c>
      <c r="F2295" s="163" t="s">
        <v>627</v>
      </c>
      <c r="H2295" s="164">
        <v>0.96</v>
      </c>
      <c r="I2295" s="165"/>
      <c r="L2295" s="161"/>
      <c r="M2295" s="166"/>
      <c r="T2295" s="167"/>
      <c r="AT2295" s="162" t="s">
        <v>197</v>
      </c>
      <c r="AU2295" s="162" t="s">
        <v>84</v>
      </c>
      <c r="AV2295" s="13" t="s">
        <v>84</v>
      </c>
      <c r="AW2295" s="13" t="s">
        <v>30</v>
      </c>
      <c r="AX2295" s="13" t="s">
        <v>73</v>
      </c>
      <c r="AY2295" s="162" t="s">
        <v>187</v>
      </c>
    </row>
    <row r="2296" spans="2:51" s="13" customFormat="1" ht="11.25">
      <c r="B2296" s="161"/>
      <c r="D2296" s="151" t="s">
        <v>197</v>
      </c>
      <c r="E2296" s="162" t="s">
        <v>1</v>
      </c>
      <c r="F2296" s="163" t="s">
        <v>628</v>
      </c>
      <c r="H2296" s="164">
        <v>2.58</v>
      </c>
      <c r="I2296" s="165"/>
      <c r="L2296" s="161"/>
      <c r="M2296" s="166"/>
      <c r="T2296" s="167"/>
      <c r="AT2296" s="162" t="s">
        <v>197</v>
      </c>
      <c r="AU2296" s="162" t="s">
        <v>84</v>
      </c>
      <c r="AV2296" s="13" t="s">
        <v>84</v>
      </c>
      <c r="AW2296" s="13" t="s">
        <v>30</v>
      </c>
      <c r="AX2296" s="13" t="s">
        <v>73</v>
      </c>
      <c r="AY2296" s="162" t="s">
        <v>187</v>
      </c>
    </row>
    <row r="2297" spans="2:51" s="13" customFormat="1" ht="11.25">
      <c r="B2297" s="161"/>
      <c r="D2297" s="151" t="s">
        <v>197</v>
      </c>
      <c r="E2297" s="162" t="s">
        <v>1</v>
      </c>
      <c r="F2297" s="163" t="s">
        <v>629</v>
      </c>
      <c r="H2297" s="164">
        <v>1.35</v>
      </c>
      <c r="I2297" s="165"/>
      <c r="L2297" s="161"/>
      <c r="M2297" s="166"/>
      <c r="T2297" s="167"/>
      <c r="AT2297" s="162" t="s">
        <v>197</v>
      </c>
      <c r="AU2297" s="162" t="s">
        <v>84</v>
      </c>
      <c r="AV2297" s="13" t="s">
        <v>84</v>
      </c>
      <c r="AW2297" s="13" t="s">
        <v>30</v>
      </c>
      <c r="AX2297" s="13" t="s">
        <v>73</v>
      </c>
      <c r="AY2297" s="162" t="s">
        <v>187</v>
      </c>
    </row>
    <row r="2298" spans="2:51" s="13" customFormat="1" ht="11.25">
      <c r="B2298" s="161"/>
      <c r="D2298" s="151" t="s">
        <v>197</v>
      </c>
      <c r="E2298" s="162" t="s">
        <v>1</v>
      </c>
      <c r="F2298" s="163" t="s">
        <v>630</v>
      </c>
      <c r="H2298" s="164">
        <v>6</v>
      </c>
      <c r="I2298" s="165"/>
      <c r="L2298" s="161"/>
      <c r="M2298" s="166"/>
      <c r="T2298" s="167"/>
      <c r="AT2298" s="162" t="s">
        <v>197</v>
      </c>
      <c r="AU2298" s="162" t="s">
        <v>84</v>
      </c>
      <c r="AV2298" s="13" t="s">
        <v>84</v>
      </c>
      <c r="AW2298" s="13" t="s">
        <v>30</v>
      </c>
      <c r="AX2298" s="13" t="s">
        <v>73</v>
      </c>
      <c r="AY2298" s="162" t="s">
        <v>187</v>
      </c>
    </row>
    <row r="2299" spans="2:51" s="15" customFormat="1" ht="11.25">
      <c r="B2299" s="186"/>
      <c r="D2299" s="151" t="s">
        <v>197</v>
      </c>
      <c r="E2299" s="187" t="s">
        <v>1</v>
      </c>
      <c r="F2299" s="188" t="s">
        <v>492</v>
      </c>
      <c r="H2299" s="189">
        <v>583.84500000000014</v>
      </c>
      <c r="I2299" s="190"/>
      <c r="L2299" s="186"/>
      <c r="M2299" s="191"/>
      <c r="T2299" s="192"/>
      <c r="AT2299" s="187" t="s">
        <v>197</v>
      </c>
      <c r="AU2299" s="187" t="s">
        <v>84</v>
      </c>
      <c r="AV2299" s="15" t="s">
        <v>210</v>
      </c>
      <c r="AW2299" s="15" t="s">
        <v>30</v>
      </c>
      <c r="AX2299" s="15" t="s">
        <v>73</v>
      </c>
      <c r="AY2299" s="187" t="s">
        <v>187</v>
      </c>
    </row>
    <row r="2300" spans="2:51" s="12" customFormat="1" ht="11.25">
      <c r="B2300" s="155"/>
      <c r="D2300" s="151" t="s">
        <v>197</v>
      </c>
      <c r="E2300" s="156" t="s">
        <v>1</v>
      </c>
      <c r="F2300" s="157" t="s">
        <v>632</v>
      </c>
      <c r="H2300" s="156" t="s">
        <v>1</v>
      </c>
      <c r="I2300" s="158"/>
      <c r="L2300" s="155"/>
      <c r="M2300" s="159"/>
      <c r="T2300" s="160"/>
      <c r="AT2300" s="156" t="s">
        <v>197</v>
      </c>
      <c r="AU2300" s="156" t="s">
        <v>84</v>
      </c>
      <c r="AV2300" s="12" t="s">
        <v>80</v>
      </c>
      <c r="AW2300" s="12" t="s">
        <v>30</v>
      </c>
      <c r="AX2300" s="12" t="s">
        <v>73</v>
      </c>
      <c r="AY2300" s="156" t="s">
        <v>187</v>
      </c>
    </row>
    <row r="2301" spans="2:51" s="13" customFormat="1" ht="11.25">
      <c r="B2301" s="161"/>
      <c r="D2301" s="151" t="s">
        <v>197</v>
      </c>
      <c r="E2301" s="162" t="s">
        <v>1</v>
      </c>
      <c r="F2301" s="163" t="s">
        <v>633</v>
      </c>
      <c r="H2301" s="164">
        <v>34.24</v>
      </c>
      <c r="I2301" s="165"/>
      <c r="L2301" s="161"/>
      <c r="M2301" s="166"/>
      <c r="T2301" s="167"/>
      <c r="AT2301" s="162" t="s">
        <v>197</v>
      </c>
      <c r="AU2301" s="162" t="s">
        <v>84</v>
      </c>
      <c r="AV2301" s="13" t="s">
        <v>84</v>
      </c>
      <c r="AW2301" s="13" t="s">
        <v>30</v>
      </c>
      <c r="AX2301" s="13" t="s">
        <v>73</v>
      </c>
      <c r="AY2301" s="162" t="s">
        <v>187</v>
      </c>
    </row>
    <row r="2302" spans="2:51" s="13" customFormat="1" ht="11.25">
      <c r="B2302" s="161"/>
      <c r="D2302" s="151" t="s">
        <v>197</v>
      </c>
      <c r="E2302" s="162" t="s">
        <v>1</v>
      </c>
      <c r="F2302" s="163" t="s">
        <v>634</v>
      </c>
      <c r="H2302" s="164">
        <v>14.96</v>
      </c>
      <c r="I2302" s="165"/>
      <c r="L2302" s="161"/>
      <c r="M2302" s="166"/>
      <c r="T2302" s="167"/>
      <c r="AT2302" s="162" t="s">
        <v>197</v>
      </c>
      <c r="AU2302" s="162" t="s">
        <v>84</v>
      </c>
      <c r="AV2302" s="13" t="s">
        <v>84</v>
      </c>
      <c r="AW2302" s="13" t="s">
        <v>30</v>
      </c>
      <c r="AX2302" s="13" t="s">
        <v>73</v>
      </c>
      <c r="AY2302" s="162" t="s">
        <v>187</v>
      </c>
    </row>
    <row r="2303" spans="2:51" s="13" customFormat="1" ht="11.25">
      <c r="B2303" s="161"/>
      <c r="D2303" s="151" t="s">
        <v>197</v>
      </c>
      <c r="E2303" s="162" t="s">
        <v>1</v>
      </c>
      <c r="F2303" s="163" t="s">
        <v>635</v>
      </c>
      <c r="H2303" s="164">
        <v>20.57</v>
      </c>
      <c r="I2303" s="165"/>
      <c r="L2303" s="161"/>
      <c r="M2303" s="166"/>
      <c r="T2303" s="167"/>
      <c r="AT2303" s="162" t="s">
        <v>197</v>
      </c>
      <c r="AU2303" s="162" t="s">
        <v>84</v>
      </c>
      <c r="AV2303" s="13" t="s">
        <v>84</v>
      </c>
      <c r="AW2303" s="13" t="s">
        <v>30</v>
      </c>
      <c r="AX2303" s="13" t="s">
        <v>73</v>
      </c>
      <c r="AY2303" s="162" t="s">
        <v>187</v>
      </c>
    </row>
    <row r="2304" spans="2:51" s="13" customFormat="1" ht="11.25">
      <c r="B2304" s="161"/>
      <c r="D2304" s="151" t="s">
        <v>197</v>
      </c>
      <c r="E2304" s="162" t="s">
        <v>1</v>
      </c>
      <c r="F2304" s="163" t="s">
        <v>637</v>
      </c>
      <c r="H2304" s="164">
        <v>0.51</v>
      </c>
      <c r="I2304" s="165"/>
      <c r="L2304" s="161"/>
      <c r="M2304" s="166"/>
      <c r="T2304" s="167"/>
      <c r="AT2304" s="162" t="s">
        <v>197</v>
      </c>
      <c r="AU2304" s="162" t="s">
        <v>84</v>
      </c>
      <c r="AV2304" s="13" t="s">
        <v>84</v>
      </c>
      <c r="AW2304" s="13" t="s">
        <v>30</v>
      </c>
      <c r="AX2304" s="13" t="s">
        <v>73</v>
      </c>
      <c r="AY2304" s="162" t="s">
        <v>187</v>
      </c>
    </row>
    <row r="2305" spans="2:65" s="13" customFormat="1" ht="11.25">
      <c r="B2305" s="161"/>
      <c r="D2305" s="151" t="s">
        <v>197</v>
      </c>
      <c r="E2305" s="162" t="s">
        <v>1</v>
      </c>
      <c r="F2305" s="163" t="s">
        <v>638</v>
      </c>
      <c r="H2305" s="164">
        <v>44.697000000000003</v>
      </c>
      <c r="I2305" s="165"/>
      <c r="L2305" s="161"/>
      <c r="M2305" s="166"/>
      <c r="T2305" s="167"/>
      <c r="AT2305" s="162" t="s">
        <v>197</v>
      </c>
      <c r="AU2305" s="162" t="s">
        <v>84</v>
      </c>
      <c r="AV2305" s="13" t="s">
        <v>84</v>
      </c>
      <c r="AW2305" s="13" t="s">
        <v>30</v>
      </c>
      <c r="AX2305" s="13" t="s">
        <v>73</v>
      </c>
      <c r="AY2305" s="162" t="s">
        <v>187</v>
      </c>
    </row>
    <row r="2306" spans="2:65" s="15" customFormat="1" ht="11.25">
      <c r="B2306" s="186"/>
      <c r="D2306" s="151" t="s">
        <v>197</v>
      </c>
      <c r="E2306" s="187" t="s">
        <v>1</v>
      </c>
      <c r="F2306" s="188" t="s">
        <v>492</v>
      </c>
      <c r="H2306" s="189">
        <v>114.97700000000002</v>
      </c>
      <c r="I2306" s="190"/>
      <c r="L2306" s="186"/>
      <c r="M2306" s="191"/>
      <c r="T2306" s="192"/>
      <c r="AT2306" s="187" t="s">
        <v>197</v>
      </c>
      <c r="AU2306" s="187" t="s">
        <v>84</v>
      </c>
      <c r="AV2306" s="15" t="s">
        <v>210</v>
      </c>
      <c r="AW2306" s="15" t="s">
        <v>30</v>
      </c>
      <c r="AX2306" s="15" t="s">
        <v>73</v>
      </c>
      <c r="AY2306" s="187" t="s">
        <v>187</v>
      </c>
    </row>
    <row r="2307" spans="2:65" s="12" customFormat="1" ht="11.25">
      <c r="B2307" s="155"/>
      <c r="D2307" s="151" t="s">
        <v>197</v>
      </c>
      <c r="E2307" s="156" t="s">
        <v>1</v>
      </c>
      <c r="F2307" s="157" t="s">
        <v>2435</v>
      </c>
      <c r="H2307" s="156" t="s">
        <v>1</v>
      </c>
      <c r="I2307" s="158"/>
      <c r="L2307" s="155"/>
      <c r="M2307" s="159"/>
      <c r="T2307" s="160"/>
      <c r="AT2307" s="156" t="s">
        <v>197</v>
      </c>
      <c r="AU2307" s="156" t="s">
        <v>84</v>
      </c>
      <c r="AV2307" s="12" t="s">
        <v>80</v>
      </c>
      <c r="AW2307" s="12" t="s">
        <v>30</v>
      </c>
      <c r="AX2307" s="12" t="s">
        <v>73</v>
      </c>
      <c r="AY2307" s="156" t="s">
        <v>187</v>
      </c>
    </row>
    <row r="2308" spans="2:65" s="13" customFormat="1" ht="11.25">
      <c r="B2308" s="161"/>
      <c r="D2308" s="151" t="s">
        <v>197</v>
      </c>
      <c r="E2308" s="162" t="s">
        <v>1</v>
      </c>
      <c r="F2308" s="163" t="s">
        <v>2436</v>
      </c>
      <c r="H2308" s="164">
        <v>188.86</v>
      </c>
      <c r="I2308" s="165"/>
      <c r="L2308" s="161"/>
      <c r="M2308" s="166"/>
      <c r="T2308" s="167"/>
      <c r="AT2308" s="162" t="s">
        <v>197</v>
      </c>
      <c r="AU2308" s="162" t="s">
        <v>84</v>
      </c>
      <c r="AV2308" s="13" t="s">
        <v>84</v>
      </c>
      <c r="AW2308" s="13" t="s">
        <v>30</v>
      </c>
      <c r="AX2308" s="13" t="s">
        <v>73</v>
      </c>
      <c r="AY2308" s="162" t="s">
        <v>187</v>
      </c>
    </row>
    <row r="2309" spans="2:65" s="12" customFormat="1" ht="11.25">
      <c r="B2309" s="155"/>
      <c r="D2309" s="151" t="s">
        <v>197</v>
      </c>
      <c r="E2309" s="156" t="s">
        <v>1</v>
      </c>
      <c r="F2309" s="157" t="s">
        <v>643</v>
      </c>
      <c r="H2309" s="156" t="s">
        <v>1</v>
      </c>
      <c r="I2309" s="158"/>
      <c r="L2309" s="155"/>
      <c r="M2309" s="159"/>
      <c r="T2309" s="160"/>
      <c r="AT2309" s="156" t="s">
        <v>197</v>
      </c>
      <c r="AU2309" s="156" t="s">
        <v>84</v>
      </c>
      <c r="AV2309" s="12" t="s">
        <v>80</v>
      </c>
      <c r="AW2309" s="12" t="s">
        <v>30</v>
      </c>
      <c r="AX2309" s="12" t="s">
        <v>73</v>
      </c>
      <c r="AY2309" s="156" t="s">
        <v>187</v>
      </c>
    </row>
    <row r="2310" spans="2:65" s="13" customFormat="1" ht="11.25">
      <c r="B2310" s="161"/>
      <c r="D2310" s="151" t="s">
        <v>197</v>
      </c>
      <c r="E2310" s="162" t="s">
        <v>1</v>
      </c>
      <c r="F2310" s="163" t="s">
        <v>2437</v>
      </c>
      <c r="H2310" s="164">
        <v>140.49199999999999</v>
      </c>
      <c r="I2310" s="165"/>
      <c r="L2310" s="161"/>
      <c r="M2310" s="166"/>
      <c r="T2310" s="167"/>
      <c r="AT2310" s="162" t="s">
        <v>197</v>
      </c>
      <c r="AU2310" s="162" t="s">
        <v>84</v>
      </c>
      <c r="AV2310" s="13" t="s">
        <v>84</v>
      </c>
      <c r="AW2310" s="13" t="s">
        <v>30</v>
      </c>
      <c r="AX2310" s="13" t="s">
        <v>73</v>
      </c>
      <c r="AY2310" s="162" t="s">
        <v>187</v>
      </c>
    </row>
    <row r="2311" spans="2:65" s="14" customFormat="1" ht="11.25">
      <c r="B2311" s="168"/>
      <c r="D2311" s="151" t="s">
        <v>197</v>
      </c>
      <c r="E2311" s="169" t="s">
        <v>1</v>
      </c>
      <c r="F2311" s="170" t="s">
        <v>202</v>
      </c>
      <c r="H2311" s="171">
        <v>1615.8320000000001</v>
      </c>
      <c r="I2311" s="172"/>
      <c r="L2311" s="168"/>
      <c r="M2311" s="173"/>
      <c r="T2311" s="174"/>
      <c r="AT2311" s="169" t="s">
        <v>197</v>
      </c>
      <c r="AU2311" s="169" t="s">
        <v>84</v>
      </c>
      <c r="AV2311" s="14" t="s">
        <v>193</v>
      </c>
      <c r="AW2311" s="14" t="s">
        <v>30</v>
      </c>
      <c r="AX2311" s="14" t="s">
        <v>80</v>
      </c>
      <c r="AY2311" s="169" t="s">
        <v>187</v>
      </c>
    </row>
    <row r="2312" spans="2:65" s="1" customFormat="1" ht="24.2" customHeight="1">
      <c r="B2312" s="32"/>
      <c r="C2312" s="137" t="s">
        <v>2438</v>
      </c>
      <c r="D2312" s="137" t="s">
        <v>189</v>
      </c>
      <c r="E2312" s="138" t="s">
        <v>2439</v>
      </c>
      <c r="F2312" s="139" t="s">
        <v>2440</v>
      </c>
      <c r="G2312" s="140" t="s">
        <v>245</v>
      </c>
      <c r="H2312" s="141">
        <v>169.1</v>
      </c>
      <c r="I2312" s="142"/>
      <c r="J2312" s="143">
        <f>ROUND(I2312*H2312,2)</f>
        <v>0</v>
      </c>
      <c r="K2312" s="144"/>
      <c r="L2312" s="32"/>
      <c r="M2312" s="145" t="s">
        <v>1</v>
      </c>
      <c r="N2312" s="146" t="s">
        <v>39</v>
      </c>
      <c r="P2312" s="147">
        <f>O2312*H2312</f>
        <v>0</v>
      </c>
      <c r="Q2312" s="147">
        <v>0</v>
      </c>
      <c r="R2312" s="147">
        <f>Q2312*H2312</f>
        <v>0</v>
      </c>
      <c r="S2312" s="147">
        <v>0</v>
      </c>
      <c r="T2312" s="148">
        <f>S2312*H2312</f>
        <v>0</v>
      </c>
      <c r="AR2312" s="149" t="s">
        <v>287</v>
      </c>
      <c r="AT2312" s="149" t="s">
        <v>189</v>
      </c>
      <c r="AU2312" s="149" t="s">
        <v>84</v>
      </c>
      <c r="AY2312" s="17" t="s">
        <v>187</v>
      </c>
      <c r="BE2312" s="150">
        <f>IF(N2312="základní",J2312,0)</f>
        <v>0</v>
      </c>
      <c r="BF2312" s="150">
        <f>IF(N2312="snížená",J2312,0)</f>
        <v>0</v>
      </c>
      <c r="BG2312" s="150">
        <f>IF(N2312="zákl. přenesená",J2312,0)</f>
        <v>0</v>
      </c>
      <c r="BH2312" s="150">
        <f>IF(N2312="sníž. přenesená",J2312,0)</f>
        <v>0</v>
      </c>
      <c r="BI2312" s="150">
        <f>IF(N2312="nulová",J2312,0)</f>
        <v>0</v>
      </c>
      <c r="BJ2312" s="17" t="s">
        <v>84</v>
      </c>
      <c r="BK2312" s="150">
        <f>ROUND(I2312*H2312,2)</f>
        <v>0</v>
      </c>
      <c r="BL2312" s="17" t="s">
        <v>287</v>
      </c>
      <c r="BM2312" s="149" t="s">
        <v>2441</v>
      </c>
    </row>
    <row r="2313" spans="2:65" s="12" customFormat="1" ht="11.25">
      <c r="B2313" s="155"/>
      <c r="D2313" s="151" t="s">
        <v>197</v>
      </c>
      <c r="E2313" s="156" t="s">
        <v>1</v>
      </c>
      <c r="F2313" s="157" t="s">
        <v>207</v>
      </c>
      <c r="H2313" s="156" t="s">
        <v>1</v>
      </c>
      <c r="I2313" s="158"/>
      <c r="L2313" s="155"/>
      <c r="M2313" s="159"/>
      <c r="T2313" s="160"/>
      <c r="AT2313" s="156" t="s">
        <v>197</v>
      </c>
      <c r="AU2313" s="156" t="s">
        <v>84</v>
      </c>
      <c r="AV2313" s="12" t="s">
        <v>80</v>
      </c>
      <c r="AW2313" s="12" t="s">
        <v>30</v>
      </c>
      <c r="AX2313" s="12" t="s">
        <v>73</v>
      </c>
      <c r="AY2313" s="156" t="s">
        <v>187</v>
      </c>
    </row>
    <row r="2314" spans="2:65" s="13" customFormat="1" ht="11.25">
      <c r="B2314" s="161"/>
      <c r="D2314" s="151" t="s">
        <v>197</v>
      </c>
      <c r="E2314" s="162" t="s">
        <v>1</v>
      </c>
      <c r="F2314" s="163" t="s">
        <v>2442</v>
      </c>
      <c r="H2314" s="164">
        <v>39.6</v>
      </c>
      <c r="I2314" s="165"/>
      <c r="L2314" s="161"/>
      <c r="M2314" s="166"/>
      <c r="T2314" s="167"/>
      <c r="AT2314" s="162" t="s">
        <v>197</v>
      </c>
      <c r="AU2314" s="162" t="s">
        <v>84</v>
      </c>
      <c r="AV2314" s="13" t="s">
        <v>84</v>
      </c>
      <c r="AW2314" s="13" t="s">
        <v>30</v>
      </c>
      <c r="AX2314" s="13" t="s">
        <v>73</v>
      </c>
      <c r="AY2314" s="162" t="s">
        <v>187</v>
      </c>
    </row>
    <row r="2315" spans="2:65" s="13" customFormat="1" ht="11.25">
      <c r="B2315" s="161"/>
      <c r="D2315" s="151" t="s">
        <v>197</v>
      </c>
      <c r="E2315" s="162" t="s">
        <v>1</v>
      </c>
      <c r="F2315" s="163" t="s">
        <v>2443</v>
      </c>
      <c r="H2315" s="164">
        <v>129.5</v>
      </c>
      <c r="I2315" s="165"/>
      <c r="L2315" s="161"/>
      <c r="M2315" s="166"/>
      <c r="T2315" s="167"/>
      <c r="AT2315" s="162" t="s">
        <v>197</v>
      </c>
      <c r="AU2315" s="162" t="s">
        <v>84</v>
      </c>
      <c r="AV2315" s="13" t="s">
        <v>84</v>
      </c>
      <c r="AW2315" s="13" t="s">
        <v>30</v>
      </c>
      <c r="AX2315" s="13" t="s">
        <v>73</v>
      </c>
      <c r="AY2315" s="162" t="s">
        <v>187</v>
      </c>
    </row>
    <row r="2316" spans="2:65" s="14" customFormat="1" ht="11.25">
      <c r="B2316" s="168"/>
      <c r="D2316" s="151" t="s">
        <v>197</v>
      </c>
      <c r="E2316" s="169" t="s">
        <v>1</v>
      </c>
      <c r="F2316" s="170" t="s">
        <v>202</v>
      </c>
      <c r="H2316" s="171">
        <v>169.1</v>
      </c>
      <c r="I2316" s="172"/>
      <c r="L2316" s="168"/>
      <c r="M2316" s="173"/>
      <c r="T2316" s="174"/>
      <c r="AT2316" s="169" t="s">
        <v>197</v>
      </c>
      <c r="AU2316" s="169" t="s">
        <v>84</v>
      </c>
      <c r="AV2316" s="14" t="s">
        <v>193</v>
      </c>
      <c r="AW2316" s="14" t="s">
        <v>30</v>
      </c>
      <c r="AX2316" s="14" t="s">
        <v>80</v>
      </c>
      <c r="AY2316" s="169" t="s">
        <v>187</v>
      </c>
    </row>
    <row r="2317" spans="2:65" s="1" customFormat="1" ht="37.9" customHeight="1">
      <c r="B2317" s="32"/>
      <c r="C2317" s="137" t="s">
        <v>2444</v>
      </c>
      <c r="D2317" s="137" t="s">
        <v>189</v>
      </c>
      <c r="E2317" s="138" t="s">
        <v>2445</v>
      </c>
      <c r="F2317" s="139" t="s">
        <v>2446</v>
      </c>
      <c r="G2317" s="140" t="s">
        <v>245</v>
      </c>
      <c r="H2317" s="141">
        <v>2085.152</v>
      </c>
      <c r="I2317" s="142"/>
      <c r="J2317" s="143">
        <f>ROUND(I2317*H2317,2)</f>
        <v>0</v>
      </c>
      <c r="K2317" s="144"/>
      <c r="L2317" s="32"/>
      <c r="M2317" s="145" t="s">
        <v>1</v>
      </c>
      <c r="N2317" s="146" t="s">
        <v>39</v>
      </c>
      <c r="P2317" s="147">
        <f>O2317*H2317</f>
        <v>0</v>
      </c>
      <c r="Q2317" s="147">
        <v>0</v>
      </c>
      <c r="R2317" s="147">
        <f>Q2317*H2317</f>
        <v>0</v>
      </c>
      <c r="S2317" s="147">
        <v>0</v>
      </c>
      <c r="T2317" s="148">
        <f>S2317*H2317</f>
        <v>0</v>
      </c>
      <c r="AR2317" s="149" t="s">
        <v>287</v>
      </c>
      <c r="AT2317" s="149" t="s">
        <v>189</v>
      </c>
      <c r="AU2317" s="149" t="s">
        <v>84</v>
      </c>
      <c r="AY2317" s="17" t="s">
        <v>187</v>
      </c>
      <c r="BE2317" s="150">
        <f>IF(N2317="základní",J2317,0)</f>
        <v>0</v>
      </c>
      <c r="BF2317" s="150">
        <f>IF(N2317="snížená",J2317,0)</f>
        <v>0</v>
      </c>
      <c r="BG2317" s="150">
        <f>IF(N2317="zákl. přenesená",J2317,0)</f>
        <v>0</v>
      </c>
      <c r="BH2317" s="150">
        <f>IF(N2317="sníž. přenesená",J2317,0)</f>
        <v>0</v>
      </c>
      <c r="BI2317" s="150">
        <f>IF(N2317="nulová",J2317,0)</f>
        <v>0</v>
      </c>
      <c r="BJ2317" s="17" t="s">
        <v>84</v>
      </c>
      <c r="BK2317" s="150">
        <f>ROUND(I2317*H2317,2)</f>
        <v>0</v>
      </c>
      <c r="BL2317" s="17" t="s">
        <v>287</v>
      </c>
      <c r="BM2317" s="149" t="s">
        <v>2447</v>
      </c>
    </row>
    <row r="2318" spans="2:65" s="12" customFormat="1" ht="11.25">
      <c r="B2318" s="155"/>
      <c r="D2318" s="151" t="s">
        <v>197</v>
      </c>
      <c r="E2318" s="156" t="s">
        <v>1</v>
      </c>
      <c r="F2318" s="157" t="s">
        <v>207</v>
      </c>
      <c r="H2318" s="156" t="s">
        <v>1</v>
      </c>
      <c r="I2318" s="158"/>
      <c r="L2318" s="155"/>
      <c r="M2318" s="159"/>
      <c r="T2318" s="160"/>
      <c r="AT2318" s="156" t="s">
        <v>197</v>
      </c>
      <c r="AU2318" s="156" t="s">
        <v>84</v>
      </c>
      <c r="AV2318" s="12" t="s">
        <v>80</v>
      </c>
      <c r="AW2318" s="12" t="s">
        <v>30</v>
      </c>
      <c r="AX2318" s="12" t="s">
        <v>73</v>
      </c>
      <c r="AY2318" s="156" t="s">
        <v>187</v>
      </c>
    </row>
    <row r="2319" spans="2:65" s="13" customFormat="1" ht="11.25">
      <c r="B2319" s="161"/>
      <c r="D2319" s="151" t="s">
        <v>197</v>
      </c>
      <c r="E2319" s="162" t="s">
        <v>1</v>
      </c>
      <c r="F2319" s="163" t="s">
        <v>2448</v>
      </c>
      <c r="H2319" s="164">
        <v>1615.8320000000001</v>
      </c>
      <c r="I2319" s="165"/>
      <c r="L2319" s="161"/>
      <c r="M2319" s="166"/>
      <c r="T2319" s="167"/>
      <c r="AT2319" s="162" t="s">
        <v>197</v>
      </c>
      <c r="AU2319" s="162" t="s">
        <v>84</v>
      </c>
      <c r="AV2319" s="13" t="s">
        <v>84</v>
      </c>
      <c r="AW2319" s="13" t="s">
        <v>30</v>
      </c>
      <c r="AX2319" s="13" t="s">
        <v>73</v>
      </c>
      <c r="AY2319" s="162" t="s">
        <v>187</v>
      </c>
    </row>
    <row r="2320" spans="2:65" s="12" customFormat="1" ht="11.25">
      <c r="B2320" s="155"/>
      <c r="D2320" s="151" t="s">
        <v>197</v>
      </c>
      <c r="E2320" s="156" t="s">
        <v>1</v>
      </c>
      <c r="F2320" s="157" t="s">
        <v>2449</v>
      </c>
      <c r="H2320" s="156" t="s">
        <v>1</v>
      </c>
      <c r="I2320" s="158"/>
      <c r="L2320" s="155"/>
      <c r="M2320" s="159"/>
      <c r="T2320" s="160"/>
      <c r="AT2320" s="156" t="s">
        <v>197</v>
      </c>
      <c r="AU2320" s="156" t="s">
        <v>84</v>
      </c>
      <c r="AV2320" s="12" t="s">
        <v>80</v>
      </c>
      <c r="AW2320" s="12" t="s">
        <v>30</v>
      </c>
      <c r="AX2320" s="12" t="s">
        <v>73</v>
      </c>
      <c r="AY2320" s="156" t="s">
        <v>187</v>
      </c>
    </row>
    <row r="2321" spans="2:65" s="13" customFormat="1" ht="11.25">
      <c r="B2321" s="161"/>
      <c r="D2321" s="151" t="s">
        <v>197</v>
      </c>
      <c r="E2321" s="162" t="s">
        <v>1</v>
      </c>
      <c r="F2321" s="163" t="s">
        <v>2450</v>
      </c>
      <c r="H2321" s="164">
        <v>68.319999999999993</v>
      </c>
      <c r="I2321" s="165"/>
      <c r="L2321" s="161"/>
      <c r="M2321" s="166"/>
      <c r="T2321" s="167"/>
      <c r="AT2321" s="162" t="s">
        <v>197</v>
      </c>
      <c r="AU2321" s="162" t="s">
        <v>84</v>
      </c>
      <c r="AV2321" s="13" t="s">
        <v>84</v>
      </c>
      <c r="AW2321" s="13" t="s">
        <v>30</v>
      </c>
      <c r="AX2321" s="13" t="s">
        <v>73</v>
      </c>
      <c r="AY2321" s="162" t="s">
        <v>187</v>
      </c>
    </row>
    <row r="2322" spans="2:65" s="13" customFormat="1" ht="11.25">
      <c r="B2322" s="161"/>
      <c r="D2322" s="151" t="s">
        <v>197</v>
      </c>
      <c r="E2322" s="162" t="s">
        <v>1</v>
      </c>
      <c r="F2322" s="163" t="s">
        <v>2451</v>
      </c>
      <c r="H2322" s="164">
        <v>50.02</v>
      </c>
      <c r="I2322" s="165"/>
      <c r="L2322" s="161"/>
      <c r="M2322" s="166"/>
      <c r="T2322" s="167"/>
      <c r="AT2322" s="162" t="s">
        <v>197</v>
      </c>
      <c r="AU2322" s="162" t="s">
        <v>84</v>
      </c>
      <c r="AV2322" s="13" t="s">
        <v>84</v>
      </c>
      <c r="AW2322" s="13" t="s">
        <v>30</v>
      </c>
      <c r="AX2322" s="13" t="s">
        <v>73</v>
      </c>
      <c r="AY2322" s="162" t="s">
        <v>187</v>
      </c>
    </row>
    <row r="2323" spans="2:65" s="13" customFormat="1" ht="11.25">
      <c r="B2323" s="161"/>
      <c r="D2323" s="151" t="s">
        <v>197</v>
      </c>
      <c r="E2323" s="162" t="s">
        <v>1</v>
      </c>
      <c r="F2323" s="163" t="s">
        <v>2452</v>
      </c>
      <c r="H2323" s="164">
        <v>321.18</v>
      </c>
      <c r="I2323" s="165"/>
      <c r="L2323" s="161"/>
      <c r="M2323" s="166"/>
      <c r="T2323" s="167"/>
      <c r="AT2323" s="162" t="s">
        <v>197</v>
      </c>
      <c r="AU2323" s="162" t="s">
        <v>84</v>
      </c>
      <c r="AV2323" s="13" t="s">
        <v>84</v>
      </c>
      <c r="AW2323" s="13" t="s">
        <v>30</v>
      </c>
      <c r="AX2323" s="13" t="s">
        <v>73</v>
      </c>
      <c r="AY2323" s="162" t="s">
        <v>187</v>
      </c>
    </row>
    <row r="2324" spans="2:65" s="13" customFormat="1" ht="11.25">
      <c r="B2324" s="161"/>
      <c r="D2324" s="151" t="s">
        <v>197</v>
      </c>
      <c r="E2324" s="162" t="s">
        <v>1</v>
      </c>
      <c r="F2324" s="163" t="s">
        <v>2453</v>
      </c>
      <c r="H2324" s="164">
        <v>29.8</v>
      </c>
      <c r="I2324" s="165"/>
      <c r="L2324" s="161"/>
      <c r="M2324" s="166"/>
      <c r="T2324" s="167"/>
      <c r="AT2324" s="162" t="s">
        <v>197</v>
      </c>
      <c r="AU2324" s="162" t="s">
        <v>84</v>
      </c>
      <c r="AV2324" s="13" t="s">
        <v>84</v>
      </c>
      <c r="AW2324" s="13" t="s">
        <v>30</v>
      </c>
      <c r="AX2324" s="13" t="s">
        <v>73</v>
      </c>
      <c r="AY2324" s="162" t="s">
        <v>187</v>
      </c>
    </row>
    <row r="2325" spans="2:65" s="14" customFormat="1" ht="11.25">
      <c r="B2325" s="168"/>
      <c r="D2325" s="151" t="s">
        <v>197</v>
      </c>
      <c r="E2325" s="169" t="s">
        <v>1</v>
      </c>
      <c r="F2325" s="170" t="s">
        <v>202</v>
      </c>
      <c r="H2325" s="171">
        <v>2085.152</v>
      </c>
      <c r="I2325" s="172"/>
      <c r="L2325" s="168"/>
      <c r="M2325" s="173"/>
      <c r="T2325" s="174"/>
      <c r="AT2325" s="169" t="s">
        <v>197</v>
      </c>
      <c r="AU2325" s="169" t="s">
        <v>84</v>
      </c>
      <c r="AV2325" s="14" t="s">
        <v>193</v>
      </c>
      <c r="AW2325" s="14" t="s">
        <v>30</v>
      </c>
      <c r="AX2325" s="14" t="s">
        <v>80</v>
      </c>
      <c r="AY2325" s="169" t="s">
        <v>187</v>
      </c>
    </row>
    <row r="2326" spans="2:65" s="1" customFormat="1" ht="37.9" customHeight="1">
      <c r="B2326" s="32"/>
      <c r="C2326" s="137" t="s">
        <v>2454</v>
      </c>
      <c r="D2326" s="137" t="s">
        <v>189</v>
      </c>
      <c r="E2326" s="138" t="s">
        <v>2455</v>
      </c>
      <c r="F2326" s="139" t="s">
        <v>2456</v>
      </c>
      <c r="G2326" s="140" t="s">
        <v>245</v>
      </c>
      <c r="H2326" s="141">
        <v>169.1</v>
      </c>
      <c r="I2326" s="142"/>
      <c r="J2326" s="143">
        <f>ROUND(I2326*H2326,2)</f>
        <v>0</v>
      </c>
      <c r="K2326" s="144"/>
      <c r="L2326" s="32"/>
      <c r="M2326" s="145" t="s">
        <v>1</v>
      </c>
      <c r="N2326" s="146" t="s">
        <v>39</v>
      </c>
      <c r="P2326" s="147">
        <f>O2326*H2326</f>
        <v>0</v>
      </c>
      <c r="Q2326" s="147">
        <v>0</v>
      </c>
      <c r="R2326" s="147">
        <f>Q2326*H2326</f>
        <v>0</v>
      </c>
      <c r="S2326" s="147">
        <v>0</v>
      </c>
      <c r="T2326" s="148">
        <f>S2326*H2326</f>
        <v>0</v>
      </c>
      <c r="AR2326" s="149" t="s">
        <v>287</v>
      </c>
      <c r="AT2326" s="149" t="s">
        <v>189</v>
      </c>
      <c r="AU2326" s="149" t="s">
        <v>84</v>
      </c>
      <c r="AY2326" s="17" t="s">
        <v>187</v>
      </c>
      <c r="BE2326" s="150">
        <f>IF(N2326="základní",J2326,0)</f>
        <v>0</v>
      </c>
      <c r="BF2326" s="150">
        <f>IF(N2326="snížená",J2326,0)</f>
        <v>0</v>
      </c>
      <c r="BG2326" s="150">
        <f>IF(N2326="zákl. přenesená",J2326,0)</f>
        <v>0</v>
      </c>
      <c r="BH2326" s="150">
        <f>IF(N2326="sníž. přenesená",J2326,0)</f>
        <v>0</v>
      </c>
      <c r="BI2326" s="150">
        <f>IF(N2326="nulová",J2326,0)</f>
        <v>0</v>
      </c>
      <c r="BJ2326" s="17" t="s">
        <v>84</v>
      </c>
      <c r="BK2326" s="150">
        <f>ROUND(I2326*H2326,2)</f>
        <v>0</v>
      </c>
      <c r="BL2326" s="17" t="s">
        <v>287</v>
      </c>
      <c r="BM2326" s="149" t="s">
        <v>2457</v>
      </c>
    </row>
    <row r="2327" spans="2:65" s="11" customFormat="1" ht="25.9" customHeight="1">
      <c r="B2327" s="125"/>
      <c r="D2327" s="126" t="s">
        <v>72</v>
      </c>
      <c r="E2327" s="127" t="s">
        <v>2458</v>
      </c>
      <c r="F2327" s="127" t="s">
        <v>2459</v>
      </c>
      <c r="I2327" s="128"/>
      <c r="J2327" s="129">
        <f>BK2327</f>
        <v>0</v>
      </c>
      <c r="L2327" s="125"/>
      <c r="M2327" s="130"/>
      <c r="P2327" s="131">
        <f>P2328+P2329</f>
        <v>0</v>
      </c>
      <c r="R2327" s="131">
        <f>R2328+R2329</f>
        <v>0</v>
      </c>
      <c r="T2327" s="132">
        <f>T2328+T2329</f>
        <v>0</v>
      </c>
      <c r="AR2327" s="126" t="s">
        <v>193</v>
      </c>
      <c r="AT2327" s="133" t="s">
        <v>72</v>
      </c>
      <c r="AU2327" s="133" t="s">
        <v>73</v>
      </c>
      <c r="AY2327" s="126" t="s">
        <v>187</v>
      </c>
      <c r="BK2327" s="134">
        <f>BK2328+BK2329</f>
        <v>0</v>
      </c>
    </row>
    <row r="2328" spans="2:65" s="1" customFormat="1" ht="37.9" customHeight="1">
      <c r="B2328" s="32"/>
      <c r="C2328" s="137" t="s">
        <v>2460</v>
      </c>
      <c r="D2328" s="137" t="s">
        <v>189</v>
      </c>
      <c r="E2328" s="138" t="s">
        <v>2461</v>
      </c>
      <c r="F2328" s="139" t="s">
        <v>2462</v>
      </c>
      <c r="G2328" s="140" t="s">
        <v>2463</v>
      </c>
      <c r="H2328" s="141">
        <v>100</v>
      </c>
      <c r="I2328" s="142"/>
      <c r="J2328" s="143">
        <f>ROUND(I2328*H2328,2)</f>
        <v>0</v>
      </c>
      <c r="K2328" s="144"/>
      <c r="L2328" s="32"/>
      <c r="M2328" s="145" t="s">
        <v>1</v>
      </c>
      <c r="N2328" s="146" t="s">
        <v>39</v>
      </c>
      <c r="P2328" s="147">
        <f>O2328*H2328</f>
        <v>0</v>
      </c>
      <c r="Q2328" s="147">
        <v>0</v>
      </c>
      <c r="R2328" s="147">
        <f>Q2328*H2328</f>
        <v>0</v>
      </c>
      <c r="S2328" s="147">
        <v>0</v>
      </c>
      <c r="T2328" s="148">
        <f>S2328*H2328</f>
        <v>0</v>
      </c>
      <c r="AR2328" s="149" t="s">
        <v>2464</v>
      </c>
      <c r="AT2328" s="149" t="s">
        <v>189</v>
      </c>
      <c r="AU2328" s="149" t="s">
        <v>80</v>
      </c>
      <c r="AY2328" s="17" t="s">
        <v>187</v>
      </c>
      <c r="BE2328" s="150">
        <f>IF(N2328="základní",J2328,0)</f>
        <v>0</v>
      </c>
      <c r="BF2328" s="150">
        <f>IF(N2328="snížená",J2328,0)</f>
        <v>0</v>
      </c>
      <c r="BG2328" s="150">
        <f>IF(N2328="zákl. přenesená",J2328,0)</f>
        <v>0</v>
      </c>
      <c r="BH2328" s="150">
        <f>IF(N2328="sníž. přenesená",J2328,0)</f>
        <v>0</v>
      </c>
      <c r="BI2328" s="150">
        <f>IF(N2328="nulová",J2328,0)</f>
        <v>0</v>
      </c>
      <c r="BJ2328" s="17" t="s">
        <v>84</v>
      </c>
      <c r="BK2328" s="150">
        <f>ROUND(I2328*H2328,2)</f>
        <v>0</v>
      </c>
      <c r="BL2328" s="17" t="s">
        <v>2464</v>
      </c>
      <c r="BM2328" s="149" t="s">
        <v>2465</v>
      </c>
    </row>
    <row r="2329" spans="2:65" s="11" customFormat="1" ht="22.9" customHeight="1">
      <c r="B2329" s="125"/>
      <c r="D2329" s="126" t="s">
        <v>72</v>
      </c>
      <c r="E2329" s="135" t="s">
        <v>2458</v>
      </c>
      <c r="F2329" s="135" t="s">
        <v>2459</v>
      </c>
      <c r="I2329" s="128"/>
      <c r="J2329" s="136">
        <f>BK2329</f>
        <v>0</v>
      </c>
      <c r="L2329" s="125"/>
      <c r="M2329" s="130"/>
      <c r="P2329" s="131">
        <f>P2330</f>
        <v>0</v>
      </c>
      <c r="R2329" s="131">
        <f>R2330</f>
        <v>0</v>
      </c>
      <c r="T2329" s="132">
        <f>T2330</f>
        <v>0</v>
      </c>
      <c r="AR2329" s="126" t="s">
        <v>193</v>
      </c>
      <c r="AT2329" s="133" t="s">
        <v>72</v>
      </c>
      <c r="AU2329" s="133" t="s">
        <v>80</v>
      </c>
      <c r="AY2329" s="126" t="s">
        <v>187</v>
      </c>
      <c r="BK2329" s="134">
        <f>BK2330</f>
        <v>0</v>
      </c>
    </row>
    <row r="2330" spans="2:65" s="1" customFormat="1" ht="16.5" customHeight="1">
      <c r="B2330" s="32"/>
      <c r="C2330" s="137" t="s">
        <v>2466</v>
      </c>
      <c r="D2330" s="137" t="s">
        <v>189</v>
      </c>
      <c r="E2330" s="138" t="s">
        <v>2467</v>
      </c>
      <c r="F2330" s="139" t="s">
        <v>2468</v>
      </c>
      <c r="G2330" s="140" t="s">
        <v>2463</v>
      </c>
      <c r="H2330" s="141">
        <v>10</v>
      </c>
      <c r="I2330" s="142"/>
      <c r="J2330" s="143">
        <f>ROUND(I2330*H2330,2)</f>
        <v>0</v>
      </c>
      <c r="K2330" s="144"/>
      <c r="L2330" s="32"/>
      <c r="M2330" s="193" t="s">
        <v>1</v>
      </c>
      <c r="N2330" s="194" t="s">
        <v>39</v>
      </c>
      <c r="O2330" s="195"/>
      <c r="P2330" s="196">
        <f>O2330*H2330</f>
        <v>0</v>
      </c>
      <c r="Q2330" s="196">
        <v>0</v>
      </c>
      <c r="R2330" s="196">
        <f>Q2330*H2330</f>
        <v>0</v>
      </c>
      <c r="S2330" s="196">
        <v>0</v>
      </c>
      <c r="T2330" s="197">
        <f>S2330*H2330</f>
        <v>0</v>
      </c>
      <c r="AR2330" s="149" t="s">
        <v>2464</v>
      </c>
      <c r="AT2330" s="149" t="s">
        <v>189</v>
      </c>
      <c r="AU2330" s="149" t="s">
        <v>84</v>
      </c>
      <c r="AY2330" s="17" t="s">
        <v>187</v>
      </c>
      <c r="BE2330" s="150">
        <f>IF(N2330="základní",J2330,0)</f>
        <v>0</v>
      </c>
      <c r="BF2330" s="150">
        <f>IF(N2330="snížená",J2330,0)</f>
        <v>0</v>
      </c>
      <c r="BG2330" s="150">
        <f>IF(N2330="zákl. přenesená",J2330,0)</f>
        <v>0</v>
      </c>
      <c r="BH2330" s="150">
        <f>IF(N2330="sníž. přenesená",J2330,0)</f>
        <v>0</v>
      </c>
      <c r="BI2330" s="150">
        <f>IF(N2330="nulová",J2330,0)</f>
        <v>0</v>
      </c>
      <c r="BJ2330" s="17" t="s">
        <v>84</v>
      </c>
      <c r="BK2330" s="150">
        <f>ROUND(I2330*H2330,2)</f>
        <v>0</v>
      </c>
      <c r="BL2330" s="17" t="s">
        <v>2464</v>
      </c>
      <c r="BM2330" s="149" t="s">
        <v>2469</v>
      </c>
    </row>
    <row r="2331" spans="2:65" s="1" customFormat="1" ht="6.95" customHeight="1">
      <c r="B2331" s="44"/>
      <c r="C2331" s="45"/>
      <c r="D2331" s="45"/>
      <c r="E2331" s="45"/>
      <c r="F2331" s="45"/>
      <c r="G2331" s="45"/>
      <c r="H2331" s="45"/>
      <c r="I2331" s="45"/>
      <c r="J2331" s="45"/>
      <c r="K2331" s="45"/>
      <c r="L2331" s="32"/>
    </row>
  </sheetData>
  <sheetProtection algorithmName="SHA-512" hashValue="31dhtmPi4U8oYIXGCK0IOFlo5oHyJ/pPEHi14IjavBEbEKKG+UaJCwhh1XAHTBBCrh8CsyQbl9HUTIvcZurX3g==" saltValue="7mqLCZKdjSMMIJgnQ7CVqm9b5hK0x4+NkXUUZha1f536hNrZK96AMLmTnLpOwKEK4NJYKrJaWuXcf9PMoY8nNA==" spinCount="100000" sheet="1" objects="1" scenarios="1" formatColumns="0" formatRows="0" autoFilter="0"/>
  <autoFilter ref="C146:K2330" xr:uid="{00000000-0009-0000-0000-000001000000}"/>
  <mergeCells count="9">
    <mergeCell ref="E87:H87"/>
    <mergeCell ref="E137:H137"/>
    <mergeCell ref="E139:H13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241"/>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88</v>
      </c>
    </row>
    <row r="3" spans="2:46" ht="6.95" customHeight="1">
      <c r="B3" s="18"/>
      <c r="C3" s="19"/>
      <c r="D3" s="19"/>
      <c r="E3" s="19"/>
      <c r="F3" s="19"/>
      <c r="G3" s="19"/>
      <c r="H3" s="19"/>
      <c r="I3" s="19"/>
      <c r="J3" s="19"/>
      <c r="K3" s="19"/>
      <c r="L3" s="20"/>
      <c r="AT3" s="17" t="s">
        <v>84</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ht="12" customHeight="1">
      <c r="B8" s="20"/>
      <c r="D8" s="27" t="s">
        <v>134</v>
      </c>
      <c r="L8" s="20"/>
    </row>
    <row r="9" spans="2:46" s="1" customFormat="1" ht="16.5" customHeight="1">
      <c r="B9" s="32"/>
      <c r="E9" s="243" t="s">
        <v>135</v>
      </c>
      <c r="F9" s="245"/>
      <c r="G9" s="245"/>
      <c r="H9" s="245"/>
      <c r="L9" s="32"/>
    </row>
    <row r="10" spans="2:46" s="1" customFormat="1" ht="12" customHeight="1">
      <c r="B10" s="32"/>
      <c r="D10" s="27" t="s">
        <v>2470</v>
      </c>
      <c r="L10" s="32"/>
    </row>
    <row r="11" spans="2:46" s="1" customFormat="1" ht="16.5" customHeight="1">
      <c r="B11" s="32"/>
      <c r="E11" s="206" t="s">
        <v>2471</v>
      </c>
      <c r="F11" s="245"/>
      <c r="G11" s="245"/>
      <c r="H11" s="245"/>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11. 8. 2025</v>
      </c>
      <c r="L14" s="32"/>
    </row>
    <row r="15" spans="2:46" s="1" customFormat="1" ht="10.9" customHeight="1">
      <c r="B15" s="32"/>
      <c r="L15" s="32"/>
    </row>
    <row r="16" spans="2:46" s="1" customFormat="1" ht="12" customHeight="1">
      <c r="B16" s="32"/>
      <c r="D16" s="27" t="s">
        <v>24</v>
      </c>
      <c r="I16" s="27" t="s">
        <v>25</v>
      </c>
      <c r="J16" s="25" t="str">
        <f>IF('Rekapitulace stavby'!AN10="","",'Rekapitulace stavby'!AN10)</f>
        <v/>
      </c>
      <c r="L16" s="32"/>
    </row>
    <row r="17" spans="2:12" s="1" customFormat="1" ht="18" customHeight="1">
      <c r="B17" s="32"/>
      <c r="E17" s="25" t="str">
        <f>IF('Rekapitulace stavby'!E11="","",'Rekapitulace stavby'!E11)</f>
        <v xml:space="preserve"> </v>
      </c>
      <c r="I17" s="27" t="s">
        <v>26</v>
      </c>
      <c r="J17" s="25" t="str">
        <f>IF('Rekapitulace stavby'!AN11="","",'Rekapitulace stavby'!AN11)</f>
        <v/>
      </c>
      <c r="L17" s="32"/>
    </row>
    <row r="18" spans="2:12" s="1" customFormat="1" ht="6.95" customHeight="1">
      <c r="B18" s="32"/>
      <c r="L18" s="32"/>
    </row>
    <row r="19" spans="2:12" s="1" customFormat="1" ht="12" customHeight="1">
      <c r="B19" s="32"/>
      <c r="D19" s="27" t="s">
        <v>27</v>
      </c>
      <c r="I19" s="27" t="s">
        <v>25</v>
      </c>
      <c r="J19" s="28" t="str">
        <f>'Rekapitulace stavby'!AN13</f>
        <v>Vyplň údaj</v>
      </c>
      <c r="L19" s="32"/>
    </row>
    <row r="20" spans="2:12" s="1" customFormat="1" ht="18" customHeight="1">
      <c r="B20" s="32"/>
      <c r="E20" s="246" t="str">
        <f>'Rekapitulace stavby'!E14</f>
        <v>Vyplň údaj</v>
      </c>
      <c r="F20" s="211"/>
      <c r="G20" s="211"/>
      <c r="H20" s="211"/>
      <c r="I20" s="27" t="s">
        <v>26</v>
      </c>
      <c r="J20" s="28" t="str">
        <f>'Rekapitulace stavby'!AN14</f>
        <v>Vyplň údaj</v>
      </c>
      <c r="L20" s="32"/>
    </row>
    <row r="21" spans="2:12" s="1" customFormat="1" ht="6.95" customHeight="1">
      <c r="B21" s="32"/>
      <c r="L21" s="32"/>
    </row>
    <row r="22" spans="2:12" s="1" customFormat="1" ht="12" customHeight="1">
      <c r="B22" s="32"/>
      <c r="D22" s="27" t="s">
        <v>29</v>
      </c>
      <c r="I22" s="27" t="s">
        <v>25</v>
      </c>
      <c r="J22" s="25" t="str">
        <f>IF('Rekapitulace stavby'!AN16="","",'Rekapitulace stavby'!AN16)</f>
        <v/>
      </c>
      <c r="L22" s="32"/>
    </row>
    <row r="23" spans="2:12" s="1" customFormat="1" ht="18" customHeight="1">
      <c r="B23" s="32"/>
      <c r="E23" s="25" t="str">
        <f>IF('Rekapitulace stavby'!E17="","",'Rekapitulace stavby'!E17)</f>
        <v xml:space="preserve"> </v>
      </c>
      <c r="I23" s="27" t="s">
        <v>26</v>
      </c>
      <c r="J23" s="25" t="str">
        <f>IF('Rekapitulace stavby'!AN17="","",'Rekapitulace stavby'!AN17)</f>
        <v/>
      </c>
      <c r="L23" s="32"/>
    </row>
    <row r="24" spans="2:12" s="1" customFormat="1" ht="6.95" customHeight="1">
      <c r="B24" s="32"/>
      <c r="L24" s="32"/>
    </row>
    <row r="25" spans="2:12" s="1" customFormat="1" ht="12" customHeight="1">
      <c r="B25" s="32"/>
      <c r="D25" s="27" t="s">
        <v>31</v>
      </c>
      <c r="I25" s="27" t="s">
        <v>25</v>
      </c>
      <c r="J25" s="25" t="str">
        <f>IF('Rekapitulace stavby'!AN19="","",'Rekapitulace stavby'!AN19)</f>
        <v/>
      </c>
      <c r="L25" s="32"/>
    </row>
    <row r="26" spans="2:12" s="1" customFormat="1" ht="18" customHeight="1">
      <c r="B26" s="32"/>
      <c r="E26" s="25" t="str">
        <f>IF('Rekapitulace stavby'!E20="","",'Rekapitulace stavby'!E20)</f>
        <v xml:space="preserve"> </v>
      </c>
      <c r="I26" s="27" t="s">
        <v>26</v>
      </c>
      <c r="J26" s="25" t="str">
        <f>IF('Rekapitulace stavby'!AN20="","",'Rekapitulace stavby'!AN20)</f>
        <v/>
      </c>
      <c r="L26" s="32"/>
    </row>
    <row r="27" spans="2:12" s="1" customFormat="1" ht="6.95" customHeight="1">
      <c r="B27" s="32"/>
      <c r="L27" s="32"/>
    </row>
    <row r="28" spans="2:12" s="1" customFormat="1" ht="12" customHeight="1">
      <c r="B28" s="32"/>
      <c r="D28" s="27" t="s">
        <v>32</v>
      </c>
      <c r="L28" s="32"/>
    </row>
    <row r="29" spans="2:12" s="7" customFormat="1" ht="16.5" customHeight="1">
      <c r="B29" s="94"/>
      <c r="E29" s="216" t="s">
        <v>1</v>
      </c>
      <c r="F29" s="216"/>
      <c r="G29" s="216"/>
      <c r="H29" s="216"/>
      <c r="L29" s="94"/>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5" t="s">
        <v>33</v>
      </c>
      <c r="J32" s="66">
        <f>ROUND(J128, 2)</f>
        <v>0</v>
      </c>
      <c r="L32" s="32"/>
    </row>
    <row r="33" spans="2:12" s="1" customFormat="1" ht="6.95" customHeight="1">
      <c r="B33" s="32"/>
      <c r="D33" s="53"/>
      <c r="E33" s="53"/>
      <c r="F33" s="53"/>
      <c r="G33" s="53"/>
      <c r="H33" s="53"/>
      <c r="I33" s="53"/>
      <c r="J33" s="53"/>
      <c r="K33" s="53"/>
      <c r="L33" s="32"/>
    </row>
    <row r="34" spans="2:12" s="1" customFormat="1" ht="14.45" customHeight="1">
      <c r="B34" s="32"/>
      <c r="F34" s="35" t="s">
        <v>35</v>
      </c>
      <c r="I34" s="35" t="s">
        <v>34</v>
      </c>
      <c r="J34" s="35" t="s">
        <v>36</v>
      </c>
      <c r="L34" s="32"/>
    </row>
    <row r="35" spans="2:12" s="1" customFormat="1" ht="14.45" customHeight="1">
      <c r="B35" s="32"/>
      <c r="D35" s="55" t="s">
        <v>37</v>
      </c>
      <c r="E35" s="27" t="s">
        <v>38</v>
      </c>
      <c r="F35" s="86">
        <f>ROUND((SUM(BE128:BE240)),  2)</f>
        <v>0</v>
      </c>
      <c r="I35" s="96">
        <v>0.21</v>
      </c>
      <c r="J35" s="86">
        <f>ROUND(((SUM(BE128:BE240))*I35),  2)</f>
        <v>0</v>
      </c>
      <c r="L35" s="32"/>
    </row>
    <row r="36" spans="2:12" s="1" customFormat="1" ht="14.45" customHeight="1">
      <c r="B36" s="32"/>
      <c r="E36" s="27" t="s">
        <v>39</v>
      </c>
      <c r="F36" s="86">
        <f>ROUND((SUM(BF128:BF240)),  2)</f>
        <v>0</v>
      </c>
      <c r="I36" s="96">
        <v>0.12</v>
      </c>
      <c r="J36" s="86">
        <f>ROUND(((SUM(BF128:BF240))*I36),  2)</f>
        <v>0</v>
      </c>
      <c r="L36" s="32"/>
    </row>
    <row r="37" spans="2:12" s="1" customFormat="1" ht="14.45" hidden="1" customHeight="1">
      <c r="B37" s="32"/>
      <c r="E37" s="27" t="s">
        <v>40</v>
      </c>
      <c r="F37" s="86">
        <f>ROUND((SUM(BG128:BG240)),  2)</f>
        <v>0</v>
      </c>
      <c r="I37" s="96">
        <v>0.21</v>
      </c>
      <c r="J37" s="86">
        <f>0</f>
        <v>0</v>
      </c>
      <c r="L37" s="32"/>
    </row>
    <row r="38" spans="2:12" s="1" customFormat="1" ht="14.45" hidden="1" customHeight="1">
      <c r="B38" s="32"/>
      <c r="E38" s="27" t="s">
        <v>41</v>
      </c>
      <c r="F38" s="86">
        <f>ROUND((SUM(BH128:BH240)),  2)</f>
        <v>0</v>
      </c>
      <c r="I38" s="96">
        <v>0.12</v>
      </c>
      <c r="J38" s="86">
        <f>0</f>
        <v>0</v>
      </c>
      <c r="L38" s="32"/>
    </row>
    <row r="39" spans="2:12" s="1" customFormat="1" ht="14.45" hidden="1" customHeight="1">
      <c r="B39" s="32"/>
      <c r="E39" s="27" t="s">
        <v>42</v>
      </c>
      <c r="F39" s="86">
        <f>ROUND((SUM(BI128:BI240)),  2)</f>
        <v>0</v>
      </c>
      <c r="I39" s="96">
        <v>0</v>
      </c>
      <c r="J39" s="86">
        <f>0</f>
        <v>0</v>
      </c>
      <c r="L39" s="32"/>
    </row>
    <row r="40" spans="2:12" s="1" customFormat="1" ht="6.95" customHeight="1">
      <c r="B40" s="32"/>
      <c r="L40" s="32"/>
    </row>
    <row r="41" spans="2:12" s="1" customFormat="1" ht="25.35" customHeight="1">
      <c r="B41" s="32"/>
      <c r="C41" s="97"/>
      <c r="D41" s="98" t="s">
        <v>43</v>
      </c>
      <c r="E41" s="57"/>
      <c r="F41" s="57"/>
      <c r="G41" s="99" t="s">
        <v>44</v>
      </c>
      <c r="H41" s="100" t="s">
        <v>45</v>
      </c>
      <c r="I41" s="57"/>
      <c r="J41" s="101">
        <f>SUM(J32:J39)</f>
        <v>0</v>
      </c>
      <c r="K41" s="102"/>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136</v>
      </c>
      <c r="L82" s="32"/>
    </row>
    <row r="83" spans="2:12" s="1" customFormat="1" ht="6.95" customHeight="1">
      <c r="B83" s="32"/>
      <c r="L83" s="32"/>
    </row>
    <row r="84" spans="2:12" s="1" customFormat="1" ht="12" customHeight="1">
      <c r="B84" s="32"/>
      <c r="C84" s="27" t="s">
        <v>16</v>
      </c>
      <c r="L84" s="32"/>
    </row>
    <row r="85" spans="2:12" s="1" customFormat="1" ht="16.5" customHeight="1">
      <c r="B85" s="32"/>
      <c r="E85" s="243" t="str">
        <f>E7</f>
        <v>I-20002 - Modernizace bytových domů ul. Šenovská 65,67 a 69</v>
      </c>
      <c r="F85" s="244"/>
      <c r="G85" s="244"/>
      <c r="H85" s="244"/>
      <c r="L85" s="32"/>
    </row>
    <row r="86" spans="2:12" ht="12" customHeight="1">
      <c r="B86" s="20"/>
      <c r="C86" s="27" t="s">
        <v>134</v>
      </c>
      <c r="L86" s="20"/>
    </row>
    <row r="87" spans="2:12" s="1" customFormat="1" ht="16.5" customHeight="1">
      <c r="B87" s="32"/>
      <c r="E87" s="243" t="s">
        <v>135</v>
      </c>
      <c r="F87" s="245"/>
      <c r="G87" s="245"/>
      <c r="H87" s="245"/>
      <c r="L87" s="32"/>
    </row>
    <row r="88" spans="2:12" s="1" customFormat="1" ht="12" customHeight="1">
      <c r="B88" s="32"/>
      <c r="C88" s="27" t="s">
        <v>2470</v>
      </c>
      <c r="L88" s="32"/>
    </row>
    <row r="89" spans="2:12" s="1" customFormat="1" ht="16.5" customHeight="1">
      <c r="B89" s="32"/>
      <c r="E89" s="206" t="str">
        <f>E11</f>
        <v>65 - 01.4.1 - ÚT - č.p. 65</v>
      </c>
      <c r="F89" s="245"/>
      <c r="G89" s="245"/>
      <c r="H89" s="245"/>
      <c r="L89" s="32"/>
    </row>
    <row r="90" spans="2:12" s="1" customFormat="1" ht="6.95" customHeight="1">
      <c r="B90" s="32"/>
      <c r="L90" s="32"/>
    </row>
    <row r="91" spans="2:12" s="1" customFormat="1" ht="12" customHeight="1">
      <c r="B91" s="32"/>
      <c r="C91" s="27" t="s">
        <v>20</v>
      </c>
      <c r="F91" s="25" t="str">
        <f>F14</f>
        <v xml:space="preserve"> </v>
      </c>
      <c r="I91" s="27" t="s">
        <v>22</v>
      </c>
      <c r="J91" s="52" t="str">
        <f>IF(J14="","",J14)</f>
        <v>11. 8. 2025</v>
      </c>
      <c r="L91" s="32"/>
    </row>
    <row r="92" spans="2:12" s="1" customFormat="1" ht="6.95" customHeight="1">
      <c r="B92" s="32"/>
      <c r="L92" s="32"/>
    </row>
    <row r="93" spans="2:12" s="1" customFormat="1" ht="15.2" customHeight="1">
      <c r="B93" s="32"/>
      <c r="C93" s="27" t="s">
        <v>24</v>
      </c>
      <c r="F93" s="25" t="str">
        <f>E17</f>
        <v xml:space="preserve"> </v>
      </c>
      <c r="I93" s="27" t="s">
        <v>29</v>
      </c>
      <c r="J93" s="30" t="str">
        <f>E23</f>
        <v xml:space="preserve"> </v>
      </c>
      <c r="L93" s="32"/>
    </row>
    <row r="94" spans="2:12" s="1" customFormat="1" ht="15.2" customHeight="1">
      <c r="B94" s="32"/>
      <c r="C94" s="27" t="s">
        <v>27</v>
      </c>
      <c r="F94" s="25" t="str">
        <f>IF(E20="","",E20)</f>
        <v>Vyplň údaj</v>
      </c>
      <c r="I94" s="27" t="s">
        <v>31</v>
      </c>
      <c r="J94" s="30" t="str">
        <f>E26</f>
        <v xml:space="preserve"> </v>
      </c>
      <c r="L94" s="32"/>
    </row>
    <row r="95" spans="2:12" s="1" customFormat="1" ht="10.35" customHeight="1">
      <c r="B95" s="32"/>
      <c r="L95" s="32"/>
    </row>
    <row r="96" spans="2:12" s="1" customFormat="1" ht="29.25" customHeight="1">
      <c r="B96" s="32"/>
      <c r="C96" s="105" t="s">
        <v>137</v>
      </c>
      <c r="D96" s="97"/>
      <c r="E96" s="97"/>
      <c r="F96" s="97"/>
      <c r="G96" s="97"/>
      <c r="H96" s="97"/>
      <c r="I96" s="97"/>
      <c r="J96" s="106" t="s">
        <v>138</v>
      </c>
      <c r="K96" s="97"/>
      <c r="L96" s="32"/>
    </row>
    <row r="97" spans="2:47" s="1" customFormat="1" ht="10.35" customHeight="1">
      <c r="B97" s="32"/>
      <c r="L97" s="32"/>
    </row>
    <row r="98" spans="2:47" s="1" customFormat="1" ht="22.9" customHeight="1">
      <c r="B98" s="32"/>
      <c r="C98" s="107" t="s">
        <v>139</v>
      </c>
      <c r="J98" s="66">
        <f>J128</f>
        <v>0</v>
      </c>
      <c r="L98" s="32"/>
      <c r="AU98" s="17" t="s">
        <v>140</v>
      </c>
    </row>
    <row r="99" spans="2:47" s="8" customFormat="1" ht="24.95" customHeight="1">
      <c r="B99" s="108"/>
      <c r="D99" s="109" t="s">
        <v>2472</v>
      </c>
      <c r="E99" s="110"/>
      <c r="F99" s="110"/>
      <c r="G99" s="110"/>
      <c r="H99" s="110"/>
      <c r="I99" s="110"/>
      <c r="J99" s="111">
        <f>J129</f>
        <v>0</v>
      </c>
      <c r="L99" s="108"/>
    </row>
    <row r="100" spans="2:47" s="8" customFormat="1" ht="24.95" customHeight="1">
      <c r="B100" s="108"/>
      <c r="D100" s="109" t="s">
        <v>2473</v>
      </c>
      <c r="E100" s="110"/>
      <c r="F100" s="110"/>
      <c r="G100" s="110"/>
      <c r="H100" s="110"/>
      <c r="I100" s="110"/>
      <c r="J100" s="111">
        <f>J134</f>
        <v>0</v>
      </c>
      <c r="L100" s="108"/>
    </row>
    <row r="101" spans="2:47" s="8" customFormat="1" ht="24.95" customHeight="1">
      <c r="B101" s="108"/>
      <c r="D101" s="109" t="s">
        <v>2474</v>
      </c>
      <c r="E101" s="110"/>
      <c r="F101" s="110"/>
      <c r="G101" s="110"/>
      <c r="H101" s="110"/>
      <c r="I101" s="110"/>
      <c r="J101" s="111">
        <f>J145</f>
        <v>0</v>
      </c>
      <c r="L101" s="108"/>
    </row>
    <row r="102" spans="2:47" s="8" customFormat="1" ht="24.95" customHeight="1">
      <c r="B102" s="108"/>
      <c r="D102" s="109" t="s">
        <v>2475</v>
      </c>
      <c r="E102" s="110"/>
      <c r="F102" s="110"/>
      <c r="G102" s="110"/>
      <c r="H102" s="110"/>
      <c r="I102" s="110"/>
      <c r="J102" s="111">
        <f>J161</f>
        <v>0</v>
      </c>
      <c r="L102" s="108"/>
    </row>
    <row r="103" spans="2:47" s="8" customFormat="1" ht="24.95" customHeight="1">
      <c r="B103" s="108"/>
      <c r="D103" s="109" t="s">
        <v>2476</v>
      </c>
      <c r="E103" s="110"/>
      <c r="F103" s="110"/>
      <c r="G103" s="110"/>
      <c r="H103" s="110"/>
      <c r="I103" s="110"/>
      <c r="J103" s="111">
        <f>J171</f>
        <v>0</v>
      </c>
      <c r="L103" s="108"/>
    </row>
    <row r="104" spans="2:47" s="8" customFormat="1" ht="24.95" customHeight="1">
      <c r="B104" s="108"/>
      <c r="D104" s="109" t="s">
        <v>2477</v>
      </c>
      <c r="E104" s="110"/>
      <c r="F104" s="110"/>
      <c r="G104" s="110"/>
      <c r="H104" s="110"/>
      <c r="I104" s="110"/>
      <c r="J104" s="111">
        <f>J186</f>
        <v>0</v>
      </c>
      <c r="L104" s="108"/>
    </row>
    <row r="105" spans="2:47" s="8" customFormat="1" ht="24.95" customHeight="1">
      <c r="B105" s="108"/>
      <c r="D105" s="109" t="s">
        <v>2478</v>
      </c>
      <c r="E105" s="110"/>
      <c r="F105" s="110"/>
      <c r="G105" s="110"/>
      <c r="H105" s="110"/>
      <c r="I105" s="110"/>
      <c r="J105" s="111">
        <f>J223</f>
        <v>0</v>
      </c>
      <c r="L105" s="108"/>
    </row>
    <row r="106" spans="2:47" s="8" customFormat="1" ht="24.95" customHeight="1">
      <c r="B106" s="108"/>
      <c r="D106" s="109" t="s">
        <v>2479</v>
      </c>
      <c r="E106" s="110"/>
      <c r="F106" s="110"/>
      <c r="G106" s="110"/>
      <c r="H106" s="110"/>
      <c r="I106" s="110"/>
      <c r="J106" s="111">
        <f>J238</f>
        <v>0</v>
      </c>
      <c r="L106" s="108"/>
    </row>
    <row r="107" spans="2:47" s="1" customFormat="1" ht="21.75" customHeight="1">
      <c r="B107" s="32"/>
      <c r="L107" s="32"/>
    </row>
    <row r="108" spans="2:47" s="1" customFormat="1" ht="6.95" customHeight="1">
      <c r="B108" s="44"/>
      <c r="C108" s="45"/>
      <c r="D108" s="45"/>
      <c r="E108" s="45"/>
      <c r="F108" s="45"/>
      <c r="G108" s="45"/>
      <c r="H108" s="45"/>
      <c r="I108" s="45"/>
      <c r="J108" s="45"/>
      <c r="K108" s="45"/>
      <c r="L108" s="32"/>
    </row>
    <row r="112" spans="2:47" s="1" customFormat="1" ht="6.95" customHeight="1">
      <c r="B112" s="46"/>
      <c r="C112" s="47"/>
      <c r="D112" s="47"/>
      <c r="E112" s="47"/>
      <c r="F112" s="47"/>
      <c r="G112" s="47"/>
      <c r="H112" s="47"/>
      <c r="I112" s="47"/>
      <c r="J112" s="47"/>
      <c r="K112" s="47"/>
      <c r="L112" s="32"/>
    </row>
    <row r="113" spans="2:63" s="1" customFormat="1" ht="24.95" customHeight="1">
      <c r="B113" s="32"/>
      <c r="C113" s="21" t="s">
        <v>172</v>
      </c>
      <c r="L113" s="32"/>
    </row>
    <row r="114" spans="2:63" s="1" customFormat="1" ht="6.95" customHeight="1">
      <c r="B114" s="32"/>
      <c r="L114" s="32"/>
    </row>
    <row r="115" spans="2:63" s="1" customFormat="1" ht="12" customHeight="1">
      <c r="B115" s="32"/>
      <c r="C115" s="27" t="s">
        <v>16</v>
      </c>
      <c r="L115" s="32"/>
    </row>
    <row r="116" spans="2:63" s="1" customFormat="1" ht="16.5" customHeight="1">
      <c r="B116" s="32"/>
      <c r="E116" s="243" t="str">
        <f>E7</f>
        <v>I-20002 - Modernizace bytových domů ul. Šenovská 65,67 a 69</v>
      </c>
      <c r="F116" s="244"/>
      <c r="G116" s="244"/>
      <c r="H116" s="244"/>
      <c r="L116" s="32"/>
    </row>
    <row r="117" spans="2:63" ht="12" customHeight="1">
      <c r="B117" s="20"/>
      <c r="C117" s="27" t="s">
        <v>134</v>
      </c>
      <c r="L117" s="20"/>
    </row>
    <row r="118" spans="2:63" s="1" customFormat="1" ht="16.5" customHeight="1">
      <c r="B118" s="32"/>
      <c r="E118" s="243" t="s">
        <v>135</v>
      </c>
      <c r="F118" s="245"/>
      <c r="G118" s="245"/>
      <c r="H118" s="245"/>
      <c r="L118" s="32"/>
    </row>
    <row r="119" spans="2:63" s="1" customFormat="1" ht="12" customHeight="1">
      <c r="B119" s="32"/>
      <c r="C119" s="27" t="s">
        <v>2470</v>
      </c>
      <c r="L119" s="32"/>
    </row>
    <row r="120" spans="2:63" s="1" customFormat="1" ht="16.5" customHeight="1">
      <c r="B120" s="32"/>
      <c r="E120" s="206" t="str">
        <f>E11</f>
        <v>65 - 01.4.1 - ÚT - č.p. 65</v>
      </c>
      <c r="F120" s="245"/>
      <c r="G120" s="245"/>
      <c r="H120" s="245"/>
      <c r="L120" s="32"/>
    </row>
    <row r="121" spans="2:63" s="1" customFormat="1" ht="6.95" customHeight="1">
      <c r="B121" s="32"/>
      <c r="L121" s="32"/>
    </row>
    <row r="122" spans="2:63" s="1" customFormat="1" ht="12" customHeight="1">
      <c r="B122" s="32"/>
      <c r="C122" s="27" t="s">
        <v>20</v>
      </c>
      <c r="F122" s="25" t="str">
        <f>F14</f>
        <v xml:space="preserve"> </v>
      </c>
      <c r="I122" s="27" t="s">
        <v>22</v>
      </c>
      <c r="J122" s="52" t="str">
        <f>IF(J14="","",J14)</f>
        <v>11. 8. 2025</v>
      </c>
      <c r="L122" s="32"/>
    </row>
    <row r="123" spans="2:63" s="1" customFormat="1" ht="6.95" customHeight="1">
      <c r="B123" s="32"/>
      <c r="L123" s="32"/>
    </row>
    <row r="124" spans="2:63" s="1" customFormat="1" ht="15.2" customHeight="1">
      <c r="B124" s="32"/>
      <c r="C124" s="27" t="s">
        <v>24</v>
      </c>
      <c r="F124" s="25" t="str">
        <f>E17</f>
        <v xml:space="preserve"> </v>
      </c>
      <c r="I124" s="27" t="s">
        <v>29</v>
      </c>
      <c r="J124" s="30" t="str">
        <f>E23</f>
        <v xml:space="preserve"> </v>
      </c>
      <c r="L124" s="32"/>
    </row>
    <row r="125" spans="2:63" s="1" customFormat="1" ht="15.2" customHeight="1">
      <c r="B125" s="32"/>
      <c r="C125" s="27" t="s">
        <v>27</v>
      </c>
      <c r="F125" s="25" t="str">
        <f>IF(E20="","",E20)</f>
        <v>Vyplň údaj</v>
      </c>
      <c r="I125" s="27" t="s">
        <v>31</v>
      </c>
      <c r="J125" s="30" t="str">
        <f>E26</f>
        <v xml:space="preserve"> </v>
      </c>
      <c r="L125" s="32"/>
    </row>
    <row r="126" spans="2:63" s="1" customFormat="1" ht="10.35" customHeight="1">
      <c r="B126" s="32"/>
      <c r="L126" s="32"/>
    </row>
    <row r="127" spans="2:63" s="10" customFormat="1" ht="29.25" customHeight="1">
      <c r="B127" s="116"/>
      <c r="C127" s="117" t="s">
        <v>173</v>
      </c>
      <c r="D127" s="118" t="s">
        <v>58</v>
      </c>
      <c r="E127" s="118" t="s">
        <v>54</v>
      </c>
      <c r="F127" s="118" t="s">
        <v>55</v>
      </c>
      <c r="G127" s="118" t="s">
        <v>174</v>
      </c>
      <c r="H127" s="118" t="s">
        <v>175</v>
      </c>
      <c r="I127" s="118" t="s">
        <v>176</v>
      </c>
      <c r="J127" s="119" t="s">
        <v>138</v>
      </c>
      <c r="K127" s="120" t="s">
        <v>177</v>
      </c>
      <c r="L127" s="116"/>
      <c r="M127" s="59" t="s">
        <v>1</v>
      </c>
      <c r="N127" s="60" t="s">
        <v>37</v>
      </c>
      <c r="O127" s="60" t="s">
        <v>178</v>
      </c>
      <c r="P127" s="60" t="s">
        <v>179</v>
      </c>
      <c r="Q127" s="60" t="s">
        <v>180</v>
      </c>
      <c r="R127" s="60" t="s">
        <v>181</v>
      </c>
      <c r="S127" s="60" t="s">
        <v>182</v>
      </c>
      <c r="T127" s="61" t="s">
        <v>183</v>
      </c>
    </row>
    <row r="128" spans="2:63" s="1" customFormat="1" ht="22.9" customHeight="1">
      <c r="B128" s="32"/>
      <c r="C128" s="64" t="s">
        <v>184</v>
      </c>
      <c r="J128" s="121">
        <f>BK128</f>
        <v>0</v>
      </c>
      <c r="L128" s="32"/>
      <c r="M128" s="62"/>
      <c r="N128" s="53"/>
      <c r="O128" s="53"/>
      <c r="P128" s="122">
        <f>P129+P134+P145+P161+P171+P186+P223+P238</f>
        <v>0</v>
      </c>
      <c r="Q128" s="53"/>
      <c r="R128" s="122">
        <f>R129+R134+R145+R161+R171+R186+R223+R238</f>
        <v>0</v>
      </c>
      <c r="S128" s="53"/>
      <c r="T128" s="123">
        <f>T129+T134+T145+T161+T171+T186+T223+T238</f>
        <v>0</v>
      </c>
      <c r="AT128" s="17" t="s">
        <v>72</v>
      </c>
      <c r="AU128" s="17" t="s">
        <v>140</v>
      </c>
      <c r="BK128" s="124">
        <f>BK129+BK134+BK145+BK161+BK171+BK186+BK223+BK238</f>
        <v>0</v>
      </c>
    </row>
    <row r="129" spans="2:65" s="11" customFormat="1" ht="25.9" customHeight="1">
      <c r="B129" s="125"/>
      <c r="D129" s="126" t="s">
        <v>72</v>
      </c>
      <c r="E129" s="127" t="s">
        <v>2480</v>
      </c>
      <c r="F129" s="127" t="s">
        <v>2459</v>
      </c>
      <c r="I129" s="128"/>
      <c r="J129" s="129">
        <f>BK129</f>
        <v>0</v>
      </c>
      <c r="L129" s="125"/>
      <c r="M129" s="130"/>
      <c r="P129" s="131">
        <f>SUM(P130:P133)</f>
        <v>0</v>
      </c>
      <c r="R129" s="131">
        <f>SUM(R130:R133)</f>
        <v>0</v>
      </c>
      <c r="T129" s="132">
        <f>SUM(T130:T133)</f>
        <v>0</v>
      </c>
      <c r="AR129" s="126" t="s">
        <v>80</v>
      </c>
      <c r="AT129" s="133" t="s">
        <v>72</v>
      </c>
      <c r="AU129" s="133" t="s">
        <v>73</v>
      </c>
      <c r="AY129" s="126" t="s">
        <v>187</v>
      </c>
      <c r="BK129" s="134">
        <f>SUM(BK130:BK133)</f>
        <v>0</v>
      </c>
    </row>
    <row r="130" spans="2:65" s="1" customFormat="1" ht="24.2" customHeight="1">
      <c r="B130" s="32"/>
      <c r="C130" s="137" t="s">
        <v>80</v>
      </c>
      <c r="D130" s="137" t="s">
        <v>189</v>
      </c>
      <c r="E130" s="138" t="s">
        <v>2481</v>
      </c>
      <c r="F130" s="139" t="s">
        <v>2482</v>
      </c>
      <c r="G130" s="140" t="s">
        <v>2463</v>
      </c>
      <c r="H130" s="141">
        <v>8</v>
      </c>
      <c r="I130" s="142"/>
      <c r="J130" s="143">
        <f>ROUND(I130*H130,2)</f>
        <v>0</v>
      </c>
      <c r="K130" s="144"/>
      <c r="L130" s="32"/>
      <c r="M130" s="145" t="s">
        <v>1</v>
      </c>
      <c r="N130" s="146" t="s">
        <v>38</v>
      </c>
      <c r="P130" s="147">
        <f>O130*H130</f>
        <v>0</v>
      </c>
      <c r="Q130" s="147">
        <v>0</v>
      </c>
      <c r="R130" s="147">
        <f>Q130*H130</f>
        <v>0</v>
      </c>
      <c r="S130" s="147">
        <v>0</v>
      </c>
      <c r="T130" s="148">
        <f>S130*H130</f>
        <v>0</v>
      </c>
      <c r="AR130" s="149" t="s">
        <v>193</v>
      </c>
      <c r="AT130" s="149" t="s">
        <v>189</v>
      </c>
      <c r="AU130" s="149" t="s">
        <v>80</v>
      </c>
      <c r="AY130" s="17" t="s">
        <v>187</v>
      </c>
      <c r="BE130" s="150">
        <f>IF(N130="základní",J130,0)</f>
        <v>0</v>
      </c>
      <c r="BF130" s="150">
        <f>IF(N130="snížená",J130,0)</f>
        <v>0</v>
      </c>
      <c r="BG130" s="150">
        <f>IF(N130="zákl. přenesená",J130,0)</f>
        <v>0</v>
      </c>
      <c r="BH130" s="150">
        <f>IF(N130="sníž. přenesená",J130,0)</f>
        <v>0</v>
      </c>
      <c r="BI130" s="150">
        <f>IF(N130="nulová",J130,0)</f>
        <v>0</v>
      </c>
      <c r="BJ130" s="17" t="s">
        <v>80</v>
      </c>
      <c r="BK130" s="150">
        <f>ROUND(I130*H130,2)</f>
        <v>0</v>
      </c>
      <c r="BL130" s="17" t="s">
        <v>193</v>
      </c>
      <c r="BM130" s="149" t="s">
        <v>84</v>
      </c>
    </row>
    <row r="131" spans="2:65" s="1" customFormat="1" ht="24.2" customHeight="1">
      <c r="B131" s="32"/>
      <c r="C131" s="137" t="s">
        <v>84</v>
      </c>
      <c r="D131" s="137" t="s">
        <v>189</v>
      </c>
      <c r="E131" s="138" t="s">
        <v>2483</v>
      </c>
      <c r="F131" s="139" t="s">
        <v>2484</v>
      </c>
      <c r="G131" s="140" t="s">
        <v>2463</v>
      </c>
      <c r="H131" s="141">
        <v>16</v>
      </c>
      <c r="I131" s="142"/>
      <c r="J131" s="143">
        <f>ROUND(I131*H131,2)</f>
        <v>0</v>
      </c>
      <c r="K131" s="144"/>
      <c r="L131" s="32"/>
      <c r="M131" s="145" t="s">
        <v>1</v>
      </c>
      <c r="N131" s="146" t="s">
        <v>38</v>
      </c>
      <c r="P131" s="147">
        <f>O131*H131</f>
        <v>0</v>
      </c>
      <c r="Q131" s="147">
        <v>0</v>
      </c>
      <c r="R131" s="147">
        <f>Q131*H131</f>
        <v>0</v>
      </c>
      <c r="S131" s="147">
        <v>0</v>
      </c>
      <c r="T131" s="148">
        <f>S131*H131</f>
        <v>0</v>
      </c>
      <c r="AR131" s="149" t="s">
        <v>193</v>
      </c>
      <c r="AT131" s="149" t="s">
        <v>189</v>
      </c>
      <c r="AU131" s="149" t="s">
        <v>80</v>
      </c>
      <c r="AY131" s="17" t="s">
        <v>187</v>
      </c>
      <c r="BE131" s="150">
        <f>IF(N131="základní",J131,0)</f>
        <v>0</v>
      </c>
      <c r="BF131" s="150">
        <f>IF(N131="snížená",J131,0)</f>
        <v>0</v>
      </c>
      <c r="BG131" s="150">
        <f>IF(N131="zákl. přenesená",J131,0)</f>
        <v>0</v>
      </c>
      <c r="BH131" s="150">
        <f>IF(N131="sníž. přenesená",J131,0)</f>
        <v>0</v>
      </c>
      <c r="BI131" s="150">
        <f>IF(N131="nulová",J131,0)</f>
        <v>0</v>
      </c>
      <c r="BJ131" s="17" t="s">
        <v>80</v>
      </c>
      <c r="BK131" s="150">
        <f>ROUND(I131*H131,2)</f>
        <v>0</v>
      </c>
      <c r="BL131" s="17" t="s">
        <v>193</v>
      </c>
      <c r="BM131" s="149" t="s">
        <v>193</v>
      </c>
    </row>
    <row r="132" spans="2:65" s="1" customFormat="1" ht="16.5" customHeight="1">
      <c r="B132" s="32"/>
      <c r="C132" s="137" t="s">
        <v>210</v>
      </c>
      <c r="D132" s="137" t="s">
        <v>189</v>
      </c>
      <c r="E132" s="138" t="s">
        <v>2485</v>
      </c>
      <c r="F132" s="139" t="s">
        <v>2486</v>
      </c>
      <c r="G132" s="140" t="s">
        <v>2463</v>
      </c>
      <c r="H132" s="141">
        <v>72</v>
      </c>
      <c r="I132" s="142"/>
      <c r="J132" s="143">
        <f>ROUND(I132*H132,2)</f>
        <v>0</v>
      </c>
      <c r="K132" s="144"/>
      <c r="L132" s="32"/>
      <c r="M132" s="145" t="s">
        <v>1</v>
      </c>
      <c r="N132" s="146" t="s">
        <v>38</v>
      </c>
      <c r="P132" s="147">
        <f>O132*H132</f>
        <v>0</v>
      </c>
      <c r="Q132" s="147">
        <v>0</v>
      </c>
      <c r="R132" s="147">
        <f>Q132*H132</f>
        <v>0</v>
      </c>
      <c r="S132" s="147">
        <v>0</v>
      </c>
      <c r="T132" s="148">
        <f>S132*H132</f>
        <v>0</v>
      </c>
      <c r="AR132" s="149" t="s">
        <v>193</v>
      </c>
      <c r="AT132" s="149" t="s">
        <v>189</v>
      </c>
      <c r="AU132" s="149" t="s">
        <v>80</v>
      </c>
      <c r="AY132" s="17" t="s">
        <v>187</v>
      </c>
      <c r="BE132" s="150">
        <f>IF(N132="základní",J132,0)</f>
        <v>0</v>
      </c>
      <c r="BF132" s="150">
        <f>IF(N132="snížená",J132,0)</f>
        <v>0</v>
      </c>
      <c r="BG132" s="150">
        <f>IF(N132="zákl. přenesená",J132,0)</f>
        <v>0</v>
      </c>
      <c r="BH132" s="150">
        <f>IF(N132="sníž. přenesená",J132,0)</f>
        <v>0</v>
      </c>
      <c r="BI132" s="150">
        <f>IF(N132="nulová",J132,0)</f>
        <v>0</v>
      </c>
      <c r="BJ132" s="17" t="s">
        <v>80</v>
      </c>
      <c r="BK132" s="150">
        <f>ROUND(I132*H132,2)</f>
        <v>0</v>
      </c>
      <c r="BL132" s="17" t="s">
        <v>193</v>
      </c>
      <c r="BM132" s="149" t="s">
        <v>226</v>
      </c>
    </row>
    <row r="133" spans="2:65" s="1" customFormat="1" ht="16.5" customHeight="1">
      <c r="B133" s="32"/>
      <c r="C133" s="137" t="s">
        <v>193</v>
      </c>
      <c r="D133" s="137" t="s">
        <v>189</v>
      </c>
      <c r="E133" s="138" t="s">
        <v>2487</v>
      </c>
      <c r="F133" s="139" t="s">
        <v>2488</v>
      </c>
      <c r="G133" s="140" t="s">
        <v>2463</v>
      </c>
      <c r="H133" s="141">
        <v>8</v>
      </c>
      <c r="I133" s="142"/>
      <c r="J133" s="143">
        <f>ROUND(I133*H133,2)</f>
        <v>0</v>
      </c>
      <c r="K133" s="144"/>
      <c r="L133" s="32"/>
      <c r="M133" s="145" t="s">
        <v>1</v>
      </c>
      <c r="N133" s="146" t="s">
        <v>38</v>
      </c>
      <c r="P133" s="147">
        <f>O133*H133</f>
        <v>0</v>
      </c>
      <c r="Q133" s="147">
        <v>0</v>
      </c>
      <c r="R133" s="147">
        <f>Q133*H133</f>
        <v>0</v>
      </c>
      <c r="S133" s="147">
        <v>0</v>
      </c>
      <c r="T133" s="148">
        <f>S133*H133</f>
        <v>0</v>
      </c>
      <c r="AR133" s="149" t="s">
        <v>193</v>
      </c>
      <c r="AT133" s="149" t="s">
        <v>189</v>
      </c>
      <c r="AU133" s="149" t="s">
        <v>80</v>
      </c>
      <c r="AY133" s="17" t="s">
        <v>187</v>
      </c>
      <c r="BE133" s="150">
        <f>IF(N133="základní",J133,0)</f>
        <v>0</v>
      </c>
      <c r="BF133" s="150">
        <f>IF(N133="snížená",J133,0)</f>
        <v>0</v>
      </c>
      <c r="BG133" s="150">
        <f>IF(N133="zákl. přenesená",J133,0)</f>
        <v>0</v>
      </c>
      <c r="BH133" s="150">
        <f>IF(N133="sníž. přenesená",J133,0)</f>
        <v>0</v>
      </c>
      <c r="BI133" s="150">
        <f>IF(N133="nulová",J133,0)</f>
        <v>0</v>
      </c>
      <c r="BJ133" s="17" t="s">
        <v>80</v>
      </c>
      <c r="BK133" s="150">
        <f>ROUND(I133*H133,2)</f>
        <v>0</v>
      </c>
      <c r="BL133" s="17" t="s">
        <v>193</v>
      </c>
      <c r="BM133" s="149" t="s">
        <v>242</v>
      </c>
    </row>
    <row r="134" spans="2:65" s="11" customFormat="1" ht="25.9" customHeight="1">
      <c r="B134" s="125"/>
      <c r="D134" s="126" t="s">
        <v>72</v>
      </c>
      <c r="E134" s="127" t="s">
        <v>1322</v>
      </c>
      <c r="F134" s="127" t="s">
        <v>1323</v>
      </c>
      <c r="I134" s="128"/>
      <c r="J134" s="129">
        <f>BK134</f>
        <v>0</v>
      </c>
      <c r="L134" s="125"/>
      <c r="M134" s="130"/>
      <c r="P134" s="131">
        <f>SUM(P135:P144)</f>
        <v>0</v>
      </c>
      <c r="R134" s="131">
        <f>SUM(R135:R144)</f>
        <v>0</v>
      </c>
      <c r="T134" s="132">
        <f>SUM(T135:T144)</f>
        <v>0</v>
      </c>
      <c r="AR134" s="126" t="s">
        <v>84</v>
      </c>
      <c r="AT134" s="133" t="s">
        <v>72</v>
      </c>
      <c r="AU134" s="133" t="s">
        <v>73</v>
      </c>
      <c r="AY134" s="126" t="s">
        <v>187</v>
      </c>
      <c r="BK134" s="134">
        <f>SUM(BK135:BK144)</f>
        <v>0</v>
      </c>
    </row>
    <row r="135" spans="2:65" s="1" customFormat="1" ht="21.75" customHeight="1">
      <c r="B135" s="32"/>
      <c r="C135" s="137" t="s">
        <v>221</v>
      </c>
      <c r="D135" s="137" t="s">
        <v>189</v>
      </c>
      <c r="E135" s="138" t="s">
        <v>2489</v>
      </c>
      <c r="F135" s="139" t="s">
        <v>2490</v>
      </c>
      <c r="G135" s="140" t="s">
        <v>397</v>
      </c>
      <c r="H135" s="141">
        <v>149</v>
      </c>
      <c r="I135" s="142"/>
      <c r="J135" s="143">
        <f t="shared" ref="J135:J144" si="0">ROUND(I135*H135,2)</f>
        <v>0</v>
      </c>
      <c r="K135" s="144"/>
      <c r="L135" s="32"/>
      <c r="M135" s="145" t="s">
        <v>1</v>
      </c>
      <c r="N135" s="146" t="s">
        <v>38</v>
      </c>
      <c r="P135" s="147">
        <f t="shared" ref="P135:P144" si="1">O135*H135</f>
        <v>0</v>
      </c>
      <c r="Q135" s="147">
        <v>0</v>
      </c>
      <c r="R135" s="147">
        <f t="shared" ref="R135:R144" si="2">Q135*H135</f>
        <v>0</v>
      </c>
      <c r="S135" s="147">
        <v>0</v>
      </c>
      <c r="T135" s="148">
        <f t="shared" ref="T135:T144" si="3">S135*H135</f>
        <v>0</v>
      </c>
      <c r="AR135" s="149" t="s">
        <v>287</v>
      </c>
      <c r="AT135" s="149" t="s">
        <v>189</v>
      </c>
      <c r="AU135" s="149" t="s">
        <v>80</v>
      </c>
      <c r="AY135" s="17" t="s">
        <v>187</v>
      </c>
      <c r="BE135" s="150">
        <f t="shared" ref="BE135:BE144" si="4">IF(N135="základní",J135,0)</f>
        <v>0</v>
      </c>
      <c r="BF135" s="150">
        <f t="shared" ref="BF135:BF144" si="5">IF(N135="snížená",J135,0)</f>
        <v>0</v>
      </c>
      <c r="BG135" s="150">
        <f t="shared" ref="BG135:BG144" si="6">IF(N135="zákl. přenesená",J135,0)</f>
        <v>0</v>
      </c>
      <c r="BH135" s="150">
        <f t="shared" ref="BH135:BH144" si="7">IF(N135="sníž. přenesená",J135,0)</f>
        <v>0</v>
      </c>
      <c r="BI135" s="150">
        <f t="shared" ref="BI135:BI144" si="8">IF(N135="nulová",J135,0)</f>
        <v>0</v>
      </c>
      <c r="BJ135" s="17" t="s">
        <v>80</v>
      </c>
      <c r="BK135" s="150">
        <f t="shared" ref="BK135:BK144" si="9">ROUND(I135*H135,2)</f>
        <v>0</v>
      </c>
      <c r="BL135" s="17" t="s">
        <v>287</v>
      </c>
      <c r="BM135" s="149" t="s">
        <v>255</v>
      </c>
    </row>
    <row r="136" spans="2:65" s="1" customFormat="1" ht="21.75" customHeight="1">
      <c r="B136" s="32"/>
      <c r="C136" s="137" t="s">
        <v>226</v>
      </c>
      <c r="D136" s="137" t="s">
        <v>189</v>
      </c>
      <c r="E136" s="138" t="s">
        <v>2491</v>
      </c>
      <c r="F136" s="139" t="s">
        <v>2492</v>
      </c>
      <c r="G136" s="140" t="s">
        <v>397</v>
      </c>
      <c r="H136" s="141">
        <v>59</v>
      </c>
      <c r="I136" s="142"/>
      <c r="J136" s="143">
        <f t="shared" si="0"/>
        <v>0</v>
      </c>
      <c r="K136" s="144"/>
      <c r="L136" s="32"/>
      <c r="M136" s="145" t="s">
        <v>1</v>
      </c>
      <c r="N136" s="146" t="s">
        <v>38</v>
      </c>
      <c r="P136" s="147">
        <f t="shared" si="1"/>
        <v>0</v>
      </c>
      <c r="Q136" s="147">
        <v>0</v>
      </c>
      <c r="R136" s="147">
        <f t="shared" si="2"/>
        <v>0</v>
      </c>
      <c r="S136" s="147">
        <v>0</v>
      </c>
      <c r="T136" s="148">
        <f t="shared" si="3"/>
        <v>0</v>
      </c>
      <c r="AR136" s="149" t="s">
        <v>287</v>
      </c>
      <c r="AT136" s="149" t="s">
        <v>189</v>
      </c>
      <c r="AU136" s="149" t="s">
        <v>80</v>
      </c>
      <c r="AY136" s="17" t="s">
        <v>187</v>
      </c>
      <c r="BE136" s="150">
        <f t="shared" si="4"/>
        <v>0</v>
      </c>
      <c r="BF136" s="150">
        <f t="shared" si="5"/>
        <v>0</v>
      </c>
      <c r="BG136" s="150">
        <f t="shared" si="6"/>
        <v>0</v>
      </c>
      <c r="BH136" s="150">
        <f t="shared" si="7"/>
        <v>0</v>
      </c>
      <c r="BI136" s="150">
        <f t="shared" si="8"/>
        <v>0</v>
      </c>
      <c r="BJ136" s="17" t="s">
        <v>80</v>
      </c>
      <c r="BK136" s="150">
        <f t="shared" si="9"/>
        <v>0</v>
      </c>
      <c r="BL136" s="17" t="s">
        <v>287</v>
      </c>
      <c r="BM136" s="149" t="s">
        <v>8</v>
      </c>
    </row>
    <row r="137" spans="2:65" s="1" customFormat="1" ht="16.5" customHeight="1">
      <c r="B137" s="32"/>
      <c r="C137" s="137" t="s">
        <v>233</v>
      </c>
      <c r="D137" s="137" t="s">
        <v>189</v>
      </c>
      <c r="E137" s="138" t="s">
        <v>2493</v>
      </c>
      <c r="F137" s="139" t="s">
        <v>2494</v>
      </c>
      <c r="G137" s="140" t="s">
        <v>397</v>
      </c>
      <c r="H137" s="141">
        <v>45</v>
      </c>
      <c r="I137" s="142"/>
      <c r="J137" s="143">
        <f t="shared" si="0"/>
        <v>0</v>
      </c>
      <c r="K137" s="144"/>
      <c r="L137" s="32"/>
      <c r="M137" s="145" t="s">
        <v>1</v>
      </c>
      <c r="N137" s="146" t="s">
        <v>38</v>
      </c>
      <c r="P137" s="147">
        <f t="shared" si="1"/>
        <v>0</v>
      </c>
      <c r="Q137" s="147">
        <v>0</v>
      </c>
      <c r="R137" s="147">
        <f t="shared" si="2"/>
        <v>0</v>
      </c>
      <c r="S137" s="147">
        <v>0</v>
      </c>
      <c r="T137" s="148">
        <f t="shared" si="3"/>
        <v>0</v>
      </c>
      <c r="AR137" s="149" t="s">
        <v>287</v>
      </c>
      <c r="AT137" s="149" t="s">
        <v>189</v>
      </c>
      <c r="AU137" s="149" t="s">
        <v>80</v>
      </c>
      <c r="AY137" s="17" t="s">
        <v>187</v>
      </c>
      <c r="BE137" s="150">
        <f t="shared" si="4"/>
        <v>0</v>
      </c>
      <c r="BF137" s="150">
        <f t="shared" si="5"/>
        <v>0</v>
      </c>
      <c r="BG137" s="150">
        <f t="shared" si="6"/>
        <v>0</v>
      </c>
      <c r="BH137" s="150">
        <f t="shared" si="7"/>
        <v>0</v>
      </c>
      <c r="BI137" s="150">
        <f t="shared" si="8"/>
        <v>0</v>
      </c>
      <c r="BJ137" s="17" t="s">
        <v>80</v>
      </c>
      <c r="BK137" s="150">
        <f t="shared" si="9"/>
        <v>0</v>
      </c>
      <c r="BL137" s="17" t="s">
        <v>287</v>
      </c>
      <c r="BM137" s="149" t="s">
        <v>274</v>
      </c>
    </row>
    <row r="138" spans="2:65" s="1" customFormat="1" ht="16.5" customHeight="1">
      <c r="B138" s="32"/>
      <c r="C138" s="137" t="s">
        <v>242</v>
      </c>
      <c r="D138" s="137" t="s">
        <v>189</v>
      </c>
      <c r="E138" s="138" t="s">
        <v>2495</v>
      </c>
      <c r="F138" s="139" t="s">
        <v>2496</v>
      </c>
      <c r="G138" s="140" t="s">
        <v>397</v>
      </c>
      <c r="H138" s="141">
        <v>17</v>
      </c>
      <c r="I138" s="142"/>
      <c r="J138" s="143">
        <f t="shared" si="0"/>
        <v>0</v>
      </c>
      <c r="K138" s="144"/>
      <c r="L138" s="32"/>
      <c r="M138" s="145" t="s">
        <v>1</v>
      </c>
      <c r="N138" s="146" t="s">
        <v>38</v>
      </c>
      <c r="P138" s="147">
        <f t="shared" si="1"/>
        <v>0</v>
      </c>
      <c r="Q138" s="147">
        <v>0</v>
      </c>
      <c r="R138" s="147">
        <f t="shared" si="2"/>
        <v>0</v>
      </c>
      <c r="S138" s="147">
        <v>0</v>
      </c>
      <c r="T138" s="148">
        <f t="shared" si="3"/>
        <v>0</v>
      </c>
      <c r="AR138" s="149" t="s">
        <v>287</v>
      </c>
      <c r="AT138" s="149" t="s">
        <v>189</v>
      </c>
      <c r="AU138" s="149" t="s">
        <v>80</v>
      </c>
      <c r="AY138" s="17" t="s">
        <v>187</v>
      </c>
      <c r="BE138" s="150">
        <f t="shared" si="4"/>
        <v>0</v>
      </c>
      <c r="BF138" s="150">
        <f t="shared" si="5"/>
        <v>0</v>
      </c>
      <c r="BG138" s="150">
        <f t="shared" si="6"/>
        <v>0</v>
      </c>
      <c r="BH138" s="150">
        <f t="shared" si="7"/>
        <v>0</v>
      </c>
      <c r="BI138" s="150">
        <f t="shared" si="8"/>
        <v>0</v>
      </c>
      <c r="BJ138" s="17" t="s">
        <v>80</v>
      </c>
      <c r="BK138" s="150">
        <f t="shared" si="9"/>
        <v>0</v>
      </c>
      <c r="BL138" s="17" t="s">
        <v>287</v>
      </c>
      <c r="BM138" s="149" t="s">
        <v>287</v>
      </c>
    </row>
    <row r="139" spans="2:65" s="1" customFormat="1" ht="16.5" customHeight="1">
      <c r="B139" s="32"/>
      <c r="C139" s="137" t="s">
        <v>251</v>
      </c>
      <c r="D139" s="137" t="s">
        <v>189</v>
      </c>
      <c r="E139" s="138" t="s">
        <v>2497</v>
      </c>
      <c r="F139" s="139" t="s">
        <v>2498</v>
      </c>
      <c r="G139" s="140" t="s">
        <v>397</v>
      </c>
      <c r="H139" s="141">
        <v>40</v>
      </c>
      <c r="I139" s="142"/>
      <c r="J139" s="143">
        <f t="shared" si="0"/>
        <v>0</v>
      </c>
      <c r="K139" s="144"/>
      <c r="L139" s="32"/>
      <c r="M139" s="145" t="s">
        <v>1</v>
      </c>
      <c r="N139" s="146" t="s">
        <v>38</v>
      </c>
      <c r="P139" s="147">
        <f t="shared" si="1"/>
        <v>0</v>
      </c>
      <c r="Q139" s="147">
        <v>0</v>
      </c>
      <c r="R139" s="147">
        <f t="shared" si="2"/>
        <v>0</v>
      </c>
      <c r="S139" s="147">
        <v>0</v>
      </c>
      <c r="T139" s="148">
        <f t="shared" si="3"/>
        <v>0</v>
      </c>
      <c r="AR139" s="149" t="s">
        <v>287</v>
      </c>
      <c r="AT139" s="149" t="s">
        <v>189</v>
      </c>
      <c r="AU139" s="149" t="s">
        <v>80</v>
      </c>
      <c r="AY139" s="17" t="s">
        <v>187</v>
      </c>
      <c r="BE139" s="150">
        <f t="shared" si="4"/>
        <v>0</v>
      </c>
      <c r="BF139" s="150">
        <f t="shared" si="5"/>
        <v>0</v>
      </c>
      <c r="BG139" s="150">
        <f t="shared" si="6"/>
        <v>0</v>
      </c>
      <c r="BH139" s="150">
        <f t="shared" si="7"/>
        <v>0</v>
      </c>
      <c r="BI139" s="150">
        <f t="shared" si="8"/>
        <v>0</v>
      </c>
      <c r="BJ139" s="17" t="s">
        <v>80</v>
      </c>
      <c r="BK139" s="150">
        <f t="shared" si="9"/>
        <v>0</v>
      </c>
      <c r="BL139" s="17" t="s">
        <v>287</v>
      </c>
      <c r="BM139" s="149" t="s">
        <v>297</v>
      </c>
    </row>
    <row r="140" spans="2:65" s="1" customFormat="1" ht="16.5" customHeight="1">
      <c r="B140" s="32"/>
      <c r="C140" s="137" t="s">
        <v>255</v>
      </c>
      <c r="D140" s="137" t="s">
        <v>189</v>
      </c>
      <c r="E140" s="138" t="s">
        <v>2499</v>
      </c>
      <c r="F140" s="139" t="s">
        <v>2500</v>
      </c>
      <c r="G140" s="140" t="s">
        <v>397</v>
      </c>
      <c r="H140" s="141">
        <v>8</v>
      </c>
      <c r="I140" s="142"/>
      <c r="J140" s="143">
        <f t="shared" si="0"/>
        <v>0</v>
      </c>
      <c r="K140" s="144"/>
      <c r="L140" s="32"/>
      <c r="M140" s="145" t="s">
        <v>1</v>
      </c>
      <c r="N140" s="146" t="s">
        <v>38</v>
      </c>
      <c r="P140" s="147">
        <f t="shared" si="1"/>
        <v>0</v>
      </c>
      <c r="Q140" s="147">
        <v>0</v>
      </c>
      <c r="R140" s="147">
        <f t="shared" si="2"/>
        <v>0</v>
      </c>
      <c r="S140" s="147">
        <v>0</v>
      </c>
      <c r="T140" s="148">
        <f t="shared" si="3"/>
        <v>0</v>
      </c>
      <c r="AR140" s="149" t="s">
        <v>287</v>
      </c>
      <c r="AT140" s="149" t="s">
        <v>189</v>
      </c>
      <c r="AU140" s="149" t="s">
        <v>80</v>
      </c>
      <c r="AY140" s="17" t="s">
        <v>187</v>
      </c>
      <c r="BE140" s="150">
        <f t="shared" si="4"/>
        <v>0</v>
      </c>
      <c r="BF140" s="150">
        <f t="shared" si="5"/>
        <v>0</v>
      </c>
      <c r="BG140" s="150">
        <f t="shared" si="6"/>
        <v>0</v>
      </c>
      <c r="BH140" s="150">
        <f t="shared" si="7"/>
        <v>0</v>
      </c>
      <c r="BI140" s="150">
        <f t="shared" si="8"/>
        <v>0</v>
      </c>
      <c r="BJ140" s="17" t="s">
        <v>80</v>
      </c>
      <c r="BK140" s="150">
        <f t="shared" si="9"/>
        <v>0</v>
      </c>
      <c r="BL140" s="17" t="s">
        <v>287</v>
      </c>
      <c r="BM140" s="149" t="s">
        <v>312</v>
      </c>
    </row>
    <row r="141" spans="2:65" s="1" customFormat="1" ht="16.5" customHeight="1">
      <c r="B141" s="32"/>
      <c r="C141" s="137" t="s">
        <v>261</v>
      </c>
      <c r="D141" s="137" t="s">
        <v>189</v>
      </c>
      <c r="E141" s="138" t="s">
        <v>2501</v>
      </c>
      <c r="F141" s="139" t="s">
        <v>2502</v>
      </c>
      <c r="G141" s="140" t="s">
        <v>397</v>
      </c>
      <c r="H141" s="141">
        <v>11</v>
      </c>
      <c r="I141" s="142"/>
      <c r="J141" s="143">
        <f t="shared" si="0"/>
        <v>0</v>
      </c>
      <c r="K141" s="144"/>
      <c r="L141" s="32"/>
      <c r="M141" s="145" t="s">
        <v>1</v>
      </c>
      <c r="N141" s="146" t="s">
        <v>38</v>
      </c>
      <c r="P141" s="147">
        <f t="shared" si="1"/>
        <v>0</v>
      </c>
      <c r="Q141" s="147">
        <v>0</v>
      </c>
      <c r="R141" s="147">
        <f t="shared" si="2"/>
        <v>0</v>
      </c>
      <c r="S141" s="147">
        <v>0</v>
      </c>
      <c r="T141" s="148">
        <f t="shared" si="3"/>
        <v>0</v>
      </c>
      <c r="AR141" s="149" t="s">
        <v>287</v>
      </c>
      <c r="AT141" s="149" t="s">
        <v>189</v>
      </c>
      <c r="AU141" s="149" t="s">
        <v>80</v>
      </c>
      <c r="AY141" s="17" t="s">
        <v>187</v>
      </c>
      <c r="BE141" s="150">
        <f t="shared" si="4"/>
        <v>0</v>
      </c>
      <c r="BF141" s="150">
        <f t="shared" si="5"/>
        <v>0</v>
      </c>
      <c r="BG141" s="150">
        <f t="shared" si="6"/>
        <v>0</v>
      </c>
      <c r="BH141" s="150">
        <f t="shared" si="7"/>
        <v>0</v>
      </c>
      <c r="BI141" s="150">
        <f t="shared" si="8"/>
        <v>0</v>
      </c>
      <c r="BJ141" s="17" t="s">
        <v>80</v>
      </c>
      <c r="BK141" s="150">
        <f t="shared" si="9"/>
        <v>0</v>
      </c>
      <c r="BL141" s="17" t="s">
        <v>287</v>
      </c>
      <c r="BM141" s="149" t="s">
        <v>325</v>
      </c>
    </row>
    <row r="142" spans="2:65" s="1" customFormat="1" ht="16.5" customHeight="1">
      <c r="B142" s="32"/>
      <c r="C142" s="137" t="s">
        <v>8</v>
      </c>
      <c r="D142" s="137" t="s">
        <v>189</v>
      </c>
      <c r="E142" s="138" t="s">
        <v>2503</v>
      </c>
      <c r="F142" s="139" t="s">
        <v>2504</v>
      </c>
      <c r="G142" s="140" t="s">
        <v>397</v>
      </c>
      <c r="H142" s="141">
        <v>4</v>
      </c>
      <c r="I142" s="142"/>
      <c r="J142" s="143">
        <f t="shared" si="0"/>
        <v>0</v>
      </c>
      <c r="K142" s="144"/>
      <c r="L142" s="32"/>
      <c r="M142" s="145" t="s">
        <v>1</v>
      </c>
      <c r="N142" s="146" t="s">
        <v>38</v>
      </c>
      <c r="P142" s="147">
        <f t="shared" si="1"/>
        <v>0</v>
      </c>
      <c r="Q142" s="147">
        <v>0</v>
      </c>
      <c r="R142" s="147">
        <f t="shared" si="2"/>
        <v>0</v>
      </c>
      <c r="S142" s="147">
        <v>0</v>
      </c>
      <c r="T142" s="148">
        <f t="shared" si="3"/>
        <v>0</v>
      </c>
      <c r="AR142" s="149" t="s">
        <v>287</v>
      </c>
      <c r="AT142" s="149" t="s">
        <v>189</v>
      </c>
      <c r="AU142" s="149" t="s">
        <v>80</v>
      </c>
      <c r="AY142" s="17" t="s">
        <v>187</v>
      </c>
      <c r="BE142" s="150">
        <f t="shared" si="4"/>
        <v>0</v>
      </c>
      <c r="BF142" s="150">
        <f t="shared" si="5"/>
        <v>0</v>
      </c>
      <c r="BG142" s="150">
        <f t="shared" si="6"/>
        <v>0</v>
      </c>
      <c r="BH142" s="150">
        <f t="shared" si="7"/>
        <v>0</v>
      </c>
      <c r="BI142" s="150">
        <f t="shared" si="8"/>
        <v>0</v>
      </c>
      <c r="BJ142" s="17" t="s">
        <v>80</v>
      </c>
      <c r="BK142" s="150">
        <f t="shared" si="9"/>
        <v>0</v>
      </c>
      <c r="BL142" s="17" t="s">
        <v>287</v>
      </c>
      <c r="BM142" s="149" t="s">
        <v>343</v>
      </c>
    </row>
    <row r="143" spans="2:65" s="1" customFormat="1" ht="16.5" customHeight="1">
      <c r="B143" s="32"/>
      <c r="C143" s="137" t="s">
        <v>270</v>
      </c>
      <c r="D143" s="137" t="s">
        <v>189</v>
      </c>
      <c r="E143" s="138" t="s">
        <v>2505</v>
      </c>
      <c r="F143" s="139" t="s">
        <v>2506</v>
      </c>
      <c r="G143" s="140" t="s">
        <v>397</v>
      </c>
      <c r="H143" s="141">
        <v>333</v>
      </c>
      <c r="I143" s="142"/>
      <c r="J143" s="143">
        <f t="shared" si="0"/>
        <v>0</v>
      </c>
      <c r="K143" s="144"/>
      <c r="L143" s="32"/>
      <c r="M143" s="145" t="s">
        <v>1</v>
      </c>
      <c r="N143" s="146" t="s">
        <v>38</v>
      </c>
      <c r="P143" s="147">
        <f t="shared" si="1"/>
        <v>0</v>
      </c>
      <c r="Q143" s="147">
        <v>0</v>
      </c>
      <c r="R143" s="147">
        <f t="shared" si="2"/>
        <v>0</v>
      </c>
      <c r="S143" s="147">
        <v>0</v>
      </c>
      <c r="T143" s="148">
        <f t="shared" si="3"/>
        <v>0</v>
      </c>
      <c r="AR143" s="149" t="s">
        <v>287</v>
      </c>
      <c r="AT143" s="149" t="s">
        <v>189</v>
      </c>
      <c r="AU143" s="149" t="s">
        <v>80</v>
      </c>
      <c r="AY143" s="17" t="s">
        <v>187</v>
      </c>
      <c r="BE143" s="150">
        <f t="shared" si="4"/>
        <v>0</v>
      </c>
      <c r="BF143" s="150">
        <f t="shared" si="5"/>
        <v>0</v>
      </c>
      <c r="BG143" s="150">
        <f t="shared" si="6"/>
        <v>0</v>
      </c>
      <c r="BH143" s="150">
        <f t="shared" si="7"/>
        <v>0</v>
      </c>
      <c r="BI143" s="150">
        <f t="shared" si="8"/>
        <v>0</v>
      </c>
      <c r="BJ143" s="17" t="s">
        <v>80</v>
      </c>
      <c r="BK143" s="150">
        <f t="shared" si="9"/>
        <v>0</v>
      </c>
      <c r="BL143" s="17" t="s">
        <v>287</v>
      </c>
      <c r="BM143" s="149" t="s">
        <v>354</v>
      </c>
    </row>
    <row r="144" spans="2:65" s="1" customFormat="1" ht="16.5" customHeight="1">
      <c r="B144" s="32"/>
      <c r="C144" s="137" t="s">
        <v>274</v>
      </c>
      <c r="D144" s="137" t="s">
        <v>189</v>
      </c>
      <c r="E144" s="138" t="s">
        <v>2507</v>
      </c>
      <c r="F144" s="139" t="s">
        <v>2508</v>
      </c>
      <c r="G144" s="140" t="s">
        <v>2509</v>
      </c>
      <c r="H144" s="198"/>
      <c r="I144" s="142"/>
      <c r="J144" s="143">
        <f t="shared" si="0"/>
        <v>0</v>
      </c>
      <c r="K144" s="144"/>
      <c r="L144" s="32"/>
      <c r="M144" s="145" t="s">
        <v>1</v>
      </c>
      <c r="N144" s="146" t="s">
        <v>38</v>
      </c>
      <c r="P144" s="147">
        <f t="shared" si="1"/>
        <v>0</v>
      </c>
      <c r="Q144" s="147">
        <v>0</v>
      </c>
      <c r="R144" s="147">
        <f t="shared" si="2"/>
        <v>0</v>
      </c>
      <c r="S144" s="147">
        <v>0</v>
      </c>
      <c r="T144" s="148">
        <f t="shared" si="3"/>
        <v>0</v>
      </c>
      <c r="AR144" s="149" t="s">
        <v>287</v>
      </c>
      <c r="AT144" s="149" t="s">
        <v>189</v>
      </c>
      <c r="AU144" s="149" t="s">
        <v>80</v>
      </c>
      <c r="AY144" s="17" t="s">
        <v>187</v>
      </c>
      <c r="BE144" s="150">
        <f t="shared" si="4"/>
        <v>0</v>
      </c>
      <c r="BF144" s="150">
        <f t="shared" si="5"/>
        <v>0</v>
      </c>
      <c r="BG144" s="150">
        <f t="shared" si="6"/>
        <v>0</v>
      </c>
      <c r="BH144" s="150">
        <f t="shared" si="7"/>
        <v>0</v>
      </c>
      <c r="BI144" s="150">
        <f t="shared" si="8"/>
        <v>0</v>
      </c>
      <c r="BJ144" s="17" t="s">
        <v>80</v>
      </c>
      <c r="BK144" s="150">
        <f t="shared" si="9"/>
        <v>0</v>
      </c>
      <c r="BL144" s="17" t="s">
        <v>287</v>
      </c>
      <c r="BM144" s="149" t="s">
        <v>366</v>
      </c>
    </row>
    <row r="145" spans="2:65" s="11" customFormat="1" ht="25.9" customHeight="1">
      <c r="B145" s="125"/>
      <c r="D145" s="126" t="s">
        <v>72</v>
      </c>
      <c r="E145" s="127" t="s">
        <v>2510</v>
      </c>
      <c r="F145" s="127" t="s">
        <v>2511</v>
      </c>
      <c r="I145" s="128"/>
      <c r="J145" s="129">
        <f>BK145</f>
        <v>0</v>
      </c>
      <c r="L145" s="125"/>
      <c r="M145" s="130"/>
      <c r="P145" s="131">
        <f>SUM(P146:P160)</f>
        <v>0</v>
      </c>
      <c r="R145" s="131">
        <f>SUM(R146:R160)</f>
        <v>0</v>
      </c>
      <c r="T145" s="132">
        <f>SUM(T146:T160)</f>
        <v>0</v>
      </c>
      <c r="AR145" s="126" t="s">
        <v>84</v>
      </c>
      <c r="AT145" s="133" t="s">
        <v>72</v>
      </c>
      <c r="AU145" s="133" t="s">
        <v>73</v>
      </c>
      <c r="AY145" s="126" t="s">
        <v>187</v>
      </c>
      <c r="BK145" s="134">
        <f>SUM(BK146:BK160)</f>
        <v>0</v>
      </c>
    </row>
    <row r="146" spans="2:65" s="1" customFormat="1" ht="16.5" customHeight="1">
      <c r="B146" s="32"/>
      <c r="C146" s="137" t="s">
        <v>279</v>
      </c>
      <c r="D146" s="137" t="s">
        <v>189</v>
      </c>
      <c r="E146" s="138" t="s">
        <v>2512</v>
      </c>
      <c r="F146" s="139" t="s">
        <v>2513</v>
      </c>
      <c r="G146" s="140" t="s">
        <v>2514</v>
      </c>
      <c r="H146" s="141">
        <v>2</v>
      </c>
      <c r="I146" s="142"/>
      <c r="J146" s="143">
        <f t="shared" ref="J146:J160" si="10">ROUND(I146*H146,2)</f>
        <v>0</v>
      </c>
      <c r="K146" s="144"/>
      <c r="L146" s="32"/>
      <c r="M146" s="145" t="s">
        <v>1</v>
      </c>
      <c r="N146" s="146" t="s">
        <v>38</v>
      </c>
      <c r="P146" s="147">
        <f t="shared" ref="P146:P160" si="11">O146*H146</f>
        <v>0</v>
      </c>
      <c r="Q146" s="147">
        <v>0</v>
      </c>
      <c r="R146" s="147">
        <f t="shared" ref="R146:R160" si="12">Q146*H146</f>
        <v>0</v>
      </c>
      <c r="S146" s="147">
        <v>0</v>
      </c>
      <c r="T146" s="148">
        <f t="shared" ref="T146:T160" si="13">S146*H146</f>
        <v>0</v>
      </c>
      <c r="AR146" s="149" t="s">
        <v>287</v>
      </c>
      <c r="AT146" s="149" t="s">
        <v>189</v>
      </c>
      <c r="AU146" s="149" t="s">
        <v>80</v>
      </c>
      <c r="AY146" s="17" t="s">
        <v>187</v>
      </c>
      <c r="BE146" s="150">
        <f t="shared" ref="BE146:BE160" si="14">IF(N146="základní",J146,0)</f>
        <v>0</v>
      </c>
      <c r="BF146" s="150">
        <f t="shared" ref="BF146:BF160" si="15">IF(N146="snížená",J146,0)</f>
        <v>0</v>
      </c>
      <c r="BG146" s="150">
        <f t="shared" ref="BG146:BG160" si="16">IF(N146="zákl. přenesená",J146,0)</f>
        <v>0</v>
      </c>
      <c r="BH146" s="150">
        <f t="shared" ref="BH146:BH160" si="17">IF(N146="sníž. přenesená",J146,0)</f>
        <v>0</v>
      </c>
      <c r="BI146" s="150">
        <f t="shared" ref="BI146:BI160" si="18">IF(N146="nulová",J146,0)</f>
        <v>0</v>
      </c>
      <c r="BJ146" s="17" t="s">
        <v>80</v>
      </c>
      <c r="BK146" s="150">
        <f t="shared" ref="BK146:BK160" si="19">ROUND(I146*H146,2)</f>
        <v>0</v>
      </c>
      <c r="BL146" s="17" t="s">
        <v>287</v>
      </c>
      <c r="BM146" s="149" t="s">
        <v>375</v>
      </c>
    </row>
    <row r="147" spans="2:65" s="1" customFormat="1" ht="21.75" customHeight="1">
      <c r="B147" s="32"/>
      <c r="C147" s="137" t="s">
        <v>287</v>
      </c>
      <c r="D147" s="137" t="s">
        <v>189</v>
      </c>
      <c r="E147" s="138" t="s">
        <v>2515</v>
      </c>
      <c r="F147" s="139" t="s">
        <v>2516</v>
      </c>
      <c r="G147" s="140" t="s">
        <v>2517</v>
      </c>
      <c r="H147" s="141">
        <v>2</v>
      </c>
      <c r="I147" s="142"/>
      <c r="J147" s="143">
        <f t="shared" si="10"/>
        <v>0</v>
      </c>
      <c r="K147" s="144"/>
      <c r="L147" s="32"/>
      <c r="M147" s="145" t="s">
        <v>1</v>
      </c>
      <c r="N147" s="146" t="s">
        <v>38</v>
      </c>
      <c r="P147" s="147">
        <f t="shared" si="11"/>
        <v>0</v>
      </c>
      <c r="Q147" s="147">
        <v>0</v>
      </c>
      <c r="R147" s="147">
        <f t="shared" si="12"/>
        <v>0</v>
      </c>
      <c r="S147" s="147">
        <v>0</v>
      </c>
      <c r="T147" s="148">
        <f t="shared" si="13"/>
        <v>0</v>
      </c>
      <c r="AR147" s="149" t="s">
        <v>287</v>
      </c>
      <c r="AT147" s="149" t="s">
        <v>189</v>
      </c>
      <c r="AU147" s="149" t="s">
        <v>80</v>
      </c>
      <c r="AY147" s="17" t="s">
        <v>187</v>
      </c>
      <c r="BE147" s="150">
        <f t="shared" si="14"/>
        <v>0</v>
      </c>
      <c r="BF147" s="150">
        <f t="shared" si="15"/>
        <v>0</v>
      </c>
      <c r="BG147" s="150">
        <f t="shared" si="16"/>
        <v>0</v>
      </c>
      <c r="BH147" s="150">
        <f t="shared" si="17"/>
        <v>0</v>
      </c>
      <c r="BI147" s="150">
        <f t="shared" si="18"/>
        <v>0</v>
      </c>
      <c r="BJ147" s="17" t="s">
        <v>80</v>
      </c>
      <c r="BK147" s="150">
        <f t="shared" si="19"/>
        <v>0</v>
      </c>
      <c r="BL147" s="17" t="s">
        <v>287</v>
      </c>
      <c r="BM147" s="149" t="s">
        <v>388</v>
      </c>
    </row>
    <row r="148" spans="2:65" s="1" customFormat="1" ht="16.5" customHeight="1">
      <c r="B148" s="32"/>
      <c r="C148" s="137" t="s">
        <v>293</v>
      </c>
      <c r="D148" s="137" t="s">
        <v>189</v>
      </c>
      <c r="E148" s="138" t="s">
        <v>2518</v>
      </c>
      <c r="F148" s="139" t="s">
        <v>2519</v>
      </c>
      <c r="G148" s="140" t="s">
        <v>2514</v>
      </c>
      <c r="H148" s="141">
        <v>2</v>
      </c>
      <c r="I148" s="142"/>
      <c r="J148" s="143">
        <f t="shared" si="10"/>
        <v>0</v>
      </c>
      <c r="K148" s="144"/>
      <c r="L148" s="32"/>
      <c r="M148" s="145" t="s">
        <v>1</v>
      </c>
      <c r="N148" s="146" t="s">
        <v>38</v>
      </c>
      <c r="P148" s="147">
        <f t="shared" si="11"/>
        <v>0</v>
      </c>
      <c r="Q148" s="147">
        <v>0</v>
      </c>
      <c r="R148" s="147">
        <f t="shared" si="12"/>
        <v>0</v>
      </c>
      <c r="S148" s="147">
        <v>0</v>
      </c>
      <c r="T148" s="148">
        <f t="shared" si="13"/>
        <v>0</v>
      </c>
      <c r="AR148" s="149" t="s">
        <v>287</v>
      </c>
      <c r="AT148" s="149" t="s">
        <v>189</v>
      </c>
      <c r="AU148" s="149" t="s">
        <v>80</v>
      </c>
      <c r="AY148" s="17" t="s">
        <v>187</v>
      </c>
      <c r="BE148" s="150">
        <f t="shared" si="14"/>
        <v>0</v>
      </c>
      <c r="BF148" s="150">
        <f t="shared" si="15"/>
        <v>0</v>
      </c>
      <c r="BG148" s="150">
        <f t="shared" si="16"/>
        <v>0</v>
      </c>
      <c r="BH148" s="150">
        <f t="shared" si="17"/>
        <v>0</v>
      </c>
      <c r="BI148" s="150">
        <f t="shared" si="18"/>
        <v>0</v>
      </c>
      <c r="BJ148" s="17" t="s">
        <v>80</v>
      </c>
      <c r="BK148" s="150">
        <f t="shared" si="19"/>
        <v>0</v>
      </c>
      <c r="BL148" s="17" t="s">
        <v>287</v>
      </c>
      <c r="BM148" s="149" t="s">
        <v>403</v>
      </c>
    </row>
    <row r="149" spans="2:65" s="1" customFormat="1" ht="24.2" customHeight="1">
      <c r="B149" s="32"/>
      <c r="C149" s="137" t="s">
        <v>297</v>
      </c>
      <c r="D149" s="137" t="s">
        <v>189</v>
      </c>
      <c r="E149" s="138" t="s">
        <v>2520</v>
      </c>
      <c r="F149" s="139" t="s">
        <v>2521</v>
      </c>
      <c r="G149" s="140" t="s">
        <v>2517</v>
      </c>
      <c r="H149" s="141">
        <v>1</v>
      </c>
      <c r="I149" s="142"/>
      <c r="J149" s="143">
        <f t="shared" si="10"/>
        <v>0</v>
      </c>
      <c r="K149" s="144"/>
      <c r="L149" s="32"/>
      <c r="M149" s="145" t="s">
        <v>1</v>
      </c>
      <c r="N149" s="146" t="s">
        <v>38</v>
      </c>
      <c r="P149" s="147">
        <f t="shared" si="11"/>
        <v>0</v>
      </c>
      <c r="Q149" s="147">
        <v>0</v>
      </c>
      <c r="R149" s="147">
        <f t="shared" si="12"/>
        <v>0</v>
      </c>
      <c r="S149" s="147">
        <v>0</v>
      </c>
      <c r="T149" s="148">
        <f t="shared" si="13"/>
        <v>0</v>
      </c>
      <c r="AR149" s="149" t="s">
        <v>287</v>
      </c>
      <c r="AT149" s="149" t="s">
        <v>189</v>
      </c>
      <c r="AU149" s="149" t="s">
        <v>80</v>
      </c>
      <c r="AY149" s="17" t="s">
        <v>187</v>
      </c>
      <c r="BE149" s="150">
        <f t="shared" si="14"/>
        <v>0</v>
      </c>
      <c r="BF149" s="150">
        <f t="shared" si="15"/>
        <v>0</v>
      </c>
      <c r="BG149" s="150">
        <f t="shared" si="16"/>
        <v>0</v>
      </c>
      <c r="BH149" s="150">
        <f t="shared" si="17"/>
        <v>0</v>
      </c>
      <c r="BI149" s="150">
        <f t="shared" si="18"/>
        <v>0</v>
      </c>
      <c r="BJ149" s="17" t="s">
        <v>80</v>
      </c>
      <c r="BK149" s="150">
        <f t="shared" si="19"/>
        <v>0</v>
      </c>
      <c r="BL149" s="17" t="s">
        <v>287</v>
      </c>
      <c r="BM149" s="149" t="s">
        <v>415</v>
      </c>
    </row>
    <row r="150" spans="2:65" s="1" customFormat="1" ht="16.5" customHeight="1">
      <c r="B150" s="32"/>
      <c r="C150" s="137" t="s">
        <v>303</v>
      </c>
      <c r="D150" s="137" t="s">
        <v>189</v>
      </c>
      <c r="E150" s="138" t="s">
        <v>2522</v>
      </c>
      <c r="F150" s="139" t="s">
        <v>2523</v>
      </c>
      <c r="G150" s="140" t="s">
        <v>2517</v>
      </c>
      <c r="H150" s="141">
        <v>1</v>
      </c>
      <c r="I150" s="142"/>
      <c r="J150" s="143">
        <f t="shared" si="10"/>
        <v>0</v>
      </c>
      <c r="K150" s="144"/>
      <c r="L150" s="32"/>
      <c r="M150" s="145" t="s">
        <v>1</v>
      </c>
      <c r="N150" s="146" t="s">
        <v>38</v>
      </c>
      <c r="P150" s="147">
        <f t="shared" si="11"/>
        <v>0</v>
      </c>
      <c r="Q150" s="147">
        <v>0</v>
      </c>
      <c r="R150" s="147">
        <f t="shared" si="12"/>
        <v>0</v>
      </c>
      <c r="S150" s="147">
        <v>0</v>
      </c>
      <c r="T150" s="148">
        <f t="shared" si="13"/>
        <v>0</v>
      </c>
      <c r="AR150" s="149" t="s">
        <v>287</v>
      </c>
      <c r="AT150" s="149" t="s">
        <v>189</v>
      </c>
      <c r="AU150" s="149" t="s">
        <v>80</v>
      </c>
      <c r="AY150" s="17" t="s">
        <v>187</v>
      </c>
      <c r="BE150" s="150">
        <f t="shared" si="14"/>
        <v>0</v>
      </c>
      <c r="BF150" s="150">
        <f t="shared" si="15"/>
        <v>0</v>
      </c>
      <c r="BG150" s="150">
        <f t="shared" si="16"/>
        <v>0</v>
      </c>
      <c r="BH150" s="150">
        <f t="shared" si="17"/>
        <v>0</v>
      </c>
      <c r="BI150" s="150">
        <f t="shared" si="18"/>
        <v>0</v>
      </c>
      <c r="BJ150" s="17" t="s">
        <v>80</v>
      </c>
      <c r="BK150" s="150">
        <f t="shared" si="19"/>
        <v>0</v>
      </c>
      <c r="BL150" s="17" t="s">
        <v>287</v>
      </c>
      <c r="BM150" s="149" t="s">
        <v>423</v>
      </c>
    </row>
    <row r="151" spans="2:65" s="1" customFormat="1" ht="16.5" customHeight="1">
      <c r="B151" s="32"/>
      <c r="C151" s="137" t="s">
        <v>312</v>
      </c>
      <c r="D151" s="137" t="s">
        <v>189</v>
      </c>
      <c r="E151" s="138" t="s">
        <v>2524</v>
      </c>
      <c r="F151" s="139" t="s">
        <v>2525</v>
      </c>
      <c r="G151" s="140" t="s">
        <v>2517</v>
      </c>
      <c r="H151" s="141">
        <v>1</v>
      </c>
      <c r="I151" s="142"/>
      <c r="J151" s="143">
        <f t="shared" si="10"/>
        <v>0</v>
      </c>
      <c r="K151" s="144"/>
      <c r="L151" s="32"/>
      <c r="M151" s="145" t="s">
        <v>1</v>
      </c>
      <c r="N151" s="146" t="s">
        <v>38</v>
      </c>
      <c r="P151" s="147">
        <f t="shared" si="11"/>
        <v>0</v>
      </c>
      <c r="Q151" s="147">
        <v>0</v>
      </c>
      <c r="R151" s="147">
        <f t="shared" si="12"/>
        <v>0</v>
      </c>
      <c r="S151" s="147">
        <v>0</v>
      </c>
      <c r="T151" s="148">
        <f t="shared" si="13"/>
        <v>0</v>
      </c>
      <c r="AR151" s="149" t="s">
        <v>287</v>
      </c>
      <c r="AT151" s="149" t="s">
        <v>189</v>
      </c>
      <c r="AU151" s="149" t="s">
        <v>80</v>
      </c>
      <c r="AY151" s="17" t="s">
        <v>187</v>
      </c>
      <c r="BE151" s="150">
        <f t="shared" si="14"/>
        <v>0</v>
      </c>
      <c r="BF151" s="150">
        <f t="shared" si="15"/>
        <v>0</v>
      </c>
      <c r="BG151" s="150">
        <f t="shared" si="16"/>
        <v>0</v>
      </c>
      <c r="BH151" s="150">
        <f t="shared" si="17"/>
        <v>0</v>
      </c>
      <c r="BI151" s="150">
        <f t="shared" si="18"/>
        <v>0</v>
      </c>
      <c r="BJ151" s="17" t="s">
        <v>80</v>
      </c>
      <c r="BK151" s="150">
        <f t="shared" si="19"/>
        <v>0</v>
      </c>
      <c r="BL151" s="17" t="s">
        <v>287</v>
      </c>
      <c r="BM151" s="149" t="s">
        <v>431</v>
      </c>
    </row>
    <row r="152" spans="2:65" s="1" customFormat="1" ht="16.5" customHeight="1">
      <c r="B152" s="32"/>
      <c r="C152" s="137" t="s">
        <v>7</v>
      </c>
      <c r="D152" s="137" t="s">
        <v>189</v>
      </c>
      <c r="E152" s="138" t="s">
        <v>2526</v>
      </c>
      <c r="F152" s="139" t="s">
        <v>2527</v>
      </c>
      <c r="G152" s="140" t="s">
        <v>2517</v>
      </c>
      <c r="H152" s="141">
        <v>2</v>
      </c>
      <c r="I152" s="142"/>
      <c r="J152" s="143">
        <f t="shared" si="10"/>
        <v>0</v>
      </c>
      <c r="K152" s="144"/>
      <c r="L152" s="32"/>
      <c r="M152" s="145" t="s">
        <v>1</v>
      </c>
      <c r="N152" s="146" t="s">
        <v>38</v>
      </c>
      <c r="P152" s="147">
        <f t="shared" si="11"/>
        <v>0</v>
      </c>
      <c r="Q152" s="147">
        <v>0</v>
      </c>
      <c r="R152" s="147">
        <f t="shared" si="12"/>
        <v>0</v>
      </c>
      <c r="S152" s="147">
        <v>0</v>
      </c>
      <c r="T152" s="148">
        <f t="shared" si="13"/>
        <v>0</v>
      </c>
      <c r="AR152" s="149" t="s">
        <v>287</v>
      </c>
      <c r="AT152" s="149" t="s">
        <v>189</v>
      </c>
      <c r="AU152" s="149" t="s">
        <v>80</v>
      </c>
      <c r="AY152" s="17" t="s">
        <v>187</v>
      </c>
      <c r="BE152" s="150">
        <f t="shared" si="14"/>
        <v>0</v>
      </c>
      <c r="BF152" s="150">
        <f t="shared" si="15"/>
        <v>0</v>
      </c>
      <c r="BG152" s="150">
        <f t="shared" si="16"/>
        <v>0</v>
      </c>
      <c r="BH152" s="150">
        <f t="shared" si="17"/>
        <v>0</v>
      </c>
      <c r="BI152" s="150">
        <f t="shared" si="18"/>
        <v>0</v>
      </c>
      <c r="BJ152" s="17" t="s">
        <v>80</v>
      </c>
      <c r="BK152" s="150">
        <f t="shared" si="19"/>
        <v>0</v>
      </c>
      <c r="BL152" s="17" t="s">
        <v>287</v>
      </c>
      <c r="BM152" s="149" t="s">
        <v>439</v>
      </c>
    </row>
    <row r="153" spans="2:65" s="1" customFormat="1" ht="16.5" customHeight="1">
      <c r="B153" s="32"/>
      <c r="C153" s="137" t="s">
        <v>325</v>
      </c>
      <c r="D153" s="137" t="s">
        <v>189</v>
      </c>
      <c r="E153" s="138" t="s">
        <v>2528</v>
      </c>
      <c r="F153" s="139" t="s">
        <v>2529</v>
      </c>
      <c r="G153" s="140" t="s">
        <v>2517</v>
      </c>
      <c r="H153" s="141">
        <v>3</v>
      </c>
      <c r="I153" s="142"/>
      <c r="J153" s="143">
        <f t="shared" si="10"/>
        <v>0</v>
      </c>
      <c r="K153" s="144"/>
      <c r="L153" s="32"/>
      <c r="M153" s="145" t="s">
        <v>1</v>
      </c>
      <c r="N153" s="146" t="s">
        <v>38</v>
      </c>
      <c r="P153" s="147">
        <f t="shared" si="11"/>
        <v>0</v>
      </c>
      <c r="Q153" s="147">
        <v>0</v>
      </c>
      <c r="R153" s="147">
        <f t="shared" si="12"/>
        <v>0</v>
      </c>
      <c r="S153" s="147">
        <v>0</v>
      </c>
      <c r="T153" s="148">
        <f t="shared" si="13"/>
        <v>0</v>
      </c>
      <c r="AR153" s="149" t="s">
        <v>287</v>
      </c>
      <c r="AT153" s="149" t="s">
        <v>189</v>
      </c>
      <c r="AU153" s="149" t="s">
        <v>80</v>
      </c>
      <c r="AY153" s="17" t="s">
        <v>187</v>
      </c>
      <c r="BE153" s="150">
        <f t="shared" si="14"/>
        <v>0</v>
      </c>
      <c r="BF153" s="150">
        <f t="shared" si="15"/>
        <v>0</v>
      </c>
      <c r="BG153" s="150">
        <f t="shared" si="16"/>
        <v>0</v>
      </c>
      <c r="BH153" s="150">
        <f t="shared" si="17"/>
        <v>0</v>
      </c>
      <c r="BI153" s="150">
        <f t="shared" si="18"/>
        <v>0</v>
      </c>
      <c r="BJ153" s="17" t="s">
        <v>80</v>
      </c>
      <c r="BK153" s="150">
        <f t="shared" si="19"/>
        <v>0</v>
      </c>
      <c r="BL153" s="17" t="s">
        <v>287</v>
      </c>
      <c r="BM153" s="149" t="s">
        <v>447</v>
      </c>
    </row>
    <row r="154" spans="2:65" s="1" customFormat="1" ht="24.2" customHeight="1">
      <c r="B154" s="32"/>
      <c r="C154" s="137" t="s">
        <v>337</v>
      </c>
      <c r="D154" s="137" t="s">
        <v>189</v>
      </c>
      <c r="E154" s="138" t="s">
        <v>2530</v>
      </c>
      <c r="F154" s="139" t="s">
        <v>2531</v>
      </c>
      <c r="G154" s="140" t="s">
        <v>2514</v>
      </c>
      <c r="H154" s="141">
        <v>2</v>
      </c>
      <c r="I154" s="142"/>
      <c r="J154" s="143">
        <f t="shared" si="10"/>
        <v>0</v>
      </c>
      <c r="K154" s="144"/>
      <c r="L154" s="32"/>
      <c r="M154" s="145" t="s">
        <v>1</v>
      </c>
      <c r="N154" s="146" t="s">
        <v>38</v>
      </c>
      <c r="P154" s="147">
        <f t="shared" si="11"/>
        <v>0</v>
      </c>
      <c r="Q154" s="147">
        <v>0</v>
      </c>
      <c r="R154" s="147">
        <f t="shared" si="12"/>
        <v>0</v>
      </c>
      <c r="S154" s="147">
        <v>0</v>
      </c>
      <c r="T154" s="148">
        <f t="shared" si="13"/>
        <v>0</v>
      </c>
      <c r="AR154" s="149" t="s">
        <v>287</v>
      </c>
      <c r="AT154" s="149" t="s">
        <v>189</v>
      </c>
      <c r="AU154" s="149" t="s">
        <v>80</v>
      </c>
      <c r="AY154" s="17" t="s">
        <v>187</v>
      </c>
      <c r="BE154" s="150">
        <f t="shared" si="14"/>
        <v>0</v>
      </c>
      <c r="BF154" s="150">
        <f t="shared" si="15"/>
        <v>0</v>
      </c>
      <c r="BG154" s="150">
        <f t="shared" si="16"/>
        <v>0</v>
      </c>
      <c r="BH154" s="150">
        <f t="shared" si="17"/>
        <v>0</v>
      </c>
      <c r="BI154" s="150">
        <f t="shared" si="18"/>
        <v>0</v>
      </c>
      <c r="BJ154" s="17" t="s">
        <v>80</v>
      </c>
      <c r="BK154" s="150">
        <f t="shared" si="19"/>
        <v>0</v>
      </c>
      <c r="BL154" s="17" t="s">
        <v>287</v>
      </c>
      <c r="BM154" s="149" t="s">
        <v>455</v>
      </c>
    </row>
    <row r="155" spans="2:65" s="1" customFormat="1" ht="16.5" customHeight="1">
      <c r="B155" s="32"/>
      <c r="C155" s="137" t="s">
        <v>343</v>
      </c>
      <c r="D155" s="137" t="s">
        <v>189</v>
      </c>
      <c r="E155" s="138" t="s">
        <v>2532</v>
      </c>
      <c r="F155" s="139" t="s">
        <v>2533</v>
      </c>
      <c r="G155" s="140" t="s">
        <v>2517</v>
      </c>
      <c r="H155" s="141">
        <v>2</v>
      </c>
      <c r="I155" s="142"/>
      <c r="J155" s="143">
        <f t="shared" si="10"/>
        <v>0</v>
      </c>
      <c r="K155" s="144"/>
      <c r="L155" s="32"/>
      <c r="M155" s="145" t="s">
        <v>1</v>
      </c>
      <c r="N155" s="146" t="s">
        <v>38</v>
      </c>
      <c r="P155" s="147">
        <f t="shared" si="11"/>
        <v>0</v>
      </c>
      <c r="Q155" s="147">
        <v>0</v>
      </c>
      <c r="R155" s="147">
        <f t="shared" si="12"/>
        <v>0</v>
      </c>
      <c r="S155" s="147">
        <v>0</v>
      </c>
      <c r="T155" s="148">
        <f t="shared" si="13"/>
        <v>0</v>
      </c>
      <c r="AR155" s="149" t="s">
        <v>287</v>
      </c>
      <c r="AT155" s="149" t="s">
        <v>189</v>
      </c>
      <c r="AU155" s="149" t="s">
        <v>80</v>
      </c>
      <c r="AY155" s="17" t="s">
        <v>187</v>
      </c>
      <c r="BE155" s="150">
        <f t="shared" si="14"/>
        <v>0</v>
      </c>
      <c r="BF155" s="150">
        <f t="shared" si="15"/>
        <v>0</v>
      </c>
      <c r="BG155" s="150">
        <f t="shared" si="16"/>
        <v>0</v>
      </c>
      <c r="BH155" s="150">
        <f t="shared" si="17"/>
        <v>0</v>
      </c>
      <c r="BI155" s="150">
        <f t="shared" si="18"/>
        <v>0</v>
      </c>
      <c r="BJ155" s="17" t="s">
        <v>80</v>
      </c>
      <c r="BK155" s="150">
        <f t="shared" si="19"/>
        <v>0</v>
      </c>
      <c r="BL155" s="17" t="s">
        <v>287</v>
      </c>
      <c r="BM155" s="149" t="s">
        <v>463</v>
      </c>
    </row>
    <row r="156" spans="2:65" s="1" customFormat="1" ht="16.5" customHeight="1">
      <c r="B156" s="32"/>
      <c r="C156" s="137" t="s">
        <v>349</v>
      </c>
      <c r="D156" s="137" t="s">
        <v>189</v>
      </c>
      <c r="E156" s="138" t="s">
        <v>2534</v>
      </c>
      <c r="F156" s="139" t="s">
        <v>2535</v>
      </c>
      <c r="G156" s="140" t="s">
        <v>397</v>
      </c>
      <c r="H156" s="141">
        <v>26</v>
      </c>
      <c r="I156" s="142"/>
      <c r="J156" s="143">
        <f t="shared" si="10"/>
        <v>0</v>
      </c>
      <c r="K156" s="144"/>
      <c r="L156" s="32"/>
      <c r="M156" s="145" t="s">
        <v>1</v>
      </c>
      <c r="N156" s="146" t="s">
        <v>38</v>
      </c>
      <c r="P156" s="147">
        <f t="shared" si="11"/>
        <v>0</v>
      </c>
      <c r="Q156" s="147">
        <v>0</v>
      </c>
      <c r="R156" s="147">
        <f t="shared" si="12"/>
        <v>0</v>
      </c>
      <c r="S156" s="147">
        <v>0</v>
      </c>
      <c r="T156" s="148">
        <f t="shared" si="13"/>
        <v>0</v>
      </c>
      <c r="AR156" s="149" t="s">
        <v>287</v>
      </c>
      <c r="AT156" s="149" t="s">
        <v>189</v>
      </c>
      <c r="AU156" s="149" t="s">
        <v>80</v>
      </c>
      <c r="AY156" s="17" t="s">
        <v>187</v>
      </c>
      <c r="BE156" s="150">
        <f t="shared" si="14"/>
        <v>0</v>
      </c>
      <c r="BF156" s="150">
        <f t="shared" si="15"/>
        <v>0</v>
      </c>
      <c r="BG156" s="150">
        <f t="shared" si="16"/>
        <v>0</v>
      </c>
      <c r="BH156" s="150">
        <f t="shared" si="17"/>
        <v>0</v>
      </c>
      <c r="BI156" s="150">
        <f t="shared" si="18"/>
        <v>0</v>
      </c>
      <c r="BJ156" s="17" t="s">
        <v>80</v>
      </c>
      <c r="BK156" s="150">
        <f t="shared" si="19"/>
        <v>0</v>
      </c>
      <c r="BL156" s="17" t="s">
        <v>287</v>
      </c>
      <c r="BM156" s="149" t="s">
        <v>472</v>
      </c>
    </row>
    <row r="157" spans="2:65" s="1" customFormat="1" ht="16.5" customHeight="1">
      <c r="B157" s="32"/>
      <c r="C157" s="137" t="s">
        <v>354</v>
      </c>
      <c r="D157" s="137" t="s">
        <v>189</v>
      </c>
      <c r="E157" s="138" t="s">
        <v>2536</v>
      </c>
      <c r="F157" s="139" t="s">
        <v>2537</v>
      </c>
      <c r="G157" s="140" t="s">
        <v>2517</v>
      </c>
      <c r="H157" s="141">
        <v>2</v>
      </c>
      <c r="I157" s="142"/>
      <c r="J157" s="143">
        <f t="shared" si="10"/>
        <v>0</v>
      </c>
      <c r="K157" s="144"/>
      <c r="L157" s="32"/>
      <c r="M157" s="145" t="s">
        <v>1</v>
      </c>
      <c r="N157" s="146" t="s">
        <v>38</v>
      </c>
      <c r="P157" s="147">
        <f t="shared" si="11"/>
        <v>0</v>
      </c>
      <c r="Q157" s="147">
        <v>0</v>
      </c>
      <c r="R157" s="147">
        <f t="shared" si="12"/>
        <v>0</v>
      </c>
      <c r="S157" s="147">
        <v>0</v>
      </c>
      <c r="T157" s="148">
        <f t="shared" si="13"/>
        <v>0</v>
      </c>
      <c r="AR157" s="149" t="s">
        <v>287</v>
      </c>
      <c r="AT157" s="149" t="s">
        <v>189</v>
      </c>
      <c r="AU157" s="149" t="s">
        <v>80</v>
      </c>
      <c r="AY157" s="17" t="s">
        <v>187</v>
      </c>
      <c r="BE157" s="150">
        <f t="shared" si="14"/>
        <v>0</v>
      </c>
      <c r="BF157" s="150">
        <f t="shared" si="15"/>
        <v>0</v>
      </c>
      <c r="BG157" s="150">
        <f t="shared" si="16"/>
        <v>0</v>
      </c>
      <c r="BH157" s="150">
        <f t="shared" si="17"/>
        <v>0</v>
      </c>
      <c r="BI157" s="150">
        <f t="shared" si="18"/>
        <v>0</v>
      </c>
      <c r="BJ157" s="17" t="s">
        <v>80</v>
      </c>
      <c r="BK157" s="150">
        <f t="shared" si="19"/>
        <v>0</v>
      </c>
      <c r="BL157" s="17" t="s">
        <v>287</v>
      </c>
      <c r="BM157" s="149" t="s">
        <v>484</v>
      </c>
    </row>
    <row r="158" spans="2:65" s="1" customFormat="1" ht="16.5" customHeight="1">
      <c r="B158" s="32"/>
      <c r="C158" s="137" t="s">
        <v>360</v>
      </c>
      <c r="D158" s="137" t="s">
        <v>189</v>
      </c>
      <c r="E158" s="138" t="s">
        <v>2538</v>
      </c>
      <c r="F158" s="139" t="s">
        <v>2539</v>
      </c>
      <c r="G158" s="140" t="s">
        <v>2517</v>
      </c>
      <c r="H158" s="141">
        <v>2</v>
      </c>
      <c r="I158" s="142"/>
      <c r="J158" s="143">
        <f t="shared" si="10"/>
        <v>0</v>
      </c>
      <c r="K158" s="144"/>
      <c r="L158" s="32"/>
      <c r="M158" s="145" t="s">
        <v>1</v>
      </c>
      <c r="N158" s="146" t="s">
        <v>38</v>
      </c>
      <c r="P158" s="147">
        <f t="shared" si="11"/>
        <v>0</v>
      </c>
      <c r="Q158" s="147">
        <v>0</v>
      </c>
      <c r="R158" s="147">
        <f t="shared" si="12"/>
        <v>0</v>
      </c>
      <c r="S158" s="147">
        <v>0</v>
      </c>
      <c r="T158" s="148">
        <f t="shared" si="13"/>
        <v>0</v>
      </c>
      <c r="AR158" s="149" t="s">
        <v>287</v>
      </c>
      <c r="AT158" s="149" t="s">
        <v>189</v>
      </c>
      <c r="AU158" s="149" t="s">
        <v>80</v>
      </c>
      <c r="AY158" s="17" t="s">
        <v>187</v>
      </c>
      <c r="BE158" s="150">
        <f t="shared" si="14"/>
        <v>0</v>
      </c>
      <c r="BF158" s="150">
        <f t="shared" si="15"/>
        <v>0</v>
      </c>
      <c r="BG158" s="150">
        <f t="shared" si="16"/>
        <v>0</v>
      </c>
      <c r="BH158" s="150">
        <f t="shared" si="17"/>
        <v>0</v>
      </c>
      <c r="BI158" s="150">
        <f t="shared" si="18"/>
        <v>0</v>
      </c>
      <c r="BJ158" s="17" t="s">
        <v>80</v>
      </c>
      <c r="BK158" s="150">
        <f t="shared" si="19"/>
        <v>0</v>
      </c>
      <c r="BL158" s="17" t="s">
        <v>287</v>
      </c>
      <c r="BM158" s="149" t="s">
        <v>501</v>
      </c>
    </row>
    <row r="159" spans="2:65" s="1" customFormat="1" ht="16.5" customHeight="1">
      <c r="B159" s="32"/>
      <c r="C159" s="137" t="s">
        <v>366</v>
      </c>
      <c r="D159" s="137" t="s">
        <v>189</v>
      </c>
      <c r="E159" s="138" t="s">
        <v>2540</v>
      </c>
      <c r="F159" s="139" t="s">
        <v>2541</v>
      </c>
      <c r="G159" s="140" t="s">
        <v>2514</v>
      </c>
      <c r="H159" s="141">
        <v>1</v>
      </c>
      <c r="I159" s="142"/>
      <c r="J159" s="143">
        <f t="shared" si="10"/>
        <v>0</v>
      </c>
      <c r="K159" s="144"/>
      <c r="L159" s="32"/>
      <c r="M159" s="145" t="s">
        <v>1</v>
      </c>
      <c r="N159" s="146" t="s">
        <v>38</v>
      </c>
      <c r="P159" s="147">
        <f t="shared" si="11"/>
        <v>0</v>
      </c>
      <c r="Q159" s="147">
        <v>0</v>
      </c>
      <c r="R159" s="147">
        <f t="shared" si="12"/>
        <v>0</v>
      </c>
      <c r="S159" s="147">
        <v>0</v>
      </c>
      <c r="T159" s="148">
        <f t="shared" si="13"/>
        <v>0</v>
      </c>
      <c r="AR159" s="149" t="s">
        <v>287</v>
      </c>
      <c r="AT159" s="149" t="s">
        <v>189</v>
      </c>
      <c r="AU159" s="149" t="s">
        <v>80</v>
      </c>
      <c r="AY159" s="17" t="s">
        <v>187</v>
      </c>
      <c r="BE159" s="150">
        <f t="shared" si="14"/>
        <v>0</v>
      </c>
      <c r="BF159" s="150">
        <f t="shared" si="15"/>
        <v>0</v>
      </c>
      <c r="BG159" s="150">
        <f t="shared" si="16"/>
        <v>0</v>
      </c>
      <c r="BH159" s="150">
        <f t="shared" si="17"/>
        <v>0</v>
      </c>
      <c r="BI159" s="150">
        <f t="shared" si="18"/>
        <v>0</v>
      </c>
      <c r="BJ159" s="17" t="s">
        <v>80</v>
      </c>
      <c r="BK159" s="150">
        <f t="shared" si="19"/>
        <v>0</v>
      </c>
      <c r="BL159" s="17" t="s">
        <v>287</v>
      </c>
      <c r="BM159" s="149" t="s">
        <v>478</v>
      </c>
    </row>
    <row r="160" spans="2:65" s="1" customFormat="1" ht="16.5" customHeight="1">
      <c r="B160" s="32"/>
      <c r="C160" s="137" t="s">
        <v>370</v>
      </c>
      <c r="D160" s="137" t="s">
        <v>189</v>
      </c>
      <c r="E160" s="138" t="s">
        <v>2542</v>
      </c>
      <c r="F160" s="139" t="s">
        <v>2543</v>
      </c>
      <c r="G160" s="140" t="s">
        <v>2509</v>
      </c>
      <c r="H160" s="198"/>
      <c r="I160" s="142"/>
      <c r="J160" s="143">
        <f t="shared" si="10"/>
        <v>0</v>
      </c>
      <c r="K160" s="144"/>
      <c r="L160" s="32"/>
      <c r="M160" s="145" t="s">
        <v>1</v>
      </c>
      <c r="N160" s="146" t="s">
        <v>38</v>
      </c>
      <c r="P160" s="147">
        <f t="shared" si="11"/>
        <v>0</v>
      </c>
      <c r="Q160" s="147">
        <v>0</v>
      </c>
      <c r="R160" s="147">
        <f t="shared" si="12"/>
        <v>0</v>
      </c>
      <c r="S160" s="147">
        <v>0</v>
      </c>
      <c r="T160" s="148">
        <f t="shared" si="13"/>
        <v>0</v>
      </c>
      <c r="AR160" s="149" t="s">
        <v>287</v>
      </c>
      <c r="AT160" s="149" t="s">
        <v>189</v>
      </c>
      <c r="AU160" s="149" t="s">
        <v>80</v>
      </c>
      <c r="AY160" s="17" t="s">
        <v>187</v>
      </c>
      <c r="BE160" s="150">
        <f t="shared" si="14"/>
        <v>0</v>
      </c>
      <c r="BF160" s="150">
        <f t="shared" si="15"/>
        <v>0</v>
      </c>
      <c r="BG160" s="150">
        <f t="shared" si="16"/>
        <v>0</v>
      </c>
      <c r="BH160" s="150">
        <f t="shared" si="17"/>
        <v>0</v>
      </c>
      <c r="BI160" s="150">
        <f t="shared" si="18"/>
        <v>0</v>
      </c>
      <c r="BJ160" s="17" t="s">
        <v>80</v>
      </c>
      <c r="BK160" s="150">
        <f t="shared" si="19"/>
        <v>0</v>
      </c>
      <c r="BL160" s="17" t="s">
        <v>287</v>
      </c>
      <c r="BM160" s="149" t="s">
        <v>519</v>
      </c>
    </row>
    <row r="161" spans="2:65" s="11" customFormat="1" ht="25.9" customHeight="1">
      <c r="B161" s="125"/>
      <c r="D161" s="126" t="s">
        <v>72</v>
      </c>
      <c r="E161" s="127" t="s">
        <v>2544</v>
      </c>
      <c r="F161" s="127" t="s">
        <v>2545</v>
      </c>
      <c r="I161" s="128"/>
      <c r="J161" s="129">
        <f>BK161</f>
        <v>0</v>
      </c>
      <c r="L161" s="125"/>
      <c r="M161" s="130"/>
      <c r="P161" s="131">
        <f>SUM(P162:P170)</f>
        <v>0</v>
      </c>
      <c r="R161" s="131">
        <f>SUM(R162:R170)</f>
        <v>0</v>
      </c>
      <c r="T161" s="132">
        <f>SUM(T162:T170)</f>
        <v>0</v>
      </c>
      <c r="AR161" s="126" t="s">
        <v>84</v>
      </c>
      <c r="AT161" s="133" t="s">
        <v>72</v>
      </c>
      <c r="AU161" s="133" t="s">
        <v>73</v>
      </c>
      <c r="AY161" s="126" t="s">
        <v>187</v>
      </c>
      <c r="BK161" s="134">
        <f>SUM(BK162:BK170)</f>
        <v>0</v>
      </c>
    </row>
    <row r="162" spans="2:65" s="1" customFormat="1" ht="16.5" customHeight="1">
      <c r="B162" s="32"/>
      <c r="C162" s="137" t="s">
        <v>375</v>
      </c>
      <c r="D162" s="137" t="s">
        <v>189</v>
      </c>
      <c r="E162" s="138" t="s">
        <v>2546</v>
      </c>
      <c r="F162" s="139" t="s">
        <v>2547</v>
      </c>
      <c r="G162" s="140" t="s">
        <v>2514</v>
      </c>
      <c r="H162" s="141">
        <v>6</v>
      </c>
      <c r="I162" s="142"/>
      <c r="J162" s="143">
        <f t="shared" ref="J162:J170" si="20">ROUND(I162*H162,2)</f>
        <v>0</v>
      </c>
      <c r="K162" s="144"/>
      <c r="L162" s="32"/>
      <c r="M162" s="145" t="s">
        <v>1</v>
      </c>
      <c r="N162" s="146" t="s">
        <v>38</v>
      </c>
      <c r="P162" s="147">
        <f t="shared" ref="P162:P170" si="21">O162*H162</f>
        <v>0</v>
      </c>
      <c r="Q162" s="147">
        <v>0</v>
      </c>
      <c r="R162" s="147">
        <f t="shared" ref="R162:R170" si="22">Q162*H162</f>
        <v>0</v>
      </c>
      <c r="S162" s="147">
        <v>0</v>
      </c>
      <c r="T162" s="148">
        <f t="shared" ref="T162:T170" si="23">S162*H162</f>
        <v>0</v>
      </c>
      <c r="AR162" s="149" t="s">
        <v>287</v>
      </c>
      <c r="AT162" s="149" t="s">
        <v>189</v>
      </c>
      <c r="AU162" s="149" t="s">
        <v>80</v>
      </c>
      <c r="AY162" s="17" t="s">
        <v>187</v>
      </c>
      <c r="BE162" s="150">
        <f t="shared" ref="BE162:BE170" si="24">IF(N162="základní",J162,0)</f>
        <v>0</v>
      </c>
      <c r="BF162" s="150">
        <f t="shared" ref="BF162:BF170" si="25">IF(N162="snížená",J162,0)</f>
        <v>0</v>
      </c>
      <c r="BG162" s="150">
        <f t="shared" ref="BG162:BG170" si="26">IF(N162="zákl. přenesená",J162,0)</f>
        <v>0</v>
      </c>
      <c r="BH162" s="150">
        <f t="shared" ref="BH162:BH170" si="27">IF(N162="sníž. přenesená",J162,0)</f>
        <v>0</v>
      </c>
      <c r="BI162" s="150">
        <f t="shared" ref="BI162:BI170" si="28">IF(N162="nulová",J162,0)</f>
        <v>0</v>
      </c>
      <c r="BJ162" s="17" t="s">
        <v>80</v>
      </c>
      <c r="BK162" s="150">
        <f t="shared" ref="BK162:BK170" si="29">ROUND(I162*H162,2)</f>
        <v>0</v>
      </c>
      <c r="BL162" s="17" t="s">
        <v>287</v>
      </c>
      <c r="BM162" s="149" t="s">
        <v>529</v>
      </c>
    </row>
    <row r="163" spans="2:65" s="1" customFormat="1" ht="16.5" customHeight="1">
      <c r="B163" s="32"/>
      <c r="C163" s="137" t="s">
        <v>381</v>
      </c>
      <c r="D163" s="137" t="s">
        <v>189</v>
      </c>
      <c r="E163" s="138" t="s">
        <v>2548</v>
      </c>
      <c r="F163" s="139" t="s">
        <v>2549</v>
      </c>
      <c r="G163" s="140" t="s">
        <v>2514</v>
      </c>
      <c r="H163" s="141">
        <v>1</v>
      </c>
      <c r="I163" s="142"/>
      <c r="J163" s="143">
        <f t="shared" si="20"/>
        <v>0</v>
      </c>
      <c r="K163" s="144"/>
      <c r="L163" s="32"/>
      <c r="M163" s="145" t="s">
        <v>1</v>
      </c>
      <c r="N163" s="146" t="s">
        <v>38</v>
      </c>
      <c r="P163" s="147">
        <f t="shared" si="21"/>
        <v>0</v>
      </c>
      <c r="Q163" s="147">
        <v>0</v>
      </c>
      <c r="R163" s="147">
        <f t="shared" si="22"/>
        <v>0</v>
      </c>
      <c r="S163" s="147">
        <v>0</v>
      </c>
      <c r="T163" s="148">
        <f t="shared" si="23"/>
        <v>0</v>
      </c>
      <c r="AR163" s="149" t="s">
        <v>287</v>
      </c>
      <c r="AT163" s="149" t="s">
        <v>189</v>
      </c>
      <c r="AU163" s="149" t="s">
        <v>80</v>
      </c>
      <c r="AY163" s="17" t="s">
        <v>187</v>
      </c>
      <c r="BE163" s="150">
        <f t="shared" si="24"/>
        <v>0</v>
      </c>
      <c r="BF163" s="150">
        <f t="shared" si="25"/>
        <v>0</v>
      </c>
      <c r="BG163" s="150">
        <f t="shared" si="26"/>
        <v>0</v>
      </c>
      <c r="BH163" s="150">
        <f t="shared" si="27"/>
        <v>0</v>
      </c>
      <c r="BI163" s="150">
        <f t="shared" si="28"/>
        <v>0</v>
      </c>
      <c r="BJ163" s="17" t="s">
        <v>80</v>
      </c>
      <c r="BK163" s="150">
        <f t="shared" si="29"/>
        <v>0</v>
      </c>
      <c r="BL163" s="17" t="s">
        <v>287</v>
      </c>
      <c r="BM163" s="149" t="s">
        <v>539</v>
      </c>
    </row>
    <row r="164" spans="2:65" s="1" customFormat="1" ht="16.5" customHeight="1">
      <c r="B164" s="32"/>
      <c r="C164" s="137" t="s">
        <v>388</v>
      </c>
      <c r="D164" s="137" t="s">
        <v>189</v>
      </c>
      <c r="E164" s="138" t="s">
        <v>2550</v>
      </c>
      <c r="F164" s="139" t="s">
        <v>2551</v>
      </c>
      <c r="G164" s="140" t="s">
        <v>2514</v>
      </c>
      <c r="H164" s="141">
        <v>2</v>
      </c>
      <c r="I164" s="142"/>
      <c r="J164" s="143">
        <f t="shared" si="20"/>
        <v>0</v>
      </c>
      <c r="K164" s="144"/>
      <c r="L164" s="32"/>
      <c r="M164" s="145" t="s">
        <v>1</v>
      </c>
      <c r="N164" s="146" t="s">
        <v>38</v>
      </c>
      <c r="P164" s="147">
        <f t="shared" si="21"/>
        <v>0</v>
      </c>
      <c r="Q164" s="147">
        <v>0</v>
      </c>
      <c r="R164" s="147">
        <f t="shared" si="22"/>
        <v>0</v>
      </c>
      <c r="S164" s="147">
        <v>0</v>
      </c>
      <c r="T164" s="148">
        <f t="shared" si="23"/>
        <v>0</v>
      </c>
      <c r="AR164" s="149" t="s">
        <v>287</v>
      </c>
      <c r="AT164" s="149" t="s">
        <v>189</v>
      </c>
      <c r="AU164" s="149" t="s">
        <v>80</v>
      </c>
      <c r="AY164" s="17" t="s">
        <v>187</v>
      </c>
      <c r="BE164" s="150">
        <f t="shared" si="24"/>
        <v>0</v>
      </c>
      <c r="BF164" s="150">
        <f t="shared" si="25"/>
        <v>0</v>
      </c>
      <c r="BG164" s="150">
        <f t="shared" si="26"/>
        <v>0</v>
      </c>
      <c r="BH164" s="150">
        <f t="shared" si="27"/>
        <v>0</v>
      </c>
      <c r="BI164" s="150">
        <f t="shared" si="28"/>
        <v>0</v>
      </c>
      <c r="BJ164" s="17" t="s">
        <v>80</v>
      </c>
      <c r="BK164" s="150">
        <f t="shared" si="29"/>
        <v>0</v>
      </c>
      <c r="BL164" s="17" t="s">
        <v>287</v>
      </c>
      <c r="BM164" s="149" t="s">
        <v>548</v>
      </c>
    </row>
    <row r="165" spans="2:65" s="1" customFormat="1" ht="16.5" customHeight="1">
      <c r="B165" s="32"/>
      <c r="C165" s="137" t="s">
        <v>394</v>
      </c>
      <c r="D165" s="137" t="s">
        <v>189</v>
      </c>
      <c r="E165" s="138" t="s">
        <v>2552</v>
      </c>
      <c r="F165" s="139" t="s">
        <v>2553</v>
      </c>
      <c r="G165" s="140" t="s">
        <v>2517</v>
      </c>
      <c r="H165" s="141">
        <v>1</v>
      </c>
      <c r="I165" s="142"/>
      <c r="J165" s="143">
        <f t="shared" si="20"/>
        <v>0</v>
      </c>
      <c r="K165" s="144"/>
      <c r="L165" s="32"/>
      <c r="M165" s="145" t="s">
        <v>1</v>
      </c>
      <c r="N165" s="146" t="s">
        <v>38</v>
      </c>
      <c r="P165" s="147">
        <f t="shared" si="21"/>
        <v>0</v>
      </c>
      <c r="Q165" s="147">
        <v>0</v>
      </c>
      <c r="R165" s="147">
        <f t="shared" si="22"/>
        <v>0</v>
      </c>
      <c r="S165" s="147">
        <v>0</v>
      </c>
      <c r="T165" s="148">
        <f t="shared" si="23"/>
        <v>0</v>
      </c>
      <c r="AR165" s="149" t="s">
        <v>287</v>
      </c>
      <c r="AT165" s="149" t="s">
        <v>189</v>
      </c>
      <c r="AU165" s="149" t="s">
        <v>80</v>
      </c>
      <c r="AY165" s="17" t="s">
        <v>187</v>
      </c>
      <c r="BE165" s="150">
        <f t="shared" si="24"/>
        <v>0</v>
      </c>
      <c r="BF165" s="150">
        <f t="shared" si="25"/>
        <v>0</v>
      </c>
      <c r="BG165" s="150">
        <f t="shared" si="26"/>
        <v>0</v>
      </c>
      <c r="BH165" s="150">
        <f t="shared" si="27"/>
        <v>0</v>
      </c>
      <c r="BI165" s="150">
        <f t="shared" si="28"/>
        <v>0</v>
      </c>
      <c r="BJ165" s="17" t="s">
        <v>80</v>
      </c>
      <c r="BK165" s="150">
        <f t="shared" si="29"/>
        <v>0</v>
      </c>
      <c r="BL165" s="17" t="s">
        <v>287</v>
      </c>
      <c r="BM165" s="149" t="s">
        <v>559</v>
      </c>
    </row>
    <row r="166" spans="2:65" s="1" customFormat="1" ht="16.5" customHeight="1">
      <c r="B166" s="32"/>
      <c r="C166" s="137" t="s">
        <v>403</v>
      </c>
      <c r="D166" s="137" t="s">
        <v>189</v>
      </c>
      <c r="E166" s="138" t="s">
        <v>2554</v>
      </c>
      <c r="F166" s="139" t="s">
        <v>2555</v>
      </c>
      <c r="G166" s="140" t="s">
        <v>2517</v>
      </c>
      <c r="H166" s="141">
        <v>1</v>
      </c>
      <c r="I166" s="142"/>
      <c r="J166" s="143">
        <f t="shared" si="20"/>
        <v>0</v>
      </c>
      <c r="K166" s="144"/>
      <c r="L166" s="32"/>
      <c r="M166" s="145" t="s">
        <v>1</v>
      </c>
      <c r="N166" s="146" t="s">
        <v>38</v>
      </c>
      <c r="P166" s="147">
        <f t="shared" si="21"/>
        <v>0</v>
      </c>
      <c r="Q166" s="147">
        <v>0</v>
      </c>
      <c r="R166" s="147">
        <f t="shared" si="22"/>
        <v>0</v>
      </c>
      <c r="S166" s="147">
        <v>0</v>
      </c>
      <c r="T166" s="148">
        <f t="shared" si="23"/>
        <v>0</v>
      </c>
      <c r="AR166" s="149" t="s">
        <v>287</v>
      </c>
      <c r="AT166" s="149" t="s">
        <v>189</v>
      </c>
      <c r="AU166" s="149" t="s">
        <v>80</v>
      </c>
      <c r="AY166" s="17" t="s">
        <v>187</v>
      </c>
      <c r="BE166" s="150">
        <f t="shared" si="24"/>
        <v>0</v>
      </c>
      <c r="BF166" s="150">
        <f t="shared" si="25"/>
        <v>0</v>
      </c>
      <c r="BG166" s="150">
        <f t="shared" si="26"/>
        <v>0</v>
      </c>
      <c r="BH166" s="150">
        <f t="shared" si="27"/>
        <v>0</v>
      </c>
      <c r="BI166" s="150">
        <f t="shared" si="28"/>
        <v>0</v>
      </c>
      <c r="BJ166" s="17" t="s">
        <v>80</v>
      </c>
      <c r="BK166" s="150">
        <f t="shared" si="29"/>
        <v>0</v>
      </c>
      <c r="BL166" s="17" t="s">
        <v>287</v>
      </c>
      <c r="BM166" s="149" t="s">
        <v>573</v>
      </c>
    </row>
    <row r="167" spans="2:65" s="1" customFormat="1" ht="16.5" customHeight="1">
      <c r="B167" s="32"/>
      <c r="C167" s="137" t="s">
        <v>411</v>
      </c>
      <c r="D167" s="137" t="s">
        <v>189</v>
      </c>
      <c r="E167" s="138" t="s">
        <v>2556</v>
      </c>
      <c r="F167" s="139" t="s">
        <v>2557</v>
      </c>
      <c r="G167" s="140" t="s">
        <v>2517</v>
      </c>
      <c r="H167" s="141">
        <v>1</v>
      </c>
      <c r="I167" s="142"/>
      <c r="J167" s="143">
        <f t="shared" si="20"/>
        <v>0</v>
      </c>
      <c r="K167" s="144"/>
      <c r="L167" s="32"/>
      <c r="M167" s="145" t="s">
        <v>1</v>
      </c>
      <c r="N167" s="146" t="s">
        <v>38</v>
      </c>
      <c r="P167" s="147">
        <f t="shared" si="21"/>
        <v>0</v>
      </c>
      <c r="Q167" s="147">
        <v>0</v>
      </c>
      <c r="R167" s="147">
        <f t="shared" si="22"/>
        <v>0</v>
      </c>
      <c r="S167" s="147">
        <v>0</v>
      </c>
      <c r="T167" s="148">
        <f t="shared" si="23"/>
        <v>0</v>
      </c>
      <c r="AR167" s="149" t="s">
        <v>287</v>
      </c>
      <c r="AT167" s="149" t="s">
        <v>189</v>
      </c>
      <c r="AU167" s="149" t="s">
        <v>80</v>
      </c>
      <c r="AY167" s="17" t="s">
        <v>187</v>
      </c>
      <c r="BE167" s="150">
        <f t="shared" si="24"/>
        <v>0</v>
      </c>
      <c r="BF167" s="150">
        <f t="shared" si="25"/>
        <v>0</v>
      </c>
      <c r="BG167" s="150">
        <f t="shared" si="26"/>
        <v>0</v>
      </c>
      <c r="BH167" s="150">
        <f t="shared" si="27"/>
        <v>0</v>
      </c>
      <c r="BI167" s="150">
        <f t="shared" si="28"/>
        <v>0</v>
      </c>
      <c r="BJ167" s="17" t="s">
        <v>80</v>
      </c>
      <c r="BK167" s="150">
        <f t="shared" si="29"/>
        <v>0</v>
      </c>
      <c r="BL167" s="17" t="s">
        <v>287</v>
      </c>
      <c r="BM167" s="149" t="s">
        <v>585</v>
      </c>
    </row>
    <row r="168" spans="2:65" s="1" customFormat="1" ht="16.5" customHeight="1">
      <c r="B168" s="32"/>
      <c r="C168" s="137" t="s">
        <v>415</v>
      </c>
      <c r="D168" s="137" t="s">
        <v>189</v>
      </c>
      <c r="E168" s="138" t="s">
        <v>2558</v>
      </c>
      <c r="F168" s="139" t="s">
        <v>2559</v>
      </c>
      <c r="G168" s="140" t="s">
        <v>2517</v>
      </c>
      <c r="H168" s="141">
        <v>1</v>
      </c>
      <c r="I168" s="142"/>
      <c r="J168" s="143">
        <f t="shared" si="20"/>
        <v>0</v>
      </c>
      <c r="K168" s="144"/>
      <c r="L168" s="32"/>
      <c r="M168" s="145" t="s">
        <v>1</v>
      </c>
      <c r="N168" s="146" t="s">
        <v>38</v>
      </c>
      <c r="P168" s="147">
        <f t="shared" si="21"/>
        <v>0</v>
      </c>
      <c r="Q168" s="147">
        <v>0</v>
      </c>
      <c r="R168" s="147">
        <f t="shared" si="22"/>
        <v>0</v>
      </c>
      <c r="S168" s="147">
        <v>0</v>
      </c>
      <c r="T168" s="148">
        <f t="shared" si="23"/>
        <v>0</v>
      </c>
      <c r="AR168" s="149" t="s">
        <v>287</v>
      </c>
      <c r="AT168" s="149" t="s">
        <v>189</v>
      </c>
      <c r="AU168" s="149" t="s">
        <v>80</v>
      </c>
      <c r="AY168" s="17" t="s">
        <v>187</v>
      </c>
      <c r="BE168" s="150">
        <f t="shared" si="24"/>
        <v>0</v>
      </c>
      <c r="BF168" s="150">
        <f t="shared" si="25"/>
        <v>0</v>
      </c>
      <c r="BG168" s="150">
        <f t="shared" si="26"/>
        <v>0</v>
      </c>
      <c r="BH168" s="150">
        <f t="shared" si="27"/>
        <v>0</v>
      </c>
      <c r="BI168" s="150">
        <f t="shared" si="28"/>
        <v>0</v>
      </c>
      <c r="BJ168" s="17" t="s">
        <v>80</v>
      </c>
      <c r="BK168" s="150">
        <f t="shared" si="29"/>
        <v>0</v>
      </c>
      <c r="BL168" s="17" t="s">
        <v>287</v>
      </c>
      <c r="BM168" s="149" t="s">
        <v>593</v>
      </c>
    </row>
    <row r="169" spans="2:65" s="1" customFormat="1" ht="24.2" customHeight="1">
      <c r="B169" s="32"/>
      <c r="C169" s="137" t="s">
        <v>419</v>
      </c>
      <c r="D169" s="137" t="s">
        <v>189</v>
      </c>
      <c r="E169" s="138" t="s">
        <v>2560</v>
      </c>
      <c r="F169" s="139" t="s">
        <v>2561</v>
      </c>
      <c r="G169" s="140" t="s">
        <v>2517</v>
      </c>
      <c r="H169" s="141">
        <v>1</v>
      </c>
      <c r="I169" s="142"/>
      <c r="J169" s="143">
        <f t="shared" si="20"/>
        <v>0</v>
      </c>
      <c r="K169" s="144"/>
      <c r="L169" s="32"/>
      <c r="M169" s="145" t="s">
        <v>1</v>
      </c>
      <c r="N169" s="146" t="s">
        <v>38</v>
      </c>
      <c r="P169" s="147">
        <f t="shared" si="21"/>
        <v>0</v>
      </c>
      <c r="Q169" s="147">
        <v>0</v>
      </c>
      <c r="R169" s="147">
        <f t="shared" si="22"/>
        <v>0</v>
      </c>
      <c r="S169" s="147">
        <v>0</v>
      </c>
      <c r="T169" s="148">
        <f t="shared" si="23"/>
        <v>0</v>
      </c>
      <c r="AR169" s="149" t="s">
        <v>287</v>
      </c>
      <c r="AT169" s="149" t="s">
        <v>189</v>
      </c>
      <c r="AU169" s="149" t="s">
        <v>80</v>
      </c>
      <c r="AY169" s="17" t="s">
        <v>187</v>
      </c>
      <c r="BE169" s="150">
        <f t="shared" si="24"/>
        <v>0</v>
      </c>
      <c r="BF169" s="150">
        <f t="shared" si="25"/>
        <v>0</v>
      </c>
      <c r="BG169" s="150">
        <f t="shared" si="26"/>
        <v>0</v>
      </c>
      <c r="BH169" s="150">
        <f t="shared" si="27"/>
        <v>0</v>
      </c>
      <c r="BI169" s="150">
        <f t="shared" si="28"/>
        <v>0</v>
      </c>
      <c r="BJ169" s="17" t="s">
        <v>80</v>
      </c>
      <c r="BK169" s="150">
        <f t="shared" si="29"/>
        <v>0</v>
      </c>
      <c r="BL169" s="17" t="s">
        <v>287</v>
      </c>
      <c r="BM169" s="149" t="s">
        <v>604</v>
      </c>
    </row>
    <row r="170" spans="2:65" s="1" customFormat="1" ht="16.5" customHeight="1">
      <c r="B170" s="32"/>
      <c r="C170" s="137" t="s">
        <v>423</v>
      </c>
      <c r="D170" s="137" t="s">
        <v>189</v>
      </c>
      <c r="E170" s="138" t="s">
        <v>2562</v>
      </c>
      <c r="F170" s="139" t="s">
        <v>2563</v>
      </c>
      <c r="G170" s="140" t="s">
        <v>2509</v>
      </c>
      <c r="H170" s="198"/>
      <c r="I170" s="142"/>
      <c r="J170" s="143">
        <f t="shared" si="20"/>
        <v>0</v>
      </c>
      <c r="K170" s="144"/>
      <c r="L170" s="32"/>
      <c r="M170" s="145" t="s">
        <v>1</v>
      </c>
      <c r="N170" s="146" t="s">
        <v>38</v>
      </c>
      <c r="P170" s="147">
        <f t="shared" si="21"/>
        <v>0</v>
      </c>
      <c r="Q170" s="147">
        <v>0</v>
      </c>
      <c r="R170" s="147">
        <f t="shared" si="22"/>
        <v>0</v>
      </c>
      <c r="S170" s="147">
        <v>0</v>
      </c>
      <c r="T170" s="148">
        <f t="shared" si="23"/>
        <v>0</v>
      </c>
      <c r="AR170" s="149" t="s">
        <v>287</v>
      </c>
      <c r="AT170" s="149" t="s">
        <v>189</v>
      </c>
      <c r="AU170" s="149" t="s">
        <v>80</v>
      </c>
      <c r="AY170" s="17" t="s">
        <v>187</v>
      </c>
      <c r="BE170" s="150">
        <f t="shared" si="24"/>
        <v>0</v>
      </c>
      <c r="BF170" s="150">
        <f t="shared" si="25"/>
        <v>0</v>
      </c>
      <c r="BG170" s="150">
        <f t="shared" si="26"/>
        <v>0</v>
      </c>
      <c r="BH170" s="150">
        <f t="shared" si="27"/>
        <v>0</v>
      </c>
      <c r="BI170" s="150">
        <f t="shared" si="28"/>
        <v>0</v>
      </c>
      <c r="BJ170" s="17" t="s">
        <v>80</v>
      </c>
      <c r="BK170" s="150">
        <f t="shared" si="29"/>
        <v>0</v>
      </c>
      <c r="BL170" s="17" t="s">
        <v>287</v>
      </c>
      <c r="BM170" s="149" t="s">
        <v>647</v>
      </c>
    </row>
    <row r="171" spans="2:65" s="11" customFormat="1" ht="25.9" customHeight="1">
      <c r="B171" s="125"/>
      <c r="D171" s="126" t="s">
        <v>72</v>
      </c>
      <c r="E171" s="127" t="s">
        <v>2564</v>
      </c>
      <c r="F171" s="127" t="s">
        <v>2565</v>
      </c>
      <c r="I171" s="128"/>
      <c r="J171" s="129">
        <f>BK171</f>
        <v>0</v>
      </c>
      <c r="L171" s="125"/>
      <c r="M171" s="130"/>
      <c r="P171" s="131">
        <f>SUM(P172:P185)</f>
        <v>0</v>
      </c>
      <c r="R171" s="131">
        <f>SUM(R172:R185)</f>
        <v>0</v>
      </c>
      <c r="T171" s="132">
        <f>SUM(T172:T185)</f>
        <v>0</v>
      </c>
      <c r="AR171" s="126" t="s">
        <v>84</v>
      </c>
      <c r="AT171" s="133" t="s">
        <v>72</v>
      </c>
      <c r="AU171" s="133" t="s">
        <v>73</v>
      </c>
      <c r="AY171" s="126" t="s">
        <v>187</v>
      </c>
      <c r="BK171" s="134">
        <f>SUM(BK172:BK185)</f>
        <v>0</v>
      </c>
    </row>
    <row r="172" spans="2:65" s="1" customFormat="1" ht="21.75" customHeight="1">
      <c r="B172" s="32"/>
      <c r="C172" s="137" t="s">
        <v>427</v>
      </c>
      <c r="D172" s="137" t="s">
        <v>189</v>
      </c>
      <c r="E172" s="138" t="s">
        <v>2566</v>
      </c>
      <c r="F172" s="139" t="s">
        <v>2567</v>
      </c>
      <c r="G172" s="140" t="s">
        <v>406</v>
      </c>
      <c r="H172" s="141">
        <v>2</v>
      </c>
      <c r="I172" s="142"/>
      <c r="J172" s="143">
        <f t="shared" ref="J172:J185" si="30">ROUND(I172*H172,2)</f>
        <v>0</v>
      </c>
      <c r="K172" s="144"/>
      <c r="L172" s="32"/>
      <c r="M172" s="145" t="s">
        <v>1</v>
      </c>
      <c r="N172" s="146" t="s">
        <v>38</v>
      </c>
      <c r="P172" s="147">
        <f t="shared" ref="P172:P185" si="31">O172*H172</f>
        <v>0</v>
      </c>
      <c r="Q172" s="147">
        <v>0</v>
      </c>
      <c r="R172" s="147">
        <f t="shared" ref="R172:R185" si="32">Q172*H172</f>
        <v>0</v>
      </c>
      <c r="S172" s="147">
        <v>0</v>
      </c>
      <c r="T172" s="148">
        <f t="shared" ref="T172:T185" si="33">S172*H172</f>
        <v>0</v>
      </c>
      <c r="AR172" s="149" t="s">
        <v>287</v>
      </c>
      <c r="AT172" s="149" t="s">
        <v>189</v>
      </c>
      <c r="AU172" s="149" t="s">
        <v>80</v>
      </c>
      <c r="AY172" s="17" t="s">
        <v>187</v>
      </c>
      <c r="BE172" s="150">
        <f t="shared" ref="BE172:BE185" si="34">IF(N172="základní",J172,0)</f>
        <v>0</v>
      </c>
      <c r="BF172" s="150">
        <f t="shared" ref="BF172:BF185" si="35">IF(N172="snížená",J172,0)</f>
        <v>0</v>
      </c>
      <c r="BG172" s="150">
        <f t="shared" ref="BG172:BG185" si="36">IF(N172="zákl. přenesená",J172,0)</f>
        <v>0</v>
      </c>
      <c r="BH172" s="150">
        <f t="shared" ref="BH172:BH185" si="37">IF(N172="sníž. přenesená",J172,0)</f>
        <v>0</v>
      </c>
      <c r="BI172" s="150">
        <f t="shared" ref="BI172:BI185" si="38">IF(N172="nulová",J172,0)</f>
        <v>0</v>
      </c>
      <c r="BJ172" s="17" t="s">
        <v>80</v>
      </c>
      <c r="BK172" s="150">
        <f t="shared" ref="BK172:BK185" si="39">ROUND(I172*H172,2)</f>
        <v>0</v>
      </c>
      <c r="BL172" s="17" t="s">
        <v>287</v>
      </c>
      <c r="BM172" s="149" t="s">
        <v>656</v>
      </c>
    </row>
    <row r="173" spans="2:65" s="1" customFormat="1" ht="16.5" customHeight="1">
      <c r="B173" s="32"/>
      <c r="C173" s="137" t="s">
        <v>431</v>
      </c>
      <c r="D173" s="137" t="s">
        <v>189</v>
      </c>
      <c r="E173" s="138" t="s">
        <v>2568</v>
      </c>
      <c r="F173" s="139" t="s">
        <v>2569</v>
      </c>
      <c r="G173" s="140" t="s">
        <v>397</v>
      </c>
      <c r="H173" s="141">
        <v>252</v>
      </c>
      <c r="I173" s="142"/>
      <c r="J173" s="143">
        <f t="shared" si="30"/>
        <v>0</v>
      </c>
      <c r="K173" s="144"/>
      <c r="L173" s="32"/>
      <c r="M173" s="145" t="s">
        <v>1</v>
      </c>
      <c r="N173" s="146" t="s">
        <v>38</v>
      </c>
      <c r="P173" s="147">
        <f t="shared" si="31"/>
        <v>0</v>
      </c>
      <c r="Q173" s="147">
        <v>0</v>
      </c>
      <c r="R173" s="147">
        <f t="shared" si="32"/>
        <v>0</v>
      </c>
      <c r="S173" s="147">
        <v>0</v>
      </c>
      <c r="T173" s="148">
        <f t="shared" si="33"/>
        <v>0</v>
      </c>
      <c r="AR173" s="149" t="s">
        <v>287</v>
      </c>
      <c r="AT173" s="149" t="s">
        <v>189</v>
      </c>
      <c r="AU173" s="149" t="s">
        <v>80</v>
      </c>
      <c r="AY173" s="17" t="s">
        <v>187</v>
      </c>
      <c r="BE173" s="150">
        <f t="shared" si="34"/>
        <v>0</v>
      </c>
      <c r="BF173" s="150">
        <f t="shared" si="35"/>
        <v>0</v>
      </c>
      <c r="BG173" s="150">
        <f t="shared" si="36"/>
        <v>0</v>
      </c>
      <c r="BH173" s="150">
        <f t="shared" si="37"/>
        <v>0</v>
      </c>
      <c r="BI173" s="150">
        <f t="shared" si="38"/>
        <v>0</v>
      </c>
      <c r="BJ173" s="17" t="s">
        <v>80</v>
      </c>
      <c r="BK173" s="150">
        <f t="shared" si="39"/>
        <v>0</v>
      </c>
      <c r="BL173" s="17" t="s">
        <v>287</v>
      </c>
      <c r="BM173" s="149" t="s">
        <v>664</v>
      </c>
    </row>
    <row r="174" spans="2:65" s="1" customFormat="1" ht="16.5" customHeight="1">
      <c r="B174" s="32"/>
      <c r="C174" s="137" t="s">
        <v>435</v>
      </c>
      <c r="D174" s="137" t="s">
        <v>189</v>
      </c>
      <c r="E174" s="138" t="s">
        <v>2570</v>
      </c>
      <c r="F174" s="139" t="s">
        <v>2571</v>
      </c>
      <c r="G174" s="140" t="s">
        <v>397</v>
      </c>
      <c r="H174" s="141">
        <v>45</v>
      </c>
      <c r="I174" s="142"/>
      <c r="J174" s="143">
        <f t="shared" si="30"/>
        <v>0</v>
      </c>
      <c r="K174" s="144"/>
      <c r="L174" s="32"/>
      <c r="M174" s="145" t="s">
        <v>1</v>
      </c>
      <c r="N174" s="146" t="s">
        <v>38</v>
      </c>
      <c r="P174" s="147">
        <f t="shared" si="31"/>
        <v>0</v>
      </c>
      <c r="Q174" s="147">
        <v>0</v>
      </c>
      <c r="R174" s="147">
        <f t="shared" si="32"/>
        <v>0</v>
      </c>
      <c r="S174" s="147">
        <v>0</v>
      </c>
      <c r="T174" s="148">
        <f t="shared" si="33"/>
        <v>0</v>
      </c>
      <c r="AR174" s="149" t="s">
        <v>287</v>
      </c>
      <c r="AT174" s="149" t="s">
        <v>189</v>
      </c>
      <c r="AU174" s="149" t="s">
        <v>80</v>
      </c>
      <c r="AY174" s="17" t="s">
        <v>187</v>
      </c>
      <c r="BE174" s="150">
        <f t="shared" si="34"/>
        <v>0</v>
      </c>
      <c r="BF174" s="150">
        <f t="shared" si="35"/>
        <v>0</v>
      </c>
      <c r="BG174" s="150">
        <f t="shared" si="36"/>
        <v>0</v>
      </c>
      <c r="BH174" s="150">
        <f t="shared" si="37"/>
        <v>0</v>
      </c>
      <c r="BI174" s="150">
        <f t="shared" si="38"/>
        <v>0</v>
      </c>
      <c r="BJ174" s="17" t="s">
        <v>80</v>
      </c>
      <c r="BK174" s="150">
        <f t="shared" si="39"/>
        <v>0</v>
      </c>
      <c r="BL174" s="17" t="s">
        <v>287</v>
      </c>
      <c r="BM174" s="149" t="s">
        <v>679</v>
      </c>
    </row>
    <row r="175" spans="2:65" s="1" customFormat="1" ht="16.5" customHeight="1">
      <c r="B175" s="32"/>
      <c r="C175" s="137" t="s">
        <v>439</v>
      </c>
      <c r="D175" s="137" t="s">
        <v>189</v>
      </c>
      <c r="E175" s="138" t="s">
        <v>2572</v>
      </c>
      <c r="F175" s="139" t="s">
        <v>2573</v>
      </c>
      <c r="G175" s="140" t="s">
        <v>397</v>
      </c>
      <c r="H175" s="141">
        <v>17</v>
      </c>
      <c r="I175" s="142"/>
      <c r="J175" s="143">
        <f t="shared" si="30"/>
        <v>0</v>
      </c>
      <c r="K175" s="144"/>
      <c r="L175" s="32"/>
      <c r="M175" s="145" t="s">
        <v>1</v>
      </c>
      <c r="N175" s="146" t="s">
        <v>38</v>
      </c>
      <c r="P175" s="147">
        <f t="shared" si="31"/>
        <v>0</v>
      </c>
      <c r="Q175" s="147">
        <v>0</v>
      </c>
      <c r="R175" s="147">
        <f t="shared" si="32"/>
        <v>0</v>
      </c>
      <c r="S175" s="147">
        <v>0</v>
      </c>
      <c r="T175" s="148">
        <f t="shared" si="33"/>
        <v>0</v>
      </c>
      <c r="AR175" s="149" t="s">
        <v>287</v>
      </c>
      <c r="AT175" s="149" t="s">
        <v>189</v>
      </c>
      <c r="AU175" s="149" t="s">
        <v>80</v>
      </c>
      <c r="AY175" s="17" t="s">
        <v>187</v>
      </c>
      <c r="BE175" s="150">
        <f t="shared" si="34"/>
        <v>0</v>
      </c>
      <c r="BF175" s="150">
        <f t="shared" si="35"/>
        <v>0</v>
      </c>
      <c r="BG175" s="150">
        <f t="shared" si="36"/>
        <v>0</v>
      </c>
      <c r="BH175" s="150">
        <f t="shared" si="37"/>
        <v>0</v>
      </c>
      <c r="BI175" s="150">
        <f t="shared" si="38"/>
        <v>0</v>
      </c>
      <c r="BJ175" s="17" t="s">
        <v>80</v>
      </c>
      <c r="BK175" s="150">
        <f t="shared" si="39"/>
        <v>0</v>
      </c>
      <c r="BL175" s="17" t="s">
        <v>287</v>
      </c>
      <c r="BM175" s="149" t="s">
        <v>692</v>
      </c>
    </row>
    <row r="176" spans="2:65" s="1" customFormat="1" ht="16.5" customHeight="1">
      <c r="B176" s="32"/>
      <c r="C176" s="137" t="s">
        <v>443</v>
      </c>
      <c r="D176" s="137" t="s">
        <v>189</v>
      </c>
      <c r="E176" s="138" t="s">
        <v>2574</v>
      </c>
      <c r="F176" s="139" t="s">
        <v>2575</v>
      </c>
      <c r="G176" s="140" t="s">
        <v>397</v>
      </c>
      <c r="H176" s="141">
        <v>40</v>
      </c>
      <c r="I176" s="142"/>
      <c r="J176" s="143">
        <f t="shared" si="30"/>
        <v>0</v>
      </c>
      <c r="K176" s="144"/>
      <c r="L176" s="32"/>
      <c r="M176" s="145" t="s">
        <v>1</v>
      </c>
      <c r="N176" s="146" t="s">
        <v>38</v>
      </c>
      <c r="P176" s="147">
        <f t="shared" si="31"/>
        <v>0</v>
      </c>
      <c r="Q176" s="147">
        <v>0</v>
      </c>
      <c r="R176" s="147">
        <f t="shared" si="32"/>
        <v>0</v>
      </c>
      <c r="S176" s="147">
        <v>0</v>
      </c>
      <c r="T176" s="148">
        <f t="shared" si="33"/>
        <v>0</v>
      </c>
      <c r="AR176" s="149" t="s">
        <v>287</v>
      </c>
      <c r="AT176" s="149" t="s">
        <v>189</v>
      </c>
      <c r="AU176" s="149" t="s">
        <v>80</v>
      </c>
      <c r="AY176" s="17" t="s">
        <v>187</v>
      </c>
      <c r="BE176" s="150">
        <f t="shared" si="34"/>
        <v>0</v>
      </c>
      <c r="BF176" s="150">
        <f t="shared" si="35"/>
        <v>0</v>
      </c>
      <c r="BG176" s="150">
        <f t="shared" si="36"/>
        <v>0</v>
      </c>
      <c r="BH176" s="150">
        <f t="shared" si="37"/>
        <v>0</v>
      </c>
      <c r="BI176" s="150">
        <f t="shared" si="38"/>
        <v>0</v>
      </c>
      <c r="BJ176" s="17" t="s">
        <v>80</v>
      </c>
      <c r="BK176" s="150">
        <f t="shared" si="39"/>
        <v>0</v>
      </c>
      <c r="BL176" s="17" t="s">
        <v>287</v>
      </c>
      <c r="BM176" s="149" t="s">
        <v>702</v>
      </c>
    </row>
    <row r="177" spans="2:65" s="1" customFormat="1" ht="16.5" customHeight="1">
      <c r="B177" s="32"/>
      <c r="C177" s="137" t="s">
        <v>447</v>
      </c>
      <c r="D177" s="137" t="s">
        <v>189</v>
      </c>
      <c r="E177" s="138" t="s">
        <v>2576</v>
      </c>
      <c r="F177" s="139" t="s">
        <v>2577</v>
      </c>
      <c r="G177" s="140" t="s">
        <v>397</v>
      </c>
      <c r="H177" s="141">
        <v>8</v>
      </c>
      <c r="I177" s="142"/>
      <c r="J177" s="143">
        <f t="shared" si="30"/>
        <v>0</v>
      </c>
      <c r="K177" s="144"/>
      <c r="L177" s="32"/>
      <c r="M177" s="145" t="s">
        <v>1</v>
      </c>
      <c r="N177" s="146" t="s">
        <v>38</v>
      </c>
      <c r="P177" s="147">
        <f t="shared" si="31"/>
        <v>0</v>
      </c>
      <c r="Q177" s="147">
        <v>0</v>
      </c>
      <c r="R177" s="147">
        <f t="shared" si="32"/>
        <v>0</v>
      </c>
      <c r="S177" s="147">
        <v>0</v>
      </c>
      <c r="T177" s="148">
        <f t="shared" si="33"/>
        <v>0</v>
      </c>
      <c r="AR177" s="149" t="s">
        <v>287</v>
      </c>
      <c r="AT177" s="149" t="s">
        <v>189</v>
      </c>
      <c r="AU177" s="149" t="s">
        <v>80</v>
      </c>
      <c r="AY177" s="17" t="s">
        <v>187</v>
      </c>
      <c r="BE177" s="150">
        <f t="shared" si="34"/>
        <v>0</v>
      </c>
      <c r="BF177" s="150">
        <f t="shared" si="35"/>
        <v>0</v>
      </c>
      <c r="BG177" s="150">
        <f t="shared" si="36"/>
        <v>0</v>
      </c>
      <c r="BH177" s="150">
        <f t="shared" si="37"/>
        <v>0</v>
      </c>
      <c r="BI177" s="150">
        <f t="shared" si="38"/>
        <v>0</v>
      </c>
      <c r="BJ177" s="17" t="s">
        <v>80</v>
      </c>
      <c r="BK177" s="150">
        <f t="shared" si="39"/>
        <v>0</v>
      </c>
      <c r="BL177" s="17" t="s">
        <v>287</v>
      </c>
      <c r="BM177" s="149" t="s">
        <v>733</v>
      </c>
    </row>
    <row r="178" spans="2:65" s="1" customFormat="1" ht="16.5" customHeight="1">
      <c r="B178" s="32"/>
      <c r="C178" s="137" t="s">
        <v>451</v>
      </c>
      <c r="D178" s="137" t="s">
        <v>189</v>
      </c>
      <c r="E178" s="138" t="s">
        <v>2578</v>
      </c>
      <c r="F178" s="139" t="s">
        <v>2579</v>
      </c>
      <c r="G178" s="140" t="s">
        <v>397</v>
      </c>
      <c r="H178" s="141">
        <v>11</v>
      </c>
      <c r="I178" s="142"/>
      <c r="J178" s="143">
        <f t="shared" si="30"/>
        <v>0</v>
      </c>
      <c r="K178" s="144"/>
      <c r="L178" s="32"/>
      <c r="M178" s="145" t="s">
        <v>1</v>
      </c>
      <c r="N178" s="146" t="s">
        <v>38</v>
      </c>
      <c r="P178" s="147">
        <f t="shared" si="31"/>
        <v>0</v>
      </c>
      <c r="Q178" s="147">
        <v>0</v>
      </c>
      <c r="R178" s="147">
        <f t="shared" si="32"/>
        <v>0</v>
      </c>
      <c r="S178" s="147">
        <v>0</v>
      </c>
      <c r="T178" s="148">
        <f t="shared" si="33"/>
        <v>0</v>
      </c>
      <c r="AR178" s="149" t="s">
        <v>287</v>
      </c>
      <c r="AT178" s="149" t="s">
        <v>189</v>
      </c>
      <c r="AU178" s="149" t="s">
        <v>80</v>
      </c>
      <c r="AY178" s="17" t="s">
        <v>187</v>
      </c>
      <c r="BE178" s="150">
        <f t="shared" si="34"/>
        <v>0</v>
      </c>
      <c r="BF178" s="150">
        <f t="shared" si="35"/>
        <v>0</v>
      </c>
      <c r="BG178" s="150">
        <f t="shared" si="36"/>
        <v>0</v>
      </c>
      <c r="BH178" s="150">
        <f t="shared" si="37"/>
        <v>0</v>
      </c>
      <c r="BI178" s="150">
        <f t="shared" si="38"/>
        <v>0</v>
      </c>
      <c r="BJ178" s="17" t="s">
        <v>80</v>
      </c>
      <c r="BK178" s="150">
        <f t="shared" si="39"/>
        <v>0</v>
      </c>
      <c r="BL178" s="17" t="s">
        <v>287</v>
      </c>
      <c r="BM178" s="149" t="s">
        <v>747</v>
      </c>
    </row>
    <row r="179" spans="2:65" s="1" customFormat="1" ht="16.5" customHeight="1">
      <c r="B179" s="32"/>
      <c r="C179" s="137" t="s">
        <v>455</v>
      </c>
      <c r="D179" s="137" t="s">
        <v>189</v>
      </c>
      <c r="E179" s="138" t="s">
        <v>2580</v>
      </c>
      <c r="F179" s="139" t="s">
        <v>2581</v>
      </c>
      <c r="G179" s="140" t="s">
        <v>397</v>
      </c>
      <c r="H179" s="141">
        <v>4</v>
      </c>
      <c r="I179" s="142"/>
      <c r="J179" s="143">
        <f t="shared" si="30"/>
        <v>0</v>
      </c>
      <c r="K179" s="144"/>
      <c r="L179" s="32"/>
      <c r="M179" s="145" t="s">
        <v>1</v>
      </c>
      <c r="N179" s="146" t="s">
        <v>38</v>
      </c>
      <c r="P179" s="147">
        <f t="shared" si="31"/>
        <v>0</v>
      </c>
      <c r="Q179" s="147">
        <v>0</v>
      </c>
      <c r="R179" s="147">
        <f t="shared" si="32"/>
        <v>0</v>
      </c>
      <c r="S179" s="147">
        <v>0</v>
      </c>
      <c r="T179" s="148">
        <f t="shared" si="33"/>
        <v>0</v>
      </c>
      <c r="AR179" s="149" t="s">
        <v>287</v>
      </c>
      <c r="AT179" s="149" t="s">
        <v>189</v>
      </c>
      <c r="AU179" s="149" t="s">
        <v>80</v>
      </c>
      <c r="AY179" s="17" t="s">
        <v>187</v>
      </c>
      <c r="BE179" s="150">
        <f t="shared" si="34"/>
        <v>0</v>
      </c>
      <c r="BF179" s="150">
        <f t="shared" si="35"/>
        <v>0</v>
      </c>
      <c r="BG179" s="150">
        <f t="shared" si="36"/>
        <v>0</v>
      </c>
      <c r="BH179" s="150">
        <f t="shared" si="37"/>
        <v>0</v>
      </c>
      <c r="BI179" s="150">
        <f t="shared" si="38"/>
        <v>0</v>
      </c>
      <c r="BJ179" s="17" t="s">
        <v>80</v>
      </c>
      <c r="BK179" s="150">
        <f t="shared" si="39"/>
        <v>0</v>
      </c>
      <c r="BL179" s="17" t="s">
        <v>287</v>
      </c>
      <c r="BM179" s="149" t="s">
        <v>757</v>
      </c>
    </row>
    <row r="180" spans="2:65" s="1" customFormat="1" ht="16.5" customHeight="1">
      <c r="B180" s="32"/>
      <c r="C180" s="137" t="s">
        <v>459</v>
      </c>
      <c r="D180" s="137" t="s">
        <v>189</v>
      </c>
      <c r="E180" s="138" t="s">
        <v>2582</v>
      </c>
      <c r="F180" s="139" t="s">
        <v>2583</v>
      </c>
      <c r="G180" s="140" t="s">
        <v>397</v>
      </c>
      <c r="H180" s="141">
        <v>377</v>
      </c>
      <c r="I180" s="142"/>
      <c r="J180" s="143">
        <f t="shared" si="30"/>
        <v>0</v>
      </c>
      <c r="K180" s="144"/>
      <c r="L180" s="32"/>
      <c r="M180" s="145" t="s">
        <v>1</v>
      </c>
      <c r="N180" s="146" t="s">
        <v>38</v>
      </c>
      <c r="P180" s="147">
        <f t="shared" si="31"/>
        <v>0</v>
      </c>
      <c r="Q180" s="147">
        <v>0</v>
      </c>
      <c r="R180" s="147">
        <f t="shared" si="32"/>
        <v>0</v>
      </c>
      <c r="S180" s="147">
        <v>0</v>
      </c>
      <c r="T180" s="148">
        <f t="shared" si="33"/>
        <v>0</v>
      </c>
      <c r="AR180" s="149" t="s">
        <v>287</v>
      </c>
      <c r="AT180" s="149" t="s">
        <v>189</v>
      </c>
      <c r="AU180" s="149" t="s">
        <v>80</v>
      </c>
      <c r="AY180" s="17" t="s">
        <v>187</v>
      </c>
      <c r="BE180" s="150">
        <f t="shared" si="34"/>
        <v>0</v>
      </c>
      <c r="BF180" s="150">
        <f t="shared" si="35"/>
        <v>0</v>
      </c>
      <c r="BG180" s="150">
        <f t="shared" si="36"/>
        <v>0</v>
      </c>
      <c r="BH180" s="150">
        <f t="shared" si="37"/>
        <v>0</v>
      </c>
      <c r="BI180" s="150">
        <f t="shared" si="38"/>
        <v>0</v>
      </c>
      <c r="BJ180" s="17" t="s">
        <v>80</v>
      </c>
      <c r="BK180" s="150">
        <f t="shared" si="39"/>
        <v>0</v>
      </c>
      <c r="BL180" s="17" t="s">
        <v>287</v>
      </c>
      <c r="BM180" s="149" t="s">
        <v>768</v>
      </c>
    </row>
    <row r="181" spans="2:65" s="1" customFormat="1" ht="16.5" customHeight="1">
      <c r="B181" s="32"/>
      <c r="C181" s="137" t="s">
        <v>463</v>
      </c>
      <c r="D181" s="137" t="s">
        <v>189</v>
      </c>
      <c r="E181" s="138" t="s">
        <v>2584</v>
      </c>
      <c r="F181" s="139" t="s">
        <v>2585</v>
      </c>
      <c r="G181" s="140" t="s">
        <v>406</v>
      </c>
      <c r="H181" s="141">
        <v>76</v>
      </c>
      <c r="I181" s="142"/>
      <c r="J181" s="143">
        <f t="shared" si="30"/>
        <v>0</v>
      </c>
      <c r="K181" s="144"/>
      <c r="L181" s="32"/>
      <c r="M181" s="145" t="s">
        <v>1</v>
      </c>
      <c r="N181" s="146" t="s">
        <v>38</v>
      </c>
      <c r="P181" s="147">
        <f t="shared" si="31"/>
        <v>0</v>
      </c>
      <c r="Q181" s="147">
        <v>0</v>
      </c>
      <c r="R181" s="147">
        <f t="shared" si="32"/>
        <v>0</v>
      </c>
      <c r="S181" s="147">
        <v>0</v>
      </c>
      <c r="T181" s="148">
        <f t="shared" si="33"/>
        <v>0</v>
      </c>
      <c r="AR181" s="149" t="s">
        <v>287</v>
      </c>
      <c r="AT181" s="149" t="s">
        <v>189</v>
      </c>
      <c r="AU181" s="149" t="s">
        <v>80</v>
      </c>
      <c r="AY181" s="17" t="s">
        <v>187</v>
      </c>
      <c r="BE181" s="150">
        <f t="shared" si="34"/>
        <v>0</v>
      </c>
      <c r="BF181" s="150">
        <f t="shared" si="35"/>
        <v>0</v>
      </c>
      <c r="BG181" s="150">
        <f t="shared" si="36"/>
        <v>0</v>
      </c>
      <c r="BH181" s="150">
        <f t="shared" si="37"/>
        <v>0</v>
      </c>
      <c r="BI181" s="150">
        <f t="shared" si="38"/>
        <v>0</v>
      </c>
      <c r="BJ181" s="17" t="s">
        <v>80</v>
      </c>
      <c r="BK181" s="150">
        <f t="shared" si="39"/>
        <v>0</v>
      </c>
      <c r="BL181" s="17" t="s">
        <v>287</v>
      </c>
      <c r="BM181" s="149" t="s">
        <v>780</v>
      </c>
    </row>
    <row r="182" spans="2:65" s="1" customFormat="1" ht="16.5" customHeight="1">
      <c r="B182" s="32"/>
      <c r="C182" s="137" t="s">
        <v>467</v>
      </c>
      <c r="D182" s="137" t="s">
        <v>189</v>
      </c>
      <c r="E182" s="138" t="s">
        <v>2586</v>
      </c>
      <c r="F182" s="139" t="s">
        <v>2587</v>
      </c>
      <c r="G182" s="140" t="s">
        <v>406</v>
      </c>
      <c r="H182" s="141">
        <v>8</v>
      </c>
      <c r="I182" s="142"/>
      <c r="J182" s="143">
        <f t="shared" si="30"/>
        <v>0</v>
      </c>
      <c r="K182" s="144"/>
      <c r="L182" s="32"/>
      <c r="M182" s="145" t="s">
        <v>1</v>
      </c>
      <c r="N182" s="146" t="s">
        <v>38</v>
      </c>
      <c r="P182" s="147">
        <f t="shared" si="31"/>
        <v>0</v>
      </c>
      <c r="Q182" s="147">
        <v>0</v>
      </c>
      <c r="R182" s="147">
        <f t="shared" si="32"/>
        <v>0</v>
      </c>
      <c r="S182" s="147">
        <v>0</v>
      </c>
      <c r="T182" s="148">
        <f t="shared" si="33"/>
        <v>0</v>
      </c>
      <c r="AR182" s="149" t="s">
        <v>287</v>
      </c>
      <c r="AT182" s="149" t="s">
        <v>189</v>
      </c>
      <c r="AU182" s="149" t="s">
        <v>80</v>
      </c>
      <c r="AY182" s="17" t="s">
        <v>187</v>
      </c>
      <c r="BE182" s="150">
        <f t="shared" si="34"/>
        <v>0</v>
      </c>
      <c r="BF182" s="150">
        <f t="shared" si="35"/>
        <v>0</v>
      </c>
      <c r="BG182" s="150">
        <f t="shared" si="36"/>
        <v>0</v>
      </c>
      <c r="BH182" s="150">
        <f t="shared" si="37"/>
        <v>0</v>
      </c>
      <c r="BI182" s="150">
        <f t="shared" si="38"/>
        <v>0</v>
      </c>
      <c r="BJ182" s="17" t="s">
        <v>80</v>
      </c>
      <c r="BK182" s="150">
        <f t="shared" si="39"/>
        <v>0</v>
      </c>
      <c r="BL182" s="17" t="s">
        <v>287</v>
      </c>
      <c r="BM182" s="149" t="s">
        <v>789</v>
      </c>
    </row>
    <row r="183" spans="2:65" s="1" customFormat="1" ht="24.2" customHeight="1">
      <c r="B183" s="32"/>
      <c r="C183" s="137" t="s">
        <v>472</v>
      </c>
      <c r="D183" s="137" t="s">
        <v>189</v>
      </c>
      <c r="E183" s="138" t="s">
        <v>2588</v>
      </c>
      <c r="F183" s="139" t="s">
        <v>2589</v>
      </c>
      <c r="G183" s="140" t="s">
        <v>397</v>
      </c>
      <c r="H183" s="141">
        <v>73</v>
      </c>
      <c r="I183" s="142"/>
      <c r="J183" s="143">
        <f t="shared" si="30"/>
        <v>0</v>
      </c>
      <c r="K183" s="144"/>
      <c r="L183" s="32"/>
      <c r="M183" s="145" t="s">
        <v>1</v>
      </c>
      <c r="N183" s="146" t="s">
        <v>38</v>
      </c>
      <c r="P183" s="147">
        <f t="shared" si="31"/>
        <v>0</v>
      </c>
      <c r="Q183" s="147">
        <v>0</v>
      </c>
      <c r="R183" s="147">
        <f t="shared" si="32"/>
        <v>0</v>
      </c>
      <c r="S183" s="147">
        <v>0</v>
      </c>
      <c r="T183" s="148">
        <f t="shared" si="33"/>
        <v>0</v>
      </c>
      <c r="AR183" s="149" t="s">
        <v>287</v>
      </c>
      <c r="AT183" s="149" t="s">
        <v>189</v>
      </c>
      <c r="AU183" s="149" t="s">
        <v>80</v>
      </c>
      <c r="AY183" s="17" t="s">
        <v>187</v>
      </c>
      <c r="BE183" s="150">
        <f t="shared" si="34"/>
        <v>0</v>
      </c>
      <c r="BF183" s="150">
        <f t="shared" si="35"/>
        <v>0</v>
      </c>
      <c r="BG183" s="150">
        <f t="shared" si="36"/>
        <v>0</v>
      </c>
      <c r="BH183" s="150">
        <f t="shared" si="37"/>
        <v>0</v>
      </c>
      <c r="BI183" s="150">
        <f t="shared" si="38"/>
        <v>0</v>
      </c>
      <c r="BJ183" s="17" t="s">
        <v>80</v>
      </c>
      <c r="BK183" s="150">
        <f t="shared" si="39"/>
        <v>0</v>
      </c>
      <c r="BL183" s="17" t="s">
        <v>287</v>
      </c>
      <c r="BM183" s="149" t="s">
        <v>801</v>
      </c>
    </row>
    <row r="184" spans="2:65" s="1" customFormat="1" ht="21.75" customHeight="1">
      <c r="B184" s="32"/>
      <c r="C184" s="137" t="s">
        <v>479</v>
      </c>
      <c r="D184" s="137" t="s">
        <v>189</v>
      </c>
      <c r="E184" s="138" t="s">
        <v>2590</v>
      </c>
      <c r="F184" s="139" t="s">
        <v>2591</v>
      </c>
      <c r="G184" s="140" t="s">
        <v>406</v>
      </c>
      <c r="H184" s="141">
        <v>2</v>
      </c>
      <c r="I184" s="142"/>
      <c r="J184" s="143">
        <f t="shared" si="30"/>
        <v>0</v>
      </c>
      <c r="K184" s="144"/>
      <c r="L184" s="32"/>
      <c r="M184" s="145" t="s">
        <v>1</v>
      </c>
      <c r="N184" s="146" t="s">
        <v>38</v>
      </c>
      <c r="P184" s="147">
        <f t="shared" si="31"/>
        <v>0</v>
      </c>
      <c r="Q184" s="147">
        <v>0</v>
      </c>
      <c r="R184" s="147">
        <f t="shared" si="32"/>
        <v>0</v>
      </c>
      <c r="S184" s="147">
        <v>0</v>
      </c>
      <c r="T184" s="148">
        <f t="shared" si="33"/>
        <v>0</v>
      </c>
      <c r="AR184" s="149" t="s">
        <v>287</v>
      </c>
      <c r="AT184" s="149" t="s">
        <v>189</v>
      </c>
      <c r="AU184" s="149" t="s">
        <v>80</v>
      </c>
      <c r="AY184" s="17" t="s">
        <v>187</v>
      </c>
      <c r="BE184" s="150">
        <f t="shared" si="34"/>
        <v>0</v>
      </c>
      <c r="BF184" s="150">
        <f t="shared" si="35"/>
        <v>0</v>
      </c>
      <c r="BG184" s="150">
        <f t="shared" si="36"/>
        <v>0</v>
      </c>
      <c r="BH184" s="150">
        <f t="shared" si="37"/>
        <v>0</v>
      </c>
      <c r="BI184" s="150">
        <f t="shared" si="38"/>
        <v>0</v>
      </c>
      <c r="BJ184" s="17" t="s">
        <v>80</v>
      </c>
      <c r="BK184" s="150">
        <f t="shared" si="39"/>
        <v>0</v>
      </c>
      <c r="BL184" s="17" t="s">
        <v>287</v>
      </c>
      <c r="BM184" s="149" t="s">
        <v>813</v>
      </c>
    </row>
    <row r="185" spans="2:65" s="1" customFormat="1" ht="16.5" customHeight="1">
      <c r="B185" s="32"/>
      <c r="C185" s="137" t="s">
        <v>484</v>
      </c>
      <c r="D185" s="137" t="s">
        <v>189</v>
      </c>
      <c r="E185" s="138" t="s">
        <v>2592</v>
      </c>
      <c r="F185" s="139" t="s">
        <v>2593</v>
      </c>
      <c r="G185" s="140" t="s">
        <v>2509</v>
      </c>
      <c r="H185" s="198"/>
      <c r="I185" s="142"/>
      <c r="J185" s="143">
        <f t="shared" si="30"/>
        <v>0</v>
      </c>
      <c r="K185" s="144"/>
      <c r="L185" s="32"/>
      <c r="M185" s="145" t="s">
        <v>1</v>
      </c>
      <c r="N185" s="146" t="s">
        <v>38</v>
      </c>
      <c r="P185" s="147">
        <f t="shared" si="31"/>
        <v>0</v>
      </c>
      <c r="Q185" s="147">
        <v>0</v>
      </c>
      <c r="R185" s="147">
        <f t="shared" si="32"/>
        <v>0</v>
      </c>
      <c r="S185" s="147">
        <v>0</v>
      </c>
      <c r="T185" s="148">
        <f t="shared" si="33"/>
        <v>0</v>
      </c>
      <c r="AR185" s="149" t="s">
        <v>287</v>
      </c>
      <c r="AT185" s="149" t="s">
        <v>189</v>
      </c>
      <c r="AU185" s="149" t="s">
        <v>80</v>
      </c>
      <c r="AY185" s="17" t="s">
        <v>187</v>
      </c>
      <c r="BE185" s="150">
        <f t="shared" si="34"/>
        <v>0</v>
      </c>
      <c r="BF185" s="150">
        <f t="shared" si="35"/>
        <v>0</v>
      </c>
      <c r="BG185" s="150">
        <f t="shared" si="36"/>
        <v>0</v>
      </c>
      <c r="BH185" s="150">
        <f t="shared" si="37"/>
        <v>0</v>
      </c>
      <c r="BI185" s="150">
        <f t="shared" si="38"/>
        <v>0</v>
      </c>
      <c r="BJ185" s="17" t="s">
        <v>80</v>
      </c>
      <c r="BK185" s="150">
        <f t="shared" si="39"/>
        <v>0</v>
      </c>
      <c r="BL185" s="17" t="s">
        <v>287</v>
      </c>
      <c r="BM185" s="149" t="s">
        <v>823</v>
      </c>
    </row>
    <row r="186" spans="2:65" s="11" customFormat="1" ht="25.9" customHeight="1">
      <c r="B186" s="125"/>
      <c r="D186" s="126" t="s">
        <v>72</v>
      </c>
      <c r="E186" s="127" t="s">
        <v>2594</v>
      </c>
      <c r="F186" s="127" t="s">
        <v>2595</v>
      </c>
      <c r="I186" s="128"/>
      <c r="J186" s="129">
        <f>BK186</f>
        <v>0</v>
      </c>
      <c r="L186" s="125"/>
      <c r="M186" s="130"/>
      <c r="P186" s="131">
        <f>SUM(P187:P222)</f>
        <v>0</v>
      </c>
      <c r="R186" s="131">
        <f>SUM(R187:R222)</f>
        <v>0</v>
      </c>
      <c r="T186" s="132">
        <f>SUM(T187:T222)</f>
        <v>0</v>
      </c>
      <c r="AR186" s="126" t="s">
        <v>84</v>
      </c>
      <c r="AT186" s="133" t="s">
        <v>72</v>
      </c>
      <c r="AU186" s="133" t="s">
        <v>73</v>
      </c>
      <c r="AY186" s="126" t="s">
        <v>187</v>
      </c>
      <c r="BK186" s="134">
        <f>SUM(BK187:BK222)</f>
        <v>0</v>
      </c>
    </row>
    <row r="187" spans="2:65" s="1" customFormat="1" ht="16.5" customHeight="1">
      <c r="B187" s="32"/>
      <c r="C187" s="137" t="s">
        <v>494</v>
      </c>
      <c r="D187" s="137" t="s">
        <v>189</v>
      </c>
      <c r="E187" s="138" t="s">
        <v>2596</v>
      </c>
      <c r="F187" s="139" t="s">
        <v>2597</v>
      </c>
      <c r="G187" s="140" t="s">
        <v>406</v>
      </c>
      <c r="H187" s="141">
        <v>32</v>
      </c>
      <c r="I187" s="142"/>
      <c r="J187" s="143">
        <f t="shared" ref="J187:J222" si="40">ROUND(I187*H187,2)</f>
        <v>0</v>
      </c>
      <c r="K187" s="144"/>
      <c r="L187" s="32"/>
      <c r="M187" s="145" t="s">
        <v>1</v>
      </c>
      <c r="N187" s="146" t="s">
        <v>38</v>
      </c>
      <c r="P187" s="147">
        <f t="shared" ref="P187:P222" si="41">O187*H187</f>
        <v>0</v>
      </c>
      <c r="Q187" s="147">
        <v>0</v>
      </c>
      <c r="R187" s="147">
        <f t="shared" ref="R187:R222" si="42">Q187*H187</f>
        <v>0</v>
      </c>
      <c r="S187" s="147">
        <v>0</v>
      </c>
      <c r="T187" s="148">
        <f t="shared" ref="T187:T222" si="43">S187*H187</f>
        <v>0</v>
      </c>
      <c r="AR187" s="149" t="s">
        <v>287</v>
      </c>
      <c r="AT187" s="149" t="s">
        <v>189</v>
      </c>
      <c r="AU187" s="149" t="s">
        <v>80</v>
      </c>
      <c r="AY187" s="17" t="s">
        <v>187</v>
      </c>
      <c r="BE187" s="150">
        <f t="shared" ref="BE187:BE222" si="44">IF(N187="základní",J187,0)</f>
        <v>0</v>
      </c>
      <c r="BF187" s="150">
        <f t="shared" ref="BF187:BF222" si="45">IF(N187="snížená",J187,0)</f>
        <v>0</v>
      </c>
      <c r="BG187" s="150">
        <f t="shared" ref="BG187:BG222" si="46">IF(N187="zákl. přenesená",J187,0)</f>
        <v>0</v>
      </c>
      <c r="BH187" s="150">
        <f t="shared" ref="BH187:BH222" si="47">IF(N187="sníž. přenesená",J187,0)</f>
        <v>0</v>
      </c>
      <c r="BI187" s="150">
        <f t="shared" ref="BI187:BI222" si="48">IF(N187="nulová",J187,0)</f>
        <v>0</v>
      </c>
      <c r="BJ187" s="17" t="s">
        <v>80</v>
      </c>
      <c r="BK187" s="150">
        <f t="shared" ref="BK187:BK222" si="49">ROUND(I187*H187,2)</f>
        <v>0</v>
      </c>
      <c r="BL187" s="17" t="s">
        <v>287</v>
      </c>
      <c r="BM187" s="149" t="s">
        <v>845</v>
      </c>
    </row>
    <row r="188" spans="2:65" s="1" customFormat="1" ht="24.2" customHeight="1">
      <c r="B188" s="32"/>
      <c r="C188" s="137" t="s">
        <v>501</v>
      </c>
      <c r="D188" s="137" t="s">
        <v>189</v>
      </c>
      <c r="E188" s="138" t="s">
        <v>2598</v>
      </c>
      <c r="F188" s="139" t="s">
        <v>2599</v>
      </c>
      <c r="G188" s="140" t="s">
        <v>406</v>
      </c>
      <c r="H188" s="141">
        <v>44</v>
      </c>
      <c r="I188" s="142"/>
      <c r="J188" s="143">
        <f t="shared" si="40"/>
        <v>0</v>
      </c>
      <c r="K188" s="144"/>
      <c r="L188" s="32"/>
      <c r="M188" s="145" t="s">
        <v>1</v>
      </c>
      <c r="N188" s="146" t="s">
        <v>38</v>
      </c>
      <c r="P188" s="147">
        <f t="shared" si="41"/>
        <v>0</v>
      </c>
      <c r="Q188" s="147">
        <v>0</v>
      </c>
      <c r="R188" s="147">
        <f t="shared" si="42"/>
        <v>0</v>
      </c>
      <c r="S188" s="147">
        <v>0</v>
      </c>
      <c r="T188" s="148">
        <f t="shared" si="43"/>
        <v>0</v>
      </c>
      <c r="AR188" s="149" t="s">
        <v>287</v>
      </c>
      <c r="AT188" s="149" t="s">
        <v>189</v>
      </c>
      <c r="AU188" s="149" t="s">
        <v>80</v>
      </c>
      <c r="AY188" s="17" t="s">
        <v>187</v>
      </c>
      <c r="BE188" s="150">
        <f t="shared" si="44"/>
        <v>0</v>
      </c>
      <c r="BF188" s="150">
        <f t="shared" si="45"/>
        <v>0</v>
      </c>
      <c r="BG188" s="150">
        <f t="shared" si="46"/>
        <v>0</v>
      </c>
      <c r="BH188" s="150">
        <f t="shared" si="47"/>
        <v>0</v>
      </c>
      <c r="BI188" s="150">
        <f t="shared" si="48"/>
        <v>0</v>
      </c>
      <c r="BJ188" s="17" t="s">
        <v>80</v>
      </c>
      <c r="BK188" s="150">
        <f t="shared" si="49"/>
        <v>0</v>
      </c>
      <c r="BL188" s="17" t="s">
        <v>287</v>
      </c>
      <c r="BM188" s="149" t="s">
        <v>862</v>
      </c>
    </row>
    <row r="189" spans="2:65" s="1" customFormat="1" ht="24.2" customHeight="1">
      <c r="B189" s="32"/>
      <c r="C189" s="137" t="s">
        <v>506</v>
      </c>
      <c r="D189" s="137" t="s">
        <v>189</v>
      </c>
      <c r="E189" s="138" t="s">
        <v>2600</v>
      </c>
      <c r="F189" s="139" t="s">
        <v>2601</v>
      </c>
      <c r="G189" s="140" t="s">
        <v>406</v>
      </c>
      <c r="H189" s="141">
        <v>4</v>
      </c>
      <c r="I189" s="142"/>
      <c r="J189" s="143">
        <f t="shared" si="40"/>
        <v>0</v>
      </c>
      <c r="K189" s="144"/>
      <c r="L189" s="32"/>
      <c r="M189" s="145" t="s">
        <v>1</v>
      </c>
      <c r="N189" s="146" t="s">
        <v>38</v>
      </c>
      <c r="P189" s="147">
        <f t="shared" si="41"/>
        <v>0</v>
      </c>
      <c r="Q189" s="147">
        <v>0</v>
      </c>
      <c r="R189" s="147">
        <f t="shared" si="42"/>
        <v>0</v>
      </c>
      <c r="S189" s="147">
        <v>0</v>
      </c>
      <c r="T189" s="148">
        <f t="shared" si="43"/>
        <v>0</v>
      </c>
      <c r="AR189" s="149" t="s">
        <v>287</v>
      </c>
      <c r="AT189" s="149" t="s">
        <v>189</v>
      </c>
      <c r="AU189" s="149" t="s">
        <v>80</v>
      </c>
      <c r="AY189" s="17" t="s">
        <v>187</v>
      </c>
      <c r="BE189" s="150">
        <f t="shared" si="44"/>
        <v>0</v>
      </c>
      <c r="BF189" s="150">
        <f t="shared" si="45"/>
        <v>0</v>
      </c>
      <c r="BG189" s="150">
        <f t="shared" si="46"/>
        <v>0</v>
      </c>
      <c r="BH189" s="150">
        <f t="shared" si="47"/>
        <v>0</v>
      </c>
      <c r="BI189" s="150">
        <f t="shared" si="48"/>
        <v>0</v>
      </c>
      <c r="BJ189" s="17" t="s">
        <v>80</v>
      </c>
      <c r="BK189" s="150">
        <f t="shared" si="49"/>
        <v>0</v>
      </c>
      <c r="BL189" s="17" t="s">
        <v>287</v>
      </c>
      <c r="BM189" s="149" t="s">
        <v>871</v>
      </c>
    </row>
    <row r="190" spans="2:65" s="1" customFormat="1" ht="16.5" customHeight="1">
      <c r="B190" s="32"/>
      <c r="C190" s="137" t="s">
        <v>478</v>
      </c>
      <c r="D190" s="137" t="s">
        <v>189</v>
      </c>
      <c r="E190" s="138" t="s">
        <v>2602</v>
      </c>
      <c r="F190" s="139" t="s">
        <v>2603</v>
      </c>
      <c r="G190" s="140" t="s">
        <v>406</v>
      </c>
      <c r="H190" s="141">
        <v>16</v>
      </c>
      <c r="I190" s="142"/>
      <c r="J190" s="143">
        <f t="shared" si="40"/>
        <v>0</v>
      </c>
      <c r="K190" s="144"/>
      <c r="L190" s="32"/>
      <c r="M190" s="145" t="s">
        <v>1</v>
      </c>
      <c r="N190" s="146" t="s">
        <v>38</v>
      </c>
      <c r="P190" s="147">
        <f t="shared" si="41"/>
        <v>0</v>
      </c>
      <c r="Q190" s="147">
        <v>0</v>
      </c>
      <c r="R190" s="147">
        <f t="shared" si="42"/>
        <v>0</v>
      </c>
      <c r="S190" s="147">
        <v>0</v>
      </c>
      <c r="T190" s="148">
        <f t="shared" si="43"/>
        <v>0</v>
      </c>
      <c r="AR190" s="149" t="s">
        <v>287</v>
      </c>
      <c r="AT190" s="149" t="s">
        <v>189</v>
      </c>
      <c r="AU190" s="149" t="s">
        <v>80</v>
      </c>
      <c r="AY190" s="17" t="s">
        <v>187</v>
      </c>
      <c r="BE190" s="150">
        <f t="shared" si="44"/>
        <v>0</v>
      </c>
      <c r="BF190" s="150">
        <f t="shared" si="45"/>
        <v>0</v>
      </c>
      <c r="BG190" s="150">
        <f t="shared" si="46"/>
        <v>0</v>
      </c>
      <c r="BH190" s="150">
        <f t="shared" si="47"/>
        <v>0</v>
      </c>
      <c r="BI190" s="150">
        <f t="shared" si="48"/>
        <v>0</v>
      </c>
      <c r="BJ190" s="17" t="s">
        <v>80</v>
      </c>
      <c r="BK190" s="150">
        <f t="shared" si="49"/>
        <v>0</v>
      </c>
      <c r="BL190" s="17" t="s">
        <v>287</v>
      </c>
      <c r="BM190" s="149" t="s">
        <v>882</v>
      </c>
    </row>
    <row r="191" spans="2:65" s="1" customFormat="1" ht="16.5" customHeight="1">
      <c r="B191" s="32"/>
      <c r="C191" s="137" t="s">
        <v>515</v>
      </c>
      <c r="D191" s="137" t="s">
        <v>189</v>
      </c>
      <c r="E191" s="138" t="s">
        <v>2604</v>
      </c>
      <c r="F191" s="139" t="s">
        <v>2605</v>
      </c>
      <c r="G191" s="140" t="s">
        <v>406</v>
      </c>
      <c r="H191" s="141">
        <v>27</v>
      </c>
      <c r="I191" s="142"/>
      <c r="J191" s="143">
        <f t="shared" si="40"/>
        <v>0</v>
      </c>
      <c r="K191" s="144"/>
      <c r="L191" s="32"/>
      <c r="M191" s="145" t="s">
        <v>1</v>
      </c>
      <c r="N191" s="146" t="s">
        <v>38</v>
      </c>
      <c r="P191" s="147">
        <f t="shared" si="41"/>
        <v>0</v>
      </c>
      <c r="Q191" s="147">
        <v>0</v>
      </c>
      <c r="R191" s="147">
        <f t="shared" si="42"/>
        <v>0</v>
      </c>
      <c r="S191" s="147">
        <v>0</v>
      </c>
      <c r="T191" s="148">
        <f t="shared" si="43"/>
        <v>0</v>
      </c>
      <c r="AR191" s="149" t="s">
        <v>287</v>
      </c>
      <c r="AT191" s="149" t="s">
        <v>189</v>
      </c>
      <c r="AU191" s="149" t="s">
        <v>80</v>
      </c>
      <c r="AY191" s="17" t="s">
        <v>187</v>
      </c>
      <c r="BE191" s="150">
        <f t="shared" si="44"/>
        <v>0</v>
      </c>
      <c r="BF191" s="150">
        <f t="shared" si="45"/>
        <v>0</v>
      </c>
      <c r="BG191" s="150">
        <f t="shared" si="46"/>
        <v>0</v>
      </c>
      <c r="BH191" s="150">
        <f t="shared" si="47"/>
        <v>0</v>
      </c>
      <c r="BI191" s="150">
        <f t="shared" si="48"/>
        <v>0</v>
      </c>
      <c r="BJ191" s="17" t="s">
        <v>80</v>
      </c>
      <c r="BK191" s="150">
        <f t="shared" si="49"/>
        <v>0</v>
      </c>
      <c r="BL191" s="17" t="s">
        <v>287</v>
      </c>
      <c r="BM191" s="149" t="s">
        <v>891</v>
      </c>
    </row>
    <row r="192" spans="2:65" s="1" customFormat="1" ht="24.2" customHeight="1">
      <c r="B192" s="32"/>
      <c r="C192" s="137" t="s">
        <v>519</v>
      </c>
      <c r="D192" s="137" t="s">
        <v>189</v>
      </c>
      <c r="E192" s="138" t="s">
        <v>2606</v>
      </c>
      <c r="F192" s="139" t="s">
        <v>2607</v>
      </c>
      <c r="G192" s="140" t="s">
        <v>406</v>
      </c>
      <c r="H192" s="141">
        <v>26</v>
      </c>
      <c r="I192" s="142"/>
      <c r="J192" s="143">
        <f t="shared" si="40"/>
        <v>0</v>
      </c>
      <c r="K192" s="144"/>
      <c r="L192" s="32"/>
      <c r="M192" s="145" t="s">
        <v>1</v>
      </c>
      <c r="N192" s="146" t="s">
        <v>38</v>
      </c>
      <c r="P192" s="147">
        <f t="shared" si="41"/>
        <v>0</v>
      </c>
      <c r="Q192" s="147">
        <v>0</v>
      </c>
      <c r="R192" s="147">
        <f t="shared" si="42"/>
        <v>0</v>
      </c>
      <c r="S192" s="147">
        <v>0</v>
      </c>
      <c r="T192" s="148">
        <f t="shared" si="43"/>
        <v>0</v>
      </c>
      <c r="AR192" s="149" t="s">
        <v>287</v>
      </c>
      <c r="AT192" s="149" t="s">
        <v>189</v>
      </c>
      <c r="AU192" s="149" t="s">
        <v>80</v>
      </c>
      <c r="AY192" s="17" t="s">
        <v>187</v>
      </c>
      <c r="BE192" s="150">
        <f t="shared" si="44"/>
        <v>0</v>
      </c>
      <c r="BF192" s="150">
        <f t="shared" si="45"/>
        <v>0</v>
      </c>
      <c r="BG192" s="150">
        <f t="shared" si="46"/>
        <v>0</v>
      </c>
      <c r="BH192" s="150">
        <f t="shared" si="47"/>
        <v>0</v>
      </c>
      <c r="BI192" s="150">
        <f t="shared" si="48"/>
        <v>0</v>
      </c>
      <c r="BJ192" s="17" t="s">
        <v>80</v>
      </c>
      <c r="BK192" s="150">
        <f t="shared" si="49"/>
        <v>0</v>
      </c>
      <c r="BL192" s="17" t="s">
        <v>287</v>
      </c>
      <c r="BM192" s="149" t="s">
        <v>902</v>
      </c>
    </row>
    <row r="193" spans="2:65" s="1" customFormat="1" ht="24.2" customHeight="1">
      <c r="B193" s="32"/>
      <c r="C193" s="137" t="s">
        <v>524</v>
      </c>
      <c r="D193" s="137" t="s">
        <v>189</v>
      </c>
      <c r="E193" s="138" t="s">
        <v>2608</v>
      </c>
      <c r="F193" s="139" t="s">
        <v>2609</v>
      </c>
      <c r="G193" s="140" t="s">
        <v>406</v>
      </c>
      <c r="H193" s="141">
        <v>1</v>
      </c>
      <c r="I193" s="142"/>
      <c r="J193" s="143">
        <f t="shared" si="40"/>
        <v>0</v>
      </c>
      <c r="K193" s="144"/>
      <c r="L193" s="32"/>
      <c r="M193" s="145" t="s">
        <v>1</v>
      </c>
      <c r="N193" s="146" t="s">
        <v>38</v>
      </c>
      <c r="P193" s="147">
        <f t="shared" si="41"/>
        <v>0</v>
      </c>
      <c r="Q193" s="147">
        <v>0</v>
      </c>
      <c r="R193" s="147">
        <f t="shared" si="42"/>
        <v>0</v>
      </c>
      <c r="S193" s="147">
        <v>0</v>
      </c>
      <c r="T193" s="148">
        <f t="shared" si="43"/>
        <v>0</v>
      </c>
      <c r="AR193" s="149" t="s">
        <v>287</v>
      </c>
      <c r="AT193" s="149" t="s">
        <v>189</v>
      </c>
      <c r="AU193" s="149" t="s">
        <v>80</v>
      </c>
      <c r="AY193" s="17" t="s">
        <v>187</v>
      </c>
      <c r="BE193" s="150">
        <f t="shared" si="44"/>
        <v>0</v>
      </c>
      <c r="BF193" s="150">
        <f t="shared" si="45"/>
        <v>0</v>
      </c>
      <c r="BG193" s="150">
        <f t="shared" si="46"/>
        <v>0</v>
      </c>
      <c r="BH193" s="150">
        <f t="shared" si="47"/>
        <v>0</v>
      </c>
      <c r="BI193" s="150">
        <f t="shared" si="48"/>
        <v>0</v>
      </c>
      <c r="BJ193" s="17" t="s">
        <v>80</v>
      </c>
      <c r="BK193" s="150">
        <f t="shared" si="49"/>
        <v>0</v>
      </c>
      <c r="BL193" s="17" t="s">
        <v>287</v>
      </c>
      <c r="BM193" s="149" t="s">
        <v>911</v>
      </c>
    </row>
    <row r="194" spans="2:65" s="1" customFormat="1" ht="16.5" customHeight="1">
      <c r="B194" s="32"/>
      <c r="C194" s="137" t="s">
        <v>529</v>
      </c>
      <c r="D194" s="137" t="s">
        <v>189</v>
      </c>
      <c r="E194" s="138" t="s">
        <v>2610</v>
      </c>
      <c r="F194" s="139" t="s">
        <v>2611</v>
      </c>
      <c r="G194" s="140" t="s">
        <v>406</v>
      </c>
      <c r="H194" s="141">
        <v>2</v>
      </c>
      <c r="I194" s="142"/>
      <c r="J194" s="143">
        <f t="shared" si="40"/>
        <v>0</v>
      </c>
      <c r="K194" s="144"/>
      <c r="L194" s="32"/>
      <c r="M194" s="145" t="s">
        <v>1</v>
      </c>
      <c r="N194" s="146" t="s">
        <v>38</v>
      </c>
      <c r="P194" s="147">
        <f t="shared" si="41"/>
        <v>0</v>
      </c>
      <c r="Q194" s="147">
        <v>0</v>
      </c>
      <c r="R194" s="147">
        <f t="shared" si="42"/>
        <v>0</v>
      </c>
      <c r="S194" s="147">
        <v>0</v>
      </c>
      <c r="T194" s="148">
        <f t="shared" si="43"/>
        <v>0</v>
      </c>
      <c r="AR194" s="149" t="s">
        <v>287</v>
      </c>
      <c r="AT194" s="149" t="s">
        <v>189</v>
      </c>
      <c r="AU194" s="149" t="s">
        <v>80</v>
      </c>
      <c r="AY194" s="17" t="s">
        <v>187</v>
      </c>
      <c r="BE194" s="150">
        <f t="shared" si="44"/>
        <v>0</v>
      </c>
      <c r="BF194" s="150">
        <f t="shared" si="45"/>
        <v>0</v>
      </c>
      <c r="BG194" s="150">
        <f t="shared" si="46"/>
        <v>0</v>
      </c>
      <c r="BH194" s="150">
        <f t="shared" si="47"/>
        <v>0</v>
      </c>
      <c r="BI194" s="150">
        <f t="shared" si="48"/>
        <v>0</v>
      </c>
      <c r="BJ194" s="17" t="s">
        <v>80</v>
      </c>
      <c r="BK194" s="150">
        <f t="shared" si="49"/>
        <v>0</v>
      </c>
      <c r="BL194" s="17" t="s">
        <v>287</v>
      </c>
      <c r="BM194" s="149" t="s">
        <v>927</v>
      </c>
    </row>
    <row r="195" spans="2:65" s="1" customFormat="1" ht="24.2" customHeight="1">
      <c r="B195" s="32"/>
      <c r="C195" s="137" t="s">
        <v>534</v>
      </c>
      <c r="D195" s="137" t="s">
        <v>189</v>
      </c>
      <c r="E195" s="138" t="s">
        <v>2612</v>
      </c>
      <c r="F195" s="139" t="s">
        <v>2613</v>
      </c>
      <c r="G195" s="140" t="s">
        <v>406</v>
      </c>
      <c r="H195" s="141">
        <v>2</v>
      </c>
      <c r="I195" s="142"/>
      <c r="J195" s="143">
        <f t="shared" si="40"/>
        <v>0</v>
      </c>
      <c r="K195" s="144"/>
      <c r="L195" s="32"/>
      <c r="M195" s="145" t="s">
        <v>1</v>
      </c>
      <c r="N195" s="146" t="s">
        <v>38</v>
      </c>
      <c r="P195" s="147">
        <f t="shared" si="41"/>
        <v>0</v>
      </c>
      <c r="Q195" s="147">
        <v>0</v>
      </c>
      <c r="R195" s="147">
        <f t="shared" si="42"/>
        <v>0</v>
      </c>
      <c r="S195" s="147">
        <v>0</v>
      </c>
      <c r="T195" s="148">
        <f t="shared" si="43"/>
        <v>0</v>
      </c>
      <c r="AR195" s="149" t="s">
        <v>287</v>
      </c>
      <c r="AT195" s="149" t="s">
        <v>189</v>
      </c>
      <c r="AU195" s="149" t="s">
        <v>80</v>
      </c>
      <c r="AY195" s="17" t="s">
        <v>187</v>
      </c>
      <c r="BE195" s="150">
        <f t="shared" si="44"/>
        <v>0</v>
      </c>
      <c r="BF195" s="150">
        <f t="shared" si="45"/>
        <v>0</v>
      </c>
      <c r="BG195" s="150">
        <f t="shared" si="46"/>
        <v>0</v>
      </c>
      <c r="BH195" s="150">
        <f t="shared" si="47"/>
        <v>0</v>
      </c>
      <c r="BI195" s="150">
        <f t="shared" si="48"/>
        <v>0</v>
      </c>
      <c r="BJ195" s="17" t="s">
        <v>80</v>
      </c>
      <c r="BK195" s="150">
        <f t="shared" si="49"/>
        <v>0</v>
      </c>
      <c r="BL195" s="17" t="s">
        <v>287</v>
      </c>
      <c r="BM195" s="149" t="s">
        <v>935</v>
      </c>
    </row>
    <row r="196" spans="2:65" s="1" customFormat="1" ht="16.5" customHeight="1">
      <c r="B196" s="32"/>
      <c r="C196" s="137" t="s">
        <v>539</v>
      </c>
      <c r="D196" s="137" t="s">
        <v>189</v>
      </c>
      <c r="E196" s="138" t="s">
        <v>2614</v>
      </c>
      <c r="F196" s="139" t="s">
        <v>2615</v>
      </c>
      <c r="G196" s="140" t="s">
        <v>406</v>
      </c>
      <c r="H196" s="141">
        <v>3</v>
      </c>
      <c r="I196" s="142"/>
      <c r="J196" s="143">
        <f t="shared" si="40"/>
        <v>0</v>
      </c>
      <c r="K196" s="144"/>
      <c r="L196" s="32"/>
      <c r="M196" s="145" t="s">
        <v>1</v>
      </c>
      <c r="N196" s="146" t="s">
        <v>38</v>
      </c>
      <c r="P196" s="147">
        <f t="shared" si="41"/>
        <v>0</v>
      </c>
      <c r="Q196" s="147">
        <v>0</v>
      </c>
      <c r="R196" s="147">
        <f t="shared" si="42"/>
        <v>0</v>
      </c>
      <c r="S196" s="147">
        <v>0</v>
      </c>
      <c r="T196" s="148">
        <f t="shared" si="43"/>
        <v>0</v>
      </c>
      <c r="AR196" s="149" t="s">
        <v>287</v>
      </c>
      <c r="AT196" s="149" t="s">
        <v>189</v>
      </c>
      <c r="AU196" s="149" t="s">
        <v>80</v>
      </c>
      <c r="AY196" s="17" t="s">
        <v>187</v>
      </c>
      <c r="BE196" s="150">
        <f t="shared" si="44"/>
        <v>0</v>
      </c>
      <c r="BF196" s="150">
        <f t="shared" si="45"/>
        <v>0</v>
      </c>
      <c r="BG196" s="150">
        <f t="shared" si="46"/>
        <v>0</v>
      </c>
      <c r="BH196" s="150">
        <f t="shared" si="47"/>
        <v>0</v>
      </c>
      <c r="BI196" s="150">
        <f t="shared" si="48"/>
        <v>0</v>
      </c>
      <c r="BJ196" s="17" t="s">
        <v>80</v>
      </c>
      <c r="BK196" s="150">
        <f t="shared" si="49"/>
        <v>0</v>
      </c>
      <c r="BL196" s="17" t="s">
        <v>287</v>
      </c>
      <c r="BM196" s="149" t="s">
        <v>943</v>
      </c>
    </row>
    <row r="197" spans="2:65" s="1" customFormat="1" ht="24.2" customHeight="1">
      <c r="B197" s="32"/>
      <c r="C197" s="137" t="s">
        <v>543</v>
      </c>
      <c r="D197" s="137" t="s">
        <v>189</v>
      </c>
      <c r="E197" s="138" t="s">
        <v>2616</v>
      </c>
      <c r="F197" s="139" t="s">
        <v>2617</v>
      </c>
      <c r="G197" s="140" t="s">
        <v>406</v>
      </c>
      <c r="H197" s="141">
        <v>1</v>
      </c>
      <c r="I197" s="142"/>
      <c r="J197" s="143">
        <f t="shared" si="40"/>
        <v>0</v>
      </c>
      <c r="K197" s="144"/>
      <c r="L197" s="32"/>
      <c r="M197" s="145" t="s">
        <v>1</v>
      </c>
      <c r="N197" s="146" t="s">
        <v>38</v>
      </c>
      <c r="P197" s="147">
        <f t="shared" si="41"/>
        <v>0</v>
      </c>
      <c r="Q197" s="147">
        <v>0</v>
      </c>
      <c r="R197" s="147">
        <f t="shared" si="42"/>
        <v>0</v>
      </c>
      <c r="S197" s="147">
        <v>0</v>
      </c>
      <c r="T197" s="148">
        <f t="shared" si="43"/>
        <v>0</v>
      </c>
      <c r="AR197" s="149" t="s">
        <v>287</v>
      </c>
      <c r="AT197" s="149" t="s">
        <v>189</v>
      </c>
      <c r="AU197" s="149" t="s">
        <v>80</v>
      </c>
      <c r="AY197" s="17" t="s">
        <v>187</v>
      </c>
      <c r="BE197" s="150">
        <f t="shared" si="44"/>
        <v>0</v>
      </c>
      <c r="BF197" s="150">
        <f t="shared" si="45"/>
        <v>0</v>
      </c>
      <c r="BG197" s="150">
        <f t="shared" si="46"/>
        <v>0</v>
      </c>
      <c r="BH197" s="150">
        <f t="shared" si="47"/>
        <v>0</v>
      </c>
      <c r="BI197" s="150">
        <f t="shared" si="48"/>
        <v>0</v>
      </c>
      <c r="BJ197" s="17" t="s">
        <v>80</v>
      </c>
      <c r="BK197" s="150">
        <f t="shared" si="49"/>
        <v>0</v>
      </c>
      <c r="BL197" s="17" t="s">
        <v>287</v>
      </c>
      <c r="BM197" s="149" t="s">
        <v>958</v>
      </c>
    </row>
    <row r="198" spans="2:65" s="1" customFormat="1" ht="24.2" customHeight="1">
      <c r="B198" s="32"/>
      <c r="C198" s="137" t="s">
        <v>548</v>
      </c>
      <c r="D198" s="137" t="s">
        <v>189</v>
      </c>
      <c r="E198" s="138" t="s">
        <v>2618</v>
      </c>
      <c r="F198" s="139" t="s">
        <v>2619</v>
      </c>
      <c r="G198" s="140" t="s">
        <v>406</v>
      </c>
      <c r="H198" s="141">
        <v>8</v>
      </c>
      <c r="I198" s="142"/>
      <c r="J198" s="143">
        <f t="shared" si="40"/>
        <v>0</v>
      </c>
      <c r="K198" s="144"/>
      <c r="L198" s="32"/>
      <c r="M198" s="145" t="s">
        <v>1</v>
      </c>
      <c r="N198" s="146" t="s">
        <v>38</v>
      </c>
      <c r="P198" s="147">
        <f t="shared" si="41"/>
        <v>0</v>
      </c>
      <c r="Q198" s="147">
        <v>0</v>
      </c>
      <c r="R198" s="147">
        <f t="shared" si="42"/>
        <v>0</v>
      </c>
      <c r="S198" s="147">
        <v>0</v>
      </c>
      <c r="T198" s="148">
        <f t="shared" si="43"/>
        <v>0</v>
      </c>
      <c r="AR198" s="149" t="s">
        <v>287</v>
      </c>
      <c r="AT198" s="149" t="s">
        <v>189</v>
      </c>
      <c r="AU198" s="149" t="s">
        <v>80</v>
      </c>
      <c r="AY198" s="17" t="s">
        <v>187</v>
      </c>
      <c r="BE198" s="150">
        <f t="shared" si="44"/>
        <v>0</v>
      </c>
      <c r="BF198" s="150">
        <f t="shared" si="45"/>
        <v>0</v>
      </c>
      <c r="BG198" s="150">
        <f t="shared" si="46"/>
        <v>0</v>
      </c>
      <c r="BH198" s="150">
        <f t="shared" si="47"/>
        <v>0</v>
      </c>
      <c r="BI198" s="150">
        <f t="shared" si="48"/>
        <v>0</v>
      </c>
      <c r="BJ198" s="17" t="s">
        <v>80</v>
      </c>
      <c r="BK198" s="150">
        <f t="shared" si="49"/>
        <v>0</v>
      </c>
      <c r="BL198" s="17" t="s">
        <v>287</v>
      </c>
      <c r="BM198" s="149" t="s">
        <v>964</v>
      </c>
    </row>
    <row r="199" spans="2:65" s="1" customFormat="1" ht="21.75" customHeight="1">
      <c r="B199" s="32"/>
      <c r="C199" s="137" t="s">
        <v>554</v>
      </c>
      <c r="D199" s="137" t="s">
        <v>189</v>
      </c>
      <c r="E199" s="138" t="s">
        <v>2620</v>
      </c>
      <c r="F199" s="139" t="s">
        <v>2621</v>
      </c>
      <c r="G199" s="140" t="s">
        <v>406</v>
      </c>
      <c r="H199" s="141">
        <v>3</v>
      </c>
      <c r="I199" s="142"/>
      <c r="J199" s="143">
        <f t="shared" si="40"/>
        <v>0</v>
      </c>
      <c r="K199" s="144"/>
      <c r="L199" s="32"/>
      <c r="M199" s="145" t="s">
        <v>1</v>
      </c>
      <c r="N199" s="146" t="s">
        <v>38</v>
      </c>
      <c r="P199" s="147">
        <f t="shared" si="41"/>
        <v>0</v>
      </c>
      <c r="Q199" s="147">
        <v>0</v>
      </c>
      <c r="R199" s="147">
        <f t="shared" si="42"/>
        <v>0</v>
      </c>
      <c r="S199" s="147">
        <v>0</v>
      </c>
      <c r="T199" s="148">
        <f t="shared" si="43"/>
        <v>0</v>
      </c>
      <c r="AR199" s="149" t="s">
        <v>287</v>
      </c>
      <c r="AT199" s="149" t="s">
        <v>189</v>
      </c>
      <c r="AU199" s="149" t="s">
        <v>80</v>
      </c>
      <c r="AY199" s="17" t="s">
        <v>187</v>
      </c>
      <c r="BE199" s="150">
        <f t="shared" si="44"/>
        <v>0</v>
      </c>
      <c r="BF199" s="150">
        <f t="shared" si="45"/>
        <v>0</v>
      </c>
      <c r="BG199" s="150">
        <f t="shared" si="46"/>
        <v>0</v>
      </c>
      <c r="BH199" s="150">
        <f t="shared" si="47"/>
        <v>0</v>
      </c>
      <c r="BI199" s="150">
        <f t="shared" si="48"/>
        <v>0</v>
      </c>
      <c r="BJ199" s="17" t="s">
        <v>80</v>
      </c>
      <c r="BK199" s="150">
        <f t="shared" si="49"/>
        <v>0</v>
      </c>
      <c r="BL199" s="17" t="s">
        <v>287</v>
      </c>
      <c r="BM199" s="149" t="s">
        <v>972</v>
      </c>
    </row>
    <row r="200" spans="2:65" s="1" customFormat="1" ht="24.2" customHeight="1">
      <c r="B200" s="32"/>
      <c r="C200" s="137" t="s">
        <v>559</v>
      </c>
      <c r="D200" s="137" t="s">
        <v>189</v>
      </c>
      <c r="E200" s="138" t="s">
        <v>2622</v>
      </c>
      <c r="F200" s="139" t="s">
        <v>2623</v>
      </c>
      <c r="G200" s="140" t="s">
        <v>406</v>
      </c>
      <c r="H200" s="141">
        <v>3</v>
      </c>
      <c r="I200" s="142"/>
      <c r="J200" s="143">
        <f t="shared" si="40"/>
        <v>0</v>
      </c>
      <c r="K200" s="144"/>
      <c r="L200" s="32"/>
      <c r="M200" s="145" t="s">
        <v>1</v>
      </c>
      <c r="N200" s="146" t="s">
        <v>38</v>
      </c>
      <c r="P200" s="147">
        <f t="shared" si="41"/>
        <v>0</v>
      </c>
      <c r="Q200" s="147">
        <v>0</v>
      </c>
      <c r="R200" s="147">
        <f t="shared" si="42"/>
        <v>0</v>
      </c>
      <c r="S200" s="147">
        <v>0</v>
      </c>
      <c r="T200" s="148">
        <f t="shared" si="43"/>
        <v>0</v>
      </c>
      <c r="AR200" s="149" t="s">
        <v>287</v>
      </c>
      <c r="AT200" s="149" t="s">
        <v>189</v>
      </c>
      <c r="AU200" s="149" t="s">
        <v>80</v>
      </c>
      <c r="AY200" s="17" t="s">
        <v>187</v>
      </c>
      <c r="BE200" s="150">
        <f t="shared" si="44"/>
        <v>0</v>
      </c>
      <c r="BF200" s="150">
        <f t="shared" si="45"/>
        <v>0</v>
      </c>
      <c r="BG200" s="150">
        <f t="shared" si="46"/>
        <v>0</v>
      </c>
      <c r="BH200" s="150">
        <f t="shared" si="47"/>
        <v>0</v>
      </c>
      <c r="BI200" s="150">
        <f t="shared" si="48"/>
        <v>0</v>
      </c>
      <c r="BJ200" s="17" t="s">
        <v>80</v>
      </c>
      <c r="BK200" s="150">
        <f t="shared" si="49"/>
        <v>0</v>
      </c>
      <c r="BL200" s="17" t="s">
        <v>287</v>
      </c>
      <c r="BM200" s="149" t="s">
        <v>984</v>
      </c>
    </row>
    <row r="201" spans="2:65" s="1" customFormat="1" ht="16.5" customHeight="1">
      <c r="B201" s="32"/>
      <c r="C201" s="137" t="s">
        <v>565</v>
      </c>
      <c r="D201" s="137" t="s">
        <v>189</v>
      </c>
      <c r="E201" s="138" t="s">
        <v>2624</v>
      </c>
      <c r="F201" s="139" t="s">
        <v>2625</v>
      </c>
      <c r="G201" s="140" t="s">
        <v>406</v>
      </c>
      <c r="H201" s="141">
        <v>3</v>
      </c>
      <c r="I201" s="142"/>
      <c r="J201" s="143">
        <f t="shared" si="40"/>
        <v>0</v>
      </c>
      <c r="K201" s="144"/>
      <c r="L201" s="32"/>
      <c r="M201" s="145" t="s">
        <v>1</v>
      </c>
      <c r="N201" s="146" t="s">
        <v>38</v>
      </c>
      <c r="P201" s="147">
        <f t="shared" si="41"/>
        <v>0</v>
      </c>
      <c r="Q201" s="147">
        <v>0</v>
      </c>
      <c r="R201" s="147">
        <f t="shared" si="42"/>
        <v>0</v>
      </c>
      <c r="S201" s="147">
        <v>0</v>
      </c>
      <c r="T201" s="148">
        <f t="shared" si="43"/>
        <v>0</v>
      </c>
      <c r="AR201" s="149" t="s">
        <v>287</v>
      </c>
      <c r="AT201" s="149" t="s">
        <v>189</v>
      </c>
      <c r="AU201" s="149" t="s">
        <v>80</v>
      </c>
      <c r="AY201" s="17" t="s">
        <v>187</v>
      </c>
      <c r="BE201" s="150">
        <f t="shared" si="44"/>
        <v>0</v>
      </c>
      <c r="BF201" s="150">
        <f t="shared" si="45"/>
        <v>0</v>
      </c>
      <c r="BG201" s="150">
        <f t="shared" si="46"/>
        <v>0</v>
      </c>
      <c r="BH201" s="150">
        <f t="shared" si="47"/>
        <v>0</v>
      </c>
      <c r="BI201" s="150">
        <f t="shared" si="48"/>
        <v>0</v>
      </c>
      <c r="BJ201" s="17" t="s">
        <v>80</v>
      </c>
      <c r="BK201" s="150">
        <f t="shared" si="49"/>
        <v>0</v>
      </c>
      <c r="BL201" s="17" t="s">
        <v>287</v>
      </c>
      <c r="BM201" s="149" t="s">
        <v>994</v>
      </c>
    </row>
    <row r="202" spans="2:65" s="1" customFormat="1" ht="24.2" customHeight="1">
      <c r="B202" s="32"/>
      <c r="C202" s="137" t="s">
        <v>573</v>
      </c>
      <c r="D202" s="137" t="s">
        <v>189</v>
      </c>
      <c r="E202" s="138" t="s">
        <v>2626</v>
      </c>
      <c r="F202" s="139" t="s">
        <v>2627</v>
      </c>
      <c r="G202" s="140" t="s">
        <v>406</v>
      </c>
      <c r="H202" s="141">
        <v>4</v>
      </c>
      <c r="I202" s="142"/>
      <c r="J202" s="143">
        <f t="shared" si="40"/>
        <v>0</v>
      </c>
      <c r="K202" s="144"/>
      <c r="L202" s="32"/>
      <c r="M202" s="145" t="s">
        <v>1</v>
      </c>
      <c r="N202" s="146" t="s">
        <v>38</v>
      </c>
      <c r="P202" s="147">
        <f t="shared" si="41"/>
        <v>0</v>
      </c>
      <c r="Q202" s="147">
        <v>0</v>
      </c>
      <c r="R202" s="147">
        <f t="shared" si="42"/>
        <v>0</v>
      </c>
      <c r="S202" s="147">
        <v>0</v>
      </c>
      <c r="T202" s="148">
        <f t="shared" si="43"/>
        <v>0</v>
      </c>
      <c r="AR202" s="149" t="s">
        <v>287</v>
      </c>
      <c r="AT202" s="149" t="s">
        <v>189</v>
      </c>
      <c r="AU202" s="149" t="s">
        <v>80</v>
      </c>
      <c r="AY202" s="17" t="s">
        <v>187</v>
      </c>
      <c r="BE202" s="150">
        <f t="shared" si="44"/>
        <v>0</v>
      </c>
      <c r="BF202" s="150">
        <f t="shared" si="45"/>
        <v>0</v>
      </c>
      <c r="BG202" s="150">
        <f t="shared" si="46"/>
        <v>0</v>
      </c>
      <c r="BH202" s="150">
        <f t="shared" si="47"/>
        <v>0</v>
      </c>
      <c r="BI202" s="150">
        <f t="shared" si="48"/>
        <v>0</v>
      </c>
      <c r="BJ202" s="17" t="s">
        <v>80</v>
      </c>
      <c r="BK202" s="150">
        <f t="shared" si="49"/>
        <v>0</v>
      </c>
      <c r="BL202" s="17" t="s">
        <v>287</v>
      </c>
      <c r="BM202" s="149" t="s">
        <v>1003</v>
      </c>
    </row>
    <row r="203" spans="2:65" s="1" customFormat="1" ht="21.75" customHeight="1">
      <c r="B203" s="32"/>
      <c r="C203" s="137" t="s">
        <v>580</v>
      </c>
      <c r="D203" s="137" t="s">
        <v>189</v>
      </c>
      <c r="E203" s="138" t="s">
        <v>2628</v>
      </c>
      <c r="F203" s="139" t="s">
        <v>2629</v>
      </c>
      <c r="G203" s="140" t="s">
        <v>406</v>
      </c>
      <c r="H203" s="141">
        <v>1</v>
      </c>
      <c r="I203" s="142"/>
      <c r="J203" s="143">
        <f t="shared" si="40"/>
        <v>0</v>
      </c>
      <c r="K203" s="144"/>
      <c r="L203" s="32"/>
      <c r="M203" s="145" t="s">
        <v>1</v>
      </c>
      <c r="N203" s="146" t="s">
        <v>38</v>
      </c>
      <c r="P203" s="147">
        <f t="shared" si="41"/>
        <v>0</v>
      </c>
      <c r="Q203" s="147">
        <v>0</v>
      </c>
      <c r="R203" s="147">
        <f t="shared" si="42"/>
        <v>0</v>
      </c>
      <c r="S203" s="147">
        <v>0</v>
      </c>
      <c r="T203" s="148">
        <f t="shared" si="43"/>
        <v>0</v>
      </c>
      <c r="AR203" s="149" t="s">
        <v>287</v>
      </c>
      <c r="AT203" s="149" t="s">
        <v>189</v>
      </c>
      <c r="AU203" s="149" t="s">
        <v>80</v>
      </c>
      <c r="AY203" s="17" t="s">
        <v>187</v>
      </c>
      <c r="BE203" s="150">
        <f t="shared" si="44"/>
        <v>0</v>
      </c>
      <c r="BF203" s="150">
        <f t="shared" si="45"/>
        <v>0</v>
      </c>
      <c r="BG203" s="150">
        <f t="shared" si="46"/>
        <v>0</v>
      </c>
      <c r="BH203" s="150">
        <f t="shared" si="47"/>
        <v>0</v>
      </c>
      <c r="BI203" s="150">
        <f t="shared" si="48"/>
        <v>0</v>
      </c>
      <c r="BJ203" s="17" t="s">
        <v>80</v>
      </c>
      <c r="BK203" s="150">
        <f t="shared" si="49"/>
        <v>0</v>
      </c>
      <c r="BL203" s="17" t="s">
        <v>287</v>
      </c>
      <c r="BM203" s="149" t="s">
        <v>1012</v>
      </c>
    </row>
    <row r="204" spans="2:65" s="1" customFormat="1" ht="24.2" customHeight="1">
      <c r="B204" s="32"/>
      <c r="C204" s="137" t="s">
        <v>585</v>
      </c>
      <c r="D204" s="137" t="s">
        <v>189</v>
      </c>
      <c r="E204" s="138" t="s">
        <v>2630</v>
      </c>
      <c r="F204" s="139" t="s">
        <v>2631</v>
      </c>
      <c r="G204" s="140" t="s">
        <v>406</v>
      </c>
      <c r="H204" s="141">
        <v>1</v>
      </c>
      <c r="I204" s="142"/>
      <c r="J204" s="143">
        <f t="shared" si="40"/>
        <v>0</v>
      </c>
      <c r="K204" s="144"/>
      <c r="L204" s="32"/>
      <c r="M204" s="145" t="s">
        <v>1</v>
      </c>
      <c r="N204" s="146" t="s">
        <v>38</v>
      </c>
      <c r="P204" s="147">
        <f t="shared" si="41"/>
        <v>0</v>
      </c>
      <c r="Q204" s="147">
        <v>0</v>
      </c>
      <c r="R204" s="147">
        <f t="shared" si="42"/>
        <v>0</v>
      </c>
      <c r="S204" s="147">
        <v>0</v>
      </c>
      <c r="T204" s="148">
        <f t="shared" si="43"/>
        <v>0</v>
      </c>
      <c r="AR204" s="149" t="s">
        <v>287</v>
      </c>
      <c r="AT204" s="149" t="s">
        <v>189</v>
      </c>
      <c r="AU204" s="149" t="s">
        <v>80</v>
      </c>
      <c r="AY204" s="17" t="s">
        <v>187</v>
      </c>
      <c r="BE204" s="150">
        <f t="shared" si="44"/>
        <v>0</v>
      </c>
      <c r="BF204" s="150">
        <f t="shared" si="45"/>
        <v>0</v>
      </c>
      <c r="BG204" s="150">
        <f t="shared" si="46"/>
        <v>0</v>
      </c>
      <c r="BH204" s="150">
        <f t="shared" si="47"/>
        <v>0</v>
      </c>
      <c r="BI204" s="150">
        <f t="shared" si="48"/>
        <v>0</v>
      </c>
      <c r="BJ204" s="17" t="s">
        <v>80</v>
      </c>
      <c r="BK204" s="150">
        <f t="shared" si="49"/>
        <v>0</v>
      </c>
      <c r="BL204" s="17" t="s">
        <v>287</v>
      </c>
      <c r="BM204" s="149" t="s">
        <v>1022</v>
      </c>
    </row>
    <row r="205" spans="2:65" s="1" customFormat="1" ht="24.2" customHeight="1">
      <c r="B205" s="32"/>
      <c r="C205" s="137" t="s">
        <v>589</v>
      </c>
      <c r="D205" s="137" t="s">
        <v>189</v>
      </c>
      <c r="E205" s="138" t="s">
        <v>2632</v>
      </c>
      <c r="F205" s="139" t="s">
        <v>2633</v>
      </c>
      <c r="G205" s="140" t="s">
        <v>406</v>
      </c>
      <c r="H205" s="141">
        <v>4</v>
      </c>
      <c r="I205" s="142"/>
      <c r="J205" s="143">
        <f t="shared" si="40"/>
        <v>0</v>
      </c>
      <c r="K205" s="144"/>
      <c r="L205" s="32"/>
      <c r="M205" s="145" t="s">
        <v>1</v>
      </c>
      <c r="N205" s="146" t="s">
        <v>38</v>
      </c>
      <c r="P205" s="147">
        <f t="shared" si="41"/>
        <v>0</v>
      </c>
      <c r="Q205" s="147">
        <v>0</v>
      </c>
      <c r="R205" s="147">
        <f t="shared" si="42"/>
        <v>0</v>
      </c>
      <c r="S205" s="147">
        <v>0</v>
      </c>
      <c r="T205" s="148">
        <f t="shared" si="43"/>
        <v>0</v>
      </c>
      <c r="AR205" s="149" t="s">
        <v>287</v>
      </c>
      <c r="AT205" s="149" t="s">
        <v>189</v>
      </c>
      <c r="AU205" s="149" t="s">
        <v>80</v>
      </c>
      <c r="AY205" s="17" t="s">
        <v>187</v>
      </c>
      <c r="BE205" s="150">
        <f t="shared" si="44"/>
        <v>0</v>
      </c>
      <c r="BF205" s="150">
        <f t="shared" si="45"/>
        <v>0</v>
      </c>
      <c r="BG205" s="150">
        <f t="shared" si="46"/>
        <v>0</v>
      </c>
      <c r="BH205" s="150">
        <f t="shared" si="47"/>
        <v>0</v>
      </c>
      <c r="BI205" s="150">
        <f t="shared" si="48"/>
        <v>0</v>
      </c>
      <c r="BJ205" s="17" t="s">
        <v>80</v>
      </c>
      <c r="BK205" s="150">
        <f t="shared" si="49"/>
        <v>0</v>
      </c>
      <c r="BL205" s="17" t="s">
        <v>287</v>
      </c>
      <c r="BM205" s="149" t="s">
        <v>1032</v>
      </c>
    </row>
    <row r="206" spans="2:65" s="1" customFormat="1" ht="16.5" customHeight="1">
      <c r="B206" s="32"/>
      <c r="C206" s="137" t="s">
        <v>593</v>
      </c>
      <c r="D206" s="137" t="s">
        <v>189</v>
      </c>
      <c r="E206" s="138" t="s">
        <v>2634</v>
      </c>
      <c r="F206" s="139" t="s">
        <v>2635</v>
      </c>
      <c r="G206" s="140" t="s">
        <v>406</v>
      </c>
      <c r="H206" s="141">
        <v>32</v>
      </c>
      <c r="I206" s="142"/>
      <c r="J206" s="143">
        <f t="shared" si="40"/>
        <v>0</v>
      </c>
      <c r="K206" s="144"/>
      <c r="L206" s="32"/>
      <c r="M206" s="145" t="s">
        <v>1</v>
      </c>
      <c r="N206" s="146" t="s">
        <v>38</v>
      </c>
      <c r="P206" s="147">
        <f t="shared" si="41"/>
        <v>0</v>
      </c>
      <c r="Q206" s="147">
        <v>0</v>
      </c>
      <c r="R206" s="147">
        <f t="shared" si="42"/>
        <v>0</v>
      </c>
      <c r="S206" s="147">
        <v>0</v>
      </c>
      <c r="T206" s="148">
        <f t="shared" si="43"/>
        <v>0</v>
      </c>
      <c r="AR206" s="149" t="s">
        <v>287</v>
      </c>
      <c r="AT206" s="149" t="s">
        <v>189</v>
      </c>
      <c r="AU206" s="149" t="s">
        <v>80</v>
      </c>
      <c r="AY206" s="17" t="s">
        <v>187</v>
      </c>
      <c r="BE206" s="150">
        <f t="shared" si="44"/>
        <v>0</v>
      </c>
      <c r="BF206" s="150">
        <f t="shared" si="45"/>
        <v>0</v>
      </c>
      <c r="BG206" s="150">
        <f t="shared" si="46"/>
        <v>0</v>
      </c>
      <c r="BH206" s="150">
        <f t="shared" si="47"/>
        <v>0</v>
      </c>
      <c r="BI206" s="150">
        <f t="shared" si="48"/>
        <v>0</v>
      </c>
      <c r="BJ206" s="17" t="s">
        <v>80</v>
      </c>
      <c r="BK206" s="150">
        <f t="shared" si="49"/>
        <v>0</v>
      </c>
      <c r="BL206" s="17" t="s">
        <v>287</v>
      </c>
      <c r="BM206" s="149" t="s">
        <v>1046</v>
      </c>
    </row>
    <row r="207" spans="2:65" s="1" customFormat="1" ht="16.5" customHeight="1">
      <c r="B207" s="32"/>
      <c r="C207" s="137" t="s">
        <v>599</v>
      </c>
      <c r="D207" s="137" t="s">
        <v>189</v>
      </c>
      <c r="E207" s="138" t="s">
        <v>2636</v>
      </c>
      <c r="F207" s="139" t="s">
        <v>2637</v>
      </c>
      <c r="G207" s="140" t="s">
        <v>406</v>
      </c>
      <c r="H207" s="141">
        <v>1</v>
      </c>
      <c r="I207" s="142"/>
      <c r="J207" s="143">
        <f t="shared" si="40"/>
        <v>0</v>
      </c>
      <c r="K207" s="144"/>
      <c r="L207" s="32"/>
      <c r="M207" s="145" t="s">
        <v>1</v>
      </c>
      <c r="N207" s="146" t="s">
        <v>38</v>
      </c>
      <c r="P207" s="147">
        <f t="shared" si="41"/>
        <v>0</v>
      </c>
      <c r="Q207" s="147">
        <v>0</v>
      </c>
      <c r="R207" s="147">
        <f t="shared" si="42"/>
        <v>0</v>
      </c>
      <c r="S207" s="147">
        <v>0</v>
      </c>
      <c r="T207" s="148">
        <f t="shared" si="43"/>
        <v>0</v>
      </c>
      <c r="AR207" s="149" t="s">
        <v>287</v>
      </c>
      <c r="AT207" s="149" t="s">
        <v>189</v>
      </c>
      <c r="AU207" s="149" t="s">
        <v>80</v>
      </c>
      <c r="AY207" s="17" t="s">
        <v>187</v>
      </c>
      <c r="BE207" s="150">
        <f t="shared" si="44"/>
        <v>0</v>
      </c>
      <c r="BF207" s="150">
        <f t="shared" si="45"/>
        <v>0</v>
      </c>
      <c r="BG207" s="150">
        <f t="shared" si="46"/>
        <v>0</v>
      </c>
      <c r="BH207" s="150">
        <f t="shared" si="47"/>
        <v>0</v>
      </c>
      <c r="BI207" s="150">
        <f t="shared" si="48"/>
        <v>0</v>
      </c>
      <c r="BJ207" s="17" t="s">
        <v>80</v>
      </c>
      <c r="BK207" s="150">
        <f t="shared" si="49"/>
        <v>0</v>
      </c>
      <c r="BL207" s="17" t="s">
        <v>287</v>
      </c>
      <c r="BM207" s="149" t="s">
        <v>1056</v>
      </c>
    </row>
    <row r="208" spans="2:65" s="1" customFormat="1" ht="16.5" customHeight="1">
      <c r="B208" s="32"/>
      <c r="C208" s="137" t="s">
        <v>604</v>
      </c>
      <c r="D208" s="137" t="s">
        <v>189</v>
      </c>
      <c r="E208" s="138" t="s">
        <v>2638</v>
      </c>
      <c r="F208" s="139" t="s">
        <v>2639</v>
      </c>
      <c r="G208" s="140" t="s">
        <v>406</v>
      </c>
      <c r="H208" s="141">
        <v>8</v>
      </c>
      <c r="I208" s="142"/>
      <c r="J208" s="143">
        <f t="shared" si="40"/>
        <v>0</v>
      </c>
      <c r="K208" s="144"/>
      <c r="L208" s="32"/>
      <c r="M208" s="145" t="s">
        <v>1</v>
      </c>
      <c r="N208" s="146" t="s">
        <v>38</v>
      </c>
      <c r="P208" s="147">
        <f t="shared" si="41"/>
        <v>0</v>
      </c>
      <c r="Q208" s="147">
        <v>0</v>
      </c>
      <c r="R208" s="147">
        <f t="shared" si="42"/>
        <v>0</v>
      </c>
      <c r="S208" s="147">
        <v>0</v>
      </c>
      <c r="T208" s="148">
        <f t="shared" si="43"/>
        <v>0</v>
      </c>
      <c r="AR208" s="149" t="s">
        <v>287</v>
      </c>
      <c r="AT208" s="149" t="s">
        <v>189</v>
      </c>
      <c r="AU208" s="149" t="s">
        <v>80</v>
      </c>
      <c r="AY208" s="17" t="s">
        <v>187</v>
      </c>
      <c r="BE208" s="150">
        <f t="shared" si="44"/>
        <v>0</v>
      </c>
      <c r="BF208" s="150">
        <f t="shared" si="45"/>
        <v>0</v>
      </c>
      <c r="BG208" s="150">
        <f t="shared" si="46"/>
        <v>0</v>
      </c>
      <c r="BH208" s="150">
        <f t="shared" si="47"/>
        <v>0</v>
      </c>
      <c r="BI208" s="150">
        <f t="shared" si="48"/>
        <v>0</v>
      </c>
      <c r="BJ208" s="17" t="s">
        <v>80</v>
      </c>
      <c r="BK208" s="150">
        <f t="shared" si="49"/>
        <v>0</v>
      </c>
      <c r="BL208" s="17" t="s">
        <v>287</v>
      </c>
      <c r="BM208" s="149" t="s">
        <v>1069</v>
      </c>
    </row>
    <row r="209" spans="2:65" s="1" customFormat="1" ht="16.5" customHeight="1">
      <c r="B209" s="32"/>
      <c r="C209" s="137" t="s">
        <v>639</v>
      </c>
      <c r="D209" s="137" t="s">
        <v>189</v>
      </c>
      <c r="E209" s="138" t="s">
        <v>2640</v>
      </c>
      <c r="F209" s="139" t="s">
        <v>2641</v>
      </c>
      <c r="G209" s="140" t="s">
        <v>406</v>
      </c>
      <c r="H209" s="141">
        <v>2</v>
      </c>
      <c r="I209" s="142"/>
      <c r="J209" s="143">
        <f t="shared" si="40"/>
        <v>0</v>
      </c>
      <c r="K209" s="144"/>
      <c r="L209" s="32"/>
      <c r="M209" s="145" t="s">
        <v>1</v>
      </c>
      <c r="N209" s="146" t="s">
        <v>38</v>
      </c>
      <c r="P209" s="147">
        <f t="shared" si="41"/>
        <v>0</v>
      </c>
      <c r="Q209" s="147">
        <v>0</v>
      </c>
      <c r="R209" s="147">
        <f t="shared" si="42"/>
        <v>0</v>
      </c>
      <c r="S209" s="147">
        <v>0</v>
      </c>
      <c r="T209" s="148">
        <f t="shared" si="43"/>
        <v>0</v>
      </c>
      <c r="AR209" s="149" t="s">
        <v>287</v>
      </c>
      <c r="AT209" s="149" t="s">
        <v>189</v>
      </c>
      <c r="AU209" s="149" t="s">
        <v>80</v>
      </c>
      <c r="AY209" s="17" t="s">
        <v>187</v>
      </c>
      <c r="BE209" s="150">
        <f t="shared" si="44"/>
        <v>0</v>
      </c>
      <c r="BF209" s="150">
        <f t="shared" si="45"/>
        <v>0</v>
      </c>
      <c r="BG209" s="150">
        <f t="shared" si="46"/>
        <v>0</v>
      </c>
      <c r="BH209" s="150">
        <f t="shared" si="47"/>
        <v>0</v>
      </c>
      <c r="BI209" s="150">
        <f t="shared" si="48"/>
        <v>0</v>
      </c>
      <c r="BJ209" s="17" t="s">
        <v>80</v>
      </c>
      <c r="BK209" s="150">
        <f t="shared" si="49"/>
        <v>0</v>
      </c>
      <c r="BL209" s="17" t="s">
        <v>287</v>
      </c>
      <c r="BM209" s="149" t="s">
        <v>1083</v>
      </c>
    </row>
    <row r="210" spans="2:65" s="1" customFormat="1" ht="16.5" customHeight="1">
      <c r="B210" s="32"/>
      <c r="C210" s="137" t="s">
        <v>647</v>
      </c>
      <c r="D210" s="137" t="s">
        <v>189</v>
      </c>
      <c r="E210" s="138" t="s">
        <v>2642</v>
      </c>
      <c r="F210" s="139" t="s">
        <v>2643</v>
      </c>
      <c r="G210" s="140" t="s">
        <v>2517</v>
      </c>
      <c r="H210" s="141">
        <v>24</v>
      </c>
      <c r="I210" s="142"/>
      <c r="J210" s="143">
        <f t="shared" si="40"/>
        <v>0</v>
      </c>
      <c r="K210" s="144"/>
      <c r="L210" s="32"/>
      <c r="M210" s="145" t="s">
        <v>1</v>
      </c>
      <c r="N210" s="146" t="s">
        <v>38</v>
      </c>
      <c r="P210" s="147">
        <f t="shared" si="41"/>
        <v>0</v>
      </c>
      <c r="Q210" s="147">
        <v>0</v>
      </c>
      <c r="R210" s="147">
        <f t="shared" si="42"/>
        <v>0</v>
      </c>
      <c r="S210" s="147">
        <v>0</v>
      </c>
      <c r="T210" s="148">
        <f t="shared" si="43"/>
        <v>0</v>
      </c>
      <c r="AR210" s="149" t="s">
        <v>287</v>
      </c>
      <c r="AT210" s="149" t="s">
        <v>189</v>
      </c>
      <c r="AU210" s="149" t="s">
        <v>80</v>
      </c>
      <c r="AY210" s="17" t="s">
        <v>187</v>
      </c>
      <c r="BE210" s="150">
        <f t="shared" si="44"/>
        <v>0</v>
      </c>
      <c r="BF210" s="150">
        <f t="shared" si="45"/>
        <v>0</v>
      </c>
      <c r="BG210" s="150">
        <f t="shared" si="46"/>
        <v>0</v>
      </c>
      <c r="BH210" s="150">
        <f t="shared" si="47"/>
        <v>0</v>
      </c>
      <c r="BI210" s="150">
        <f t="shared" si="48"/>
        <v>0</v>
      </c>
      <c r="BJ210" s="17" t="s">
        <v>80</v>
      </c>
      <c r="BK210" s="150">
        <f t="shared" si="49"/>
        <v>0</v>
      </c>
      <c r="BL210" s="17" t="s">
        <v>287</v>
      </c>
      <c r="BM210" s="149" t="s">
        <v>1097</v>
      </c>
    </row>
    <row r="211" spans="2:65" s="1" customFormat="1" ht="16.5" customHeight="1">
      <c r="B211" s="32"/>
      <c r="C211" s="137" t="s">
        <v>652</v>
      </c>
      <c r="D211" s="137" t="s">
        <v>189</v>
      </c>
      <c r="E211" s="138" t="s">
        <v>2644</v>
      </c>
      <c r="F211" s="139" t="s">
        <v>2645</v>
      </c>
      <c r="G211" s="140" t="s">
        <v>2517</v>
      </c>
      <c r="H211" s="141">
        <v>8</v>
      </c>
      <c r="I211" s="142"/>
      <c r="J211" s="143">
        <f t="shared" si="40"/>
        <v>0</v>
      </c>
      <c r="K211" s="144"/>
      <c r="L211" s="32"/>
      <c r="M211" s="145" t="s">
        <v>1</v>
      </c>
      <c r="N211" s="146" t="s">
        <v>38</v>
      </c>
      <c r="P211" s="147">
        <f t="shared" si="41"/>
        <v>0</v>
      </c>
      <c r="Q211" s="147">
        <v>0</v>
      </c>
      <c r="R211" s="147">
        <f t="shared" si="42"/>
        <v>0</v>
      </c>
      <c r="S211" s="147">
        <v>0</v>
      </c>
      <c r="T211" s="148">
        <f t="shared" si="43"/>
        <v>0</v>
      </c>
      <c r="AR211" s="149" t="s">
        <v>287</v>
      </c>
      <c r="AT211" s="149" t="s">
        <v>189</v>
      </c>
      <c r="AU211" s="149" t="s">
        <v>80</v>
      </c>
      <c r="AY211" s="17" t="s">
        <v>187</v>
      </c>
      <c r="BE211" s="150">
        <f t="shared" si="44"/>
        <v>0</v>
      </c>
      <c r="BF211" s="150">
        <f t="shared" si="45"/>
        <v>0</v>
      </c>
      <c r="BG211" s="150">
        <f t="shared" si="46"/>
        <v>0</v>
      </c>
      <c r="BH211" s="150">
        <f t="shared" si="47"/>
        <v>0</v>
      </c>
      <c r="BI211" s="150">
        <f t="shared" si="48"/>
        <v>0</v>
      </c>
      <c r="BJ211" s="17" t="s">
        <v>80</v>
      </c>
      <c r="BK211" s="150">
        <f t="shared" si="49"/>
        <v>0</v>
      </c>
      <c r="BL211" s="17" t="s">
        <v>287</v>
      </c>
      <c r="BM211" s="149" t="s">
        <v>1110</v>
      </c>
    </row>
    <row r="212" spans="2:65" s="1" customFormat="1" ht="16.5" customHeight="1">
      <c r="B212" s="32"/>
      <c r="C212" s="137" t="s">
        <v>656</v>
      </c>
      <c r="D212" s="137" t="s">
        <v>189</v>
      </c>
      <c r="E212" s="138" t="s">
        <v>2646</v>
      </c>
      <c r="F212" s="139" t="s">
        <v>2647</v>
      </c>
      <c r="G212" s="140" t="s">
        <v>2517</v>
      </c>
      <c r="H212" s="141">
        <v>32</v>
      </c>
      <c r="I212" s="142"/>
      <c r="J212" s="143">
        <f t="shared" si="40"/>
        <v>0</v>
      </c>
      <c r="K212" s="144"/>
      <c r="L212" s="32"/>
      <c r="M212" s="145" t="s">
        <v>1</v>
      </c>
      <c r="N212" s="146" t="s">
        <v>38</v>
      </c>
      <c r="P212" s="147">
        <f t="shared" si="41"/>
        <v>0</v>
      </c>
      <c r="Q212" s="147">
        <v>0</v>
      </c>
      <c r="R212" s="147">
        <f t="shared" si="42"/>
        <v>0</v>
      </c>
      <c r="S212" s="147">
        <v>0</v>
      </c>
      <c r="T212" s="148">
        <f t="shared" si="43"/>
        <v>0</v>
      </c>
      <c r="AR212" s="149" t="s">
        <v>287</v>
      </c>
      <c r="AT212" s="149" t="s">
        <v>189</v>
      </c>
      <c r="AU212" s="149" t="s">
        <v>80</v>
      </c>
      <c r="AY212" s="17" t="s">
        <v>187</v>
      </c>
      <c r="BE212" s="150">
        <f t="shared" si="44"/>
        <v>0</v>
      </c>
      <c r="BF212" s="150">
        <f t="shared" si="45"/>
        <v>0</v>
      </c>
      <c r="BG212" s="150">
        <f t="shared" si="46"/>
        <v>0</v>
      </c>
      <c r="BH212" s="150">
        <f t="shared" si="47"/>
        <v>0</v>
      </c>
      <c r="BI212" s="150">
        <f t="shared" si="48"/>
        <v>0</v>
      </c>
      <c r="BJ212" s="17" t="s">
        <v>80</v>
      </c>
      <c r="BK212" s="150">
        <f t="shared" si="49"/>
        <v>0</v>
      </c>
      <c r="BL212" s="17" t="s">
        <v>287</v>
      </c>
      <c r="BM212" s="149" t="s">
        <v>1122</v>
      </c>
    </row>
    <row r="213" spans="2:65" s="1" customFormat="1" ht="16.5" customHeight="1">
      <c r="B213" s="32"/>
      <c r="C213" s="137" t="s">
        <v>660</v>
      </c>
      <c r="D213" s="137" t="s">
        <v>189</v>
      </c>
      <c r="E213" s="138" t="s">
        <v>2648</v>
      </c>
      <c r="F213" s="139" t="s">
        <v>2649</v>
      </c>
      <c r="G213" s="140" t="s">
        <v>2517</v>
      </c>
      <c r="H213" s="141">
        <v>1</v>
      </c>
      <c r="I213" s="142"/>
      <c r="J213" s="143">
        <f t="shared" si="40"/>
        <v>0</v>
      </c>
      <c r="K213" s="144"/>
      <c r="L213" s="32"/>
      <c r="M213" s="145" t="s">
        <v>1</v>
      </c>
      <c r="N213" s="146" t="s">
        <v>38</v>
      </c>
      <c r="P213" s="147">
        <f t="shared" si="41"/>
        <v>0</v>
      </c>
      <c r="Q213" s="147">
        <v>0</v>
      </c>
      <c r="R213" s="147">
        <f t="shared" si="42"/>
        <v>0</v>
      </c>
      <c r="S213" s="147">
        <v>0</v>
      </c>
      <c r="T213" s="148">
        <f t="shared" si="43"/>
        <v>0</v>
      </c>
      <c r="AR213" s="149" t="s">
        <v>287</v>
      </c>
      <c r="AT213" s="149" t="s">
        <v>189</v>
      </c>
      <c r="AU213" s="149" t="s">
        <v>80</v>
      </c>
      <c r="AY213" s="17" t="s">
        <v>187</v>
      </c>
      <c r="BE213" s="150">
        <f t="shared" si="44"/>
        <v>0</v>
      </c>
      <c r="BF213" s="150">
        <f t="shared" si="45"/>
        <v>0</v>
      </c>
      <c r="BG213" s="150">
        <f t="shared" si="46"/>
        <v>0</v>
      </c>
      <c r="BH213" s="150">
        <f t="shared" si="47"/>
        <v>0</v>
      </c>
      <c r="BI213" s="150">
        <f t="shared" si="48"/>
        <v>0</v>
      </c>
      <c r="BJ213" s="17" t="s">
        <v>80</v>
      </c>
      <c r="BK213" s="150">
        <f t="shared" si="49"/>
        <v>0</v>
      </c>
      <c r="BL213" s="17" t="s">
        <v>287</v>
      </c>
      <c r="BM213" s="149" t="s">
        <v>1132</v>
      </c>
    </row>
    <row r="214" spans="2:65" s="1" customFormat="1" ht="16.5" customHeight="1">
      <c r="B214" s="32"/>
      <c r="C214" s="137" t="s">
        <v>664</v>
      </c>
      <c r="D214" s="137" t="s">
        <v>189</v>
      </c>
      <c r="E214" s="138" t="s">
        <v>2650</v>
      </c>
      <c r="F214" s="139" t="s">
        <v>2651</v>
      </c>
      <c r="G214" s="140" t="s">
        <v>2517</v>
      </c>
      <c r="H214" s="141">
        <v>2</v>
      </c>
      <c r="I214" s="142"/>
      <c r="J214" s="143">
        <f t="shared" si="40"/>
        <v>0</v>
      </c>
      <c r="K214" s="144"/>
      <c r="L214" s="32"/>
      <c r="M214" s="145" t="s">
        <v>1</v>
      </c>
      <c r="N214" s="146" t="s">
        <v>38</v>
      </c>
      <c r="P214" s="147">
        <f t="shared" si="41"/>
        <v>0</v>
      </c>
      <c r="Q214" s="147">
        <v>0</v>
      </c>
      <c r="R214" s="147">
        <f t="shared" si="42"/>
        <v>0</v>
      </c>
      <c r="S214" s="147">
        <v>0</v>
      </c>
      <c r="T214" s="148">
        <f t="shared" si="43"/>
        <v>0</v>
      </c>
      <c r="AR214" s="149" t="s">
        <v>287</v>
      </c>
      <c r="AT214" s="149" t="s">
        <v>189</v>
      </c>
      <c r="AU214" s="149" t="s">
        <v>80</v>
      </c>
      <c r="AY214" s="17" t="s">
        <v>187</v>
      </c>
      <c r="BE214" s="150">
        <f t="shared" si="44"/>
        <v>0</v>
      </c>
      <c r="BF214" s="150">
        <f t="shared" si="45"/>
        <v>0</v>
      </c>
      <c r="BG214" s="150">
        <f t="shared" si="46"/>
        <v>0</v>
      </c>
      <c r="BH214" s="150">
        <f t="shared" si="47"/>
        <v>0</v>
      </c>
      <c r="BI214" s="150">
        <f t="shared" si="48"/>
        <v>0</v>
      </c>
      <c r="BJ214" s="17" t="s">
        <v>80</v>
      </c>
      <c r="BK214" s="150">
        <f t="shared" si="49"/>
        <v>0</v>
      </c>
      <c r="BL214" s="17" t="s">
        <v>287</v>
      </c>
      <c r="BM214" s="149" t="s">
        <v>1141</v>
      </c>
    </row>
    <row r="215" spans="2:65" s="1" customFormat="1" ht="16.5" customHeight="1">
      <c r="B215" s="32"/>
      <c r="C215" s="137" t="s">
        <v>670</v>
      </c>
      <c r="D215" s="137" t="s">
        <v>189</v>
      </c>
      <c r="E215" s="138" t="s">
        <v>2652</v>
      </c>
      <c r="F215" s="139" t="s">
        <v>2653</v>
      </c>
      <c r="G215" s="140" t="s">
        <v>2517</v>
      </c>
      <c r="H215" s="141">
        <v>4</v>
      </c>
      <c r="I215" s="142"/>
      <c r="J215" s="143">
        <f t="shared" si="40"/>
        <v>0</v>
      </c>
      <c r="K215" s="144"/>
      <c r="L215" s="32"/>
      <c r="M215" s="145" t="s">
        <v>1</v>
      </c>
      <c r="N215" s="146" t="s">
        <v>38</v>
      </c>
      <c r="P215" s="147">
        <f t="shared" si="41"/>
        <v>0</v>
      </c>
      <c r="Q215" s="147">
        <v>0</v>
      </c>
      <c r="R215" s="147">
        <f t="shared" si="42"/>
        <v>0</v>
      </c>
      <c r="S215" s="147">
        <v>0</v>
      </c>
      <c r="T215" s="148">
        <f t="shared" si="43"/>
        <v>0</v>
      </c>
      <c r="AR215" s="149" t="s">
        <v>287</v>
      </c>
      <c r="AT215" s="149" t="s">
        <v>189</v>
      </c>
      <c r="AU215" s="149" t="s">
        <v>80</v>
      </c>
      <c r="AY215" s="17" t="s">
        <v>187</v>
      </c>
      <c r="BE215" s="150">
        <f t="shared" si="44"/>
        <v>0</v>
      </c>
      <c r="BF215" s="150">
        <f t="shared" si="45"/>
        <v>0</v>
      </c>
      <c r="BG215" s="150">
        <f t="shared" si="46"/>
        <v>0</v>
      </c>
      <c r="BH215" s="150">
        <f t="shared" si="47"/>
        <v>0</v>
      </c>
      <c r="BI215" s="150">
        <f t="shared" si="48"/>
        <v>0</v>
      </c>
      <c r="BJ215" s="17" t="s">
        <v>80</v>
      </c>
      <c r="BK215" s="150">
        <f t="shared" si="49"/>
        <v>0</v>
      </c>
      <c r="BL215" s="17" t="s">
        <v>287</v>
      </c>
      <c r="BM215" s="149" t="s">
        <v>1152</v>
      </c>
    </row>
    <row r="216" spans="2:65" s="1" customFormat="1" ht="16.5" customHeight="1">
      <c r="B216" s="32"/>
      <c r="C216" s="137" t="s">
        <v>679</v>
      </c>
      <c r="D216" s="137" t="s">
        <v>189</v>
      </c>
      <c r="E216" s="138" t="s">
        <v>2654</v>
      </c>
      <c r="F216" s="139" t="s">
        <v>2655</v>
      </c>
      <c r="G216" s="140" t="s">
        <v>2517</v>
      </c>
      <c r="H216" s="141">
        <v>1</v>
      </c>
      <c r="I216" s="142"/>
      <c r="J216" s="143">
        <f t="shared" si="40"/>
        <v>0</v>
      </c>
      <c r="K216" s="144"/>
      <c r="L216" s="32"/>
      <c r="M216" s="145" t="s">
        <v>1</v>
      </c>
      <c r="N216" s="146" t="s">
        <v>38</v>
      </c>
      <c r="P216" s="147">
        <f t="shared" si="41"/>
        <v>0</v>
      </c>
      <c r="Q216" s="147">
        <v>0</v>
      </c>
      <c r="R216" s="147">
        <f t="shared" si="42"/>
        <v>0</v>
      </c>
      <c r="S216" s="147">
        <v>0</v>
      </c>
      <c r="T216" s="148">
        <f t="shared" si="43"/>
        <v>0</v>
      </c>
      <c r="AR216" s="149" t="s">
        <v>287</v>
      </c>
      <c r="AT216" s="149" t="s">
        <v>189</v>
      </c>
      <c r="AU216" s="149" t="s">
        <v>80</v>
      </c>
      <c r="AY216" s="17" t="s">
        <v>187</v>
      </c>
      <c r="BE216" s="150">
        <f t="shared" si="44"/>
        <v>0</v>
      </c>
      <c r="BF216" s="150">
        <f t="shared" si="45"/>
        <v>0</v>
      </c>
      <c r="BG216" s="150">
        <f t="shared" si="46"/>
        <v>0</v>
      </c>
      <c r="BH216" s="150">
        <f t="shared" si="47"/>
        <v>0</v>
      </c>
      <c r="BI216" s="150">
        <f t="shared" si="48"/>
        <v>0</v>
      </c>
      <c r="BJ216" s="17" t="s">
        <v>80</v>
      </c>
      <c r="BK216" s="150">
        <f t="shared" si="49"/>
        <v>0</v>
      </c>
      <c r="BL216" s="17" t="s">
        <v>287</v>
      </c>
      <c r="BM216" s="149" t="s">
        <v>1163</v>
      </c>
    </row>
    <row r="217" spans="2:65" s="1" customFormat="1" ht="16.5" customHeight="1">
      <c r="B217" s="32"/>
      <c r="C217" s="137" t="s">
        <v>685</v>
      </c>
      <c r="D217" s="137" t="s">
        <v>189</v>
      </c>
      <c r="E217" s="138" t="s">
        <v>2656</v>
      </c>
      <c r="F217" s="139" t="s">
        <v>2657</v>
      </c>
      <c r="G217" s="140" t="s">
        <v>2517</v>
      </c>
      <c r="H217" s="141">
        <v>2</v>
      </c>
      <c r="I217" s="142"/>
      <c r="J217" s="143">
        <f t="shared" si="40"/>
        <v>0</v>
      </c>
      <c r="K217" s="144"/>
      <c r="L217" s="32"/>
      <c r="M217" s="145" t="s">
        <v>1</v>
      </c>
      <c r="N217" s="146" t="s">
        <v>38</v>
      </c>
      <c r="P217" s="147">
        <f t="shared" si="41"/>
        <v>0</v>
      </c>
      <c r="Q217" s="147">
        <v>0</v>
      </c>
      <c r="R217" s="147">
        <f t="shared" si="42"/>
        <v>0</v>
      </c>
      <c r="S217" s="147">
        <v>0</v>
      </c>
      <c r="T217" s="148">
        <f t="shared" si="43"/>
        <v>0</v>
      </c>
      <c r="AR217" s="149" t="s">
        <v>287</v>
      </c>
      <c r="AT217" s="149" t="s">
        <v>189</v>
      </c>
      <c r="AU217" s="149" t="s">
        <v>80</v>
      </c>
      <c r="AY217" s="17" t="s">
        <v>187</v>
      </c>
      <c r="BE217" s="150">
        <f t="shared" si="44"/>
        <v>0</v>
      </c>
      <c r="BF217" s="150">
        <f t="shared" si="45"/>
        <v>0</v>
      </c>
      <c r="BG217" s="150">
        <f t="shared" si="46"/>
        <v>0</v>
      </c>
      <c r="BH217" s="150">
        <f t="shared" si="47"/>
        <v>0</v>
      </c>
      <c r="BI217" s="150">
        <f t="shared" si="48"/>
        <v>0</v>
      </c>
      <c r="BJ217" s="17" t="s">
        <v>80</v>
      </c>
      <c r="BK217" s="150">
        <f t="shared" si="49"/>
        <v>0</v>
      </c>
      <c r="BL217" s="17" t="s">
        <v>287</v>
      </c>
      <c r="BM217" s="149" t="s">
        <v>1177</v>
      </c>
    </row>
    <row r="218" spans="2:65" s="1" customFormat="1" ht="16.5" customHeight="1">
      <c r="B218" s="32"/>
      <c r="C218" s="137" t="s">
        <v>692</v>
      </c>
      <c r="D218" s="137" t="s">
        <v>189</v>
      </c>
      <c r="E218" s="138" t="s">
        <v>2658</v>
      </c>
      <c r="F218" s="139" t="s">
        <v>2659</v>
      </c>
      <c r="G218" s="140" t="s">
        <v>2517</v>
      </c>
      <c r="H218" s="141">
        <v>2</v>
      </c>
      <c r="I218" s="142"/>
      <c r="J218" s="143">
        <f t="shared" si="40"/>
        <v>0</v>
      </c>
      <c r="K218" s="144"/>
      <c r="L218" s="32"/>
      <c r="M218" s="145" t="s">
        <v>1</v>
      </c>
      <c r="N218" s="146" t="s">
        <v>38</v>
      </c>
      <c r="P218" s="147">
        <f t="shared" si="41"/>
        <v>0</v>
      </c>
      <c r="Q218" s="147">
        <v>0</v>
      </c>
      <c r="R218" s="147">
        <f t="shared" si="42"/>
        <v>0</v>
      </c>
      <c r="S218" s="147">
        <v>0</v>
      </c>
      <c r="T218" s="148">
        <f t="shared" si="43"/>
        <v>0</v>
      </c>
      <c r="AR218" s="149" t="s">
        <v>287</v>
      </c>
      <c r="AT218" s="149" t="s">
        <v>189</v>
      </c>
      <c r="AU218" s="149" t="s">
        <v>80</v>
      </c>
      <c r="AY218" s="17" t="s">
        <v>187</v>
      </c>
      <c r="BE218" s="150">
        <f t="shared" si="44"/>
        <v>0</v>
      </c>
      <c r="BF218" s="150">
        <f t="shared" si="45"/>
        <v>0</v>
      </c>
      <c r="BG218" s="150">
        <f t="shared" si="46"/>
        <v>0</v>
      </c>
      <c r="BH218" s="150">
        <f t="shared" si="47"/>
        <v>0</v>
      </c>
      <c r="BI218" s="150">
        <f t="shared" si="48"/>
        <v>0</v>
      </c>
      <c r="BJ218" s="17" t="s">
        <v>80</v>
      </c>
      <c r="BK218" s="150">
        <f t="shared" si="49"/>
        <v>0</v>
      </c>
      <c r="BL218" s="17" t="s">
        <v>287</v>
      </c>
      <c r="BM218" s="149" t="s">
        <v>1190</v>
      </c>
    </row>
    <row r="219" spans="2:65" s="1" customFormat="1" ht="16.5" customHeight="1">
      <c r="B219" s="32"/>
      <c r="C219" s="137" t="s">
        <v>697</v>
      </c>
      <c r="D219" s="137" t="s">
        <v>189</v>
      </c>
      <c r="E219" s="138" t="s">
        <v>2660</v>
      </c>
      <c r="F219" s="139" t="s">
        <v>2661</v>
      </c>
      <c r="G219" s="140" t="s">
        <v>2517</v>
      </c>
      <c r="H219" s="141">
        <v>1</v>
      </c>
      <c r="I219" s="142"/>
      <c r="J219" s="143">
        <f t="shared" si="40"/>
        <v>0</v>
      </c>
      <c r="K219" s="144"/>
      <c r="L219" s="32"/>
      <c r="M219" s="145" t="s">
        <v>1</v>
      </c>
      <c r="N219" s="146" t="s">
        <v>38</v>
      </c>
      <c r="P219" s="147">
        <f t="shared" si="41"/>
        <v>0</v>
      </c>
      <c r="Q219" s="147">
        <v>0</v>
      </c>
      <c r="R219" s="147">
        <f t="shared" si="42"/>
        <v>0</v>
      </c>
      <c r="S219" s="147">
        <v>0</v>
      </c>
      <c r="T219" s="148">
        <f t="shared" si="43"/>
        <v>0</v>
      </c>
      <c r="AR219" s="149" t="s">
        <v>287</v>
      </c>
      <c r="AT219" s="149" t="s">
        <v>189</v>
      </c>
      <c r="AU219" s="149" t="s">
        <v>80</v>
      </c>
      <c r="AY219" s="17" t="s">
        <v>187</v>
      </c>
      <c r="BE219" s="150">
        <f t="shared" si="44"/>
        <v>0</v>
      </c>
      <c r="BF219" s="150">
        <f t="shared" si="45"/>
        <v>0</v>
      </c>
      <c r="BG219" s="150">
        <f t="shared" si="46"/>
        <v>0</v>
      </c>
      <c r="BH219" s="150">
        <f t="shared" si="47"/>
        <v>0</v>
      </c>
      <c r="BI219" s="150">
        <f t="shared" si="48"/>
        <v>0</v>
      </c>
      <c r="BJ219" s="17" t="s">
        <v>80</v>
      </c>
      <c r="BK219" s="150">
        <f t="shared" si="49"/>
        <v>0</v>
      </c>
      <c r="BL219" s="17" t="s">
        <v>287</v>
      </c>
      <c r="BM219" s="149" t="s">
        <v>1200</v>
      </c>
    </row>
    <row r="220" spans="2:65" s="1" customFormat="1" ht="16.5" customHeight="1">
      <c r="B220" s="32"/>
      <c r="C220" s="137" t="s">
        <v>702</v>
      </c>
      <c r="D220" s="137" t="s">
        <v>189</v>
      </c>
      <c r="E220" s="138" t="s">
        <v>2662</v>
      </c>
      <c r="F220" s="139" t="s">
        <v>2663</v>
      </c>
      <c r="G220" s="140" t="s">
        <v>2517</v>
      </c>
      <c r="H220" s="141">
        <v>1</v>
      </c>
      <c r="I220" s="142"/>
      <c r="J220" s="143">
        <f t="shared" si="40"/>
        <v>0</v>
      </c>
      <c r="K220" s="144"/>
      <c r="L220" s="32"/>
      <c r="M220" s="145" t="s">
        <v>1</v>
      </c>
      <c r="N220" s="146" t="s">
        <v>38</v>
      </c>
      <c r="P220" s="147">
        <f t="shared" si="41"/>
        <v>0</v>
      </c>
      <c r="Q220" s="147">
        <v>0</v>
      </c>
      <c r="R220" s="147">
        <f t="shared" si="42"/>
        <v>0</v>
      </c>
      <c r="S220" s="147">
        <v>0</v>
      </c>
      <c r="T220" s="148">
        <f t="shared" si="43"/>
        <v>0</v>
      </c>
      <c r="AR220" s="149" t="s">
        <v>287</v>
      </c>
      <c r="AT220" s="149" t="s">
        <v>189</v>
      </c>
      <c r="AU220" s="149" t="s">
        <v>80</v>
      </c>
      <c r="AY220" s="17" t="s">
        <v>187</v>
      </c>
      <c r="BE220" s="150">
        <f t="shared" si="44"/>
        <v>0</v>
      </c>
      <c r="BF220" s="150">
        <f t="shared" si="45"/>
        <v>0</v>
      </c>
      <c r="BG220" s="150">
        <f t="shared" si="46"/>
        <v>0</v>
      </c>
      <c r="BH220" s="150">
        <f t="shared" si="47"/>
        <v>0</v>
      </c>
      <c r="BI220" s="150">
        <f t="shared" si="48"/>
        <v>0</v>
      </c>
      <c r="BJ220" s="17" t="s">
        <v>80</v>
      </c>
      <c r="BK220" s="150">
        <f t="shared" si="49"/>
        <v>0</v>
      </c>
      <c r="BL220" s="17" t="s">
        <v>287</v>
      </c>
      <c r="BM220" s="149" t="s">
        <v>1212</v>
      </c>
    </row>
    <row r="221" spans="2:65" s="1" customFormat="1" ht="16.5" customHeight="1">
      <c r="B221" s="32"/>
      <c r="C221" s="137" t="s">
        <v>728</v>
      </c>
      <c r="D221" s="137" t="s">
        <v>189</v>
      </c>
      <c r="E221" s="138" t="s">
        <v>2664</v>
      </c>
      <c r="F221" s="139" t="s">
        <v>2665</v>
      </c>
      <c r="G221" s="140" t="s">
        <v>2517</v>
      </c>
      <c r="H221" s="141">
        <v>1</v>
      </c>
      <c r="I221" s="142"/>
      <c r="J221" s="143">
        <f t="shared" si="40"/>
        <v>0</v>
      </c>
      <c r="K221" s="144"/>
      <c r="L221" s="32"/>
      <c r="M221" s="145" t="s">
        <v>1</v>
      </c>
      <c r="N221" s="146" t="s">
        <v>38</v>
      </c>
      <c r="P221" s="147">
        <f t="shared" si="41"/>
        <v>0</v>
      </c>
      <c r="Q221" s="147">
        <v>0</v>
      </c>
      <c r="R221" s="147">
        <f t="shared" si="42"/>
        <v>0</v>
      </c>
      <c r="S221" s="147">
        <v>0</v>
      </c>
      <c r="T221" s="148">
        <f t="shared" si="43"/>
        <v>0</v>
      </c>
      <c r="AR221" s="149" t="s">
        <v>287</v>
      </c>
      <c r="AT221" s="149" t="s">
        <v>189</v>
      </c>
      <c r="AU221" s="149" t="s">
        <v>80</v>
      </c>
      <c r="AY221" s="17" t="s">
        <v>187</v>
      </c>
      <c r="BE221" s="150">
        <f t="shared" si="44"/>
        <v>0</v>
      </c>
      <c r="BF221" s="150">
        <f t="shared" si="45"/>
        <v>0</v>
      </c>
      <c r="BG221" s="150">
        <f t="shared" si="46"/>
        <v>0</v>
      </c>
      <c r="BH221" s="150">
        <f t="shared" si="47"/>
        <v>0</v>
      </c>
      <c r="BI221" s="150">
        <f t="shared" si="48"/>
        <v>0</v>
      </c>
      <c r="BJ221" s="17" t="s">
        <v>80</v>
      </c>
      <c r="BK221" s="150">
        <f t="shared" si="49"/>
        <v>0</v>
      </c>
      <c r="BL221" s="17" t="s">
        <v>287</v>
      </c>
      <c r="BM221" s="149" t="s">
        <v>1222</v>
      </c>
    </row>
    <row r="222" spans="2:65" s="1" customFormat="1" ht="16.5" customHeight="1">
      <c r="B222" s="32"/>
      <c r="C222" s="137" t="s">
        <v>733</v>
      </c>
      <c r="D222" s="137" t="s">
        <v>189</v>
      </c>
      <c r="E222" s="138" t="s">
        <v>2666</v>
      </c>
      <c r="F222" s="139" t="s">
        <v>2667</v>
      </c>
      <c r="G222" s="140" t="s">
        <v>2509</v>
      </c>
      <c r="H222" s="198"/>
      <c r="I222" s="142"/>
      <c r="J222" s="143">
        <f t="shared" si="40"/>
        <v>0</v>
      </c>
      <c r="K222" s="144"/>
      <c r="L222" s="32"/>
      <c r="M222" s="145" t="s">
        <v>1</v>
      </c>
      <c r="N222" s="146" t="s">
        <v>38</v>
      </c>
      <c r="P222" s="147">
        <f t="shared" si="41"/>
        <v>0</v>
      </c>
      <c r="Q222" s="147">
        <v>0</v>
      </c>
      <c r="R222" s="147">
        <f t="shared" si="42"/>
        <v>0</v>
      </c>
      <c r="S222" s="147">
        <v>0</v>
      </c>
      <c r="T222" s="148">
        <f t="shared" si="43"/>
        <v>0</v>
      </c>
      <c r="AR222" s="149" t="s">
        <v>287</v>
      </c>
      <c r="AT222" s="149" t="s">
        <v>189</v>
      </c>
      <c r="AU222" s="149" t="s">
        <v>80</v>
      </c>
      <c r="AY222" s="17" t="s">
        <v>187</v>
      </c>
      <c r="BE222" s="150">
        <f t="shared" si="44"/>
        <v>0</v>
      </c>
      <c r="BF222" s="150">
        <f t="shared" si="45"/>
        <v>0</v>
      </c>
      <c r="BG222" s="150">
        <f t="shared" si="46"/>
        <v>0</v>
      </c>
      <c r="BH222" s="150">
        <f t="shared" si="47"/>
        <v>0</v>
      </c>
      <c r="BI222" s="150">
        <f t="shared" si="48"/>
        <v>0</v>
      </c>
      <c r="BJ222" s="17" t="s">
        <v>80</v>
      </c>
      <c r="BK222" s="150">
        <f t="shared" si="49"/>
        <v>0</v>
      </c>
      <c r="BL222" s="17" t="s">
        <v>287</v>
      </c>
      <c r="BM222" s="149" t="s">
        <v>1238</v>
      </c>
    </row>
    <row r="223" spans="2:65" s="11" customFormat="1" ht="25.9" customHeight="1">
      <c r="B223" s="125"/>
      <c r="D223" s="126" t="s">
        <v>72</v>
      </c>
      <c r="E223" s="127" t="s">
        <v>2668</v>
      </c>
      <c r="F223" s="127" t="s">
        <v>2669</v>
      </c>
      <c r="I223" s="128"/>
      <c r="J223" s="129">
        <f>BK223</f>
        <v>0</v>
      </c>
      <c r="L223" s="125"/>
      <c r="M223" s="130"/>
      <c r="P223" s="131">
        <f>SUM(P224:P237)</f>
        <v>0</v>
      </c>
      <c r="R223" s="131">
        <f>SUM(R224:R237)</f>
        <v>0</v>
      </c>
      <c r="T223" s="132">
        <f>SUM(T224:T237)</f>
        <v>0</v>
      </c>
      <c r="AR223" s="126" t="s">
        <v>84</v>
      </c>
      <c r="AT223" s="133" t="s">
        <v>72</v>
      </c>
      <c r="AU223" s="133" t="s">
        <v>73</v>
      </c>
      <c r="AY223" s="126" t="s">
        <v>187</v>
      </c>
      <c r="BK223" s="134">
        <f>SUM(BK224:BK237)</f>
        <v>0</v>
      </c>
    </row>
    <row r="224" spans="2:65" s="1" customFormat="1" ht="16.5" customHeight="1">
      <c r="B224" s="32"/>
      <c r="C224" s="137" t="s">
        <v>738</v>
      </c>
      <c r="D224" s="137" t="s">
        <v>189</v>
      </c>
      <c r="E224" s="138" t="s">
        <v>2670</v>
      </c>
      <c r="F224" s="139" t="s">
        <v>2671</v>
      </c>
      <c r="G224" s="140" t="s">
        <v>406</v>
      </c>
      <c r="H224" s="141">
        <v>32</v>
      </c>
      <c r="I224" s="142"/>
      <c r="J224" s="143">
        <f t="shared" ref="J224:J237" si="50">ROUND(I224*H224,2)</f>
        <v>0</v>
      </c>
      <c r="K224" s="144"/>
      <c r="L224" s="32"/>
      <c r="M224" s="145" t="s">
        <v>1</v>
      </c>
      <c r="N224" s="146" t="s">
        <v>38</v>
      </c>
      <c r="P224" s="147">
        <f t="shared" ref="P224:P237" si="51">O224*H224</f>
        <v>0</v>
      </c>
      <c r="Q224" s="147">
        <v>0</v>
      </c>
      <c r="R224" s="147">
        <f t="shared" ref="R224:R237" si="52">Q224*H224</f>
        <v>0</v>
      </c>
      <c r="S224" s="147">
        <v>0</v>
      </c>
      <c r="T224" s="148">
        <f t="shared" ref="T224:T237" si="53">S224*H224</f>
        <v>0</v>
      </c>
      <c r="AR224" s="149" t="s">
        <v>287</v>
      </c>
      <c r="AT224" s="149" t="s">
        <v>189</v>
      </c>
      <c r="AU224" s="149" t="s">
        <v>80</v>
      </c>
      <c r="AY224" s="17" t="s">
        <v>187</v>
      </c>
      <c r="BE224" s="150">
        <f t="shared" ref="BE224:BE237" si="54">IF(N224="základní",J224,0)</f>
        <v>0</v>
      </c>
      <c r="BF224" s="150">
        <f t="shared" ref="BF224:BF237" si="55">IF(N224="snížená",J224,0)</f>
        <v>0</v>
      </c>
      <c r="BG224" s="150">
        <f t="shared" ref="BG224:BG237" si="56">IF(N224="zákl. přenesená",J224,0)</f>
        <v>0</v>
      </c>
      <c r="BH224" s="150">
        <f t="shared" ref="BH224:BH237" si="57">IF(N224="sníž. přenesená",J224,0)</f>
        <v>0</v>
      </c>
      <c r="BI224" s="150">
        <f t="shared" ref="BI224:BI237" si="58">IF(N224="nulová",J224,0)</f>
        <v>0</v>
      </c>
      <c r="BJ224" s="17" t="s">
        <v>80</v>
      </c>
      <c r="BK224" s="150">
        <f t="shared" ref="BK224:BK237" si="59">ROUND(I224*H224,2)</f>
        <v>0</v>
      </c>
      <c r="BL224" s="17" t="s">
        <v>287</v>
      </c>
      <c r="BM224" s="149" t="s">
        <v>1271</v>
      </c>
    </row>
    <row r="225" spans="2:65" s="1" customFormat="1" ht="16.5" customHeight="1">
      <c r="B225" s="32"/>
      <c r="C225" s="137" t="s">
        <v>747</v>
      </c>
      <c r="D225" s="137" t="s">
        <v>189</v>
      </c>
      <c r="E225" s="138" t="s">
        <v>2672</v>
      </c>
      <c r="F225" s="139" t="s">
        <v>2673</v>
      </c>
      <c r="G225" s="140" t="s">
        <v>406</v>
      </c>
      <c r="H225" s="141">
        <v>8</v>
      </c>
      <c r="I225" s="142"/>
      <c r="J225" s="143">
        <f t="shared" si="50"/>
        <v>0</v>
      </c>
      <c r="K225" s="144"/>
      <c r="L225" s="32"/>
      <c r="M225" s="145" t="s">
        <v>1</v>
      </c>
      <c r="N225" s="146" t="s">
        <v>38</v>
      </c>
      <c r="P225" s="147">
        <f t="shared" si="51"/>
        <v>0</v>
      </c>
      <c r="Q225" s="147">
        <v>0</v>
      </c>
      <c r="R225" s="147">
        <f t="shared" si="52"/>
        <v>0</v>
      </c>
      <c r="S225" s="147">
        <v>0</v>
      </c>
      <c r="T225" s="148">
        <f t="shared" si="53"/>
        <v>0</v>
      </c>
      <c r="AR225" s="149" t="s">
        <v>287</v>
      </c>
      <c r="AT225" s="149" t="s">
        <v>189</v>
      </c>
      <c r="AU225" s="149" t="s">
        <v>80</v>
      </c>
      <c r="AY225" s="17" t="s">
        <v>187</v>
      </c>
      <c r="BE225" s="150">
        <f t="shared" si="54"/>
        <v>0</v>
      </c>
      <c r="BF225" s="150">
        <f t="shared" si="55"/>
        <v>0</v>
      </c>
      <c r="BG225" s="150">
        <f t="shared" si="56"/>
        <v>0</v>
      </c>
      <c r="BH225" s="150">
        <f t="shared" si="57"/>
        <v>0</v>
      </c>
      <c r="BI225" s="150">
        <f t="shared" si="58"/>
        <v>0</v>
      </c>
      <c r="BJ225" s="17" t="s">
        <v>80</v>
      </c>
      <c r="BK225" s="150">
        <f t="shared" si="59"/>
        <v>0</v>
      </c>
      <c r="BL225" s="17" t="s">
        <v>287</v>
      </c>
      <c r="BM225" s="149" t="s">
        <v>1281</v>
      </c>
    </row>
    <row r="226" spans="2:65" s="1" customFormat="1" ht="16.5" customHeight="1">
      <c r="B226" s="32"/>
      <c r="C226" s="137" t="s">
        <v>752</v>
      </c>
      <c r="D226" s="137" t="s">
        <v>189</v>
      </c>
      <c r="E226" s="138" t="s">
        <v>2674</v>
      </c>
      <c r="F226" s="139" t="s">
        <v>2675</v>
      </c>
      <c r="G226" s="140" t="s">
        <v>406</v>
      </c>
      <c r="H226" s="141">
        <v>24</v>
      </c>
      <c r="I226" s="142"/>
      <c r="J226" s="143">
        <f t="shared" si="50"/>
        <v>0</v>
      </c>
      <c r="K226" s="144"/>
      <c r="L226" s="32"/>
      <c r="M226" s="145" t="s">
        <v>1</v>
      </c>
      <c r="N226" s="146" t="s">
        <v>38</v>
      </c>
      <c r="P226" s="147">
        <f t="shared" si="51"/>
        <v>0</v>
      </c>
      <c r="Q226" s="147">
        <v>0</v>
      </c>
      <c r="R226" s="147">
        <f t="shared" si="52"/>
        <v>0</v>
      </c>
      <c r="S226" s="147">
        <v>0</v>
      </c>
      <c r="T226" s="148">
        <f t="shared" si="53"/>
        <v>0</v>
      </c>
      <c r="AR226" s="149" t="s">
        <v>287</v>
      </c>
      <c r="AT226" s="149" t="s">
        <v>189</v>
      </c>
      <c r="AU226" s="149" t="s">
        <v>80</v>
      </c>
      <c r="AY226" s="17" t="s">
        <v>187</v>
      </c>
      <c r="BE226" s="150">
        <f t="shared" si="54"/>
        <v>0</v>
      </c>
      <c r="BF226" s="150">
        <f t="shared" si="55"/>
        <v>0</v>
      </c>
      <c r="BG226" s="150">
        <f t="shared" si="56"/>
        <v>0</v>
      </c>
      <c r="BH226" s="150">
        <f t="shared" si="57"/>
        <v>0</v>
      </c>
      <c r="BI226" s="150">
        <f t="shared" si="58"/>
        <v>0</v>
      </c>
      <c r="BJ226" s="17" t="s">
        <v>80</v>
      </c>
      <c r="BK226" s="150">
        <f t="shared" si="59"/>
        <v>0</v>
      </c>
      <c r="BL226" s="17" t="s">
        <v>287</v>
      </c>
      <c r="BM226" s="149" t="s">
        <v>1293</v>
      </c>
    </row>
    <row r="227" spans="2:65" s="1" customFormat="1" ht="16.5" customHeight="1">
      <c r="B227" s="32"/>
      <c r="C227" s="137" t="s">
        <v>757</v>
      </c>
      <c r="D227" s="137" t="s">
        <v>189</v>
      </c>
      <c r="E227" s="138" t="s">
        <v>2676</v>
      </c>
      <c r="F227" s="139" t="s">
        <v>2677</v>
      </c>
      <c r="G227" s="140" t="s">
        <v>406</v>
      </c>
      <c r="H227" s="141">
        <v>32</v>
      </c>
      <c r="I227" s="142"/>
      <c r="J227" s="143">
        <f t="shared" si="50"/>
        <v>0</v>
      </c>
      <c r="K227" s="144"/>
      <c r="L227" s="32"/>
      <c r="M227" s="145" t="s">
        <v>1</v>
      </c>
      <c r="N227" s="146" t="s">
        <v>38</v>
      </c>
      <c r="P227" s="147">
        <f t="shared" si="51"/>
        <v>0</v>
      </c>
      <c r="Q227" s="147">
        <v>0</v>
      </c>
      <c r="R227" s="147">
        <f t="shared" si="52"/>
        <v>0</v>
      </c>
      <c r="S227" s="147">
        <v>0</v>
      </c>
      <c r="T227" s="148">
        <f t="shared" si="53"/>
        <v>0</v>
      </c>
      <c r="AR227" s="149" t="s">
        <v>287</v>
      </c>
      <c r="AT227" s="149" t="s">
        <v>189</v>
      </c>
      <c r="AU227" s="149" t="s">
        <v>80</v>
      </c>
      <c r="AY227" s="17" t="s">
        <v>187</v>
      </c>
      <c r="BE227" s="150">
        <f t="shared" si="54"/>
        <v>0</v>
      </c>
      <c r="BF227" s="150">
        <f t="shared" si="55"/>
        <v>0</v>
      </c>
      <c r="BG227" s="150">
        <f t="shared" si="56"/>
        <v>0</v>
      </c>
      <c r="BH227" s="150">
        <f t="shared" si="57"/>
        <v>0</v>
      </c>
      <c r="BI227" s="150">
        <f t="shared" si="58"/>
        <v>0</v>
      </c>
      <c r="BJ227" s="17" t="s">
        <v>80</v>
      </c>
      <c r="BK227" s="150">
        <f t="shared" si="59"/>
        <v>0</v>
      </c>
      <c r="BL227" s="17" t="s">
        <v>287</v>
      </c>
      <c r="BM227" s="149" t="s">
        <v>1306</v>
      </c>
    </row>
    <row r="228" spans="2:65" s="1" customFormat="1" ht="16.5" customHeight="1">
      <c r="B228" s="32"/>
      <c r="C228" s="137" t="s">
        <v>763</v>
      </c>
      <c r="D228" s="137" t="s">
        <v>189</v>
      </c>
      <c r="E228" s="138" t="s">
        <v>2678</v>
      </c>
      <c r="F228" s="139" t="s">
        <v>2679</v>
      </c>
      <c r="G228" s="140" t="s">
        <v>2517</v>
      </c>
      <c r="H228" s="141">
        <v>4</v>
      </c>
      <c r="I228" s="142"/>
      <c r="J228" s="143">
        <f t="shared" si="50"/>
        <v>0</v>
      </c>
      <c r="K228" s="144"/>
      <c r="L228" s="32"/>
      <c r="M228" s="145" t="s">
        <v>1</v>
      </c>
      <c r="N228" s="146" t="s">
        <v>38</v>
      </c>
      <c r="P228" s="147">
        <f t="shared" si="51"/>
        <v>0</v>
      </c>
      <c r="Q228" s="147">
        <v>0</v>
      </c>
      <c r="R228" s="147">
        <f t="shared" si="52"/>
        <v>0</v>
      </c>
      <c r="S228" s="147">
        <v>0</v>
      </c>
      <c r="T228" s="148">
        <f t="shared" si="53"/>
        <v>0</v>
      </c>
      <c r="AR228" s="149" t="s">
        <v>287</v>
      </c>
      <c r="AT228" s="149" t="s">
        <v>189</v>
      </c>
      <c r="AU228" s="149" t="s">
        <v>80</v>
      </c>
      <c r="AY228" s="17" t="s">
        <v>187</v>
      </c>
      <c r="BE228" s="150">
        <f t="shared" si="54"/>
        <v>0</v>
      </c>
      <c r="BF228" s="150">
        <f t="shared" si="55"/>
        <v>0</v>
      </c>
      <c r="BG228" s="150">
        <f t="shared" si="56"/>
        <v>0</v>
      </c>
      <c r="BH228" s="150">
        <f t="shared" si="57"/>
        <v>0</v>
      </c>
      <c r="BI228" s="150">
        <f t="shared" si="58"/>
        <v>0</v>
      </c>
      <c r="BJ228" s="17" t="s">
        <v>80</v>
      </c>
      <c r="BK228" s="150">
        <f t="shared" si="59"/>
        <v>0</v>
      </c>
      <c r="BL228" s="17" t="s">
        <v>287</v>
      </c>
      <c r="BM228" s="149" t="s">
        <v>1317</v>
      </c>
    </row>
    <row r="229" spans="2:65" s="1" customFormat="1" ht="16.5" customHeight="1">
      <c r="B229" s="32"/>
      <c r="C229" s="137" t="s">
        <v>768</v>
      </c>
      <c r="D229" s="137" t="s">
        <v>189</v>
      </c>
      <c r="E229" s="138" t="s">
        <v>2680</v>
      </c>
      <c r="F229" s="139" t="s">
        <v>2681</v>
      </c>
      <c r="G229" s="140" t="s">
        <v>2517</v>
      </c>
      <c r="H229" s="141">
        <v>4</v>
      </c>
      <c r="I229" s="142"/>
      <c r="J229" s="143">
        <f t="shared" si="50"/>
        <v>0</v>
      </c>
      <c r="K229" s="144"/>
      <c r="L229" s="32"/>
      <c r="M229" s="145" t="s">
        <v>1</v>
      </c>
      <c r="N229" s="146" t="s">
        <v>38</v>
      </c>
      <c r="P229" s="147">
        <f t="shared" si="51"/>
        <v>0</v>
      </c>
      <c r="Q229" s="147">
        <v>0</v>
      </c>
      <c r="R229" s="147">
        <f t="shared" si="52"/>
        <v>0</v>
      </c>
      <c r="S229" s="147">
        <v>0</v>
      </c>
      <c r="T229" s="148">
        <f t="shared" si="53"/>
        <v>0</v>
      </c>
      <c r="AR229" s="149" t="s">
        <v>287</v>
      </c>
      <c r="AT229" s="149" t="s">
        <v>189</v>
      </c>
      <c r="AU229" s="149" t="s">
        <v>80</v>
      </c>
      <c r="AY229" s="17" t="s">
        <v>187</v>
      </c>
      <c r="BE229" s="150">
        <f t="shared" si="54"/>
        <v>0</v>
      </c>
      <c r="BF229" s="150">
        <f t="shared" si="55"/>
        <v>0</v>
      </c>
      <c r="BG229" s="150">
        <f t="shared" si="56"/>
        <v>0</v>
      </c>
      <c r="BH229" s="150">
        <f t="shared" si="57"/>
        <v>0</v>
      </c>
      <c r="BI229" s="150">
        <f t="shared" si="58"/>
        <v>0</v>
      </c>
      <c r="BJ229" s="17" t="s">
        <v>80</v>
      </c>
      <c r="BK229" s="150">
        <f t="shared" si="59"/>
        <v>0</v>
      </c>
      <c r="BL229" s="17" t="s">
        <v>287</v>
      </c>
      <c r="BM229" s="149" t="s">
        <v>1328</v>
      </c>
    </row>
    <row r="230" spans="2:65" s="1" customFormat="1" ht="16.5" customHeight="1">
      <c r="B230" s="32"/>
      <c r="C230" s="137" t="s">
        <v>775</v>
      </c>
      <c r="D230" s="137" t="s">
        <v>189</v>
      </c>
      <c r="E230" s="138" t="s">
        <v>2682</v>
      </c>
      <c r="F230" s="139" t="s">
        <v>2683</v>
      </c>
      <c r="G230" s="140" t="s">
        <v>2517</v>
      </c>
      <c r="H230" s="141">
        <v>4</v>
      </c>
      <c r="I230" s="142"/>
      <c r="J230" s="143">
        <f t="shared" si="50"/>
        <v>0</v>
      </c>
      <c r="K230" s="144"/>
      <c r="L230" s="32"/>
      <c r="M230" s="145" t="s">
        <v>1</v>
      </c>
      <c r="N230" s="146" t="s">
        <v>38</v>
      </c>
      <c r="P230" s="147">
        <f t="shared" si="51"/>
        <v>0</v>
      </c>
      <c r="Q230" s="147">
        <v>0</v>
      </c>
      <c r="R230" s="147">
        <f t="shared" si="52"/>
        <v>0</v>
      </c>
      <c r="S230" s="147">
        <v>0</v>
      </c>
      <c r="T230" s="148">
        <f t="shared" si="53"/>
        <v>0</v>
      </c>
      <c r="AR230" s="149" t="s">
        <v>287</v>
      </c>
      <c r="AT230" s="149" t="s">
        <v>189</v>
      </c>
      <c r="AU230" s="149" t="s">
        <v>80</v>
      </c>
      <c r="AY230" s="17" t="s">
        <v>187</v>
      </c>
      <c r="BE230" s="150">
        <f t="shared" si="54"/>
        <v>0</v>
      </c>
      <c r="BF230" s="150">
        <f t="shared" si="55"/>
        <v>0</v>
      </c>
      <c r="BG230" s="150">
        <f t="shared" si="56"/>
        <v>0</v>
      </c>
      <c r="BH230" s="150">
        <f t="shared" si="57"/>
        <v>0</v>
      </c>
      <c r="BI230" s="150">
        <f t="shared" si="58"/>
        <v>0</v>
      </c>
      <c r="BJ230" s="17" t="s">
        <v>80</v>
      </c>
      <c r="BK230" s="150">
        <f t="shared" si="59"/>
        <v>0</v>
      </c>
      <c r="BL230" s="17" t="s">
        <v>287</v>
      </c>
      <c r="BM230" s="149" t="s">
        <v>1338</v>
      </c>
    </row>
    <row r="231" spans="2:65" s="1" customFormat="1" ht="16.5" customHeight="1">
      <c r="B231" s="32"/>
      <c r="C231" s="137" t="s">
        <v>780</v>
      </c>
      <c r="D231" s="137" t="s">
        <v>189</v>
      </c>
      <c r="E231" s="138" t="s">
        <v>2684</v>
      </c>
      <c r="F231" s="139" t="s">
        <v>2685</v>
      </c>
      <c r="G231" s="140" t="s">
        <v>2517</v>
      </c>
      <c r="H231" s="141">
        <v>4</v>
      </c>
      <c r="I231" s="142"/>
      <c r="J231" s="143">
        <f t="shared" si="50"/>
        <v>0</v>
      </c>
      <c r="K231" s="144"/>
      <c r="L231" s="32"/>
      <c r="M231" s="145" t="s">
        <v>1</v>
      </c>
      <c r="N231" s="146" t="s">
        <v>38</v>
      </c>
      <c r="P231" s="147">
        <f t="shared" si="51"/>
        <v>0</v>
      </c>
      <c r="Q231" s="147">
        <v>0</v>
      </c>
      <c r="R231" s="147">
        <f t="shared" si="52"/>
        <v>0</v>
      </c>
      <c r="S231" s="147">
        <v>0</v>
      </c>
      <c r="T231" s="148">
        <f t="shared" si="53"/>
        <v>0</v>
      </c>
      <c r="AR231" s="149" t="s">
        <v>287</v>
      </c>
      <c r="AT231" s="149" t="s">
        <v>189</v>
      </c>
      <c r="AU231" s="149" t="s">
        <v>80</v>
      </c>
      <c r="AY231" s="17" t="s">
        <v>187</v>
      </c>
      <c r="BE231" s="150">
        <f t="shared" si="54"/>
        <v>0</v>
      </c>
      <c r="BF231" s="150">
        <f t="shared" si="55"/>
        <v>0</v>
      </c>
      <c r="BG231" s="150">
        <f t="shared" si="56"/>
        <v>0</v>
      </c>
      <c r="BH231" s="150">
        <f t="shared" si="57"/>
        <v>0</v>
      </c>
      <c r="BI231" s="150">
        <f t="shared" si="58"/>
        <v>0</v>
      </c>
      <c r="BJ231" s="17" t="s">
        <v>80</v>
      </c>
      <c r="BK231" s="150">
        <f t="shared" si="59"/>
        <v>0</v>
      </c>
      <c r="BL231" s="17" t="s">
        <v>287</v>
      </c>
      <c r="BM231" s="149" t="s">
        <v>1350</v>
      </c>
    </row>
    <row r="232" spans="2:65" s="1" customFormat="1" ht="16.5" customHeight="1">
      <c r="B232" s="32"/>
      <c r="C232" s="137" t="s">
        <v>785</v>
      </c>
      <c r="D232" s="137" t="s">
        <v>189</v>
      </c>
      <c r="E232" s="138" t="s">
        <v>2686</v>
      </c>
      <c r="F232" s="139" t="s">
        <v>2687</v>
      </c>
      <c r="G232" s="140" t="s">
        <v>2517</v>
      </c>
      <c r="H232" s="141">
        <v>4</v>
      </c>
      <c r="I232" s="142"/>
      <c r="J232" s="143">
        <f t="shared" si="50"/>
        <v>0</v>
      </c>
      <c r="K232" s="144"/>
      <c r="L232" s="32"/>
      <c r="M232" s="145" t="s">
        <v>1</v>
      </c>
      <c r="N232" s="146" t="s">
        <v>38</v>
      </c>
      <c r="P232" s="147">
        <f t="shared" si="51"/>
        <v>0</v>
      </c>
      <c r="Q232" s="147">
        <v>0</v>
      </c>
      <c r="R232" s="147">
        <f t="shared" si="52"/>
        <v>0</v>
      </c>
      <c r="S232" s="147">
        <v>0</v>
      </c>
      <c r="T232" s="148">
        <f t="shared" si="53"/>
        <v>0</v>
      </c>
      <c r="AR232" s="149" t="s">
        <v>287</v>
      </c>
      <c r="AT232" s="149" t="s">
        <v>189</v>
      </c>
      <c r="AU232" s="149" t="s">
        <v>80</v>
      </c>
      <c r="AY232" s="17" t="s">
        <v>187</v>
      </c>
      <c r="BE232" s="150">
        <f t="shared" si="54"/>
        <v>0</v>
      </c>
      <c r="BF232" s="150">
        <f t="shared" si="55"/>
        <v>0</v>
      </c>
      <c r="BG232" s="150">
        <f t="shared" si="56"/>
        <v>0</v>
      </c>
      <c r="BH232" s="150">
        <f t="shared" si="57"/>
        <v>0</v>
      </c>
      <c r="BI232" s="150">
        <f t="shared" si="58"/>
        <v>0</v>
      </c>
      <c r="BJ232" s="17" t="s">
        <v>80</v>
      </c>
      <c r="BK232" s="150">
        <f t="shared" si="59"/>
        <v>0</v>
      </c>
      <c r="BL232" s="17" t="s">
        <v>287</v>
      </c>
      <c r="BM232" s="149" t="s">
        <v>1366</v>
      </c>
    </row>
    <row r="233" spans="2:65" s="1" customFormat="1" ht="16.5" customHeight="1">
      <c r="B233" s="32"/>
      <c r="C233" s="137" t="s">
        <v>789</v>
      </c>
      <c r="D233" s="137" t="s">
        <v>189</v>
      </c>
      <c r="E233" s="138" t="s">
        <v>2688</v>
      </c>
      <c r="F233" s="139" t="s">
        <v>2689</v>
      </c>
      <c r="G233" s="140" t="s">
        <v>2517</v>
      </c>
      <c r="H233" s="141">
        <v>4</v>
      </c>
      <c r="I233" s="142"/>
      <c r="J233" s="143">
        <f t="shared" si="50"/>
        <v>0</v>
      </c>
      <c r="K233" s="144"/>
      <c r="L233" s="32"/>
      <c r="M233" s="145" t="s">
        <v>1</v>
      </c>
      <c r="N233" s="146" t="s">
        <v>38</v>
      </c>
      <c r="P233" s="147">
        <f t="shared" si="51"/>
        <v>0</v>
      </c>
      <c r="Q233" s="147">
        <v>0</v>
      </c>
      <c r="R233" s="147">
        <f t="shared" si="52"/>
        <v>0</v>
      </c>
      <c r="S233" s="147">
        <v>0</v>
      </c>
      <c r="T233" s="148">
        <f t="shared" si="53"/>
        <v>0</v>
      </c>
      <c r="AR233" s="149" t="s">
        <v>287</v>
      </c>
      <c r="AT233" s="149" t="s">
        <v>189</v>
      </c>
      <c r="AU233" s="149" t="s">
        <v>80</v>
      </c>
      <c r="AY233" s="17" t="s">
        <v>187</v>
      </c>
      <c r="BE233" s="150">
        <f t="shared" si="54"/>
        <v>0</v>
      </c>
      <c r="BF233" s="150">
        <f t="shared" si="55"/>
        <v>0</v>
      </c>
      <c r="BG233" s="150">
        <f t="shared" si="56"/>
        <v>0</v>
      </c>
      <c r="BH233" s="150">
        <f t="shared" si="57"/>
        <v>0</v>
      </c>
      <c r="BI233" s="150">
        <f t="shared" si="58"/>
        <v>0</v>
      </c>
      <c r="BJ233" s="17" t="s">
        <v>80</v>
      </c>
      <c r="BK233" s="150">
        <f t="shared" si="59"/>
        <v>0</v>
      </c>
      <c r="BL233" s="17" t="s">
        <v>287</v>
      </c>
      <c r="BM233" s="149" t="s">
        <v>1376</v>
      </c>
    </row>
    <row r="234" spans="2:65" s="1" customFormat="1" ht="16.5" customHeight="1">
      <c r="B234" s="32"/>
      <c r="C234" s="137" t="s">
        <v>795</v>
      </c>
      <c r="D234" s="137" t="s">
        <v>189</v>
      </c>
      <c r="E234" s="138" t="s">
        <v>2690</v>
      </c>
      <c r="F234" s="139" t="s">
        <v>2691</v>
      </c>
      <c r="G234" s="140" t="s">
        <v>2517</v>
      </c>
      <c r="H234" s="141">
        <v>4</v>
      </c>
      <c r="I234" s="142"/>
      <c r="J234" s="143">
        <f t="shared" si="50"/>
        <v>0</v>
      </c>
      <c r="K234" s="144"/>
      <c r="L234" s="32"/>
      <c r="M234" s="145" t="s">
        <v>1</v>
      </c>
      <c r="N234" s="146" t="s">
        <v>38</v>
      </c>
      <c r="P234" s="147">
        <f t="shared" si="51"/>
        <v>0</v>
      </c>
      <c r="Q234" s="147">
        <v>0</v>
      </c>
      <c r="R234" s="147">
        <f t="shared" si="52"/>
        <v>0</v>
      </c>
      <c r="S234" s="147">
        <v>0</v>
      </c>
      <c r="T234" s="148">
        <f t="shared" si="53"/>
        <v>0</v>
      </c>
      <c r="AR234" s="149" t="s">
        <v>287</v>
      </c>
      <c r="AT234" s="149" t="s">
        <v>189</v>
      </c>
      <c r="AU234" s="149" t="s">
        <v>80</v>
      </c>
      <c r="AY234" s="17" t="s">
        <v>187</v>
      </c>
      <c r="BE234" s="150">
        <f t="shared" si="54"/>
        <v>0</v>
      </c>
      <c r="BF234" s="150">
        <f t="shared" si="55"/>
        <v>0</v>
      </c>
      <c r="BG234" s="150">
        <f t="shared" si="56"/>
        <v>0</v>
      </c>
      <c r="BH234" s="150">
        <f t="shared" si="57"/>
        <v>0</v>
      </c>
      <c r="BI234" s="150">
        <f t="shared" si="58"/>
        <v>0</v>
      </c>
      <c r="BJ234" s="17" t="s">
        <v>80</v>
      </c>
      <c r="BK234" s="150">
        <f t="shared" si="59"/>
        <v>0</v>
      </c>
      <c r="BL234" s="17" t="s">
        <v>287</v>
      </c>
      <c r="BM234" s="149" t="s">
        <v>1387</v>
      </c>
    </row>
    <row r="235" spans="2:65" s="1" customFormat="1" ht="16.5" customHeight="1">
      <c r="B235" s="32"/>
      <c r="C235" s="137" t="s">
        <v>801</v>
      </c>
      <c r="D235" s="137" t="s">
        <v>189</v>
      </c>
      <c r="E235" s="138" t="s">
        <v>2692</v>
      </c>
      <c r="F235" s="139" t="s">
        <v>2693</v>
      </c>
      <c r="G235" s="140" t="s">
        <v>2517</v>
      </c>
      <c r="H235" s="141">
        <v>4</v>
      </c>
      <c r="I235" s="142"/>
      <c r="J235" s="143">
        <f t="shared" si="50"/>
        <v>0</v>
      </c>
      <c r="K235" s="144"/>
      <c r="L235" s="32"/>
      <c r="M235" s="145" t="s">
        <v>1</v>
      </c>
      <c r="N235" s="146" t="s">
        <v>38</v>
      </c>
      <c r="P235" s="147">
        <f t="shared" si="51"/>
        <v>0</v>
      </c>
      <c r="Q235" s="147">
        <v>0</v>
      </c>
      <c r="R235" s="147">
        <f t="shared" si="52"/>
        <v>0</v>
      </c>
      <c r="S235" s="147">
        <v>0</v>
      </c>
      <c r="T235" s="148">
        <f t="shared" si="53"/>
        <v>0</v>
      </c>
      <c r="AR235" s="149" t="s">
        <v>287</v>
      </c>
      <c r="AT235" s="149" t="s">
        <v>189</v>
      </c>
      <c r="AU235" s="149" t="s">
        <v>80</v>
      </c>
      <c r="AY235" s="17" t="s">
        <v>187</v>
      </c>
      <c r="BE235" s="150">
        <f t="shared" si="54"/>
        <v>0</v>
      </c>
      <c r="BF235" s="150">
        <f t="shared" si="55"/>
        <v>0</v>
      </c>
      <c r="BG235" s="150">
        <f t="shared" si="56"/>
        <v>0</v>
      </c>
      <c r="BH235" s="150">
        <f t="shared" si="57"/>
        <v>0</v>
      </c>
      <c r="BI235" s="150">
        <f t="shared" si="58"/>
        <v>0</v>
      </c>
      <c r="BJ235" s="17" t="s">
        <v>80</v>
      </c>
      <c r="BK235" s="150">
        <f t="shared" si="59"/>
        <v>0</v>
      </c>
      <c r="BL235" s="17" t="s">
        <v>287</v>
      </c>
      <c r="BM235" s="149" t="s">
        <v>1397</v>
      </c>
    </row>
    <row r="236" spans="2:65" s="1" customFormat="1" ht="24.2" customHeight="1">
      <c r="B236" s="32"/>
      <c r="C236" s="137" t="s">
        <v>807</v>
      </c>
      <c r="D236" s="137" t="s">
        <v>189</v>
      </c>
      <c r="E236" s="138" t="s">
        <v>2694</v>
      </c>
      <c r="F236" s="139" t="s">
        <v>2695</v>
      </c>
      <c r="G236" s="140" t="s">
        <v>2696</v>
      </c>
      <c r="H236" s="141">
        <v>24</v>
      </c>
      <c r="I236" s="142"/>
      <c r="J236" s="143">
        <f t="shared" si="50"/>
        <v>0</v>
      </c>
      <c r="K236" s="144"/>
      <c r="L236" s="32"/>
      <c r="M236" s="145" t="s">
        <v>1</v>
      </c>
      <c r="N236" s="146" t="s">
        <v>38</v>
      </c>
      <c r="P236" s="147">
        <f t="shared" si="51"/>
        <v>0</v>
      </c>
      <c r="Q236" s="147">
        <v>0</v>
      </c>
      <c r="R236" s="147">
        <f t="shared" si="52"/>
        <v>0</v>
      </c>
      <c r="S236" s="147">
        <v>0</v>
      </c>
      <c r="T236" s="148">
        <f t="shared" si="53"/>
        <v>0</v>
      </c>
      <c r="AR236" s="149" t="s">
        <v>287</v>
      </c>
      <c r="AT236" s="149" t="s">
        <v>189</v>
      </c>
      <c r="AU236" s="149" t="s">
        <v>80</v>
      </c>
      <c r="AY236" s="17" t="s">
        <v>187</v>
      </c>
      <c r="BE236" s="150">
        <f t="shared" si="54"/>
        <v>0</v>
      </c>
      <c r="BF236" s="150">
        <f t="shared" si="55"/>
        <v>0</v>
      </c>
      <c r="BG236" s="150">
        <f t="shared" si="56"/>
        <v>0</v>
      </c>
      <c r="BH236" s="150">
        <f t="shared" si="57"/>
        <v>0</v>
      </c>
      <c r="BI236" s="150">
        <f t="shared" si="58"/>
        <v>0</v>
      </c>
      <c r="BJ236" s="17" t="s">
        <v>80</v>
      </c>
      <c r="BK236" s="150">
        <f t="shared" si="59"/>
        <v>0</v>
      </c>
      <c r="BL236" s="17" t="s">
        <v>287</v>
      </c>
      <c r="BM236" s="149" t="s">
        <v>1408</v>
      </c>
    </row>
    <row r="237" spans="2:65" s="1" customFormat="1" ht="16.5" customHeight="1">
      <c r="B237" s="32"/>
      <c r="C237" s="137" t="s">
        <v>813</v>
      </c>
      <c r="D237" s="137" t="s">
        <v>189</v>
      </c>
      <c r="E237" s="138" t="s">
        <v>2697</v>
      </c>
      <c r="F237" s="139" t="s">
        <v>2698</v>
      </c>
      <c r="G237" s="140" t="s">
        <v>2509</v>
      </c>
      <c r="H237" s="198"/>
      <c r="I237" s="142"/>
      <c r="J237" s="143">
        <f t="shared" si="50"/>
        <v>0</v>
      </c>
      <c r="K237" s="144"/>
      <c r="L237" s="32"/>
      <c r="M237" s="145" t="s">
        <v>1</v>
      </c>
      <c r="N237" s="146" t="s">
        <v>38</v>
      </c>
      <c r="P237" s="147">
        <f t="shared" si="51"/>
        <v>0</v>
      </c>
      <c r="Q237" s="147">
        <v>0</v>
      </c>
      <c r="R237" s="147">
        <f t="shared" si="52"/>
        <v>0</v>
      </c>
      <c r="S237" s="147">
        <v>0</v>
      </c>
      <c r="T237" s="148">
        <f t="shared" si="53"/>
        <v>0</v>
      </c>
      <c r="AR237" s="149" t="s">
        <v>287</v>
      </c>
      <c r="AT237" s="149" t="s">
        <v>189</v>
      </c>
      <c r="AU237" s="149" t="s">
        <v>80</v>
      </c>
      <c r="AY237" s="17" t="s">
        <v>187</v>
      </c>
      <c r="BE237" s="150">
        <f t="shared" si="54"/>
        <v>0</v>
      </c>
      <c r="BF237" s="150">
        <f t="shared" si="55"/>
        <v>0</v>
      </c>
      <c r="BG237" s="150">
        <f t="shared" si="56"/>
        <v>0</v>
      </c>
      <c r="BH237" s="150">
        <f t="shared" si="57"/>
        <v>0</v>
      </c>
      <c r="BI237" s="150">
        <f t="shared" si="58"/>
        <v>0</v>
      </c>
      <c r="BJ237" s="17" t="s">
        <v>80</v>
      </c>
      <c r="BK237" s="150">
        <f t="shared" si="59"/>
        <v>0</v>
      </c>
      <c r="BL237" s="17" t="s">
        <v>287</v>
      </c>
      <c r="BM237" s="149" t="s">
        <v>1418</v>
      </c>
    </row>
    <row r="238" spans="2:65" s="11" customFormat="1" ht="25.9" customHeight="1">
      <c r="B238" s="125"/>
      <c r="D238" s="126" t="s">
        <v>72</v>
      </c>
      <c r="E238" s="127" t="s">
        <v>1952</v>
      </c>
      <c r="F238" s="127" t="s">
        <v>1953</v>
      </c>
      <c r="I238" s="128"/>
      <c r="J238" s="129">
        <f>BK238</f>
        <v>0</v>
      </c>
      <c r="L238" s="125"/>
      <c r="M238" s="130"/>
      <c r="P238" s="131">
        <f>SUM(P239:P240)</f>
        <v>0</v>
      </c>
      <c r="R238" s="131">
        <f>SUM(R239:R240)</f>
        <v>0</v>
      </c>
      <c r="T238" s="132">
        <f>SUM(T239:T240)</f>
        <v>0</v>
      </c>
      <c r="AR238" s="126" t="s">
        <v>84</v>
      </c>
      <c r="AT238" s="133" t="s">
        <v>72</v>
      </c>
      <c r="AU238" s="133" t="s">
        <v>73</v>
      </c>
      <c r="AY238" s="126" t="s">
        <v>187</v>
      </c>
      <c r="BK238" s="134">
        <f>SUM(BK239:BK240)</f>
        <v>0</v>
      </c>
    </row>
    <row r="239" spans="2:65" s="1" customFormat="1" ht="24.2" customHeight="1">
      <c r="B239" s="32"/>
      <c r="C239" s="137" t="s">
        <v>819</v>
      </c>
      <c r="D239" s="137" t="s">
        <v>189</v>
      </c>
      <c r="E239" s="138" t="s">
        <v>1952</v>
      </c>
      <c r="F239" s="139" t="s">
        <v>2699</v>
      </c>
      <c r="G239" s="140" t="s">
        <v>1369</v>
      </c>
      <c r="H239" s="141">
        <v>90</v>
      </c>
      <c r="I239" s="142"/>
      <c r="J239" s="143">
        <f>ROUND(I239*H239,2)</f>
        <v>0</v>
      </c>
      <c r="K239" s="144"/>
      <c r="L239" s="32"/>
      <c r="M239" s="145" t="s">
        <v>1</v>
      </c>
      <c r="N239" s="146" t="s">
        <v>38</v>
      </c>
      <c r="P239" s="147">
        <f>O239*H239</f>
        <v>0</v>
      </c>
      <c r="Q239" s="147">
        <v>0</v>
      </c>
      <c r="R239" s="147">
        <f>Q239*H239</f>
        <v>0</v>
      </c>
      <c r="S239" s="147">
        <v>0</v>
      </c>
      <c r="T239" s="148">
        <f>S239*H239</f>
        <v>0</v>
      </c>
      <c r="AR239" s="149" t="s">
        <v>287</v>
      </c>
      <c r="AT239" s="149" t="s">
        <v>189</v>
      </c>
      <c r="AU239" s="149" t="s">
        <v>80</v>
      </c>
      <c r="AY239" s="17" t="s">
        <v>187</v>
      </c>
      <c r="BE239" s="150">
        <f>IF(N239="základní",J239,0)</f>
        <v>0</v>
      </c>
      <c r="BF239" s="150">
        <f>IF(N239="snížená",J239,0)</f>
        <v>0</v>
      </c>
      <c r="BG239" s="150">
        <f>IF(N239="zákl. přenesená",J239,0)</f>
        <v>0</v>
      </c>
      <c r="BH239" s="150">
        <f>IF(N239="sníž. přenesená",J239,0)</f>
        <v>0</v>
      </c>
      <c r="BI239" s="150">
        <f>IF(N239="nulová",J239,0)</f>
        <v>0</v>
      </c>
      <c r="BJ239" s="17" t="s">
        <v>80</v>
      </c>
      <c r="BK239" s="150">
        <f>ROUND(I239*H239,2)</f>
        <v>0</v>
      </c>
      <c r="BL239" s="17" t="s">
        <v>287</v>
      </c>
      <c r="BM239" s="149" t="s">
        <v>1428</v>
      </c>
    </row>
    <row r="240" spans="2:65" s="1" customFormat="1" ht="21.75" customHeight="1">
      <c r="B240" s="32"/>
      <c r="C240" s="137" t="s">
        <v>823</v>
      </c>
      <c r="D240" s="137" t="s">
        <v>189</v>
      </c>
      <c r="E240" s="138" t="s">
        <v>2700</v>
      </c>
      <c r="F240" s="139" t="s">
        <v>2701</v>
      </c>
      <c r="G240" s="140" t="s">
        <v>2509</v>
      </c>
      <c r="H240" s="198"/>
      <c r="I240" s="142"/>
      <c r="J240" s="143">
        <f>ROUND(I240*H240,2)</f>
        <v>0</v>
      </c>
      <c r="K240" s="144"/>
      <c r="L240" s="32"/>
      <c r="M240" s="193" t="s">
        <v>1</v>
      </c>
      <c r="N240" s="194" t="s">
        <v>38</v>
      </c>
      <c r="O240" s="195"/>
      <c r="P240" s="196">
        <f>O240*H240</f>
        <v>0</v>
      </c>
      <c r="Q240" s="196">
        <v>0</v>
      </c>
      <c r="R240" s="196">
        <f>Q240*H240</f>
        <v>0</v>
      </c>
      <c r="S240" s="196">
        <v>0</v>
      </c>
      <c r="T240" s="197">
        <f>S240*H240</f>
        <v>0</v>
      </c>
      <c r="AR240" s="149" t="s">
        <v>287</v>
      </c>
      <c r="AT240" s="149" t="s">
        <v>189</v>
      </c>
      <c r="AU240" s="149" t="s">
        <v>80</v>
      </c>
      <c r="AY240" s="17" t="s">
        <v>187</v>
      </c>
      <c r="BE240" s="150">
        <f>IF(N240="základní",J240,0)</f>
        <v>0</v>
      </c>
      <c r="BF240" s="150">
        <f>IF(N240="snížená",J240,0)</f>
        <v>0</v>
      </c>
      <c r="BG240" s="150">
        <f>IF(N240="zákl. přenesená",J240,0)</f>
        <v>0</v>
      </c>
      <c r="BH240" s="150">
        <f>IF(N240="sníž. přenesená",J240,0)</f>
        <v>0</v>
      </c>
      <c r="BI240" s="150">
        <f>IF(N240="nulová",J240,0)</f>
        <v>0</v>
      </c>
      <c r="BJ240" s="17" t="s">
        <v>80</v>
      </c>
      <c r="BK240" s="150">
        <f>ROUND(I240*H240,2)</f>
        <v>0</v>
      </c>
      <c r="BL240" s="17" t="s">
        <v>287</v>
      </c>
      <c r="BM240" s="149" t="s">
        <v>1444</v>
      </c>
    </row>
    <row r="241" spans="2:12" s="1" customFormat="1" ht="6.95" customHeight="1">
      <c r="B241" s="44"/>
      <c r="C241" s="45"/>
      <c r="D241" s="45"/>
      <c r="E241" s="45"/>
      <c r="F241" s="45"/>
      <c r="G241" s="45"/>
      <c r="H241" s="45"/>
      <c r="I241" s="45"/>
      <c r="J241" s="45"/>
      <c r="K241" s="45"/>
      <c r="L241" s="32"/>
    </row>
  </sheetData>
  <sheetProtection algorithmName="SHA-512" hashValue="USL480xE1syIhd9EGpbhW/lbiZQaVvKL7Vla3OZu0wiUUqQcKdmT0JdbehIwwZBKPAcEAsUDL/gPYsTa7YWbZA==" saltValue="/3Ma7UcLwIdZYPUbWYrVikWA7jWsGjIOaVj2yo0mqYKgX0t3LpWSArUkOaGWdSOEwWnO03GQX/YbpDHSaWnlvg==" spinCount="100000" sheet="1" objects="1" scenarios="1" formatColumns="0" formatRows="0" autoFilter="0"/>
  <autoFilter ref="C127:K240" xr:uid="{00000000-0009-0000-0000-000002000000}"/>
  <mergeCells count="12">
    <mergeCell ref="E120:H120"/>
    <mergeCell ref="L2:V2"/>
    <mergeCell ref="E85:H85"/>
    <mergeCell ref="E87:H87"/>
    <mergeCell ref="E89:H89"/>
    <mergeCell ref="E116:H116"/>
    <mergeCell ref="E118:H11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86"/>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91</v>
      </c>
    </row>
    <row r="3" spans="2:46" ht="6.95" customHeight="1">
      <c r="B3" s="18"/>
      <c r="C3" s="19"/>
      <c r="D3" s="19"/>
      <c r="E3" s="19"/>
      <c r="F3" s="19"/>
      <c r="G3" s="19"/>
      <c r="H3" s="19"/>
      <c r="I3" s="19"/>
      <c r="J3" s="19"/>
      <c r="K3" s="19"/>
      <c r="L3" s="20"/>
      <c r="AT3" s="17" t="s">
        <v>84</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ht="12" customHeight="1">
      <c r="B8" s="20"/>
      <c r="D8" s="27" t="s">
        <v>134</v>
      </c>
      <c r="L8" s="20"/>
    </row>
    <row r="9" spans="2:46" s="1" customFormat="1" ht="16.5" customHeight="1">
      <c r="B9" s="32"/>
      <c r="E9" s="243" t="s">
        <v>135</v>
      </c>
      <c r="F9" s="245"/>
      <c r="G9" s="245"/>
      <c r="H9" s="245"/>
      <c r="L9" s="32"/>
    </row>
    <row r="10" spans="2:46" s="1" customFormat="1" ht="12" customHeight="1">
      <c r="B10" s="32"/>
      <c r="D10" s="27" t="s">
        <v>2470</v>
      </c>
      <c r="L10" s="32"/>
    </row>
    <row r="11" spans="2:46" s="1" customFormat="1" ht="16.5" customHeight="1">
      <c r="B11" s="32"/>
      <c r="E11" s="206" t="s">
        <v>2702</v>
      </c>
      <c r="F11" s="245"/>
      <c r="G11" s="245"/>
      <c r="H11" s="245"/>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2703</v>
      </c>
      <c r="I14" s="27" t="s">
        <v>22</v>
      </c>
      <c r="J14" s="52" t="str">
        <f>'Rekapitulace stavby'!AN8</f>
        <v>11. 8. 2025</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2704</v>
      </c>
      <c r="I17" s="27" t="s">
        <v>26</v>
      </c>
      <c r="J17" s="25" t="s">
        <v>1</v>
      </c>
      <c r="L17" s="32"/>
    </row>
    <row r="18" spans="2:12" s="1" customFormat="1" ht="6.95" customHeight="1">
      <c r="B18" s="32"/>
      <c r="L18" s="32"/>
    </row>
    <row r="19" spans="2:12" s="1" customFormat="1" ht="12" customHeight="1">
      <c r="B19" s="32"/>
      <c r="D19" s="27" t="s">
        <v>27</v>
      </c>
      <c r="I19" s="27" t="s">
        <v>25</v>
      </c>
      <c r="J19" s="28" t="str">
        <f>'Rekapitulace stavby'!AN13</f>
        <v>Vyplň údaj</v>
      </c>
      <c r="L19" s="32"/>
    </row>
    <row r="20" spans="2:12" s="1" customFormat="1" ht="18" customHeight="1">
      <c r="B20" s="32"/>
      <c r="E20" s="246" t="str">
        <f>'Rekapitulace stavby'!E14</f>
        <v>Vyplň údaj</v>
      </c>
      <c r="F20" s="211"/>
      <c r="G20" s="211"/>
      <c r="H20" s="211"/>
      <c r="I20" s="27" t="s">
        <v>26</v>
      </c>
      <c r="J20" s="28" t="str">
        <f>'Rekapitulace stavby'!AN14</f>
        <v>Vyplň údaj</v>
      </c>
      <c r="L20" s="32"/>
    </row>
    <row r="21" spans="2:12" s="1" customFormat="1" ht="6.95" customHeight="1">
      <c r="B21" s="32"/>
      <c r="L21" s="32"/>
    </row>
    <row r="22" spans="2:12" s="1" customFormat="1" ht="12" customHeight="1">
      <c r="B22" s="32"/>
      <c r="D22" s="27" t="s">
        <v>29</v>
      </c>
      <c r="I22" s="27" t="s">
        <v>25</v>
      </c>
      <c r="J22" s="25" t="s">
        <v>1</v>
      </c>
      <c r="L22" s="32"/>
    </row>
    <row r="23" spans="2:12" s="1" customFormat="1" ht="18" customHeight="1">
      <c r="B23" s="32"/>
      <c r="E23" s="25" t="s">
        <v>2705</v>
      </c>
      <c r="I23" s="27" t="s">
        <v>26</v>
      </c>
      <c r="J23" s="25" t="s">
        <v>1</v>
      </c>
      <c r="L23" s="32"/>
    </row>
    <row r="24" spans="2:12" s="1" customFormat="1" ht="6.95" customHeight="1">
      <c r="B24" s="32"/>
      <c r="L24" s="32"/>
    </row>
    <row r="25" spans="2:12" s="1" customFormat="1" ht="12" customHeight="1">
      <c r="B25" s="32"/>
      <c r="D25" s="27" t="s">
        <v>31</v>
      </c>
      <c r="I25" s="27" t="s">
        <v>25</v>
      </c>
      <c r="J25" s="25" t="s">
        <v>1</v>
      </c>
      <c r="L25" s="32"/>
    </row>
    <row r="26" spans="2:12" s="1" customFormat="1" ht="18" customHeight="1">
      <c r="B26" s="32"/>
      <c r="E26" s="25" t="s">
        <v>2706</v>
      </c>
      <c r="I26" s="27" t="s">
        <v>26</v>
      </c>
      <c r="J26" s="25" t="s">
        <v>1</v>
      </c>
      <c r="L26" s="32"/>
    </row>
    <row r="27" spans="2:12" s="1" customFormat="1" ht="6.95" customHeight="1">
      <c r="B27" s="32"/>
      <c r="L27" s="32"/>
    </row>
    <row r="28" spans="2:12" s="1" customFormat="1" ht="12" customHeight="1">
      <c r="B28" s="32"/>
      <c r="D28" s="27" t="s">
        <v>32</v>
      </c>
      <c r="L28" s="32"/>
    </row>
    <row r="29" spans="2:12" s="7" customFormat="1" ht="16.5" customHeight="1">
      <c r="B29" s="94"/>
      <c r="E29" s="216" t="s">
        <v>1</v>
      </c>
      <c r="F29" s="216"/>
      <c r="G29" s="216"/>
      <c r="H29" s="216"/>
      <c r="L29" s="94"/>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5" t="s">
        <v>33</v>
      </c>
      <c r="J32" s="66">
        <f>ROUND(J129, 2)</f>
        <v>0</v>
      </c>
      <c r="L32" s="32"/>
    </row>
    <row r="33" spans="2:12" s="1" customFormat="1" ht="6.95" customHeight="1">
      <c r="B33" s="32"/>
      <c r="D33" s="53"/>
      <c r="E33" s="53"/>
      <c r="F33" s="53"/>
      <c r="G33" s="53"/>
      <c r="H33" s="53"/>
      <c r="I33" s="53"/>
      <c r="J33" s="53"/>
      <c r="K33" s="53"/>
      <c r="L33" s="32"/>
    </row>
    <row r="34" spans="2:12" s="1" customFormat="1" ht="14.45" customHeight="1">
      <c r="B34" s="32"/>
      <c r="F34" s="35" t="s">
        <v>35</v>
      </c>
      <c r="I34" s="35" t="s">
        <v>34</v>
      </c>
      <c r="J34" s="35" t="s">
        <v>36</v>
      </c>
      <c r="L34" s="32"/>
    </row>
    <row r="35" spans="2:12" s="1" customFormat="1" ht="14.45" customHeight="1">
      <c r="B35" s="32"/>
      <c r="D35" s="55" t="s">
        <v>37</v>
      </c>
      <c r="E35" s="27" t="s">
        <v>38</v>
      </c>
      <c r="F35" s="86">
        <f>ROUND((SUM(BE129:BE285)),  2)</f>
        <v>0</v>
      </c>
      <c r="I35" s="96">
        <v>0.21</v>
      </c>
      <c r="J35" s="86">
        <f>ROUND(((SUM(BE129:BE285))*I35),  2)</f>
        <v>0</v>
      </c>
      <c r="L35" s="32"/>
    </row>
    <row r="36" spans="2:12" s="1" customFormat="1" ht="14.45" customHeight="1">
      <c r="B36" s="32"/>
      <c r="E36" s="27" t="s">
        <v>39</v>
      </c>
      <c r="F36" s="86">
        <f>ROUND((SUM(BF129:BF285)),  2)</f>
        <v>0</v>
      </c>
      <c r="I36" s="96">
        <v>0.12</v>
      </c>
      <c r="J36" s="86">
        <f>ROUND(((SUM(BF129:BF285))*I36),  2)</f>
        <v>0</v>
      </c>
      <c r="L36" s="32"/>
    </row>
    <row r="37" spans="2:12" s="1" customFormat="1" ht="14.45" hidden="1" customHeight="1">
      <c r="B37" s="32"/>
      <c r="E37" s="27" t="s">
        <v>40</v>
      </c>
      <c r="F37" s="86">
        <f>ROUND((SUM(BG129:BG285)),  2)</f>
        <v>0</v>
      </c>
      <c r="I37" s="96">
        <v>0.21</v>
      </c>
      <c r="J37" s="86">
        <f>0</f>
        <v>0</v>
      </c>
      <c r="L37" s="32"/>
    </row>
    <row r="38" spans="2:12" s="1" customFormat="1" ht="14.45" hidden="1" customHeight="1">
      <c r="B38" s="32"/>
      <c r="E38" s="27" t="s">
        <v>41</v>
      </c>
      <c r="F38" s="86">
        <f>ROUND((SUM(BH129:BH285)),  2)</f>
        <v>0</v>
      </c>
      <c r="I38" s="96">
        <v>0.12</v>
      </c>
      <c r="J38" s="86">
        <f>0</f>
        <v>0</v>
      </c>
      <c r="L38" s="32"/>
    </row>
    <row r="39" spans="2:12" s="1" customFormat="1" ht="14.45" hidden="1" customHeight="1">
      <c r="B39" s="32"/>
      <c r="E39" s="27" t="s">
        <v>42</v>
      </c>
      <c r="F39" s="86">
        <f>ROUND((SUM(BI129:BI285)),  2)</f>
        <v>0</v>
      </c>
      <c r="I39" s="96">
        <v>0</v>
      </c>
      <c r="J39" s="86">
        <f>0</f>
        <v>0</v>
      </c>
      <c r="L39" s="32"/>
    </row>
    <row r="40" spans="2:12" s="1" customFormat="1" ht="6.95" customHeight="1">
      <c r="B40" s="32"/>
      <c r="L40" s="32"/>
    </row>
    <row r="41" spans="2:12" s="1" customFormat="1" ht="25.35" customHeight="1">
      <c r="B41" s="32"/>
      <c r="C41" s="97"/>
      <c r="D41" s="98" t="s">
        <v>43</v>
      </c>
      <c r="E41" s="57"/>
      <c r="F41" s="57"/>
      <c r="G41" s="99" t="s">
        <v>44</v>
      </c>
      <c r="H41" s="100" t="s">
        <v>45</v>
      </c>
      <c r="I41" s="57"/>
      <c r="J41" s="101">
        <f>SUM(J32:J39)</f>
        <v>0</v>
      </c>
      <c r="K41" s="102"/>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136</v>
      </c>
      <c r="L82" s="32"/>
    </row>
    <row r="83" spans="2:12" s="1" customFormat="1" ht="6.95" customHeight="1">
      <c r="B83" s="32"/>
      <c r="L83" s="32"/>
    </row>
    <row r="84" spans="2:12" s="1" customFormat="1" ht="12" customHeight="1">
      <c r="B84" s="32"/>
      <c r="C84" s="27" t="s">
        <v>16</v>
      </c>
      <c r="L84" s="32"/>
    </row>
    <row r="85" spans="2:12" s="1" customFormat="1" ht="16.5" customHeight="1">
      <c r="B85" s="32"/>
      <c r="E85" s="243" t="str">
        <f>E7</f>
        <v>I-20002 - Modernizace bytových domů ul. Šenovská 65,67 a 69</v>
      </c>
      <c r="F85" s="244"/>
      <c r="G85" s="244"/>
      <c r="H85" s="244"/>
      <c r="L85" s="32"/>
    </row>
    <row r="86" spans="2:12" ht="12" customHeight="1">
      <c r="B86" s="20"/>
      <c r="C86" s="27" t="s">
        <v>134</v>
      </c>
      <c r="L86" s="20"/>
    </row>
    <row r="87" spans="2:12" s="1" customFormat="1" ht="16.5" customHeight="1">
      <c r="B87" s="32"/>
      <c r="E87" s="243" t="s">
        <v>135</v>
      </c>
      <c r="F87" s="245"/>
      <c r="G87" s="245"/>
      <c r="H87" s="245"/>
      <c r="L87" s="32"/>
    </row>
    <row r="88" spans="2:12" s="1" customFormat="1" ht="12" customHeight="1">
      <c r="B88" s="32"/>
      <c r="C88" s="27" t="s">
        <v>2470</v>
      </c>
      <c r="L88" s="32"/>
    </row>
    <row r="89" spans="2:12" s="1" customFormat="1" ht="16.5" customHeight="1">
      <c r="B89" s="32"/>
      <c r="E89" s="206" t="str">
        <f>E11</f>
        <v>65 - D.1.4.2 - Zdravotechnické instalace</v>
      </c>
      <c r="F89" s="245"/>
      <c r="G89" s="245"/>
      <c r="H89" s="245"/>
      <c r="L89" s="32"/>
    </row>
    <row r="90" spans="2:12" s="1" customFormat="1" ht="6.95" customHeight="1">
      <c r="B90" s="32"/>
      <c r="L90" s="32"/>
    </row>
    <row r="91" spans="2:12" s="1" customFormat="1" ht="12" customHeight="1">
      <c r="B91" s="32"/>
      <c r="C91" s="27" t="s">
        <v>20</v>
      </c>
      <c r="F91" s="25" t="str">
        <f>F14</f>
        <v>Ostrava</v>
      </c>
      <c r="I91" s="27" t="s">
        <v>22</v>
      </c>
      <c r="J91" s="52" t="str">
        <f>IF(J14="","",J14)</f>
        <v>11. 8. 2025</v>
      </c>
      <c r="L91" s="32"/>
    </row>
    <row r="92" spans="2:12" s="1" customFormat="1" ht="6.95" customHeight="1">
      <c r="B92" s="32"/>
      <c r="L92" s="32"/>
    </row>
    <row r="93" spans="2:12" s="1" customFormat="1" ht="40.15" customHeight="1">
      <c r="B93" s="32"/>
      <c r="C93" s="27" t="s">
        <v>24</v>
      </c>
      <c r="F93" s="25" t="str">
        <f>E17</f>
        <v>SMO, MO Slezská Ostrava, Těšínská 35, Ostrava</v>
      </c>
      <c r="I93" s="27" t="s">
        <v>29</v>
      </c>
      <c r="J93" s="30" t="str">
        <f>E23</f>
        <v>Atelier Idea spol.s.r.o.,Stemá 12, Ostrava</v>
      </c>
      <c r="L93" s="32"/>
    </row>
    <row r="94" spans="2:12" s="1" customFormat="1" ht="15.2" customHeight="1">
      <c r="B94" s="32"/>
      <c r="C94" s="27" t="s">
        <v>27</v>
      </c>
      <c r="F94" s="25" t="str">
        <f>IF(E20="","",E20)</f>
        <v>Vyplň údaj</v>
      </c>
      <c r="I94" s="27" t="s">
        <v>31</v>
      </c>
      <c r="J94" s="30" t="str">
        <f>E26</f>
        <v>Jerakasová Lenka</v>
      </c>
      <c r="L94" s="32"/>
    </row>
    <row r="95" spans="2:12" s="1" customFormat="1" ht="10.35" customHeight="1">
      <c r="B95" s="32"/>
      <c r="L95" s="32"/>
    </row>
    <row r="96" spans="2:12" s="1" customFormat="1" ht="29.25" customHeight="1">
      <c r="B96" s="32"/>
      <c r="C96" s="105" t="s">
        <v>137</v>
      </c>
      <c r="D96" s="97"/>
      <c r="E96" s="97"/>
      <c r="F96" s="97"/>
      <c r="G96" s="97"/>
      <c r="H96" s="97"/>
      <c r="I96" s="97"/>
      <c r="J96" s="106" t="s">
        <v>138</v>
      </c>
      <c r="K96" s="97"/>
      <c r="L96" s="32"/>
    </row>
    <row r="97" spans="2:47" s="1" customFormat="1" ht="10.35" customHeight="1">
      <c r="B97" s="32"/>
      <c r="L97" s="32"/>
    </row>
    <row r="98" spans="2:47" s="1" customFormat="1" ht="22.9" customHeight="1">
      <c r="B98" s="32"/>
      <c r="C98" s="107" t="s">
        <v>139</v>
      </c>
      <c r="J98" s="66">
        <f>J129</f>
        <v>0</v>
      </c>
      <c r="L98" s="32"/>
      <c r="AU98" s="17" t="s">
        <v>140</v>
      </c>
    </row>
    <row r="99" spans="2:47" s="8" customFormat="1" ht="24.95" customHeight="1">
      <c r="B99" s="108"/>
      <c r="D99" s="109" t="s">
        <v>2707</v>
      </c>
      <c r="E99" s="110"/>
      <c r="F99" s="110"/>
      <c r="G99" s="110"/>
      <c r="H99" s="110"/>
      <c r="I99" s="110"/>
      <c r="J99" s="111">
        <f>J130</f>
        <v>0</v>
      </c>
      <c r="L99" s="108"/>
    </row>
    <row r="100" spans="2:47" s="8" customFormat="1" ht="24.95" customHeight="1">
      <c r="B100" s="108"/>
      <c r="D100" s="109" t="s">
        <v>153</v>
      </c>
      <c r="E100" s="110"/>
      <c r="F100" s="110"/>
      <c r="G100" s="110"/>
      <c r="H100" s="110"/>
      <c r="I100" s="110"/>
      <c r="J100" s="111">
        <f>J133</f>
        <v>0</v>
      </c>
      <c r="L100" s="108"/>
    </row>
    <row r="101" spans="2:47" s="9" customFormat="1" ht="19.899999999999999" customHeight="1">
      <c r="B101" s="112"/>
      <c r="D101" s="113" t="s">
        <v>2708</v>
      </c>
      <c r="E101" s="114"/>
      <c r="F101" s="114"/>
      <c r="G101" s="114"/>
      <c r="H101" s="114"/>
      <c r="I101" s="114"/>
      <c r="J101" s="115">
        <f>J134</f>
        <v>0</v>
      </c>
      <c r="L101" s="112"/>
    </row>
    <row r="102" spans="2:47" s="9" customFormat="1" ht="19.899999999999999" customHeight="1">
      <c r="B102" s="112"/>
      <c r="D102" s="113" t="s">
        <v>2709</v>
      </c>
      <c r="E102" s="114"/>
      <c r="F102" s="114"/>
      <c r="G102" s="114"/>
      <c r="H102" s="114"/>
      <c r="I102" s="114"/>
      <c r="J102" s="115">
        <f>J163</f>
        <v>0</v>
      </c>
      <c r="L102" s="112"/>
    </row>
    <row r="103" spans="2:47" s="9" customFormat="1" ht="19.899999999999999" customHeight="1">
      <c r="B103" s="112"/>
      <c r="D103" s="113" t="s">
        <v>2710</v>
      </c>
      <c r="E103" s="114"/>
      <c r="F103" s="114"/>
      <c r="G103" s="114"/>
      <c r="H103" s="114"/>
      <c r="I103" s="114"/>
      <c r="J103" s="115">
        <f>J226</f>
        <v>0</v>
      </c>
      <c r="L103" s="112"/>
    </row>
    <row r="104" spans="2:47" s="9" customFormat="1" ht="19.899999999999999" customHeight="1">
      <c r="B104" s="112"/>
      <c r="D104" s="113" t="s">
        <v>2711</v>
      </c>
      <c r="E104" s="114"/>
      <c r="F104" s="114"/>
      <c r="G104" s="114"/>
      <c r="H104" s="114"/>
      <c r="I104" s="114"/>
      <c r="J104" s="115">
        <f>J246</f>
        <v>0</v>
      </c>
      <c r="L104" s="112"/>
    </row>
    <row r="105" spans="2:47" s="9" customFormat="1" ht="19.899999999999999" customHeight="1">
      <c r="B105" s="112"/>
      <c r="D105" s="113" t="s">
        <v>2712</v>
      </c>
      <c r="E105" s="114"/>
      <c r="F105" s="114"/>
      <c r="G105" s="114"/>
      <c r="H105" s="114"/>
      <c r="I105" s="114"/>
      <c r="J105" s="115">
        <f>J275</f>
        <v>0</v>
      </c>
      <c r="L105" s="112"/>
    </row>
    <row r="106" spans="2:47" s="8" customFormat="1" ht="24.95" customHeight="1">
      <c r="B106" s="108"/>
      <c r="D106" s="109" t="s">
        <v>2713</v>
      </c>
      <c r="E106" s="110"/>
      <c r="F106" s="110"/>
      <c r="G106" s="110"/>
      <c r="H106" s="110"/>
      <c r="I106" s="110"/>
      <c r="J106" s="111">
        <f>J282</f>
        <v>0</v>
      </c>
      <c r="L106" s="108"/>
    </row>
    <row r="107" spans="2:47" s="9" customFormat="1" ht="19.899999999999999" customHeight="1">
      <c r="B107" s="112"/>
      <c r="D107" s="113" t="s">
        <v>2714</v>
      </c>
      <c r="E107" s="114"/>
      <c r="F107" s="114"/>
      <c r="G107" s="114"/>
      <c r="H107" s="114"/>
      <c r="I107" s="114"/>
      <c r="J107" s="115">
        <f>J283</f>
        <v>0</v>
      </c>
      <c r="L107" s="112"/>
    </row>
    <row r="108" spans="2:47" s="1" customFormat="1" ht="21.75" customHeight="1">
      <c r="B108" s="32"/>
      <c r="L108" s="32"/>
    </row>
    <row r="109" spans="2:47" s="1" customFormat="1" ht="6.95" customHeight="1">
      <c r="B109" s="44"/>
      <c r="C109" s="45"/>
      <c r="D109" s="45"/>
      <c r="E109" s="45"/>
      <c r="F109" s="45"/>
      <c r="G109" s="45"/>
      <c r="H109" s="45"/>
      <c r="I109" s="45"/>
      <c r="J109" s="45"/>
      <c r="K109" s="45"/>
      <c r="L109" s="32"/>
    </row>
    <row r="113" spans="2:20" s="1" customFormat="1" ht="6.95" customHeight="1">
      <c r="B113" s="46"/>
      <c r="C113" s="47"/>
      <c r="D113" s="47"/>
      <c r="E113" s="47"/>
      <c r="F113" s="47"/>
      <c r="G113" s="47"/>
      <c r="H113" s="47"/>
      <c r="I113" s="47"/>
      <c r="J113" s="47"/>
      <c r="K113" s="47"/>
      <c r="L113" s="32"/>
    </row>
    <row r="114" spans="2:20" s="1" customFormat="1" ht="24.95" customHeight="1">
      <c r="B114" s="32"/>
      <c r="C114" s="21" t="s">
        <v>172</v>
      </c>
      <c r="L114" s="32"/>
    </row>
    <row r="115" spans="2:20" s="1" customFormat="1" ht="6.95" customHeight="1">
      <c r="B115" s="32"/>
      <c r="L115" s="32"/>
    </row>
    <row r="116" spans="2:20" s="1" customFormat="1" ht="12" customHeight="1">
      <c r="B116" s="32"/>
      <c r="C116" s="27" t="s">
        <v>16</v>
      </c>
      <c r="L116" s="32"/>
    </row>
    <row r="117" spans="2:20" s="1" customFormat="1" ht="16.5" customHeight="1">
      <c r="B117" s="32"/>
      <c r="E117" s="243" t="str">
        <f>E7</f>
        <v>I-20002 - Modernizace bytových domů ul. Šenovská 65,67 a 69</v>
      </c>
      <c r="F117" s="244"/>
      <c r="G117" s="244"/>
      <c r="H117" s="244"/>
      <c r="L117" s="32"/>
    </row>
    <row r="118" spans="2:20" ht="12" customHeight="1">
      <c r="B118" s="20"/>
      <c r="C118" s="27" t="s">
        <v>134</v>
      </c>
      <c r="L118" s="20"/>
    </row>
    <row r="119" spans="2:20" s="1" customFormat="1" ht="16.5" customHeight="1">
      <c r="B119" s="32"/>
      <c r="E119" s="243" t="s">
        <v>135</v>
      </c>
      <c r="F119" s="245"/>
      <c r="G119" s="245"/>
      <c r="H119" s="245"/>
      <c r="L119" s="32"/>
    </row>
    <row r="120" spans="2:20" s="1" customFormat="1" ht="12" customHeight="1">
      <c r="B120" s="32"/>
      <c r="C120" s="27" t="s">
        <v>2470</v>
      </c>
      <c r="L120" s="32"/>
    </row>
    <row r="121" spans="2:20" s="1" customFormat="1" ht="16.5" customHeight="1">
      <c r="B121" s="32"/>
      <c r="E121" s="206" t="str">
        <f>E11</f>
        <v>65 - D.1.4.2 - Zdravotechnické instalace</v>
      </c>
      <c r="F121" s="245"/>
      <c r="G121" s="245"/>
      <c r="H121" s="245"/>
      <c r="L121" s="32"/>
    </row>
    <row r="122" spans="2:20" s="1" customFormat="1" ht="6.95" customHeight="1">
      <c r="B122" s="32"/>
      <c r="L122" s="32"/>
    </row>
    <row r="123" spans="2:20" s="1" customFormat="1" ht="12" customHeight="1">
      <c r="B123" s="32"/>
      <c r="C123" s="27" t="s">
        <v>20</v>
      </c>
      <c r="F123" s="25" t="str">
        <f>F14</f>
        <v>Ostrava</v>
      </c>
      <c r="I123" s="27" t="s">
        <v>22</v>
      </c>
      <c r="J123" s="52" t="str">
        <f>IF(J14="","",J14)</f>
        <v>11. 8. 2025</v>
      </c>
      <c r="L123" s="32"/>
    </row>
    <row r="124" spans="2:20" s="1" customFormat="1" ht="6.95" customHeight="1">
      <c r="B124" s="32"/>
      <c r="L124" s="32"/>
    </row>
    <row r="125" spans="2:20" s="1" customFormat="1" ht="40.15" customHeight="1">
      <c r="B125" s="32"/>
      <c r="C125" s="27" t="s">
        <v>24</v>
      </c>
      <c r="F125" s="25" t="str">
        <f>E17</f>
        <v>SMO, MO Slezská Ostrava, Těšínská 35, Ostrava</v>
      </c>
      <c r="I125" s="27" t="s">
        <v>29</v>
      </c>
      <c r="J125" s="30" t="str">
        <f>E23</f>
        <v>Atelier Idea spol.s.r.o.,Stemá 12, Ostrava</v>
      </c>
      <c r="L125" s="32"/>
    </row>
    <row r="126" spans="2:20" s="1" customFormat="1" ht="15.2" customHeight="1">
      <c r="B126" s="32"/>
      <c r="C126" s="27" t="s">
        <v>27</v>
      </c>
      <c r="F126" s="25" t="str">
        <f>IF(E20="","",E20)</f>
        <v>Vyplň údaj</v>
      </c>
      <c r="I126" s="27" t="s">
        <v>31</v>
      </c>
      <c r="J126" s="30" t="str">
        <f>E26</f>
        <v>Jerakasová Lenka</v>
      </c>
      <c r="L126" s="32"/>
    </row>
    <row r="127" spans="2:20" s="1" customFormat="1" ht="10.35" customHeight="1">
      <c r="B127" s="32"/>
      <c r="L127" s="32"/>
    </row>
    <row r="128" spans="2:20" s="10" customFormat="1" ht="29.25" customHeight="1">
      <c r="B128" s="116"/>
      <c r="C128" s="117" t="s">
        <v>173</v>
      </c>
      <c r="D128" s="118" t="s">
        <v>58</v>
      </c>
      <c r="E128" s="118" t="s">
        <v>54</v>
      </c>
      <c r="F128" s="118" t="s">
        <v>55</v>
      </c>
      <c r="G128" s="118" t="s">
        <v>174</v>
      </c>
      <c r="H128" s="118" t="s">
        <v>175</v>
      </c>
      <c r="I128" s="118" t="s">
        <v>176</v>
      </c>
      <c r="J128" s="119" t="s">
        <v>138</v>
      </c>
      <c r="K128" s="120" t="s">
        <v>177</v>
      </c>
      <c r="L128" s="116"/>
      <c r="M128" s="59" t="s">
        <v>1</v>
      </c>
      <c r="N128" s="60" t="s">
        <v>37</v>
      </c>
      <c r="O128" s="60" t="s">
        <v>178</v>
      </c>
      <c r="P128" s="60" t="s">
        <v>179</v>
      </c>
      <c r="Q128" s="60" t="s">
        <v>180</v>
      </c>
      <c r="R128" s="60" t="s">
        <v>181</v>
      </c>
      <c r="S128" s="60" t="s">
        <v>182</v>
      </c>
      <c r="T128" s="61" t="s">
        <v>183</v>
      </c>
    </row>
    <row r="129" spans="2:65" s="1" customFormat="1" ht="22.9" customHeight="1">
      <c r="B129" s="32"/>
      <c r="C129" s="64" t="s">
        <v>184</v>
      </c>
      <c r="J129" s="121">
        <f>BK129</f>
        <v>0</v>
      </c>
      <c r="L129" s="32"/>
      <c r="M129" s="62"/>
      <c r="N129" s="53"/>
      <c r="O129" s="53"/>
      <c r="P129" s="122">
        <f>P130+P133+P282</f>
        <v>0</v>
      </c>
      <c r="Q129" s="53"/>
      <c r="R129" s="122">
        <f>R130+R133+R282</f>
        <v>1.8196399999999999</v>
      </c>
      <c r="S129" s="53"/>
      <c r="T129" s="123">
        <f>T130+T133+T282</f>
        <v>1.5949999999999998</v>
      </c>
      <c r="AT129" s="17" t="s">
        <v>72</v>
      </c>
      <c r="AU129" s="17" t="s">
        <v>140</v>
      </c>
      <c r="BK129" s="124">
        <f>BK130+BK133+BK282</f>
        <v>0</v>
      </c>
    </row>
    <row r="130" spans="2:65" s="11" customFormat="1" ht="25.9" customHeight="1">
      <c r="B130" s="125"/>
      <c r="D130" s="126" t="s">
        <v>72</v>
      </c>
      <c r="E130" s="127" t="s">
        <v>251</v>
      </c>
      <c r="F130" s="127" t="s">
        <v>976</v>
      </c>
      <c r="I130" s="128"/>
      <c r="J130" s="129">
        <f>BK130</f>
        <v>0</v>
      </c>
      <c r="L130" s="125"/>
      <c r="M130" s="130"/>
      <c r="P130" s="131">
        <f>SUM(P131:P132)</f>
        <v>0</v>
      </c>
      <c r="R130" s="131">
        <f>SUM(R131:R132)</f>
        <v>0</v>
      </c>
      <c r="T130" s="132">
        <f>SUM(T131:T132)</f>
        <v>1.5949999999999998</v>
      </c>
      <c r="AR130" s="126" t="s">
        <v>80</v>
      </c>
      <c r="AT130" s="133" t="s">
        <v>72</v>
      </c>
      <c r="AU130" s="133" t="s">
        <v>73</v>
      </c>
      <c r="AY130" s="126" t="s">
        <v>187</v>
      </c>
      <c r="BK130" s="134">
        <f>SUM(BK131:BK132)</f>
        <v>0</v>
      </c>
    </row>
    <row r="131" spans="2:65" s="1" customFormat="1" ht="37.9" customHeight="1">
      <c r="B131" s="32"/>
      <c r="C131" s="137" t="s">
        <v>733</v>
      </c>
      <c r="D131" s="137" t="s">
        <v>189</v>
      </c>
      <c r="E131" s="138" t="s">
        <v>2715</v>
      </c>
      <c r="F131" s="139" t="s">
        <v>2716</v>
      </c>
      <c r="G131" s="140" t="s">
        <v>397</v>
      </c>
      <c r="H131" s="141">
        <v>40</v>
      </c>
      <c r="I131" s="142"/>
      <c r="J131" s="143">
        <f>ROUND(I131*H131,2)</f>
        <v>0</v>
      </c>
      <c r="K131" s="144"/>
      <c r="L131" s="32"/>
      <c r="M131" s="145" t="s">
        <v>1</v>
      </c>
      <c r="N131" s="146" t="s">
        <v>38</v>
      </c>
      <c r="P131" s="147">
        <f>O131*H131</f>
        <v>0</v>
      </c>
      <c r="Q131" s="147">
        <v>0</v>
      </c>
      <c r="R131" s="147">
        <f>Q131*H131</f>
        <v>0</v>
      </c>
      <c r="S131" s="147">
        <v>8.9999999999999993E-3</v>
      </c>
      <c r="T131" s="148">
        <f>S131*H131</f>
        <v>0.36</v>
      </c>
      <c r="AR131" s="149" t="s">
        <v>193</v>
      </c>
      <c r="AT131" s="149" t="s">
        <v>189</v>
      </c>
      <c r="AU131" s="149" t="s">
        <v>80</v>
      </c>
      <c r="AY131" s="17" t="s">
        <v>187</v>
      </c>
      <c r="BE131" s="150">
        <f>IF(N131="základní",J131,0)</f>
        <v>0</v>
      </c>
      <c r="BF131" s="150">
        <f>IF(N131="snížená",J131,0)</f>
        <v>0</v>
      </c>
      <c r="BG131" s="150">
        <f>IF(N131="zákl. přenesená",J131,0)</f>
        <v>0</v>
      </c>
      <c r="BH131" s="150">
        <f>IF(N131="sníž. přenesená",J131,0)</f>
        <v>0</v>
      </c>
      <c r="BI131" s="150">
        <f>IF(N131="nulová",J131,0)</f>
        <v>0</v>
      </c>
      <c r="BJ131" s="17" t="s">
        <v>80</v>
      </c>
      <c r="BK131" s="150">
        <f>ROUND(I131*H131,2)</f>
        <v>0</v>
      </c>
      <c r="BL131" s="17" t="s">
        <v>193</v>
      </c>
      <c r="BM131" s="149" t="s">
        <v>2717</v>
      </c>
    </row>
    <row r="132" spans="2:65" s="1" customFormat="1" ht="37.9" customHeight="1">
      <c r="B132" s="32"/>
      <c r="C132" s="137" t="s">
        <v>738</v>
      </c>
      <c r="D132" s="137" t="s">
        <v>189</v>
      </c>
      <c r="E132" s="138" t="s">
        <v>2718</v>
      </c>
      <c r="F132" s="139" t="s">
        <v>2719</v>
      </c>
      <c r="G132" s="140" t="s">
        <v>397</v>
      </c>
      <c r="H132" s="141">
        <v>65</v>
      </c>
      <c r="I132" s="142"/>
      <c r="J132" s="143">
        <f>ROUND(I132*H132,2)</f>
        <v>0</v>
      </c>
      <c r="K132" s="144"/>
      <c r="L132" s="32"/>
      <c r="M132" s="145" t="s">
        <v>1</v>
      </c>
      <c r="N132" s="146" t="s">
        <v>38</v>
      </c>
      <c r="P132" s="147">
        <f>O132*H132</f>
        <v>0</v>
      </c>
      <c r="Q132" s="147">
        <v>0</v>
      </c>
      <c r="R132" s="147">
        <f>Q132*H132</f>
        <v>0</v>
      </c>
      <c r="S132" s="147">
        <v>1.9E-2</v>
      </c>
      <c r="T132" s="148">
        <f>S132*H132</f>
        <v>1.2349999999999999</v>
      </c>
      <c r="AR132" s="149" t="s">
        <v>193</v>
      </c>
      <c r="AT132" s="149" t="s">
        <v>189</v>
      </c>
      <c r="AU132" s="149" t="s">
        <v>80</v>
      </c>
      <c r="AY132" s="17" t="s">
        <v>187</v>
      </c>
      <c r="BE132" s="150">
        <f>IF(N132="základní",J132,0)</f>
        <v>0</v>
      </c>
      <c r="BF132" s="150">
        <f>IF(N132="snížená",J132,0)</f>
        <v>0</v>
      </c>
      <c r="BG132" s="150">
        <f>IF(N132="zákl. přenesená",J132,0)</f>
        <v>0</v>
      </c>
      <c r="BH132" s="150">
        <f>IF(N132="sníž. přenesená",J132,0)</f>
        <v>0</v>
      </c>
      <c r="BI132" s="150">
        <f>IF(N132="nulová",J132,0)</f>
        <v>0</v>
      </c>
      <c r="BJ132" s="17" t="s">
        <v>80</v>
      </c>
      <c r="BK132" s="150">
        <f>ROUND(I132*H132,2)</f>
        <v>0</v>
      </c>
      <c r="BL132" s="17" t="s">
        <v>193</v>
      </c>
      <c r="BM132" s="149" t="s">
        <v>2720</v>
      </c>
    </row>
    <row r="133" spans="2:65" s="11" customFormat="1" ht="25.9" customHeight="1">
      <c r="B133" s="125"/>
      <c r="D133" s="126" t="s">
        <v>72</v>
      </c>
      <c r="E133" s="127" t="s">
        <v>1298</v>
      </c>
      <c r="F133" s="127" t="s">
        <v>1299</v>
      </c>
      <c r="I133" s="128"/>
      <c r="J133" s="129">
        <f>BK133</f>
        <v>0</v>
      </c>
      <c r="L133" s="125"/>
      <c r="M133" s="130"/>
      <c r="P133" s="131">
        <f>P134+P163+P226+P246+P275</f>
        <v>0</v>
      </c>
      <c r="R133" s="131">
        <f>R134+R163+R226+R246+R275</f>
        <v>1.8196399999999999</v>
      </c>
      <c r="T133" s="132">
        <f>T134+T163+T226+T246+T275</f>
        <v>0</v>
      </c>
      <c r="AR133" s="126" t="s">
        <v>84</v>
      </c>
      <c r="AT133" s="133" t="s">
        <v>72</v>
      </c>
      <c r="AU133" s="133" t="s">
        <v>73</v>
      </c>
      <c r="AY133" s="126" t="s">
        <v>187</v>
      </c>
      <c r="BK133" s="134">
        <f>BK134+BK163+BK226+BK246+BK275</f>
        <v>0</v>
      </c>
    </row>
    <row r="134" spans="2:65" s="11" customFormat="1" ht="22.9" customHeight="1">
      <c r="B134" s="125"/>
      <c r="D134" s="126" t="s">
        <v>72</v>
      </c>
      <c r="E134" s="135" t="s">
        <v>2721</v>
      </c>
      <c r="F134" s="135" t="s">
        <v>2722</v>
      </c>
      <c r="I134" s="128"/>
      <c r="J134" s="136">
        <f>BK134</f>
        <v>0</v>
      </c>
      <c r="L134" s="125"/>
      <c r="M134" s="130"/>
      <c r="P134" s="131">
        <f>SUM(P135:P162)</f>
        <v>0</v>
      </c>
      <c r="R134" s="131">
        <f>SUM(R135:R162)</f>
        <v>0.35849000000000009</v>
      </c>
      <c r="T134" s="132">
        <f>SUM(T135:T162)</f>
        <v>0</v>
      </c>
      <c r="AR134" s="126" t="s">
        <v>84</v>
      </c>
      <c r="AT134" s="133" t="s">
        <v>72</v>
      </c>
      <c r="AU134" s="133" t="s">
        <v>80</v>
      </c>
      <c r="AY134" s="126" t="s">
        <v>187</v>
      </c>
      <c r="BK134" s="134">
        <f>SUM(BK135:BK162)</f>
        <v>0</v>
      </c>
    </row>
    <row r="135" spans="2:65" s="1" customFormat="1" ht="21.75" customHeight="1">
      <c r="B135" s="32"/>
      <c r="C135" s="137" t="s">
        <v>80</v>
      </c>
      <c r="D135" s="137" t="s">
        <v>189</v>
      </c>
      <c r="E135" s="138" t="s">
        <v>2723</v>
      </c>
      <c r="F135" s="139" t="s">
        <v>2724</v>
      </c>
      <c r="G135" s="140" t="s">
        <v>397</v>
      </c>
      <c r="H135" s="141">
        <v>20</v>
      </c>
      <c r="I135" s="142"/>
      <c r="J135" s="143">
        <f>ROUND(I135*H135,2)</f>
        <v>0</v>
      </c>
      <c r="K135" s="144"/>
      <c r="L135" s="32"/>
      <c r="M135" s="145" t="s">
        <v>1</v>
      </c>
      <c r="N135" s="146" t="s">
        <v>38</v>
      </c>
      <c r="P135" s="147">
        <f>O135*H135</f>
        <v>0</v>
      </c>
      <c r="Q135" s="147">
        <v>7.4400000000000004E-3</v>
      </c>
      <c r="R135" s="147">
        <f>Q135*H135</f>
        <v>0.14880000000000002</v>
      </c>
      <c r="S135" s="147">
        <v>0</v>
      </c>
      <c r="T135" s="148">
        <f>S135*H135</f>
        <v>0</v>
      </c>
      <c r="AR135" s="149" t="s">
        <v>287</v>
      </c>
      <c r="AT135" s="149" t="s">
        <v>189</v>
      </c>
      <c r="AU135" s="149" t="s">
        <v>84</v>
      </c>
      <c r="AY135" s="17" t="s">
        <v>187</v>
      </c>
      <c r="BE135" s="150">
        <f>IF(N135="základní",J135,0)</f>
        <v>0</v>
      </c>
      <c r="BF135" s="150">
        <f>IF(N135="snížená",J135,0)</f>
        <v>0</v>
      </c>
      <c r="BG135" s="150">
        <f>IF(N135="zákl. přenesená",J135,0)</f>
        <v>0</v>
      </c>
      <c r="BH135" s="150">
        <f>IF(N135="sníž. přenesená",J135,0)</f>
        <v>0</v>
      </c>
      <c r="BI135" s="150">
        <f>IF(N135="nulová",J135,0)</f>
        <v>0</v>
      </c>
      <c r="BJ135" s="17" t="s">
        <v>80</v>
      </c>
      <c r="BK135" s="150">
        <f>ROUND(I135*H135,2)</f>
        <v>0</v>
      </c>
      <c r="BL135" s="17" t="s">
        <v>287</v>
      </c>
      <c r="BM135" s="149" t="s">
        <v>2725</v>
      </c>
    </row>
    <row r="136" spans="2:65" s="1" customFormat="1" ht="29.25">
      <c r="B136" s="32"/>
      <c r="D136" s="151" t="s">
        <v>195</v>
      </c>
      <c r="F136" s="152" t="s">
        <v>2726</v>
      </c>
      <c r="I136" s="153"/>
      <c r="L136" s="32"/>
      <c r="M136" s="154"/>
      <c r="T136" s="56"/>
      <c r="AT136" s="17" t="s">
        <v>195</v>
      </c>
      <c r="AU136" s="17" t="s">
        <v>84</v>
      </c>
    </row>
    <row r="137" spans="2:65" s="1" customFormat="1" ht="21.75" customHeight="1">
      <c r="B137" s="32"/>
      <c r="C137" s="137" t="s">
        <v>84</v>
      </c>
      <c r="D137" s="137" t="s">
        <v>189</v>
      </c>
      <c r="E137" s="138" t="s">
        <v>2727</v>
      </c>
      <c r="F137" s="139" t="s">
        <v>2728</v>
      </c>
      <c r="G137" s="140" t="s">
        <v>397</v>
      </c>
      <c r="H137" s="141">
        <v>7</v>
      </c>
      <c r="I137" s="142"/>
      <c r="J137" s="143">
        <f>ROUND(I137*H137,2)</f>
        <v>0</v>
      </c>
      <c r="K137" s="144"/>
      <c r="L137" s="32"/>
      <c r="M137" s="145" t="s">
        <v>1</v>
      </c>
      <c r="N137" s="146" t="s">
        <v>38</v>
      </c>
      <c r="P137" s="147">
        <f>O137*H137</f>
        <v>0</v>
      </c>
      <c r="Q137" s="147">
        <v>1.2319999999999999E-2</v>
      </c>
      <c r="R137" s="147">
        <f>Q137*H137</f>
        <v>8.6239999999999997E-2</v>
      </c>
      <c r="S137" s="147">
        <v>0</v>
      </c>
      <c r="T137" s="148">
        <f>S137*H137</f>
        <v>0</v>
      </c>
      <c r="AR137" s="149" t="s">
        <v>287</v>
      </c>
      <c r="AT137" s="149" t="s">
        <v>189</v>
      </c>
      <c r="AU137" s="149" t="s">
        <v>84</v>
      </c>
      <c r="AY137" s="17" t="s">
        <v>187</v>
      </c>
      <c r="BE137" s="150">
        <f>IF(N137="základní",J137,0)</f>
        <v>0</v>
      </c>
      <c r="BF137" s="150">
        <f>IF(N137="snížená",J137,0)</f>
        <v>0</v>
      </c>
      <c r="BG137" s="150">
        <f>IF(N137="zákl. přenesená",J137,0)</f>
        <v>0</v>
      </c>
      <c r="BH137" s="150">
        <f>IF(N137="sníž. přenesená",J137,0)</f>
        <v>0</v>
      </c>
      <c r="BI137" s="150">
        <f>IF(N137="nulová",J137,0)</f>
        <v>0</v>
      </c>
      <c r="BJ137" s="17" t="s">
        <v>80</v>
      </c>
      <c r="BK137" s="150">
        <f>ROUND(I137*H137,2)</f>
        <v>0</v>
      </c>
      <c r="BL137" s="17" t="s">
        <v>287</v>
      </c>
      <c r="BM137" s="149" t="s">
        <v>2729</v>
      </c>
    </row>
    <row r="138" spans="2:65" s="1" customFormat="1" ht="29.25">
      <c r="B138" s="32"/>
      <c r="D138" s="151" t="s">
        <v>195</v>
      </c>
      <c r="F138" s="152" t="s">
        <v>2726</v>
      </c>
      <c r="I138" s="153"/>
      <c r="L138" s="32"/>
      <c r="M138" s="154"/>
      <c r="T138" s="56"/>
      <c r="AT138" s="17" t="s">
        <v>195</v>
      </c>
      <c r="AU138" s="17" t="s">
        <v>84</v>
      </c>
    </row>
    <row r="139" spans="2:65" s="1" customFormat="1" ht="24.2" customHeight="1">
      <c r="B139" s="32"/>
      <c r="C139" s="137" t="s">
        <v>210</v>
      </c>
      <c r="D139" s="137" t="s">
        <v>189</v>
      </c>
      <c r="E139" s="138" t="s">
        <v>2730</v>
      </c>
      <c r="F139" s="139" t="s">
        <v>2731</v>
      </c>
      <c r="G139" s="140" t="s">
        <v>397</v>
      </c>
      <c r="H139" s="141">
        <v>2</v>
      </c>
      <c r="I139" s="142"/>
      <c r="J139" s="143">
        <f>ROUND(I139*H139,2)</f>
        <v>0</v>
      </c>
      <c r="K139" s="144"/>
      <c r="L139" s="32"/>
      <c r="M139" s="145" t="s">
        <v>1</v>
      </c>
      <c r="N139" s="146" t="s">
        <v>38</v>
      </c>
      <c r="P139" s="147">
        <f>O139*H139</f>
        <v>0</v>
      </c>
      <c r="Q139" s="147">
        <v>5.9000000000000003E-4</v>
      </c>
      <c r="R139" s="147">
        <f>Q139*H139</f>
        <v>1.1800000000000001E-3</v>
      </c>
      <c r="S139" s="147">
        <v>0</v>
      </c>
      <c r="T139" s="148">
        <f>S139*H139</f>
        <v>0</v>
      </c>
      <c r="AR139" s="149" t="s">
        <v>287</v>
      </c>
      <c r="AT139" s="149" t="s">
        <v>189</v>
      </c>
      <c r="AU139" s="149" t="s">
        <v>84</v>
      </c>
      <c r="AY139" s="17" t="s">
        <v>187</v>
      </c>
      <c r="BE139" s="150">
        <f>IF(N139="základní",J139,0)</f>
        <v>0</v>
      </c>
      <c r="BF139" s="150">
        <f>IF(N139="snížená",J139,0)</f>
        <v>0</v>
      </c>
      <c r="BG139" s="150">
        <f>IF(N139="zákl. přenesená",J139,0)</f>
        <v>0</v>
      </c>
      <c r="BH139" s="150">
        <f>IF(N139="sníž. přenesená",J139,0)</f>
        <v>0</v>
      </c>
      <c r="BI139" s="150">
        <f>IF(N139="nulová",J139,0)</f>
        <v>0</v>
      </c>
      <c r="BJ139" s="17" t="s">
        <v>80</v>
      </c>
      <c r="BK139" s="150">
        <f>ROUND(I139*H139,2)</f>
        <v>0</v>
      </c>
      <c r="BL139" s="17" t="s">
        <v>287</v>
      </c>
      <c r="BM139" s="149" t="s">
        <v>2732</v>
      </c>
    </row>
    <row r="140" spans="2:65" s="1" customFormat="1" ht="48.75">
      <c r="B140" s="32"/>
      <c r="D140" s="151" t="s">
        <v>195</v>
      </c>
      <c r="F140" s="152" t="s">
        <v>2733</v>
      </c>
      <c r="I140" s="153"/>
      <c r="L140" s="32"/>
      <c r="M140" s="154"/>
      <c r="T140" s="56"/>
      <c r="AT140" s="17" t="s">
        <v>195</v>
      </c>
      <c r="AU140" s="17" t="s">
        <v>84</v>
      </c>
    </row>
    <row r="141" spans="2:65" s="1" customFormat="1" ht="24.2" customHeight="1">
      <c r="B141" s="32"/>
      <c r="C141" s="137" t="s">
        <v>193</v>
      </c>
      <c r="D141" s="137" t="s">
        <v>189</v>
      </c>
      <c r="E141" s="138" t="s">
        <v>2734</v>
      </c>
      <c r="F141" s="139" t="s">
        <v>2735</v>
      </c>
      <c r="G141" s="140" t="s">
        <v>397</v>
      </c>
      <c r="H141" s="141">
        <v>40</v>
      </c>
      <c r="I141" s="142"/>
      <c r="J141" s="143">
        <f>ROUND(I141*H141,2)</f>
        <v>0</v>
      </c>
      <c r="K141" s="144"/>
      <c r="L141" s="32"/>
      <c r="M141" s="145" t="s">
        <v>1</v>
      </c>
      <c r="N141" s="146" t="s">
        <v>38</v>
      </c>
      <c r="P141" s="147">
        <f>O141*H141</f>
        <v>0</v>
      </c>
      <c r="Q141" s="147">
        <v>2.0100000000000001E-3</v>
      </c>
      <c r="R141" s="147">
        <f>Q141*H141</f>
        <v>8.0399999999999999E-2</v>
      </c>
      <c r="S141" s="147">
        <v>0</v>
      </c>
      <c r="T141" s="148">
        <f>S141*H141</f>
        <v>0</v>
      </c>
      <c r="AR141" s="149" t="s">
        <v>287</v>
      </c>
      <c r="AT141" s="149" t="s">
        <v>189</v>
      </c>
      <c r="AU141" s="149" t="s">
        <v>84</v>
      </c>
      <c r="AY141" s="17" t="s">
        <v>187</v>
      </c>
      <c r="BE141" s="150">
        <f>IF(N141="základní",J141,0)</f>
        <v>0</v>
      </c>
      <c r="BF141" s="150">
        <f>IF(N141="snížená",J141,0)</f>
        <v>0</v>
      </c>
      <c r="BG141" s="150">
        <f>IF(N141="zákl. přenesená",J141,0)</f>
        <v>0</v>
      </c>
      <c r="BH141" s="150">
        <f>IF(N141="sníž. přenesená",J141,0)</f>
        <v>0</v>
      </c>
      <c r="BI141" s="150">
        <f>IF(N141="nulová",J141,0)</f>
        <v>0</v>
      </c>
      <c r="BJ141" s="17" t="s">
        <v>80</v>
      </c>
      <c r="BK141" s="150">
        <f>ROUND(I141*H141,2)</f>
        <v>0</v>
      </c>
      <c r="BL141" s="17" t="s">
        <v>287</v>
      </c>
      <c r="BM141" s="149" t="s">
        <v>2736</v>
      </c>
    </row>
    <row r="142" spans="2:65" s="1" customFormat="1" ht="48.75">
      <c r="B142" s="32"/>
      <c r="D142" s="151" t="s">
        <v>195</v>
      </c>
      <c r="F142" s="152" t="s">
        <v>2733</v>
      </c>
      <c r="I142" s="153"/>
      <c r="L142" s="32"/>
      <c r="M142" s="154"/>
      <c r="T142" s="56"/>
      <c r="AT142" s="17" t="s">
        <v>195</v>
      </c>
      <c r="AU142" s="17" t="s">
        <v>84</v>
      </c>
    </row>
    <row r="143" spans="2:65" s="1" customFormat="1" ht="21.75" customHeight="1">
      <c r="B143" s="32"/>
      <c r="C143" s="137" t="s">
        <v>221</v>
      </c>
      <c r="D143" s="137" t="s">
        <v>189</v>
      </c>
      <c r="E143" s="138" t="s">
        <v>2737</v>
      </c>
      <c r="F143" s="139" t="s">
        <v>2738</v>
      </c>
      <c r="G143" s="140" t="s">
        <v>397</v>
      </c>
      <c r="H143" s="141">
        <v>8</v>
      </c>
      <c r="I143" s="142"/>
      <c r="J143" s="143">
        <f>ROUND(I143*H143,2)</f>
        <v>0</v>
      </c>
      <c r="K143" s="144"/>
      <c r="L143" s="32"/>
      <c r="M143" s="145" t="s">
        <v>1</v>
      </c>
      <c r="N143" s="146" t="s">
        <v>38</v>
      </c>
      <c r="P143" s="147">
        <f>O143*H143</f>
        <v>0</v>
      </c>
      <c r="Q143" s="147">
        <v>4.0999999999999999E-4</v>
      </c>
      <c r="R143" s="147">
        <f>Q143*H143</f>
        <v>3.2799999999999999E-3</v>
      </c>
      <c r="S143" s="147">
        <v>0</v>
      </c>
      <c r="T143" s="148">
        <f>S143*H143</f>
        <v>0</v>
      </c>
      <c r="AR143" s="149" t="s">
        <v>287</v>
      </c>
      <c r="AT143" s="149" t="s">
        <v>189</v>
      </c>
      <c r="AU143" s="149" t="s">
        <v>84</v>
      </c>
      <c r="AY143" s="17" t="s">
        <v>187</v>
      </c>
      <c r="BE143" s="150">
        <f>IF(N143="základní",J143,0)</f>
        <v>0</v>
      </c>
      <c r="BF143" s="150">
        <f>IF(N143="snížená",J143,0)</f>
        <v>0</v>
      </c>
      <c r="BG143" s="150">
        <f>IF(N143="zákl. přenesená",J143,0)</f>
        <v>0</v>
      </c>
      <c r="BH143" s="150">
        <f>IF(N143="sníž. přenesená",J143,0)</f>
        <v>0</v>
      </c>
      <c r="BI143" s="150">
        <f>IF(N143="nulová",J143,0)</f>
        <v>0</v>
      </c>
      <c r="BJ143" s="17" t="s">
        <v>80</v>
      </c>
      <c r="BK143" s="150">
        <f>ROUND(I143*H143,2)</f>
        <v>0</v>
      </c>
      <c r="BL143" s="17" t="s">
        <v>287</v>
      </c>
      <c r="BM143" s="149" t="s">
        <v>2739</v>
      </c>
    </row>
    <row r="144" spans="2:65" s="1" customFormat="1" ht="48.75">
      <c r="B144" s="32"/>
      <c r="D144" s="151" t="s">
        <v>195</v>
      </c>
      <c r="F144" s="152" t="s">
        <v>2733</v>
      </c>
      <c r="I144" s="153"/>
      <c r="L144" s="32"/>
      <c r="M144" s="154"/>
      <c r="T144" s="56"/>
      <c r="AT144" s="17" t="s">
        <v>195</v>
      </c>
      <c r="AU144" s="17" t="s">
        <v>84</v>
      </c>
    </row>
    <row r="145" spans="2:65" s="1" customFormat="1" ht="21.75" customHeight="1">
      <c r="B145" s="32"/>
      <c r="C145" s="137" t="s">
        <v>226</v>
      </c>
      <c r="D145" s="137" t="s">
        <v>189</v>
      </c>
      <c r="E145" s="138" t="s">
        <v>2740</v>
      </c>
      <c r="F145" s="139" t="s">
        <v>2741</v>
      </c>
      <c r="G145" s="140" t="s">
        <v>397</v>
      </c>
      <c r="H145" s="141">
        <v>30</v>
      </c>
      <c r="I145" s="142"/>
      <c r="J145" s="143">
        <f>ROUND(I145*H145,2)</f>
        <v>0</v>
      </c>
      <c r="K145" s="144"/>
      <c r="L145" s="32"/>
      <c r="M145" s="145" t="s">
        <v>1</v>
      </c>
      <c r="N145" s="146" t="s">
        <v>38</v>
      </c>
      <c r="P145" s="147">
        <f>O145*H145</f>
        <v>0</v>
      </c>
      <c r="Q145" s="147">
        <v>4.8000000000000001E-4</v>
      </c>
      <c r="R145" s="147">
        <f>Q145*H145</f>
        <v>1.44E-2</v>
      </c>
      <c r="S145" s="147">
        <v>0</v>
      </c>
      <c r="T145" s="148">
        <f>S145*H145</f>
        <v>0</v>
      </c>
      <c r="AR145" s="149" t="s">
        <v>287</v>
      </c>
      <c r="AT145" s="149" t="s">
        <v>189</v>
      </c>
      <c r="AU145" s="149" t="s">
        <v>84</v>
      </c>
      <c r="AY145" s="17" t="s">
        <v>187</v>
      </c>
      <c r="BE145" s="150">
        <f>IF(N145="základní",J145,0)</f>
        <v>0</v>
      </c>
      <c r="BF145" s="150">
        <f>IF(N145="snížená",J145,0)</f>
        <v>0</v>
      </c>
      <c r="BG145" s="150">
        <f>IF(N145="zákl. přenesená",J145,0)</f>
        <v>0</v>
      </c>
      <c r="BH145" s="150">
        <f>IF(N145="sníž. přenesená",J145,0)</f>
        <v>0</v>
      </c>
      <c r="BI145" s="150">
        <f>IF(N145="nulová",J145,0)</f>
        <v>0</v>
      </c>
      <c r="BJ145" s="17" t="s">
        <v>80</v>
      </c>
      <c r="BK145" s="150">
        <f>ROUND(I145*H145,2)</f>
        <v>0</v>
      </c>
      <c r="BL145" s="17" t="s">
        <v>287</v>
      </c>
      <c r="BM145" s="149" t="s">
        <v>2742</v>
      </c>
    </row>
    <row r="146" spans="2:65" s="1" customFormat="1" ht="48.75">
      <c r="B146" s="32"/>
      <c r="D146" s="151" t="s">
        <v>195</v>
      </c>
      <c r="F146" s="152" t="s">
        <v>2733</v>
      </c>
      <c r="I146" s="153"/>
      <c r="L146" s="32"/>
      <c r="M146" s="154"/>
      <c r="T146" s="56"/>
      <c r="AT146" s="17" t="s">
        <v>195</v>
      </c>
      <c r="AU146" s="17" t="s">
        <v>84</v>
      </c>
    </row>
    <row r="147" spans="2:65" s="1" customFormat="1" ht="21.75" customHeight="1">
      <c r="B147" s="32"/>
      <c r="C147" s="137" t="s">
        <v>233</v>
      </c>
      <c r="D147" s="137" t="s">
        <v>189</v>
      </c>
      <c r="E147" s="138" t="s">
        <v>2743</v>
      </c>
      <c r="F147" s="139" t="s">
        <v>2744</v>
      </c>
      <c r="G147" s="140" t="s">
        <v>397</v>
      </c>
      <c r="H147" s="141">
        <v>4</v>
      </c>
      <c r="I147" s="142"/>
      <c r="J147" s="143">
        <f>ROUND(I147*H147,2)</f>
        <v>0</v>
      </c>
      <c r="K147" s="144"/>
      <c r="L147" s="32"/>
      <c r="M147" s="145" t="s">
        <v>1</v>
      </c>
      <c r="N147" s="146" t="s">
        <v>38</v>
      </c>
      <c r="P147" s="147">
        <f>O147*H147</f>
        <v>0</v>
      </c>
      <c r="Q147" s="147">
        <v>2.2399999999999998E-3</v>
      </c>
      <c r="R147" s="147">
        <f>Q147*H147</f>
        <v>8.9599999999999992E-3</v>
      </c>
      <c r="S147" s="147">
        <v>0</v>
      </c>
      <c r="T147" s="148">
        <f>S147*H147</f>
        <v>0</v>
      </c>
      <c r="AR147" s="149" t="s">
        <v>287</v>
      </c>
      <c r="AT147" s="149" t="s">
        <v>189</v>
      </c>
      <c r="AU147" s="149" t="s">
        <v>84</v>
      </c>
      <c r="AY147" s="17" t="s">
        <v>187</v>
      </c>
      <c r="BE147" s="150">
        <f>IF(N147="základní",J147,0)</f>
        <v>0</v>
      </c>
      <c r="BF147" s="150">
        <f>IF(N147="snížená",J147,0)</f>
        <v>0</v>
      </c>
      <c r="BG147" s="150">
        <f>IF(N147="zákl. přenesená",J147,0)</f>
        <v>0</v>
      </c>
      <c r="BH147" s="150">
        <f>IF(N147="sníž. přenesená",J147,0)</f>
        <v>0</v>
      </c>
      <c r="BI147" s="150">
        <f>IF(N147="nulová",J147,0)</f>
        <v>0</v>
      </c>
      <c r="BJ147" s="17" t="s">
        <v>80</v>
      </c>
      <c r="BK147" s="150">
        <f>ROUND(I147*H147,2)</f>
        <v>0</v>
      </c>
      <c r="BL147" s="17" t="s">
        <v>287</v>
      </c>
      <c r="BM147" s="149" t="s">
        <v>2745</v>
      </c>
    </row>
    <row r="148" spans="2:65" s="1" customFormat="1" ht="48.75">
      <c r="B148" s="32"/>
      <c r="D148" s="151" t="s">
        <v>195</v>
      </c>
      <c r="F148" s="152" t="s">
        <v>2733</v>
      </c>
      <c r="I148" s="153"/>
      <c r="L148" s="32"/>
      <c r="M148" s="154"/>
      <c r="T148" s="56"/>
      <c r="AT148" s="17" t="s">
        <v>195</v>
      </c>
      <c r="AU148" s="17" t="s">
        <v>84</v>
      </c>
    </row>
    <row r="149" spans="2:65" s="1" customFormat="1" ht="24.2" customHeight="1">
      <c r="B149" s="32"/>
      <c r="C149" s="137" t="s">
        <v>242</v>
      </c>
      <c r="D149" s="137" t="s">
        <v>189</v>
      </c>
      <c r="E149" s="138" t="s">
        <v>2746</v>
      </c>
      <c r="F149" s="139" t="s">
        <v>2747</v>
      </c>
      <c r="G149" s="140" t="s">
        <v>406</v>
      </c>
      <c r="H149" s="141">
        <v>8</v>
      </c>
      <c r="I149" s="142"/>
      <c r="J149" s="143">
        <f>ROUND(I149*H149,2)</f>
        <v>0</v>
      </c>
      <c r="K149" s="144"/>
      <c r="L149" s="32"/>
      <c r="M149" s="145" t="s">
        <v>1</v>
      </c>
      <c r="N149" s="146" t="s">
        <v>38</v>
      </c>
      <c r="P149" s="147">
        <f>O149*H149</f>
        <v>0</v>
      </c>
      <c r="Q149" s="147">
        <v>0</v>
      </c>
      <c r="R149" s="147">
        <f>Q149*H149</f>
        <v>0</v>
      </c>
      <c r="S149" s="147">
        <v>0</v>
      </c>
      <c r="T149" s="148">
        <f>S149*H149</f>
        <v>0</v>
      </c>
      <c r="AR149" s="149" t="s">
        <v>287</v>
      </c>
      <c r="AT149" s="149" t="s">
        <v>189</v>
      </c>
      <c r="AU149" s="149" t="s">
        <v>84</v>
      </c>
      <c r="AY149" s="17" t="s">
        <v>187</v>
      </c>
      <c r="BE149" s="150">
        <f>IF(N149="základní",J149,0)</f>
        <v>0</v>
      </c>
      <c r="BF149" s="150">
        <f>IF(N149="snížená",J149,0)</f>
        <v>0</v>
      </c>
      <c r="BG149" s="150">
        <f>IF(N149="zákl. přenesená",J149,0)</f>
        <v>0</v>
      </c>
      <c r="BH149" s="150">
        <f>IF(N149="sníž. přenesená",J149,0)</f>
        <v>0</v>
      </c>
      <c r="BI149" s="150">
        <f>IF(N149="nulová",J149,0)</f>
        <v>0</v>
      </c>
      <c r="BJ149" s="17" t="s">
        <v>80</v>
      </c>
      <c r="BK149" s="150">
        <f>ROUND(I149*H149,2)</f>
        <v>0</v>
      </c>
      <c r="BL149" s="17" t="s">
        <v>287</v>
      </c>
      <c r="BM149" s="149" t="s">
        <v>2748</v>
      </c>
    </row>
    <row r="150" spans="2:65" s="1" customFormat="1" ht="39">
      <c r="B150" s="32"/>
      <c r="D150" s="151" t="s">
        <v>195</v>
      </c>
      <c r="F150" s="152" t="s">
        <v>2749</v>
      </c>
      <c r="I150" s="153"/>
      <c r="L150" s="32"/>
      <c r="M150" s="154"/>
      <c r="T150" s="56"/>
      <c r="AT150" s="17" t="s">
        <v>195</v>
      </c>
      <c r="AU150" s="17" t="s">
        <v>84</v>
      </c>
    </row>
    <row r="151" spans="2:65" s="1" customFormat="1" ht="24.2" customHeight="1">
      <c r="B151" s="32"/>
      <c r="C151" s="137" t="s">
        <v>251</v>
      </c>
      <c r="D151" s="137" t="s">
        <v>189</v>
      </c>
      <c r="E151" s="138" t="s">
        <v>2750</v>
      </c>
      <c r="F151" s="139" t="s">
        <v>2751</v>
      </c>
      <c r="G151" s="140" t="s">
        <v>406</v>
      </c>
      <c r="H151" s="141">
        <v>16</v>
      </c>
      <c r="I151" s="142"/>
      <c r="J151" s="143">
        <f>ROUND(I151*H151,2)</f>
        <v>0</v>
      </c>
      <c r="K151" s="144"/>
      <c r="L151" s="32"/>
      <c r="M151" s="145" t="s">
        <v>1</v>
      </c>
      <c r="N151" s="146" t="s">
        <v>38</v>
      </c>
      <c r="P151" s="147">
        <f>O151*H151</f>
        <v>0</v>
      </c>
      <c r="Q151" s="147">
        <v>0</v>
      </c>
      <c r="R151" s="147">
        <f>Q151*H151</f>
        <v>0</v>
      </c>
      <c r="S151" s="147">
        <v>0</v>
      </c>
      <c r="T151" s="148">
        <f>S151*H151</f>
        <v>0</v>
      </c>
      <c r="AR151" s="149" t="s">
        <v>287</v>
      </c>
      <c r="AT151" s="149" t="s">
        <v>189</v>
      </c>
      <c r="AU151" s="149" t="s">
        <v>84</v>
      </c>
      <c r="AY151" s="17" t="s">
        <v>187</v>
      </c>
      <c r="BE151" s="150">
        <f>IF(N151="základní",J151,0)</f>
        <v>0</v>
      </c>
      <c r="BF151" s="150">
        <f>IF(N151="snížená",J151,0)</f>
        <v>0</v>
      </c>
      <c r="BG151" s="150">
        <f>IF(N151="zákl. přenesená",J151,0)</f>
        <v>0</v>
      </c>
      <c r="BH151" s="150">
        <f>IF(N151="sníž. přenesená",J151,0)</f>
        <v>0</v>
      </c>
      <c r="BI151" s="150">
        <f>IF(N151="nulová",J151,0)</f>
        <v>0</v>
      </c>
      <c r="BJ151" s="17" t="s">
        <v>80</v>
      </c>
      <c r="BK151" s="150">
        <f>ROUND(I151*H151,2)</f>
        <v>0</v>
      </c>
      <c r="BL151" s="17" t="s">
        <v>287</v>
      </c>
      <c r="BM151" s="149" t="s">
        <v>2752</v>
      </c>
    </row>
    <row r="152" spans="2:65" s="1" customFormat="1" ht="39">
      <c r="B152" s="32"/>
      <c r="D152" s="151" t="s">
        <v>195</v>
      </c>
      <c r="F152" s="152" t="s">
        <v>2749</v>
      </c>
      <c r="I152" s="153"/>
      <c r="L152" s="32"/>
      <c r="M152" s="154"/>
      <c r="T152" s="56"/>
      <c r="AT152" s="17" t="s">
        <v>195</v>
      </c>
      <c r="AU152" s="17" t="s">
        <v>84</v>
      </c>
    </row>
    <row r="153" spans="2:65" s="1" customFormat="1" ht="24.2" customHeight="1">
      <c r="B153" s="32"/>
      <c r="C153" s="137" t="s">
        <v>255</v>
      </c>
      <c r="D153" s="137" t="s">
        <v>189</v>
      </c>
      <c r="E153" s="138" t="s">
        <v>2753</v>
      </c>
      <c r="F153" s="139" t="s">
        <v>2754</v>
      </c>
      <c r="G153" s="140" t="s">
        <v>406</v>
      </c>
      <c r="H153" s="141">
        <v>8</v>
      </c>
      <c r="I153" s="142"/>
      <c r="J153" s="143">
        <f>ROUND(I153*H153,2)</f>
        <v>0</v>
      </c>
      <c r="K153" s="144"/>
      <c r="L153" s="32"/>
      <c r="M153" s="145" t="s">
        <v>1</v>
      </c>
      <c r="N153" s="146" t="s">
        <v>38</v>
      </c>
      <c r="P153" s="147">
        <f>O153*H153</f>
        <v>0</v>
      </c>
      <c r="Q153" s="147">
        <v>0</v>
      </c>
      <c r="R153" s="147">
        <f>Q153*H153</f>
        <v>0</v>
      </c>
      <c r="S153" s="147">
        <v>0</v>
      </c>
      <c r="T153" s="148">
        <f>S153*H153</f>
        <v>0</v>
      </c>
      <c r="AR153" s="149" t="s">
        <v>287</v>
      </c>
      <c r="AT153" s="149" t="s">
        <v>189</v>
      </c>
      <c r="AU153" s="149" t="s">
        <v>84</v>
      </c>
      <c r="AY153" s="17" t="s">
        <v>187</v>
      </c>
      <c r="BE153" s="150">
        <f>IF(N153="základní",J153,0)</f>
        <v>0</v>
      </c>
      <c r="BF153" s="150">
        <f>IF(N153="snížená",J153,0)</f>
        <v>0</v>
      </c>
      <c r="BG153" s="150">
        <f>IF(N153="zákl. přenesená",J153,0)</f>
        <v>0</v>
      </c>
      <c r="BH153" s="150">
        <f>IF(N153="sníž. přenesená",J153,0)</f>
        <v>0</v>
      </c>
      <c r="BI153" s="150">
        <f>IF(N153="nulová",J153,0)</f>
        <v>0</v>
      </c>
      <c r="BJ153" s="17" t="s">
        <v>80</v>
      </c>
      <c r="BK153" s="150">
        <f>ROUND(I153*H153,2)</f>
        <v>0</v>
      </c>
      <c r="BL153" s="17" t="s">
        <v>287</v>
      </c>
      <c r="BM153" s="149" t="s">
        <v>2755</v>
      </c>
    </row>
    <row r="154" spans="2:65" s="1" customFormat="1" ht="39">
      <c r="B154" s="32"/>
      <c r="D154" s="151" t="s">
        <v>195</v>
      </c>
      <c r="F154" s="152" t="s">
        <v>2749</v>
      </c>
      <c r="I154" s="153"/>
      <c r="L154" s="32"/>
      <c r="M154" s="154"/>
      <c r="T154" s="56"/>
      <c r="AT154" s="17" t="s">
        <v>195</v>
      </c>
      <c r="AU154" s="17" t="s">
        <v>84</v>
      </c>
    </row>
    <row r="155" spans="2:65" s="1" customFormat="1" ht="24.2" customHeight="1">
      <c r="B155" s="32"/>
      <c r="C155" s="137" t="s">
        <v>261</v>
      </c>
      <c r="D155" s="137" t="s">
        <v>189</v>
      </c>
      <c r="E155" s="138" t="s">
        <v>2756</v>
      </c>
      <c r="F155" s="139" t="s">
        <v>2757</v>
      </c>
      <c r="G155" s="140" t="s">
        <v>406</v>
      </c>
      <c r="H155" s="141">
        <v>1</v>
      </c>
      <c r="I155" s="142"/>
      <c r="J155" s="143">
        <f>ROUND(I155*H155,2)</f>
        <v>0</v>
      </c>
      <c r="K155" s="144"/>
      <c r="L155" s="32"/>
      <c r="M155" s="145" t="s">
        <v>1</v>
      </c>
      <c r="N155" s="146" t="s">
        <v>38</v>
      </c>
      <c r="P155" s="147">
        <f>O155*H155</f>
        <v>0</v>
      </c>
      <c r="Q155" s="147">
        <v>5.3499999999999997E-3</v>
      </c>
      <c r="R155" s="147">
        <f>Q155*H155</f>
        <v>5.3499999999999997E-3</v>
      </c>
      <c r="S155" s="147">
        <v>0</v>
      </c>
      <c r="T155" s="148">
        <f>S155*H155</f>
        <v>0</v>
      </c>
      <c r="AR155" s="149" t="s">
        <v>287</v>
      </c>
      <c r="AT155" s="149" t="s">
        <v>189</v>
      </c>
      <c r="AU155" s="149" t="s">
        <v>84</v>
      </c>
      <c r="AY155" s="17" t="s">
        <v>187</v>
      </c>
      <c r="BE155" s="150">
        <f>IF(N155="základní",J155,0)</f>
        <v>0</v>
      </c>
      <c r="BF155" s="150">
        <f>IF(N155="snížená",J155,0)</f>
        <v>0</v>
      </c>
      <c r="BG155" s="150">
        <f>IF(N155="zákl. přenesená",J155,0)</f>
        <v>0</v>
      </c>
      <c r="BH155" s="150">
        <f>IF(N155="sníž. přenesená",J155,0)</f>
        <v>0</v>
      </c>
      <c r="BI155" s="150">
        <f>IF(N155="nulová",J155,0)</f>
        <v>0</v>
      </c>
      <c r="BJ155" s="17" t="s">
        <v>80</v>
      </c>
      <c r="BK155" s="150">
        <f>ROUND(I155*H155,2)</f>
        <v>0</v>
      </c>
      <c r="BL155" s="17" t="s">
        <v>287</v>
      </c>
      <c r="BM155" s="149" t="s">
        <v>2758</v>
      </c>
    </row>
    <row r="156" spans="2:65" s="1" customFormat="1" ht="24.2" customHeight="1">
      <c r="B156" s="32"/>
      <c r="C156" s="137" t="s">
        <v>8</v>
      </c>
      <c r="D156" s="137" t="s">
        <v>189</v>
      </c>
      <c r="E156" s="138" t="s">
        <v>2759</v>
      </c>
      <c r="F156" s="139" t="s">
        <v>2760</v>
      </c>
      <c r="G156" s="140" t="s">
        <v>406</v>
      </c>
      <c r="H156" s="141">
        <v>8</v>
      </c>
      <c r="I156" s="142"/>
      <c r="J156" s="143">
        <f>ROUND(I156*H156,2)</f>
        <v>0</v>
      </c>
      <c r="K156" s="144"/>
      <c r="L156" s="32"/>
      <c r="M156" s="145" t="s">
        <v>1</v>
      </c>
      <c r="N156" s="146" t="s">
        <v>38</v>
      </c>
      <c r="P156" s="147">
        <f>O156*H156</f>
        <v>0</v>
      </c>
      <c r="Q156" s="147">
        <v>3.4000000000000002E-4</v>
      </c>
      <c r="R156" s="147">
        <f>Q156*H156</f>
        <v>2.7200000000000002E-3</v>
      </c>
      <c r="S156" s="147">
        <v>0</v>
      </c>
      <c r="T156" s="148">
        <f>S156*H156</f>
        <v>0</v>
      </c>
      <c r="AR156" s="149" t="s">
        <v>287</v>
      </c>
      <c r="AT156" s="149" t="s">
        <v>189</v>
      </c>
      <c r="AU156" s="149" t="s">
        <v>84</v>
      </c>
      <c r="AY156" s="17" t="s">
        <v>187</v>
      </c>
      <c r="BE156" s="150">
        <f>IF(N156="základní",J156,0)</f>
        <v>0</v>
      </c>
      <c r="BF156" s="150">
        <f>IF(N156="snížená",J156,0)</f>
        <v>0</v>
      </c>
      <c r="BG156" s="150">
        <f>IF(N156="zákl. přenesená",J156,0)</f>
        <v>0</v>
      </c>
      <c r="BH156" s="150">
        <f>IF(N156="sníž. přenesená",J156,0)</f>
        <v>0</v>
      </c>
      <c r="BI156" s="150">
        <f>IF(N156="nulová",J156,0)</f>
        <v>0</v>
      </c>
      <c r="BJ156" s="17" t="s">
        <v>80</v>
      </c>
      <c r="BK156" s="150">
        <f>ROUND(I156*H156,2)</f>
        <v>0</v>
      </c>
      <c r="BL156" s="17" t="s">
        <v>287</v>
      </c>
      <c r="BM156" s="149" t="s">
        <v>2761</v>
      </c>
    </row>
    <row r="157" spans="2:65" s="1" customFormat="1" ht="24.2" customHeight="1">
      <c r="B157" s="32"/>
      <c r="C157" s="137" t="s">
        <v>270</v>
      </c>
      <c r="D157" s="137" t="s">
        <v>189</v>
      </c>
      <c r="E157" s="138" t="s">
        <v>2762</v>
      </c>
      <c r="F157" s="139" t="s">
        <v>2763</v>
      </c>
      <c r="G157" s="140" t="s">
        <v>406</v>
      </c>
      <c r="H157" s="141">
        <v>4</v>
      </c>
      <c r="I157" s="142"/>
      <c r="J157" s="143">
        <f>ROUND(I157*H157,2)</f>
        <v>0</v>
      </c>
      <c r="K157" s="144"/>
      <c r="L157" s="32"/>
      <c r="M157" s="145" t="s">
        <v>1</v>
      </c>
      <c r="N157" s="146" t="s">
        <v>38</v>
      </c>
      <c r="P157" s="147">
        <f>O157*H157</f>
        <v>0</v>
      </c>
      <c r="Q157" s="147">
        <v>1.5E-3</v>
      </c>
      <c r="R157" s="147">
        <f>Q157*H157</f>
        <v>6.0000000000000001E-3</v>
      </c>
      <c r="S157" s="147">
        <v>0</v>
      </c>
      <c r="T157" s="148">
        <f>S157*H157</f>
        <v>0</v>
      </c>
      <c r="AR157" s="149" t="s">
        <v>287</v>
      </c>
      <c r="AT157" s="149" t="s">
        <v>189</v>
      </c>
      <c r="AU157" s="149" t="s">
        <v>84</v>
      </c>
      <c r="AY157" s="17" t="s">
        <v>187</v>
      </c>
      <c r="BE157" s="150">
        <f>IF(N157="základní",J157,0)</f>
        <v>0</v>
      </c>
      <c r="BF157" s="150">
        <f>IF(N157="snížená",J157,0)</f>
        <v>0</v>
      </c>
      <c r="BG157" s="150">
        <f>IF(N157="zákl. přenesená",J157,0)</f>
        <v>0</v>
      </c>
      <c r="BH157" s="150">
        <f>IF(N157="sníž. přenesená",J157,0)</f>
        <v>0</v>
      </c>
      <c r="BI157" s="150">
        <f>IF(N157="nulová",J157,0)</f>
        <v>0</v>
      </c>
      <c r="BJ157" s="17" t="s">
        <v>80</v>
      </c>
      <c r="BK157" s="150">
        <f>ROUND(I157*H157,2)</f>
        <v>0</v>
      </c>
      <c r="BL157" s="17" t="s">
        <v>287</v>
      </c>
      <c r="BM157" s="149" t="s">
        <v>2764</v>
      </c>
    </row>
    <row r="158" spans="2:65" s="1" customFormat="1" ht="16.5" customHeight="1">
      <c r="B158" s="32"/>
      <c r="C158" s="137" t="s">
        <v>274</v>
      </c>
      <c r="D158" s="137" t="s">
        <v>189</v>
      </c>
      <c r="E158" s="138" t="s">
        <v>2765</v>
      </c>
      <c r="F158" s="139" t="s">
        <v>2766</v>
      </c>
      <c r="G158" s="140" t="s">
        <v>406</v>
      </c>
      <c r="H158" s="141">
        <v>4</v>
      </c>
      <c r="I158" s="142"/>
      <c r="J158" s="143">
        <f>ROUND(I158*H158,2)</f>
        <v>0</v>
      </c>
      <c r="K158" s="144"/>
      <c r="L158" s="32"/>
      <c r="M158" s="145" t="s">
        <v>1</v>
      </c>
      <c r="N158" s="146" t="s">
        <v>38</v>
      </c>
      <c r="P158" s="147">
        <f>O158*H158</f>
        <v>0</v>
      </c>
      <c r="Q158" s="147">
        <v>2.9E-4</v>
      </c>
      <c r="R158" s="147">
        <f>Q158*H158</f>
        <v>1.16E-3</v>
      </c>
      <c r="S158" s="147">
        <v>0</v>
      </c>
      <c r="T158" s="148">
        <f>S158*H158</f>
        <v>0</v>
      </c>
      <c r="AR158" s="149" t="s">
        <v>287</v>
      </c>
      <c r="AT158" s="149" t="s">
        <v>189</v>
      </c>
      <c r="AU158" s="149" t="s">
        <v>84</v>
      </c>
      <c r="AY158" s="17" t="s">
        <v>187</v>
      </c>
      <c r="BE158" s="150">
        <f>IF(N158="základní",J158,0)</f>
        <v>0</v>
      </c>
      <c r="BF158" s="150">
        <f>IF(N158="snížená",J158,0)</f>
        <v>0</v>
      </c>
      <c r="BG158" s="150">
        <f>IF(N158="zákl. přenesená",J158,0)</f>
        <v>0</v>
      </c>
      <c r="BH158" s="150">
        <f>IF(N158="sníž. přenesená",J158,0)</f>
        <v>0</v>
      </c>
      <c r="BI158" s="150">
        <f>IF(N158="nulová",J158,0)</f>
        <v>0</v>
      </c>
      <c r="BJ158" s="17" t="s">
        <v>80</v>
      </c>
      <c r="BK158" s="150">
        <f>ROUND(I158*H158,2)</f>
        <v>0</v>
      </c>
      <c r="BL158" s="17" t="s">
        <v>287</v>
      </c>
      <c r="BM158" s="149" t="s">
        <v>2767</v>
      </c>
    </row>
    <row r="159" spans="2:65" s="1" customFormat="1" ht="24.2" customHeight="1">
      <c r="B159" s="32"/>
      <c r="C159" s="137" t="s">
        <v>279</v>
      </c>
      <c r="D159" s="137" t="s">
        <v>189</v>
      </c>
      <c r="E159" s="138" t="s">
        <v>2768</v>
      </c>
      <c r="F159" s="139" t="s">
        <v>2769</v>
      </c>
      <c r="G159" s="140" t="s">
        <v>397</v>
      </c>
      <c r="H159" s="141">
        <v>111</v>
      </c>
      <c r="I159" s="142"/>
      <c r="J159" s="143">
        <f>ROUND(I159*H159,2)</f>
        <v>0</v>
      </c>
      <c r="K159" s="144"/>
      <c r="L159" s="32"/>
      <c r="M159" s="145" t="s">
        <v>1</v>
      </c>
      <c r="N159" s="146" t="s">
        <v>38</v>
      </c>
      <c r="P159" s="147">
        <f>O159*H159</f>
        <v>0</v>
      </c>
      <c r="Q159" s="147">
        <v>0</v>
      </c>
      <c r="R159" s="147">
        <f>Q159*H159</f>
        <v>0</v>
      </c>
      <c r="S159" s="147">
        <v>0</v>
      </c>
      <c r="T159" s="148">
        <f>S159*H159</f>
        <v>0</v>
      </c>
      <c r="AR159" s="149" t="s">
        <v>287</v>
      </c>
      <c r="AT159" s="149" t="s">
        <v>189</v>
      </c>
      <c r="AU159" s="149" t="s">
        <v>84</v>
      </c>
      <c r="AY159" s="17" t="s">
        <v>187</v>
      </c>
      <c r="BE159" s="150">
        <f>IF(N159="základní",J159,0)</f>
        <v>0</v>
      </c>
      <c r="BF159" s="150">
        <f>IF(N159="snížená",J159,0)</f>
        <v>0</v>
      </c>
      <c r="BG159" s="150">
        <f>IF(N159="zákl. přenesená",J159,0)</f>
        <v>0</v>
      </c>
      <c r="BH159" s="150">
        <f>IF(N159="sníž. přenesená",J159,0)</f>
        <v>0</v>
      </c>
      <c r="BI159" s="150">
        <f>IF(N159="nulová",J159,0)</f>
        <v>0</v>
      </c>
      <c r="BJ159" s="17" t="s">
        <v>80</v>
      </c>
      <c r="BK159" s="150">
        <f>ROUND(I159*H159,2)</f>
        <v>0</v>
      </c>
      <c r="BL159" s="17" t="s">
        <v>287</v>
      </c>
      <c r="BM159" s="149" t="s">
        <v>2770</v>
      </c>
    </row>
    <row r="160" spans="2:65" s="1" customFormat="1" ht="29.25">
      <c r="B160" s="32"/>
      <c r="D160" s="151" t="s">
        <v>195</v>
      </c>
      <c r="F160" s="152" t="s">
        <v>2771</v>
      </c>
      <c r="I160" s="153"/>
      <c r="L160" s="32"/>
      <c r="M160" s="154"/>
      <c r="T160" s="56"/>
      <c r="AT160" s="17" t="s">
        <v>195</v>
      </c>
      <c r="AU160" s="17" t="s">
        <v>84</v>
      </c>
    </row>
    <row r="161" spans="2:65" s="1" customFormat="1" ht="49.15" customHeight="1">
      <c r="B161" s="32"/>
      <c r="C161" s="137" t="s">
        <v>287</v>
      </c>
      <c r="D161" s="137" t="s">
        <v>189</v>
      </c>
      <c r="E161" s="138" t="s">
        <v>2772</v>
      </c>
      <c r="F161" s="139" t="s">
        <v>2773</v>
      </c>
      <c r="G161" s="140" t="s">
        <v>217</v>
      </c>
      <c r="H161" s="141">
        <v>0.35799999999999998</v>
      </c>
      <c r="I161" s="142"/>
      <c r="J161" s="143">
        <f>ROUND(I161*H161,2)</f>
        <v>0</v>
      </c>
      <c r="K161" s="144"/>
      <c r="L161" s="32"/>
      <c r="M161" s="145" t="s">
        <v>1</v>
      </c>
      <c r="N161" s="146" t="s">
        <v>38</v>
      </c>
      <c r="P161" s="147">
        <f>O161*H161</f>
        <v>0</v>
      </c>
      <c r="Q161" s="147">
        <v>0</v>
      </c>
      <c r="R161" s="147">
        <f>Q161*H161</f>
        <v>0</v>
      </c>
      <c r="S161" s="147">
        <v>0</v>
      </c>
      <c r="T161" s="148">
        <f>S161*H161</f>
        <v>0</v>
      </c>
      <c r="AR161" s="149" t="s">
        <v>287</v>
      </c>
      <c r="AT161" s="149" t="s">
        <v>189</v>
      </c>
      <c r="AU161" s="149" t="s">
        <v>84</v>
      </c>
      <c r="AY161" s="17" t="s">
        <v>187</v>
      </c>
      <c r="BE161" s="150">
        <f>IF(N161="základní",J161,0)</f>
        <v>0</v>
      </c>
      <c r="BF161" s="150">
        <f>IF(N161="snížená",J161,0)</f>
        <v>0</v>
      </c>
      <c r="BG161" s="150">
        <f>IF(N161="zákl. přenesená",J161,0)</f>
        <v>0</v>
      </c>
      <c r="BH161" s="150">
        <f>IF(N161="sníž. přenesená",J161,0)</f>
        <v>0</v>
      </c>
      <c r="BI161" s="150">
        <f>IF(N161="nulová",J161,0)</f>
        <v>0</v>
      </c>
      <c r="BJ161" s="17" t="s">
        <v>80</v>
      </c>
      <c r="BK161" s="150">
        <f>ROUND(I161*H161,2)</f>
        <v>0</v>
      </c>
      <c r="BL161" s="17" t="s">
        <v>287</v>
      </c>
      <c r="BM161" s="149" t="s">
        <v>2774</v>
      </c>
    </row>
    <row r="162" spans="2:65" s="1" customFormat="1" ht="107.25">
      <c r="B162" s="32"/>
      <c r="D162" s="151" t="s">
        <v>195</v>
      </c>
      <c r="F162" s="152" t="s">
        <v>2775</v>
      </c>
      <c r="I162" s="153"/>
      <c r="L162" s="32"/>
      <c r="M162" s="154"/>
      <c r="T162" s="56"/>
      <c r="AT162" s="17" t="s">
        <v>195</v>
      </c>
      <c r="AU162" s="17" t="s">
        <v>84</v>
      </c>
    </row>
    <row r="163" spans="2:65" s="11" customFormat="1" ht="22.9" customHeight="1">
      <c r="B163" s="125"/>
      <c r="D163" s="126" t="s">
        <v>72</v>
      </c>
      <c r="E163" s="135" t="s">
        <v>2776</v>
      </c>
      <c r="F163" s="135" t="s">
        <v>2777</v>
      </c>
      <c r="I163" s="128"/>
      <c r="J163" s="136">
        <f>BK163</f>
        <v>0</v>
      </c>
      <c r="L163" s="125"/>
      <c r="M163" s="130"/>
      <c r="P163" s="131">
        <f>SUM(P164:P225)</f>
        <v>0</v>
      </c>
      <c r="R163" s="131">
        <f>SUM(R164:R225)</f>
        <v>0.72062999999999988</v>
      </c>
      <c r="T163" s="132">
        <f>SUM(T164:T225)</f>
        <v>0</v>
      </c>
      <c r="AR163" s="126" t="s">
        <v>84</v>
      </c>
      <c r="AT163" s="133" t="s">
        <v>72</v>
      </c>
      <c r="AU163" s="133" t="s">
        <v>80</v>
      </c>
      <c r="AY163" s="126" t="s">
        <v>187</v>
      </c>
      <c r="BK163" s="134">
        <f>SUM(BK164:BK225)</f>
        <v>0</v>
      </c>
    </row>
    <row r="164" spans="2:65" s="1" customFormat="1" ht="33" customHeight="1">
      <c r="B164" s="32"/>
      <c r="C164" s="137" t="s">
        <v>293</v>
      </c>
      <c r="D164" s="137" t="s">
        <v>189</v>
      </c>
      <c r="E164" s="138" t="s">
        <v>2778</v>
      </c>
      <c r="F164" s="139" t="s">
        <v>2779</v>
      </c>
      <c r="G164" s="140" t="s">
        <v>397</v>
      </c>
      <c r="H164" s="141">
        <v>152</v>
      </c>
      <c r="I164" s="142"/>
      <c r="J164" s="143">
        <f>ROUND(I164*H164,2)</f>
        <v>0</v>
      </c>
      <c r="K164" s="144"/>
      <c r="L164" s="32"/>
      <c r="M164" s="145" t="s">
        <v>1</v>
      </c>
      <c r="N164" s="146" t="s">
        <v>38</v>
      </c>
      <c r="P164" s="147">
        <f>O164*H164</f>
        <v>0</v>
      </c>
      <c r="Q164" s="147">
        <v>8.4999999999999995E-4</v>
      </c>
      <c r="R164" s="147">
        <f>Q164*H164</f>
        <v>0.12919999999999998</v>
      </c>
      <c r="S164" s="147">
        <v>0</v>
      </c>
      <c r="T164" s="148">
        <f>S164*H164</f>
        <v>0</v>
      </c>
      <c r="AR164" s="149" t="s">
        <v>287</v>
      </c>
      <c r="AT164" s="149" t="s">
        <v>189</v>
      </c>
      <c r="AU164" s="149" t="s">
        <v>84</v>
      </c>
      <c r="AY164" s="17" t="s">
        <v>187</v>
      </c>
      <c r="BE164" s="150">
        <f>IF(N164="základní",J164,0)</f>
        <v>0</v>
      </c>
      <c r="BF164" s="150">
        <f>IF(N164="snížená",J164,0)</f>
        <v>0</v>
      </c>
      <c r="BG164" s="150">
        <f>IF(N164="zákl. přenesená",J164,0)</f>
        <v>0</v>
      </c>
      <c r="BH164" s="150">
        <f>IF(N164="sníž. přenesená",J164,0)</f>
        <v>0</v>
      </c>
      <c r="BI164" s="150">
        <f>IF(N164="nulová",J164,0)</f>
        <v>0</v>
      </c>
      <c r="BJ164" s="17" t="s">
        <v>80</v>
      </c>
      <c r="BK164" s="150">
        <f>ROUND(I164*H164,2)</f>
        <v>0</v>
      </c>
      <c r="BL164" s="17" t="s">
        <v>287</v>
      </c>
      <c r="BM164" s="149" t="s">
        <v>2780</v>
      </c>
    </row>
    <row r="165" spans="2:65" s="1" customFormat="1" ht="29.25">
      <c r="B165" s="32"/>
      <c r="D165" s="151" t="s">
        <v>195</v>
      </c>
      <c r="F165" s="152" t="s">
        <v>2781</v>
      </c>
      <c r="I165" s="153"/>
      <c r="L165" s="32"/>
      <c r="M165" s="154"/>
      <c r="T165" s="56"/>
      <c r="AT165" s="17" t="s">
        <v>195</v>
      </c>
      <c r="AU165" s="17" t="s">
        <v>84</v>
      </c>
    </row>
    <row r="166" spans="2:65" s="1" customFormat="1" ht="33" customHeight="1">
      <c r="B166" s="32"/>
      <c r="C166" s="137" t="s">
        <v>297</v>
      </c>
      <c r="D166" s="137" t="s">
        <v>189</v>
      </c>
      <c r="E166" s="138" t="s">
        <v>2782</v>
      </c>
      <c r="F166" s="139" t="s">
        <v>2783</v>
      </c>
      <c r="G166" s="140" t="s">
        <v>397</v>
      </c>
      <c r="H166" s="141">
        <v>16</v>
      </c>
      <c r="I166" s="142"/>
      <c r="J166" s="143">
        <f>ROUND(I166*H166,2)</f>
        <v>0</v>
      </c>
      <c r="K166" s="144"/>
      <c r="L166" s="32"/>
      <c r="M166" s="145" t="s">
        <v>1</v>
      </c>
      <c r="N166" s="146" t="s">
        <v>38</v>
      </c>
      <c r="P166" s="147">
        <f>O166*H166</f>
        <v>0</v>
      </c>
      <c r="Q166" s="147">
        <v>1.16E-3</v>
      </c>
      <c r="R166" s="147">
        <f>Q166*H166</f>
        <v>1.856E-2</v>
      </c>
      <c r="S166" s="147">
        <v>0</v>
      </c>
      <c r="T166" s="148">
        <f>S166*H166</f>
        <v>0</v>
      </c>
      <c r="AR166" s="149" t="s">
        <v>287</v>
      </c>
      <c r="AT166" s="149" t="s">
        <v>189</v>
      </c>
      <c r="AU166" s="149" t="s">
        <v>84</v>
      </c>
      <c r="AY166" s="17" t="s">
        <v>187</v>
      </c>
      <c r="BE166" s="150">
        <f>IF(N166="základní",J166,0)</f>
        <v>0</v>
      </c>
      <c r="BF166" s="150">
        <f>IF(N166="snížená",J166,0)</f>
        <v>0</v>
      </c>
      <c r="BG166" s="150">
        <f>IF(N166="zákl. přenesená",J166,0)</f>
        <v>0</v>
      </c>
      <c r="BH166" s="150">
        <f>IF(N166="sníž. přenesená",J166,0)</f>
        <v>0</v>
      </c>
      <c r="BI166" s="150">
        <f>IF(N166="nulová",J166,0)</f>
        <v>0</v>
      </c>
      <c r="BJ166" s="17" t="s">
        <v>80</v>
      </c>
      <c r="BK166" s="150">
        <f>ROUND(I166*H166,2)</f>
        <v>0</v>
      </c>
      <c r="BL166" s="17" t="s">
        <v>287</v>
      </c>
      <c r="BM166" s="149" t="s">
        <v>2784</v>
      </c>
    </row>
    <row r="167" spans="2:65" s="1" customFormat="1" ht="29.25">
      <c r="B167" s="32"/>
      <c r="D167" s="151" t="s">
        <v>195</v>
      </c>
      <c r="F167" s="152" t="s">
        <v>2781</v>
      </c>
      <c r="I167" s="153"/>
      <c r="L167" s="32"/>
      <c r="M167" s="154"/>
      <c r="T167" s="56"/>
      <c r="AT167" s="17" t="s">
        <v>195</v>
      </c>
      <c r="AU167" s="17" t="s">
        <v>84</v>
      </c>
    </row>
    <row r="168" spans="2:65" s="1" customFormat="1" ht="33" customHeight="1">
      <c r="B168" s="32"/>
      <c r="C168" s="137" t="s">
        <v>303</v>
      </c>
      <c r="D168" s="137" t="s">
        <v>189</v>
      </c>
      <c r="E168" s="138" t="s">
        <v>2785</v>
      </c>
      <c r="F168" s="139" t="s">
        <v>2786</v>
      </c>
      <c r="G168" s="140" t="s">
        <v>397</v>
      </c>
      <c r="H168" s="141">
        <v>28</v>
      </c>
      <c r="I168" s="142"/>
      <c r="J168" s="143">
        <f>ROUND(I168*H168,2)</f>
        <v>0</v>
      </c>
      <c r="K168" s="144"/>
      <c r="L168" s="32"/>
      <c r="M168" s="145" t="s">
        <v>1</v>
      </c>
      <c r="N168" s="146" t="s">
        <v>38</v>
      </c>
      <c r="P168" s="147">
        <f>O168*H168</f>
        <v>0</v>
      </c>
      <c r="Q168" s="147">
        <v>9.7999999999999997E-4</v>
      </c>
      <c r="R168" s="147">
        <f>Q168*H168</f>
        <v>2.7439999999999999E-2</v>
      </c>
      <c r="S168" s="147">
        <v>0</v>
      </c>
      <c r="T168" s="148">
        <f>S168*H168</f>
        <v>0</v>
      </c>
      <c r="AR168" s="149" t="s">
        <v>287</v>
      </c>
      <c r="AT168" s="149" t="s">
        <v>189</v>
      </c>
      <c r="AU168" s="149" t="s">
        <v>84</v>
      </c>
      <c r="AY168" s="17" t="s">
        <v>187</v>
      </c>
      <c r="BE168" s="150">
        <f>IF(N168="základní",J168,0)</f>
        <v>0</v>
      </c>
      <c r="BF168" s="150">
        <f>IF(N168="snížená",J168,0)</f>
        <v>0</v>
      </c>
      <c r="BG168" s="150">
        <f>IF(N168="zákl. přenesená",J168,0)</f>
        <v>0</v>
      </c>
      <c r="BH168" s="150">
        <f>IF(N168="sníž. přenesená",J168,0)</f>
        <v>0</v>
      </c>
      <c r="BI168" s="150">
        <f>IF(N168="nulová",J168,0)</f>
        <v>0</v>
      </c>
      <c r="BJ168" s="17" t="s">
        <v>80</v>
      </c>
      <c r="BK168" s="150">
        <f>ROUND(I168*H168,2)</f>
        <v>0</v>
      </c>
      <c r="BL168" s="17" t="s">
        <v>287</v>
      </c>
      <c r="BM168" s="149" t="s">
        <v>2787</v>
      </c>
    </row>
    <row r="169" spans="2:65" s="1" customFormat="1" ht="29.25">
      <c r="B169" s="32"/>
      <c r="D169" s="151" t="s">
        <v>195</v>
      </c>
      <c r="F169" s="152" t="s">
        <v>2781</v>
      </c>
      <c r="I169" s="153"/>
      <c r="L169" s="32"/>
      <c r="M169" s="154"/>
      <c r="T169" s="56"/>
      <c r="AT169" s="17" t="s">
        <v>195</v>
      </c>
      <c r="AU169" s="17" t="s">
        <v>84</v>
      </c>
    </row>
    <row r="170" spans="2:65" s="1" customFormat="1" ht="33" customHeight="1">
      <c r="B170" s="32"/>
      <c r="C170" s="137" t="s">
        <v>312</v>
      </c>
      <c r="D170" s="137" t="s">
        <v>189</v>
      </c>
      <c r="E170" s="138" t="s">
        <v>2788</v>
      </c>
      <c r="F170" s="139" t="s">
        <v>2789</v>
      </c>
      <c r="G170" s="140" t="s">
        <v>397</v>
      </c>
      <c r="H170" s="141">
        <v>61</v>
      </c>
      <c r="I170" s="142"/>
      <c r="J170" s="143">
        <f>ROUND(I170*H170,2)</f>
        <v>0</v>
      </c>
      <c r="K170" s="144"/>
      <c r="L170" s="32"/>
      <c r="M170" s="145" t="s">
        <v>1</v>
      </c>
      <c r="N170" s="146" t="s">
        <v>38</v>
      </c>
      <c r="P170" s="147">
        <f>O170*H170</f>
        <v>0</v>
      </c>
      <c r="Q170" s="147">
        <v>1.2600000000000001E-3</v>
      </c>
      <c r="R170" s="147">
        <f>Q170*H170</f>
        <v>7.6859999999999998E-2</v>
      </c>
      <c r="S170" s="147">
        <v>0</v>
      </c>
      <c r="T170" s="148">
        <f>S170*H170</f>
        <v>0</v>
      </c>
      <c r="AR170" s="149" t="s">
        <v>287</v>
      </c>
      <c r="AT170" s="149" t="s">
        <v>189</v>
      </c>
      <c r="AU170" s="149" t="s">
        <v>84</v>
      </c>
      <c r="AY170" s="17" t="s">
        <v>187</v>
      </c>
      <c r="BE170" s="150">
        <f>IF(N170="základní",J170,0)</f>
        <v>0</v>
      </c>
      <c r="BF170" s="150">
        <f>IF(N170="snížená",J170,0)</f>
        <v>0</v>
      </c>
      <c r="BG170" s="150">
        <f>IF(N170="zákl. přenesená",J170,0)</f>
        <v>0</v>
      </c>
      <c r="BH170" s="150">
        <f>IF(N170="sníž. přenesená",J170,0)</f>
        <v>0</v>
      </c>
      <c r="BI170" s="150">
        <f>IF(N170="nulová",J170,0)</f>
        <v>0</v>
      </c>
      <c r="BJ170" s="17" t="s">
        <v>80</v>
      </c>
      <c r="BK170" s="150">
        <f>ROUND(I170*H170,2)</f>
        <v>0</v>
      </c>
      <c r="BL170" s="17" t="s">
        <v>287</v>
      </c>
      <c r="BM170" s="149" t="s">
        <v>2790</v>
      </c>
    </row>
    <row r="171" spans="2:65" s="1" customFormat="1" ht="29.25">
      <c r="B171" s="32"/>
      <c r="D171" s="151" t="s">
        <v>195</v>
      </c>
      <c r="F171" s="152" t="s">
        <v>2781</v>
      </c>
      <c r="I171" s="153"/>
      <c r="L171" s="32"/>
      <c r="M171" s="154"/>
      <c r="T171" s="56"/>
      <c r="AT171" s="17" t="s">
        <v>195</v>
      </c>
      <c r="AU171" s="17" t="s">
        <v>84</v>
      </c>
    </row>
    <row r="172" spans="2:65" s="1" customFormat="1" ht="33" customHeight="1">
      <c r="B172" s="32"/>
      <c r="C172" s="137" t="s">
        <v>7</v>
      </c>
      <c r="D172" s="137" t="s">
        <v>189</v>
      </c>
      <c r="E172" s="138" t="s">
        <v>2791</v>
      </c>
      <c r="F172" s="139" t="s">
        <v>2792</v>
      </c>
      <c r="G172" s="140" t="s">
        <v>397</v>
      </c>
      <c r="H172" s="141">
        <v>16</v>
      </c>
      <c r="I172" s="142"/>
      <c r="J172" s="143">
        <f>ROUND(I172*H172,2)</f>
        <v>0</v>
      </c>
      <c r="K172" s="144"/>
      <c r="L172" s="32"/>
      <c r="M172" s="145" t="s">
        <v>1</v>
      </c>
      <c r="N172" s="146" t="s">
        <v>38</v>
      </c>
      <c r="P172" s="147">
        <f>O172*H172</f>
        <v>0</v>
      </c>
      <c r="Q172" s="147">
        <v>1.5299999999999999E-3</v>
      </c>
      <c r="R172" s="147">
        <f>Q172*H172</f>
        <v>2.4479999999999998E-2</v>
      </c>
      <c r="S172" s="147">
        <v>0</v>
      </c>
      <c r="T172" s="148">
        <f>S172*H172</f>
        <v>0</v>
      </c>
      <c r="AR172" s="149" t="s">
        <v>287</v>
      </c>
      <c r="AT172" s="149" t="s">
        <v>189</v>
      </c>
      <c r="AU172" s="149" t="s">
        <v>84</v>
      </c>
      <c r="AY172" s="17" t="s">
        <v>187</v>
      </c>
      <c r="BE172" s="150">
        <f>IF(N172="základní",J172,0)</f>
        <v>0</v>
      </c>
      <c r="BF172" s="150">
        <f>IF(N172="snížená",J172,0)</f>
        <v>0</v>
      </c>
      <c r="BG172" s="150">
        <f>IF(N172="zákl. přenesená",J172,0)</f>
        <v>0</v>
      </c>
      <c r="BH172" s="150">
        <f>IF(N172="sníž. přenesená",J172,0)</f>
        <v>0</v>
      </c>
      <c r="BI172" s="150">
        <f>IF(N172="nulová",J172,0)</f>
        <v>0</v>
      </c>
      <c r="BJ172" s="17" t="s">
        <v>80</v>
      </c>
      <c r="BK172" s="150">
        <f>ROUND(I172*H172,2)</f>
        <v>0</v>
      </c>
      <c r="BL172" s="17" t="s">
        <v>287</v>
      </c>
      <c r="BM172" s="149" t="s">
        <v>2793</v>
      </c>
    </row>
    <row r="173" spans="2:65" s="1" customFormat="1" ht="29.25">
      <c r="B173" s="32"/>
      <c r="D173" s="151" t="s">
        <v>195</v>
      </c>
      <c r="F173" s="152" t="s">
        <v>2781</v>
      </c>
      <c r="I173" s="153"/>
      <c r="L173" s="32"/>
      <c r="M173" s="154"/>
      <c r="T173" s="56"/>
      <c r="AT173" s="17" t="s">
        <v>195</v>
      </c>
      <c r="AU173" s="17" t="s">
        <v>84</v>
      </c>
    </row>
    <row r="174" spans="2:65" s="1" customFormat="1" ht="33" customHeight="1">
      <c r="B174" s="32"/>
      <c r="C174" s="137" t="s">
        <v>325</v>
      </c>
      <c r="D174" s="137" t="s">
        <v>189</v>
      </c>
      <c r="E174" s="138" t="s">
        <v>2794</v>
      </c>
      <c r="F174" s="139" t="s">
        <v>2795</v>
      </c>
      <c r="G174" s="140" t="s">
        <v>397</v>
      </c>
      <c r="H174" s="141">
        <v>21</v>
      </c>
      <c r="I174" s="142"/>
      <c r="J174" s="143">
        <f>ROUND(I174*H174,2)</f>
        <v>0</v>
      </c>
      <c r="K174" s="144"/>
      <c r="L174" s="32"/>
      <c r="M174" s="145" t="s">
        <v>1</v>
      </c>
      <c r="N174" s="146" t="s">
        <v>38</v>
      </c>
      <c r="P174" s="147">
        <f>O174*H174</f>
        <v>0</v>
      </c>
      <c r="Q174" s="147">
        <v>2.8400000000000001E-3</v>
      </c>
      <c r="R174" s="147">
        <f>Q174*H174</f>
        <v>5.9639999999999999E-2</v>
      </c>
      <c r="S174" s="147">
        <v>0</v>
      </c>
      <c r="T174" s="148">
        <f>S174*H174</f>
        <v>0</v>
      </c>
      <c r="AR174" s="149" t="s">
        <v>287</v>
      </c>
      <c r="AT174" s="149" t="s">
        <v>189</v>
      </c>
      <c r="AU174" s="149" t="s">
        <v>84</v>
      </c>
      <c r="AY174" s="17" t="s">
        <v>187</v>
      </c>
      <c r="BE174" s="150">
        <f>IF(N174="základní",J174,0)</f>
        <v>0</v>
      </c>
      <c r="BF174" s="150">
        <f>IF(N174="snížená",J174,0)</f>
        <v>0</v>
      </c>
      <c r="BG174" s="150">
        <f>IF(N174="zákl. přenesená",J174,0)</f>
        <v>0</v>
      </c>
      <c r="BH174" s="150">
        <f>IF(N174="sníž. přenesená",J174,0)</f>
        <v>0</v>
      </c>
      <c r="BI174" s="150">
        <f>IF(N174="nulová",J174,0)</f>
        <v>0</v>
      </c>
      <c r="BJ174" s="17" t="s">
        <v>80</v>
      </c>
      <c r="BK174" s="150">
        <f>ROUND(I174*H174,2)</f>
        <v>0</v>
      </c>
      <c r="BL174" s="17" t="s">
        <v>287</v>
      </c>
      <c r="BM174" s="149" t="s">
        <v>2796</v>
      </c>
    </row>
    <row r="175" spans="2:65" s="1" customFormat="1" ht="29.25">
      <c r="B175" s="32"/>
      <c r="D175" s="151" t="s">
        <v>195</v>
      </c>
      <c r="F175" s="152" t="s">
        <v>2781</v>
      </c>
      <c r="I175" s="153"/>
      <c r="L175" s="32"/>
      <c r="M175" s="154"/>
      <c r="T175" s="56"/>
      <c r="AT175" s="17" t="s">
        <v>195</v>
      </c>
      <c r="AU175" s="17" t="s">
        <v>84</v>
      </c>
    </row>
    <row r="176" spans="2:65" s="1" customFormat="1" ht="49.15" customHeight="1">
      <c r="B176" s="32"/>
      <c r="C176" s="137" t="s">
        <v>360</v>
      </c>
      <c r="D176" s="137" t="s">
        <v>189</v>
      </c>
      <c r="E176" s="138" t="s">
        <v>2797</v>
      </c>
      <c r="F176" s="139" t="s">
        <v>2798</v>
      </c>
      <c r="G176" s="140" t="s">
        <v>397</v>
      </c>
      <c r="H176" s="141">
        <v>48</v>
      </c>
      <c r="I176" s="142"/>
      <c r="J176" s="143">
        <f>ROUND(I176*H176,2)</f>
        <v>0</v>
      </c>
      <c r="K176" s="144"/>
      <c r="L176" s="32"/>
      <c r="M176" s="145" t="s">
        <v>1</v>
      </c>
      <c r="N176" s="146" t="s">
        <v>38</v>
      </c>
      <c r="P176" s="147">
        <f>O176*H176</f>
        <v>0</v>
      </c>
      <c r="Q176" s="147">
        <v>4.0000000000000003E-5</v>
      </c>
      <c r="R176" s="147">
        <f>Q176*H176</f>
        <v>1.9200000000000003E-3</v>
      </c>
      <c r="S176" s="147">
        <v>0</v>
      </c>
      <c r="T176" s="148">
        <f>S176*H176</f>
        <v>0</v>
      </c>
      <c r="AR176" s="149" t="s">
        <v>287</v>
      </c>
      <c r="AT176" s="149" t="s">
        <v>189</v>
      </c>
      <c r="AU176" s="149" t="s">
        <v>84</v>
      </c>
      <c r="AY176" s="17" t="s">
        <v>187</v>
      </c>
      <c r="BE176" s="150">
        <f>IF(N176="základní",J176,0)</f>
        <v>0</v>
      </c>
      <c r="BF176" s="150">
        <f>IF(N176="snížená",J176,0)</f>
        <v>0</v>
      </c>
      <c r="BG176" s="150">
        <f>IF(N176="zákl. přenesená",J176,0)</f>
        <v>0</v>
      </c>
      <c r="BH176" s="150">
        <f>IF(N176="sníž. přenesená",J176,0)</f>
        <v>0</v>
      </c>
      <c r="BI176" s="150">
        <f>IF(N176="nulová",J176,0)</f>
        <v>0</v>
      </c>
      <c r="BJ176" s="17" t="s">
        <v>80</v>
      </c>
      <c r="BK176" s="150">
        <f>ROUND(I176*H176,2)</f>
        <v>0</v>
      </c>
      <c r="BL176" s="17" t="s">
        <v>287</v>
      </c>
      <c r="BM176" s="149" t="s">
        <v>2799</v>
      </c>
    </row>
    <row r="177" spans="2:65" s="1" customFormat="1" ht="29.25">
      <c r="B177" s="32"/>
      <c r="D177" s="151" t="s">
        <v>195</v>
      </c>
      <c r="F177" s="152" t="s">
        <v>2800</v>
      </c>
      <c r="I177" s="153"/>
      <c r="L177" s="32"/>
      <c r="M177" s="154"/>
      <c r="T177" s="56"/>
      <c r="AT177" s="17" t="s">
        <v>195</v>
      </c>
      <c r="AU177" s="17" t="s">
        <v>84</v>
      </c>
    </row>
    <row r="178" spans="2:65" s="1" customFormat="1" ht="55.5" customHeight="1">
      <c r="B178" s="32"/>
      <c r="C178" s="137" t="s">
        <v>366</v>
      </c>
      <c r="D178" s="137" t="s">
        <v>189</v>
      </c>
      <c r="E178" s="138" t="s">
        <v>2801</v>
      </c>
      <c r="F178" s="139" t="s">
        <v>2802</v>
      </c>
      <c r="G178" s="140" t="s">
        <v>397</v>
      </c>
      <c r="H178" s="141">
        <v>16</v>
      </c>
      <c r="I178" s="142"/>
      <c r="J178" s="143">
        <f>ROUND(I178*H178,2)</f>
        <v>0</v>
      </c>
      <c r="K178" s="144"/>
      <c r="L178" s="32"/>
      <c r="M178" s="145" t="s">
        <v>1</v>
      </c>
      <c r="N178" s="146" t="s">
        <v>38</v>
      </c>
      <c r="P178" s="147">
        <f>O178*H178</f>
        <v>0</v>
      </c>
      <c r="Q178" s="147">
        <v>5.0000000000000002E-5</v>
      </c>
      <c r="R178" s="147">
        <f>Q178*H178</f>
        <v>8.0000000000000004E-4</v>
      </c>
      <c r="S178" s="147">
        <v>0</v>
      </c>
      <c r="T178" s="148">
        <f>S178*H178</f>
        <v>0</v>
      </c>
      <c r="AR178" s="149" t="s">
        <v>287</v>
      </c>
      <c r="AT178" s="149" t="s">
        <v>189</v>
      </c>
      <c r="AU178" s="149" t="s">
        <v>84</v>
      </c>
      <c r="AY178" s="17" t="s">
        <v>187</v>
      </c>
      <c r="BE178" s="150">
        <f>IF(N178="základní",J178,0)</f>
        <v>0</v>
      </c>
      <c r="BF178" s="150">
        <f>IF(N178="snížená",J178,0)</f>
        <v>0</v>
      </c>
      <c r="BG178" s="150">
        <f>IF(N178="zákl. přenesená",J178,0)</f>
        <v>0</v>
      </c>
      <c r="BH178" s="150">
        <f>IF(N178="sníž. přenesená",J178,0)</f>
        <v>0</v>
      </c>
      <c r="BI178" s="150">
        <f>IF(N178="nulová",J178,0)</f>
        <v>0</v>
      </c>
      <c r="BJ178" s="17" t="s">
        <v>80</v>
      </c>
      <c r="BK178" s="150">
        <f>ROUND(I178*H178,2)</f>
        <v>0</v>
      </c>
      <c r="BL178" s="17" t="s">
        <v>287</v>
      </c>
      <c r="BM178" s="149" t="s">
        <v>2803</v>
      </c>
    </row>
    <row r="179" spans="2:65" s="1" customFormat="1" ht="29.25">
      <c r="B179" s="32"/>
      <c r="D179" s="151" t="s">
        <v>195</v>
      </c>
      <c r="F179" s="152" t="s">
        <v>2800</v>
      </c>
      <c r="I179" s="153"/>
      <c r="L179" s="32"/>
      <c r="M179" s="154"/>
      <c r="T179" s="56"/>
      <c r="AT179" s="17" t="s">
        <v>195</v>
      </c>
      <c r="AU179" s="17" t="s">
        <v>84</v>
      </c>
    </row>
    <row r="180" spans="2:65" s="1" customFormat="1" ht="55.5" customHeight="1">
      <c r="B180" s="32"/>
      <c r="C180" s="137" t="s">
        <v>370</v>
      </c>
      <c r="D180" s="137" t="s">
        <v>189</v>
      </c>
      <c r="E180" s="138" t="s">
        <v>2804</v>
      </c>
      <c r="F180" s="139" t="s">
        <v>2805</v>
      </c>
      <c r="G180" s="140" t="s">
        <v>397</v>
      </c>
      <c r="H180" s="141">
        <v>8</v>
      </c>
      <c r="I180" s="142"/>
      <c r="J180" s="143">
        <f>ROUND(I180*H180,2)</f>
        <v>0</v>
      </c>
      <c r="K180" s="144"/>
      <c r="L180" s="32"/>
      <c r="M180" s="145" t="s">
        <v>1</v>
      </c>
      <c r="N180" s="146" t="s">
        <v>38</v>
      </c>
      <c r="P180" s="147">
        <f>O180*H180</f>
        <v>0</v>
      </c>
      <c r="Q180" s="147">
        <v>6.9999999999999994E-5</v>
      </c>
      <c r="R180" s="147">
        <f>Q180*H180</f>
        <v>5.5999999999999995E-4</v>
      </c>
      <c r="S180" s="147">
        <v>0</v>
      </c>
      <c r="T180" s="148">
        <f>S180*H180</f>
        <v>0</v>
      </c>
      <c r="AR180" s="149" t="s">
        <v>287</v>
      </c>
      <c r="AT180" s="149" t="s">
        <v>189</v>
      </c>
      <c r="AU180" s="149" t="s">
        <v>84</v>
      </c>
      <c r="AY180" s="17" t="s">
        <v>187</v>
      </c>
      <c r="BE180" s="150">
        <f>IF(N180="základní",J180,0)</f>
        <v>0</v>
      </c>
      <c r="BF180" s="150">
        <f>IF(N180="snížená",J180,0)</f>
        <v>0</v>
      </c>
      <c r="BG180" s="150">
        <f>IF(N180="zákl. přenesená",J180,0)</f>
        <v>0</v>
      </c>
      <c r="BH180" s="150">
        <f>IF(N180="sníž. přenesená",J180,0)</f>
        <v>0</v>
      </c>
      <c r="BI180" s="150">
        <f>IF(N180="nulová",J180,0)</f>
        <v>0</v>
      </c>
      <c r="BJ180" s="17" t="s">
        <v>80</v>
      </c>
      <c r="BK180" s="150">
        <f>ROUND(I180*H180,2)</f>
        <v>0</v>
      </c>
      <c r="BL180" s="17" t="s">
        <v>287</v>
      </c>
      <c r="BM180" s="149" t="s">
        <v>2806</v>
      </c>
    </row>
    <row r="181" spans="2:65" s="1" customFormat="1" ht="29.25">
      <c r="B181" s="32"/>
      <c r="D181" s="151" t="s">
        <v>195</v>
      </c>
      <c r="F181" s="152" t="s">
        <v>2800</v>
      </c>
      <c r="I181" s="153"/>
      <c r="L181" s="32"/>
      <c r="M181" s="154"/>
      <c r="T181" s="56"/>
      <c r="AT181" s="17" t="s">
        <v>195</v>
      </c>
      <c r="AU181" s="17" t="s">
        <v>84</v>
      </c>
    </row>
    <row r="182" spans="2:65" s="1" customFormat="1" ht="55.5" customHeight="1">
      <c r="B182" s="32"/>
      <c r="C182" s="137" t="s">
        <v>375</v>
      </c>
      <c r="D182" s="137" t="s">
        <v>189</v>
      </c>
      <c r="E182" s="138" t="s">
        <v>2807</v>
      </c>
      <c r="F182" s="139" t="s">
        <v>2808</v>
      </c>
      <c r="G182" s="140" t="s">
        <v>397</v>
      </c>
      <c r="H182" s="141">
        <v>2</v>
      </c>
      <c r="I182" s="142"/>
      <c r="J182" s="143">
        <f>ROUND(I182*H182,2)</f>
        <v>0</v>
      </c>
      <c r="K182" s="144"/>
      <c r="L182" s="32"/>
      <c r="M182" s="145" t="s">
        <v>1</v>
      </c>
      <c r="N182" s="146" t="s">
        <v>38</v>
      </c>
      <c r="P182" s="147">
        <f>O182*H182</f>
        <v>0</v>
      </c>
      <c r="Q182" s="147">
        <v>6.9999999999999994E-5</v>
      </c>
      <c r="R182" s="147">
        <f>Q182*H182</f>
        <v>1.3999999999999999E-4</v>
      </c>
      <c r="S182" s="147">
        <v>0</v>
      </c>
      <c r="T182" s="148">
        <f>S182*H182</f>
        <v>0</v>
      </c>
      <c r="AR182" s="149" t="s">
        <v>287</v>
      </c>
      <c r="AT182" s="149" t="s">
        <v>189</v>
      </c>
      <c r="AU182" s="149" t="s">
        <v>84</v>
      </c>
      <c r="AY182" s="17" t="s">
        <v>187</v>
      </c>
      <c r="BE182" s="150">
        <f>IF(N182="základní",J182,0)</f>
        <v>0</v>
      </c>
      <c r="BF182" s="150">
        <f>IF(N182="snížená",J182,0)</f>
        <v>0</v>
      </c>
      <c r="BG182" s="150">
        <f>IF(N182="zákl. přenesená",J182,0)</f>
        <v>0</v>
      </c>
      <c r="BH182" s="150">
        <f>IF(N182="sníž. přenesená",J182,0)</f>
        <v>0</v>
      </c>
      <c r="BI182" s="150">
        <f>IF(N182="nulová",J182,0)</f>
        <v>0</v>
      </c>
      <c r="BJ182" s="17" t="s">
        <v>80</v>
      </c>
      <c r="BK182" s="150">
        <f>ROUND(I182*H182,2)</f>
        <v>0</v>
      </c>
      <c r="BL182" s="17" t="s">
        <v>287</v>
      </c>
      <c r="BM182" s="149" t="s">
        <v>2809</v>
      </c>
    </row>
    <row r="183" spans="2:65" s="1" customFormat="1" ht="29.25">
      <c r="B183" s="32"/>
      <c r="D183" s="151" t="s">
        <v>195</v>
      </c>
      <c r="F183" s="152" t="s">
        <v>2800</v>
      </c>
      <c r="I183" s="153"/>
      <c r="L183" s="32"/>
      <c r="M183" s="154"/>
      <c r="T183" s="56"/>
      <c r="AT183" s="17" t="s">
        <v>195</v>
      </c>
      <c r="AU183" s="17" t="s">
        <v>84</v>
      </c>
    </row>
    <row r="184" spans="2:65" s="1" customFormat="1" ht="55.5" customHeight="1">
      <c r="B184" s="32"/>
      <c r="C184" s="137" t="s">
        <v>381</v>
      </c>
      <c r="D184" s="137" t="s">
        <v>189</v>
      </c>
      <c r="E184" s="138" t="s">
        <v>2810</v>
      </c>
      <c r="F184" s="139" t="s">
        <v>2811</v>
      </c>
      <c r="G184" s="140" t="s">
        <v>397</v>
      </c>
      <c r="H184" s="141">
        <v>42</v>
      </c>
      <c r="I184" s="142"/>
      <c r="J184" s="143">
        <f>ROUND(I184*H184,2)</f>
        <v>0</v>
      </c>
      <c r="K184" s="144"/>
      <c r="L184" s="32"/>
      <c r="M184" s="145" t="s">
        <v>1</v>
      </c>
      <c r="N184" s="146" t="s">
        <v>38</v>
      </c>
      <c r="P184" s="147">
        <f>O184*H184</f>
        <v>0</v>
      </c>
      <c r="Q184" s="147">
        <v>9.0000000000000006E-5</v>
      </c>
      <c r="R184" s="147">
        <f>Q184*H184</f>
        <v>3.7800000000000004E-3</v>
      </c>
      <c r="S184" s="147">
        <v>0</v>
      </c>
      <c r="T184" s="148">
        <f>S184*H184</f>
        <v>0</v>
      </c>
      <c r="AR184" s="149" t="s">
        <v>287</v>
      </c>
      <c r="AT184" s="149" t="s">
        <v>189</v>
      </c>
      <c r="AU184" s="149" t="s">
        <v>84</v>
      </c>
      <c r="AY184" s="17" t="s">
        <v>187</v>
      </c>
      <c r="BE184" s="150">
        <f>IF(N184="základní",J184,0)</f>
        <v>0</v>
      </c>
      <c r="BF184" s="150">
        <f>IF(N184="snížená",J184,0)</f>
        <v>0</v>
      </c>
      <c r="BG184" s="150">
        <f>IF(N184="zákl. přenesená",J184,0)</f>
        <v>0</v>
      </c>
      <c r="BH184" s="150">
        <f>IF(N184="sníž. přenesená",J184,0)</f>
        <v>0</v>
      </c>
      <c r="BI184" s="150">
        <f>IF(N184="nulová",J184,0)</f>
        <v>0</v>
      </c>
      <c r="BJ184" s="17" t="s">
        <v>80</v>
      </c>
      <c r="BK184" s="150">
        <f>ROUND(I184*H184,2)</f>
        <v>0</v>
      </c>
      <c r="BL184" s="17" t="s">
        <v>287</v>
      </c>
      <c r="BM184" s="149" t="s">
        <v>2812</v>
      </c>
    </row>
    <row r="185" spans="2:65" s="1" customFormat="1" ht="29.25">
      <c r="B185" s="32"/>
      <c r="D185" s="151" t="s">
        <v>195</v>
      </c>
      <c r="F185" s="152" t="s">
        <v>2800</v>
      </c>
      <c r="I185" s="153"/>
      <c r="L185" s="32"/>
      <c r="M185" s="154"/>
      <c r="T185" s="56"/>
      <c r="AT185" s="17" t="s">
        <v>195</v>
      </c>
      <c r="AU185" s="17" t="s">
        <v>84</v>
      </c>
    </row>
    <row r="186" spans="2:65" s="1" customFormat="1" ht="55.5" customHeight="1">
      <c r="B186" s="32"/>
      <c r="C186" s="137" t="s">
        <v>388</v>
      </c>
      <c r="D186" s="137" t="s">
        <v>189</v>
      </c>
      <c r="E186" s="138" t="s">
        <v>2813</v>
      </c>
      <c r="F186" s="139" t="s">
        <v>2814</v>
      </c>
      <c r="G186" s="140" t="s">
        <v>397</v>
      </c>
      <c r="H186" s="141">
        <v>26</v>
      </c>
      <c r="I186" s="142"/>
      <c r="J186" s="143">
        <f>ROUND(I186*H186,2)</f>
        <v>0</v>
      </c>
      <c r="K186" s="144"/>
      <c r="L186" s="32"/>
      <c r="M186" s="145" t="s">
        <v>1</v>
      </c>
      <c r="N186" s="146" t="s">
        <v>38</v>
      </c>
      <c r="P186" s="147">
        <f>O186*H186</f>
        <v>0</v>
      </c>
      <c r="Q186" s="147">
        <v>2.0000000000000001E-4</v>
      </c>
      <c r="R186" s="147">
        <f>Q186*H186</f>
        <v>5.2000000000000006E-3</v>
      </c>
      <c r="S186" s="147">
        <v>0</v>
      </c>
      <c r="T186" s="148">
        <f>S186*H186</f>
        <v>0</v>
      </c>
      <c r="AR186" s="149" t="s">
        <v>287</v>
      </c>
      <c r="AT186" s="149" t="s">
        <v>189</v>
      </c>
      <c r="AU186" s="149" t="s">
        <v>84</v>
      </c>
      <c r="AY186" s="17" t="s">
        <v>187</v>
      </c>
      <c r="BE186" s="150">
        <f>IF(N186="základní",J186,0)</f>
        <v>0</v>
      </c>
      <c r="BF186" s="150">
        <f>IF(N186="snížená",J186,0)</f>
        <v>0</v>
      </c>
      <c r="BG186" s="150">
        <f>IF(N186="zákl. přenesená",J186,0)</f>
        <v>0</v>
      </c>
      <c r="BH186" s="150">
        <f>IF(N186="sníž. přenesená",J186,0)</f>
        <v>0</v>
      </c>
      <c r="BI186" s="150">
        <f>IF(N186="nulová",J186,0)</f>
        <v>0</v>
      </c>
      <c r="BJ186" s="17" t="s">
        <v>80</v>
      </c>
      <c r="BK186" s="150">
        <f>ROUND(I186*H186,2)</f>
        <v>0</v>
      </c>
      <c r="BL186" s="17" t="s">
        <v>287</v>
      </c>
      <c r="BM186" s="149" t="s">
        <v>2815</v>
      </c>
    </row>
    <row r="187" spans="2:65" s="1" customFormat="1" ht="29.25">
      <c r="B187" s="32"/>
      <c r="D187" s="151" t="s">
        <v>195</v>
      </c>
      <c r="F187" s="152" t="s">
        <v>2800</v>
      </c>
      <c r="I187" s="153"/>
      <c r="L187" s="32"/>
      <c r="M187" s="154"/>
      <c r="T187" s="56"/>
      <c r="AT187" s="17" t="s">
        <v>195</v>
      </c>
      <c r="AU187" s="17" t="s">
        <v>84</v>
      </c>
    </row>
    <row r="188" spans="2:65" s="1" customFormat="1" ht="55.5" customHeight="1">
      <c r="B188" s="32"/>
      <c r="C188" s="137" t="s">
        <v>394</v>
      </c>
      <c r="D188" s="137" t="s">
        <v>189</v>
      </c>
      <c r="E188" s="138" t="s">
        <v>2816</v>
      </c>
      <c r="F188" s="139" t="s">
        <v>2817</v>
      </c>
      <c r="G188" s="140" t="s">
        <v>397</v>
      </c>
      <c r="H188" s="141">
        <v>56</v>
      </c>
      <c r="I188" s="142"/>
      <c r="J188" s="143">
        <f>ROUND(I188*H188,2)</f>
        <v>0</v>
      </c>
      <c r="K188" s="144"/>
      <c r="L188" s="32"/>
      <c r="M188" s="145" t="s">
        <v>1</v>
      </c>
      <c r="N188" s="146" t="s">
        <v>38</v>
      </c>
      <c r="P188" s="147">
        <f>O188*H188</f>
        <v>0</v>
      </c>
      <c r="Q188" s="147">
        <v>2.4000000000000001E-4</v>
      </c>
      <c r="R188" s="147">
        <f>Q188*H188</f>
        <v>1.3440000000000001E-2</v>
      </c>
      <c r="S188" s="147">
        <v>0</v>
      </c>
      <c r="T188" s="148">
        <f>S188*H188</f>
        <v>0</v>
      </c>
      <c r="AR188" s="149" t="s">
        <v>287</v>
      </c>
      <c r="AT188" s="149" t="s">
        <v>189</v>
      </c>
      <c r="AU188" s="149" t="s">
        <v>84</v>
      </c>
      <c r="AY188" s="17" t="s">
        <v>187</v>
      </c>
      <c r="BE188" s="150">
        <f>IF(N188="základní",J188,0)</f>
        <v>0</v>
      </c>
      <c r="BF188" s="150">
        <f>IF(N188="snížená",J188,0)</f>
        <v>0</v>
      </c>
      <c r="BG188" s="150">
        <f>IF(N188="zákl. přenesená",J188,0)</f>
        <v>0</v>
      </c>
      <c r="BH188" s="150">
        <f>IF(N188="sníž. přenesená",J188,0)</f>
        <v>0</v>
      </c>
      <c r="BI188" s="150">
        <f>IF(N188="nulová",J188,0)</f>
        <v>0</v>
      </c>
      <c r="BJ188" s="17" t="s">
        <v>80</v>
      </c>
      <c r="BK188" s="150">
        <f>ROUND(I188*H188,2)</f>
        <v>0</v>
      </c>
      <c r="BL188" s="17" t="s">
        <v>287</v>
      </c>
      <c r="BM188" s="149" t="s">
        <v>2818</v>
      </c>
    </row>
    <row r="189" spans="2:65" s="1" customFormat="1" ht="29.25">
      <c r="B189" s="32"/>
      <c r="D189" s="151" t="s">
        <v>195</v>
      </c>
      <c r="F189" s="152" t="s">
        <v>2800</v>
      </c>
      <c r="I189" s="153"/>
      <c r="L189" s="32"/>
      <c r="M189" s="154"/>
      <c r="T189" s="56"/>
      <c r="AT189" s="17" t="s">
        <v>195</v>
      </c>
      <c r="AU189" s="17" t="s">
        <v>84</v>
      </c>
    </row>
    <row r="190" spans="2:65" s="1" customFormat="1" ht="16.5" customHeight="1">
      <c r="B190" s="32"/>
      <c r="C190" s="137" t="s">
        <v>337</v>
      </c>
      <c r="D190" s="137" t="s">
        <v>189</v>
      </c>
      <c r="E190" s="138" t="s">
        <v>2819</v>
      </c>
      <c r="F190" s="139" t="s">
        <v>2820</v>
      </c>
      <c r="G190" s="140" t="s">
        <v>397</v>
      </c>
      <c r="H190" s="141">
        <v>28</v>
      </c>
      <c r="I190" s="142"/>
      <c r="J190" s="143">
        <f>ROUND(I190*H190,2)</f>
        <v>0</v>
      </c>
      <c r="K190" s="144"/>
      <c r="L190" s="32"/>
      <c r="M190" s="145" t="s">
        <v>1</v>
      </c>
      <c r="N190" s="146" t="s">
        <v>38</v>
      </c>
      <c r="P190" s="147">
        <f>O190*H190</f>
        <v>0</v>
      </c>
      <c r="Q190" s="147">
        <v>1.6199999999999999E-3</v>
      </c>
      <c r="R190" s="147">
        <f>Q190*H190</f>
        <v>4.5359999999999998E-2</v>
      </c>
      <c r="S190" s="147">
        <v>0</v>
      </c>
      <c r="T190" s="148">
        <f>S190*H190</f>
        <v>0</v>
      </c>
      <c r="AR190" s="149" t="s">
        <v>287</v>
      </c>
      <c r="AT190" s="149" t="s">
        <v>189</v>
      </c>
      <c r="AU190" s="149" t="s">
        <v>84</v>
      </c>
      <c r="AY190" s="17" t="s">
        <v>187</v>
      </c>
      <c r="BE190" s="150">
        <f>IF(N190="základní",J190,0)</f>
        <v>0</v>
      </c>
      <c r="BF190" s="150">
        <f>IF(N190="snížená",J190,0)</f>
        <v>0</v>
      </c>
      <c r="BG190" s="150">
        <f>IF(N190="zákl. přenesená",J190,0)</f>
        <v>0</v>
      </c>
      <c r="BH190" s="150">
        <f>IF(N190="sníž. přenesená",J190,0)</f>
        <v>0</v>
      </c>
      <c r="BI190" s="150">
        <f>IF(N190="nulová",J190,0)</f>
        <v>0</v>
      </c>
      <c r="BJ190" s="17" t="s">
        <v>80</v>
      </c>
      <c r="BK190" s="150">
        <f>ROUND(I190*H190,2)</f>
        <v>0</v>
      </c>
      <c r="BL190" s="17" t="s">
        <v>287</v>
      </c>
      <c r="BM190" s="149" t="s">
        <v>2821</v>
      </c>
    </row>
    <row r="191" spans="2:65" s="1" customFormat="1" ht="39">
      <c r="B191" s="32"/>
      <c r="D191" s="151" t="s">
        <v>195</v>
      </c>
      <c r="F191" s="152" t="s">
        <v>2822</v>
      </c>
      <c r="I191" s="153"/>
      <c r="L191" s="32"/>
      <c r="M191" s="154"/>
      <c r="T191" s="56"/>
      <c r="AT191" s="17" t="s">
        <v>195</v>
      </c>
      <c r="AU191" s="17" t="s">
        <v>84</v>
      </c>
    </row>
    <row r="192" spans="2:65" s="1" customFormat="1" ht="16.5" customHeight="1">
      <c r="B192" s="32"/>
      <c r="C192" s="137" t="s">
        <v>343</v>
      </c>
      <c r="D192" s="137" t="s">
        <v>189</v>
      </c>
      <c r="E192" s="138" t="s">
        <v>2823</v>
      </c>
      <c r="F192" s="139" t="s">
        <v>2824</v>
      </c>
      <c r="G192" s="140" t="s">
        <v>397</v>
      </c>
      <c r="H192" s="141">
        <v>61</v>
      </c>
      <c r="I192" s="142"/>
      <c r="J192" s="143">
        <f>ROUND(I192*H192,2)</f>
        <v>0</v>
      </c>
      <c r="K192" s="144"/>
      <c r="L192" s="32"/>
      <c r="M192" s="145" t="s">
        <v>1</v>
      </c>
      <c r="N192" s="146" t="s">
        <v>38</v>
      </c>
      <c r="P192" s="147">
        <f>O192*H192</f>
        <v>0</v>
      </c>
      <c r="Q192" s="147">
        <v>1.92E-3</v>
      </c>
      <c r="R192" s="147">
        <f>Q192*H192</f>
        <v>0.11712</v>
      </c>
      <c r="S192" s="147">
        <v>0</v>
      </c>
      <c r="T192" s="148">
        <f>S192*H192</f>
        <v>0</v>
      </c>
      <c r="AR192" s="149" t="s">
        <v>287</v>
      </c>
      <c r="AT192" s="149" t="s">
        <v>189</v>
      </c>
      <c r="AU192" s="149" t="s">
        <v>84</v>
      </c>
      <c r="AY192" s="17" t="s">
        <v>187</v>
      </c>
      <c r="BE192" s="150">
        <f>IF(N192="základní",J192,0)</f>
        <v>0</v>
      </c>
      <c r="BF192" s="150">
        <f>IF(N192="snížená",J192,0)</f>
        <v>0</v>
      </c>
      <c r="BG192" s="150">
        <f>IF(N192="zákl. přenesená",J192,0)</f>
        <v>0</v>
      </c>
      <c r="BH192" s="150">
        <f>IF(N192="sníž. přenesená",J192,0)</f>
        <v>0</v>
      </c>
      <c r="BI192" s="150">
        <f>IF(N192="nulová",J192,0)</f>
        <v>0</v>
      </c>
      <c r="BJ192" s="17" t="s">
        <v>80</v>
      </c>
      <c r="BK192" s="150">
        <f>ROUND(I192*H192,2)</f>
        <v>0</v>
      </c>
      <c r="BL192" s="17" t="s">
        <v>287</v>
      </c>
      <c r="BM192" s="149" t="s">
        <v>2825</v>
      </c>
    </row>
    <row r="193" spans="2:65" s="1" customFormat="1" ht="39">
      <c r="B193" s="32"/>
      <c r="D193" s="151" t="s">
        <v>195</v>
      </c>
      <c r="F193" s="152" t="s">
        <v>2822</v>
      </c>
      <c r="I193" s="153"/>
      <c r="L193" s="32"/>
      <c r="M193" s="154"/>
      <c r="T193" s="56"/>
      <c r="AT193" s="17" t="s">
        <v>195</v>
      </c>
      <c r="AU193" s="17" t="s">
        <v>84</v>
      </c>
    </row>
    <row r="194" spans="2:65" s="1" customFormat="1" ht="16.5" customHeight="1">
      <c r="B194" s="32"/>
      <c r="C194" s="137" t="s">
        <v>349</v>
      </c>
      <c r="D194" s="137" t="s">
        <v>189</v>
      </c>
      <c r="E194" s="138" t="s">
        <v>2826</v>
      </c>
      <c r="F194" s="139" t="s">
        <v>2827</v>
      </c>
      <c r="G194" s="140" t="s">
        <v>397</v>
      </c>
      <c r="H194" s="141">
        <v>16</v>
      </c>
      <c r="I194" s="142"/>
      <c r="J194" s="143">
        <f>ROUND(I194*H194,2)</f>
        <v>0</v>
      </c>
      <c r="K194" s="144"/>
      <c r="L194" s="32"/>
      <c r="M194" s="145" t="s">
        <v>1</v>
      </c>
      <c r="N194" s="146" t="s">
        <v>38</v>
      </c>
      <c r="P194" s="147">
        <f>O194*H194</f>
        <v>0</v>
      </c>
      <c r="Q194" s="147">
        <v>2.4199999999999998E-3</v>
      </c>
      <c r="R194" s="147">
        <f>Q194*H194</f>
        <v>3.8719999999999997E-2</v>
      </c>
      <c r="S194" s="147">
        <v>0</v>
      </c>
      <c r="T194" s="148">
        <f>S194*H194</f>
        <v>0</v>
      </c>
      <c r="AR194" s="149" t="s">
        <v>287</v>
      </c>
      <c r="AT194" s="149" t="s">
        <v>189</v>
      </c>
      <c r="AU194" s="149" t="s">
        <v>84</v>
      </c>
      <c r="AY194" s="17" t="s">
        <v>187</v>
      </c>
      <c r="BE194" s="150">
        <f>IF(N194="základní",J194,0)</f>
        <v>0</v>
      </c>
      <c r="BF194" s="150">
        <f>IF(N194="snížená",J194,0)</f>
        <v>0</v>
      </c>
      <c r="BG194" s="150">
        <f>IF(N194="zákl. přenesená",J194,0)</f>
        <v>0</v>
      </c>
      <c r="BH194" s="150">
        <f>IF(N194="sníž. přenesená",J194,0)</f>
        <v>0</v>
      </c>
      <c r="BI194" s="150">
        <f>IF(N194="nulová",J194,0)</f>
        <v>0</v>
      </c>
      <c r="BJ194" s="17" t="s">
        <v>80</v>
      </c>
      <c r="BK194" s="150">
        <f>ROUND(I194*H194,2)</f>
        <v>0</v>
      </c>
      <c r="BL194" s="17" t="s">
        <v>287</v>
      </c>
      <c r="BM194" s="149" t="s">
        <v>2828</v>
      </c>
    </row>
    <row r="195" spans="2:65" s="1" customFormat="1" ht="39">
      <c r="B195" s="32"/>
      <c r="D195" s="151" t="s">
        <v>195</v>
      </c>
      <c r="F195" s="152" t="s">
        <v>2822</v>
      </c>
      <c r="I195" s="153"/>
      <c r="L195" s="32"/>
      <c r="M195" s="154"/>
      <c r="T195" s="56"/>
      <c r="AT195" s="17" t="s">
        <v>195</v>
      </c>
      <c r="AU195" s="17" t="s">
        <v>84</v>
      </c>
    </row>
    <row r="196" spans="2:65" s="1" customFormat="1" ht="16.5" customHeight="1">
      <c r="B196" s="32"/>
      <c r="C196" s="137" t="s">
        <v>354</v>
      </c>
      <c r="D196" s="137" t="s">
        <v>189</v>
      </c>
      <c r="E196" s="138" t="s">
        <v>2829</v>
      </c>
      <c r="F196" s="139" t="s">
        <v>2830</v>
      </c>
      <c r="G196" s="140" t="s">
        <v>397</v>
      </c>
      <c r="H196" s="141">
        <v>21</v>
      </c>
      <c r="I196" s="142"/>
      <c r="J196" s="143">
        <f>ROUND(I196*H196,2)</f>
        <v>0</v>
      </c>
      <c r="K196" s="144"/>
      <c r="L196" s="32"/>
      <c r="M196" s="145" t="s">
        <v>1</v>
      </c>
      <c r="N196" s="146" t="s">
        <v>38</v>
      </c>
      <c r="P196" s="147">
        <f>O196*H196</f>
        <v>0</v>
      </c>
      <c r="Q196" s="147">
        <v>2.6800000000000001E-3</v>
      </c>
      <c r="R196" s="147">
        <f>Q196*H196</f>
        <v>5.6280000000000004E-2</v>
      </c>
      <c r="S196" s="147">
        <v>0</v>
      </c>
      <c r="T196" s="148">
        <f>S196*H196</f>
        <v>0</v>
      </c>
      <c r="AR196" s="149" t="s">
        <v>287</v>
      </c>
      <c r="AT196" s="149" t="s">
        <v>189</v>
      </c>
      <c r="AU196" s="149" t="s">
        <v>84</v>
      </c>
      <c r="AY196" s="17" t="s">
        <v>187</v>
      </c>
      <c r="BE196" s="150">
        <f>IF(N196="základní",J196,0)</f>
        <v>0</v>
      </c>
      <c r="BF196" s="150">
        <f>IF(N196="snížená",J196,0)</f>
        <v>0</v>
      </c>
      <c r="BG196" s="150">
        <f>IF(N196="zákl. přenesená",J196,0)</f>
        <v>0</v>
      </c>
      <c r="BH196" s="150">
        <f>IF(N196="sníž. přenesená",J196,0)</f>
        <v>0</v>
      </c>
      <c r="BI196" s="150">
        <f>IF(N196="nulová",J196,0)</f>
        <v>0</v>
      </c>
      <c r="BJ196" s="17" t="s">
        <v>80</v>
      </c>
      <c r="BK196" s="150">
        <f>ROUND(I196*H196,2)</f>
        <v>0</v>
      </c>
      <c r="BL196" s="17" t="s">
        <v>287</v>
      </c>
      <c r="BM196" s="149" t="s">
        <v>2831</v>
      </c>
    </row>
    <row r="197" spans="2:65" s="1" customFormat="1" ht="39">
      <c r="B197" s="32"/>
      <c r="D197" s="151" t="s">
        <v>195</v>
      </c>
      <c r="F197" s="152" t="s">
        <v>2822</v>
      </c>
      <c r="I197" s="153"/>
      <c r="L197" s="32"/>
      <c r="M197" s="154"/>
      <c r="T197" s="56"/>
      <c r="AT197" s="17" t="s">
        <v>195</v>
      </c>
      <c r="AU197" s="17" t="s">
        <v>84</v>
      </c>
    </row>
    <row r="198" spans="2:65" s="1" customFormat="1" ht="24.2" customHeight="1">
      <c r="B198" s="32"/>
      <c r="C198" s="137" t="s">
        <v>403</v>
      </c>
      <c r="D198" s="137" t="s">
        <v>189</v>
      </c>
      <c r="E198" s="138" t="s">
        <v>2832</v>
      </c>
      <c r="F198" s="139" t="s">
        <v>2833</v>
      </c>
      <c r="G198" s="140" t="s">
        <v>406</v>
      </c>
      <c r="H198" s="141">
        <v>64</v>
      </c>
      <c r="I198" s="142"/>
      <c r="J198" s="143">
        <f>ROUND(I198*H198,2)</f>
        <v>0</v>
      </c>
      <c r="K198" s="144"/>
      <c r="L198" s="32"/>
      <c r="M198" s="145" t="s">
        <v>1</v>
      </c>
      <c r="N198" s="146" t="s">
        <v>38</v>
      </c>
      <c r="P198" s="147">
        <f>O198*H198</f>
        <v>0</v>
      </c>
      <c r="Q198" s="147">
        <v>0</v>
      </c>
      <c r="R198" s="147">
        <f>Q198*H198</f>
        <v>0</v>
      </c>
      <c r="S198" s="147">
        <v>0</v>
      </c>
      <c r="T198" s="148">
        <f>S198*H198</f>
        <v>0</v>
      </c>
      <c r="AR198" s="149" t="s">
        <v>287</v>
      </c>
      <c r="AT198" s="149" t="s">
        <v>189</v>
      </c>
      <c r="AU198" s="149" t="s">
        <v>84</v>
      </c>
      <c r="AY198" s="17" t="s">
        <v>187</v>
      </c>
      <c r="BE198" s="150">
        <f>IF(N198="základní",J198,0)</f>
        <v>0</v>
      </c>
      <c r="BF198" s="150">
        <f>IF(N198="snížená",J198,0)</f>
        <v>0</v>
      </c>
      <c r="BG198" s="150">
        <f>IF(N198="zákl. přenesená",J198,0)</f>
        <v>0</v>
      </c>
      <c r="BH198" s="150">
        <f>IF(N198="sníž. přenesená",J198,0)</f>
        <v>0</v>
      </c>
      <c r="BI198" s="150">
        <f>IF(N198="nulová",J198,0)</f>
        <v>0</v>
      </c>
      <c r="BJ198" s="17" t="s">
        <v>80</v>
      </c>
      <c r="BK198" s="150">
        <f>ROUND(I198*H198,2)</f>
        <v>0</v>
      </c>
      <c r="BL198" s="17" t="s">
        <v>287</v>
      </c>
      <c r="BM198" s="149" t="s">
        <v>2834</v>
      </c>
    </row>
    <row r="199" spans="2:65" s="1" customFormat="1" ht="58.5">
      <c r="B199" s="32"/>
      <c r="D199" s="151" t="s">
        <v>195</v>
      </c>
      <c r="F199" s="152" t="s">
        <v>2835</v>
      </c>
      <c r="I199" s="153"/>
      <c r="L199" s="32"/>
      <c r="M199" s="154"/>
      <c r="T199" s="56"/>
      <c r="AT199" s="17" t="s">
        <v>195</v>
      </c>
      <c r="AU199" s="17" t="s">
        <v>84</v>
      </c>
    </row>
    <row r="200" spans="2:65" s="1" customFormat="1" ht="21.75" customHeight="1">
      <c r="B200" s="32"/>
      <c r="C200" s="137" t="s">
        <v>411</v>
      </c>
      <c r="D200" s="137" t="s">
        <v>189</v>
      </c>
      <c r="E200" s="138" t="s">
        <v>2836</v>
      </c>
      <c r="F200" s="139" t="s">
        <v>2837</v>
      </c>
      <c r="G200" s="140" t="s">
        <v>2514</v>
      </c>
      <c r="H200" s="141">
        <v>2</v>
      </c>
      <c r="I200" s="142"/>
      <c r="J200" s="143">
        <f>ROUND(I200*H200,2)</f>
        <v>0</v>
      </c>
      <c r="K200" s="144"/>
      <c r="L200" s="32"/>
      <c r="M200" s="145" t="s">
        <v>1</v>
      </c>
      <c r="N200" s="146" t="s">
        <v>38</v>
      </c>
      <c r="P200" s="147">
        <f>O200*H200</f>
        <v>0</v>
      </c>
      <c r="Q200" s="147">
        <v>1.1E-4</v>
      </c>
      <c r="R200" s="147">
        <f>Q200*H200</f>
        <v>2.2000000000000001E-4</v>
      </c>
      <c r="S200" s="147">
        <v>0</v>
      </c>
      <c r="T200" s="148">
        <f>S200*H200</f>
        <v>0</v>
      </c>
      <c r="AR200" s="149" t="s">
        <v>287</v>
      </c>
      <c r="AT200" s="149" t="s">
        <v>189</v>
      </c>
      <c r="AU200" s="149" t="s">
        <v>84</v>
      </c>
      <c r="AY200" s="17" t="s">
        <v>187</v>
      </c>
      <c r="BE200" s="150">
        <f>IF(N200="základní",J200,0)</f>
        <v>0</v>
      </c>
      <c r="BF200" s="150">
        <f>IF(N200="snížená",J200,0)</f>
        <v>0</v>
      </c>
      <c r="BG200" s="150">
        <f>IF(N200="zákl. přenesená",J200,0)</f>
        <v>0</v>
      </c>
      <c r="BH200" s="150">
        <f>IF(N200="sníž. přenesená",J200,0)</f>
        <v>0</v>
      </c>
      <c r="BI200" s="150">
        <f>IF(N200="nulová",J200,0)</f>
        <v>0</v>
      </c>
      <c r="BJ200" s="17" t="s">
        <v>80</v>
      </c>
      <c r="BK200" s="150">
        <f>ROUND(I200*H200,2)</f>
        <v>0</v>
      </c>
      <c r="BL200" s="17" t="s">
        <v>287</v>
      </c>
      <c r="BM200" s="149" t="s">
        <v>2838</v>
      </c>
    </row>
    <row r="201" spans="2:65" s="1" customFormat="1" ht="24.2" customHeight="1">
      <c r="B201" s="32"/>
      <c r="C201" s="137" t="s">
        <v>415</v>
      </c>
      <c r="D201" s="137" t="s">
        <v>189</v>
      </c>
      <c r="E201" s="138" t="s">
        <v>2839</v>
      </c>
      <c r="F201" s="139" t="s">
        <v>2840</v>
      </c>
      <c r="G201" s="140" t="s">
        <v>406</v>
      </c>
      <c r="H201" s="141">
        <v>24</v>
      </c>
      <c r="I201" s="142"/>
      <c r="J201" s="143">
        <f>ROUND(I201*H201,2)</f>
        <v>0</v>
      </c>
      <c r="K201" s="144"/>
      <c r="L201" s="32"/>
      <c r="M201" s="145" t="s">
        <v>1</v>
      </c>
      <c r="N201" s="146" t="s">
        <v>38</v>
      </c>
      <c r="P201" s="147">
        <f>O201*H201</f>
        <v>0</v>
      </c>
      <c r="Q201" s="147">
        <v>1.2999999999999999E-4</v>
      </c>
      <c r="R201" s="147">
        <f>Q201*H201</f>
        <v>3.1199999999999995E-3</v>
      </c>
      <c r="S201" s="147">
        <v>0</v>
      </c>
      <c r="T201" s="148">
        <f>S201*H201</f>
        <v>0</v>
      </c>
      <c r="AR201" s="149" t="s">
        <v>287</v>
      </c>
      <c r="AT201" s="149" t="s">
        <v>189</v>
      </c>
      <c r="AU201" s="149" t="s">
        <v>84</v>
      </c>
      <c r="AY201" s="17" t="s">
        <v>187</v>
      </c>
      <c r="BE201" s="150">
        <f>IF(N201="základní",J201,0)</f>
        <v>0</v>
      </c>
      <c r="BF201" s="150">
        <f>IF(N201="snížená",J201,0)</f>
        <v>0</v>
      </c>
      <c r="BG201" s="150">
        <f>IF(N201="zákl. přenesená",J201,0)</f>
        <v>0</v>
      </c>
      <c r="BH201" s="150">
        <f>IF(N201="sníž. přenesená",J201,0)</f>
        <v>0</v>
      </c>
      <c r="BI201" s="150">
        <f>IF(N201="nulová",J201,0)</f>
        <v>0</v>
      </c>
      <c r="BJ201" s="17" t="s">
        <v>80</v>
      </c>
      <c r="BK201" s="150">
        <f>ROUND(I201*H201,2)</f>
        <v>0</v>
      </c>
      <c r="BL201" s="17" t="s">
        <v>287</v>
      </c>
      <c r="BM201" s="149" t="s">
        <v>2841</v>
      </c>
    </row>
    <row r="202" spans="2:65" s="1" customFormat="1" ht="39">
      <c r="B202" s="32"/>
      <c r="D202" s="151" t="s">
        <v>195</v>
      </c>
      <c r="F202" s="152" t="s">
        <v>2842</v>
      </c>
      <c r="I202" s="153"/>
      <c r="L202" s="32"/>
      <c r="M202" s="154"/>
      <c r="T202" s="56"/>
      <c r="AT202" s="17" t="s">
        <v>195</v>
      </c>
      <c r="AU202" s="17" t="s">
        <v>84</v>
      </c>
    </row>
    <row r="203" spans="2:65" s="1" customFormat="1" ht="21.75" customHeight="1">
      <c r="B203" s="32"/>
      <c r="C203" s="137" t="s">
        <v>419</v>
      </c>
      <c r="D203" s="137" t="s">
        <v>189</v>
      </c>
      <c r="E203" s="138" t="s">
        <v>2843</v>
      </c>
      <c r="F203" s="139" t="s">
        <v>2844</v>
      </c>
      <c r="G203" s="140" t="s">
        <v>2845</v>
      </c>
      <c r="H203" s="141">
        <v>8</v>
      </c>
      <c r="I203" s="142"/>
      <c r="J203" s="143">
        <f>ROUND(I203*H203,2)</f>
        <v>0</v>
      </c>
      <c r="K203" s="144"/>
      <c r="L203" s="32"/>
      <c r="M203" s="145" t="s">
        <v>1</v>
      </c>
      <c r="N203" s="146" t="s">
        <v>38</v>
      </c>
      <c r="P203" s="147">
        <f>O203*H203</f>
        <v>0</v>
      </c>
      <c r="Q203" s="147">
        <v>2.5000000000000001E-4</v>
      </c>
      <c r="R203" s="147">
        <f>Q203*H203</f>
        <v>2E-3</v>
      </c>
      <c r="S203" s="147">
        <v>0</v>
      </c>
      <c r="T203" s="148">
        <f>S203*H203</f>
        <v>0</v>
      </c>
      <c r="AR203" s="149" t="s">
        <v>287</v>
      </c>
      <c r="AT203" s="149" t="s">
        <v>189</v>
      </c>
      <c r="AU203" s="149" t="s">
        <v>84</v>
      </c>
      <c r="AY203" s="17" t="s">
        <v>187</v>
      </c>
      <c r="BE203" s="150">
        <f>IF(N203="základní",J203,0)</f>
        <v>0</v>
      </c>
      <c r="BF203" s="150">
        <f>IF(N203="snížená",J203,0)</f>
        <v>0</v>
      </c>
      <c r="BG203" s="150">
        <f>IF(N203="zákl. přenesená",J203,0)</f>
        <v>0</v>
      </c>
      <c r="BH203" s="150">
        <f>IF(N203="sníž. přenesená",J203,0)</f>
        <v>0</v>
      </c>
      <c r="BI203" s="150">
        <f>IF(N203="nulová",J203,0)</f>
        <v>0</v>
      </c>
      <c r="BJ203" s="17" t="s">
        <v>80</v>
      </c>
      <c r="BK203" s="150">
        <f>ROUND(I203*H203,2)</f>
        <v>0</v>
      </c>
      <c r="BL203" s="17" t="s">
        <v>287</v>
      </c>
      <c r="BM203" s="149" t="s">
        <v>2846</v>
      </c>
    </row>
    <row r="204" spans="2:65" s="1" customFormat="1" ht="39">
      <c r="B204" s="32"/>
      <c r="D204" s="151" t="s">
        <v>195</v>
      </c>
      <c r="F204" s="152" t="s">
        <v>2842</v>
      </c>
      <c r="I204" s="153"/>
      <c r="L204" s="32"/>
      <c r="M204" s="154"/>
      <c r="T204" s="56"/>
      <c r="AT204" s="17" t="s">
        <v>195</v>
      </c>
      <c r="AU204" s="17" t="s">
        <v>84</v>
      </c>
    </row>
    <row r="205" spans="2:65" s="1" customFormat="1" ht="24.2" customHeight="1">
      <c r="B205" s="32"/>
      <c r="C205" s="137" t="s">
        <v>423</v>
      </c>
      <c r="D205" s="137" t="s">
        <v>189</v>
      </c>
      <c r="E205" s="138" t="s">
        <v>2847</v>
      </c>
      <c r="F205" s="139" t="s">
        <v>2848</v>
      </c>
      <c r="G205" s="140" t="s">
        <v>406</v>
      </c>
      <c r="H205" s="141">
        <v>1</v>
      </c>
      <c r="I205" s="142"/>
      <c r="J205" s="143">
        <f>ROUND(I205*H205,2)</f>
        <v>0</v>
      </c>
      <c r="K205" s="144"/>
      <c r="L205" s="32"/>
      <c r="M205" s="145" t="s">
        <v>1</v>
      </c>
      <c r="N205" s="146" t="s">
        <v>38</v>
      </c>
      <c r="P205" s="147">
        <f>O205*H205</f>
        <v>0</v>
      </c>
      <c r="Q205" s="147">
        <v>2.7E-4</v>
      </c>
      <c r="R205" s="147">
        <f>Q205*H205</f>
        <v>2.7E-4</v>
      </c>
      <c r="S205" s="147">
        <v>0</v>
      </c>
      <c r="T205" s="148">
        <f>S205*H205</f>
        <v>0</v>
      </c>
      <c r="AR205" s="149" t="s">
        <v>287</v>
      </c>
      <c r="AT205" s="149" t="s">
        <v>189</v>
      </c>
      <c r="AU205" s="149" t="s">
        <v>84</v>
      </c>
      <c r="AY205" s="17" t="s">
        <v>187</v>
      </c>
      <c r="BE205" s="150">
        <f>IF(N205="základní",J205,0)</f>
        <v>0</v>
      </c>
      <c r="BF205" s="150">
        <f>IF(N205="snížená",J205,0)</f>
        <v>0</v>
      </c>
      <c r="BG205" s="150">
        <f>IF(N205="zákl. přenesená",J205,0)</f>
        <v>0</v>
      </c>
      <c r="BH205" s="150">
        <f>IF(N205="sníž. přenesená",J205,0)</f>
        <v>0</v>
      </c>
      <c r="BI205" s="150">
        <f>IF(N205="nulová",J205,0)</f>
        <v>0</v>
      </c>
      <c r="BJ205" s="17" t="s">
        <v>80</v>
      </c>
      <c r="BK205" s="150">
        <f>ROUND(I205*H205,2)</f>
        <v>0</v>
      </c>
      <c r="BL205" s="17" t="s">
        <v>287</v>
      </c>
      <c r="BM205" s="149" t="s">
        <v>2849</v>
      </c>
    </row>
    <row r="206" spans="2:65" s="1" customFormat="1" ht="39">
      <c r="B206" s="32"/>
      <c r="D206" s="151" t="s">
        <v>195</v>
      </c>
      <c r="F206" s="152" t="s">
        <v>2842</v>
      </c>
      <c r="I206" s="153"/>
      <c r="L206" s="32"/>
      <c r="M206" s="154"/>
      <c r="T206" s="56"/>
      <c r="AT206" s="17" t="s">
        <v>195</v>
      </c>
      <c r="AU206" s="17" t="s">
        <v>84</v>
      </c>
    </row>
    <row r="207" spans="2:65" s="1" customFormat="1" ht="24.2" customHeight="1">
      <c r="B207" s="32"/>
      <c r="C207" s="137" t="s">
        <v>447</v>
      </c>
      <c r="D207" s="137" t="s">
        <v>189</v>
      </c>
      <c r="E207" s="138" t="s">
        <v>2850</v>
      </c>
      <c r="F207" s="139" t="s">
        <v>2851</v>
      </c>
      <c r="G207" s="140" t="s">
        <v>406</v>
      </c>
      <c r="H207" s="141">
        <v>8</v>
      </c>
      <c r="I207" s="142"/>
      <c r="J207" s="143">
        <f t="shared" ref="J207:J214" si="0">ROUND(I207*H207,2)</f>
        <v>0</v>
      </c>
      <c r="K207" s="144"/>
      <c r="L207" s="32"/>
      <c r="M207" s="145" t="s">
        <v>1</v>
      </c>
      <c r="N207" s="146" t="s">
        <v>38</v>
      </c>
      <c r="P207" s="147">
        <f t="shared" ref="P207:P214" si="1">O207*H207</f>
        <v>0</v>
      </c>
      <c r="Q207" s="147">
        <v>3.6000000000000002E-4</v>
      </c>
      <c r="R207" s="147">
        <f t="shared" ref="R207:R214" si="2">Q207*H207</f>
        <v>2.8800000000000002E-3</v>
      </c>
      <c r="S207" s="147">
        <v>0</v>
      </c>
      <c r="T207" s="148">
        <f t="shared" ref="T207:T214" si="3">S207*H207</f>
        <v>0</v>
      </c>
      <c r="AR207" s="149" t="s">
        <v>287</v>
      </c>
      <c r="AT207" s="149" t="s">
        <v>189</v>
      </c>
      <c r="AU207" s="149" t="s">
        <v>84</v>
      </c>
      <c r="AY207" s="17" t="s">
        <v>187</v>
      </c>
      <c r="BE207" s="150">
        <f t="shared" ref="BE207:BE214" si="4">IF(N207="základní",J207,0)</f>
        <v>0</v>
      </c>
      <c r="BF207" s="150">
        <f t="shared" ref="BF207:BF214" si="5">IF(N207="snížená",J207,0)</f>
        <v>0</v>
      </c>
      <c r="BG207" s="150">
        <f t="shared" ref="BG207:BG214" si="6">IF(N207="zákl. přenesená",J207,0)</f>
        <v>0</v>
      </c>
      <c r="BH207" s="150">
        <f t="shared" ref="BH207:BH214" si="7">IF(N207="sníž. přenesená",J207,0)</f>
        <v>0</v>
      </c>
      <c r="BI207" s="150">
        <f t="shared" ref="BI207:BI214" si="8">IF(N207="nulová",J207,0)</f>
        <v>0</v>
      </c>
      <c r="BJ207" s="17" t="s">
        <v>80</v>
      </c>
      <c r="BK207" s="150">
        <f t="shared" ref="BK207:BK214" si="9">ROUND(I207*H207,2)</f>
        <v>0</v>
      </c>
      <c r="BL207" s="17" t="s">
        <v>287</v>
      </c>
      <c r="BM207" s="149" t="s">
        <v>2852</v>
      </c>
    </row>
    <row r="208" spans="2:65" s="1" customFormat="1" ht="21.75" customHeight="1">
      <c r="B208" s="32"/>
      <c r="C208" s="137" t="s">
        <v>451</v>
      </c>
      <c r="D208" s="137" t="s">
        <v>189</v>
      </c>
      <c r="E208" s="138" t="s">
        <v>2853</v>
      </c>
      <c r="F208" s="139" t="s">
        <v>2854</v>
      </c>
      <c r="G208" s="140" t="s">
        <v>406</v>
      </c>
      <c r="H208" s="141">
        <v>1</v>
      </c>
      <c r="I208" s="142"/>
      <c r="J208" s="143">
        <f t="shared" si="0"/>
        <v>0</v>
      </c>
      <c r="K208" s="144"/>
      <c r="L208" s="32"/>
      <c r="M208" s="145" t="s">
        <v>1</v>
      </c>
      <c r="N208" s="146" t="s">
        <v>38</v>
      </c>
      <c r="P208" s="147">
        <f t="shared" si="1"/>
        <v>0</v>
      </c>
      <c r="Q208" s="147">
        <v>1.0399999999999999E-3</v>
      </c>
      <c r="R208" s="147">
        <f t="shared" si="2"/>
        <v>1.0399999999999999E-3</v>
      </c>
      <c r="S208" s="147">
        <v>0</v>
      </c>
      <c r="T208" s="148">
        <f t="shared" si="3"/>
        <v>0</v>
      </c>
      <c r="AR208" s="149" t="s">
        <v>287</v>
      </c>
      <c r="AT208" s="149" t="s">
        <v>189</v>
      </c>
      <c r="AU208" s="149" t="s">
        <v>84</v>
      </c>
      <c r="AY208" s="17" t="s">
        <v>187</v>
      </c>
      <c r="BE208" s="150">
        <f t="shared" si="4"/>
        <v>0</v>
      </c>
      <c r="BF208" s="150">
        <f t="shared" si="5"/>
        <v>0</v>
      </c>
      <c r="BG208" s="150">
        <f t="shared" si="6"/>
        <v>0</v>
      </c>
      <c r="BH208" s="150">
        <f t="shared" si="7"/>
        <v>0</v>
      </c>
      <c r="BI208" s="150">
        <f t="shared" si="8"/>
        <v>0</v>
      </c>
      <c r="BJ208" s="17" t="s">
        <v>80</v>
      </c>
      <c r="BK208" s="150">
        <f t="shared" si="9"/>
        <v>0</v>
      </c>
      <c r="BL208" s="17" t="s">
        <v>287</v>
      </c>
      <c r="BM208" s="149" t="s">
        <v>2855</v>
      </c>
    </row>
    <row r="209" spans="2:65" s="1" customFormat="1" ht="24.2" customHeight="1">
      <c r="B209" s="32"/>
      <c r="C209" s="137" t="s">
        <v>427</v>
      </c>
      <c r="D209" s="137" t="s">
        <v>189</v>
      </c>
      <c r="E209" s="138" t="s">
        <v>2856</v>
      </c>
      <c r="F209" s="139" t="s">
        <v>2857</v>
      </c>
      <c r="G209" s="140" t="s">
        <v>406</v>
      </c>
      <c r="H209" s="141">
        <v>16</v>
      </c>
      <c r="I209" s="142"/>
      <c r="J209" s="143">
        <f t="shared" si="0"/>
        <v>0</v>
      </c>
      <c r="K209" s="144"/>
      <c r="L209" s="32"/>
      <c r="M209" s="145" t="s">
        <v>1</v>
      </c>
      <c r="N209" s="146" t="s">
        <v>38</v>
      </c>
      <c r="P209" s="147">
        <f t="shared" si="1"/>
        <v>0</v>
      </c>
      <c r="Q209" s="147">
        <v>2.1000000000000001E-4</v>
      </c>
      <c r="R209" s="147">
        <f t="shared" si="2"/>
        <v>3.3600000000000001E-3</v>
      </c>
      <c r="S209" s="147">
        <v>0</v>
      </c>
      <c r="T209" s="148">
        <f t="shared" si="3"/>
        <v>0</v>
      </c>
      <c r="AR209" s="149" t="s">
        <v>287</v>
      </c>
      <c r="AT209" s="149" t="s">
        <v>189</v>
      </c>
      <c r="AU209" s="149" t="s">
        <v>84</v>
      </c>
      <c r="AY209" s="17" t="s">
        <v>187</v>
      </c>
      <c r="BE209" s="150">
        <f t="shared" si="4"/>
        <v>0</v>
      </c>
      <c r="BF209" s="150">
        <f t="shared" si="5"/>
        <v>0</v>
      </c>
      <c r="BG209" s="150">
        <f t="shared" si="6"/>
        <v>0</v>
      </c>
      <c r="BH209" s="150">
        <f t="shared" si="7"/>
        <v>0</v>
      </c>
      <c r="BI209" s="150">
        <f t="shared" si="8"/>
        <v>0</v>
      </c>
      <c r="BJ209" s="17" t="s">
        <v>80</v>
      </c>
      <c r="BK209" s="150">
        <f t="shared" si="9"/>
        <v>0</v>
      </c>
      <c r="BL209" s="17" t="s">
        <v>287</v>
      </c>
      <c r="BM209" s="149" t="s">
        <v>2858</v>
      </c>
    </row>
    <row r="210" spans="2:65" s="1" customFormat="1" ht="24.2" customHeight="1">
      <c r="B210" s="32"/>
      <c r="C210" s="137" t="s">
        <v>431</v>
      </c>
      <c r="D210" s="137" t="s">
        <v>189</v>
      </c>
      <c r="E210" s="138" t="s">
        <v>2859</v>
      </c>
      <c r="F210" s="139" t="s">
        <v>2860</v>
      </c>
      <c r="G210" s="140" t="s">
        <v>406</v>
      </c>
      <c r="H210" s="141">
        <v>1</v>
      </c>
      <c r="I210" s="142"/>
      <c r="J210" s="143">
        <f t="shared" si="0"/>
        <v>0</v>
      </c>
      <c r="K210" s="144"/>
      <c r="L210" s="32"/>
      <c r="M210" s="145" t="s">
        <v>1</v>
      </c>
      <c r="N210" s="146" t="s">
        <v>38</v>
      </c>
      <c r="P210" s="147">
        <f t="shared" si="1"/>
        <v>0</v>
      </c>
      <c r="Q210" s="147">
        <v>3.4000000000000002E-4</v>
      </c>
      <c r="R210" s="147">
        <f t="shared" si="2"/>
        <v>3.4000000000000002E-4</v>
      </c>
      <c r="S210" s="147">
        <v>0</v>
      </c>
      <c r="T210" s="148">
        <f t="shared" si="3"/>
        <v>0</v>
      </c>
      <c r="AR210" s="149" t="s">
        <v>287</v>
      </c>
      <c r="AT210" s="149" t="s">
        <v>189</v>
      </c>
      <c r="AU210" s="149" t="s">
        <v>84</v>
      </c>
      <c r="AY210" s="17" t="s">
        <v>187</v>
      </c>
      <c r="BE210" s="150">
        <f t="shared" si="4"/>
        <v>0</v>
      </c>
      <c r="BF210" s="150">
        <f t="shared" si="5"/>
        <v>0</v>
      </c>
      <c r="BG210" s="150">
        <f t="shared" si="6"/>
        <v>0</v>
      </c>
      <c r="BH210" s="150">
        <f t="shared" si="7"/>
        <v>0</v>
      </c>
      <c r="BI210" s="150">
        <f t="shared" si="8"/>
        <v>0</v>
      </c>
      <c r="BJ210" s="17" t="s">
        <v>80</v>
      </c>
      <c r="BK210" s="150">
        <f t="shared" si="9"/>
        <v>0</v>
      </c>
      <c r="BL210" s="17" t="s">
        <v>287</v>
      </c>
      <c r="BM210" s="149" t="s">
        <v>2861</v>
      </c>
    </row>
    <row r="211" spans="2:65" s="1" customFormat="1" ht="24.2" customHeight="1">
      <c r="B211" s="32"/>
      <c r="C211" s="137" t="s">
        <v>435</v>
      </c>
      <c r="D211" s="137" t="s">
        <v>189</v>
      </c>
      <c r="E211" s="138" t="s">
        <v>2862</v>
      </c>
      <c r="F211" s="139" t="s">
        <v>2863</v>
      </c>
      <c r="G211" s="140" t="s">
        <v>406</v>
      </c>
      <c r="H211" s="141">
        <v>3</v>
      </c>
      <c r="I211" s="142"/>
      <c r="J211" s="143">
        <f t="shared" si="0"/>
        <v>0</v>
      </c>
      <c r="K211" s="144"/>
      <c r="L211" s="32"/>
      <c r="M211" s="145" t="s">
        <v>1</v>
      </c>
      <c r="N211" s="146" t="s">
        <v>38</v>
      </c>
      <c r="P211" s="147">
        <f t="shared" si="1"/>
        <v>0</v>
      </c>
      <c r="Q211" s="147">
        <v>6.9999999999999999E-4</v>
      </c>
      <c r="R211" s="147">
        <f t="shared" si="2"/>
        <v>2.0999999999999999E-3</v>
      </c>
      <c r="S211" s="147">
        <v>0</v>
      </c>
      <c r="T211" s="148">
        <f t="shared" si="3"/>
        <v>0</v>
      </c>
      <c r="AR211" s="149" t="s">
        <v>287</v>
      </c>
      <c r="AT211" s="149" t="s">
        <v>189</v>
      </c>
      <c r="AU211" s="149" t="s">
        <v>84</v>
      </c>
      <c r="AY211" s="17" t="s">
        <v>187</v>
      </c>
      <c r="BE211" s="150">
        <f t="shared" si="4"/>
        <v>0</v>
      </c>
      <c r="BF211" s="150">
        <f t="shared" si="5"/>
        <v>0</v>
      </c>
      <c r="BG211" s="150">
        <f t="shared" si="6"/>
        <v>0</v>
      </c>
      <c r="BH211" s="150">
        <f t="shared" si="7"/>
        <v>0</v>
      </c>
      <c r="BI211" s="150">
        <f t="shared" si="8"/>
        <v>0</v>
      </c>
      <c r="BJ211" s="17" t="s">
        <v>80</v>
      </c>
      <c r="BK211" s="150">
        <f t="shared" si="9"/>
        <v>0</v>
      </c>
      <c r="BL211" s="17" t="s">
        <v>287</v>
      </c>
      <c r="BM211" s="149" t="s">
        <v>2864</v>
      </c>
    </row>
    <row r="212" spans="2:65" s="1" customFormat="1" ht="33" customHeight="1">
      <c r="B212" s="32"/>
      <c r="C212" s="137" t="s">
        <v>439</v>
      </c>
      <c r="D212" s="137" t="s">
        <v>189</v>
      </c>
      <c r="E212" s="138" t="s">
        <v>2865</v>
      </c>
      <c r="F212" s="139" t="s">
        <v>2866</v>
      </c>
      <c r="G212" s="140" t="s">
        <v>406</v>
      </c>
      <c r="H212" s="141">
        <v>4</v>
      </c>
      <c r="I212" s="142"/>
      <c r="J212" s="143">
        <f t="shared" si="0"/>
        <v>0</v>
      </c>
      <c r="K212" s="144"/>
      <c r="L212" s="32"/>
      <c r="M212" s="145" t="s">
        <v>1</v>
      </c>
      <c r="N212" s="146" t="s">
        <v>38</v>
      </c>
      <c r="P212" s="147">
        <f t="shared" si="1"/>
        <v>0</v>
      </c>
      <c r="Q212" s="147">
        <v>2.7E-4</v>
      </c>
      <c r="R212" s="147">
        <f t="shared" si="2"/>
        <v>1.08E-3</v>
      </c>
      <c r="S212" s="147">
        <v>0</v>
      </c>
      <c r="T212" s="148">
        <f t="shared" si="3"/>
        <v>0</v>
      </c>
      <c r="AR212" s="149" t="s">
        <v>287</v>
      </c>
      <c r="AT212" s="149" t="s">
        <v>189</v>
      </c>
      <c r="AU212" s="149" t="s">
        <v>84</v>
      </c>
      <c r="AY212" s="17" t="s">
        <v>187</v>
      </c>
      <c r="BE212" s="150">
        <f t="shared" si="4"/>
        <v>0</v>
      </c>
      <c r="BF212" s="150">
        <f t="shared" si="5"/>
        <v>0</v>
      </c>
      <c r="BG212" s="150">
        <f t="shared" si="6"/>
        <v>0</v>
      </c>
      <c r="BH212" s="150">
        <f t="shared" si="7"/>
        <v>0</v>
      </c>
      <c r="BI212" s="150">
        <f t="shared" si="8"/>
        <v>0</v>
      </c>
      <c r="BJ212" s="17" t="s">
        <v>80</v>
      </c>
      <c r="BK212" s="150">
        <f t="shared" si="9"/>
        <v>0</v>
      </c>
      <c r="BL212" s="17" t="s">
        <v>287</v>
      </c>
      <c r="BM212" s="149" t="s">
        <v>2867</v>
      </c>
    </row>
    <row r="213" spans="2:65" s="1" customFormat="1" ht="33" customHeight="1">
      <c r="B213" s="32"/>
      <c r="C213" s="137" t="s">
        <v>443</v>
      </c>
      <c r="D213" s="137" t="s">
        <v>189</v>
      </c>
      <c r="E213" s="138" t="s">
        <v>2868</v>
      </c>
      <c r="F213" s="139" t="s">
        <v>2869</v>
      </c>
      <c r="G213" s="140" t="s">
        <v>406</v>
      </c>
      <c r="H213" s="141">
        <v>8</v>
      </c>
      <c r="I213" s="142"/>
      <c r="J213" s="143">
        <f t="shared" si="0"/>
        <v>0</v>
      </c>
      <c r="K213" s="144"/>
      <c r="L213" s="32"/>
      <c r="M213" s="145" t="s">
        <v>1</v>
      </c>
      <c r="N213" s="146" t="s">
        <v>38</v>
      </c>
      <c r="P213" s="147">
        <f t="shared" si="1"/>
        <v>0</v>
      </c>
      <c r="Q213" s="147">
        <v>4.0000000000000002E-4</v>
      </c>
      <c r="R213" s="147">
        <f t="shared" si="2"/>
        <v>3.2000000000000002E-3</v>
      </c>
      <c r="S213" s="147">
        <v>0</v>
      </c>
      <c r="T213" s="148">
        <f t="shared" si="3"/>
        <v>0</v>
      </c>
      <c r="AR213" s="149" t="s">
        <v>287</v>
      </c>
      <c r="AT213" s="149" t="s">
        <v>189</v>
      </c>
      <c r="AU213" s="149" t="s">
        <v>84</v>
      </c>
      <c r="AY213" s="17" t="s">
        <v>187</v>
      </c>
      <c r="BE213" s="150">
        <f t="shared" si="4"/>
        <v>0</v>
      </c>
      <c r="BF213" s="150">
        <f t="shared" si="5"/>
        <v>0</v>
      </c>
      <c r="BG213" s="150">
        <f t="shared" si="6"/>
        <v>0</v>
      </c>
      <c r="BH213" s="150">
        <f t="shared" si="7"/>
        <v>0</v>
      </c>
      <c r="BI213" s="150">
        <f t="shared" si="8"/>
        <v>0</v>
      </c>
      <c r="BJ213" s="17" t="s">
        <v>80</v>
      </c>
      <c r="BK213" s="150">
        <f t="shared" si="9"/>
        <v>0</v>
      </c>
      <c r="BL213" s="17" t="s">
        <v>287</v>
      </c>
      <c r="BM213" s="149" t="s">
        <v>2870</v>
      </c>
    </row>
    <row r="214" spans="2:65" s="1" customFormat="1" ht="24.2" customHeight="1">
      <c r="B214" s="32"/>
      <c r="C214" s="137" t="s">
        <v>467</v>
      </c>
      <c r="D214" s="137" t="s">
        <v>189</v>
      </c>
      <c r="E214" s="138" t="s">
        <v>2871</v>
      </c>
      <c r="F214" s="139" t="s">
        <v>2872</v>
      </c>
      <c r="G214" s="140" t="s">
        <v>406</v>
      </c>
      <c r="H214" s="141">
        <v>1</v>
      </c>
      <c r="I214" s="142"/>
      <c r="J214" s="143">
        <f t="shared" si="0"/>
        <v>0</v>
      </c>
      <c r="K214" s="144"/>
      <c r="L214" s="32"/>
      <c r="M214" s="145" t="s">
        <v>1</v>
      </c>
      <c r="N214" s="146" t="s">
        <v>38</v>
      </c>
      <c r="P214" s="147">
        <f t="shared" si="1"/>
        <v>0</v>
      </c>
      <c r="Q214" s="147">
        <v>3.2799999999999999E-3</v>
      </c>
      <c r="R214" s="147">
        <f t="shared" si="2"/>
        <v>3.2799999999999999E-3</v>
      </c>
      <c r="S214" s="147">
        <v>0</v>
      </c>
      <c r="T214" s="148">
        <f t="shared" si="3"/>
        <v>0</v>
      </c>
      <c r="AR214" s="149" t="s">
        <v>287</v>
      </c>
      <c r="AT214" s="149" t="s">
        <v>189</v>
      </c>
      <c r="AU214" s="149" t="s">
        <v>84</v>
      </c>
      <c r="AY214" s="17" t="s">
        <v>187</v>
      </c>
      <c r="BE214" s="150">
        <f t="shared" si="4"/>
        <v>0</v>
      </c>
      <c r="BF214" s="150">
        <f t="shared" si="5"/>
        <v>0</v>
      </c>
      <c r="BG214" s="150">
        <f t="shared" si="6"/>
        <v>0</v>
      </c>
      <c r="BH214" s="150">
        <f t="shared" si="7"/>
        <v>0</v>
      </c>
      <c r="BI214" s="150">
        <f t="shared" si="8"/>
        <v>0</v>
      </c>
      <c r="BJ214" s="17" t="s">
        <v>80</v>
      </c>
      <c r="BK214" s="150">
        <f t="shared" si="9"/>
        <v>0</v>
      </c>
      <c r="BL214" s="17" t="s">
        <v>287</v>
      </c>
      <c r="BM214" s="149" t="s">
        <v>2873</v>
      </c>
    </row>
    <row r="215" spans="2:65" s="1" customFormat="1" ht="39">
      <c r="B215" s="32"/>
      <c r="D215" s="151" t="s">
        <v>195</v>
      </c>
      <c r="F215" s="152" t="s">
        <v>2874</v>
      </c>
      <c r="I215" s="153"/>
      <c r="L215" s="32"/>
      <c r="M215" s="154"/>
      <c r="T215" s="56"/>
      <c r="AT215" s="17" t="s">
        <v>195</v>
      </c>
      <c r="AU215" s="17" t="s">
        <v>84</v>
      </c>
    </row>
    <row r="216" spans="2:65" s="1" customFormat="1" ht="37.9" customHeight="1">
      <c r="B216" s="32"/>
      <c r="C216" s="137" t="s">
        <v>472</v>
      </c>
      <c r="D216" s="137" t="s">
        <v>189</v>
      </c>
      <c r="E216" s="138" t="s">
        <v>2875</v>
      </c>
      <c r="F216" s="139" t="s">
        <v>2876</v>
      </c>
      <c r="G216" s="140" t="s">
        <v>397</v>
      </c>
      <c r="H216" s="141">
        <v>294</v>
      </c>
      <c r="I216" s="142"/>
      <c r="J216" s="143">
        <f>ROUND(I216*H216,2)</f>
        <v>0</v>
      </c>
      <c r="K216" s="144"/>
      <c r="L216" s="32"/>
      <c r="M216" s="145" t="s">
        <v>1</v>
      </c>
      <c r="N216" s="146" t="s">
        <v>38</v>
      </c>
      <c r="P216" s="147">
        <f>O216*H216</f>
        <v>0</v>
      </c>
      <c r="Q216" s="147">
        <v>1.9000000000000001E-4</v>
      </c>
      <c r="R216" s="147">
        <f>Q216*H216</f>
        <v>5.586E-2</v>
      </c>
      <c r="S216" s="147">
        <v>0</v>
      </c>
      <c r="T216" s="148">
        <f>S216*H216</f>
        <v>0</v>
      </c>
      <c r="AR216" s="149" t="s">
        <v>287</v>
      </c>
      <c r="AT216" s="149" t="s">
        <v>189</v>
      </c>
      <c r="AU216" s="149" t="s">
        <v>84</v>
      </c>
      <c r="AY216" s="17" t="s">
        <v>187</v>
      </c>
      <c r="BE216" s="150">
        <f>IF(N216="základní",J216,0)</f>
        <v>0</v>
      </c>
      <c r="BF216" s="150">
        <f>IF(N216="snížená",J216,0)</f>
        <v>0</v>
      </c>
      <c r="BG216" s="150">
        <f>IF(N216="zákl. přenesená",J216,0)</f>
        <v>0</v>
      </c>
      <c r="BH216" s="150">
        <f>IF(N216="sníž. přenesená",J216,0)</f>
        <v>0</v>
      </c>
      <c r="BI216" s="150">
        <f>IF(N216="nulová",J216,0)</f>
        <v>0</v>
      </c>
      <c r="BJ216" s="17" t="s">
        <v>80</v>
      </c>
      <c r="BK216" s="150">
        <f>ROUND(I216*H216,2)</f>
        <v>0</v>
      </c>
      <c r="BL216" s="17" t="s">
        <v>287</v>
      </c>
      <c r="BM216" s="149" t="s">
        <v>2877</v>
      </c>
    </row>
    <row r="217" spans="2:65" s="1" customFormat="1" ht="68.25">
      <c r="B217" s="32"/>
      <c r="D217" s="151" t="s">
        <v>195</v>
      </c>
      <c r="F217" s="152" t="s">
        <v>2878</v>
      </c>
      <c r="I217" s="153"/>
      <c r="L217" s="32"/>
      <c r="M217" s="154"/>
      <c r="T217" s="56"/>
      <c r="AT217" s="17" t="s">
        <v>195</v>
      </c>
      <c r="AU217" s="17" t="s">
        <v>84</v>
      </c>
    </row>
    <row r="218" spans="2:65" s="1" customFormat="1" ht="33" customHeight="1">
      <c r="B218" s="32"/>
      <c r="C218" s="137" t="s">
        <v>479</v>
      </c>
      <c r="D218" s="137" t="s">
        <v>189</v>
      </c>
      <c r="E218" s="138" t="s">
        <v>2879</v>
      </c>
      <c r="F218" s="139" t="s">
        <v>2880</v>
      </c>
      <c r="G218" s="140" t="s">
        <v>397</v>
      </c>
      <c r="H218" s="141">
        <v>294</v>
      </c>
      <c r="I218" s="142"/>
      <c r="J218" s="143">
        <f>ROUND(I218*H218,2)</f>
        <v>0</v>
      </c>
      <c r="K218" s="144"/>
      <c r="L218" s="32"/>
      <c r="M218" s="145" t="s">
        <v>1</v>
      </c>
      <c r="N218" s="146" t="s">
        <v>38</v>
      </c>
      <c r="P218" s="147">
        <f>O218*H218</f>
        <v>0</v>
      </c>
      <c r="Q218" s="147">
        <v>1.0000000000000001E-5</v>
      </c>
      <c r="R218" s="147">
        <f>Q218*H218</f>
        <v>2.9400000000000003E-3</v>
      </c>
      <c r="S218" s="147">
        <v>0</v>
      </c>
      <c r="T218" s="148">
        <f>S218*H218</f>
        <v>0</v>
      </c>
      <c r="AR218" s="149" t="s">
        <v>287</v>
      </c>
      <c r="AT218" s="149" t="s">
        <v>189</v>
      </c>
      <c r="AU218" s="149" t="s">
        <v>84</v>
      </c>
      <c r="AY218" s="17" t="s">
        <v>187</v>
      </c>
      <c r="BE218" s="150">
        <f>IF(N218="základní",J218,0)</f>
        <v>0</v>
      </c>
      <c r="BF218" s="150">
        <f>IF(N218="snížená",J218,0)</f>
        <v>0</v>
      </c>
      <c r="BG218" s="150">
        <f>IF(N218="zákl. přenesená",J218,0)</f>
        <v>0</v>
      </c>
      <c r="BH218" s="150">
        <f>IF(N218="sníž. přenesená",J218,0)</f>
        <v>0</v>
      </c>
      <c r="BI218" s="150">
        <f>IF(N218="nulová",J218,0)</f>
        <v>0</v>
      </c>
      <c r="BJ218" s="17" t="s">
        <v>80</v>
      </c>
      <c r="BK218" s="150">
        <f>ROUND(I218*H218,2)</f>
        <v>0</v>
      </c>
      <c r="BL218" s="17" t="s">
        <v>287</v>
      </c>
      <c r="BM218" s="149" t="s">
        <v>2881</v>
      </c>
    </row>
    <row r="219" spans="2:65" s="1" customFormat="1" ht="68.25">
      <c r="B219" s="32"/>
      <c r="D219" s="151" t="s">
        <v>195</v>
      </c>
      <c r="F219" s="152" t="s">
        <v>2878</v>
      </c>
      <c r="I219" s="153"/>
      <c r="L219" s="32"/>
      <c r="M219" s="154"/>
      <c r="T219" s="56"/>
      <c r="AT219" s="17" t="s">
        <v>195</v>
      </c>
      <c r="AU219" s="17" t="s">
        <v>84</v>
      </c>
    </row>
    <row r="220" spans="2:65" s="1" customFormat="1" ht="33" customHeight="1">
      <c r="B220" s="32"/>
      <c r="C220" s="137" t="s">
        <v>459</v>
      </c>
      <c r="D220" s="137" t="s">
        <v>189</v>
      </c>
      <c r="E220" s="138" t="s">
        <v>242</v>
      </c>
      <c r="F220" s="139" t="s">
        <v>2882</v>
      </c>
      <c r="G220" s="140" t="s">
        <v>406</v>
      </c>
      <c r="H220" s="141">
        <v>8</v>
      </c>
      <c r="I220" s="142"/>
      <c r="J220" s="143">
        <f>ROUND(I220*H220,2)</f>
        <v>0</v>
      </c>
      <c r="K220" s="144"/>
      <c r="L220" s="32"/>
      <c r="M220" s="145" t="s">
        <v>1</v>
      </c>
      <c r="N220" s="146" t="s">
        <v>38</v>
      </c>
      <c r="P220" s="147">
        <f>O220*H220</f>
        <v>0</v>
      </c>
      <c r="Q220" s="147">
        <v>1.2700000000000001E-3</v>
      </c>
      <c r="R220" s="147">
        <f>Q220*H220</f>
        <v>1.0160000000000001E-2</v>
      </c>
      <c r="S220" s="147">
        <v>0</v>
      </c>
      <c r="T220" s="148">
        <f>S220*H220</f>
        <v>0</v>
      </c>
      <c r="AR220" s="149" t="s">
        <v>287</v>
      </c>
      <c r="AT220" s="149" t="s">
        <v>189</v>
      </c>
      <c r="AU220" s="149" t="s">
        <v>84</v>
      </c>
      <c r="AY220" s="17" t="s">
        <v>187</v>
      </c>
      <c r="BE220" s="150">
        <f>IF(N220="základní",J220,0)</f>
        <v>0</v>
      </c>
      <c r="BF220" s="150">
        <f>IF(N220="snížená",J220,0)</f>
        <v>0</v>
      </c>
      <c r="BG220" s="150">
        <f>IF(N220="zákl. přenesená",J220,0)</f>
        <v>0</v>
      </c>
      <c r="BH220" s="150">
        <f>IF(N220="sníž. přenesená",J220,0)</f>
        <v>0</v>
      </c>
      <c r="BI220" s="150">
        <f>IF(N220="nulová",J220,0)</f>
        <v>0</v>
      </c>
      <c r="BJ220" s="17" t="s">
        <v>80</v>
      </c>
      <c r="BK220" s="150">
        <f>ROUND(I220*H220,2)</f>
        <v>0</v>
      </c>
      <c r="BL220" s="17" t="s">
        <v>287</v>
      </c>
      <c r="BM220" s="149" t="s">
        <v>2883</v>
      </c>
    </row>
    <row r="221" spans="2:65" s="1" customFormat="1" ht="39">
      <c r="B221" s="32"/>
      <c r="D221" s="151" t="s">
        <v>195</v>
      </c>
      <c r="F221" s="152" t="s">
        <v>2874</v>
      </c>
      <c r="I221" s="153"/>
      <c r="L221" s="32"/>
      <c r="M221" s="154"/>
      <c r="T221" s="56"/>
      <c r="AT221" s="17" t="s">
        <v>195</v>
      </c>
      <c r="AU221" s="17" t="s">
        <v>84</v>
      </c>
    </row>
    <row r="222" spans="2:65" s="1" customFormat="1" ht="33" customHeight="1">
      <c r="B222" s="32"/>
      <c r="C222" s="137" t="s">
        <v>463</v>
      </c>
      <c r="D222" s="137" t="s">
        <v>189</v>
      </c>
      <c r="E222" s="138" t="s">
        <v>2884</v>
      </c>
      <c r="F222" s="139" t="s">
        <v>2885</v>
      </c>
      <c r="G222" s="140" t="s">
        <v>406</v>
      </c>
      <c r="H222" s="141">
        <v>8</v>
      </c>
      <c r="I222" s="142"/>
      <c r="J222" s="143">
        <f>ROUND(I222*H222,2)</f>
        <v>0</v>
      </c>
      <c r="K222" s="144"/>
      <c r="L222" s="32"/>
      <c r="M222" s="145" t="s">
        <v>1</v>
      </c>
      <c r="N222" s="146" t="s">
        <v>38</v>
      </c>
      <c r="P222" s="147">
        <f>O222*H222</f>
        <v>0</v>
      </c>
      <c r="Q222" s="147">
        <v>1.16E-3</v>
      </c>
      <c r="R222" s="147">
        <f>Q222*H222</f>
        <v>9.2800000000000001E-3</v>
      </c>
      <c r="S222" s="147">
        <v>0</v>
      </c>
      <c r="T222" s="148">
        <f>S222*H222</f>
        <v>0</v>
      </c>
      <c r="AR222" s="149" t="s">
        <v>287</v>
      </c>
      <c r="AT222" s="149" t="s">
        <v>189</v>
      </c>
      <c r="AU222" s="149" t="s">
        <v>84</v>
      </c>
      <c r="AY222" s="17" t="s">
        <v>187</v>
      </c>
      <c r="BE222" s="150">
        <f>IF(N222="základní",J222,0)</f>
        <v>0</v>
      </c>
      <c r="BF222" s="150">
        <f>IF(N222="snížená",J222,0)</f>
        <v>0</v>
      </c>
      <c r="BG222" s="150">
        <f>IF(N222="zákl. přenesená",J222,0)</f>
        <v>0</v>
      </c>
      <c r="BH222" s="150">
        <f>IF(N222="sníž. přenesená",J222,0)</f>
        <v>0</v>
      </c>
      <c r="BI222" s="150">
        <f>IF(N222="nulová",J222,0)</f>
        <v>0</v>
      </c>
      <c r="BJ222" s="17" t="s">
        <v>80</v>
      </c>
      <c r="BK222" s="150">
        <f>ROUND(I222*H222,2)</f>
        <v>0</v>
      </c>
      <c r="BL222" s="17" t="s">
        <v>287</v>
      </c>
      <c r="BM222" s="149" t="s">
        <v>2886</v>
      </c>
    </row>
    <row r="223" spans="2:65" s="1" customFormat="1" ht="39">
      <c r="B223" s="32"/>
      <c r="D223" s="151" t="s">
        <v>195</v>
      </c>
      <c r="F223" s="152" t="s">
        <v>2874</v>
      </c>
      <c r="I223" s="153"/>
      <c r="L223" s="32"/>
      <c r="M223" s="154"/>
      <c r="T223" s="56"/>
      <c r="AT223" s="17" t="s">
        <v>195</v>
      </c>
      <c r="AU223" s="17" t="s">
        <v>84</v>
      </c>
    </row>
    <row r="224" spans="2:65" s="1" customFormat="1" ht="44.25" customHeight="1">
      <c r="B224" s="32"/>
      <c r="C224" s="137" t="s">
        <v>484</v>
      </c>
      <c r="D224" s="137" t="s">
        <v>189</v>
      </c>
      <c r="E224" s="138" t="s">
        <v>2887</v>
      </c>
      <c r="F224" s="139" t="s">
        <v>2888</v>
      </c>
      <c r="G224" s="140" t="s">
        <v>217</v>
      </c>
      <c r="H224" s="141">
        <v>0.72099999999999997</v>
      </c>
      <c r="I224" s="142"/>
      <c r="J224" s="143">
        <f>ROUND(I224*H224,2)</f>
        <v>0</v>
      </c>
      <c r="K224" s="144"/>
      <c r="L224" s="32"/>
      <c r="M224" s="145" t="s">
        <v>1</v>
      </c>
      <c r="N224" s="146" t="s">
        <v>38</v>
      </c>
      <c r="P224" s="147">
        <f>O224*H224</f>
        <v>0</v>
      </c>
      <c r="Q224" s="147">
        <v>0</v>
      </c>
      <c r="R224" s="147">
        <f>Q224*H224</f>
        <v>0</v>
      </c>
      <c r="S224" s="147">
        <v>0</v>
      </c>
      <c r="T224" s="148">
        <f>S224*H224</f>
        <v>0</v>
      </c>
      <c r="AR224" s="149" t="s">
        <v>287</v>
      </c>
      <c r="AT224" s="149" t="s">
        <v>189</v>
      </c>
      <c r="AU224" s="149" t="s">
        <v>84</v>
      </c>
      <c r="AY224" s="17" t="s">
        <v>187</v>
      </c>
      <c r="BE224" s="150">
        <f>IF(N224="základní",J224,0)</f>
        <v>0</v>
      </c>
      <c r="BF224" s="150">
        <f>IF(N224="snížená",J224,0)</f>
        <v>0</v>
      </c>
      <c r="BG224" s="150">
        <f>IF(N224="zákl. přenesená",J224,0)</f>
        <v>0</v>
      </c>
      <c r="BH224" s="150">
        <f>IF(N224="sníž. přenesená",J224,0)</f>
        <v>0</v>
      </c>
      <c r="BI224" s="150">
        <f>IF(N224="nulová",J224,0)</f>
        <v>0</v>
      </c>
      <c r="BJ224" s="17" t="s">
        <v>80</v>
      </c>
      <c r="BK224" s="150">
        <f>ROUND(I224*H224,2)</f>
        <v>0</v>
      </c>
      <c r="BL224" s="17" t="s">
        <v>287</v>
      </c>
      <c r="BM224" s="149" t="s">
        <v>2889</v>
      </c>
    </row>
    <row r="225" spans="2:65" s="1" customFormat="1" ht="107.25">
      <c r="B225" s="32"/>
      <c r="D225" s="151" t="s">
        <v>195</v>
      </c>
      <c r="F225" s="152" t="s">
        <v>2890</v>
      </c>
      <c r="I225" s="153"/>
      <c r="L225" s="32"/>
      <c r="M225" s="154"/>
      <c r="T225" s="56"/>
      <c r="AT225" s="17" t="s">
        <v>195</v>
      </c>
      <c r="AU225" s="17" t="s">
        <v>84</v>
      </c>
    </row>
    <row r="226" spans="2:65" s="11" customFormat="1" ht="22.9" customHeight="1">
      <c r="B226" s="125"/>
      <c r="D226" s="126" t="s">
        <v>72</v>
      </c>
      <c r="E226" s="135" t="s">
        <v>2891</v>
      </c>
      <c r="F226" s="135" t="s">
        <v>2892</v>
      </c>
      <c r="I226" s="128"/>
      <c r="J226" s="136">
        <f>BK226</f>
        <v>0</v>
      </c>
      <c r="L226" s="125"/>
      <c r="M226" s="130"/>
      <c r="P226" s="131">
        <f>SUM(P227:P245)</f>
        <v>0</v>
      </c>
      <c r="R226" s="131">
        <f>SUM(R227:R245)</f>
        <v>9.3879999999999991E-2</v>
      </c>
      <c r="T226" s="132">
        <f>SUM(T227:T245)</f>
        <v>0</v>
      </c>
      <c r="AR226" s="126" t="s">
        <v>84</v>
      </c>
      <c r="AT226" s="133" t="s">
        <v>72</v>
      </c>
      <c r="AU226" s="133" t="s">
        <v>80</v>
      </c>
      <c r="AY226" s="126" t="s">
        <v>187</v>
      </c>
      <c r="BK226" s="134">
        <f>SUM(BK227:BK245)</f>
        <v>0</v>
      </c>
    </row>
    <row r="227" spans="2:65" s="1" customFormat="1" ht="33" customHeight="1">
      <c r="B227" s="32"/>
      <c r="C227" s="137" t="s">
        <v>494</v>
      </c>
      <c r="D227" s="137" t="s">
        <v>189</v>
      </c>
      <c r="E227" s="138" t="s">
        <v>2893</v>
      </c>
      <c r="F227" s="139" t="s">
        <v>2894</v>
      </c>
      <c r="G227" s="140" t="s">
        <v>397</v>
      </c>
      <c r="H227" s="141">
        <v>2</v>
      </c>
      <c r="I227" s="142"/>
      <c r="J227" s="143">
        <f>ROUND(I227*H227,2)</f>
        <v>0</v>
      </c>
      <c r="K227" s="144"/>
      <c r="L227" s="32"/>
      <c r="M227" s="145" t="s">
        <v>1</v>
      </c>
      <c r="N227" s="146" t="s">
        <v>38</v>
      </c>
      <c r="P227" s="147">
        <f>O227*H227</f>
        <v>0</v>
      </c>
      <c r="Q227" s="147">
        <v>2.7000000000000001E-3</v>
      </c>
      <c r="R227" s="147">
        <f>Q227*H227</f>
        <v>5.4000000000000003E-3</v>
      </c>
      <c r="S227" s="147">
        <v>0</v>
      </c>
      <c r="T227" s="148">
        <f>S227*H227</f>
        <v>0</v>
      </c>
      <c r="AR227" s="149" t="s">
        <v>287</v>
      </c>
      <c r="AT227" s="149" t="s">
        <v>189</v>
      </c>
      <c r="AU227" s="149" t="s">
        <v>84</v>
      </c>
      <c r="AY227" s="17" t="s">
        <v>187</v>
      </c>
      <c r="BE227" s="150">
        <f>IF(N227="základní",J227,0)</f>
        <v>0</v>
      </c>
      <c r="BF227" s="150">
        <f>IF(N227="snížená",J227,0)</f>
        <v>0</v>
      </c>
      <c r="BG227" s="150">
        <f>IF(N227="zákl. přenesená",J227,0)</f>
        <v>0</v>
      </c>
      <c r="BH227" s="150">
        <f>IF(N227="sníž. přenesená",J227,0)</f>
        <v>0</v>
      </c>
      <c r="BI227" s="150">
        <f>IF(N227="nulová",J227,0)</f>
        <v>0</v>
      </c>
      <c r="BJ227" s="17" t="s">
        <v>80</v>
      </c>
      <c r="BK227" s="150">
        <f>ROUND(I227*H227,2)</f>
        <v>0</v>
      </c>
      <c r="BL227" s="17" t="s">
        <v>287</v>
      </c>
      <c r="BM227" s="149" t="s">
        <v>2895</v>
      </c>
    </row>
    <row r="228" spans="2:65" s="1" customFormat="1" ht="33" customHeight="1">
      <c r="B228" s="32"/>
      <c r="C228" s="137" t="s">
        <v>501</v>
      </c>
      <c r="D228" s="137" t="s">
        <v>189</v>
      </c>
      <c r="E228" s="138" t="s">
        <v>2896</v>
      </c>
      <c r="F228" s="139" t="s">
        <v>2897</v>
      </c>
      <c r="G228" s="140" t="s">
        <v>397</v>
      </c>
      <c r="H228" s="141">
        <v>16</v>
      </c>
      <c r="I228" s="142"/>
      <c r="J228" s="143">
        <f>ROUND(I228*H228,2)</f>
        <v>0</v>
      </c>
      <c r="K228" s="144"/>
      <c r="L228" s="32"/>
      <c r="M228" s="145" t="s">
        <v>1</v>
      </c>
      <c r="N228" s="146" t="s">
        <v>38</v>
      </c>
      <c r="P228" s="147">
        <f>O228*H228</f>
        <v>0</v>
      </c>
      <c r="Q228" s="147">
        <v>3.48E-3</v>
      </c>
      <c r="R228" s="147">
        <f>Q228*H228</f>
        <v>5.568E-2</v>
      </c>
      <c r="S228" s="147">
        <v>0</v>
      </c>
      <c r="T228" s="148">
        <f>S228*H228</f>
        <v>0</v>
      </c>
      <c r="AR228" s="149" t="s">
        <v>287</v>
      </c>
      <c r="AT228" s="149" t="s">
        <v>189</v>
      </c>
      <c r="AU228" s="149" t="s">
        <v>84</v>
      </c>
      <c r="AY228" s="17" t="s">
        <v>187</v>
      </c>
      <c r="BE228" s="150">
        <f>IF(N228="základní",J228,0)</f>
        <v>0</v>
      </c>
      <c r="BF228" s="150">
        <f>IF(N228="snížená",J228,0)</f>
        <v>0</v>
      </c>
      <c r="BG228" s="150">
        <f>IF(N228="zákl. přenesená",J228,0)</f>
        <v>0</v>
      </c>
      <c r="BH228" s="150">
        <f>IF(N228="sníž. přenesená",J228,0)</f>
        <v>0</v>
      </c>
      <c r="BI228" s="150">
        <f>IF(N228="nulová",J228,0)</f>
        <v>0</v>
      </c>
      <c r="BJ228" s="17" t="s">
        <v>80</v>
      </c>
      <c r="BK228" s="150">
        <f>ROUND(I228*H228,2)</f>
        <v>0</v>
      </c>
      <c r="BL228" s="17" t="s">
        <v>287</v>
      </c>
      <c r="BM228" s="149" t="s">
        <v>2898</v>
      </c>
    </row>
    <row r="229" spans="2:65" s="1" customFormat="1" ht="21.75" customHeight="1">
      <c r="B229" s="32"/>
      <c r="C229" s="137" t="s">
        <v>506</v>
      </c>
      <c r="D229" s="137" t="s">
        <v>189</v>
      </c>
      <c r="E229" s="138" t="s">
        <v>2899</v>
      </c>
      <c r="F229" s="139" t="s">
        <v>2900</v>
      </c>
      <c r="G229" s="140" t="s">
        <v>397</v>
      </c>
      <c r="H229" s="141">
        <v>2</v>
      </c>
      <c r="I229" s="142"/>
      <c r="J229" s="143">
        <f>ROUND(I229*H229,2)</f>
        <v>0</v>
      </c>
      <c r="K229" s="144"/>
      <c r="L229" s="32"/>
      <c r="M229" s="145" t="s">
        <v>1</v>
      </c>
      <c r="N229" s="146" t="s">
        <v>38</v>
      </c>
      <c r="P229" s="147">
        <f>O229*H229</f>
        <v>0</v>
      </c>
      <c r="Q229" s="147">
        <v>4.6800000000000001E-3</v>
      </c>
      <c r="R229" s="147">
        <f>Q229*H229</f>
        <v>9.3600000000000003E-3</v>
      </c>
      <c r="S229" s="147">
        <v>0</v>
      </c>
      <c r="T229" s="148">
        <f>S229*H229</f>
        <v>0</v>
      </c>
      <c r="AR229" s="149" t="s">
        <v>287</v>
      </c>
      <c r="AT229" s="149" t="s">
        <v>189</v>
      </c>
      <c r="AU229" s="149" t="s">
        <v>84</v>
      </c>
      <c r="AY229" s="17" t="s">
        <v>187</v>
      </c>
      <c r="BE229" s="150">
        <f>IF(N229="základní",J229,0)</f>
        <v>0</v>
      </c>
      <c r="BF229" s="150">
        <f>IF(N229="snížená",J229,0)</f>
        <v>0</v>
      </c>
      <c r="BG229" s="150">
        <f>IF(N229="zákl. přenesená",J229,0)</f>
        <v>0</v>
      </c>
      <c r="BH229" s="150">
        <f>IF(N229="sníž. přenesená",J229,0)</f>
        <v>0</v>
      </c>
      <c r="BI229" s="150">
        <f>IF(N229="nulová",J229,0)</f>
        <v>0</v>
      </c>
      <c r="BJ229" s="17" t="s">
        <v>80</v>
      </c>
      <c r="BK229" s="150">
        <f>ROUND(I229*H229,2)</f>
        <v>0</v>
      </c>
      <c r="BL229" s="17" t="s">
        <v>287</v>
      </c>
      <c r="BM229" s="149" t="s">
        <v>2901</v>
      </c>
    </row>
    <row r="230" spans="2:65" s="1" customFormat="1" ht="24.2" customHeight="1">
      <c r="B230" s="32"/>
      <c r="C230" s="137" t="s">
        <v>478</v>
      </c>
      <c r="D230" s="137" t="s">
        <v>189</v>
      </c>
      <c r="E230" s="138" t="s">
        <v>2902</v>
      </c>
      <c r="F230" s="139" t="s">
        <v>2903</v>
      </c>
      <c r="G230" s="140" t="s">
        <v>2514</v>
      </c>
      <c r="H230" s="141">
        <v>1</v>
      </c>
      <c r="I230" s="142"/>
      <c r="J230" s="143">
        <f>ROUND(I230*H230,2)</f>
        <v>0</v>
      </c>
      <c r="K230" s="144"/>
      <c r="L230" s="32"/>
      <c r="M230" s="145" t="s">
        <v>1</v>
      </c>
      <c r="N230" s="146" t="s">
        <v>38</v>
      </c>
      <c r="P230" s="147">
        <f>O230*H230</f>
        <v>0</v>
      </c>
      <c r="Q230" s="147">
        <v>3.3800000000000002E-3</v>
      </c>
      <c r="R230" s="147">
        <f>Q230*H230</f>
        <v>3.3800000000000002E-3</v>
      </c>
      <c r="S230" s="147">
        <v>0</v>
      </c>
      <c r="T230" s="148">
        <f>S230*H230</f>
        <v>0</v>
      </c>
      <c r="AR230" s="149" t="s">
        <v>287</v>
      </c>
      <c r="AT230" s="149" t="s">
        <v>189</v>
      </c>
      <c r="AU230" s="149" t="s">
        <v>84</v>
      </c>
      <c r="AY230" s="17" t="s">
        <v>187</v>
      </c>
      <c r="BE230" s="150">
        <f>IF(N230="základní",J230,0)</f>
        <v>0</v>
      </c>
      <c r="BF230" s="150">
        <f>IF(N230="snížená",J230,0)</f>
        <v>0</v>
      </c>
      <c r="BG230" s="150">
        <f>IF(N230="zákl. přenesená",J230,0)</f>
        <v>0</v>
      </c>
      <c r="BH230" s="150">
        <f>IF(N230="sníž. přenesená",J230,0)</f>
        <v>0</v>
      </c>
      <c r="BI230" s="150">
        <f>IF(N230="nulová",J230,0)</f>
        <v>0</v>
      </c>
      <c r="BJ230" s="17" t="s">
        <v>80</v>
      </c>
      <c r="BK230" s="150">
        <f>ROUND(I230*H230,2)</f>
        <v>0</v>
      </c>
      <c r="BL230" s="17" t="s">
        <v>287</v>
      </c>
      <c r="BM230" s="149" t="s">
        <v>2904</v>
      </c>
    </row>
    <row r="231" spans="2:65" s="1" customFormat="1" ht="29.25">
      <c r="B231" s="32"/>
      <c r="D231" s="151" t="s">
        <v>195</v>
      </c>
      <c r="F231" s="152" t="s">
        <v>2905</v>
      </c>
      <c r="I231" s="153"/>
      <c r="L231" s="32"/>
      <c r="M231" s="154"/>
      <c r="T231" s="56"/>
      <c r="AT231" s="17" t="s">
        <v>195</v>
      </c>
      <c r="AU231" s="17" t="s">
        <v>84</v>
      </c>
    </row>
    <row r="232" spans="2:65" s="1" customFormat="1" ht="16.5" customHeight="1">
      <c r="B232" s="32"/>
      <c r="C232" s="137" t="s">
        <v>515</v>
      </c>
      <c r="D232" s="137" t="s">
        <v>189</v>
      </c>
      <c r="E232" s="138" t="s">
        <v>2906</v>
      </c>
      <c r="F232" s="139" t="s">
        <v>2907</v>
      </c>
      <c r="G232" s="140" t="s">
        <v>2514</v>
      </c>
      <c r="H232" s="141">
        <v>1</v>
      </c>
      <c r="I232" s="142"/>
      <c r="J232" s="143">
        <f>ROUND(I232*H232,2)</f>
        <v>0</v>
      </c>
      <c r="K232" s="144"/>
      <c r="L232" s="32"/>
      <c r="M232" s="145" t="s">
        <v>1</v>
      </c>
      <c r="N232" s="146" t="s">
        <v>38</v>
      </c>
      <c r="P232" s="147">
        <f>O232*H232</f>
        <v>0</v>
      </c>
      <c r="Q232" s="147">
        <v>2.2000000000000001E-4</v>
      </c>
      <c r="R232" s="147">
        <f>Q232*H232</f>
        <v>2.2000000000000001E-4</v>
      </c>
      <c r="S232" s="147">
        <v>0</v>
      </c>
      <c r="T232" s="148">
        <f>S232*H232</f>
        <v>0</v>
      </c>
      <c r="AR232" s="149" t="s">
        <v>287</v>
      </c>
      <c r="AT232" s="149" t="s">
        <v>189</v>
      </c>
      <c r="AU232" s="149" t="s">
        <v>84</v>
      </c>
      <c r="AY232" s="17" t="s">
        <v>187</v>
      </c>
      <c r="BE232" s="150">
        <f>IF(N232="základní",J232,0)</f>
        <v>0</v>
      </c>
      <c r="BF232" s="150">
        <f>IF(N232="snížená",J232,0)</f>
        <v>0</v>
      </c>
      <c r="BG232" s="150">
        <f>IF(N232="zákl. přenesená",J232,0)</f>
        <v>0</v>
      </c>
      <c r="BH232" s="150">
        <f>IF(N232="sníž. přenesená",J232,0)</f>
        <v>0</v>
      </c>
      <c r="BI232" s="150">
        <f>IF(N232="nulová",J232,0)</f>
        <v>0</v>
      </c>
      <c r="BJ232" s="17" t="s">
        <v>80</v>
      </c>
      <c r="BK232" s="150">
        <f>ROUND(I232*H232,2)</f>
        <v>0</v>
      </c>
      <c r="BL232" s="17" t="s">
        <v>287</v>
      </c>
      <c r="BM232" s="149" t="s">
        <v>2908</v>
      </c>
    </row>
    <row r="233" spans="2:65" s="1" customFormat="1" ht="29.25">
      <c r="B233" s="32"/>
      <c r="D233" s="151" t="s">
        <v>195</v>
      </c>
      <c r="F233" s="152" t="s">
        <v>2905</v>
      </c>
      <c r="I233" s="153"/>
      <c r="L233" s="32"/>
      <c r="M233" s="154"/>
      <c r="T233" s="56"/>
      <c r="AT233" s="17" t="s">
        <v>195</v>
      </c>
      <c r="AU233" s="17" t="s">
        <v>84</v>
      </c>
    </row>
    <row r="234" spans="2:65" s="1" customFormat="1" ht="37.9" customHeight="1">
      <c r="B234" s="32"/>
      <c r="C234" s="137" t="s">
        <v>519</v>
      </c>
      <c r="D234" s="137" t="s">
        <v>189</v>
      </c>
      <c r="E234" s="138" t="s">
        <v>2909</v>
      </c>
      <c r="F234" s="139" t="s">
        <v>2910</v>
      </c>
      <c r="G234" s="140" t="s">
        <v>2514</v>
      </c>
      <c r="H234" s="141">
        <v>2</v>
      </c>
      <c r="I234" s="142"/>
      <c r="J234" s="143">
        <f>ROUND(I234*H234,2)</f>
        <v>0</v>
      </c>
      <c r="K234" s="144"/>
      <c r="L234" s="32"/>
      <c r="M234" s="145" t="s">
        <v>1</v>
      </c>
      <c r="N234" s="146" t="s">
        <v>38</v>
      </c>
      <c r="P234" s="147">
        <f>O234*H234</f>
        <v>0</v>
      </c>
      <c r="Q234" s="147">
        <v>6.79E-3</v>
      </c>
      <c r="R234" s="147">
        <f>Q234*H234</f>
        <v>1.358E-2</v>
      </c>
      <c r="S234" s="147">
        <v>0</v>
      </c>
      <c r="T234" s="148">
        <f>S234*H234</f>
        <v>0</v>
      </c>
      <c r="AR234" s="149" t="s">
        <v>287</v>
      </c>
      <c r="AT234" s="149" t="s">
        <v>189</v>
      </c>
      <c r="AU234" s="149" t="s">
        <v>84</v>
      </c>
      <c r="AY234" s="17" t="s">
        <v>187</v>
      </c>
      <c r="BE234" s="150">
        <f>IF(N234="základní",J234,0)</f>
        <v>0</v>
      </c>
      <c r="BF234" s="150">
        <f>IF(N234="snížená",J234,0)</f>
        <v>0</v>
      </c>
      <c r="BG234" s="150">
        <f>IF(N234="zákl. přenesená",J234,0)</f>
        <v>0</v>
      </c>
      <c r="BH234" s="150">
        <f>IF(N234="sníž. přenesená",J234,0)</f>
        <v>0</v>
      </c>
      <c r="BI234" s="150">
        <f>IF(N234="nulová",J234,0)</f>
        <v>0</v>
      </c>
      <c r="BJ234" s="17" t="s">
        <v>80</v>
      </c>
      <c r="BK234" s="150">
        <f>ROUND(I234*H234,2)</f>
        <v>0</v>
      </c>
      <c r="BL234" s="17" t="s">
        <v>287</v>
      </c>
      <c r="BM234" s="149" t="s">
        <v>2911</v>
      </c>
    </row>
    <row r="235" spans="2:65" s="1" customFormat="1" ht="87.75">
      <c r="B235" s="32"/>
      <c r="D235" s="151" t="s">
        <v>195</v>
      </c>
      <c r="F235" s="152" t="s">
        <v>2912</v>
      </c>
      <c r="I235" s="153"/>
      <c r="L235" s="32"/>
      <c r="M235" s="154"/>
      <c r="T235" s="56"/>
      <c r="AT235" s="17" t="s">
        <v>195</v>
      </c>
      <c r="AU235" s="17" t="s">
        <v>84</v>
      </c>
    </row>
    <row r="236" spans="2:65" s="1" customFormat="1" ht="37.9" customHeight="1">
      <c r="B236" s="32"/>
      <c r="C236" s="137" t="s">
        <v>524</v>
      </c>
      <c r="D236" s="137" t="s">
        <v>189</v>
      </c>
      <c r="E236" s="138" t="s">
        <v>2913</v>
      </c>
      <c r="F236" s="139" t="s">
        <v>2914</v>
      </c>
      <c r="G236" s="140" t="s">
        <v>406</v>
      </c>
      <c r="H236" s="141">
        <v>2</v>
      </c>
      <c r="I236" s="142"/>
      <c r="J236" s="143">
        <f>ROUND(I236*H236,2)</f>
        <v>0</v>
      </c>
      <c r="K236" s="144"/>
      <c r="L236" s="32"/>
      <c r="M236" s="145" t="s">
        <v>1</v>
      </c>
      <c r="N236" s="146" t="s">
        <v>38</v>
      </c>
      <c r="P236" s="147">
        <f>O236*H236</f>
        <v>0</v>
      </c>
      <c r="Q236" s="147">
        <v>0</v>
      </c>
      <c r="R236" s="147">
        <f>Q236*H236</f>
        <v>0</v>
      </c>
      <c r="S236" s="147">
        <v>0</v>
      </c>
      <c r="T236" s="148">
        <f>S236*H236</f>
        <v>0</v>
      </c>
      <c r="AR236" s="149" t="s">
        <v>287</v>
      </c>
      <c r="AT236" s="149" t="s">
        <v>189</v>
      </c>
      <c r="AU236" s="149" t="s">
        <v>84</v>
      </c>
      <c r="AY236" s="17" t="s">
        <v>187</v>
      </c>
      <c r="BE236" s="150">
        <f>IF(N236="základní",J236,0)</f>
        <v>0</v>
      </c>
      <c r="BF236" s="150">
        <f>IF(N236="snížená",J236,0)</f>
        <v>0</v>
      </c>
      <c r="BG236" s="150">
        <f>IF(N236="zákl. přenesená",J236,0)</f>
        <v>0</v>
      </c>
      <c r="BH236" s="150">
        <f>IF(N236="sníž. přenesená",J236,0)</f>
        <v>0</v>
      </c>
      <c r="BI236" s="150">
        <f>IF(N236="nulová",J236,0)</f>
        <v>0</v>
      </c>
      <c r="BJ236" s="17" t="s">
        <v>80</v>
      </c>
      <c r="BK236" s="150">
        <f>ROUND(I236*H236,2)</f>
        <v>0</v>
      </c>
      <c r="BL236" s="17" t="s">
        <v>287</v>
      </c>
      <c r="BM236" s="149" t="s">
        <v>2915</v>
      </c>
    </row>
    <row r="237" spans="2:65" s="1" customFormat="1" ht="87.75">
      <c r="B237" s="32"/>
      <c r="D237" s="151" t="s">
        <v>195</v>
      </c>
      <c r="F237" s="152" t="s">
        <v>2912</v>
      </c>
      <c r="I237" s="153"/>
      <c r="L237" s="32"/>
      <c r="M237" s="154"/>
      <c r="T237" s="56"/>
      <c r="AT237" s="17" t="s">
        <v>195</v>
      </c>
      <c r="AU237" s="17" t="s">
        <v>84</v>
      </c>
    </row>
    <row r="238" spans="2:65" s="1" customFormat="1" ht="33" customHeight="1">
      <c r="B238" s="32"/>
      <c r="C238" s="137" t="s">
        <v>529</v>
      </c>
      <c r="D238" s="137" t="s">
        <v>189</v>
      </c>
      <c r="E238" s="138" t="s">
        <v>2916</v>
      </c>
      <c r="F238" s="139" t="s">
        <v>2917</v>
      </c>
      <c r="G238" s="140" t="s">
        <v>406</v>
      </c>
      <c r="H238" s="141">
        <v>2</v>
      </c>
      <c r="I238" s="142"/>
      <c r="J238" s="143">
        <f>ROUND(I238*H238,2)</f>
        <v>0</v>
      </c>
      <c r="K238" s="144"/>
      <c r="L238" s="32"/>
      <c r="M238" s="145" t="s">
        <v>1</v>
      </c>
      <c r="N238" s="146" t="s">
        <v>38</v>
      </c>
      <c r="P238" s="147">
        <f>O238*H238</f>
        <v>0</v>
      </c>
      <c r="Q238" s="147">
        <v>6.0999999999999997E-4</v>
      </c>
      <c r="R238" s="147">
        <f>Q238*H238</f>
        <v>1.2199999999999999E-3</v>
      </c>
      <c r="S238" s="147">
        <v>0</v>
      </c>
      <c r="T238" s="148">
        <f>S238*H238</f>
        <v>0</v>
      </c>
      <c r="AR238" s="149" t="s">
        <v>287</v>
      </c>
      <c r="AT238" s="149" t="s">
        <v>189</v>
      </c>
      <c r="AU238" s="149" t="s">
        <v>84</v>
      </c>
      <c r="AY238" s="17" t="s">
        <v>187</v>
      </c>
      <c r="BE238" s="150">
        <f>IF(N238="základní",J238,0)</f>
        <v>0</v>
      </c>
      <c r="BF238" s="150">
        <f>IF(N238="snížená",J238,0)</f>
        <v>0</v>
      </c>
      <c r="BG238" s="150">
        <f>IF(N238="zákl. přenesená",J238,0)</f>
        <v>0</v>
      </c>
      <c r="BH238" s="150">
        <f>IF(N238="sníž. přenesená",J238,0)</f>
        <v>0</v>
      </c>
      <c r="BI238" s="150">
        <f>IF(N238="nulová",J238,0)</f>
        <v>0</v>
      </c>
      <c r="BJ238" s="17" t="s">
        <v>80</v>
      </c>
      <c r="BK238" s="150">
        <f>ROUND(I238*H238,2)</f>
        <v>0</v>
      </c>
      <c r="BL238" s="17" t="s">
        <v>287</v>
      </c>
      <c r="BM238" s="149" t="s">
        <v>2918</v>
      </c>
    </row>
    <row r="239" spans="2:65" s="1" customFormat="1" ht="39">
      <c r="B239" s="32"/>
      <c r="D239" s="151" t="s">
        <v>195</v>
      </c>
      <c r="F239" s="152" t="s">
        <v>2919</v>
      </c>
      <c r="I239" s="153"/>
      <c r="L239" s="32"/>
      <c r="M239" s="154"/>
      <c r="T239" s="56"/>
      <c r="AT239" s="17" t="s">
        <v>195</v>
      </c>
      <c r="AU239" s="17" t="s">
        <v>84</v>
      </c>
    </row>
    <row r="240" spans="2:65" s="1" customFormat="1" ht="33" customHeight="1">
      <c r="B240" s="32"/>
      <c r="C240" s="137" t="s">
        <v>534</v>
      </c>
      <c r="D240" s="137" t="s">
        <v>189</v>
      </c>
      <c r="E240" s="138" t="s">
        <v>2920</v>
      </c>
      <c r="F240" s="139" t="s">
        <v>2921</v>
      </c>
      <c r="G240" s="140" t="s">
        <v>406</v>
      </c>
      <c r="H240" s="141">
        <v>2</v>
      </c>
      <c r="I240" s="142"/>
      <c r="J240" s="143">
        <f>ROUND(I240*H240,2)</f>
        <v>0</v>
      </c>
      <c r="K240" s="144"/>
      <c r="L240" s="32"/>
      <c r="M240" s="145" t="s">
        <v>1</v>
      </c>
      <c r="N240" s="146" t="s">
        <v>38</v>
      </c>
      <c r="P240" s="147">
        <f>O240*H240</f>
        <v>0</v>
      </c>
      <c r="Q240" s="147">
        <v>8.8000000000000003E-4</v>
      </c>
      <c r="R240" s="147">
        <f>Q240*H240</f>
        <v>1.7600000000000001E-3</v>
      </c>
      <c r="S240" s="147">
        <v>0</v>
      </c>
      <c r="T240" s="148">
        <f>S240*H240</f>
        <v>0</v>
      </c>
      <c r="AR240" s="149" t="s">
        <v>287</v>
      </c>
      <c r="AT240" s="149" t="s">
        <v>189</v>
      </c>
      <c r="AU240" s="149" t="s">
        <v>84</v>
      </c>
      <c r="AY240" s="17" t="s">
        <v>187</v>
      </c>
      <c r="BE240" s="150">
        <f>IF(N240="základní",J240,0)</f>
        <v>0</v>
      </c>
      <c r="BF240" s="150">
        <f>IF(N240="snížená",J240,0)</f>
        <v>0</v>
      </c>
      <c r="BG240" s="150">
        <f>IF(N240="zákl. přenesená",J240,0)</f>
        <v>0</v>
      </c>
      <c r="BH240" s="150">
        <f>IF(N240="sníž. přenesená",J240,0)</f>
        <v>0</v>
      </c>
      <c r="BI240" s="150">
        <f>IF(N240="nulová",J240,0)</f>
        <v>0</v>
      </c>
      <c r="BJ240" s="17" t="s">
        <v>80</v>
      </c>
      <c r="BK240" s="150">
        <f>ROUND(I240*H240,2)</f>
        <v>0</v>
      </c>
      <c r="BL240" s="17" t="s">
        <v>287</v>
      </c>
      <c r="BM240" s="149" t="s">
        <v>2922</v>
      </c>
    </row>
    <row r="241" spans="2:65" s="1" customFormat="1" ht="39">
      <c r="B241" s="32"/>
      <c r="D241" s="151" t="s">
        <v>195</v>
      </c>
      <c r="F241" s="152" t="s">
        <v>2919</v>
      </c>
      <c r="I241" s="153"/>
      <c r="L241" s="32"/>
      <c r="M241" s="154"/>
      <c r="T241" s="56"/>
      <c r="AT241" s="17" t="s">
        <v>195</v>
      </c>
      <c r="AU241" s="17" t="s">
        <v>84</v>
      </c>
    </row>
    <row r="242" spans="2:65" s="1" customFormat="1" ht="37.9" customHeight="1">
      <c r="B242" s="32"/>
      <c r="C242" s="137" t="s">
        <v>539</v>
      </c>
      <c r="D242" s="137" t="s">
        <v>189</v>
      </c>
      <c r="E242" s="138" t="s">
        <v>2923</v>
      </c>
      <c r="F242" s="139" t="s">
        <v>2924</v>
      </c>
      <c r="G242" s="140" t="s">
        <v>2514</v>
      </c>
      <c r="H242" s="141">
        <v>1</v>
      </c>
      <c r="I242" s="142"/>
      <c r="J242" s="143">
        <f>ROUND(I242*H242,2)</f>
        <v>0</v>
      </c>
      <c r="K242" s="144"/>
      <c r="L242" s="32"/>
      <c r="M242" s="145" t="s">
        <v>1</v>
      </c>
      <c r="N242" s="146" t="s">
        <v>38</v>
      </c>
      <c r="P242" s="147">
        <f>O242*H242</f>
        <v>0</v>
      </c>
      <c r="Q242" s="147">
        <v>3.2799999999999999E-3</v>
      </c>
      <c r="R242" s="147">
        <f>Q242*H242</f>
        <v>3.2799999999999999E-3</v>
      </c>
      <c r="S242" s="147">
        <v>0</v>
      </c>
      <c r="T242" s="148">
        <f>S242*H242</f>
        <v>0</v>
      </c>
      <c r="AR242" s="149" t="s">
        <v>287</v>
      </c>
      <c r="AT242" s="149" t="s">
        <v>189</v>
      </c>
      <c r="AU242" s="149" t="s">
        <v>84</v>
      </c>
      <c r="AY242" s="17" t="s">
        <v>187</v>
      </c>
      <c r="BE242" s="150">
        <f>IF(N242="základní",J242,0)</f>
        <v>0</v>
      </c>
      <c r="BF242" s="150">
        <f>IF(N242="snížená",J242,0)</f>
        <v>0</v>
      </c>
      <c r="BG242" s="150">
        <f>IF(N242="zákl. přenesená",J242,0)</f>
        <v>0</v>
      </c>
      <c r="BH242" s="150">
        <f>IF(N242="sníž. přenesená",J242,0)</f>
        <v>0</v>
      </c>
      <c r="BI242" s="150">
        <f>IF(N242="nulová",J242,0)</f>
        <v>0</v>
      </c>
      <c r="BJ242" s="17" t="s">
        <v>80</v>
      </c>
      <c r="BK242" s="150">
        <f>ROUND(I242*H242,2)</f>
        <v>0</v>
      </c>
      <c r="BL242" s="17" t="s">
        <v>287</v>
      </c>
      <c r="BM242" s="149" t="s">
        <v>2925</v>
      </c>
    </row>
    <row r="243" spans="2:65" s="1" customFormat="1" ht="39">
      <c r="B243" s="32"/>
      <c r="D243" s="151" t="s">
        <v>195</v>
      </c>
      <c r="F243" s="152" t="s">
        <v>2919</v>
      </c>
      <c r="I243" s="153"/>
      <c r="L243" s="32"/>
      <c r="M243" s="154"/>
      <c r="T243" s="56"/>
      <c r="AT243" s="17" t="s">
        <v>195</v>
      </c>
      <c r="AU243" s="17" t="s">
        <v>84</v>
      </c>
    </row>
    <row r="244" spans="2:65" s="1" customFormat="1" ht="44.25" customHeight="1">
      <c r="B244" s="32"/>
      <c r="C244" s="137" t="s">
        <v>543</v>
      </c>
      <c r="D244" s="137" t="s">
        <v>189</v>
      </c>
      <c r="E244" s="138" t="s">
        <v>2926</v>
      </c>
      <c r="F244" s="139" t="s">
        <v>2927</v>
      </c>
      <c r="G244" s="140" t="s">
        <v>217</v>
      </c>
      <c r="H244" s="141">
        <v>9.4E-2</v>
      </c>
      <c r="I244" s="142"/>
      <c r="J244" s="143">
        <f>ROUND(I244*H244,2)</f>
        <v>0</v>
      </c>
      <c r="K244" s="144"/>
      <c r="L244" s="32"/>
      <c r="M244" s="145" t="s">
        <v>1</v>
      </c>
      <c r="N244" s="146" t="s">
        <v>38</v>
      </c>
      <c r="P244" s="147">
        <f>O244*H244</f>
        <v>0</v>
      </c>
      <c r="Q244" s="147">
        <v>0</v>
      </c>
      <c r="R244" s="147">
        <f>Q244*H244</f>
        <v>0</v>
      </c>
      <c r="S244" s="147">
        <v>0</v>
      </c>
      <c r="T244" s="148">
        <f>S244*H244</f>
        <v>0</v>
      </c>
      <c r="AR244" s="149" t="s">
        <v>287</v>
      </c>
      <c r="AT244" s="149" t="s">
        <v>189</v>
      </c>
      <c r="AU244" s="149" t="s">
        <v>84</v>
      </c>
      <c r="AY244" s="17" t="s">
        <v>187</v>
      </c>
      <c r="BE244" s="150">
        <f>IF(N244="základní",J244,0)</f>
        <v>0</v>
      </c>
      <c r="BF244" s="150">
        <f>IF(N244="snížená",J244,0)</f>
        <v>0</v>
      </c>
      <c r="BG244" s="150">
        <f>IF(N244="zákl. přenesená",J244,0)</f>
        <v>0</v>
      </c>
      <c r="BH244" s="150">
        <f>IF(N244="sníž. přenesená",J244,0)</f>
        <v>0</v>
      </c>
      <c r="BI244" s="150">
        <f>IF(N244="nulová",J244,0)</f>
        <v>0</v>
      </c>
      <c r="BJ244" s="17" t="s">
        <v>80</v>
      </c>
      <c r="BK244" s="150">
        <f>ROUND(I244*H244,2)</f>
        <v>0</v>
      </c>
      <c r="BL244" s="17" t="s">
        <v>287</v>
      </c>
      <c r="BM244" s="149" t="s">
        <v>2928</v>
      </c>
    </row>
    <row r="245" spans="2:65" s="1" customFormat="1" ht="107.25">
      <c r="B245" s="32"/>
      <c r="D245" s="151" t="s">
        <v>195</v>
      </c>
      <c r="F245" s="152" t="s">
        <v>2929</v>
      </c>
      <c r="I245" s="153"/>
      <c r="L245" s="32"/>
      <c r="M245" s="154"/>
      <c r="T245" s="56"/>
      <c r="AT245" s="17" t="s">
        <v>195</v>
      </c>
      <c r="AU245" s="17" t="s">
        <v>84</v>
      </c>
    </row>
    <row r="246" spans="2:65" s="11" customFormat="1" ht="22.9" customHeight="1">
      <c r="B246" s="125"/>
      <c r="D246" s="126" t="s">
        <v>72</v>
      </c>
      <c r="E246" s="135" t="s">
        <v>2930</v>
      </c>
      <c r="F246" s="135" t="s">
        <v>2931</v>
      </c>
      <c r="I246" s="128"/>
      <c r="J246" s="136">
        <f>BK246</f>
        <v>0</v>
      </c>
      <c r="L246" s="125"/>
      <c r="M246" s="130"/>
      <c r="P246" s="131">
        <f>SUM(P247:P274)</f>
        <v>0</v>
      </c>
      <c r="R246" s="131">
        <f>SUM(R247:R274)</f>
        <v>0.61183999999999994</v>
      </c>
      <c r="T246" s="132">
        <f>SUM(T247:T274)</f>
        <v>0</v>
      </c>
      <c r="AR246" s="126" t="s">
        <v>84</v>
      </c>
      <c r="AT246" s="133" t="s">
        <v>72</v>
      </c>
      <c r="AU246" s="133" t="s">
        <v>80</v>
      </c>
      <c r="AY246" s="126" t="s">
        <v>187</v>
      </c>
      <c r="BK246" s="134">
        <f>SUM(BK247:BK274)</f>
        <v>0</v>
      </c>
    </row>
    <row r="247" spans="2:65" s="1" customFormat="1" ht="24.2" customHeight="1">
      <c r="B247" s="32"/>
      <c r="C247" s="137" t="s">
        <v>559</v>
      </c>
      <c r="D247" s="137" t="s">
        <v>189</v>
      </c>
      <c r="E247" s="138" t="s">
        <v>2932</v>
      </c>
      <c r="F247" s="139" t="s">
        <v>2933</v>
      </c>
      <c r="G247" s="140" t="s">
        <v>2514</v>
      </c>
      <c r="H247" s="141">
        <v>8</v>
      </c>
      <c r="I247" s="142"/>
      <c r="J247" s="143">
        <f>ROUND(I247*H247,2)</f>
        <v>0</v>
      </c>
      <c r="K247" s="144"/>
      <c r="L247" s="32"/>
      <c r="M247" s="145" t="s">
        <v>1</v>
      </c>
      <c r="N247" s="146" t="s">
        <v>38</v>
      </c>
      <c r="P247" s="147">
        <f>O247*H247</f>
        <v>0</v>
      </c>
      <c r="Q247" s="147">
        <v>2.3199999999999998E-2</v>
      </c>
      <c r="R247" s="147">
        <f>Q247*H247</f>
        <v>0.18559999999999999</v>
      </c>
      <c r="S247" s="147">
        <v>0</v>
      </c>
      <c r="T247" s="148">
        <f>S247*H247</f>
        <v>0</v>
      </c>
      <c r="AR247" s="149" t="s">
        <v>287</v>
      </c>
      <c r="AT247" s="149" t="s">
        <v>189</v>
      </c>
      <c r="AU247" s="149" t="s">
        <v>84</v>
      </c>
      <c r="AY247" s="17" t="s">
        <v>187</v>
      </c>
      <c r="BE247" s="150">
        <f>IF(N247="základní",J247,0)</f>
        <v>0</v>
      </c>
      <c r="BF247" s="150">
        <f>IF(N247="snížená",J247,0)</f>
        <v>0</v>
      </c>
      <c r="BG247" s="150">
        <f>IF(N247="zákl. přenesená",J247,0)</f>
        <v>0</v>
      </c>
      <c r="BH247" s="150">
        <f>IF(N247="sníž. přenesená",J247,0)</f>
        <v>0</v>
      </c>
      <c r="BI247" s="150">
        <f>IF(N247="nulová",J247,0)</f>
        <v>0</v>
      </c>
      <c r="BJ247" s="17" t="s">
        <v>80</v>
      </c>
      <c r="BK247" s="150">
        <f>ROUND(I247*H247,2)</f>
        <v>0</v>
      </c>
      <c r="BL247" s="17" t="s">
        <v>287</v>
      </c>
      <c r="BM247" s="149" t="s">
        <v>2934</v>
      </c>
    </row>
    <row r="248" spans="2:65" s="1" customFormat="1" ht="29.25">
      <c r="B248" s="32"/>
      <c r="D248" s="151" t="s">
        <v>195</v>
      </c>
      <c r="F248" s="152" t="s">
        <v>2935</v>
      </c>
      <c r="I248" s="153"/>
      <c r="L248" s="32"/>
      <c r="M248" s="154"/>
      <c r="T248" s="56"/>
      <c r="AT248" s="17" t="s">
        <v>195</v>
      </c>
      <c r="AU248" s="17" t="s">
        <v>84</v>
      </c>
    </row>
    <row r="249" spans="2:65" s="1" customFormat="1" ht="37.9" customHeight="1">
      <c r="B249" s="32"/>
      <c r="C249" s="137" t="s">
        <v>565</v>
      </c>
      <c r="D249" s="137" t="s">
        <v>189</v>
      </c>
      <c r="E249" s="138" t="s">
        <v>2936</v>
      </c>
      <c r="F249" s="139" t="s">
        <v>2937</v>
      </c>
      <c r="G249" s="140" t="s">
        <v>2514</v>
      </c>
      <c r="H249" s="141">
        <v>8</v>
      </c>
      <c r="I249" s="142"/>
      <c r="J249" s="143">
        <f>ROUND(I249*H249,2)</f>
        <v>0</v>
      </c>
      <c r="K249" s="144"/>
      <c r="L249" s="32"/>
      <c r="M249" s="145" t="s">
        <v>1</v>
      </c>
      <c r="N249" s="146" t="s">
        <v>38</v>
      </c>
      <c r="P249" s="147">
        <f>O249*H249</f>
        <v>0</v>
      </c>
      <c r="Q249" s="147">
        <v>1.4970000000000001E-2</v>
      </c>
      <c r="R249" s="147">
        <f>Q249*H249</f>
        <v>0.11976000000000001</v>
      </c>
      <c r="S249" s="147">
        <v>0</v>
      </c>
      <c r="T249" s="148">
        <f>S249*H249</f>
        <v>0</v>
      </c>
      <c r="AR249" s="149" t="s">
        <v>287</v>
      </c>
      <c r="AT249" s="149" t="s">
        <v>189</v>
      </c>
      <c r="AU249" s="149" t="s">
        <v>84</v>
      </c>
      <c r="AY249" s="17" t="s">
        <v>187</v>
      </c>
      <c r="BE249" s="150">
        <f>IF(N249="základní",J249,0)</f>
        <v>0</v>
      </c>
      <c r="BF249" s="150">
        <f>IF(N249="snížená",J249,0)</f>
        <v>0</v>
      </c>
      <c r="BG249" s="150">
        <f>IF(N249="zákl. přenesená",J249,0)</f>
        <v>0</v>
      </c>
      <c r="BH249" s="150">
        <f>IF(N249="sníž. přenesená",J249,0)</f>
        <v>0</v>
      </c>
      <c r="BI249" s="150">
        <f>IF(N249="nulová",J249,0)</f>
        <v>0</v>
      </c>
      <c r="BJ249" s="17" t="s">
        <v>80</v>
      </c>
      <c r="BK249" s="150">
        <f>ROUND(I249*H249,2)</f>
        <v>0</v>
      </c>
      <c r="BL249" s="17" t="s">
        <v>287</v>
      </c>
      <c r="BM249" s="149" t="s">
        <v>2938</v>
      </c>
    </row>
    <row r="250" spans="2:65" s="1" customFormat="1" ht="78">
      <c r="B250" s="32"/>
      <c r="D250" s="151" t="s">
        <v>195</v>
      </c>
      <c r="F250" s="152" t="s">
        <v>2939</v>
      </c>
      <c r="I250" s="153"/>
      <c r="L250" s="32"/>
      <c r="M250" s="154"/>
      <c r="T250" s="56"/>
      <c r="AT250" s="17" t="s">
        <v>195</v>
      </c>
      <c r="AU250" s="17" t="s">
        <v>84</v>
      </c>
    </row>
    <row r="251" spans="2:65" s="1" customFormat="1" ht="24.2" customHeight="1">
      <c r="B251" s="32"/>
      <c r="C251" s="137" t="s">
        <v>573</v>
      </c>
      <c r="D251" s="137" t="s">
        <v>189</v>
      </c>
      <c r="E251" s="138" t="s">
        <v>2940</v>
      </c>
      <c r="F251" s="139" t="s">
        <v>2941</v>
      </c>
      <c r="G251" s="140" t="s">
        <v>2514</v>
      </c>
      <c r="H251" s="141">
        <v>4</v>
      </c>
      <c r="I251" s="142"/>
      <c r="J251" s="143">
        <f>ROUND(I251*H251,2)</f>
        <v>0</v>
      </c>
      <c r="K251" s="144"/>
      <c r="L251" s="32"/>
      <c r="M251" s="145" t="s">
        <v>1</v>
      </c>
      <c r="N251" s="146" t="s">
        <v>38</v>
      </c>
      <c r="P251" s="147">
        <f>O251*H251</f>
        <v>0</v>
      </c>
      <c r="Q251" s="147">
        <v>5.2990000000000002E-2</v>
      </c>
      <c r="R251" s="147">
        <f>Q251*H251</f>
        <v>0.21196000000000001</v>
      </c>
      <c r="S251" s="147">
        <v>0</v>
      </c>
      <c r="T251" s="148">
        <f>S251*H251</f>
        <v>0</v>
      </c>
      <c r="AR251" s="149" t="s">
        <v>287</v>
      </c>
      <c r="AT251" s="149" t="s">
        <v>189</v>
      </c>
      <c r="AU251" s="149" t="s">
        <v>84</v>
      </c>
      <c r="AY251" s="17" t="s">
        <v>187</v>
      </c>
      <c r="BE251" s="150">
        <f>IF(N251="základní",J251,0)</f>
        <v>0</v>
      </c>
      <c r="BF251" s="150">
        <f>IF(N251="snížená",J251,0)</f>
        <v>0</v>
      </c>
      <c r="BG251" s="150">
        <f>IF(N251="zákl. přenesená",J251,0)</f>
        <v>0</v>
      </c>
      <c r="BH251" s="150">
        <f>IF(N251="sníž. přenesená",J251,0)</f>
        <v>0</v>
      </c>
      <c r="BI251" s="150">
        <f>IF(N251="nulová",J251,0)</f>
        <v>0</v>
      </c>
      <c r="BJ251" s="17" t="s">
        <v>80</v>
      </c>
      <c r="BK251" s="150">
        <f>ROUND(I251*H251,2)</f>
        <v>0</v>
      </c>
      <c r="BL251" s="17" t="s">
        <v>287</v>
      </c>
      <c r="BM251" s="149" t="s">
        <v>2942</v>
      </c>
    </row>
    <row r="252" spans="2:65" s="1" customFormat="1" ht="29.25">
      <c r="B252" s="32"/>
      <c r="D252" s="151" t="s">
        <v>195</v>
      </c>
      <c r="F252" s="152" t="s">
        <v>2943</v>
      </c>
      <c r="I252" s="153"/>
      <c r="L252" s="32"/>
      <c r="M252" s="154"/>
      <c r="T252" s="56"/>
      <c r="AT252" s="17" t="s">
        <v>195</v>
      </c>
      <c r="AU252" s="17" t="s">
        <v>84</v>
      </c>
    </row>
    <row r="253" spans="2:65" s="1" customFormat="1" ht="24.2" customHeight="1">
      <c r="B253" s="32"/>
      <c r="C253" s="137" t="s">
        <v>580</v>
      </c>
      <c r="D253" s="137" t="s">
        <v>189</v>
      </c>
      <c r="E253" s="138" t="s">
        <v>2944</v>
      </c>
      <c r="F253" s="139" t="s">
        <v>2945</v>
      </c>
      <c r="G253" s="140" t="s">
        <v>2514</v>
      </c>
      <c r="H253" s="141">
        <v>40</v>
      </c>
      <c r="I253" s="142"/>
      <c r="J253" s="143">
        <f>ROUND(I253*H253,2)</f>
        <v>0</v>
      </c>
      <c r="K253" s="144"/>
      <c r="L253" s="32"/>
      <c r="M253" s="145" t="s">
        <v>1</v>
      </c>
      <c r="N253" s="146" t="s">
        <v>38</v>
      </c>
      <c r="P253" s="147">
        <f>O253*H253</f>
        <v>0</v>
      </c>
      <c r="Q253" s="147">
        <v>2.9999999999999997E-4</v>
      </c>
      <c r="R253" s="147">
        <f>Q253*H253</f>
        <v>1.1999999999999999E-2</v>
      </c>
      <c r="S253" s="147">
        <v>0</v>
      </c>
      <c r="T253" s="148">
        <f>S253*H253</f>
        <v>0</v>
      </c>
      <c r="AR253" s="149" t="s">
        <v>287</v>
      </c>
      <c r="AT253" s="149" t="s">
        <v>189</v>
      </c>
      <c r="AU253" s="149" t="s">
        <v>84</v>
      </c>
      <c r="AY253" s="17" t="s">
        <v>187</v>
      </c>
      <c r="BE253" s="150">
        <f>IF(N253="základní",J253,0)</f>
        <v>0</v>
      </c>
      <c r="BF253" s="150">
        <f>IF(N253="snížená",J253,0)</f>
        <v>0</v>
      </c>
      <c r="BG253" s="150">
        <f>IF(N253="zákl. přenesená",J253,0)</f>
        <v>0</v>
      </c>
      <c r="BH253" s="150">
        <f>IF(N253="sníž. přenesená",J253,0)</f>
        <v>0</v>
      </c>
      <c r="BI253" s="150">
        <f>IF(N253="nulová",J253,0)</f>
        <v>0</v>
      </c>
      <c r="BJ253" s="17" t="s">
        <v>80</v>
      </c>
      <c r="BK253" s="150">
        <f>ROUND(I253*H253,2)</f>
        <v>0</v>
      </c>
      <c r="BL253" s="17" t="s">
        <v>287</v>
      </c>
      <c r="BM253" s="149" t="s">
        <v>2946</v>
      </c>
    </row>
    <row r="254" spans="2:65" s="1" customFormat="1" ht="24.2" customHeight="1">
      <c r="B254" s="32"/>
      <c r="C254" s="137" t="s">
        <v>585</v>
      </c>
      <c r="D254" s="137" t="s">
        <v>189</v>
      </c>
      <c r="E254" s="138" t="s">
        <v>2947</v>
      </c>
      <c r="F254" s="139" t="s">
        <v>2948</v>
      </c>
      <c r="G254" s="140" t="s">
        <v>406</v>
      </c>
      <c r="H254" s="141">
        <v>8</v>
      </c>
      <c r="I254" s="142"/>
      <c r="J254" s="143">
        <f>ROUND(I254*H254,2)</f>
        <v>0</v>
      </c>
      <c r="K254" s="144"/>
      <c r="L254" s="32"/>
      <c r="M254" s="145" t="s">
        <v>1</v>
      </c>
      <c r="N254" s="146" t="s">
        <v>38</v>
      </c>
      <c r="P254" s="147">
        <f>O254*H254</f>
        <v>0</v>
      </c>
      <c r="Q254" s="147">
        <v>1.09E-3</v>
      </c>
      <c r="R254" s="147">
        <f>Q254*H254</f>
        <v>8.7200000000000003E-3</v>
      </c>
      <c r="S254" s="147">
        <v>0</v>
      </c>
      <c r="T254" s="148">
        <f>S254*H254</f>
        <v>0</v>
      </c>
      <c r="AR254" s="149" t="s">
        <v>287</v>
      </c>
      <c r="AT254" s="149" t="s">
        <v>189</v>
      </c>
      <c r="AU254" s="149" t="s">
        <v>84</v>
      </c>
      <c r="AY254" s="17" t="s">
        <v>187</v>
      </c>
      <c r="BE254" s="150">
        <f>IF(N254="základní",J254,0)</f>
        <v>0</v>
      </c>
      <c r="BF254" s="150">
        <f>IF(N254="snížená",J254,0)</f>
        <v>0</v>
      </c>
      <c r="BG254" s="150">
        <f>IF(N254="zákl. přenesená",J254,0)</f>
        <v>0</v>
      </c>
      <c r="BH254" s="150">
        <f>IF(N254="sníž. přenesená",J254,0)</f>
        <v>0</v>
      </c>
      <c r="BI254" s="150">
        <f>IF(N254="nulová",J254,0)</f>
        <v>0</v>
      </c>
      <c r="BJ254" s="17" t="s">
        <v>80</v>
      </c>
      <c r="BK254" s="150">
        <f>ROUND(I254*H254,2)</f>
        <v>0</v>
      </c>
      <c r="BL254" s="17" t="s">
        <v>287</v>
      </c>
      <c r="BM254" s="149" t="s">
        <v>2949</v>
      </c>
    </row>
    <row r="255" spans="2:65" s="1" customFormat="1" ht="24.2" customHeight="1">
      <c r="B255" s="32"/>
      <c r="C255" s="137" t="s">
        <v>656</v>
      </c>
      <c r="D255" s="137" t="s">
        <v>189</v>
      </c>
      <c r="E255" s="138" t="s">
        <v>2950</v>
      </c>
      <c r="F255" s="139" t="s">
        <v>2951</v>
      </c>
      <c r="G255" s="140" t="s">
        <v>2514</v>
      </c>
      <c r="H255" s="141">
        <v>8</v>
      </c>
      <c r="I255" s="142"/>
      <c r="J255" s="143">
        <f>ROUND(I255*H255,2)</f>
        <v>0</v>
      </c>
      <c r="K255" s="144"/>
      <c r="L255" s="32"/>
      <c r="M255" s="145" t="s">
        <v>1</v>
      </c>
      <c r="N255" s="146" t="s">
        <v>38</v>
      </c>
      <c r="P255" s="147">
        <f>O255*H255</f>
        <v>0</v>
      </c>
      <c r="Q255" s="147">
        <v>1.8E-3</v>
      </c>
      <c r="R255" s="147">
        <f>Q255*H255</f>
        <v>1.44E-2</v>
      </c>
      <c r="S255" s="147">
        <v>0</v>
      </c>
      <c r="T255" s="148">
        <f>S255*H255</f>
        <v>0</v>
      </c>
      <c r="AR255" s="149" t="s">
        <v>287</v>
      </c>
      <c r="AT255" s="149" t="s">
        <v>189</v>
      </c>
      <c r="AU255" s="149" t="s">
        <v>84</v>
      </c>
      <c r="AY255" s="17" t="s">
        <v>187</v>
      </c>
      <c r="BE255" s="150">
        <f>IF(N255="základní",J255,0)</f>
        <v>0</v>
      </c>
      <c r="BF255" s="150">
        <f>IF(N255="snížená",J255,0)</f>
        <v>0</v>
      </c>
      <c r="BG255" s="150">
        <f>IF(N255="zákl. přenesená",J255,0)</f>
        <v>0</v>
      </c>
      <c r="BH255" s="150">
        <f>IF(N255="sníž. přenesená",J255,0)</f>
        <v>0</v>
      </c>
      <c r="BI255" s="150">
        <f>IF(N255="nulová",J255,0)</f>
        <v>0</v>
      </c>
      <c r="BJ255" s="17" t="s">
        <v>80</v>
      </c>
      <c r="BK255" s="150">
        <f>ROUND(I255*H255,2)</f>
        <v>0</v>
      </c>
      <c r="BL255" s="17" t="s">
        <v>287</v>
      </c>
      <c r="BM255" s="149" t="s">
        <v>2952</v>
      </c>
    </row>
    <row r="256" spans="2:65" s="1" customFormat="1" ht="19.5">
      <c r="B256" s="32"/>
      <c r="D256" s="151" t="s">
        <v>195</v>
      </c>
      <c r="F256" s="152" t="s">
        <v>2953</v>
      </c>
      <c r="I256" s="153"/>
      <c r="L256" s="32"/>
      <c r="M256" s="154"/>
      <c r="T256" s="56"/>
      <c r="AT256" s="17" t="s">
        <v>195</v>
      </c>
      <c r="AU256" s="17" t="s">
        <v>84</v>
      </c>
    </row>
    <row r="257" spans="2:65" s="1" customFormat="1" ht="21.75" customHeight="1">
      <c r="B257" s="32"/>
      <c r="C257" s="137" t="s">
        <v>593</v>
      </c>
      <c r="D257" s="137" t="s">
        <v>189</v>
      </c>
      <c r="E257" s="138" t="s">
        <v>2954</v>
      </c>
      <c r="F257" s="139" t="s">
        <v>2955</v>
      </c>
      <c r="G257" s="140" t="s">
        <v>2514</v>
      </c>
      <c r="H257" s="141">
        <v>8</v>
      </c>
      <c r="I257" s="142"/>
      <c r="J257" s="143">
        <f>ROUND(I257*H257,2)</f>
        <v>0</v>
      </c>
      <c r="K257" s="144"/>
      <c r="L257" s="32"/>
      <c r="M257" s="145" t="s">
        <v>1</v>
      </c>
      <c r="N257" s="146" t="s">
        <v>38</v>
      </c>
      <c r="P257" s="147">
        <f>O257*H257</f>
        <v>0</v>
      </c>
      <c r="Q257" s="147">
        <v>1.8E-3</v>
      </c>
      <c r="R257" s="147">
        <f>Q257*H257</f>
        <v>1.44E-2</v>
      </c>
      <c r="S257" s="147">
        <v>0</v>
      </c>
      <c r="T257" s="148">
        <f>S257*H257</f>
        <v>0</v>
      </c>
      <c r="AR257" s="149" t="s">
        <v>287</v>
      </c>
      <c r="AT257" s="149" t="s">
        <v>189</v>
      </c>
      <c r="AU257" s="149" t="s">
        <v>84</v>
      </c>
      <c r="AY257" s="17" t="s">
        <v>187</v>
      </c>
      <c r="BE257" s="150">
        <f>IF(N257="základní",J257,0)</f>
        <v>0</v>
      </c>
      <c r="BF257" s="150">
        <f>IF(N257="snížená",J257,0)</f>
        <v>0</v>
      </c>
      <c r="BG257" s="150">
        <f>IF(N257="zákl. přenesená",J257,0)</f>
        <v>0</v>
      </c>
      <c r="BH257" s="150">
        <f>IF(N257="sníž. přenesená",J257,0)</f>
        <v>0</v>
      </c>
      <c r="BI257" s="150">
        <f>IF(N257="nulová",J257,0)</f>
        <v>0</v>
      </c>
      <c r="BJ257" s="17" t="s">
        <v>80</v>
      </c>
      <c r="BK257" s="150">
        <f>ROUND(I257*H257,2)</f>
        <v>0</v>
      </c>
      <c r="BL257" s="17" t="s">
        <v>287</v>
      </c>
      <c r="BM257" s="149" t="s">
        <v>2956</v>
      </c>
    </row>
    <row r="258" spans="2:65" s="1" customFormat="1" ht="19.5">
      <c r="B258" s="32"/>
      <c r="D258" s="151" t="s">
        <v>195</v>
      </c>
      <c r="F258" s="152" t="s">
        <v>2957</v>
      </c>
      <c r="I258" s="153"/>
      <c r="L258" s="32"/>
      <c r="M258" s="154"/>
      <c r="T258" s="56"/>
      <c r="AT258" s="17" t="s">
        <v>195</v>
      </c>
      <c r="AU258" s="17" t="s">
        <v>84</v>
      </c>
    </row>
    <row r="259" spans="2:65" s="1" customFormat="1" ht="24.2" customHeight="1">
      <c r="B259" s="32"/>
      <c r="C259" s="137" t="s">
        <v>599</v>
      </c>
      <c r="D259" s="137" t="s">
        <v>189</v>
      </c>
      <c r="E259" s="138" t="s">
        <v>2958</v>
      </c>
      <c r="F259" s="139" t="s">
        <v>2959</v>
      </c>
      <c r="G259" s="140" t="s">
        <v>2514</v>
      </c>
      <c r="H259" s="141">
        <v>4</v>
      </c>
      <c r="I259" s="142"/>
      <c r="J259" s="143">
        <f>ROUND(I259*H259,2)</f>
        <v>0</v>
      </c>
      <c r="K259" s="144"/>
      <c r="L259" s="32"/>
      <c r="M259" s="145" t="s">
        <v>1</v>
      </c>
      <c r="N259" s="146" t="s">
        <v>38</v>
      </c>
      <c r="P259" s="147">
        <f>O259*H259</f>
        <v>0</v>
      </c>
      <c r="Q259" s="147">
        <v>1.9599999999999999E-3</v>
      </c>
      <c r="R259" s="147">
        <f>Q259*H259</f>
        <v>7.8399999999999997E-3</v>
      </c>
      <c r="S259" s="147">
        <v>0</v>
      </c>
      <c r="T259" s="148">
        <f>S259*H259</f>
        <v>0</v>
      </c>
      <c r="AR259" s="149" t="s">
        <v>287</v>
      </c>
      <c r="AT259" s="149" t="s">
        <v>189</v>
      </c>
      <c r="AU259" s="149" t="s">
        <v>84</v>
      </c>
      <c r="AY259" s="17" t="s">
        <v>187</v>
      </c>
      <c r="BE259" s="150">
        <f>IF(N259="základní",J259,0)</f>
        <v>0</v>
      </c>
      <c r="BF259" s="150">
        <f>IF(N259="snížená",J259,0)</f>
        <v>0</v>
      </c>
      <c r="BG259" s="150">
        <f>IF(N259="zákl. přenesená",J259,0)</f>
        <v>0</v>
      </c>
      <c r="BH259" s="150">
        <f>IF(N259="sníž. přenesená",J259,0)</f>
        <v>0</v>
      </c>
      <c r="BI259" s="150">
        <f>IF(N259="nulová",J259,0)</f>
        <v>0</v>
      </c>
      <c r="BJ259" s="17" t="s">
        <v>80</v>
      </c>
      <c r="BK259" s="150">
        <f>ROUND(I259*H259,2)</f>
        <v>0</v>
      </c>
      <c r="BL259" s="17" t="s">
        <v>287</v>
      </c>
      <c r="BM259" s="149" t="s">
        <v>2960</v>
      </c>
    </row>
    <row r="260" spans="2:65" s="1" customFormat="1" ht="24.2" customHeight="1">
      <c r="B260" s="32"/>
      <c r="C260" s="137" t="s">
        <v>664</v>
      </c>
      <c r="D260" s="137" t="s">
        <v>189</v>
      </c>
      <c r="E260" s="138" t="s">
        <v>2961</v>
      </c>
      <c r="F260" s="139" t="s">
        <v>2962</v>
      </c>
      <c r="G260" s="140" t="s">
        <v>2514</v>
      </c>
      <c r="H260" s="141">
        <v>4</v>
      </c>
      <c r="I260" s="142"/>
      <c r="J260" s="143">
        <f>ROUND(I260*H260,2)</f>
        <v>0</v>
      </c>
      <c r="K260" s="144"/>
      <c r="L260" s="32"/>
      <c r="M260" s="145" t="s">
        <v>1</v>
      </c>
      <c r="N260" s="146" t="s">
        <v>38</v>
      </c>
      <c r="P260" s="147">
        <f>O260*H260</f>
        <v>0</v>
      </c>
      <c r="Q260" s="147">
        <v>1.8500000000000001E-3</v>
      </c>
      <c r="R260" s="147">
        <f>Q260*H260</f>
        <v>7.4000000000000003E-3</v>
      </c>
      <c r="S260" s="147">
        <v>0</v>
      </c>
      <c r="T260" s="148">
        <f>S260*H260</f>
        <v>0</v>
      </c>
      <c r="AR260" s="149" t="s">
        <v>287</v>
      </c>
      <c r="AT260" s="149" t="s">
        <v>189</v>
      </c>
      <c r="AU260" s="149" t="s">
        <v>84</v>
      </c>
      <c r="AY260" s="17" t="s">
        <v>187</v>
      </c>
      <c r="BE260" s="150">
        <f>IF(N260="základní",J260,0)</f>
        <v>0</v>
      </c>
      <c r="BF260" s="150">
        <f>IF(N260="snížená",J260,0)</f>
        <v>0</v>
      </c>
      <c r="BG260" s="150">
        <f>IF(N260="zákl. přenesená",J260,0)</f>
        <v>0</v>
      </c>
      <c r="BH260" s="150">
        <f>IF(N260="sníž. přenesená",J260,0)</f>
        <v>0</v>
      </c>
      <c r="BI260" s="150">
        <f>IF(N260="nulová",J260,0)</f>
        <v>0</v>
      </c>
      <c r="BJ260" s="17" t="s">
        <v>80</v>
      </c>
      <c r="BK260" s="150">
        <f>ROUND(I260*H260,2)</f>
        <v>0</v>
      </c>
      <c r="BL260" s="17" t="s">
        <v>287</v>
      </c>
      <c r="BM260" s="149" t="s">
        <v>2963</v>
      </c>
    </row>
    <row r="261" spans="2:65" s="1" customFormat="1" ht="19.5">
      <c r="B261" s="32"/>
      <c r="D261" s="151" t="s">
        <v>195</v>
      </c>
      <c r="F261" s="152" t="s">
        <v>2964</v>
      </c>
      <c r="I261" s="153"/>
      <c r="L261" s="32"/>
      <c r="M261" s="154"/>
      <c r="T261" s="56"/>
      <c r="AT261" s="17" t="s">
        <v>195</v>
      </c>
      <c r="AU261" s="17" t="s">
        <v>84</v>
      </c>
    </row>
    <row r="262" spans="2:65" s="1" customFormat="1" ht="24.2" customHeight="1">
      <c r="B262" s="32"/>
      <c r="C262" s="137" t="s">
        <v>604</v>
      </c>
      <c r="D262" s="137" t="s">
        <v>189</v>
      </c>
      <c r="E262" s="138" t="s">
        <v>2965</v>
      </c>
      <c r="F262" s="139" t="s">
        <v>2966</v>
      </c>
      <c r="G262" s="140" t="s">
        <v>406</v>
      </c>
      <c r="H262" s="141">
        <v>8</v>
      </c>
      <c r="I262" s="142"/>
      <c r="J262" s="143">
        <f>ROUND(I262*H262,2)</f>
        <v>0</v>
      </c>
      <c r="K262" s="144"/>
      <c r="L262" s="32"/>
      <c r="M262" s="145" t="s">
        <v>1</v>
      </c>
      <c r="N262" s="146" t="s">
        <v>38</v>
      </c>
      <c r="P262" s="147">
        <f>O262*H262</f>
        <v>0</v>
      </c>
      <c r="Q262" s="147">
        <v>2.3000000000000001E-4</v>
      </c>
      <c r="R262" s="147">
        <f>Q262*H262</f>
        <v>1.8400000000000001E-3</v>
      </c>
      <c r="S262" s="147">
        <v>0</v>
      </c>
      <c r="T262" s="148">
        <f>S262*H262</f>
        <v>0</v>
      </c>
      <c r="AR262" s="149" t="s">
        <v>287</v>
      </c>
      <c r="AT262" s="149" t="s">
        <v>189</v>
      </c>
      <c r="AU262" s="149" t="s">
        <v>84</v>
      </c>
      <c r="AY262" s="17" t="s">
        <v>187</v>
      </c>
      <c r="BE262" s="150">
        <f>IF(N262="základní",J262,0)</f>
        <v>0</v>
      </c>
      <c r="BF262" s="150">
        <f>IF(N262="snížená",J262,0)</f>
        <v>0</v>
      </c>
      <c r="BG262" s="150">
        <f>IF(N262="zákl. přenesená",J262,0)</f>
        <v>0</v>
      </c>
      <c r="BH262" s="150">
        <f>IF(N262="sníž. přenesená",J262,0)</f>
        <v>0</v>
      </c>
      <c r="BI262" s="150">
        <f>IF(N262="nulová",J262,0)</f>
        <v>0</v>
      </c>
      <c r="BJ262" s="17" t="s">
        <v>80</v>
      </c>
      <c r="BK262" s="150">
        <f>ROUND(I262*H262,2)</f>
        <v>0</v>
      </c>
      <c r="BL262" s="17" t="s">
        <v>287</v>
      </c>
      <c r="BM262" s="149" t="s">
        <v>2967</v>
      </c>
    </row>
    <row r="263" spans="2:65" s="1" customFormat="1" ht="68.25">
      <c r="B263" s="32"/>
      <c r="D263" s="151" t="s">
        <v>195</v>
      </c>
      <c r="F263" s="152" t="s">
        <v>2968</v>
      </c>
      <c r="I263" s="153"/>
      <c r="L263" s="32"/>
      <c r="M263" s="154"/>
      <c r="T263" s="56"/>
      <c r="AT263" s="17" t="s">
        <v>195</v>
      </c>
      <c r="AU263" s="17" t="s">
        <v>84</v>
      </c>
    </row>
    <row r="264" spans="2:65" s="1" customFormat="1" ht="24.2" customHeight="1">
      <c r="B264" s="32"/>
      <c r="C264" s="137" t="s">
        <v>670</v>
      </c>
      <c r="D264" s="137" t="s">
        <v>189</v>
      </c>
      <c r="E264" s="138" t="s">
        <v>2969</v>
      </c>
      <c r="F264" s="139" t="s">
        <v>2970</v>
      </c>
      <c r="G264" s="140" t="s">
        <v>406</v>
      </c>
      <c r="H264" s="141">
        <v>8</v>
      </c>
      <c r="I264" s="142"/>
      <c r="J264" s="143">
        <f>ROUND(I264*H264,2)</f>
        <v>0</v>
      </c>
      <c r="K264" s="144"/>
      <c r="L264" s="32"/>
      <c r="M264" s="145" t="s">
        <v>1</v>
      </c>
      <c r="N264" s="146" t="s">
        <v>38</v>
      </c>
      <c r="P264" s="147">
        <f>O264*H264</f>
        <v>0</v>
      </c>
      <c r="Q264" s="147">
        <v>2.7999999999999998E-4</v>
      </c>
      <c r="R264" s="147">
        <f>Q264*H264</f>
        <v>2.2399999999999998E-3</v>
      </c>
      <c r="S264" s="147">
        <v>0</v>
      </c>
      <c r="T264" s="148">
        <f>S264*H264</f>
        <v>0</v>
      </c>
      <c r="AR264" s="149" t="s">
        <v>287</v>
      </c>
      <c r="AT264" s="149" t="s">
        <v>189</v>
      </c>
      <c r="AU264" s="149" t="s">
        <v>84</v>
      </c>
      <c r="AY264" s="17" t="s">
        <v>187</v>
      </c>
      <c r="BE264" s="150">
        <f>IF(N264="základní",J264,0)</f>
        <v>0</v>
      </c>
      <c r="BF264" s="150">
        <f>IF(N264="snížená",J264,0)</f>
        <v>0</v>
      </c>
      <c r="BG264" s="150">
        <f>IF(N264="zákl. přenesená",J264,0)</f>
        <v>0</v>
      </c>
      <c r="BH264" s="150">
        <f>IF(N264="sníž. přenesená",J264,0)</f>
        <v>0</v>
      </c>
      <c r="BI264" s="150">
        <f>IF(N264="nulová",J264,0)</f>
        <v>0</v>
      </c>
      <c r="BJ264" s="17" t="s">
        <v>80</v>
      </c>
      <c r="BK264" s="150">
        <f>ROUND(I264*H264,2)</f>
        <v>0</v>
      </c>
      <c r="BL264" s="17" t="s">
        <v>287</v>
      </c>
      <c r="BM264" s="149" t="s">
        <v>2971</v>
      </c>
    </row>
    <row r="265" spans="2:65" s="1" customFormat="1" ht="68.25">
      <c r="B265" s="32"/>
      <c r="D265" s="151" t="s">
        <v>195</v>
      </c>
      <c r="F265" s="152" t="s">
        <v>2968</v>
      </c>
      <c r="I265" s="153"/>
      <c r="L265" s="32"/>
      <c r="M265" s="154"/>
      <c r="T265" s="56"/>
      <c r="AT265" s="17" t="s">
        <v>195</v>
      </c>
      <c r="AU265" s="17" t="s">
        <v>84</v>
      </c>
    </row>
    <row r="266" spans="2:65" s="1" customFormat="1" ht="33" customHeight="1">
      <c r="B266" s="32"/>
      <c r="C266" s="137" t="s">
        <v>679</v>
      </c>
      <c r="D266" s="137" t="s">
        <v>189</v>
      </c>
      <c r="E266" s="138" t="s">
        <v>2972</v>
      </c>
      <c r="F266" s="139" t="s">
        <v>2973</v>
      </c>
      <c r="G266" s="140" t="s">
        <v>406</v>
      </c>
      <c r="H266" s="141">
        <v>4</v>
      </c>
      <c r="I266" s="142"/>
      <c r="J266" s="143">
        <f>ROUND(I266*H266,2)</f>
        <v>0</v>
      </c>
      <c r="K266" s="144"/>
      <c r="L266" s="32"/>
      <c r="M266" s="145" t="s">
        <v>1</v>
      </c>
      <c r="N266" s="146" t="s">
        <v>38</v>
      </c>
      <c r="P266" s="147">
        <f>O266*H266</f>
        <v>0</v>
      </c>
      <c r="Q266" s="147">
        <v>1.01E-3</v>
      </c>
      <c r="R266" s="147">
        <f>Q266*H266</f>
        <v>4.0400000000000002E-3</v>
      </c>
      <c r="S266" s="147">
        <v>0</v>
      </c>
      <c r="T266" s="148">
        <f>S266*H266</f>
        <v>0</v>
      </c>
      <c r="AR266" s="149" t="s">
        <v>287</v>
      </c>
      <c r="AT266" s="149" t="s">
        <v>189</v>
      </c>
      <c r="AU266" s="149" t="s">
        <v>84</v>
      </c>
      <c r="AY266" s="17" t="s">
        <v>187</v>
      </c>
      <c r="BE266" s="150">
        <f>IF(N266="základní",J266,0)</f>
        <v>0</v>
      </c>
      <c r="BF266" s="150">
        <f>IF(N266="snížená",J266,0)</f>
        <v>0</v>
      </c>
      <c r="BG266" s="150">
        <f>IF(N266="zákl. přenesená",J266,0)</f>
        <v>0</v>
      </c>
      <c r="BH266" s="150">
        <f>IF(N266="sníž. přenesená",J266,0)</f>
        <v>0</v>
      </c>
      <c r="BI266" s="150">
        <f>IF(N266="nulová",J266,0)</f>
        <v>0</v>
      </c>
      <c r="BJ266" s="17" t="s">
        <v>80</v>
      </c>
      <c r="BK266" s="150">
        <f>ROUND(I266*H266,2)</f>
        <v>0</v>
      </c>
      <c r="BL266" s="17" t="s">
        <v>287</v>
      </c>
      <c r="BM266" s="149" t="s">
        <v>2974</v>
      </c>
    </row>
    <row r="267" spans="2:65" s="1" customFormat="1" ht="68.25">
      <c r="B267" s="32"/>
      <c r="D267" s="151" t="s">
        <v>195</v>
      </c>
      <c r="F267" s="152" t="s">
        <v>2968</v>
      </c>
      <c r="I267" s="153"/>
      <c r="L267" s="32"/>
      <c r="M267" s="154"/>
      <c r="T267" s="56"/>
      <c r="AT267" s="17" t="s">
        <v>195</v>
      </c>
      <c r="AU267" s="17" t="s">
        <v>84</v>
      </c>
    </row>
    <row r="268" spans="2:65" s="1" customFormat="1" ht="33" customHeight="1">
      <c r="B268" s="32"/>
      <c r="C268" s="137" t="s">
        <v>639</v>
      </c>
      <c r="D268" s="137" t="s">
        <v>189</v>
      </c>
      <c r="E268" s="138" t="s">
        <v>2975</v>
      </c>
      <c r="F268" s="139" t="s">
        <v>2976</v>
      </c>
      <c r="G268" s="140" t="s">
        <v>406</v>
      </c>
      <c r="H268" s="141">
        <v>16</v>
      </c>
      <c r="I268" s="142"/>
      <c r="J268" s="143">
        <f>ROUND(I268*H268,2)</f>
        <v>0</v>
      </c>
      <c r="K268" s="144"/>
      <c r="L268" s="32"/>
      <c r="M268" s="145" t="s">
        <v>1</v>
      </c>
      <c r="N268" s="146" t="s">
        <v>38</v>
      </c>
      <c r="P268" s="147">
        <f>O268*H268</f>
        <v>0</v>
      </c>
      <c r="Q268" s="147">
        <v>1.2800000000000001E-3</v>
      </c>
      <c r="R268" s="147">
        <f>Q268*H268</f>
        <v>2.0480000000000002E-2</v>
      </c>
      <c r="S268" s="147">
        <v>0</v>
      </c>
      <c r="T268" s="148">
        <f>S268*H268</f>
        <v>0</v>
      </c>
      <c r="AR268" s="149" t="s">
        <v>287</v>
      </c>
      <c r="AT268" s="149" t="s">
        <v>189</v>
      </c>
      <c r="AU268" s="149" t="s">
        <v>84</v>
      </c>
      <c r="AY268" s="17" t="s">
        <v>187</v>
      </c>
      <c r="BE268" s="150">
        <f>IF(N268="základní",J268,0)</f>
        <v>0</v>
      </c>
      <c r="BF268" s="150">
        <f>IF(N268="snížená",J268,0)</f>
        <v>0</v>
      </c>
      <c r="BG268" s="150">
        <f>IF(N268="zákl. přenesená",J268,0)</f>
        <v>0</v>
      </c>
      <c r="BH268" s="150">
        <f>IF(N268="sníž. přenesená",J268,0)</f>
        <v>0</v>
      </c>
      <c r="BI268" s="150">
        <f>IF(N268="nulová",J268,0)</f>
        <v>0</v>
      </c>
      <c r="BJ268" s="17" t="s">
        <v>80</v>
      </c>
      <c r="BK268" s="150">
        <f>ROUND(I268*H268,2)</f>
        <v>0</v>
      </c>
      <c r="BL268" s="17" t="s">
        <v>287</v>
      </c>
      <c r="BM268" s="149" t="s">
        <v>2977</v>
      </c>
    </row>
    <row r="269" spans="2:65" s="1" customFormat="1" ht="68.25">
      <c r="B269" s="32"/>
      <c r="D269" s="151" t="s">
        <v>195</v>
      </c>
      <c r="F269" s="152" t="s">
        <v>2968</v>
      </c>
      <c r="I269" s="153"/>
      <c r="L269" s="32"/>
      <c r="M269" s="154"/>
      <c r="T269" s="56"/>
      <c r="AT269" s="17" t="s">
        <v>195</v>
      </c>
      <c r="AU269" s="17" t="s">
        <v>84</v>
      </c>
    </row>
    <row r="270" spans="2:65" s="1" customFormat="1" ht="33" customHeight="1">
      <c r="B270" s="32"/>
      <c r="C270" s="137" t="s">
        <v>647</v>
      </c>
      <c r="D270" s="137" t="s">
        <v>189</v>
      </c>
      <c r="E270" s="138" t="s">
        <v>2978</v>
      </c>
      <c r="F270" s="139" t="s">
        <v>2979</v>
      </c>
      <c r="G270" s="140" t="s">
        <v>406</v>
      </c>
      <c r="H270" s="141">
        <v>2</v>
      </c>
      <c r="I270" s="142"/>
      <c r="J270" s="143">
        <f>ROUND(I270*H270,2)</f>
        <v>0</v>
      </c>
      <c r="K270" s="144"/>
      <c r="L270" s="32"/>
      <c r="M270" s="145" t="s">
        <v>1</v>
      </c>
      <c r="N270" s="146" t="s">
        <v>38</v>
      </c>
      <c r="P270" s="147">
        <f>O270*H270</f>
        <v>0</v>
      </c>
      <c r="Q270" s="147">
        <v>1.8000000000000001E-4</v>
      </c>
      <c r="R270" s="147">
        <f>Q270*H270</f>
        <v>3.6000000000000002E-4</v>
      </c>
      <c r="S270" s="147">
        <v>0</v>
      </c>
      <c r="T270" s="148">
        <f>S270*H270</f>
        <v>0</v>
      </c>
      <c r="AR270" s="149" t="s">
        <v>287</v>
      </c>
      <c r="AT270" s="149" t="s">
        <v>189</v>
      </c>
      <c r="AU270" s="149" t="s">
        <v>84</v>
      </c>
      <c r="AY270" s="17" t="s">
        <v>187</v>
      </c>
      <c r="BE270" s="150">
        <f>IF(N270="základní",J270,0)</f>
        <v>0</v>
      </c>
      <c r="BF270" s="150">
        <f>IF(N270="snížená",J270,0)</f>
        <v>0</v>
      </c>
      <c r="BG270" s="150">
        <f>IF(N270="zákl. přenesená",J270,0)</f>
        <v>0</v>
      </c>
      <c r="BH270" s="150">
        <f>IF(N270="sníž. přenesená",J270,0)</f>
        <v>0</v>
      </c>
      <c r="BI270" s="150">
        <f>IF(N270="nulová",J270,0)</f>
        <v>0</v>
      </c>
      <c r="BJ270" s="17" t="s">
        <v>80</v>
      </c>
      <c r="BK270" s="150">
        <f>ROUND(I270*H270,2)</f>
        <v>0</v>
      </c>
      <c r="BL270" s="17" t="s">
        <v>287</v>
      </c>
      <c r="BM270" s="149" t="s">
        <v>2980</v>
      </c>
    </row>
    <row r="271" spans="2:65" s="1" customFormat="1" ht="68.25">
      <c r="B271" s="32"/>
      <c r="D271" s="151" t="s">
        <v>195</v>
      </c>
      <c r="F271" s="152" t="s">
        <v>2968</v>
      </c>
      <c r="I271" s="153"/>
      <c r="L271" s="32"/>
      <c r="M271" s="154"/>
      <c r="T271" s="56"/>
      <c r="AT271" s="17" t="s">
        <v>195</v>
      </c>
      <c r="AU271" s="17" t="s">
        <v>84</v>
      </c>
    </row>
    <row r="272" spans="2:65" s="1" customFormat="1" ht="24.2" customHeight="1">
      <c r="B272" s="32"/>
      <c r="C272" s="175" t="s">
        <v>652</v>
      </c>
      <c r="D272" s="175" t="s">
        <v>338</v>
      </c>
      <c r="E272" s="176" t="s">
        <v>2981</v>
      </c>
      <c r="F272" s="177" t="s">
        <v>2982</v>
      </c>
      <c r="G272" s="178" t="s">
        <v>406</v>
      </c>
      <c r="H272" s="179">
        <v>2</v>
      </c>
      <c r="I272" s="180"/>
      <c r="J272" s="181">
        <f>ROUND(I272*H272,2)</f>
        <v>0</v>
      </c>
      <c r="K272" s="182"/>
      <c r="L272" s="183"/>
      <c r="M272" s="184" t="s">
        <v>1</v>
      </c>
      <c r="N272" s="185" t="s">
        <v>38</v>
      </c>
      <c r="P272" s="147">
        <f>O272*H272</f>
        <v>0</v>
      </c>
      <c r="Q272" s="147">
        <v>4.0000000000000002E-4</v>
      </c>
      <c r="R272" s="147">
        <f>Q272*H272</f>
        <v>8.0000000000000004E-4</v>
      </c>
      <c r="S272" s="147">
        <v>0</v>
      </c>
      <c r="T272" s="148">
        <f>S272*H272</f>
        <v>0</v>
      </c>
      <c r="AR272" s="149" t="s">
        <v>388</v>
      </c>
      <c r="AT272" s="149" t="s">
        <v>338</v>
      </c>
      <c r="AU272" s="149" t="s">
        <v>84</v>
      </c>
      <c r="AY272" s="17" t="s">
        <v>187</v>
      </c>
      <c r="BE272" s="150">
        <f>IF(N272="základní",J272,0)</f>
        <v>0</v>
      </c>
      <c r="BF272" s="150">
        <f>IF(N272="snížená",J272,0)</f>
        <v>0</v>
      </c>
      <c r="BG272" s="150">
        <f>IF(N272="zákl. přenesená",J272,0)</f>
        <v>0</v>
      </c>
      <c r="BH272" s="150">
        <f>IF(N272="sníž. přenesená",J272,0)</f>
        <v>0</v>
      </c>
      <c r="BI272" s="150">
        <f>IF(N272="nulová",J272,0)</f>
        <v>0</v>
      </c>
      <c r="BJ272" s="17" t="s">
        <v>80</v>
      </c>
      <c r="BK272" s="150">
        <f>ROUND(I272*H272,2)</f>
        <v>0</v>
      </c>
      <c r="BL272" s="17" t="s">
        <v>287</v>
      </c>
      <c r="BM272" s="149" t="s">
        <v>2983</v>
      </c>
    </row>
    <row r="273" spans="2:65" s="1" customFormat="1" ht="49.15" customHeight="1">
      <c r="B273" s="32"/>
      <c r="C273" s="137" t="s">
        <v>685</v>
      </c>
      <c r="D273" s="137" t="s">
        <v>189</v>
      </c>
      <c r="E273" s="138" t="s">
        <v>2984</v>
      </c>
      <c r="F273" s="139" t="s">
        <v>2985</v>
      </c>
      <c r="G273" s="140" t="s">
        <v>217</v>
      </c>
      <c r="H273" s="141">
        <v>0.61199999999999999</v>
      </c>
      <c r="I273" s="142"/>
      <c r="J273" s="143">
        <f>ROUND(I273*H273,2)</f>
        <v>0</v>
      </c>
      <c r="K273" s="144"/>
      <c r="L273" s="32"/>
      <c r="M273" s="145" t="s">
        <v>1</v>
      </c>
      <c r="N273" s="146" t="s">
        <v>38</v>
      </c>
      <c r="P273" s="147">
        <f>O273*H273</f>
        <v>0</v>
      </c>
      <c r="Q273" s="147">
        <v>0</v>
      </c>
      <c r="R273" s="147">
        <f>Q273*H273</f>
        <v>0</v>
      </c>
      <c r="S273" s="147">
        <v>0</v>
      </c>
      <c r="T273" s="148">
        <f>S273*H273</f>
        <v>0</v>
      </c>
      <c r="AR273" s="149" t="s">
        <v>287</v>
      </c>
      <c r="AT273" s="149" t="s">
        <v>189</v>
      </c>
      <c r="AU273" s="149" t="s">
        <v>84</v>
      </c>
      <c r="AY273" s="17" t="s">
        <v>187</v>
      </c>
      <c r="BE273" s="150">
        <f>IF(N273="základní",J273,0)</f>
        <v>0</v>
      </c>
      <c r="BF273" s="150">
        <f>IF(N273="snížená",J273,0)</f>
        <v>0</v>
      </c>
      <c r="BG273" s="150">
        <f>IF(N273="zákl. přenesená",J273,0)</f>
        <v>0</v>
      </c>
      <c r="BH273" s="150">
        <f>IF(N273="sníž. přenesená",J273,0)</f>
        <v>0</v>
      </c>
      <c r="BI273" s="150">
        <f>IF(N273="nulová",J273,0)</f>
        <v>0</v>
      </c>
      <c r="BJ273" s="17" t="s">
        <v>80</v>
      </c>
      <c r="BK273" s="150">
        <f>ROUND(I273*H273,2)</f>
        <v>0</v>
      </c>
      <c r="BL273" s="17" t="s">
        <v>287</v>
      </c>
      <c r="BM273" s="149" t="s">
        <v>2986</v>
      </c>
    </row>
    <row r="274" spans="2:65" s="1" customFormat="1" ht="107.25">
      <c r="B274" s="32"/>
      <c r="D274" s="151" t="s">
        <v>195</v>
      </c>
      <c r="F274" s="152" t="s">
        <v>2987</v>
      </c>
      <c r="I274" s="153"/>
      <c r="L274" s="32"/>
      <c r="M274" s="154"/>
      <c r="T274" s="56"/>
      <c r="AT274" s="17" t="s">
        <v>195</v>
      </c>
      <c r="AU274" s="17" t="s">
        <v>84</v>
      </c>
    </row>
    <row r="275" spans="2:65" s="11" customFormat="1" ht="22.9" customHeight="1">
      <c r="B275" s="125"/>
      <c r="D275" s="126" t="s">
        <v>72</v>
      </c>
      <c r="E275" s="135" t="s">
        <v>2544</v>
      </c>
      <c r="F275" s="135" t="s">
        <v>2988</v>
      </c>
      <c r="I275" s="128"/>
      <c r="J275" s="136">
        <f>BK275</f>
        <v>0</v>
      </c>
      <c r="L275" s="125"/>
      <c r="M275" s="130"/>
      <c r="P275" s="131">
        <f>SUM(P276:P281)</f>
        <v>0</v>
      </c>
      <c r="R275" s="131">
        <f>SUM(R276:R281)</f>
        <v>3.4799999999999998E-2</v>
      </c>
      <c r="T275" s="132">
        <f>SUM(T276:T281)</f>
        <v>0</v>
      </c>
      <c r="AR275" s="126" t="s">
        <v>84</v>
      </c>
      <c r="AT275" s="133" t="s">
        <v>72</v>
      </c>
      <c r="AU275" s="133" t="s">
        <v>80</v>
      </c>
      <c r="AY275" s="126" t="s">
        <v>187</v>
      </c>
      <c r="BK275" s="134">
        <f>SUM(BK276:BK281)</f>
        <v>0</v>
      </c>
    </row>
    <row r="276" spans="2:65" s="1" customFormat="1" ht="33" customHeight="1">
      <c r="B276" s="32"/>
      <c r="C276" s="137" t="s">
        <v>455</v>
      </c>
      <c r="D276" s="137" t="s">
        <v>189</v>
      </c>
      <c r="E276" s="138" t="s">
        <v>2989</v>
      </c>
      <c r="F276" s="139" t="s">
        <v>2990</v>
      </c>
      <c r="G276" s="140" t="s">
        <v>2514</v>
      </c>
      <c r="H276" s="141">
        <v>1</v>
      </c>
      <c r="I276" s="142"/>
      <c r="J276" s="143">
        <f>ROUND(I276*H276,2)</f>
        <v>0</v>
      </c>
      <c r="K276" s="144"/>
      <c r="L276" s="32"/>
      <c r="M276" s="145" t="s">
        <v>1</v>
      </c>
      <c r="N276" s="146" t="s">
        <v>38</v>
      </c>
      <c r="P276" s="147">
        <f>O276*H276</f>
        <v>0</v>
      </c>
      <c r="Q276" s="147">
        <v>3.9199999999999999E-3</v>
      </c>
      <c r="R276" s="147">
        <f>Q276*H276</f>
        <v>3.9199999999999999E-3</v>
      </c>
      <c r="S276" s="147">
        <v>0</v>
      </c>
      <c r="T276" s="148">
        <f>S276*H276</f>
        <v>0</v>
      </c>
      <c r="AR276" s="149" t="s">
        <v>287</v>
      </c>
      <c r="AT276" s="149" t="s">
        <v>189</v>
      </c>
      <c r="AU276" s="149" t="s">
        <v>84</v>
      </c>
      <c r="AY276" s="17" t="s">
        <v>187</v>
      </c>
      <c r="BE276" s="150">
        <f>IF(N276="základní",J276,0)</f>
        <v>0</v>
      </c>
      <c r="BF276" s="150">
        <f>IF(N276="snížená",J276,0)</f>
        <v>0</v>
      </c>
      <c r="BG276" s="150">
        <f>IF(N276="zákl. přenesená",J276,0)</f>
        <v>0</v>
      </c>
      <c r="BH276" s="150">
        <f>IF(N276="sníž. přenesená",J276,0)</f>
        <v>0</v>
      </c>
      <c r="BI276" s="150">
        <f>IF(N276="nulová",J276,0)</f>
        <v>0</v>
      </c>
      <c r="BJ276" s="17" t="s">
        <v>80</v>
      </c>
      <c r="BK276" s="150">
        <f>ROUND(I276*H276,2)</f>
        <v>0</v>
      </c>
      <c r="BL276" s="17" t="s">
        <v>287</v>
      </c>
      <c r="BM276" s="149" t="s">
        <v>2991</v>
      </c>
    </row>
    <row r="277" spans="2:65" s="1" customFormat="1" ht="37.9" customHeight="1">
      <c r="B277" s="32"/>
      <c r="C277" s="175" t="s">
        <v>692</v>
      </c>
      <c r="D277" s="175" t="s">
        <v>338</v>
      </c>
      <c r="E277" s="176" t="s">
        <v>2992</v>
      </c>
      <c r="F277" s="177" t="s">
        <v>2993</v>
      </c>
      <c r="G277" s="178" t="s">
        <v>406</v>
      </c>
      <c r="H277" s="179">
        <v>1</v>
      </c>
      <c r="I277" s="180"/>
      <c r="J277" s="181">
        <f>ROUND(I277*H277,2)</f>
        <v>0</v>
      </c>
      <c r="K277" s="182"/>
      <c r="L277" s="183"/>
      <c r="M277" s="184" t="s">
        <v>1</v>
      </c>
      <c r="N277" s="185" t="s">
        <v>38</v>
      </c>
      <c r="P277" s="147">
        <f>O277*H277</f>
        <v>0</v>
      </c>
      <c r="Q277" s="147">
        <v>1.1999999999999999E-3</v>
      </c>
      <c r="R277" s="147">
        <f>Q277*H277</f>
        <v>1.1999999999999999E-3</v>
      </c>
      <c r="S277" s="147">
        <v>0</v>
      </c>
      <c r="T277" s="148">
        <f>S277*H277</f>
        <v>0</v>
      </c>
      <c r="AR277" s="149" t="s">
        <v>388</v>
      </c>
      <c r="AT277" s="149" t="s">
        <v>338</v>
      </c>
      <c r="AU277" s="149" t="s">
        <v>84</v>
      </c>
      <c r="AY277" s="17" t="s">
        <v>187</v>
      </c>
      <c r="BE277" s="150">
        <f>IF(N277="základní",J277,0)</f>
        <v>0</v>
      </c>
      <c r="BF277" s="150">
        <f>IF(N277="snížená",J277,0)</f>
        <v>0</v>
      </c>
      <c r="BG277" s="150">
        <f>IF(N277="zákl. přenesená",J277,0)</f>
        <v>0</v>
      </c>
      <c r="BH277" s="150">
        <f>IF(N277="sníž. přenesená",J277,0)</f>
        <v>0</v>
      </c>
      <c r="BI277" s="150">
        <f>IF(N277="nulová",J277,0)</f>
        <v>0</v>
      </c>
      <c r="BJ277" s="17" t="s">
        <v>80</v>
      </c>
      <c r="BK277" s="150">
        <f>ROUND(I277*H277,2)</f>
        <v>0</v>
      </c>
      <c r="BL277" s="17" t="s">
        <v>287</v>
      </c>
      <c r="BM277" s="149" t="s">
        <v>2994</v>
      </c>
    </row>
    <row r="278" spans="2:65" s="1" customFormat="1" ht="21.75" customHeight="1">
      <c r="B278" s="32"/>
      <c r="C278" s="175" t="s">
        <v>697</v>
      </c>
      <c r="D278" s="175" t="s">
        <v>338</v>
      </c>
      <c r="E278" s="176" t="s">
        <v>2995</v>
      </c>
      <c r="F278" s="177" t="s">
        <v>2996</v>
      </c>
      <c r="G278" s="178" t="s">
        <v>406</v>
      </c>
      <c r="H278" s="179">
        <v>1</v>
      </c>
      <c r="I278" s="180"/>
      <c r="J278" s="181">
        <f>ROUND(I278*H278,2)</f>
        <v>0</v>
      </c>
      <c r="K278" s="182"/>
      <c r="L278" s="183"/>
      <c r="M278" s="184" t="s">
        <v>1</v>
      </c>
      <c r="N278" s="185" t="s">
        <v>38</v>
      </c>
      <c r="P278" s="147">
        <f>O278*H278</f>
        <v>0</v>
      </c>
      <c r="Q278" s="147">
        <v>2.9000000000000001E-2</v>
      </c>
      <c r="R278" s="147">
        <f>Q278*H278</f>
        <v>2.9000000000000001E-2</v>
      </c>
      <c r="S278" s="147">
        <v>0</v>
      </c>
      <c r="T278" s="148">
        <f>S278*H278</f>
        <v>0</v>
      </c>
      <c r="AR278" s="149" t="s">
        <v>388</v>
      </c>
      <c r="AT278" s="149" t="s">
        <v>338</v>
      </c>
      <c r="AU278" s="149" t="s">
        <v>84</v>
      </c>
      <c r="AY278" s="17" t="s">
        <v>187</v>
      </c>
      <c r="BE278" s="150">
        <f>IF(N278="základní",J278,0)</f>
        <v>0</v>
      </c>
      <c r="BF278" s="150">
        <f>IF(N278="snížená",J278,0)</f>
        <v>0</v>
      </c>
      <c r="BG278" s="150">
        <f>IF(N278="zákl. přenesená",J278,0)</f>
        <v>0</v>
      </c>
      <c r="BH278" s="150">
        <f>IF(N278="sníž. přenesená",J278,0)</f>
        <v>0</v>
      </c>
      <c r="BI278" s="150">
        <f>IF(N278="nulová",J278,0)</f>
        <v>0</v>
      </c>
      <c r="BJ278" s="17" t="s">
        <v>80</v>
      </c>
      <c r="BK278" s="150">
        <f>ROUND(I278*H278,2)</f>
        <v>0</v>
      </c>
      <c r="BL278" s="17" t="s">
        <v>287</v>
      </c>
      <c r="BM278" s="149" t="s">
        <v>2997</v>
      </c>
    </row>
    <row r="279" spans="2:65" s="1" customFormat="1" ht="33" customHeight="1">
      <c r="B279" s="32"/>
      <c r="C279" s="137" t="s">
        <v>728</v>
      </c>
      <c r="D279" s="137" t="s">
        <v>189</v>
      </c>
      <c r="E279" s="138" t="s">
        <v>2998</v>
      </c>
      <c r="F279" s="139" t="s">
        <v>2999</v>
      </c>
      <c r="G279" s="140" t="s">
        <v>2514</v>
      </c>
      <c r="H279" s="141">
        <v>1</v>
      </c>
      <c r="I279" s="142"/>
      <c r="J279" s="143">
        <f>ROUND(I279*H279,2)</f>
        <v>0</v>
      </c>
      <c r="K279" s="144"/>
      <c r="L279" s="32"/>
      <c r="M279" s="145" t="s">
        <v>1</v>
      </c>
      <c r="N279" s="146" t="s">
        <v>38</v>
      </c>
      <c r="P279" s="147">
        <f>O279*H279</f>
        <v>0</v>
      </c>
      <c r="Q279" s="147">
        <v>6.8000000000000005E-4</v>
      </c>
      <c r="R279" s="147">
        <f>Q279*H279</f>
        <v>6.8000000000000005E-4</v>
      </c>
      <c r="S279" s="147">
        <v>0</v>
      </c>
      <c r="T279" s="148">
        <f>S279*H279</f>
        <v>0</v>
      </c>
      <c r="AR279" s="149" t="s">
        <v>287</v>
      </c>
      <c r="AT279" s="149" t="s">
        <v>189</v>
      </c>
      <c r="AU279" s="149" t="s">
        <v>84</v>
      </c>
      <c r="AY279" s="17" t="s">
        <v>187</v>
      </c>
      <c r="BE279" s="150">
        <f>IF(N279="základní",J279,0)</f>
        <v>0</v>
      </c>
      <c r="BF279" s="150">
        <f>IF(N279="snížená",J279,0)</f>
        <v>0</v>
      </c>
      <c r="BG279" s="150">
        <f>IF(N279="zákl. přenesená",J279,0)</f>
        <v>0</v>
      </c>
      <c r="BH279" s="150">
        <f>IF(N279="sníž. přenesená",J279,0)</f>
        <v>0</v>
      </c>
      <c r="BI279" s="150">
        <f>IF(N279="nulová",J279,0)</f>
        <v>0</v>
      </c>
      <c r="BJ279" s="17" t="s">
        <v>80</v>
      </c>
      <c r="BK279" s="150">
        <f>ROUND(I279*H279,2)</f>
        <v>0</v>
      </c>
      <c r="BL279" s="17" t="s">
        <v>287</v>
      </c>
      <c r="BM279" s="149" t="s">
        <v>3000</v>
      </c>
    </row>
    <row r="280" spans="2:65" s="1" customFormat="1" ht="37.9" customHeight="1">
      <c r="B280" s="32"/>
      <c r="C280" s="137" t="s">
        <v>747</v>
      </c>
      <c r="D280" s="137" t="s">
        <v>189</v>
      </c>
      <c r="E280" s="138" t="s">
        <v>3001</v>
      </c>
      <c r="F280" s="139" t="s">
        <v>3002</v>
      </c>
      <c r="G280" s="140" t="s">
        <v>217</v>
      </c>
      <c r="H280" s="141">
        <v>3.5000000000000003E-2</v>
      </c>
      <c r="I280" s="142"/>
      <c r="J280" s="143">
        <f>ROUND(I280*H280,2)</f>
        <v>0</v>
      </c>
      <c r="K280" s="144"/>
      <c r="L280" s="32"/>
      <c r="M280" s="145" t="s">
        <v>1</v>
      </c>
      <c r="N280" s="146" t="s">
        <v>38</v>
      </c>
      <c r="P280" s="147">
        <f>O280*H280</f>
        <v>0</v>
      </c>
      <c r="Q280" s="147">
        <v>0</v>
      </c>
      <c r="R280" s="147">
        <f>Q280*H280</f>
        <v>0</v>
      </c>
      <c r="S280" s="147">
        <v>0</v>
      </c>
      <c r="T280" s="148">
        <f>S280*H280</f>
        <v>0</v>
      </c>
      <c r="AR280" s="149" t="s">
        <v>287</v>
      </c>
      <c r="AT280" s="149" t="s">
        <v>189</v>
      </c>
      <c r="AU280" s="149" t="s">
        <v>84</v>
      </c>
      <c r="AY280" s="17" t="s">
        <v>187</v>
      </c>
      <c r="BE280" s="150">
        <f>IF(N280="základní",J280,0)</f>
        <v>0</v>
      </c>
      <c r="BF280" s="150">
        <f>IF(N280="snížená",J280,0)</f>
        <v>0</v>
      </c>
      <c r="BG280" s="150">
        <f>IF(N280="zákl. přenesená",J280,0)</f>
        <v>0</v>
      </c>
      <c r="BH280" s="150">
        <f>IF(N280="sníž. přenesená",J280,0)</f>
        <v>0</v>
      </c>
      <c r="BI280" s="150">
        <f>IF(N280="nulová",J280,0)</f>
        <v>0</v>
      </c>
      <c r="BJ280" s="17" t="s">
        <v>80</v>
      </c>
      <c r="BK280" s="150">
        <f>ROUND(I280*H280,2)</f>
        <v>0</v>
      </c>
      <c r="BL280" s="17" t="s">
        <v>287</v>
      </c>
      <c r="BM280" s="149" t="s">
        <v>3003</v>
      </c>
    </row>
    <row r="281" spans="2:65" s="1" customFormat="1" ht="107.25">
      <c r="B281" s="32"/>
      <c r="D281" s="151" t="s">
        <v>195</v>
      </c>
      <c r="F281" s="152" t="s">
        <v>2890</v>
      </c>
      <c r="I281" s="153"/>
      <c r="L281" s="32"/>
      <c r="M281" s="154"/>
      <c r="T281" s="56"/>
      <c r="AT281" s="17" t="s">
        <v>195</v>
      </c>
      <c r="AU281" s="17" t="s">
        <v>84</v>
      </c>
    </row>
    <row r="282" spans="2:65" s="11" customFormat="1" ht="25.9" customHeight="1">
      <c r="B282" s="125"/>
      <c r="D282" s="126" t="s">
        <v>72</v>
      </c>
      <c r="E282" s="127" t="s">
        <v>338</v>
      </c>
      <c r="F282" s="127" t="s">
        <v>3004</v>
      </c>
      <c r="I282" s="128"/>
      <c r="J282" s="129">
        <f>BK282</f>
        <v>0</v>
      </c>
      <c r="L282" s="125"/>
      <c r="M282" s="130"/>
      <c r="P282" s="131">
        <f>P283</f>
        <v>0</v>
      </c>
      <c r="R282" s="131">
        <f>R283</f>
        <v>0</v>
      </c>
      <c r="T282" s="132">
        <f>T283</f>
        <v>0</v>
      </c>
      <c r="AR282" s="126" t="s">
        <v>210</v>
      </c>
      <c r="AT282" s="133" t="s">
        <v>72</v>
      </c>
      <c r="AU282" s="133" t="s">
        <v>73</v>
      </c>
      <c r="AY282" s="126" t="s">
        <v>187</v>
      </c>
      <c r="BK282" s="134">
        <f>BK283</f>
        <v>0</v>
      </c>
    </row>
    <row r="283" spans="2:65" s="11" customFormat="1" ht="22.9" customHeight="1">
      <c r="B283" s="125"/>
      <c r="D283" s="126" t="s">
        <v>72</v>
      </c>
      <c r="E283" s="135" t="s">
        <v>3005</v>
      </c>
      <c r="F283" s="135" t="s">
        <v>3006</v>
      </c>
      <c r="I283" s="128"/>
      <c r="J283" s="136">
        <f>BK283</f>
        <v>0</v>
      </c>
      <c r="L283" s="125"/>
      <c r="M283" s="130"/>
      <c r="P283" s="131">
        <f>SUM(P284:P285)</f>
        <v>0</v>
      </c>
      <c r="R283" s="131">
        <f>SUM(R284:R285)</f>
        <v>0</v>
      </c>
      <c r="T283" s="132">
        <f>SUM(T284:T285)</f>
        <v>0</v>
      </c>
      <c r="AR283" s="126" t="s">
        <v>210</v>
      </c>
      <c r="AT283" s="133" t="s">
        <v>72</v>
      </c>
      <c r="AU283" s="133" t="s">
        <v>80</v>
      </c>
      <c r="AY283" s="126" t="s">
        <v>187</v>
      </c>
      <c r="BK283" s="134">
        <f>SUM(BK284:BK285)</f>
        <v>0</v>
      </c>
    </row>
    <row r="284" spans="2:65" s="1" customFormat="1" ht="21.75" customHeight="1">
      <c r="B284" s="32"/>
      <c r="C284" s="137" t="s">
        <v>554</v>
      </c>
      <c r="D284" s="137" t="s">
        <v>189</v>
      </c>
      <c r="E284" s="138" t="s">
        <v>3007</v>
      </c>
      <c r="F284" s="139" t="s">
        <v>3008</v>
      </c>
      <c r="G284" s="140" t="s">
        <v>397</v>
      </c>
      <c r="H284" s="141">
        <v>18</v>
      </c>
      <c r="I284" s="142"/>
      <c r="J284" s="143">
        <f>ROUND(I284*H284,2)</f>
        <v>0</v>
      </c>
      <c r="K284" s="144"/>
      <c r="L284" s="32"/>
      <c r="M284" s="145" t="s">
        <v>1</v>
      </c>
      <c r="N284" s="146" t="s">
        <v>38</v>
      </c>
      <c r="P284" s="147">
        <f>O284*H284</f>
        <v>0</v>
      </c>
      <c r="Q284" s="147">
        <v>0</v>
      </c>
      <c r="R284" s="147">
        <f>Q284*H284</f>
        <v>0</v>
      </c>
      <c r="S284" s="147">
        <v>0</v>
      </c>
      <c r="T284" s="148">
        <f>S284*H284</f>
        <v>0</v>
      </c>
      <c r="AR284" s="149" t="s">
        <v>548</v>
      </c>
      <c r="AT284" s="149" t="s">
        <v>189</v>
      </c>
      <c r="AU284" s="149" t="s">
        <v>84</v>
      </c>
      <c r="AY284" s="17" t="s">
        <v>187</v>
      </c>
      <c r="BE284" s="150">
        <f>IF(N284="základní",J284,0)</f>
        <v>0</v>
      </c>
      <c r="BF284" s="150">
        <f>IF(N284="snížená",J284,0)</f>
        <v>0</v>
      </c>
      <c r="BG284" s="150">
        <f>IF(N284="zákl. přenesená",J284,0)</f>
        <v>0</v>
      </c>
      <c r="BH284" s="150">
        <f>IF(N284="sníž. přenesená",J284,0)</f>
        <v>0</v>
      </c>
      <c r="BI284" s="150">
        <f>IF(N284="nulová",J284,0)</f>
        <v>0</v>
      </c>
      <c r="BJ284" s="17" t="s">
        <v>80</v>
      </c>
      <c r="BK284" s="150">
        <f>ROUND(I284*H284,2)</f>
        <v>0</v>
      </c>
      <c r="BL284" s="17" t="s">
        <v>548</v>
      </c>
      <c r="BM284" s="149" t="s">
        <v>3009</v>
      </c>
    </row>
    <row r="285" spans="2:65" s="1" customFormat="1" ht="97.5">
      <c r="B285" s="32"/>
      <c r="D285" s="151" t="s">
        <v>195</v>
      </c>
      <c r="F285" s="152" t="s">
        <v>3010</v>
      </c>
      <c r="I285" s="153"/>
      <c r="L285" s="32"/>
      <c r="M285" s="199"/>
      <c r="N285" s="195"/>
      <c r="O285" s="195"/>
      <c r="P285" s="195"/>
      <c r="Q285" s="195"/>
      <c r="R285" s="195"/>
      <c r="S285" s="195"/>
      <c r="T285" s="200"/>
      <c r="AT285" s="17" t="s">
        <v>195</v>
      </c>
      <c r="AU285" s="17" t="s">
        <v>84</v>
      </c>
    </row>
    <row r="286" spans="2:65" s="1" customFormat="1" ht="6.95" customHeight="1">
      <c r="B286" s="44"/>
      <c r="C286" s="45"/>
      <c r="D286" s="45"/>
      <c r="E286" s="45"/>
      <c r="F286" s="45"/>
      <c r="G286" s="45"/>
      <c r="H286" s="45"/>
      <c r="I286" s="45"/>
      <c r="J286" s="45"/>
      <c r="K286" s="45"/>
      <c r="L286" s="32"/>
    </row>
  </sheetData>
  <sheetProtection algorithmName="SHA-512" hashValue="cwHqmZiFQwIw4mO1F8bAHVqoW5qKNa5i3pUksBIyA0VCU7uSIzlKnnkLf+KLnEiR55K94uaAH3QHdjmJ7B3T4Q==" saltValue="9YcY2JmDOS4gXqZvnZ86rOCaOdFvccETN1Uml1qSqHkNvGagUeUUa8a5IxXYIakOo6FI0PjcfBuBR83V0KcIkA==" spinCount="100000" sheet="1" objects="1" scenarios="1" formatColumns="0" formatRows="0" autoFilter="0"/>
  <autoFilter ref="C128:K285" xr:uid="{00000000-0009-0000-0000-000003000000}"/>
  <mergeCells count="12">
    <mergeCell ref="E121:H121"/>
    <mergeCell ref="L2:V2"/>
    <mergeCell ref="E85:H85"/>
    <mergeCell ref="E87:H87"/>
    <mergeCell ref="E89:H89"/>
    <mergeCell ref="E117:H117"/>
    <mergeCell ref="E119:H11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144"/>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94</v>
      </c>
    </row>
    <row r="3" spans="2:46" ht="6.95" customHeight="1">
      <c r="B3" s="18"/>
      <c r="C3" s="19"/>
      <c r="D3" s="19"/>
      <c r="E3" s="19"/>
      <c r="F3" s="19"/>
      <c r="G3" s="19"/>
      <c r="H3" s="19"/>
      <c r="I3" s="19"/>
      <c r="J3" s="19"/>
      <c r="K3" s="19"/>
      <c r="L3" s="20"/>
      <c r="AT3" s="17" t="s">
        <v>84</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ht="12" customHeight="1">
      <c r="B8" s="20"/>
      <c r="D8" s="27" t="s">
        <v>134</v>
      </c>
      <c r="L8" s="20"/>
    </row>
    <row r="9" spans="2:46" s="1" customFormat="1" ht="16.5" customHeight="1">
      <c r="B9" s="32"/>
      <c r="E9" s="243" t="s">
        <v>135</v>
      </c>
      <c r="F9" s="245"/>
      <c r="G9" s="245"/>
      <c r="H9" s="245"/>
      <c r="L9" s="32"/>
    </row>
    <row r="10" spans="2:46" s="1" customFormat="1" ht="12" customHeight="1">
      <c r="B10" s="32"/>
      <c r="D10" s="27" t="s">
        <v>2470</v>
      </c>
      <c r="L10" s="32"/>
    </row>
    <row r="11" spans="2:46" s="1" customFormat="1" ht="16.5" customHeight="1">
      <c r="B11" s="32"/>
      <c r="E11" s="206" t="s">
        <v>3011</v>
      </c>
      <c r="F11" s="245"/>
      <c r="G11" s="245"/>
      <c r="H11" s="245"/>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11. 8. 2025</v>
      </c>
      <c r="L14" s="32"/>
    </row>
    <row r="15" spans="2:46" s="1" customFormat="1" ht="10.9" customHeight="1">
      <c r="B15" s="32"/>
      <c r="L15" s="32"/>
    </row>
    <row r="16" spans="2:46" s="1" customFormat="1" ht="12" customHeight="1">
      <c r="B16" s="32"/>
      <c r="D16" s="27" t="s">
        <v>24</v>
      </c>
      <c r="I16" s="27" t="s">
        <v>25</v>
      </c>
      <c r="J16" s="25" t="str">
        <f>IF('Rekapitulace stavby'!AN10="","",'Rekapitulace stavby'!AN10)</f>
        <v/>
      </c>
      <c r="L16" s="32"/>
    </row>
    <row r="17" spans="2:12" s="1" customFormat="1" ht="18" customHeight="1">
      <c r="B17" s="32"/>
      <c r="E17" s="25" t="str">
        <f>IF('Rekapitulace stavby'!E11="","",'Rekapitulace stavby'!E11)</f>
        <v xml:space="preserve"> </v>
      </c>
      <c r="I17" s="27" t="s">
        <v>26</v>
      </c>
      <c r="J17" s="25" t="str">
        <f>IF('Rekapitulace stavby'!AN11="","",'Rekapitulace stavby'!AN11)</f>
        <v/>
      </c>
      <c r="L17" s="32"/>
    </row>
    <row r="18" spans="2:12" s="1" customFormat="1" ht="6.95" customHeight="1">
      <c r="B18" s="32"/>
      <c r="L18" s="32"/>
    </row>
    <row r="19" spans="2:12" s="1" customFormat="1" ht="12" customHeight="1">
      <c r="B19" s="32"/>
      <c r="D19" s="27" t="s">
        <v>27</v>
      </c>
      <c r="I19" s="27" t="s">
        <v>25</v>
      </c>
      <c r="J19" s="28" t="str">
        <f>'Rekapitulace stavby'!AN13</f>
        <v>Vyplň údaj</v>
      </c>
      <c r="L19" s="32"/>
    </row>
    <row r="20" spans="2:12" s="1" customFormat="1" ht="18" customHeight="1">
      <c r="B20" s="32"/>
      <c r="E20" s="246" t="str">
        <f>'Rekapitulace stavby'!E14</f>
        <v>Vyplň údaj</v>
      </c>
      <c r="F20" s="211"/>
      <c r="G20" s="211"/>
      <c r="H20" s="211"/>
      <c r="I20" s="27" t="s">
        <v>26</v>
      </c>
      <c r="J20" s="28" t="str">
        <f>'Rekapitulace stavby'!AN14</f>
        <v>Vyplň údaj</v>
      </c>
      <c r="L20" s="32"/>
    </row>
    <row r="21" spans="2:12" s="1" customFormat="1" ht="6.95" customHeight="1">
      <c r="B21" s="32"/>
      <c r="L21" s="32"/>
    </row>
    <row r="22" spans="2:12" s="1" customFormat="1" ht="12" customHeight="1">
      <c r="B22" s="32"/>
      <c r="D22" s="27" t="s">
        <v>29</v>
      </c>
      <c r="I22" s="27" t="s">
        <v>25</v>
      </c>
      <c r="J22" s="25" t="str">
        <f>IF('Rekapitulace stavby'!AN16="","",'Rekapitulace stavby'!AN16)</f>
        <v/>
      </c>
      <c r="L22" s="32"/>
    </row>
    <row r="23" spans="2:12" s="1" customFormat="1" ht="18" customHeight="1">
      <c r="B23" s="32"/>
      <c r="E23" s="25" t="str">
        <f>IF('Rekapitulace stavby'!E17="","",'Rekapitulace stavby'!E17)</f>
        <v xml:space="preserve"> </v>
      </c>
      <c r="I23" s="27" t="s">
        <v>26</v>
      </c>
      <c r="J23" s="25" t="str">
        <f>IF('Rekapitulace stavby'!AN17="","",'Rekapitulace stavby'!AN17)</f>
        <v/>
      </c>
      <c r="L23" s="32"/>
    </row>
    <row r="24" spans="2:12" s="1" customFormat="1" ht="6.95" customHeight="1">
      <c r="B24" s="32"/>
      <c r="L24" s="32"/>
    </row>
    <row r="25" spans="2:12" s="1" customFormat="1" ht="12" customHeight="1">
      <c r="B25" s="32"/>
      <c r="D25" s="27" t="s">
        <v>31</v>
      </c>
      <c r="I25" s="27" t="s">
        <v>25</v>
      </c>
      <c r="J25" s="25" t="str">
        <f>IF('Rekapitulace stavby'!AN19="","",'Rekapitulace stavby'!AN19)</f>
        <v/>
      </c>
      <c r="L25" s="32"/>
    </row>
    <row r="26" spans="2:12" s="1" customFormat="1" ht="18" customHeight="1">
      <c r="B26" s="32"/>
      <c r="E26" s="25" t="str">
        <f>IF('Rekapitulace stavby'!E20="","",'Rekapitulace stavby'!E20)</f>
        <v xml:space="preserve"> </v>
      </c>
      <c r="I26" s="27" t="s">
        <v>26</v>
      </c>
      <c r="J26" s="25" t="str">
        <f>IF('Rekapitulace stavby'!AN20="","",'Rekapitulace stavby'!AN20)</f>
        <v/>
      </c>
      <c r="L26" s="32"/>
    </row>
    <row r="27" spans="2:12" s="1" customFormat="1" ht="6.95" customHeight="1">
      <c r="B27" s="32"/>
      <c r="L27" s="32"/>
    </row>
    <row r="28" spans="2:12" s="1" customFormat="1" ht="12" customHeight="1">
      <c r="B28" s="32"/>
      <c r="D28" s="27" t="s">
        <v>32</v>
      </c>
      <c r="L28" s="32"/>
    </row>
    <row r="29" spans="2:12" s="7" customFormat="1" ht="16.5" customHeight="1">
      <c r="B29" s="94"/>
      <c r="E29" s="216" t="s">
        <v>1</v>
      </c>
      <c r="F29" s="216"/>
      <c r="G29" s="216"/>
      <c r="H29" s="216"/>
      <c r="L29" s="94"/>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5" t="s">
        <v>33</v>
      </c>
      <c r="J32" s="66">
        <f>ROUND(J122, 2)</f>
        <v>0</v>
      </c>
      <c r="L32" s="32"/>
    </row>
    <row r="33" spans="2:12" s="1" customFormat="1" ht="6.95" customHeight="1">
      <c r="B33" s="32"/>
      <c r="D33" s="53"/>
      <c r="E33" s="53"/>
      <c r="F33" s="53"/>
      <c r="G33" s="53"/>
      <c r="H33" s="53"/>
      <c r="I33" s="53"/>
      <c r="J33" s="53"/>
      <c r="K33" s="53"/>
      <c r="L33" s="32"/>
    </row>
    <row r="34" spans="2:12" s="1" customFormat="1" ht="14.45" customHeight="1">
      <c r="B34" s="32"/>
      <c r="F34" s="35" t="s">
        <v>35</v>
      </c>
      <c r="I34" s="35" t="s">
        <v>34</v>
      </c>
      <c r="J34" s="35" t="s">
        <v>36</v>
      </c>
      <c r="L34" s="32"/>
    </row>
    <row r="35" spans="2:12" s="1" customFormat="1" ht="14.45" customHeight="1">
      <c r="B35" s="32"/>
      <c r="D35" s="55" t="s">
        <v>37</v>
      </c>
      <c r="E35" s="27" t="s">
        <v>38</v>
      </c>
      <c r="F35" s="86">
        <f>ROUND((SUM(BE122:BE143)),  2)</f>
        <v>0</v>
      </c>
      <c r="I35" s="96">
        <v>0.21</v>
      </c>
      <c r="J35" s="86">
        <f>ROUND(((SUM(BE122:BE143))*I35),  2)</f>
        <v>0</v>
      </c>
      <c r="L35" s="32"/>
    </row>
    <row r="36" spans="2:12" s="1" customFormat="1" ht="14.45" customHeight="1">
      <c r="B36" s="32"/>
      <c r="E36" s="27" t="s">
        <v>39</v>
      </c>
      <c r="F36" s="86">
        <f>ROUND((SUM(BF122:BF143)),  2)</f>
        <v>0</v>
      </c>
      <c r="I36" s="96">
        <v>0.12</v>
      </c>
      <c r="J36" s="86">
        <f>ROUND(((SUM(BF122:BF143))*I36),  2)</f>
        <v>0</v>
      </c>
      <c r="L36" s="32"/>
    </row>
    <row r="37" spans="2:12" s="1" customFormat="1" ht="14.45" hidden="1" customHeight="1">
      <c r="B37" s="32"/>
      <c r="E37" s="27" t="s">
        <v>40</v>
      </c>
      <c r="F37" s="86">
        <f>ROUND((SUM(BG122:BG143)),  2)</f>
        <v>0</v>
      </c>
      <c r="I37" s="96">
        <v>0.21</v>
      </c>
      <c r="J37" s="86">
        <f>0</f>
        <v>0</v>
      </c>
      <c r="L37" s="32"/>
    </row>
    <row r="38" spans="2:12" s="1" customFormat="1" ht="14.45" hidden="1" customHeight="1">
      <c r="B38" s="32"/>
      <c r="E38" s="27" t="s">
        <v>41</v>
      </c>
      <c r="F38" s="86">
        <f>ROUND((SUM(BH122:BH143)),  2)</f>
        <v>0</v>
      </c>
      <c r="I38" s="96">
        <v>0.12</v>
      </c>
      <c r="J38" s="86">
        <f>0</f>
        <v>0</v>
      </c>
      <c r="L38" s="32"/>
    </row>
    <row r="39" spans="2:12" s="1" customFormat="1" ht="14.45" hidden="1" customHeight="1">
      <c r="B39" s="32"/>
      <c r="E39" s="27" t="s">
        <v>42</v>
      </c>
      <c r="F39" s="86">
        <f>ROUND((SUM(BI122:BI143)),  2)</f>
        <v>0</v>
      </c>
      <c r="I39" s="96">
        <v>0</v>
      </c>
      <c r="J39" s="86">
        <f>0</f>
        <v>0</v>
      </c>
      <c r="L39" s="32"/>
    </row>
    <row r="40" spans="2:12" s="1" customFormat="1" ht="6.95" customHeight="1">
      <c r="B40" s="32"/>
      <c r="L40" s="32"/>
    </row>
    <row r="41" spans="2:12" s="1" customFormat="1" ht="25.35" customHeight="1">
      <c r="B41" s="32"/>
      <c r="C41" s="97"/>
      <c r="D41" s="98" t="s">
        <v>43</v>
      </c>
      <c r="E41" s="57"/>
      <c r="F41" s="57"/>
      <c r="G41" s="99" t="s">
        <v>44</v>
      </c>
      <c r="H41" s="100" t="s">
        <v>45</v>
      </c>
      <c r="I41" s="57"/>
      <c r="J41" s="101">
        <f>SUM(J32:J39)</f>
        <v>0</v>
      </c>
      <c r="K41" s="102"/>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136</v>
      </c>
      <c r="L82" s="32"/>
    </row>
    <row r="83" spans="2:12" s="1" customFormat="1" ht="6.95" customHeight="1">
      <c r="B83" s="32"/>
      <c r="L83" s="32"/>
    </row>
    <row r="84" spans="2:12" s="1" customFormat="1" ht="12" customHeight="1">
      <c r="B84" s="32"/>
      <c r="C84" s="27" t="s">
        <v>16</v>
      </c>
      <c r="L84" s="32"/>
    </row>
    <row r="85" spans="2:12" s="1" customFormat="1" ht="16.5" customHeight="1">
      <c r="B85" s="32"/>
      <c r="E85" s="243" t="str">
        <f>E7</f>
        <v>I-20002 - Modernizace bytových domů ul. Šenovská 65,67 a 69</v>
      </c>
      <c r="F85" s="244"/>
      <c r="G85" s="244"/>
      <c r="H85" s="244"/>
      <c r="L85" s="32"/>
    </row>
    <row r="86" spans="2:12" ht="12" customHeight="1">
      <c r="B86" s="20"/>
      <c r="C86" s="27" t="s">
        <v>134</v>
      </c>
      <c r="L86" s="20"/>
    </row>
    <row r="87" spans="2:12" s="1" customFormat="1" ht="16.5" customHeight="1">
      <c r="B87" s="32"/>
      <c r="E87" s="243" t="s">
        <v>135</v>
      </c>
      <c r="F87" s="245"/>
      <c r="G87" s="245"/>
      <c r="H87" s="245"/>
      <c r="L87" s="32"/>
    </row>
    <row r="88" spans="2:12" s="1" customFormat="1" ht="12" customHeight="1">
      <c r="B88" s="32"/>
      <c r="C88" s="27" t="s">
        <v>2470</v>
      </c>
      <c r="L88" s="32"/>
    </row>
    <row r="89" spans="2:12" s="1" customFormat="1" ht="16.5" customHeight="1">
      <c r="B89" s="32"/>
      <c r="E89" s="206" t="str">
        <f>E11</f>
        <v>65 - D.1.4.3 - Vzduchotechnika</v>
      </c>
      <c r="F89" s="245"/>
      <c r="G89" s="245"/>
      <c r="H89" s="245"/>
      <c r="L89" s="32"/>
    </row>
    <row r="90" spans="2:12" s="1" customFormat="1" ht="6.95" customHeight="1">
      <c r="B90" s="32"/>
      <c r="L90" s="32"/>
    </row>
    <row r="91" spans="2:12" s="1" customFormat="1" ht="12" customHeight="1">
      <c r="B91" s="32"/>
      <c r="C91" s="27" t="s">
        <v>20</v>
      </c>
      <c r="F91" s="25" t="str">
        <f>F14</f>
        <v xml:space="preserve"> </v>
      </c>
      <c r="I91" s="27" t="s">
        <v>22</v>
      </c>
      <c r="J91" s="52" t="str">
        <f>IF(J14="","",J14)</f>
        <v>11. 8. 2025</v>
      </c>
      <c r="L91" s="32"/>
    </row>
    <row r="92" spans="2:12" s="1" customFormat="1" ht="6.95" customHeight="1">
      <c r="B92" s="32"/>
      <c r="L92" s="32"/>
    </row>
    <row r="93" spans="2:12" s="1" customFormat="1" ht="15.2" customHeight="1">
      <c r="B93" s="32"/>
      <c r="C93" s="27" t="s">
        <v>24</v>
      </c>
      <c r="F93" s="25" t="str">
        <f>E17</f>
        <v xml:space="preserve"> </v>
      </c>
      <c r="I93" s="27" t="s">
        <v>29</v>
      </c>
      <c r="J93" s="30" t="str">
        <f>E23</f>
        <v xml:space="preserve"> </v>
      </c>
      <c r="L93" s="32"/>
    </row>
    <row r="94" spans="2:12" s="1" customFormat="1" ht="15.2" customHeight="1">
      <c r="B94" s="32"/>
      <c r="C94" s="27" t="s">
        <v>27</v>
      </c>
      <c r="F94" s="25" t="str">
        <f>IF(E20="","",E20)</f>
        <v>Vyplň údaj</v>
      </c>
      <c r="I94" s="27" t="s">
        <v>31</v>
      </c>
      <c r="J94" s="30" t="str">
        <f>E26</f>
        <v xml:space="preserve"> </v>
      </c>
      <c r="L94" s="32"/>
    </row>
    <row r="95" spans="2:12" s="1" customFormat="1" ht="10.35" customHeight="1">
      <c r="B95" s="32"/>
      <c r="L95" s="32"/>
    </row>
    <row r="96" spans="2:12" s="1" customFormat="1" ht="29.25" customHeight="1">
      <c r="B96" s="32"/>
      <c r="C96" s="105" t="s">
        <v>137</v>
      </c>
      <c r="D96" s="97"/>
      <c r="E96" s="97"/>
      <c r="F96" s="97"/>
      <c r="G96" s="97"/>
      <c r="H96" s="97"/>
      <c r="I96" s="97"/>
      <c r="J96" s="106" t="s">
        <v>138</v>
      </c>
      <c r="K96" s="97"/>
      <c r="L96" s="32"/>
    </row>
    <row r="97" spans="2:47" s="1" customFormat="1" ht="10.35" customHeight="1">
      <c r="B97" s="32"/>
      <c r="L97" s="32"/>
    </row>
    <row r="98" spans="2:47" s="1" customFormat="1" ht="22.9" customHeight="1">
      <c r="B98" s="32"/>
      <c r="C98" s="107" t="s">
        <v>139</v>
      </c>
      <c r="J98" s="66">
        <f>J122</f>
        <v>0</v>
      </c>
      <c r="L98" s="32"/>
      <c r="AU98" s="17" t="s">
        <v>140</v>
      </c>
    </row>
    <row r="99" spans="2:47" s="8" customFormat="1" ht="24.95" customHeight="1">
      <c r="B99" s="108"/>
      <c r="D99" s="109" t="s">
        <v>2472</v>
      </c>
      <c r="E99" s="110"/>
      <c r="F99" s="110"/>
      <c r="G99" s="110"/>
      <c r="H99" s="110"/>
      <c r="I99" s="110"/>
      <c r="J99" s="111">
        <f>J123</f>
        <v>0</v>
      </c>
      <c r="L99" s="108"/>
    </row>
    <row r="100" spans="2:47" s="8" customFormat="1" ht="24.95" customHeight="1">
      <c r="B100" s="108"/>
      <c r="D100" s="109" t="s">
        <v>3012</v>
      </c>
      <c r="E100" s="110"/>
      <c r="F100" s="110"/>
      <c r="G100" s="110"/>
      <c r="H100" s="110"/>
      <c r="I100" s="110"/>
      <c r="J100" s="111">
        <f>J128</f>
        <v>0</v>
      </c>
      <c r="L100" s="108"/>
    </row>
    <row r="101" spans="2:47" s="1" customFormat="1" ht="21.75" customHeight="1">
      <c r="B101" s="32"/>
      <c r="L101" s="32"/>
    </row>
    <row r="102" spans="2:47" s="1" customFormat="1" ht="6.95" customHeight="1">
      <c r="B102" s="44"/>
      <c r="C102" s="45"/>
      <c r="D102" s="45"/>
      <c r="E102" s="45"/>
      <c r="F102" s="45"/>
      <c r="G102" s="45"/>
      <c r="H102" s="45"/>
      <c r="I102" s="45"/>
      <c r="J102" s="45"/>
      <c r="K102" s="45"/>
      <c r="L102" s="32"/>
    </row>
    <row r="106" spans="2:47" s="1" customFormat="1" ht="6.95" customHeight="1">
      <c r="B106" s="46"/>
      <c r="C106" s="47"/>
      <c r="D106" s="47"/>
      <c r="E106" s="47"/>
      <c r="F106" s="47"/>
      <c r="G106" s="47"/>
      <c r="H106" s="47"/>
      <c r="I106" s="47"/>
      <c r="J106" s="47"/>
      <c r="K106" s="47"/>
      <c r="L106" s="32"/>
    </row>
    <row r="107" spans="2:47" s="1" customFormat="1" ht="24.95" customHeight="1">
      <c r="B107" s="32"/>
      <c r="C107" s="21" t="s">
        <v>172</v>
      </c>
      <c r="L107" s="32"/>
    </row>
    <row r="108" spans="2:47" s="1" customFormat="1" ht="6.95" customHeight="1">
      <c r="B108" s="32"/>
      <c r="L108" s="32"/>
    </row>
    <row r="109" spans="2:47" s="1" customFormat="1" ht="12" customHeight="1">
      <c r="B109" s="32"/>
      <c r="C109" s="27" t="s">
        <v>16</v>
      </c>
      <c r="L109" s="32"/>
    </row>
    <row r="110" spans="2:47" s="1" customFormat="1" ht="16.5" customHeight="1">
      <c r="B110" s="32"/>
      <c r="E110" s="243" t="str">
        <f>E7</f>
        <v>I-20002 - Modernizace bytových domů ul. Šenovská 65,67 a 69</v>
      </c>
      <c r="F110" s="244"/>
      <c r="G110" s="244"/>
      <c r="H110" s="244"/>
      <c r="L110" s="32"/>
    </row>
    <row r="111" spans="2:47" ht="12" customHeight="1">
      <c r="B111" s="20"/>
      <c r="C111" s="27" t="s">
        <v>134</v>
      </c>
      <c r="L111" s="20"/>
    </row>
    <row r="112" spans="2:47" s="1" customFormat="1" ht="16.5" customHeight="1">
      <c r="B112" s="32"/>
      <c r="E112" s="243" t="s">
        <v>135</v>
      </c>
      <c r="F112" s="245"/>
      <c r="G112" s="245"/>
      <c r="H112" s="245"/>
      <c r="L112" s="32"/>
    </row>
    <row r="113" spans="2:65" s="1" customFormat="1" ht="12" customHeight="1">
      <c r="B113" s="32"/>
      <c r="C113" s="27" t="s">
        <v>2470</v>
      </c>
      <c r="L113" s="32"/>
    </row>
    <row r="114" spans="2:65" s="1" customFormat="1" ht="16.5" customHeight="1">
      <c r="B114" s="32"/>
      <c r="E114" s="206" t="str">
        <f>E11</f>
        <v>65 - D.1.4.3 - Vzduchotechnika</v>
      </c>
      <c r="F114" s="245"/>
      <c r="G114" s="245"/>
      <c r="H114" s="245"/>
      <c r="L114" s="32"/>
    </row>
    <row r="115" spans="2:65" s="1" customFormat="1" ht="6.95" customHeight="1">
      <c r="B115" s="32"/>
      <c r="L115" s="32"/>
    </row>
    <row r="116" spans="2:65" s="1" customFormat="1" ht="12" customHeight="1">
      <c r="B116" s="32"/>
      <c r="C116" s="27" t="s">
        <v>20</v>
      </c>
      <c r="F116" s="25" t="str">
        <f>F14</f>
        <v xml:space="preserve"> </v>
      </c>
      <c r="I116" s="27" t="s">
        <v>22</v>
      </c>
      <c r="J116" s="52" t="str">
        <f>IF(J14="","",J14)</f>
        <v>11. 8. 2025</v>
      </c>
      <c r="L116" s="32"/>
    </row>
    <row r="117" spans="2:65" s="1" customFormat="1" ht="6.95" customHeight="1">
      <c r="B117" s="32"/>
      <c r="L117" s="32"/>
    </row>
    <row r="118" spans="2:65" s="1" customFormat="1" ht="15.2" customHeight="1">
      <c r="B118" s="32"/>
      <c r="C118" s="27" t="s">
        <v>24</v>
      </c>
      <c r="F118" s="25" t="str">
        <f>E17</f>
        <v xml:space="preserve"> </v>
      </c>
      <c r="I118" s="27" t="s">
        <v>29</v>
      </c>
      <c r="J118" s="30" t="str">
        <f>E23</f>
        <v xml:space="preserve"> </v>
      </c>
      <c r="L118" s="32"/>
    </row>
    <row r="119" spans="2:65" s="1" customFormat="1" ht="15.2" customHeight="1">
      <c r="B119" s="32"/>
      <c r="C119" s="27" t="s">
        <v>27</v>
      </c>
      <c r="F119" s="25" t="str">
        <f>IF(E20="","",E20)</f>
        <v>Vyplň údaj</v>
      </c>
      <c r="I119" s="27" t="s">
        <v>31</v>
      </c>
      <c r="J119" s="30" t="str">
        <f>E26</f>
        <v xml:space="preserve"> </v>
      </c>
      <c r="L119" s="32"/>
    </row>
    <row r="120" spans="2:65" s="1" customFormat="1" ht="10.35" customHeight="1">
      <c r="B120" s="32"/>
      <c r="L120" s="32"/>
    </row>
    <row r="121" spans="2:65" s="10" customFormat="1" ht="29.25" customHeight="1">
      <c r="B121" s="116"/>
      <c r="C121" s="117" t="s">
        <v>173</v>
      </c>
      <c r="D121" s="118" t="s">
        <v>58</v>
      </c>
      <c r="E121" s="118" t="s">
        <v>54</v>
      </c>
      <c r="F121" s="118" t="s">
        <v>55</v>
      </c>
      <c r="G121" s="118" t="s">
        <v>174</v>
      </c>
      <c r="H121" s="118" t="s">
        <v>175</v>
      </c>
      <c r="I121" s="118" t="s">
        <v>176</v>
      </c>
      <c r="J121" s="119" t="s">
        <v>138</v>
      </c>
      <c r="K121" s="120" t="s">
        <v>177</v>
      </c>
      <c r="L121" s="116"/>
      <c r="M121" s="59" t="s">
        <v>1</v>
      </c>
      <c r="N121" s="60" t="s">
        <v>37</v>
      </c>
      <c r="O121" s="60" t="s">
        <v>178</v>
      </c>
      <c r="P121" s="60" t="s">
        <v>179</v>
      </c>
      <c r="Q121" s="60" t="s">
        <v>180</v>
      </c>
      <c r="R121" s="60" t="s">
        <v>181</v>
      </c>
      <c r="S121" s="60" t="s">
        <v>182</v>
      </c>
      <c r="T121" s="61" t="s">
        <v>183</v>
      </c>
    </row>
    <row r="122" spans="2:65" s="1" customFormat="1" ht="22.9" customHeight="1">
      <c r="B122" s="32"/>
      <c r="C122" s="64" t="s">
        <v>184</v>
      </c>
      <c r="J122" s="121">
        <f>BK122</f>
        <v>0</v>
      </c>
      <c r="L122" s="32"/>
      <c r="M122" s="62"/>
      <c r="N122" s="53"/>
      <c r="O122" s="53"/>
      <c r="P122" s="122">
        <f>P123+P128</f>
        <v>0</v>
      </c>
      <c r="Q122" s="53"/>
      <c r="R122" s="122">
        <f>R123+R128</f>
        <v>0</v>
      </c>
      <c r="S122" s="53"/>
      <c r="T122" s="123">
        <f>T123+T128</f>
        <v>0</v>
      </c>
      <c r="AT122" s="17" t="s">
        <v>72</v>
      </c>
      <c r="AU122" s="17" t="s">
        <v>140</v>
      </c>
      <c r="BK122" s="124">
        <f>BK123+BK128</f>
        <v>0</v>
      </c>
    </row>
    <row r="123" spans="2:65" s="11" customFormat="1" ht="25.9" customHeight="1">
      <c r="B123" s="125"/>
      <c r="D123" s="126" t="s">
        <v>72</v>
      </c>
      <c r="E123" s="127" t="s">
        <v>2480</v>
      </c>
      <c r="F123" s="127" t="s">
        <v>2459</v>
      </c>
      <c r="I123" s="128"/>
      <c r="J123" s="129">
        <f>BK123</f>
        <v>0</v>
      </c>
      <c r="L123" s="125"/>
      <c r="M123" s="130"/>
      <c r="P123" s="131">
        <f>SUM(P124:P127)</f>
        <v>0</v>
      </c>
      <c r="R123" s="131">
        <f>SUM(R124:R127)</f>
        <v>0</v>
      </c>
      <c r="T123" s="132">
        <f>SUM(T124:T127)</f>
        <v>0</v>
      </c>
      <c r="AR123" s="126" t="s">
        <v>80</v>
      </c>
      <c r="AT123" s="133" t="s">
        <v>72</v>
      </c>
      <c r="AU123" s="133" t="s">
        <v>73</v>
      </c>
      <c r="AY123" s="126" t="s">
        <v>187</v>
      </c>
      <c r="BK123" s="134">
        <f>SUM(BK124:BK127)</f>
        <v>0</v>
      </c>
    </row>
    <row r="124" spans="2:65" s="1" customFormat="1" ht="24.2" customHeight="1">
      <c r="B124" s="32"/>
      <c r="C124" s="137" t="s">
        <v>80</v>
      </c>
      <c r="D124" s="137" t="s">
        <v>189</v>
      </c>
      <c r="E124" s="138" t="s">
        <v>2481</v>
      </c>
      <c r="F124" s="139" t="s">
        <v>3013</v>
      </c>
      <c r="G124" s="140" t="s">
        <v>2463</v>
      </c>
      <c r="H124" s="141">
        <v>16</v>
      </c>
      <c r="I124" s="142"/>
      <c r="J124" s="143">
        <f>ROUND(I124*H124,2)</f>
        <v>0</v>
      </c>
      <c r="K124" s="144"/>
      <c r="L124" s="32"/>
      <c r="M124" s="145" t="s">
        <v>1</v>
      </c>
      <c r="N124" s="146" t="s">
        <v>38</v>
      </c>
      <c r="P124" s="147">
        <f>O124*H124</f>
        <v>0</v>
      </c>
      <c r="Q124" s="147">
        <v>0</v>
      </c>
      <c r="R124" s="147">
        <f>Q124*H124</f>
        <v>0</v>
      </c>
      <c r="S124" s="147">
        <v>0</v>
      </c>
      <c r="T124" s="148">
        <f>S124*H124</f>
        <v>0</v>
      </c>
      <c r="AR124" s="149" t="s">
        <v>193</v>
      </c>
      <c r="AT124" s="149" t="s">
        <v>189</v>
      </c>
      <c r="AU124" s="149" t="s">
        <v>80</v>
      </c>
      <c r="AY124" s="17" t="s">
        <v>187</v>
      </c>
      <c r="BE124" s="150">
        <f>IF(N124="základní",J124,0)</f>
        <v>0</v>
      </c>
      <c r="BF124" s="150">
        <f>IF(N124="snížená",J124,0)</f>
        <v>0</v>
      </c>
      <c r="BG124" s="150">
        <f>IF(N124="zákl. přenesená",J124,0)</f>
        <v>0</v>
      </c>
      <c r="BH124" s="150">
        <f>IF(N124="sníž. přenesená",J124,0)</f>
        <v>0</v>
      </c>
      <c r="BI124" s="150">
        <f>IF(N124="nulová",J124,0)</f>
        <v>0</v>
      </c>
      <c r="BJ124" s="17" t="s">
        <v>80</v>
      </c>
      <c r="BK124" s="150">
        <f>ROUND(I124*H124,2)</f>
        <v>0</v>
      </c>
      <c r="BL124" s="17" t="s">
        <v>193</v>
      </c>
      <c r="BM124" s="149" t="s">
        <v>84</v>
      </c>
    </row>
    <row r="125" spans="2:65" s="1" customFormat="1" ht="24.2" customHeight="1">
      <c r="B125" s="32"/>
      <c r="C125" s="137" t="s">
        <v>84</v>
      </c>
      <c r="D125" s="137" t="s">
        <v>189</v>
      </c>
      <c r="E125" s="138" t="s">
        <v>2483</v>
      </c>
      <c r="F125" s="139" t="s">
        <v>3014</v>
      </c>
      <c r="G125" s="140" t="s">
        <v>2463</v>
      </c>
      <c r="H125" s="141">
        <v>8</v>
      </c>
      <c r="I125" s="142"/>
      <c r="J125" s="143">
        <f>ROUND(I125*H125,2)</f>
        <v>0</v>
      </c>
      <c r="K125" s="144"/>
      <c r="L125" s="32"/>
      <c r="M125" s="145" t="s">
        <v>1</v>
      </c>
      <c r="N125" s="146" t="s">
        <v>38</v>
      </c>
      <c r="P125" s="147">
        <f>O125*H125</f>
        <v>0</v>
      </c>
      <c r="Q125" s="147">
        <v>0</v>
      </c>
      <c r="R125" s="147">
        <f>Q125*H125</f>
        <v>0</v>
      </c>
      <c r="S125" s="147">
        <v>0</v>
      </c>
      <c r="T125" s="148">
        <f>S125*H125</f>
        <v>0</v>
      </c>
      <c r="AR125" s="149" t="s">
        <v>193</v>
      </c>
      <c r="AT125" s="149" t="s">
        <v>189</v>
      </c>
      <c r="AU125" s="149" t="s">
        <v>80</v>
      </c>
      <c r="AY125" s="17" t="s">
        <v>187</v>
      </c>
      <c r="BE125" s="150">
        <f>IF(N125="základní",J125,0)</f>
        <v>0</v>
      </c>
      <c r="BF125" s="150">
        <f>IF(N125="snížená",J125,0)</f>
        <v>0</v>
      </c>
      <c r="BG125" s="150">
        <f>IF(N125="zákl. přenesená",J125,0)</f>
        <v>0</v>
      </c>
      <c r="BH125" s="150">
        <f>IF(N125="sníž. přenesená",J125,0)</f>
        <v>0</v>
      </c>
      <c r="BI125" s="150">
        <f>IF(N125="nulová",J125,0)</f>
        <v>0</v>
      </c>
      <c r="BJ125" s="17" t="s">
        <v>80</v>
      </c>
      <c r="BK125" s="150">
        <f>ROUND(I125*H125,2)</f>
        <v>0</v>
      </c>
      <c r="BL125" s="17" t="s">
        <v>193</v>
      </c>
      <c r="BM125" s="149" t="s">
        <v>193</v>
      </c>
    </row>
    <row r="126" spans="2:65" s="1" customFormat="1" ht="24.2" customHeight="1">
      <c r="B126" s="32"/>
      <c r="C126" s="137" t="s">
        <v>210</v>
      </c>
      <c r="D126" s="137" t="s">
        <v>189</v>
      </c>
      <c r="E126" s="138" t="s">
        <v>2485</v>
      </c>
      <c r="F126" s="139" t="s">
        <v>3015</v>
      </c>
      <c r="G126" s="140" t="s">
        <v>2463</v>
      </c>
      <c r="H126" s="141">
        <v>4</v>
      </c>
      <c r="I126" s="142"/>
      <c r="J126" s="143">
        <f>ROUND(I126*H126,2)</f>
        <v>0</v>
      </c>
      <c r="K126" s="144"/>
      <c r="L126" s="32"/>
      <c r="M126" s="145" t="s">
        <v>1</v>
      </c>
      <c r="N126" s="146" t="s">
        <v>38</v>
      </c>
      <c r="P126" s="147">
        <f>O126*H126</f>
        <v>0</v>
      </c>
      <c r="Q126" s="147">
        <v>0</v>
      </c>
      <c r="R126" s="147">
        <f>Q126*H126</f>
        <v>0</v>
      </c>
      <c r="S126" s="147">
        <v>0</v>
      </c>
      <c r="T126" s="148">
        <f>S126*H126</f>
        <v>0</v>
      </c>
      <c r="AR126" s="149" t="s">
        <v>193</v>
      </c>
      <c r="AT126" s="149" t="s">
        <v>189</v>
      </c>
      <c r="AU126" s="149" t="s">
        <v>80</v>
      </c>
      <c r="AY126" s="17" t="s">
        <v>187</v>
      </c>
      <c r="BE126" s="150">
        <f>IF(N126="základní",J126,0)</f>
        <v>0</v>
      </c>
      <c r="BF126" s="150">
        <f>IF(N126="snížená",J126,0)</f>
        <v>0</v>
      </c>
      <c r="BG126" s="150">
        <f>IF(N126="zákl. přenesená",J126,0)</f>
        <v>0</v>
      </c>
      <c r="BH126" s="150">
        <f>IF(N126="sníž. přenesená",J126,0)</f>
        <v>0</v>
      </c>
      <c r="BI126" s="150">
        <f>IF(N126="nulová",J126,0)</f>
        <v>0</v>
      </c>
      <c r="BJ126" s="17" t="s">
        <v>80</v>
      </c>
      <c r="BK126" s="150">
        <f>ROUND(I126*H126,2)</f>
        <v>0</v>
      </c>
      <c r="BL126" s="17" t="s">
        <v>193</v>
      </c>
      <c r="BM126" s="149" t="s">
        <v>226</v>
      </c>
    </row>
    <row r="127" spans="2:65" s="1" customFormat="1" ht="24.2" customHeight="1">
      <c r="B127" s="32"/>
      <c r="C127" s="137" t="s">
        <v>193</v>
      </c>
      <c r="D127" s="137" t="s">
        <v>189</v>
      </c>
      <c r="E127" s="138" t="s">
        <v>3016</v>
      </c>
      <c r="F127" s="139" t="s">
        <v>3017</v>
      </c>
      <c r="G127" s="140" t="s">
        <v>2463</v>
      </c>
      <c r="H127" s="141">
        <v>16</v>
      </c>
      <c r="I127" s="142"/>
      <c r="J127" s="143">
        <f>ROUND(I127*H127,2)</f>
        <v>0</v>
      </c>
      <c r="K127" s="144"/>
      <c r="L127" s="32"/>
      <c r="M127" s="145" t="s">
        <v>1</v>
      </c>
      <c r="N127" s="146" t="s">
        <v>38</v>
      </c>
      <c r="P127" s="147">
        <f>O127*H127</f>
        <v>0</v>
      </c>
      <c r="Q127" s="147">
        <v>0</v>
      </c>
      <c r="R127" s="147">
        <f>Q127*H127</f>
        <v>0</v>
      </c>
      <c r="S127" s="147">
        <v>0</v>
      </c>
      <c r="T127" s="148">
        <f>S127*H127</f>
        <v>0</v>
      </c>
      <c r="AR127" s="149" t="s">
        <v>193</v>
      </c>
      <c r="AT127" s="149" t="s">
        <v>189</v>
      </c>
      <c r="AU127" s="149" t="s">
        <v>80</v>
      </c>
      <c r="AY127" s="17" t="s">
        <v>187</v>
      </c>
      <c r="BE127" s="150">
        <f>IF(N127="základní",J127,0)</f>
        <v>0</v>
      </c>
      <c r="BF127" s="150">
        <f>IF(N127="snížená",J127,0)</f>
        <v>0</v>
      </c>
      <c r="BG127" s="150">
        <f>IF(N127="zákl. přenesená",J127,0)</f>
        <v>0</v>
      </c>
      <c r="BH127" s="150">
        <f>IF(N127="sníž. přenesená",J127,0)</f>
        <v>0</v>
      </c>
      <c r="BI127" s="150">
        <f>IF(N127="nulová",J127,0)</f>
        <v>0</v>
      </c>
      <c r="BJ127" s="17" t="s">
        <v>80</v>
      </c>
      <c r="BK127" s="150">
        <f>ROUND(I127*H127,2)</f>
        <v>0</v>
      </c>
      <c r="BL127" s="17" t="s">
        <v>193</v>
      </c>
      <c r="BM127" s="149" t="s">
        <v>242</v>
      </c>
    </row>
    <row r="128" spans="2:65" s="11" customFormat="1" ht="25.9" customHeight="1">
      <c r="B128" s="125"/>
      <c r="D128" s="126" t="s">
        <v>72</v>
      </c>
      <c r="E128" s="127" t="s">
        <v>3018</v>
      </c>
      <c r="F128" s="127" t="s">
        <v>93</v>
      </c>
      <c r="I128" s="128"/>
      <c r="J128" s="129">
        <f>BK128</f>
        <v>0</v>
      </c>
      <c r="L128" s="125"/>
      <c r="M128" s="130"/>
      <c r="P128" s="131">
        <f>SUM(P129:P143)</f>
        <v>0</v>
      </c>
      <c r="R128" s="131">
        <f>SUM(R129:R143)</f>
        <v>0</v>
      </c>
      <c r="T128" s="132">
        <f>SUM(T129:T143)</f>
        <v>0</v>
      </c>
      <c r="AR128" s="126" t="s">
        <v>84</v>
      </c>
      <c r="AT128" s="133" t="s">
        <v>72</v>
      </c>
      <c r="AU128" s="133" t="s">
        <v>73</v>
      </c>
      <c r="AY128" s="126" t="s">
        <v>187</v>
      </c>
      <c r="BK128" s="134">
        <f>SUM(BK129:BK143)</f>
        <v>0</v>
      </c>
    </row>
    <row r="129" spans="2:65" s="1" customFormat="1" ht="16.5" customHeight="1">
      <c r="B129" s="32"/>
      <c r="C129" s="137" t="s">
        <v>221</v>
      </c>
      <c r="D129" s="137" t="s">
        <v>189</v>
      </c>
      <c r="E129" s="138" t="s">
        <v>3019</v>
      </c>
      <c r="F129" s="139" t="s">
        <v>3020</v>
      </c>
      <c r="G129" s="140" t="s">
        <v>2514</v>
      </c>
      <c r="H129" s="141">
        <v>1</v>
      </c>
      <c r="I129" s="142"/>
      <c r="J129" s="143">
        <f t="shared" ref="J129:J143" si="0">ROUND(I129*H129,2)</f>
        <v>0</v>
      </c>
      <c r="K129" s="144"/>
      <c r="L129" s="32"/>
      <c r="M129" s="145" t="s">
        <v>1</v>
      </c>
      <c r="N129" s="146" t="s">
        <v>38</v>
      </c>
      <c r="P129" s="147">
        <f t="shared" ref="P129:P143" si="1">O129*H129</f>
        <v>0</v>
      </c>
      <c r="Q129" s="147">
        <v>0</v>
      </c>
      <c r="R129" s="147">
        <f t="shared" ref="R129:R143" si="2">Q129*H129</f>
        <v>0</v>
      </c>
      <c r="S129" s="147">
        <v>0</v>
      </c>
      <c r="T129" s="148">
        <f t="shared" ref="T129:T143" si="3">S129*H129</f>
        <v>0</v>
      </c>
      <c r="AR129" s="149" t="s">
        <v>287</v>
      </c>
      <c r="AT129" s="149" t="s">
        <v>189</v>
      </c>
      <c r="AU129" s="149" t="s">
        <v>80</v>
      </c>
      <c r="AY129" s="17" t="s">
        <v>187</v>
      </c>
      <c r="BE129" s="150">
        <f t="shared" ref="BE129:BE143" si="4">IF(N129="základní",J129,0)</f>
        <v>0</v>
      </c>
      <c r="BF129" s="150">
        <f t="shared" ref="BF129:BF143" si="5">IF(N129="snížená",J129,0)</f>
        <v>0</v>
      </c>
      <c r="BG129" s="150">
        <f t="shared" ref="BG129:BG143" si="6">IF(N129="zákl. přenesená",J129,0)</f>
        <v>0</v>
      </c>
      <c r="BH129" s="150">
        <f t="shared" ref="BH129:BH143" si="7">IF(N129="sníž. přenesená",J129,0)</f>
        <v>0</v>
      </c>
      <c r="BI129" s="150">
        <f t="shared" ref="BI129:BI143" si="8">IF(N129="nulová",J129,0)</f>
        <v>0</v>
      </c>
      <c r="BJ129" s="17" t="s">
        <v>80</v>
      </c>
      <c r="BK129" s="150">
        <f t="shared" ref="BK129:BK143" si="9">ROUND(I129*H129,2)</f>
        <v>0</v>
      </c>
      <c r="BL129" s="17" t="s">
        <v>287</v>
      </c>
      <c r="BM129" s="149" t="s">
        <v>255</v>
      </c>
    </row>
    <row r="130" spans="2:65" s="1" customFormat="1" ht="16.5" customHeight="1">
      <c r="B130" s="32"/>
      <c r="C130" s="137" t="s">
        <v>226</v>
      </c>
      <c r="D130" s="137" t="s">
        <v>189</v>
      </c>
      <c r="E130" s="138" t="s">
        <v>3021</v>
      </c>
      <c r="F130" s="139" t="s">
        <v>3022</v>
      </c>
      <c r="G130" s="140" t="s">
        <v>2514</v>
      </c>
      <c r="H130" s="141">
        <v>1</v>
      </c>
      <c r="I130" s="142"/>
      <c r="J130" s="143">
        <f t="shared" si="0"/>
        <v>0</v>
      </c>
      <c r="K130" s="144"/>
      <c r="L130" s="32"/>
      <c r="M130" s="145" t="s">
        <v>1</v>
      </c>
      <c r="N130" s="146" t="s">
        <v>38</v>
      </c>
      <c r="P130" s="147">
        <f t="shared" si="1"/>
        <v>0</v>
      </c>
      <c r="Q130" s="147">
        <v>0</v>
      </c>
      <c r="R130" s="147">
        <f t="shared" si="2"/>
        <v>0</v>
      </c>
      <c r="S130" s="147">
        <v>0</v>
      </c>
      <c r="T130" s="148">
        <f t="shared" si="3"/>
        <v>0</v>
      </c>
      <c r="AR130" s="149" t="s">
        <v>287</v>
      </c>
      <c r="AT130" s="149" t="s">
        <v>189</v>
      </c>
      <c r="AU130" s="149" t="s">
        <v>80</v>
      </c>
      <c r="AY130" s="17" t="s">
        <v>187</v>
      </c>
      <c r="BE130" s="150">
        <f t="shared" si="4"/>
        <v>0</v>
      </c>
      <c r="BF130" s="150">
        <f t="shared" si="5"/>
        <v>0</v>
      </c>
      <c r="BG130" s="150">
        <f t="shared" si="6"/>
        <v>0</v>
      </c>
      <c r="BH130" s="150">
        <f t="shared" si="7"/>
        <v>0</v>
      </c>
      <c r="BI130" s="150">
        <f t="shared" si="8"/>
        <v>0</v>
      </c>
      <c r="BJ130" s="17" t="s">
        <v>80</v>
      </c>
      <c r="BK130" s="150">
        <f t="shared" si="9"/>
        <v>0</v>
      </c>
      <c r="BL130" s="17" t="s">
        <v>287</v>
      </c>
      <c r="BM130" s="149" t="s">
        <v>8</v>
      </c>
    </row>
    <row r="131" spans="2:65" s="1" customFormat="1" ht="24.2" customHeight="1">
      <c r="B131" s="32"/>
      <c r="C131" s="137" t="s">
        <v>233</v>
      </c>
      <c r="D131" s="137" t="s">
        <v>189</v>
      </c>
      <c r="E131" s="138" t="s">
        <v>3023</v>
      </c>
      <c r="F131" s="139" t="s">
        <v>3024</v>
      </c>
      <c r="G131" s="140" t="s">
        <v>2517</v>
      </c>
      <c r="H131" s="141">
        <v>5</v>
      </c>
      <c r="I131" s="142"/>
      <c r="J131" s="143">
        <f t="shared" si="0"/>
        <v>0</v>
      </c>
      <c r="K131" s="144"/>
      <c r="L131" s="32"/>
      <c r="M131" s="145" t="s">
        <v>1</v>
      </c>
      <c r="N131" s="146" t="s">
        <v>38</v>
      </c>
      <c r="P131" s="147">
        <f t="shared" si="1"/>
        <v>0</v>
      </c>
      <c r="Q131" s="147">
        <v>0</v>
      </c>
      <c r="R131" s="147">
        <f t="shared" si="2"/>
        <v>0</v>
      </c>
      <c r="S131" s="147">
        <v>0</v>
      </c>
      <c r="T131" s="148">
        <f t="shared" si="3"/>
        <v>0</v>
      </c>
      <c r="AR131" s="149" t="s">
        <v>287</v>
      </c>
      <c r="AT131" s="149" t="s">
        <v>189</v>
      </c>
      <c r="AU131" s="149" t="s">
        <v>80</v>
      </c>
      <c r="AY131" s="17" t="s">
        <v>187</v>
      </c>
      <c r="BE131" s="150">
        <f t="shared" si="4"/>
        <v>0</v>
      </c>
      <c r="BF131" s="150">
        <f t="shared" si="5"/>
        <v>0</v>
      </c>
      <c r="BG131" s="150">
        <f t="shared" si="6"/>
        <v>0</v>
      </c>
      <c r="BH131" s="150">
        <f t="shared" si="7"/>
        <v>0</v>
      </c>
      <c r="BI131" s="150">
        <f t="shared" si="8"/>
        <v>0</v>
      </c>
      <c r="BJ131" s="17" t="s">
        <v>80</v>
      </c>
      <c r="BK131" s="150">
        <f t="shared" si="9"/>
        <v>0</v>
      </c>
      <c r="BL131" s="17" t="s">
        <v>287</v>
      </c>
      <c r="BM131" s="149" t="s">
        <v>274</v>
      </c>
    </row>
    <row r="132" spans="2:65" s="1" customFormat="1" ht="16.5" customHeight="1">
      <c r="B132" s="32"/>
      <c r="C132" s="137" t="s">
        <v>242</v>
      </c>
      <c r="D132" s="137" t="s">
        <v>189</v>
      </c>
      <c r="E132" s="138" t="s">
        <v>3025</v>
      </c>
      <c r="F132" s="139" t="s">
        <v>3026</v>
      </c>
      <c r="G132" s="140" t="s">
        <v>2517</v>
      </c>
      <c r="H132" s="141">
        <v>10</v>
      </c>
      <c r="I132" s="142"/>
      <c r="J132" s="143">
        <f t="shared" si="0"/>
        <v>0</v>
      </c>
      <c r="K132" s="144"/>
      <c r="L132" s="32"/>
      <c r="M132" s="145" t="s">
        <v>1</v>
      </c>
      <c r="N132" s="146" t="s">
        <v>38</v>
      </c>
      <c r="P132" s="147">
        <f t="shared" si="1"/>
        <v>0</v>
      </c>
      <c r="Q132" s="147">
        <v>0</v>
      </c>
      <c r="R132" s="147">
        <f t="shared" si="2"/>
        <v>0</v>
      </c>
      <c r="S132" s="147">
        <v>0</v>
      </c>
      <c r="T132" s="148">
        <f t="shared" si="3"/>
        <v>0</v>
      </c>
      <c r="AR132" s="149" t="s">
        <v>287</v>
      </c>
      <c r="AT132" s="149" t="s">
        <v>189</v>
      </c>
      <c r="AU132" s="149" t="s">
        <v>80</v>
      </c>
      <c r="AY132" s="17" t="s">
        <v>187</v>
      </c>
      <c r="BE132" s="150">
        <f t="shared" si="4"/>
        <v>0</v>
      </c>
      <c r="BF132" s="150">
        <f t="shared" si="5"/>
        <v>0</v>
      </c>
      <c r="BG132" s="150">
        <f t="shared" si="6"/>
        <v>0</v>
      </c>
      <c r="BH132" s="150">
        <f t="shared" si="7"/>
        <v>0</v>
      </c>
      <c r="BI132" s="150">
        <f t="shared" si="8"/>
        <v>0</v>
      </c>
      <c r="BJ132" s="17" t="s">
        <v>80</v>
      </c>
      <c r="BK132" s="150">
        <f t="shared" si="9"/>
        <v>0</v>
      </c>
      <c r="BL132" s="17" t="s">
        <v>287</v>
      </c>
      <c r="BM132" s="149" t="s">
        <v>287</v>
      </c>
    </row>
    <row r="133" spans="2:65" s="1" customFormat="1" ht="24.2" customHeight="1">
      <c r="B133" s="32"/>
      <c r="C133" s="137" t="s">
        <v>251</v>
      </c>
      <c r="D133" s="137" t="s">
        <v>189</v>
      </c>
      <c r="E133" s="138" t="s">
        <v>3027</v>
      </c>
      <c r="F133" s="139" t="s">
        <v>3028</v>
      </c>
      <c r="G133" s="140" t="s">
        <v>245</v>
      </c>
      <c r="H133" s="141">
        <v>4.5</v>
      </c>
      <c r="I133" s="142"/>
      <c r="J133" s="143">
        <f t="shared" si="0"/>
        <v>0</v>
      </c>
      <c r="K133" s="144"/>
      <c r="L133" s="32"/>
      <c r="M133" s="145" t="s">
        <v>1</v>
      </c>
      <c r="N133" s="146" t="s">
        <v>38</v>
      </c>
      <c r="P133" s="147">
        <f t="shared" si="1"/>
        <v>0</v>
      </c>
      <c r="Q133" s="147">
        <v>0</v>
      </c>
      <c r="R133" s="147">
        <f t="shared" si="2"/>
        <v>0</v>
      </c>
      <c r="S133" s="147">
        <v>0</v>
      </c>
      <c r="T133" s="148">
        <f t="shared" si="3"/>
        <v>0</v>
      </c>
      <c r="AR133" s="149" t="s">
        <v>287</v>
      </c>
      <c r="AT133" s="149" t="s">
        <v>189</v>
      </c>
      <c r="AU133" s="149" t="s">
        <v>80</v>
      </c>
      <c r="AY133" s="17" t="s">
        <v>187</v>
      </c>
      <c r="BE133" s="150">
        <f t="shared" si="4"/>
        <v>0</v>
      </c>
      <c r="BF133" s="150">
        <f t="shared" si="5"/>
        <v>0</v>
      </c>
      <c r="BG133" s="150">
        <f t="shared" si="6"/>
        <v>0</v>
      </c>
      <c r="BH133" s="150">
        <f t="shared" si="7"/>
        <v>0</v>
      </c>
      <c r="BI133" s="150">
        <f t="shared" si="8"/>
        <v>0</v>
      </c>
      <c r="BJ133" s="17" t="s">
        <v>80</v>
      </c>
      <c r="BK133" s="150">
        <f t="shared" si="9"/>
        <v>0</v>
      </c>
      <c r="BL133" s="17" t="s">
        <v>287</v>
      </c>
      <c r="BM133" s="149" t="s">
        <v>297</v>
      </c>
    </row>
    <row r="134" spans="2:65" s="1" customFormat="1" ht="16.5" customHeight="1">
      <c r="B134" s="32"/>
      <c r="C134" s="137" t="s">
        <v>255</v>
      </c>
      <c r="D134" s="137" t="s">
        <v>189</v>
      </c>
      <c r="E134" s="138" t="s">
        <v>3029</v>
      </c>
      <c r="F134" s="139" t="s">
        <v>3030</v>
      </c>
      <c r="G134" s="140" t="s">
        <v>2517</v>
      </c>
      <c r="H134" s="141">
        <v>16</v>
      </c>
      <c r="I134" s="142"/>
      <c r="J134" s="143">
        <f t="shared" si="0"/>
        <v>0</v>
      </c>
      <c r="K134" s="144"/>
      <c r="L134" s="32"/>
      <c r="M134" s="145" t="s">
        <v>1</v>
      </c>
      <c r="N134" s="146" t="s">
        <v>38</v>
      </c>
      <c r="P134" s="147">
        <f t="shared" si="1"/>
        <v>0</v>
      </c>
      <c r="Q134" s="147">
        <v>0</v>
      </c>
      <c r="R134" s="147">
        <f t="shared" si="2"/>
        <v>0</v>
      </c>
      <c r="S134" s="147">
        <v>0</v>
      </c>
      <c r="T134" s="148">
        <f t="shared" si="3"/>
        <v>0</v>
      </c>
      <c r="AR134" s="149" t="s">
        <v>287</v>
      </c>
      <c r="AT134" s="149" t="s">
        <v>189</v>
      </c>
      <c r="AU134" s="149" t="s">
        <v>80</v>
      </c>
      <c r="AY134" s="17" t="s">
        <v>187</v>
      </c>
      <c r="BE134" s="150">
        <f t="shared" si="4"/>
        <v>0</v>
      </c>
      <c r="BF134" s="150">
        <f t="shared" si="5"/>
        <v>0</v>
      </c>
      <c r="BG134" s="150">
        <f t="shared" si="6"/>
        <v>0</v>
      </c>
      <c r="BH134" s="150">
        <f t="shared" si="7"/>
        <v>0</v>
      </c>
      <c r="BI134" s="150">
        <f t="shared" si="8"/>
        <v>0</v>
      </c>
      <c r="BJ134" s="17" t="s">
        <v>80</v>
      </c>
      <c r="BK134" s="150">
        <f t="shared" si="9"/>
        <v>0</v>
      </c>
      <c r="BL134" s="17" t="s">
        <v>287</v>
      </c>
      <c r="BM134" s="149" t="s">
        <v>312</v>
      </c>
    </row>
    <row r="135" spans="2:65" s="1" customFormat="1" ht="21.75" customHeight="1">
      <c r="B135" s="32"/>
      <c r="C135" s="137" t="s">
        <v>261</v>
      </c>
      <c r="D135" s="137" t="s">
        <v>189</v>
      </c>
      <c r="E135" s="138" t="s">
        <v>3031</v>
      </c>
      <c r="F135" s="139" t="s">
        <v>3032</v>
      </c>
      <c r="G135" s="140" t="s">
        <v>397</v>
      </c>
      <c r="H135" s="141">
        <v>5</v>
      </c>
      <c r="I135" s="142"/>
      <c r="J135" s="143">
        <f t="shared" si="0"/>
        <v>0</v>
      </c>
      <c r="K135" s="144"/>
      <c r="L135" s="32"/>
      <c r="M135" s="145" t="s">
        <v>1</v>
      </c>
      <c r="N135" s="146" t="s">
        <v>38</v>
      </c>
      <c r="P135" s="147">
        <f t="shared" si="1"/>
        <v>0</v>
      </c>
      <c r="Q135" s="147">
        <v>0</v>
      </c>
      <c r="R135" s="147">
        <f t="shared" si="2"/>
        <v>0</v>
      </c>
      <c r="S135" s="147">
        <v>0</v>
      </c>
      <c r="T135" s="148">
        <f t="shared" si="3"/>
        <v>0</v>
      </c>
      <c r="AR135" s="149" t="s">
        <v>287</v>
      </c>
      <c r="AT135" s="149" t="s">
        <v>189</v>
      </c>
      <c r="AU135" s="149" t="s">
        <v>80</v>
      </c>
      <c r="AY135" s="17" t="s">
        <v>187</v>
      </c>
      <c r="BE135" s="150">
        <f t="shared" si="4"/>
        <v>0</v>
      </c>
      <c r="BF135" s="150">
        <f t="shared" si="5"/>
        <v>0</v>
      </c>
      <c r="BG135" s="150">
        <f t="shared" si="6"/>
        <v>0</v>
      </c>
      <c r="BH135" s="150">
        <f t="shared" si="7"/>
        <v>0</v>
      </c>
      <c r="BI135" s="150">
        <f t="shared" si="8"/>
        <v>0</v>
      </c>
      <c r="BJ135" s="17" t="s">
        <v>80</v>
      </c>
      <c r="BK135" s="150">
        <f t="shared" si="9"/>
        <v>0</v>
      </c>
      <c r="BL135" s="17" t="s">
        <v>287</v>
      </c>
      <c r="BM135" s="149" t="s">
        <v>325</v>
      </c>
    </row>
    <row r="136" spans="2:65" s="1" customFormat="1" ht="16.5" customHeight="1">
      <c r="B136" s="32"/>
      <c r="C136" s="137" t="s">
        <v>8</v>
      </c>
      <c r="D136" s="137" t="s">
        <v>189</v>
      </c>
      <c r="E136" s="138" t="s">
        <v>3033</v>
      </c>
      <c r="F136" s="139" t="s">
        <v>3034</v>
      </c>
      <c r="G136" s="140" t="s">
        <v>2517</v>
      </c>
      <c r="H136" s="141">
        <v>8</v>
      </c>
      <c r="I136" s="142"/>
      <c r="J136" s="143">
        <f t="shared" si="0"/>
        <v>0</v>
      </c>
      <c r="K136" s="144"/>
      <c r="L136" s="32"/>
      <c r="M136" s="145" t="s">
        <v>1</v>
      </c>
      <c r="N136" s="146" t="s">
        <v>38</v>
      </c>
      <c r="P136" s="147">
        <f t="shared" si="1"/>
        <v>0</v>
      </c>
      <c r="Q136" s="147">
        <v>0</v>
      </c>
      <c r="R136" s="147">
        <f t="shared" si="2"/>
        <v>0</v>
      </c>
      <c r="S136" s="147">
        <v>0</v>
      </c>
      <c r="T136" s="148">
        <f t="shared" si="3"/>
        <v>0</v>
      </c>
      <c r="AR136" s="149" t="s">
        <v>287</v>
      </c>
      <c r="AT136" s="149" t="s">
        <v>189</v>
      </c>
      <c r="AU136" s="149" t="s">
        <v>80</v>
      </c>
      <c r="AY136" s="17" t="s">
        <v>187</v>
      </c>
      <c r="BE136" s="150">
        <f t="shared" si="4"/>
        <v>0</v>
      </c>
      <c r="BF136" s="150">
        <f t="shared" si="5"/>
        <v>0</v>
      </c>
      <c r="BG136" s="150">
        <f t="shared" si="6"/>
        <v>0</v>
      </c>
      <c r="BH136" s="150">
        <f t="shared" si="7"/>
        <v>0</v>
      </c>
      <c r="BI136" s="150">
        <f t="shared" si="8"/>
        <v>0</v>
      </c>
      <c r="BJ136" s="17" t="s">
        <v>80</v>
      </c>
      <c r="BK136" s="150">
        <f t="shared" si="9"/>
        <v>0</v>
      </c>
      <c r="BL136" s="17" t="s">
        <v>287</v>
      </c>
      <c r="BM136" s="149" t="s">
        <v>343</v>
      </c>
    </row>
    <row r="137" spans="2:65" s="1" customFormat="1" ht="21.75" customHeight="1">
      <c r="B137" s="32"/>
      <c r="C137" s="137" t="s">
        <v>270</v>
      </c>
      <c r="D137" s="137" t="s">
        <v>189</v>
      </c>
      <c r="E137" s="138" t="s">
        <v>3035</v>
      </c>
      <c r="F137" s="139" t="s">
        <v>3036</v>
      </c>
      <c r="G137" s="140" t="s">
        <v>397</v>
      </c>
      <c r="H137" s="141">
        <v>30</v>
      </c>
      <c r="I137" s="142"/>
      <c r="J137" s="143">
        <f t="shared" si="0"/>
        <v>0</v>
      </c>
      <c r="K137" s="144"/>
      <c r="L137" s="32"/>
      <c r="M137" s="145" t="s">
        <v>1</v>
      </c>
      <c r="N137" s="146" t="s">
        <v>38</v>
      </c>
      <c r="P137" s="147">
        <f t="shared" si="1"/>
        <v>0</v>
      </c>
      <c r="Q137" s="147">
        <v>0</v>
      </c>
      <c r="R137" s="147">
        <f t="shared" si="2"/>
        <v>0</v>
      </c>
      <c r="S137" s="147">
        <v>0</v>
      </c>
      <c r="T137" s="148">
        <f t="shared" si="3"/>
        <v>0</v>
      </c>
      <c r="AR137" s="149" t="s">
        <v>287</v>
      </c>
      <c r="AT137" s="149" t="s">
        <v>189</v>
      </c>
      <c r="AU137" s="149" t="s">
        <v>80</v>
      </c>
      <c r="AY137" s="17" t="s">
        <v>187</v>
      </c>
      <c r="BE137" s="150">
        <f t="shared" si="4"/>
        <v>0</v>
      </c>
      <c r="BF137" s="150">
        <f t="shared" si="5"/>
        <v>0</v>
      </c>
      <c r="BG137" s="150">
        <f t="shared" si="6"/>
        <v>0</v>
      </c>
      <c r="BH137" s="150">
        <f t="shared" si="7"/>
        <v>0</v>
      </c>
      <c r="BI137" s="150">
        <f t="shared" si="8"/>
        <v>0</v>
      </c>
      <c r="BJ137" s="17" t="s">
        <v>80</v>
      </c>
      <c r="BK137" s="150">
        <f t="shared" si="9"/>
        <v>0</v>
      </c>
      <c r="BL137" s="17" t="s">
        <v>287</v>
      </c>
      <c r="BM137" s="149" t="s">
        <v>354</v>
      </c>
    </row>
    <row r="138" spans="2:65" s="1" customFormat="1" ht="16.5" customHeight="1">
      <c r="B138" s="32"/>
      <c r="C138" s="137" t="s">
        <v>274</v>
      </c>
      <c r="D138" s="137" t="s">
        <v>189</v>
      </c>
      <c r="E138" s="138" t="s">
        <v>3037</v>
      </c>
      <c r="F138" s="139" t="s">
        <v>3038</v>
      </c>
      <c r="G138" s="140" t="s">
        <v>2517</v>
      </c>
      <c r="H138" s="141">
        <v>4</v>
      </c>
      <c r="I138" s="142"/>
      <c r="J138" s="143">
        <f t="shared" si="0"/>
        <v>0</v>
      </c>
      <c r="K138" s="144"/>
      <c r="L138" s="32"/>
      <c r="M138" s="145" t="s">
        <v>1</v>
      </c>
      <c r="N138" s="146" t="s">
        <v>38</v>
      </c>
      <c r="P138" s="147">
        <f t="shared" si="1"/>
        <v>0</v>
      </c>
      <c r="Q138" s="147">
        <v>0</v>
      </c>
      <c r="R138" s="147">
        <f t="shared" si="2"/>
        <v>0</v>
      </c>
      <c r="S138" s="147">
        <v>0</v>
      </c>
      <c r="T138" s="148">
        <f t="shared" si="3"/>
        <v>0</v>
      </c>
      <c r="AR138" s="149" t="s">
        <v>287</v>
      </c>
      <c r="AT138" s="149" t="s">
        <v>189</v>
      </c>
      <c r="AU138" s="149" t="s">
        <v>80</v>
      </c>
      <c r="AY138" s="17" t="s">
        <v>187</v>
      </c>
      <c r="BE138" s="150">
        <f t="shared" si="4"/>
        <v>0</v>
      </c>
      <c r="BF138" s="150">
        <f t="shared" si="5"/>
        <v>0</v>
      </c>
      <c r="BG138" s="150">
        <f t="shared" si="6"/>
        <v>0</v>
      </c>
      <c r="BH138" s="150">
        <f t="shared" si="7"/>
        <v>0</v>
      </c>
      <c r="BI138" s="150">
        <f t="shared" si="8"/>
        <v>0</v>
      </c>
      <c r="BJ138" s="17" t="s">
        <v>80</v>
      </c>
      <c r="BK138" s="150">
        <f t="shared" si="9"/>
        <v>0</v>
      </c>
      <c r="BL138" s="17" t="s">
        <v>287</v>
      </c>
      <c r="BM138" s="149" t="s">
        <v>366</v>
      </c>
    </row>
    <row r="139" spans="2:65" s="1" customFormat="1" ht="16.5" customHeight="1">
      <c r="B139" s="32"/>
      <c r="C139" s="137" t="s">
        <v>279</v>
      </c>
      <c r="D139" s="137" t="s">
        <v>189</v>
      </c>
      <c r="E139" s="138" t="s">
        <v>3039</v>
      </c>
      <c r="F139" s="139" t="s">
        <v>3040</v>
      </c>
      <c r="G139" s="140" t="s">
        <v>2517</v>
      </c>
      <c r="H139" s="141">
        <v>8</v>
      </c>
      <c r="I139" s="142"/>
      <c r="J139" s="143">
        <f t="shared" si="0"/>
        <v>0</v>
      </c>
      <c r="K139" s="144"/>
      <c r="L139" s="32"/>
      <c r="M139" s="145" t="s">
        <v>1</v>
      </c>
      <c r="N139" s="146" t="s">
        <v>38</v>
      </c>
      <c r="P139" s="147">
        <f t="shared" si="1"/>
        <v>0</v>
      </c>
      <c r="Q139" s="147">
        <v>0</v>
      </c>
      <c r="R139" s="147">
        <f t="shared" si="2"/>
        <v>0</v>
      </c>
      <c r="S139" s="147">
        <v>0</v>
      </c>
      <c r="T139" s="148">
        <f t="shared" si="3"/>
        <v>0</v>
      </c>
      <c r="AR139" s="149" t="s">
        <v>287</v>
      </c>
      <c r="AT139" s="149" t="s">
        <v>189</v>
      </c>
      <c r="AU139" s="149" t="s">
        <v>80</v>
      </c>
      <c r="AY139" s="17" t="s">
        <v>187</v>
      </c>
      <c r="BE139" s="150">
        <f t="shared" si="4"/>
        <v>0</v>
      </c>
      <c r="BF139" s="150">
        <f t="shared" si="5"/>
        <v>0</v>
      </c>
      <c r="BG139" s="150">
        <f t="shared" si="6"/>
        <v>0</v>
      </c>
      <c r="BH139" s="150">
        <f t="shared" si="7"/>
        <v>0</v>
      </c>
      <c r="BI139" s="150">
        <f t="shared" si="8"/>
        <v>0</v>
      </c>
      <c r="BJ139" s="17" t="s">
        <v>80</v>
      </c>
      <c r="BK139" s="150">
        <f t="shared" si="9"/>
        <v>0</v>
      </c>
      <c r="BL139" s="17" t="s">
        <v>287</v>
      </c>
      <c r="BM139" s="149" t="s">
        <v>375</v>
      </c>
    </row>
    <row r="140" spans="2:65" s="1" customFormat="1" ht="16.5" customHeight="1">
      <c r="B140" s="32"/>
      <c r="C140" s="137" t="s">
        <v>287</v>
      </c>
      <c r="D140" s="137" t="s">
        <v>189</v>
      </c>
      <c r="E140" s="138" t="s">
        <v>3041</v>
      </c>
      <c r="F140" s="139" t="s">
        <v>3042</v>
      </c>
      <c r="G140" s="140" t="s">
        <v>2517</v>
      </c>
      <c r="H140" s="141">
        <v>4</v>
      </c>
      <c r="I140" s="142"/>
      <c r="J140" s="143">
        <f t="shared" si="0"/>
        <v>0</v>
      </c>
      <c r="K140" s="144"/>
      <c r="L140" s="32"/>
      <c r="M140" s="145" t="s">
        <v>1</v>
      </c>
      <c r="N140" s="146" t="s">
        <v>38</v>
      </c>
      <c r="P140" s="147">
        <f t="shared" si="1"/>
        <v>0</v>
      </c>
      <c r="Q140" s="147">
        <v>0</v>
      </c>
      <c r="R140" s="147">
        <f t="shared" si="2"/>
        <v>0</v>
      </c>
      <c r="S140" s="147">
        <v>0</v>
      </c>
      <c r="T140" s="148">
        <f t="shared" si="3"/>
        <v>0</v>
      </c>
      <c r="AR140" s="149" t="s">
        <v>287</v>
      </c>
      <c r="AT140" s="149" t="s">
        <v>189</v>
      </c>
      <c r="AU140" s="149" t="s">
        <v>80</v>
      </c>
      <c r="AY140" s="17" t="s">
        <v>187</v>
      </c>
      <c r="BE140" s="150">
        <f t="shared" si="4"/>
        <v>0</v>
      </c>
      <c r="BF140" s="150">
        <f t="shared" si="5"/>
        <v>0</v>
      </c>
      <c r="BG140" s="150">
        <f t="shared" si="6"/>
        <v>0</v>
      </c>
      <c r="BH140" s="150">
        <f t="shared" si="7"/>
        <v>0</v>
      </c>
      <c r="BI140" s="150">
        <f t="shared" si="8"/>
        <v>0</v>
      </c>
      <c r="BJ140" s="17" t="s">
        <v>80</v>
      </c>
      <c r="BK140" s="150">
        <f t="shared" si="9"/>
        <v>0</v>
      </c>
      <c r="BL140" s="17" t="s">
        <v>287</v>
      </c>
      <c r="BM140" s="149" t="s">
        <v>388</v>
      </c>
    </row>
    <row r="141" spans="2:65" s="1" customFormat="1" ht="24.2" customHeight="1">
      <c r="B141" s="32"/>
      <c r="C141" s="137" t="s">
        <v>293</v>
      </c>
      <c r="D141" s="137" t="s">
        <v>189</v>
      </c>
      <c r="E141" s="138" t="s">
        <v>3043</v>
      </c>
      <c r="F141" s="139" t="s">
        <v>3044</v>
      </c>
      <c r="G141" s="140" t="s">
        <v>2517</v>
      </c>
      <c r="H141" s="141">
        <v>4</v>
      </c>
      <c r="I141" s="142"/>
      <c r="J141" s="143">
        <f t="shared" si="0"/>
        <v>0</v>
      </c>
      <c r="K141" s="144"/>
      <c r="L141" s="32"/>
      <c r="M141" s="145" t="s">
        <v>1</v>
      </c>
      <c r="N141" s="146" t="s">
        <v>38</v>
      </c>
      <c r="P141" s="147">
        <f t="shared" si="1"/>
        <v>0</v>
      </c>
      <c r="Q141" s="147">
        <v>0</v>
      </c>
      <c r="R141" s="147">
        <f t="shared" si="2"/>
        <v>0</v>
      </c>
      <c r="S141" s="147">
        <v>0</v>
      </c>
      <c r="T141" s="148">
        <f t="shared" si="3"/>
        <v>0</v>
      </c>
      <c r="AR141" s="149" t="s">
        <v>287</v>
      </c>
      <c r="AT141" s="149" t="s">
        <v>189</v>
      </c>
      <c r="AU141" s="149" t="s">
        <v>80</v>
      </c>
      <c r="AY141" s="17" t="s">
        <v>187</v>
      </c>
      <c r="BE141" s="150">
        <f t="shared" si="4"/>
        <v>0</v>
      </c>
      <c r="BF141" s="150">
        <f t="shared" si="5"/>
        <v>0</v>
      </c>
      <c r="BG141" s="150">
        <f t="shared" si="6"/>
        <v>0</v>
      </c>
      <c r="BH141" s="150">
        <f t="shared" si="7"/>
        <v>0</v>
      </c>
      <c r="BI141" s="150">
        <f t="shared" si="8"/>
        <v>0</v>
      </c>
      <c r="BJ141" s="17" t="s">
        <v>80</v>
      </c>
      <c r="BK141" s="150">
        <f t="shared" si="9"/>
        <v>0</v>
      </c>
      <c r="BL141" s="17" t="s">
        <v>287</v>
      </c>
      <c r="BM141" s="149" t="s">
        <v>403</v>
      </c>
    </row>
    <row r="142" spans="2:65" s="1" customFormat="1" ht="24.2" customHeight="1">
      <c r="B142" s="32"/>
      <c r="C142" s="137" t="s">
        <v>297</v>
      </c>
      <c r="D142" s="137" t="s">
        <v>189</v>
      </c>
      <c r="E142" s="138" t="s">
        <v>3045</v>
      </c>
      <c r="F142" s="139" t="s">
        <v>3046</v>
      </c>
      <c r="G142" s="140" t="s">
        <v>397</v>
      </c>
      <c r="H142" s="141">
        <v>5</v>
      </c>
      <c r="I142" s="142"/>
      <c r="J142" s="143">
        <f t="shared" si="0"/>
        <v>0</v>
      </c>
      <c r="K142" s="144"/>
      <c r="L142" s="32"/>
      <c r="M142" s="145" t="s">
        <v>1</v>
      </c>
      <c r="N142" s="146" t="s">
        <v>38</v>
      </c>
      <c r="P142" s="147">
        <f t="shared" si="1"/>
        <v>0</v>
      </c>
      <c r="Q142" s="147">
        <v>0</v>
      </c>
      <c r="R142" s="147">
        <f t="shared" si="2"/>
        <v>0</v>
      </c>
      <c r="S142" s="147">
        <v>0</v>
      </c>
      <c r="T142" s="148">
        <f t="shared" si="3"/>
        <v>0</v>
      </c>
      <c r="AR142" s="149" t="s">
        <v>287</v>
      </c>
      <c r="AT142" s="149" t="s">
        <v>189</v>
      </c>
      <c r="AU142" s="149" t="s">
        <v>80</v>
      </c>
      <c r="AY142" s="17" t="s">
        <v>187</v>
      </c>
      <c r="BE142" s="150">
        <f t="shared" si="4"/>
        <v>0</v>
      </c>
      <c r="BF142" s="150">
        <f t="shared" si="5"/>
        <v>0</v>
      </c>
      <c r="BG142" s="150">
        <f t="shared" si="6"/>
        <v>0</v>
      </c>
      <c r="BH142" s="150">
        <f t="shared" si="7"/>
        <v>0</v>
      </c>
      <c r="BI142" s="150">
        <f t="shared" si="8"/>
        <v>0</v>
      </c>
      <c r="BJ142" s="17" t="s">
        <v>80</v>
      </c>
      <c r="BK142" s="150">
        <f t="shared" si="9"/>
        <v>0</v>
      </c>
      <c r="BL142" s="17" t="s">
        <v>287</v>
      </c>
      <c r="BM142" s="149" t="s">
        <v>415</v>
      </c>
    </row>
    <row r="143" spans="2:65" s="1" customFormat="1" ht="16.5" customHeight="1">
      <c r="B143" s="32"/>
      <c r="C143" s="137" t="s">
        <v>303</v>
      </c>
      <c r="D143" s="137" t="s">
        <v>189</v>
      </c>
      <c r="E143" s="138" t="s">
        <v>3047</v>
      </c>
      <c r="F143" s="139" t="s">
        <v>3048</v>
      </c>
      <c r="G143" s="140" t="s">
        <v>2509</v>
      </c>
      <c r="H143" s="198"/>
      <c r="I143" s="142"/>
      <c r="J143" s="143">
        <f t="shared" si="0"/>
        <v>0</v>
      </c>
      <c r="K143" s="144"/>
      <c r="L143" s="32"/>
      <c r="M143" s="193" t="s">
        <v>1</v>
      </c>
      <c r="N143" s="194" t="s">
        <v>38</v>
      </c>
      <c r="O143" s="195"/>
      <c r="P143" s="196">
        <f t="shared" si="1"/>
        <v>0</v>
      </c>
      <c r="Q143" s="196">
        <v>0</v>
      </c>
      <c r="R143" s="196">
        <f t="shared" si="2"/>
        <v>0</v>
      </c>
      <c r="S143" s="196">
        <v>0</v>
      </c>
      <c r="T143" s="197">
        <f t="shared" si="3"/>
        <v>0</v>
      </c>
      <c r="AR143" s="149" t="s">
        <v>287</v>
      </c>
      <c r="AT143" s="149" t="s">
        <v>189</v>
      </c>
      <c r="AU143" s="149" t="s">
        <v>80</v>
      </c>
      <c r="AY143" s="17" t="s">
        <v>187</v>
      </c>
      <c r="BE143" s="150">
        <f t="shared" si="4"/>
        <v>0</v>
      </c>
      <c r="BF143" s="150">
        <f t="shared" si="5"/>
        <v>0</v>
      </c>
      <c r="BG143" s="150">
        <f t="shared" si="6"/>
        <v>0</v>
      </c>
      <c r="BH143" s="150">
        <f t="shared" si="7"/>
        <v>0</v>
      </c>
      <c r="BI143" s="150">
        <f t="shared" si="8"/>
        <v>0</v>
      </c>
      <c r="BJ143" s="17" t="s">
        <v>80</v>
      </c>
      <c r="BK143" s="150">
        <f t="shared" si="9"/>
        <v>0</v>
      </c>
      <c r="BL143" s="17" t="s">
        <v>287</v>
      </c>
      <c r="BM143" s="149" t="s">
        <v>423</v>
      </c>
    </row>
    <row r="144" spans="2:65" s="1" customFormat="1" ht="6.95" customHeight="1">
      <c r="B144" s="44"/>
      <c r="C144" s="45"/>
      <c r="D144" s="45"/>
      <c r="E144" s="45"/>
      <c r="F144" s="45"/>
      <c r="G144" s="45"/>
      <c r="H144" s="45"/>
      <c r="I144" s="45"/>
      <c r="J144" s="45"/>
      <c r="K144" s="45"/>
      <c r="L144" s="32"/>
    </row>
  </sheetData>
  <sheetProtection algorithmName="SHA-512" hashValue="Cd0AArldE7f1m2MsAKFAw3nOk2xgGo+/VItDGIqAdP59P8ashE1NBwuIwshfBcofm1HE/d4QmFaq3TdJBLmihQ==" saltValue="MskegapM3fusKJ4FmGCBv2zy4Ay0mnM1j+3JdQ/BeXaRTxjouxf2Agx42+rMZEMhcPnMBFLh371fb2h9TQ77eA==" spinCount="100000" sheet="1" objects="1" scenarios="1" formatColumns="0" formatRows="0" autoFilter="0"/>
  <autoFilter ref="C121:K143" xr:uid="{00000000-0009-0000-0000-000004000000}"/>
  <mergeCells count="12">
    <mergeCell ref="E114:H114"/>
    <mergeCell ref="L2:V2"/>
    <mergeCell ref="E85:H85"/>
    <mergeCell ref="E87:H87"/>
    <mergeCell ref="E89:H89"/>
    <mergeCell ref="E110:H110"/>
    <mergeCell ref="E112:H11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2331"/>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97</v>
      </c>
    </row>
    <row r="3" spans="2:46" ht="6.95" customHeight="1">
      <c r="B3" s="18"/>
      <c r="C3" s="19"/>
      <c r="D3" s="19"/>
      <c r="E3" s="19"/>
      <c r="F3" s="19"/>
      <c r="G3" s="19"/>
      <c r="H3" s="19"/>
      <c r="I3" s="19"/>
      <c r="J3" s="19"/>
      <c r="K3" s="19"/>
      <c r="L3" s="20"/>
      <c r="AT3" s="17" t="s">
        <v>80</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s="1" customFormat="1" ht="12" customHeight="1">
      <c r="B8" s="32"/>
      <c r="D8" s="27" t="s">
        <v>134</v>
      </c>
      <c r="L8" s="32"/>
    </row>
    <row r="9" spans="2:46" s="1" customFormat="1" ht="30" customHeight="1">
      <c r="B9" s="32"/>
      <c r="E9" s="206" t="s">
        <v>3049</v>
      </c>
      <c r="F9" s="245"/>
      <c r="G9" s="245"/>
      <c r="H9" s="245"/>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21</v>
      </c>
      <c r="I12" s="27" t="s">
        <v>22</v>
      </c>
      <c r="J12" s="52" t="str">
        <f>'Rekapitulace stavby'!AN8</f>
        <v>11. 8. 2025</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21</v>
      </c>
      <c r="I15" s="27" t="s">
        <v>26</v>
      </c>
      <c r="J15" s="25" t="s">
        <v>1</v>
      </c>
      <c r="L15" s="32"/>
    </row>
    <row r="16" spans="2:46" s="1" customFormat="1" ht="6.95" customHeight="1">
      <c r="B16" s="32"/>
      <c r="L16" s="32"/>
    </row>
    <row r="17" spans="2:12" s="1" customFormat="1" ht="12" customHeight="1">
      <c r="B17" s="32"/>
      <c r="D17" s="27" t="s">
        <v>27</v>
      </c>
      <c r="I17" s="27" t="s">
        <v>25</v>
      </c>
      <c r="J17" s="28" t="str">
        <f>'Rekapitulace stavby'!AN13</f>
        <v>Vyplň údaj</v>
      </c>
      <c r="L17" s="32"/>
    </row>
    <row r="18" spans="2:12" s="1" customFormat="1" ht="18" customHeight="1">
      <c r="B18" s="32"/>
      <c r="E18" s="246" t="str">
        <f>'Rekapitulace stavby'!E14</f>
        <v>Vyplň údaj</v>
      </c>
      <c r="F18" s="211"/>
      <c r="G18" s="211"/>
      <c r="H18" s="211"/>
      <c r="I18" s="27" t="s">
        <v>26</v>
      </c>
      <c r="J18" s="28" t="str">
        <f>'Rekapitulace stavby'!AN14</f>
        <v>Vyplň údaj</v>
      </c>
      <c r="L18" s="32"/>
    </row>
    <row r="19" spans="2:12" s="1" customFormat="1" ht="6.95" customHeight="1">
      <c r="B19" s="32"/>
      <c r="L19" s="32"/>
    </row>
    <row r="20" spans="2:12" s="1" customFormat="1" ht="12" customHeight="1">
      <c r="B20" s="32"/>
      <c r="D20" s="27" t="s">
        <v>29</v>
      </c>
      <c r="I20" s="27" t="s">
        <v>25</v>
      </c>
      <c r="J20" s="25" t="s">
        <v>1</v>
      </c>
      <c r="L20" s="32"/>
    </row>
    <row r="21" spans="2:12" s="1" customFormat="1" ht="18" customHeight="1">
      <c r="B21" s="32"/>
      <c r="E21" s="25" t="s">
        <v>21</v>
      </c>
      <c r="I21" s="27" t="s">
        <v>26</v>
      </c>
      <c r="J21" s="25" t="s">
        <v>1</v>
      </c>
      <c r="L21" s="32"/>
    </row>
    <row r="22" spans="2:12" s="1" customFormat="1" ht="6.95" customHeight="1">
      <c r="B22" s="32"/>
      <c r="L22" s="32"/>
    </row>
    <row r="23" spans="2:12" s="1" customFormat="1" ht="12" customHeight="1">
      <c r="B23" s="32"/>
      <c r="D23" s="27" t="s">
        <v>31</v>
      </c>
      <c r="I23" s="27" t="s">
        <v>25</v>
      </c>
      <c r="J23" s="25" t="s">
        <v>1</v>
      </c>
      <c r="L23" s="32"/>
    </row>
    <row r="24" spans="2:12" s="1" customFormat="1" ht="18" customHeight="1">
      <c r="B24" s="32"/>
      <c r="E24" s="25" t="s">
        <v>21</v>
      </c>
      <c r="I24" s="27" t="s">
        <v>26</v>
      </c>
      <c r="J24" s="25" t="s">
        <v>1</v>
      </c>
      <c r="L24" s="32"/>
    </row>
    <row r="25" spans="2:12" s="1" customFormat="1" ht="6.95" customHeight="1">
      <c r="B25" s="32"/>
      <c r="L25" s="32"/>
    </row>
    <row r="26" spans="2:12" s="1" customFormat="1" ht="12" customHeight="1">
      <c r="B26" s="32"/>
      <c r="D26" s="27" t="s">
        <v>32</v>
      </c>
      <c r="L26" s="32"/>
    </row>
    <row r="27" spans="2:12" s="7" customFormat="1" ht="16.5" customHeight="1">
      <c r="B27" s="94"/>
      <c r="E27" s="216" t="s">
        <v>1</v>
      </c>
      <c r="F27" s="216"/>
      <c r="G27" s="216"/>
      <c r="H27" s="216"/>
      <c r="L27" s="94"/>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5" t="s">
        <v>33</v>
      </c>
      <c r="J30" s="66">
        <f>ROUND(J147, 2)</f>
        <v>0</v>
      </c>
      <c r="L30" s="32"/>
    </row>
    <row r="31" spans="2:12" s="1" customFormat="1" ht="6.95" customHeight="1">
      <c r="B31" s="32"/>
      <c r="D31" s="53"/>
      <c r="E31" s="53"/>
      <c r="F31" s="53"/>
      <c r="G31" s="53"/>
      <c r="H31" s="53"/>
      <c r="I31" s="53"/>
      <c r="J31" s="53"/>
      <c r="K31" s="53"/>
      <c r="L31" s="32"/>
    </row>
    <row r="32" spans="2:12" s="1" customFormat="1" ht="14.45" customHeight="1">
      <c r="B32" s="32"/>
      <c r="F32" s="35" t="s">
        <v>35</v>
      </c>
      <c r="I32" s="35" t="s">
        <v>34</v>
      </c>
      <c r="J32" s="35" t="s">
        <v>36</v>
      </c>
      <c r="L32" s="32"/>
    </row>
    <row r="33" spans="2:12" s="1" customFormat="1" ht="14.45" customHeight="1">
      <c r="B33" s="32"/>
      <c r="D33" s="55" t="s">
        <v>37</v>
      </c>
      <c r="E33" s="27" t="s">
        <v>38</v>
      </c>
      <c r="F33" s="86">
        <f>ROUND((SUM(BE147:BE2330)),  2)</f>
        <v>0</v>
      </c>
      <c r="I33" s="96">
        <v>0.21</v>
      </c>
      <c r="J33" s="86">
        <f>ROUND(((SUM(BE147:BE2330))*I33),  2)</f>
        <v>0</v>
      </c>
      <c r="L33" s="32"/>
    </row>
    <row r="34" spans="2:12" s="1" customFormat="1" ht="14.45" customHeight="1">
      <c r="B34" s="32"/>
      <c r="E34" s="27" t="s">
        <v>39</v>
      </c>
      <c r="F34" s="86">
        <f>ROUND((SUM(BF147:BF2330)),  2)</f>
        <v>0</v>
      </c>
      <c r="I34" s="96">
        <v>0.12</v>
      </c>
      <c r="J34" s="86">
        <f>ROUND(((SUM(BF147:BF2330))*I34),  2)</f>
        <v>0</v>
      </c>
      <c r="L34" s="32"/>
    </row>
    <row r="35" spans="2:12" s="1" customFormat="1" ht="14.45" hidden="1" customHeight="1">
      <c r="B35" s="32"/>
      <c r="E35" s="27" t="s">
        <v>40</v>
      </c>
      <c r="F35" s="86">
        <f>ROUND((SUM(BG147:BG2330)),  2)</f>
        <v>0</v>
      </c>
      <c r="I35" s="96">
        <v>0.21</v>
      </c>
      <c r="J35" s="86">
        <f>0</f>
        <v>0</v>
      </c>
      <c r="L35" s="32"/>
    </row>
    <row r="36" spans="2:12" s="1" customFormat="1" ht="14.45" hidden="1" customHeight="1">
      <c r="B36" s="32"/>
      <c r="E36" s="27" t="s">
        <v>41</v>
      </c>
      <c r="F36" s="86">
        <f>ROUND((SUM(BH147:BH2330)),  2)</f>
        <v>0</v>
      </c>
      <c r="I36" s="96">
        <v>0.12</v>
      </c>
      <c r="J36" s="86">
        <f>0</f>
        <v>0</v>
      </c>
      <c r="L36" s="32"/>
    </row>
    <row r="37" spans="2:12" s="1" customFormat="1" ht="14.45" hidden="1" customHeight="1">
      <c r="B37" s="32"/>
      <c r="E37" s="27" t="s">
        <v>42</v>
      </c>
      <c r="F37" s="86">
        <f>ROUND((SUM(BI147:BI2330)),  2)</f>
        <v>0</v>
      </c>
      <c r="I37" s="96">
        <v>0</v>
      </c>
      <c r="J37" s="86">
        <f>0</f>
        <v>0</v>
      </c>
      <c r="L37" s="32"/>
    </row>
    <row r="38" spans="2:12" s="1" customFormat="1" ht="6.95" customHeight="1">
      <c r="B38" s="32"/>
      <c r="L38" s="32"/>
    </row>
    <row r="39" spans="2:12" s="1" customFormat="1" ht="25.35" customHeight="1">
      <c r="B39" s="32"/>
      <c r="C39" s="97"/>
      <c r="D39" s="98" t="s">
        <v>43</v>
      </c>
      <c r="E39" s="57"/>
      <c r="F39" s="57"/>
      <c r="G39" s="99" t="s">
        <v>44</v>
      </c>
      <c r="H39" s="100" t="s">
        <v>45</v>
      </c>
      <c r="I39" s="57"/>
      <c r="J39" s="101">
        <f>SUM(J30:J37)</f>
        <v>0</v>
      </c>
      <c r="K39" s="102"/>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136</v>
      </c>
      <c r="L82" s="32"/>
    </row>
    <row r="83" spans="2:47" s="1" customFormat="1" ht="6.95" customHeight="1">
      <c r="B83" s="32"/>
      <c r="L83" s="32"/>
    </row>
    <row r="84" spans="2:47" s="1" customFormat="1" ht="12" customHeight="1">
      <c r="B84" s="32"/>
      <c r="C84" s="27" t="s">
        <v>16</v>
      </c>
      <c r="L84" s="32"/>
    </row>
    <row r="85" spans="2:47" s="1" customFormat="1" ht="16.5" customHeight="1">
      <c r="B85" s="32"/>
      <c r="E85" s="243" t="str">
        <f>E7</f>
        <v>I-20002 - Modernizace bytových domů ul. Šenovská 65,67 a 69</v>
      </c>
      <c r="F85" s="244"/>
      <c r="G85" s="244"/>
      <c r="H85" s="244"/>
      <c r="L85" s="32"/>
    </row>
    <row r="86" spans="2:47" s="1" customFormat="1" ht="12" customHeight="1">
      <c r="B86" s="32"/>
      <c r="C86" s="27" t="s">
        <v>134</v>
      </c>
      <c r="L86" s="32"/>
    </row>
    <row r="87" spans="2:47" s="1" customFormat="1" ht="30" customHeight="1">
      <c r="B87" s="32"/>
      <c r="E87" s="206" t="str">
        <f>E9</f>
        <v>002 - 67 - 01.1 Soupis prací - stavební a konstrukční část</v>
      </c>
      <c r="F87" s="245"/>
      <c r="G87" s="245"/>
      <c r="H87" s="245"/>
      <c r="L87" s="32"/>
    </row>
    <row r="88" spans="2:47" s="1" customFormat="1" ht="6.95" customHeight="1">
      <c r="B88" s="32"/>
      <c r="L88" s="32"/>
    </row>
    <row r="89" spans="2:47" s="1" customFormat="1" ht="12" customHeight="1">
      <c r="B89" s="32"/>
      <c r="C89" s="27" t="s">
        <v>20</v>
      </c>
      <c r="F89" s="25" t="str">
        <f>F12</f>
        <v xml:space="preserve"> </v>
      </c>
      <c r="I89" s="27" t="s">
        <v>22</v>
      </c>
      <c r="J89" s="52" t="str">
        <f>IF(J12="","",J12)</f>
        <v>11. 8. 2025</v>
      </c>
      <c r="L89" s="32"/>
    </row>
    <row r="90" spans="2:47" s="1" customFormat="1" ht="6.95" customHeight="1">
      <c r="B90" s="32"/>
      <c r="L90" s="32"/>
    </row>
    <row r="91" spans="2:47" s="1" customFormat="1" ht="15.2" customHeight="1">
      <c r="B91" s="32"/>
      <c r="C91" s="27" t="s">
        <v>24</v>
      </c>
      <c r="F91" s="25" t="str">
        <f>E15</f>
        <v xml:space="preserve"> </v>
      </c>
      <c r="I91" s="27" t="s">
        <v>29</v>
      </c>
      <c r="J91" s="30" t="str">
        <f>E21</f>
        <v xml:space="preserve"> </v>
      </c>
      <c r="L91" s="32"/>
    </row>
    <row r="92" spans="2:47" s="1" customFormat="1" ht="15.2" customHeight="1">
      <c r="B92" s="32"/>
      <c r="C92" s="27" t="s">
        <v>27</v>
      </c>
      <c r="F92" s="25" t="str">
        <f>IF(E18="","",E18)</f>
        <v>Vyplň údaj</v>
      </c>
      <c r="I92" s="27" t="s">
        <v>31</v>
      </c>
      <c r="J92" s="30" t="str">
        <f>E24</f>
        <v xml:space="preserve"> </v>
      </c>
      <c r="L92" s="32"/>
    </row>
    <row r="93" spans="2:47" s="1" customFormat="1" ht="10.35" customHeight="1">
      <c r="B93" s="32"/>
      <c r="L93" s="32"/>
    </row>
    <row r="94" spans="2:47" s="1" customFormat="1" ht="29.25" customHeight="1">
      <c r="B94" s="32"/>
      <c r="C94" s="105" t="s">
        <v>137</v>
      </c>
      <c r="D94" s="97"/>
      <c r="E94" s="97"/>
      <c r="F94" s="97"/>
      <c r="G94" s="97"/>
      <c r="H94" s="97"/>
      <c r="I94" s="97"/>
      <c r="J94" s="106" t="s">
        <v>138</v>
      </c>
      <c r="K94" s="97"/>
      <c r="L94" s="32"/>
    </row>
    <row r="95" spans="2:47" s="1" customFormat="1" ht="10.35" customHeight="1">
      <c r="B95" s="32"/>
      <c r="L95" s="32"/>
    </row>
    <row r="96" spans="2:47" s="1" customFormat="1" ht="22.9" customHeight="1">
      <c r="B96" s="32"/>
      <c r="C96" s="107" t="s">
        <v>139</v>
      </c>
      <c r="J96" s="66">
        <f>J147</f>
        <v>0</v>
      </c>
      <c r="L96" s="32"/>
      <c r="AU96" s="17" t="s">
        <v>140</v>
      </c>
    </row>
    <row r="97" spans="2:12" s="8" customFormat="1" ht="24.95" customHeight="1">
      <c r="B97" s="108"/>
      <c r="D97" s="109" t="s">
        <v>141</v>
      </c>
      <c r="E97" s="110"/>
      <c r="F97" s="110"/>
      <c r="G97" s="110"/>
      <c r="H97" s="110"/>
      <c r="I97" s="110"/>
      <c r="J97" s="111">
        <f>J148</f>
        <v>0</v>
      </c>
      <c r="L97" s="108"/>
    </row>
    <row r="98" spans="2:12" s="9" customFormat="1" ht="19.899999999999999" customHeight="1">
      <c r="B98" s="112"/>
      <c r="D98" s="113" t="s">
        <v>142</v>
      </c>
      <c r="E98" s="114"/>
      <c r="F98" s="114"/>
      <c r="G98" s="114"/>
      <c r="H98" s="114"/>
      <c r="I98" s="114"/>
      <c r="J98" s="115">
        <f>J149</f>
        <v>0</v>
      </c>
      <c r="L98" s="112"/>
    </row>
    <row r="99" spans="2:12" s="9" customFormat="1" ht="19.899999999999999" customHeight="1">
      <c r="B99" s="112"/>
      <c r="D99" s="113" t="s">
        <v>143</v>
      </c>
      <c r="E99" s="114"/>
      <c r="F99" s="114"/>
      <c r="G99" s="114"/>
      <c r="H99" s="114"/>
      <c r="I99" s="114"/>
      <c r="J99" s="115">
        <f>J178</f>
        <v>0</v>
      </c>
      <c r="L99" s="112"/>
    </row>
    <row r="100" spans="2:12" s="9" customFormat="1" ht="19.899999999999999" customHeight="1">
      <c r="B100" s="112"/>
      <c r="D100" s="113" t="s">
        <v>144</v>
      </c>
      <c r="E100" s="114"/>
      <c r="F100" s="114"/>
      <c r="G100" s="114"/>
      <c r="H100" s="114"/>
      <c r="I100" s="114"/>
      <c r="J100" s="115">
        <f>J237</f>
        <v>0</v>
      </c>
      <c r="L100" s="112"/>
    </row>
    <row r="101" spans="2:12" s="9" customFormat="1" ht="19.899999999999999" customHeight="1">
      <c r="B101" s="112"/>
      <c r="D101" s="113" t="s">
        <v>145</v>
      </c>
      <c r="E101" s="114"/>
      <c r="F101" s="114"/>
      <c r="G101" s="114"/>
      <c r="H101" s="114"/>
      <c r="I101" s="114"/>
      <c r="J101" s="115">
        <f>J335</f>
        <v>0</v>
      </c>
      <c r="L101" s="112"/>
    </row>
    <row r="102" spans="2:12" s="9" customFormat="1" ht="19.899999999999999" customHeight="1">
      <c r="B102" s="112"/>
      <c r="D102" s="113" t="s">
        <v>146</v>
      </c>
      <c r="E102" s="114"/>
      <c r="F102" s="114"/>
      <c r="G102" s="114"/>
      <c r="H102" s="114"/>
      <c r="I102" s="114"/>
      <c r="J102" s="115">
        <f>J351</f>
        <v>0</v>
      </c>
      <c r="L102" s="112"/>
    </row>
    <row r="103" spans="2:12" s="9" customFormat="1" ht="19.899999999999999" customHeight="1">
      <c r="B103" s="112"/>
      <c r="D103" s="113" t="s">
        <v>147</v>
      </c>
      <c r="E103" s="114"/>
      <c r="F103" s="114"/>
      <c r="G103" s="114"/>
      <c r="H103" s="114"/>
      <c r="I103" s="114"/>
      <c r="J103" s="115">
        <f>J424</f>
        <v>0</v>
      </c>
      <c r="L103" s="112"/>
    </row>
    <row r="104" spans="2:12" s="9" customFormat="1" ht="19.899999999999999" customHeight="1">
      <c r="B104" s="112"/>
      <c r="D104" s="113" t="s">
        <v>148</v>
      </c>
      <c r="E104" s="114"/>
      <c r="F104" s="114"/>
      <c r="G104" s="114"/>
      <c r="H104" s="114"/>
      <c r="I104" s="114"/>
      <c r="J104" s="115">
        <f>J429</f>
        <v>0</v>
      </c>
      <c r="L104" s="112"/>
    </row>
    <row r="105" spans="2:12" s="9" customFormat="1" ht="19.899999999999999" customHeight="1">
      <c r="B105" s="112"/>
      <c r="D105" s="113" t="s">
        <v>149</v>
      </c>
      <c r="E105" s="114"/>
      <c r="F105" s="114"/>
      <c r="G105" s="114"/>
      <c r="H105" s="114"/>
      <c r="I105" s="114"/>
      <c r="J105" s="115">
        <f>J973</f>
        <v>0</v>
      </c>
      <c r="L105" s="112"/>
    </row>
    <row r="106" spans="2:12" s="9" customFormat="1" ht="19.899999999999999" customHeight="1">
      <c r="B106" s="112"/>
      <c r="D106" s="113" t="s">
        <v>150</v>
      </c>
      <c r="E106" s="114"/>
      <c r="F106" s="114"/>
      <c r="G106" s="114"/>
      <c r="H106" s="114"/>
      <c r="I106" s="114"/>
      <c r="J106" s="115">
        <f>J977</f>
        <v>0</v>
      </c>
      <c r="L106" s="112"/>
    </row>
    <row r="107" spans="2:12" s="9" customFormat="1" ht="19.899999999999999" customHeight="1">
      <c r="B107" s="112"/>
      <c r="D107" s="113" t="s">
        <v>151</v>
      </c>
      <c r="E107" s="114"/>
      <c r="F107" s="114"/>
      <c r="G107" s="114"/>
      <c r="H107" s="114"/>
      <c r="I107" s="114"/>
      <c r="J107" s="115">
        <f>J1352</f>
        <v>0</v>
      </c>
      <c r="L107" s="112"/>
    </row>
    <row r="108" spans="2:12" s="9" customFormat="1" ht="19.899999999999999" customHeight="1">
      <c r="B108" s="112"/>
      <c r="D108" s="113" t="s">
        <v>152</v>
      </c>
      <c r="E108" s="114"/>
      <c r="F108" s="114"/>
      <c r="G108" s="114"/>
      <c r="H108" s="114"/>
      <c r="I108" s="114"/>
      <c r="J108" s="115">
        <f>J1363</f>
        <v>0</v>
      </c>
      <c r="L108" s="112"/>
    </row>
    <row r="109" spans="2:12" s="8" customFormat="1" ht="24.95" customHeight="1">
      <c r="B109" s="108"/>
      <c r="D109" s="109" t="s">
        <v>153</v>
      </c>
      <c r="E109" s="110"/>
      <c r="F109" s="110"/>
      <c r="G109" s="110"/>
      <c r="H109" s="110"/>
      <c r="I109" s="110"/>
      <c r="J109" s="111">
        <f>J1366</f>
        <v>0</v>
      </c>
      <c r="L109" s="108"/>
    </row>
    <row r="110" spans="2:12" s="9" customFormat="1" ht="19.899999999999999" customHeight="1">
      <c r="B110" s="112"/>
      <c r="D110" s="113" t="s">
        <v>154</v>
      </c>
      <c r="E110" s="114"/>
      <c r="F110" s="114"/>
      <c r="G110" s="114"/>
      <c r="H110" s="114"/>
      <c r="I110" s="114"/>
      <c r="J110" s="115">
        <f>J1367</f>
        <v>0</v>
      </c>
      <c r="L110" s="112"/>
    </row>
    <row r="111" spans="2:12" s="9" customFormat="1" ht="19.899999999999999" customHeight="1">
      <c r="B111" s="112"/>
      <c r="D111" s="113" t="s">
        <v>155</v>
      </c>
      <c r="E111" s="114"/>
      <c r="F111" s="114"/>
      <c r="G111" s="114"/>
      <c r="H111" s="114"/>
      <c r="I111" s="114"/>
      <c r="J111" s="115">
        <f>J1372</f>
        <v>0</v>
      </c>
      <c r="L111" s="112"/>
    </row>
    <row r="112" spans="2:12" s="9" customFormat="1" ht="19.899999999999999" customHeight="1">
      <c r="B112" s="112"/>
      <c r="D112" s="113" t="s">
        <v>156</v>
      </c>
      <c r="E112" s="114"/>
      <c r="F112" s="114"/>
      <c r="G112" s="114"/>
      <c r="H112" s="114"/>
      <c r="I112" s="114"/>
      <c r="J112" s="115">
        <f>J1378</f>
        <v>0</v>
      </c>
      <c r="L112" s="112"/>
    </row>
    <row r="113" spans="2:12" s="9" customFormat="1" ht="19.899999999999999" customHeight="1">
      <c r="B113" s="112"/>
      <c r="D113" s="113" t="s">
        <v>157</v>
      </c>
      <c r="E113" s="114"/>
      <c r="F113" s="114"/>
      <c r="G113" s="114"/>
      <c r="H113" s="114"/>
      <c r="I113" s="114"/>
      <c r="J113" s="115">
        <f>J1390</f>
        <v>0</v>
      </c>
      <c r="L113" s="112"/>
    </row>
    <row r="114" spans="2:12" s="9" customFormat="1" ht="19.899999999999999" customHeight="1">
      <c r="B114" s="112"/>
      <c r="D114" s="113" t="s">
        <v>158</v>
      </c>
      <c r="E114" s="114"/>
      <c r="F114" s="114"/>
      <c r="G114" s="114"/>
      <c r="H114" s="114"/>
      <c r="I114" s="114"/>
      <c r="J114" s="115">
        <f>J1392</f>
        <v>0</v>
      </c>
      <c r="L114" s="112"/>
    </row>
    <row r="115" spans="2:12" s="9" customFormat="1" ht="19.899999999999999" customHeight="1">
      <c r="B115" s="112"/>
      <c r="D115" s="113" t="s">
        <v>159</v>
      </c>
      <c r="E115" s="114"/>
      <c r="F115" s="114"/>
      <c r="G115" s="114"/>
      <c r="H115" s="114"/>
      <c r="I115" s="114"/>
      <c r="J115" s="115">
        <f>J1558</f>
        <v>0</v>
      </c>
      <c r="L115" s="112"/>
    </row>
    <row r="116" spans="2:12" s="9" customFormat="1" ht="19.899999999999999" customHeight="1">
      <c r="B116" s="112"/>
      <c r="D116" s="113" t="s">
        <v>160</v>
      </c>
      <c r="E116" s="114"/>
      <c r="F116" s="114"/>
      <c r="G116" s="114"/>
      <c r="H116" s="114"/>
      <c r="I116" s="114"/>
      <c r="J116" s="115">
        <f>J1667</f>
        <v>0</v>
      </c>
      <c r="L116" s="112"/>
    </row>
    <row r="117" spans="2:12" s="9" customFormat="1" ht="19.899999999999999" customHeight="1">
      <c r="B117" s="112"/>
      <c r="D117" s="113" t="s">
        <v>161</v>
      </c>
      <c r="E117" s="114"/>
      <c r="F117" s="114"/>
      <c r="G117" s="114"/>
      <c r="H117" s="114"/>
      <c r="I117" s="114"/>
      <c r="J117" s="115">
        <f>J1827</f>
        <v>0</v>
      </c>
      <c r="L117" s="112"/>
    </row>
    <row r="118" spans="2:12" s="9" customFormat="1" ht="19.899999999999999" customHeight="1">
      <c r="B118" s="112"/>
      <c r="D118" s="113" t="s">
        <v>162</v>
      </c>
      <c r="E118" s="114"/>
      <c r="F118" s="114"/>
      <c r="G118" s="114"/>
      <c r="H118" s="114"/>
      <c r="I118" s="114"/>
      <c r="J118" s="115">
        <f>J1911</f>
        <v>0</v>
      </c>
      <c r="L118" s="112"/>
    </row>
    <row r="119" spans="2:12" s="9" customFormat="1" ht="19.899999999999999" customHeight="1">
      <c r="B119" s="112"/>
      <c r="D119" s="113" t="s">
        <v>163</v>
      </c>
      <c r="E119" s="114"/>
      <c r="F119" s="114"/>
      <c r="G119" s="114"/>
      <c r="H119" s="114"/>
      <c r="I119" s="114"/>
      <c r="J119" s="115">
        <f>J1984</f>
        <v>0</v>
      </c>
      <c r="L119" s="112"/>
    </row>
    <row r="120" spans="2:12" s="9" customFormat="1" ht="19.899999999999999" customHeight="1">
      <c r="B120" s="112"/>
      <c r="D120" s="113" t="s">
        <v>164</v>
      </c>
      <c r="E120" s="114"/>
      <c r="F120" s="114"/>
      <c r="G120" s="114"/>
      <c r="H120" s="114"/>
      <c r="I120" s="114"/>
      <c r="J120" s="115">
        <f>J2121</f>
        <v>0</v>
      </c>
      <c r="L120" s="112"/>
    </row>
    <row r="121" spans="2:12" s="9" customFormat="1" ht="19.899999999999999" customHeight="1">
      <c r="B121" s="112"/>
      <c r="D121" s="113" t="s">
        <v>165</v>
      </c>
      <c r="E121" s="114"/>
      <c r="F121" s="114"/>
      <c r="G121" s="114"/>
      <c r="H121" s="114"/>
      <c r="I121" s="114"/>
      <c r="J121" s="115">
        <f>J2130</f>
        <v>0</v>
      </c>
      <c r="L121" s="112"/>
    </row>
    <row r="122" spans="2:12" s="9" customFormat="1" ht="19.899999999999999" customHeight="1">
      <c r="B122" s="112"/>
      <c r="D122" s="113" t="s">
        <v>166</v>
      </c>
      <c r="E122" s="114"/>
      <c r="F122" s="114"/>
      <c r="G122" s="114"/>
      <c r="H122" s="114"/>
      <c r="I122" s="114"/>
      <c r="J122" s="115">
        <f>J2144</f>
        <v>0</v>
      </c>
      <c r="L122" s="112"/>
    </row>
    <row r="123" spans="2:12" s="9" customFormat="1" ht="19.899999999999999" customHeight="1">
      <c r="B123" s="112"/>
      <c r="D123" s="113" t="s">
        <v>167</v>
      </c>
      <c r="E123" s="114"/>
      <c r="F123" s="114"/>
      <c r="G123" s="114"/>
      <c r="H123" s="114"/>
      <c r="I123" s="114"/>
      <c r="J123" s="115">
        <f>J2176</f>
        <v>0</v>
      </c>
      <c r="L123" s="112"/>
    </row>
    <row r="124" spans="2:12" s="9" customFormat="1" ht="19.899999999999999" customHeight="1">
      <c r="B124" s="112"/>
      <c r="D124" s="113" t="s">
        <v>168</v>
      </c>
      <c r="E124" s="114"/>
      <c r="F124" s="114"/>
      <c r="G124" s="114"/>
      <c r="H124" s="114"/>
      <c r="I124" s="114"/>
      <c r="J124" s="115">
        <f>J2252</f>
        <v>0</v>
      </c>
      <c r="L124" s="112"/>
    </row>
    <row r="125" spans="2:12" s="9" customFormat="1" ht="19.899999999999999" customHeight="1">
      <c r="B125" s="112"/>
      <c r="D125" s="113" t="s">
        <v>169</v>
      </c>
      <c r="E125" s="114"/>
      <c r="F125" s="114"/>
      <c r="G125" s="114"/>
      <c r="H125" s="114"/>
      <c r="I125" s="114"/>
      <c r="J125" s="115">
        <f>J2264</f>
        <v>0</v>
      </c>
      <c r="L125" s="112"/>
    </row>
    <row r="126" spans="2:12" s="8" customFormat="1" ht="24.95" customHeight="1">
      <c r="B126" s="108"/>
      <c r="D126" s="109" t="s">
        <v>170</v>
      </c>
      <c r="E126" s="110"/>
      <c r="F126" s="110"/>
      <c r="G126" s="110"/>
      <c r="H126" s="110"/>
      <c r="I126" s="110"/>
      <c r="J126" s="111">
        <f>J2327</f>
        <v>0</v>
      </c>
      <c r="L126" s="108"/>
    </row>
    <row r="127" spans="2:12" s="9" customFormat="1" ht="19.899999999999999" customHeight="1">
      <c r="B127" s="112"/>
      <c r="D127" s="113" t="s">
        <v>171</v>
      </c>
      <c r="E127" s="114"/>
      <c r="F127" s="114"/>
      <c r="G127" s="114"/>
      <c r="H127" s="114"/>
      <c r="I127" s="114"/>
      <c r="J127" s="115">
        <f>J2329</f>
        <v>0</v>
      </c>
      <c r="L127" s="112"/>
    </row>
    <row r="128" spans="2:12" s="1" customFormat="1" ht="21.75" customHeight="1">
      <c r="B128" s="32"/>
      <c r="L128" s="32"/>
    </row>
    <row r="129" spans="2:12" s="1" customFormat="1" ht="6.95" customHeight="1">
      <c r="B129" s="44"/>
      <c r="C129" s="45"/>
      <c r="D129" s="45"/>
      <c r="E129" s="45"/>
      <c r="F129" s="45"/>
      <c r="G129" s="45"/>
      <c r="H129" s="45"/>
      <c r="I129" s="45"/>
      <c r="J129" s="45"/>
      <c r="K129" s="45"/>
      <c r="L129" s="32"/>
    </row>
    <row r="133" spans="2:12" s="1" customFormat="1" ht="6.95" customHeight="1">
      <c r="B133" s="46"/>
      <c r="C133" s="47"/>
      <c r="D133" s="47"/>
      <c r="E133" s="47"/>
      <c r="F133" s="47"/>
      <c r="G133" s="47"/>
      <c r="H133" s="47"/>
      <c r="I133" s="47"/>
      <c r="J133" s="47"/>
      <c r="K133" s="47"/>
      <c r="L133" s="32"/>
    </row>
    <row r="134" spans="2:12" s="1" customFormat="1" ht="24.95" customHeight="1">
      <c r="B134" s="32"/>
      <c r="C134" s="21" t="s">
        <v>172</v>
      </c>
      <c r="L134" s="32"/>
    </row>
    <row r="135" spans="2:12" s="1" customFormat="1" ht="6.95" customHeight="1">
      <c r="B135" s="32"/>
      <c r="L135" s="32"/>
    </row>
    <row r="136" spans="2:12" s="1" customFormat="1" ht="12" customHeight="1">
      <c r="B136" s="32"/>
      <c r="C136" s="27" t="s">
        <v>16</v>
      </c>
      <c r="L136" s="32"/>
    </row>
    <row r="137" spans="2:12" s="1" customFormat="1" ht="16.5" customHeight="1">
      <c r="B137" s="32"/>
      <c r="E137" s="243" t="str">
        <f>E7</f>
        <v>I-20002 - Modernizace bytových domů ul. Šenovská 65,67 a 69</v>
      </c>
      <c r="F137" s="244"/>
      <c r="G137" s="244"/>
      <c r="H137" s="244"/>
      <c r="L137" s="32"/>
    </row>
    <row r="138" spans="2:12" s="1" customFormat="1" ht="12" customHeight="1">
      <c r="B138" s="32"/>
      <c r="C138" s="27" t="s">
        <v>134</v>
      </c>
      <c r="L138" s="32"/>
    </row>
    <row r="139" spans="2:12" s="1" customFormat="1" ht="30" customHeight="1">
      <c r="B139" s="32"/>
      <c r="E139" s="206" t="str">
        <f>E9</f>
        <v>002 - 67 - 01.1 Soupis prací - stavební a konstrukční část</v>
      </c>
      <c r="F139" s="245"/>
      <c r="G139" s="245"/>
      <c r="H139" s="245"/>
      <c r="L139" s="32"/>
    </row>
    <row r="140" spans="2:12" s="1" customFormat="1" ht="6.95" customHeight="1">
      <c r="B140" s="32"/>
      <c r="L140" s="32"/>
    </row>
    <row r="141" spans="2:12" s="1" customFormat="1" ht="12" customHeight="1">
      <c r="B141" s="32"/>
      <c r="C141" s="27" t="s">
        <v>20</v>
      </c>
      <c r="F141" s="25" t="str">
        <f>F12</f>
        <v xml:space="preserve"> </v>
      </c>
      <c r="I141" s="27" t="s">
        <v>22</v>
      </c>
      <c r="J141" s="52" t="str">
        <f>IF(J12="","",J12)</f>
        <v>11. 8. 2025</v>
      </c>
      <c r="L141" s="32"/>
    </row>
    <row r="142" spans="2:12" s="1" customFormat="1" ht="6.95" customHeight="1">
      <c r="B142" s="32"/>
      <c r="L142" s="32"/>
    </row>
    <row r="143" spans="2:12" s="1" customFormat="1" ht="15.2" customHeight="1">
      <c r="B143" s="32"/>
      <c r="C143" s="27" t="s">
        <v>24</v>
      </c>
      <c r="F143" s="25" t="str">
        <f>E15</f>
        <v xml:space="preserve"> </v>
      </c>
      <c r="I143" s="27" t="s">
        <v>29</v>
      </c>
      <c r="J143" s="30" t="str">
        <f>E21</f>
        <v xml:space="preserve"> </v>
      </c>
      <c r="L143" s="32"/>
    </row>
    <row r="144" spans="2:12" s="1" customFormat="1" ht="15.2" customHeight="1">
      <c r="B144" s="32"/>
      <c r="C144" s="27" t="s">
        <v>27</v>
      </c>
      <c r="F144" s="25" t="str">
        <f>IF(E18="","",E18)</f>
        <v>Vyplň údaj</v>
      </c>
      <c r="I144" s="27" t="s">
        <v>31</v>
      </c>
      <c r="J144" s="30" t="str">
        <f>E24</f>
        <v xml:space="preserve"> </v>
      </c>
      <c r="L144" s="32"/>
    </row>
    <row r="145" spans="2:65" s="1" customFormat="1" ht="10.35" customHeight="1">
      <c r="B145" s="32"/>
      <c r="L145" s="32"/>
    </row>
    <row r="146" spans="2:65" s="10" customFormat="1" ht="29.25" customHeight="1">
      <c r="B146" s="116"/>
      <c r="C146" s="117" t="s">
        <v>173</v>
      </c>
      <c r="D146" s="118" t="s">
        <v>58</v>
      </c>
      <c r="E146" s="118" t="s">
        <v>54</v>
      </c>
      <c r="F146" s="118" t="s">
        <v>55</v>
      </c>
      <c r="G146" s="118" t="s">
        <v>174</v>
      </c>
      <c r="H146" s="118" t="s">
        <v>175</v>
      </c>
      <c r="I146" s="118" t="s">
        <v>176</v>
      </c>
      <c r="J146" s="119" t="s">
        <v>138</v>
      </c>
      <c r="K146" s="120" t="s">
        <v>177</v>
      </c>
      <c r="L146" s="116"/>
      <c r="M146" s="59" t="s">
        <v>1</v>
      </c>
      <c r="N146" s="60" t="s">
        <v>37</v>
      </c>
      <c r="O146" s="60" t="s">
        <v>178</v>
      </c>
      <c r="P146" s="60" t="s">
        <v>179</v>
      </c>
      <c r="Q146" s="60" t="s">
        <v>180</v>
      </c>
      <c r="R146" s="60" t="s">
        <v>181</v>
      </c>
      <c r="S146" s="60" t="s">
        <v>182</v>
      </c>
      <c r="T146" s="61" t="s">
        <v>183</v>
      </c>
    </row>
    <row r="147" spans="2:65" s="1" customFormat="1" ht="22.9" customHeight="1">
      <c r="B147" s="32"/>
      <c r="C147" s="64" t="s">
        <v>184</v>
      </c>
      <c r="J147" s="121">
        <f>BK147</f>
        <v>0</v>
      </c>
      <c r="L147" s="32"/>
      <c r="M147" s="62"/>
      <c r="N147" s="53"/>
      <c r="O147" s="53"/>
      <c r="P147" s="122">
        <f>P148+P1366+P2327</f>
        <v>0</v>
      </c>
      <c r="Q147" s="53"/>
      <c r="R147" s="122">
        <f>R148+R1366+R2327</f>
        <v>0</v>
      </c>
      <c r="S147" s="53"/>
      <c r="T147" s="123">
        <f>T148+T1366+T2327</f>
        <v>0</v>
      </c>
      <c r="AT147" s="17" t="s">
        <v>72</v>
      </c>
      <c r="AU147" s="17" t="s">
        <v>140</v>
      </c>
      <c r="BK147" s="124">
        <f>BK148+BK1366+BK2327</f>
        <v>0</v>
      </c>
    </row>
    <row r="148" spans="2:65" s="11" customFormat="1" ht="25.9" customHeight="1">
      <c r="B148" s="125"/>
      <c r="D148" s="126" t="s">
        <v>72</v>
      </c>
      <c r="E148" s="127" t="s">
        <v>185</v>
      </c>
      <c r="F148" s="127" t="s">
        <v>186</v>
      </c>
      <c r="I148" s="128"/>
      <c r="J148" s="129">
        <f>BK148</f>
        <v>0</v>
      </c>
      <c r="L148" s="125"/>
      <c r="M148" s="130"/>
      <c r="P148" s="131">
        <f>P149+P178+P237+P335+P351+P424+P429+P973+P977+P1352+P1363</f>
        <v>0</v>
      </c>
      <c r="R148" s="131">
        <f>R149+R178+R237+R335+R351+R424+R429+R973+R977+R1352+R1363</f>
        <v>0</v>
      </c>
      <c r="T148" s="132">
        <f>T149+T178+T237+T335+T351+T424+T429+T973+T977+T1352+T1363</f>
        <v>0</v>
      </c>
      <c r="AR148" s="126" t="s">
        <v>80</v>
      </c>
      <c r="AT148" s="133" t="s">
        <v>72</v>
      </c>
      <c r="AU148" s="133" t="s">
        <v>73</v>
      </c>
      <c r="AY148" s="126" t="s">
        <v>187</v>
      </c>
      <c r="BK148" s="134">
        <f>BK149+BK178+BK237+BK335+BK351+BK424+BK429+BK973+BK977+BK1352+BK1363</f>
        <v>0</v>
      </c>
    </row>
    <row r="149" spans="2:65" s="11" customFormat="1" ht="22.9" customHeight="1">
      <c r="B149" s="125"/>
      <c r="D149" s="126" t="s">
        <v>72</v>
      </c>
      <c r="E149" s="135" t="s">
        <v>80</v>
      </c>
      <c r="F149" s="135" t="s">
        <v>188</v>
      </c>
      <c r="I149" s="128"/>
      <c r="J149" s="136">
        <f>BK149</f>
        <v>0</v>
      </c>
      <c r="L149" s="125"/>
      <c r="M149" s="130"/>
      <c r="P149" s="131">
        <f>SUM(P150:P177)</f>
        <v>0</v>
      </c>
      <c r="R149" s="131">
        <f>SUM(R150:R177)</f>
        <v>0</v>
      </c>
      <c r="T149" s="132">
        <f>SUM(T150:T177)</f>
        <v>0</v>
      </c>
      <c r="AR149" s="126" t="s">
        <v>80</v>
      </c>
      <c r="AT149" s="133" t="s">
        <v>72</v>
      </c>
      <c r="AU149" s="133" t="s">
        <v>80</v>
      </c>
      <c r="AY149" s="126" t="s">
        <v>187</v>
      </c>
      <c r="BK149" s="134">
        <f>SUM(BK150:BK177)</f>
        <v>0</v>
      </c>
    </row>
    <row r="150" spans="2:65" s="1" customFormat="1" ht="44.25" customHeight="1">
      <c r="B150" s="32"/>
      <c r="C150" s="137" t="s">
        <v>80</v>
      </c>
      <c r="D150" s="137" t="s">
        <v>189</v>
      </c>
      <c r="E150" s="138" t="s">
        <v>190</v>
      </c>
      <c r="F150" s="139" t="s">
        <v>191</v>
      </c>
      <c r="G150" s="140" t="s">
        <v>192</v>
      </c>
      <c r="H150" s="141">
        <v>65.25</v>
      </c>
      <c r="I150" s="142"/>
      <c r="J150" s="143">
        <f>ROUND(I150*H150,2)</f>
        <v>0</v>
      </c>
      <c r="K150" s="144"/>
      <c r="L150" s="32"/>
      <c r="M150" s="145" t="s">
        <v>1</v>
      </c>
      <c r="N150" s="146" t="s">
        <v>39</v>
      </c>
      <c r="P150" s="147">
        <f>O150*H150</f>
        <v>0</v>
      </c>
      <c r="Q150" s="147">
        <v>0</v>
      </c>
      <c r="R150" s="147">
        <f>Q150*H150</f>
        <v>0</v>
      </c>
      <c r="S150" s="147">
        <v>0</v>
      </c>
      <c r="T150" s="148">
        <f>S150*H150</f>
        <v>0</v>
      </c>
      <c r="AR150" s="149" t="s">
        <v>193</v>
      </c>
      <c r="AT150" s="149" t="s">
        <v>189</v>
      </c>
      <c r="AU150" s="149" t="s">
        <v>84</v>
      </c>
      <c r="AY150" s="17" t="s">
        <v>187</v>
      </c>
      <c r="BE150" s="150">
        <f>IF(N150="základní",J150,0)</f>
        <v>0</v>
      </c>
      <c r="BF150" s="150">
        <f>IF(N150="snížená",J150,0)</f>
        <v>0</v>
      </c>
      <c r="BG150" s="150">
        <f>IF(N150="zákl. přenesená",J150,0)</f>
        <v>0</v>
      </c>
      <c r="BH150" s="150">
        <f>IF(N150="sníž. přenesená",J150,0)</f>
        <v>0</v>
      </c>
      <c r="BI150" s="150">
        <f>IF(N150="nulová",J150,0)</f>
        <v>0</v>
      </c>
      <c r="BJ150" s="17" t="s">
        <v>84</v>
      </c>
      <c r="BK150" s="150">
        <f>ROUND(I150*H150,2)</f>
        <v>0</v>
      </c>
      <c r="BL150" s="17" t="s">
        <v>193</v>
      </c>
      <c r="BM150" s="149" t="s">
        <v>3050</v>
      </c>
    </row>
    <row r="151" spans="2:65" s="1" customFormat="1" ht="39">
      <c r="B151" s="32"/>
      <c r="D151" s="151" t="s">
        <v>195</v>
      </c>
      <c r="F151" s="152" t="s">
        <v>196</v>
      </c>
      <c r="I151" s="153"/>
      <c r="L151" s="32"/>
      <c r="M151" s="154"/>
      <c r="T151" s="56"/>
      <c r="AT151" s="17" t="s">
        <v>195</v>
      </c>
      <c r="AU151" s="17" t="s">
        <v>84</v>
      </c>
    </row>
    <row r="152" spans="2:65" s="12" customFormat="1" ht="11.25">
      <c r="B152" s="155"/>
      <c r="D152" s="151" t="s">
        <v>197</v>
      </c>
      <c r="E152" s="156" t="s">
        <v>1</v>
      </c>
      <c r="F152" s="157" t="s">
        <v>198</v>
      </c>
      <c r="H152" s="156" t="s">
        <v>1</v>
      </c>
      <c r="I152" s="158"/>
      <c r="L152" s="155"/>
      <c r="M152" s="159"/>
      <c r="T152" s="160"/>
      <c r="AT152" s="156" t="s">
        <v>197</v>
      </c>
      <c r="AU152" s="156" t="s">
        <v>84</v>
      </c>
      <c r="AV152" s="12" t="s">
        <v>80</v>
      </c>
      <c r="AW152" s="12" t="s">
        <v>30</v>
      </c>
      <c r="AX152" s="12" t="s">
        <v>73</v>
      </c>
      <c r="AY152" s="156" t="s">
        <v>187</v>
      </c>
    </row>
    <row r="153" spans="2:65" s="13" customFormat="1" ht="11.25">
      <c r="B153" s="161"/>
      <c r="D153" s="151" t="s">
        <v>197</v>
      </c>
      <c r="E153" s="162" t="s">
        <v>1</v>
      </c>
      <c r="F153" s="163" t="s">
        <v>199</v>
      </c>
      <c r="H153" s="164">
        <v>46.5</v>
      </c>
      <c r="I153" s="165"/>
      <c r="L153" s="161"/>
      <c r="M153" s="166"/>
      <c r="T153" s="167"/>
      <c r="AT153" s="162" t="s">
        <v>197</v>
      </c>
      <c r="AU153" s="162" t="s">
        <v>84</v>
      </c>
      <c r="AV153" s="13" t="s">
        <v>84</v>
      </c>
      <c r="AW153" s="13" t="s">
        <v>30</v>
      </c>
      <c r="AX153" s="13" t="s">
        <v>73</v>
      </c>
      <c r="AY153" s="162" t="s">
        <v>187</v>
      </c>
    </row>
    <row r="154" spans="2:65" s="13" customFormat="1" ht="11.25">
      <c r="B154" s="161"/>
      <c r="D154" s="151" t="s">
        <v>197</v>
      </c>
      <c r="E154" s="162" t="s">
        <v>1</v>
      </c>
      <c r="F154" s="163" t="s">
        <v>200</v>
      </c>
      <c r="H154" s="164">
        <v>11.25</v>
      </c>
      <c r="I154" s="165"/>
      <c r="L154" s="161"/>
      <c r="M154" s="166"/>
      <c r="T154" s="167"/>
      <c r="AT154" s="162" t="s">
        <v>197</v>
      </c>
      <c r="AU154" s="162" t="s">
        <v>84</v>
      </c>
      <c r="AV154" s="13" t="s">
        <v>84</v>
      </c>
      <c r="AW154" s="13" t="s">
        <v>30</v>
      </c>
      <c r="AX154" s="13" t="s">
        <v>73</v>
      </c>
      <c r="AY154" s="162" t="s">
        <v>187</v>
      </c>
    </row>
    <row r="155" spans="2:65" s="13" customFormat="1" ht="11.25">
      <c r="B155" s="161"/>
      <c r="D155" s="151" t="s">
        <v>197</v>
      </c>
      <c r="E155" s="162" t="s">
        <v>1</v>
      </c>
      <c r="F155" s="163" t="s">
        <v>201</v>
      </c>
      <c r="H155" s="164">
        <v>7.5</v>
      </c>
      <c r="I155" s="165"/>
      <c r="L155" s="161"/>
      <c r="M155" s="166"/>
      <c r="T155" s="167"/>
      <c r="AT155" s="162" t="s">
        <v>197</v>
      </c>
      <c r="AU155" s="162" t="s">
        <v>84</v>
      </c>
      <c r="AV155" s="13" t="s">
        <v>84</v>
      </c>
      <c r="AW155" s="13" t="s">
        <v>30</v>
      </c>
      <c r="AX155" s="13" t="s">
        <v>73</v>
      </c>
      <c r="AY155" s="162" t="s">
        <v>187</v>
      </c>
    </row>
    <row r="156" spans="2:65" s="14" customFormat="1" ht="11.25">
      <c r="B156" s="168"/>
      <c r="D156" s="151" t="s">
        <v>197</v>
      </c>
      <c r="E156" s="169" t="s">
        <v>1</v>
      </c>
      <c r="F156" s="170" t="s">
        <v>202</v>
      </c>
      <c r="H156" s="171">
        <v>65.25</v>
      </c>
      <c r="I156" s="172"/>
      <c r="L156" s="168"/>
      <c r="M156" s="173"/>
      <c r="T156" s="174"/>
      <c r="AT156" s="169" t="s">
        <v>197</v>
      </c>
      <c r="AU156" s="169" t="s">
        <v>84</v>
      </c>
      <c r="AV156" s="14" t="s">
        <v>193</v>
      </c>
      <c r="AW156" s="14" t="s">
        <v>30</v>
      </c>
      <c r="AX156" s="14" t="s">
        <v>80</v>
      </c>
      <c r="AY156" s="169" t="s">
        <v>187</v>
      </c>
    </row>
    <row r="157" spans="2:65" s="1" customFormat="1" ht="62.65" customHeight="1">
      <c r="B157" s="32"/>
      <c r="C157" s="137" t="s">
        <v>84</v>
      </c>
      <c r="D157" s="137" t="s">
        <v>189</v>
      </c>
      <c r="E157" s="138" t="s">
        <v>203</v>
      </c>
      <c r="F157" s="139" t="s">
        <v>204</v>
      </c>
      <c r="G157" s="140" t="s">
        <v>192</v>
      </c>
      <c r="H157" s="141">
        <v>25.375</v>
      </c>
      <c r="I157" s="142"/>
      <c r="J157" s="143">
        <f>ROUND(I157*H157,2)</f>
        <v>0</v>
      </c>
      <c r="K157" s="144"/>
      <c r="L157" s="32"/>
      <c r="M157" s="145" t="s">
        <v>1</v>
      </c>
      <c r="N157" s="146" t="s">
        <v>39</v>
      </c>
      <c r="P157" s="147">
        <f>O157*H157</f>
        <v>0</v>
      </c>
      <c r="Q157" s="147">
        <v>0</v>
      </c>
      <c r="R157" s="147">
        <f>Q157*H157</f>
        <v>0</v>
      </c>
      <c r="S157" s="147">
        <v>0</v>
      </c>
      <c r="T157" s="148">
        <f>S157*H157</f>
        <v>0</v>
      </c>
      <c r="AR157" s="149" t="s">
        <v>193</v>
      </c>
      <c r="AT157" s="149" t="s">
        <v>189</v>
      </c>
      <c r="AU157" s="149" t="s">
        <v>84</v>
      </c>
      <c r="AY157" s="17" t="s">
        <v>187</v>
      </c>
      <c r="BE157" s="150">
        <f>IF(N157="základní",J157,0)</f>
        <v>0</v>
      </c>
      <c r="BF157" s="150">
        <f>IF(N157="snížená",J157,0)</f>
        <v>0</v>
      </c>
      <c r="BG157" s="150">
        <f>IF(N157="zákl. přenesená",J157,0)</f>
        <v>0</v>
      </c>
      <c r="BH157" s="150">
        <f>IF(N157="sníž. přenesená",J157,0)</f>
        <v>0</v>
      </c>
      <c r="BI157" s="150">
        <f>IF(N157="nulová",J157,0)</f>
        <v>0</v>
      </c>
      <c r="BJ157" s="17" t="s">
        <v>84</v>
      </c>
      <c r="BK157" s="150">
        <f>ROUND(I157*H157,2)</f>
        <v>0</v>
      </c>
      <c r="BL157" s="17" t="s">
        <v>193</v>
      </c>
      <c r="BM157" s="149" t="s">
        <v>3051</v>
      </c>
    </row>
    <row r="158" spans="2:65" s="1" customFormat="1" ht="68.25">
      <c r="B158" s="32"/>
      <c r="D158" s="151" t="s">
        <v>195</v>
      </c>
      <c r="F158" s="152" t="s">
        <v>206</v>
      </c>
      <c r="I158" s="153"/>
      <c r="L158" s="32"/>
      <c r="M158" s="154"/>
      <c r="T158" s="56"/>
      <c r="AT158" s="17" t="s">
        <v>195</v>
      </c>
      <c r="AU158" s="17" t="s">
        <v>84</v>
      </c>
    </row>
    <row r="159" spans="2:65" s="12" customFormat="1" ht="11.25">
      <c r="B159" s="155"/>
      <c r="D159" s="151" t="s">
        <v>197</v>
      </c>
      <c r="E159" s="156" t="s">
        <v>1</v>
      </c>
      <c r="F159" s="157" t="s">
        <v>207</v>
      </c>
      <c r="H159" s="156" t="s">
        <v>1</v>
      </c>
      <c r="I159" s="158"/>
      <c r="L159" s="155"/>
      <c r="M159" s="159"/>
      <c r="T159" s="160"/>
      <c r="AT159" s="156" t="s">
        <v>197</v>
      </c>
      <c r="AU159" s="156" t="s">
        <v>84</v>
      </c>
      <c r="AV159" s="12" t="s">
        <v>80</v>
      </c>
      <c r="AW159" s="12" t="s">
        <v>30</v>
      </c>
      <c r="AX159" s="12" t="s">
        <v>73</v>
      </c>
      <c r="AY159" s="156" t="s">
        <v>187</v>
      </c>
    </row>
    <row r="160" spans="2:65" s="13" customFormat="1" ht="11.25">
      <c r="B160" s="161"/>
      <c r="D160" s="151" t="s">
        <v>197</v>
      </c>
      <c r="E160" s="162" t="s">
        <v>1</v>
      </c>
      <c r="F160" s="163" t="s">
        <v>208</v>
      </c>
      <c r="H160" s="164">
        <v>16.875</v>
      </c>
      <c r="I160" s="165"/>
      <c r="L160" s="161"/>
      <c r="M160" s="166"/>
      <c r="T160" s="167"/>
      <c r="AT160" s="162" t="s">
        <v>197</v>
      </c>
      <c r="AU160" s="162" t="s">
        <v>84</v>
      </c>
      <c r="AV160" s="13" t="s">
        <v>84</v>
      </c>
      <c r="AW160" s="13" t="s">
        <v>30</v>
      </c>
      <c r="AX160" s="13" t="s">
        <v>73</v>
      </c>
      <c r="AY160" s="162" t="s">
        <v>187</v>
      </c>
    </row>
    <row r="161" spans="2:65" s="13" customFormat="1" ht="11.25">
      <c r="B161" s="161"/>
      <c r="D161" s="151" t="s">
        <v>197</v>
      </c>
      <c r="E161" s="162" t="s">
        <v>1</v>
      </c>
      <c r="F161" s="163" t="s">
        <v>209</v>
      </c>
      <c r="H161" s="164">
        <v>8.5</v>
      </c>
      <c r="I161" s="165"/>
      <c r="L161" s="161"/>
      <c r="M161" s="166"/>
      <c r="T161" s="167"/>
      <c r="AT161" s="162" t="s">
        <v>197</v>
      </c>
      <c r="AU161" s="162" t="s">
        <v>84</v>
      </c>
      <c r="AV161" s="13" t="s">
        <v>84</v>
      </c>
      <c r="AW161" s="13" t="s">
        <v>30</v>
      </c>
      <c r="AX161" s="13" t="s">
        <v>73</v>
      </c>
      <c r="AY161" s="162" t="s">
        <v>187</v>
      </c>
    </row>
    <row r="162" spans="2:65" s="14" customFormat="1" ht="11.25">
      <c r="B162" s="168"/>
      <c r="D162" s="151" t="s">
        <v>197</v>
      </c>
      <c r="E162" s="169" t="s">
        <v>1</v>
      </c>
      <c r="F162" s="170" t="s">
        <v>202</v>
      </c>
      <c r="H162" s="171">
        <v>25.375</v>
      </c>
      <c r="I162" s="172"/>
      <c r="L162" s="168"/>
      <c r="M162" s="173"/>
      <c r="T162" s="174"/>
      <c r="AT162" s="169" t="s">
        <v>197</v>
      </c>
      <c r="AU162" s="169" t="s">
        <v>84</v>
      </c>
      <c r="AV162" s="14" t="s">
        <v>193</v>
      </c>
      <c r="AW162" s="14" t="s">
        <v>30</v>
      </c>
      <c r="AX162" s="14" t="s">
        <v>80</v>
      </c>
      <c r="AY162" s="169" t="s">
        <v>187</v>
      </c>
    </row>
    <row r="163" spans="2:65" s="1" customFormat="1" ht="66.75" customHeight="1">
      <c r="B163" s="32"/>
      <c r="C163" s="137" t="s">
        <v>210</v>
      </c>
      <c r="D163" s="137" t="s">
        <v>189</v>
      </c>
      <c r="E163" s="138" t="s">
        <v>211</v>
      </c>
      <c r="F163" s="139" t="s">
        <v>212</v>
      </c>
      <c r="G163" s="140" t="s">
        <v>192</v>
      </c>
      <c r="H163" s="141">
        <v>253.75</v>
      </c>
      <c r="I163" s="142"/>
      <c r="J163" s="143">
        <f>ROUND(I163*H163,2)</f>
        <v>0</v>
      </c>
      <c r="K163" s="144"/>
      <c r="L163" s="32"/>
      <c r="M163" s="145" t="s">
        <v>1</v>
      </c>
      <c r="N163" s="146" t="s">
        <v>39</v>
      </c>
      <c r="P163" s="147">
        <f>O163*H163</f>
        <v>0</v>
      </c>
      <c r="Q163" s="147">
        <v>0</v>
      </c>
      <c r="R163" s="147">
        <f>Q163*H163</f>
        <v>0</v>
      </c>
      <c r="S163" s="147">
        <v>0</v>
      </c>
      <c r="T163" s="148">
        <f>S163*H163</f>
        <v>0</v>
      </c>
      <c r="AR163" s="149" t="s">
        <v>193</v>
      </c>
      <c r="AT163" s="149" t="s">
        <v>189</v>
      </c>
      <c r="AU163" s="149" t="s">
        <v>84</v>
      </c>
      <c r="AY163" s="17" t="s">
        <v>187</v>
      </c>
      <c r="BE163" s="150">
        <f>IF(N163="základní",J163,0)</f>
        <v>0</v>
      </c>
      <c r="BF163" s="150">
        <f>IF(N163="snížená",J163,0)</f>
        <v>0</v>
      </c>
      <c r="BG163" s="150">
        <f>IF(N163="zákl. přenesená",J163,0)</f>
        <v>0</v>
      </c>
      <c r="BH163" s="150">
        <f>IF(N163="sníž. přenesená",J163,0)</f>
        <v>0</v>
      </c>
      <c r="BI163" s="150">
        <f>IF(N163="nulová",J163,0)</f>
        <v>0</v>
      </c>
      <c r="BJ163" s="17" t="s">
        <v>84</v>
      </c>
      <c r="BK163" s="150">
        <f>ROUND(I163*H163,2)</f>
        <v>0</v>
      </c>
      <c r="BL163" s="17" t="s">
        <v>193</v>
      </c>
      <c r="BM163" s="149" t="s">
        <v>3052</v>
      </c>
    </row>
    <row r="164" spans="2:65" s="1" customFormat="1" ht="68.25">
      <c r="B164" s="32"/>
      <c r="D164" s="151" t="s">
        <v>195</v>
      </c>
      <c r="F164" s="152" t="s">
        <v>206</v>
      </c>
      <c r="I164" s="153"/>
      <c r="L164" s="32"/>
      <c r="M164" s="154"/>
      <c r="T164" s="56"/>
      <c r="AT164" s="17" t="s">
        <v>195</v>
      </c>
      <c r="AU164" s="17" t="s">
        <v>84</v>
      </c>
    </row>
    <row r="165" spans="2:65" s="13" customFormat="1" ht="11.25">
      <c r="B165" s="161"/>
      <c r="D165" s="151" t="s">
        <v>197</v>
      </c>
      <c r="E165" s="162" t="s">
        <v>1</v>
      </c>
      <c r="F165" s="163" t="s">
        <v>214</v>
      </c>
      <c r="H165" s="164">
        <v>253.75</v>
      </c>
      <c r="I165" s="165"/>
      <c r="L165" s="161"/>
      <c r="M165" s="166"/>
      <c r="T165" s="167"/>
      <c r="AT165" s="162" t="s">
        <v>197</v>
      </c>
      <c r="AU165" s="162" t="s">
        <v>84</v>
      </c>
      <c r="AV165" s="13" t="s">
        <v>84</v>
      </c>
      <c r="AW165" s="13" t="s">
        <v>30</v>
      </c>
      <c r="AX165" s="13" t="s">
        <v>73</v>
      </c>
      <c r="AY165" s="162" t="s">
        <v>187</v>
      </c>
    </row>
    <row r="166" spans="2:65" s="14" customFormat="1" ht="11.25">
      <c r="B166" s="168"/>
      <c r="D166" s="151" t="s">
        <v>197</v>
      </c>
      <c r="E166" s="169" t="s">
        <v>1</v>
      </c>
      <c r="F166" s="170" t="s">
        <v>202</v>
      </c>
      <c r="H166" s="171">
        <v>253.75</v>
      </c>
      <c r="I166" s="172"/>
      <c r="L166" s="168"/>
      <c r="M166" s="173"/>
      <c r="T166" s="174"/>
      <c r="AT166" s="169" t="s">
        <v>197</v>
      </c>
      <c r="AU166" s="169" t="s">
        <v>84</v>
      </c>
      <c r="AV166" s="14" t="s">
        <v>193</v>
      </c>
      <c r="AW166" s="14" t="s">
        <v>30</v>
      </c>
      <c r="AX166" s="14" t="s">
        <v>80</v>
      </c>
      <c r="AY166" s="169" t="s">
        <v>187</v>
      </c>
    </row>
    <row r="167" spans="2:65" s="1" customFormat="1" ht="44.25" customHeight="1">
      <c r="B167" s="32"/>
      <c r="C167" s="137" t="s">
        <v>193</v>
      </c>
      <c r="D167" s="137" t="s">
        <v>189</v>
      </c>
      <c r="E167" s="138" t="s">
        <v>215</v>
      </c>
      <c r="F167" s="139" t="s">
        <v>216</v>
      </c>
      <c r="G167" s="140" t="s">
        <v>217</v>
      </c>
      <c r="H167" s="141">
        <v>48.213000000000001</v>
      </c>
      <c r="I167" s="142"/>
      <c r="J167" s="143">
        <f>ROUND(I167*H167,2)</f>
        <v>0</v>
      </c>
      <c r="K167" s="144"/>
      <c r="L167" s="32"/>
      <c r="M167" s="145" t="s">
        <v>1</v>
      </c>
      <c r="N167" s="146" t="s">
        <v>39</v>
      </c>
      <c r="P167" s="147">
        <f>O167*H167</f>
        <v>0</v>
      </c>
      <c r="Q167" s="147">
        <v>0</v>
      </c>
      <c r="R167" s="147">
        <f>Q167*H167</f>
        <v>0</v>
      </c>
      <c r="S167" s="147">
        <v>0</v>
      </c>
      <c r="T167" s="148">
        <f>S167*H167</f>
        <v>0</v>
      </c>
      <c r="AR167" s="149" t="s">
        <v>193</v>
      </c>
      <c r="AT167" s="149" t="s">
        <v>189</v>
      </c>
      <c r="AU167" s="149" t="s">
        <v>84</v>
      </c>
      <c r="AY167" s="17" t="s">
        <v>187</v>
      </c>
      <c r="BE167" s="150">
        <f>IF(N167="základní",J167,0)</f>
        <v>0</v>
      </c>
      <c r="BF167" s="150">
        <f>IF(N167="snížená",J167,0)</f>
        <v>0</v>
      </c>
      <c r="BG167" s="150">
        <f>IF(N167="zákl. přenesená",J167,0)</f>
        <v>0</v>
      </c>
      <c r="BH167" s="150">
        <f>IF(N167="sníž. přenesená",J167,0)</f>
        <v>0</v>
      </c>
      <c r="BI167" s="150">
        <f>IF(N167="nulová",J167,0)</f>
        <v>0</v>
      </c>
      <c r="BJ167" s="17" t="s">
        <v>84</v>
      </c>
      <c r="BK167" s="150">
        <f>ROUND(I167*H167,2)</f>
        <v>0</v>
      </c>
      <c r="BL167" s="17" t="s">
        <v>193</v>
      </c>
      <c r="BM167" s="149" t="s">
        <v>3053</v>
      </c>
    </row>
    <row r="168" spans="2:65" s="1" customFormat="1" ht="48.75">
      <c r="B168" s="32"/>
      <c r="D168" s="151" t="s">
        <v>195</v>
      </c>
      <c r="F168" s="152" t="s">
        <v>219</v>
      </c>
      <c r="I168" s="153"/>
      <c r="L168" s="32"/>
      <c r="M168" s="154"/>
      <c r="T168" s="56"/>
      <c r="AT168" s="17" t="s">
        <v>195</v>
      </c>
      <c r="AU168" s="17" t="s">
        <v>84</v>
      </c>
    </row>
    <row r="169" spans="2:65" s="13" customFormat="1" ht="11.25">
      <c r="B169" s="161"/>
      <c r="D169" s="151" t="s">
        <v>197</v>
      </c>
      <c r="E169" s="162" t="s">
        <v>1</v>
      </c>
      <c r="F169" s="163" t="s">
        <v>220</v>
      </c>
      <c r="H169" s="164">
        <v>48.213000000000001</v>
      </c>
      <c r="I169" s="165"/>
      <c r="L169" s="161"/>
      <c r="M169" s="166"/>
      <c r="T169" s="167"/>
      <c r="AT169" s="162" t="s">
        <v>197</v>
      </c>
      <c r="AU169" s="162" t="s">
        <v>84</v>
      </c>
      <c r="AV169" s="13" t="s">
        <v>84</v>
      </c>
      <c r="AW169" s="13" t="s">
        <v>30</v>
      </c>
      <c r="AX169" s="13" t="s">
        <v>73</v>
      </c>
      <c r="AY169" s="162" t="s">
        <v>187</v>
      </c>
    </row>
    <row r="170" spans="2:65" s="14" customFormat="1" ht="11.25">
      <c r="B170" s="168"/>
      <c r="D170" s="151" t="s">
        <v>197</v>
      </c>
      <c r="E170" s="169" t="s">
        <v>1</v>
      </c>
      <c r="F170" s="170" t="s">
        <v>202</v>
      </c>
      <c r="H170" s="171">
        <v>48.213000000000001</v>
      </c>
      <c r="I170" s="172"/>
      <c r="L170" s="168"/>
      <c r="M170" s="173"/>
      <c r="T170" s="174"/>
      <c r="AT170" s="169" t="s">
        <v>197</v>
      </c>
      <c r="AU170" s="169" t="s">
        <v>84</v>
      </c>
      <c r="AV170" s="14" t="s">
        <v>193</v>
      </c>
      <c r="AW170" s="14" t="s">
        <v>30</v>
      </c>
      <c r="AX170" s="14" t="s">
        <v>80</v>
      </c>
      <c r="AY170" s="169" t="s">
        <v>187</v>
      </c>
    </row>
    <row r="171" spans="2:65" s="1" customFormat="1" ht="37.9" customHeight="1">
      <c r="B171" s="32"/>
      <c r="C171" s="137" t="s">
        <v>221</v>
      </c>
      <c r="D171" s="137" t="s">
        <v>189</v>
      </c>
      <c r="E171" s="138" t="s">
        <v>222</v>
      </c>
      <c r="F171" s="139" t="s">
        <v>223</v>
      </c>
      <c r="G171" s="140" t="s">
        <v>192</v>
      </c>
      <c r="H171" s="141">
        <v>25.375</v>
      </c>
      <c r="I171" s="142"/>
      <c r="J171" s="143">
        <f>ROUND(I171*H171,2)</f>
        <v>0</v>
      </c>
      <c r="K171" s="144"/>
      <c r="L171" s="32"/>
      <c r="M171" s="145" t="s">
        <v>1</v>
      </c>
      <c r="N171" s="146" t="s">
        <v>39</v>
      </c>
      <c r="P171" s="147">
        <f>O171*H171</f>
        <v>0</v>
      </c>
      <c r="Q171" s="147">
        <v>0</v>
      </c>
      <c r="R171" s="147">
        <f>Q171*H171</f>
        <v>0</v>
      </c>
      <c r="S171" s="147">
        <v>0</v>
      </c>
      <c r="T171" s="148">
        <f>S171*H171</f>
        <v>0</v>
      </c>
      <c r="AR171" s="149" t="s">
        <v>193</v>
      </c>
      <c r="AT171" s="149" t="s">
        <v>189</v>
      </c>
      <c r="AU171" s="149" t="s">
        <v>84</v>
      </c>
      <c r="AY171" s="17" t="s">
        <v>187</v>
      </c>
      <c r="BE171" s="150">
        <f>IF(N171="základní",J171,0)</f>
        <v>0</v>
      </c>
      <c r="BF171" s="150">
        <f>IF(N171="snížená",J171,0)</f>
        <v>0</v>
      </c>
      <c r="BG171" s="150">
        <f>IF(N171="zákl. přenesená",J171,0)</f>
        <v>0</v>
      </c>
      <c r="BH171" s="150">
        <f>IF(N171="sníž. přenesená",J171,0)</f>
        <v>0</v>
      </c>
      <c r="BI171" s="150">
        <f>IF(N171="nulová",J171,0)</f>
        <v>0</v>
      </c>
      <c r="BJ171" s="17" t="s">
        <v>84</v>
      </c>
      <c r="BK171" s="150">
        <f>ROUND(I171*H171,2)</f>
        <v>0</v>
      </c>
      <c r="BL171" s="17" t="s">
        <v>193</v>
      </c>
      <c r="BM171" s="149" t="s">
        <v>3054</v>
      </c>
    </row>
    <row r="172" spans="2:65" s="1" customFormat="1" ht="117">
      <c r="B172" s="32"/>
      <c r="D172" s="151" t="s">
        <v>195</v>
      </c>
      <c r="F172" s="152" t="s">
        <v>225</v>
      </c>
      <c r="I172" s="153"/>
      <c r="L172" s="32"/>
      <c r="M172" s="154"/>
      <c r="T172" s="56"/>
      <c r="AT172" s="17" t="s">
        <v>195</v>
      </c>
      <c r="AU172" s="17" t="s">
        <v>84</v>
      </c>
    </row>
    <row r="173" spans="2:65" s="1" customFormat="1" ht="44.25" customHeight="1">
      <c r="B173" s="32"/>
      <c r="C173" s="137" t="s">
        <v>226</v>
      </c>
      <c r="D173" s="137" t="s">
        <v>189</v>
      </c>
      <c r="E173" s="138" t="s">
        <v>227</v>
      </c>
      <c r="F173" s="139" t="s">
        <v>228</v>
      </c>
      <c r="G173" s="140" t="s">
        <v>192</v>
      </c>
      <c r="H173" s="141">
        <v>39.875</v>
      </c>
      <c r="I173" s="142"/>
      <c r="J173" s="143">
        <f>ROUND(I173*H173,2)</f>
        <v>0</v>
      </c>
      <c r="K173" s="144"/>
      <c r="L173" s="32"/>
      <c r="M173" s="145" t="s">
        <v>1</v>
      </c>
      <c r="N173" s="146" t="s">
        <v>39</v>
      </c>
      <c r="P173" s="147">
        <f>O173*H173</f>
        <v>0</v>
      </c>
      <c r="Q173" s="147">
        <v>0</v>
      </c>
      <c r="R173" s="147">
        <f>Q173*H173</f>
        <v>0</v>
      </c>
      <c r="S173" s="147">
        <v>0</v>
      </c>
      <c r="T173" s="148">
        <f>S173*H173</f>
        <v>0</v>
      </c>
      <c r="AR173" s="149" t="s">
        <v>193</v>
      </c>
      <c r="AT173" s="149" t="s">
        <v>189</v>
      </c>
      <c r="AU173" s="149" t="s">
        <v>84</v>
      </c>
      <c r="AY173" s="17" t="s">
        <v>187</v>
      </c>
      <c r="BE173" s="150">
        <f>IF(N173="základní",J173,0)</f>
        <v>0</v>
      </c>
      <c r="BF173" s="150">
        <f>IF(N173="snížená",J173,0)</f>
        <v>0</v>
      </c>
      <c r="BG173" s="150">
        <f>IF(N173="zákl. přenesená",J173,0)</f>
        <v>0</v>
      </c>
      <c r="BH173" s="150">
        <f>IF(N173="sníž. přenesená",J173,0)</f>
        <v>0</v>
      </c>
      <c r="BI173" s="150">
        <f>IF(N173="nulová",J173,0)</f>
        <v>0</v>
      </c>
      <c r="BJ173" s="17" t="s">
        <v>84</v>
      </c>
      <c r="BK173" s="150">
        <f>ROUND(I173*H173,2)</f>
        <v>0</v>
      </c>
      <c r="BL173" s="17" t="s">
        <v>193</v>
      </c>
      <c r="BM173" s="149" t="s">
        <v>3055</v>
      </c>
    </row>
    <row r="174" spans="2:65" s="1" customFormat="1" ht="195">
      <c r="B174" s="32"/>
      <c r="D174" s="151" t="s">
        <v>195</v>
      </c>
      <c r="F174" s="152" t="s">
        <v>230</v>
      </c>
      <c r="I174" s="153"/>
      <c r="L174" s="32"/>
      <c r="M174" s="154"/>
      <c r="T174" s="56"/>
      <c r="AT174" s="17" t="s">
        <v>195</v>
      </c>
      <c r="AU174" s="17" t="s">
        <v>84</v>
      </c>
    </row>
    <row r="175" spans="2:65" s="12" customFormat="1" ht="11.25">
      <c r="B175" s="155"/>
      <c r="D175" s="151" t="s">
        <v>197</v>
      </c>
      <c r="E175" s="156" t="s">
        <v>1</v>
      </c>
      <c r="F175" s="157" t="s">
        <v>207</v>
      </c>
      <c r="H175" s="156" t="s">
        <v>1</v>
      </c>
      <c r="I175" s="158"/>
      <c r="L175" s="155"/>
      <c r="M175" s="159"/>
      <c r="T175" s="160"/>
      <c r="AT175" s="156" t="s">
        <v>197</v>
      </c>
      <c r="AU175" s="156" t="s">
        <v>84</v>
      </c>
      <c r="AV175" s="12" t="s">
        <v>80</v>
      </c>
      <c r="AW175" s="12" t="s">
        <v>30</v>
      </c>
      <c r="AX175" s="12" t="s">
        <v>73</v>
      </c>
      <c r="AY175" s="156" t="s">
        <v>187</v>
      </c>
    </row>
    <row r="176" spans="2:65" s="13" customFormat="1" ht="11.25">
      <c r="B176" s="161"/>
      <c r="D176" s="151" t="s">
        <v>197</v>
      </c>
      <c r="E176" s="162" t="s">
        <v>1</v>
      </c>
      <c r="F176" s="163" t="s">
        <v>231</v>
      </c>
      <c r="H176" s="164">
        <v>39.875</v>
      </c>
      <c r="I176" s="165"/>
      <c r="L176" s="161"/>
      <c r="M176" s="166"/>
      <c r="T176" s="167"/>
      <c r="AT176" s="162" t="s">
        <v>197</v>
      </c>
      <c r="AU176" s="162" t="s">
        <v>84</v>
      </c>
      <c r="AV176" s="13" t="s">
        <v>84</v>
      </c>
      <c r="AW176" s="13" t="s">
        <v>30</v>
      </c>
      <c r="AX176" s="13" t="s">
        <v>73</v>
      </c>
      <c r="AY176" s="162" t="s">
        <v>187</v>
      </c>
    </row>
    <row r="177" spans="2:65" s="14" customFormat="1" ht="11.25">
      <c r="B177" s="168"/>
      <c r="D177" s="151" t="s">
        <v>197</v>
      </c>
      <c r="E177" s="169" t="s">
        <v>1</v>
      </c>
      <c r="F177" s="170" t="s">
        <v>202</v>
      </c>
      <c r="H177" s="171">
        <v>39.875</v>
      </c>
      <c r="I177" s="172"/>
      <c r="L177" s="168"/>
      <c r="M177" s="173"/>
      <c r="T177" s="174"/>
      <c r="AT177" s="169" t="s">
        <v>197</v>
      </c>
      <c r="AU177" s="169" t="s">
        <v>84</v>
      </c>
      <c r="AV177" s="14" t="s">
        <v>193</v>
      </c>
      <c r="AW177" s="14" t="s">
        <v>30</v>
      </c>
      <c r="AX177" s="14" t="s">
        <v>80</v>
      </c>
      <c r="AY177" s="169" t="s">
        <v>187</v>
      </c>
    </row>
    <row r="178" spans="2:65" s="11" customFormat="1" ht="22.9" customHeight="1">
      <c r="B178" s="125"/>
      <c r="D178" s="126" t="s">
        <v>72</v>
      </c>
      <c r="E178" s="135" t="s">
        <v>84</v>
      </c>
      <c r="F178" s="135" t="s">
        <v>232</v>
      </c>
      <c r="I178" s="128"/>
      <c r="J178" s="136">
        <f>BK178</f>
        <v>0</v>
      </c>
      <c r="L178" s="125"/>
      <c r="M178" s="130"/>
      <c r="P178" s="131">
        <f>SUM(P179:P236)</f>
        <v>0</v>
      </c>
      <c r="R178" s="131">
        <f>SUM(R179:R236)</f>
        <v>0</v>
      </c>
      <c r="T178" s="132">
        <f>SUM(T179:T236)</f>
        <v>0</v>
      </c>
      <c r="AR178" s="126" t="s">
        <v>80</v>
      </c>
      <c r="AT178" s="133" t="s">
        <v>72</v>
      </c>
      <c r="AU178" s="133" t="s">
        <v>80</v>
      </c>
      <c r="AY178" s="126" t="s">
        <v>187</v>
      </c>
      <c r="BK178" s="134">
        <f>SUM(BK179:BK236)</f>
        <v>0</v>
      </c>
    </row>
    <row r="179" spans="2:65" s="1" customFormat="1" ht="33" customHeight="1">
      <c r="B179" s="32"/>
      <c r="C179" s="137" t="s">
        <v>233</v>
      </c>
      <c r="D179" s="137" t="s">
        <v>189</v>
      </c>
      <c r="E179" s="138" t="s">
        <v>234</v>
      </c>
      <c r="F179" s="139" t="s">
        <v>235</v>
      </c>
      <c r="G179" s="140" t="s">
        <v>192</v>
      </c>
      <c r="H179" s="141">
        <v>15.595000000000001</v>
      </c>
      <c r="I179" s="142"/>
      <c r="J179" s="143">
        <f>ROUND(I179*H179,2)</f>
        <v>0</v>
      </c>
      <c r="K179" s="144"/>
      <c r="L179" s="32"/>
      <c r="M179" s="145" t="s">
        <v>1</v>
      </c>
      <c r="N179" s="146" t="s">
        <v>39</v>
      </c>
      <c r="P179" s="147">
        <f>O179*H179</f>
        <v>0</v>
      </c>
      <c r="Q179" s="147">
        <v>0</v>
      </c>
      <c r="R179" s="147">
        <f>Q179*H179</f>
        <v>0</v>
      </c>
      <c r="S179" s="147">
        <v>0</v>
      </c>
      <c r="T179" s="148">
        <f>S179*H179</f>
        <v>0</v>
      </c>
      <c r="AR179" s="149" t="s">
        <v>193</v>
      </c>
      <c r="AT179" s="149" t="s">
        <v>189</v>
      </c>
      <c r="AU179" s="149" t="s">
        <v>84</v>
      </c>
      <c r="AY179" s="17" t="s">
        <v>187</v>
      </c>
      <c r="BE179" s="150">
        <f>IF(N179="základní",J179,0)</f>
        <v>0</v>
      </c>
      <c r="BF179" s="150">
        <f>IF(N179="snížená",J179,0)</f>
        <v>0</v>
      </c>
      <c r="BG179" s="150">
        <f>IF(N179="zákl. přenesená",J179,0)</f>
        <v>0</v>
      </c>
      <c r="BH179" s="150">
        <f>IF(N179="sníž. přenesená",J179,0)</f>
        <v>0</v>
      </c>
      <c r="BI179" s="150">
        <f>IF(N179="nulová",J179,0)</f>
        <v>0</v>
      </c>
      <c r="BJ179" s="17" t="s">
        <v>84</v>
      </c>
      <c r="BK179" s="150">
        <f>ROUND(I179*H179,2)</f>
        <v>0</v>
      </c>
      <c r="BL179" s="17" t="s">
        <v>193</v>
      </c>
      <c r="BM179" s="149" t="s">
        <v>3056</v>
      </c>
    </row>
    <row r="180" spans="2:65" s="1" customFormat="1" ht="136.5">
      <c r="B180" s="32"/>
      <c r="D180" s="151" t="s">
        <v>195</v>
      </c>
      <c r="F180" s="152" t="s">
        <v>237</v>
      </c>
      <c r="I180" s="153"/>
      <c r="L180" s="32"/>
      <c r="M180" s="154"/>
      <c r="T180" s="56"/>
      <c r="AT180" s="17" t="s">
        <v>195</v>
      </c>
      <c r="AU180" s="17" t="s">
        <v>84</v>
      </c>
    </row>
    <row r="181" spans="2:65" s="12" customFormat="1" ht="11.25">
      <c r="B181" s="155"/>
      <c r="D181" s="151" t="s">
        <v>197</v>
      </c>
      <c r="E181" s="156" t="s">
        <v>1</v>
      </c>
      <c r="F181" s="157" t="s">
        <v>238</v>
      </c>
      <c r="H181" s="156" t="s">
        <v>1</v>
      </c>
      <c r="I181" s="158"/>
      <c r="L181" s="155"/>
      <c r="M181" s="159"/>
      <c r="T181" s="160"/>
      <c r="AT181" s="156" t="s">
        <v>197</v>
      </c>
      <c r="AU181" s="156" t="s">
        <v>84</v>
      </c>
      <c r="AV181" s="12" t="s">
        <v>80</v>
      </c>
      <c r="AW181" s="12" t="s">
        <v>30</v>
      </c>
      <c r="AX181" s="12" t="s">
        <v>73</v>
      </c>
      <c r="AY181" s="156" t="s">
        <v>187</v>
      </c>
    </row>
    <row r="182" spans="2:65" s="13" customFormat="1" ht="11.25">
      <c r="B182" s="161"/>
      <c r="D182" s="151" t="s">
        <v>197</v>
      </c>
      <c r="E182" s="162" t="s">
        <v>1</v>
      </c>
      <c r="F182" s="163" t="s">
        <v>239</v>
      </c>
      <c r="H182" s="164">
        <v>7.1479999999999997</v>
      </c>
      <c r="I182" s="165"/>
      <c r="L182" s="161"/>
      <c r="M182" s="166"/>
      <c r="T182" s="167"/>
      <c r="AT182" s="162" t="s">
        <v>197</v>
      </c>
      <c r="AU182" s="162" t="s">
        <v>84</v>
      </c>
      <c r="AV182" s="13" t="s">
        <v>84</v>
      </c>
      <c r="AW182" s="13" t="s">
        <v>30</v>
      </c>
      <c r="AX182" s="13" t="s">
        <v>73</v>
      </c>
      <c r="AY182" s="162" t="s">
        <v>187</v>
      </c>
    </row>
    <row r="183" spans="2:65" s="13" customFormat="1" ht="11.25">
      <c r="B183" s="161"/>
      <c r="D183" s="151" t="s">
        <v>197</v>
      </c>
      <c r="E183" s="162" t="s">
        <v>1</v>
      </c>
      <c r="F183" s="163" t="s">
        <v>240</v>
      </c>
      <c r="H183" s="164">
        <v>1.4</v>
      </c>
      <c r="I183" s="165"/>
      <c r="L183" s="161"/>
      <c r="M183" s="166"/>
      <c r="T183" s="167"/>
      <c r="AT183" s="162" t="s">
        <v>197</v>
      </c>
      <c r="AU183" s="162" t="s">
        <v>84</v>
      </c>
      <c r="AV183" s="13" t="s">
        <v>84</v>
      </c>
      <c r="AW183" s="13" t="s">
        <v>30</v>
      </c>
      <c r="AX183" s="13" t="s">
        <v>73</v>
      </c>
      <c r="AY183" s="162" t="s">
        <v>187</v>
      </c>
    </row>
    <row r="184" spans="2:65" s="13" customFormat="1" ht="11.25">
      <c r="B184" s="161"/>
      <c r="D184" s="151" t="s">
        <v>197</v>
      </c>
      <c r="E184" s="162" t="s">
        <v>1</v>
      </c>
      <c r="F184" s="163" t="s">
        <v>241</v>
      </c>
      <c r="H184" s="164">
        <v>7.0469999999999997</v>
      </c>
      <c r="I184" s="165"/>
      <c r="L184" s="161"/>
      <c r="M184" s="166"/>
      <c r="T184" s="167"/>
      <c r="AT184" s="162" t="s">
        <v>197</v>
      </c>
      <c r="AU184" s="162" t="s">
        <v>84</v>
      </c>
      <c r="AV184" s="13" t="s">
        <v>84</v>
      </c>
      <c r="AW184" s="13" t="s">
        <v>30</v>
      </c>
      <c r="AX184" s="13" t="s">
        <v>73</v>
      </c>
      <c r="AY184" s="162" t="s">
        <v>187</v>
      </c>
    </row>
    <row r="185" spans="2:65" s="14" customFormat="1" ht="11.25">
      <c r="B185" s="168"/>
      <c r="D185" s="151" t="s">
        <v>197</v>
      </c>
      <c r="E185" s="169" t="s">
        <v>1</v>
      </c>
      <c r="F185" s="170" t="s">
        <v>202</v>
      </c>
      <c r="H185" s="171">
        <v>15.594999999999999</v>
      </c>
      <c r="I185" s="172"/>
      <c r="L185" s="168"/>
      <c r="M185" s="173"/>
      <c r="T185" s="174"/>
      <c r="AT185" s="169" t="s">
        <v>197</v>
      </c>
      <c r="AU185" s="169" t="s">
        <v>84</v>
      </c>
      <c r="AV185" s="14" t="s">
        <v>193</v>
      </c>
      <c r="AW185" s="14" t="s">
        <v>30</v>
      </c>
      <c r="AX185" s="14" t="s">
        <v>80</v>
      </c>
      <c r="AY185" s="169" t="s">
        <v>187</v>
      </c>
    </row>
    <row r="186" spans="2:65" s="1" customFormat="1" ht="16.5" customHeight="1">
      <c r="B186" s="32"/>
      <c r="C186" s="137" t="s">
        <v>242</v>
      </c>
      <c r="D186" s="137" t="s">
        <v>189</v>
      </c>
      <c r="E186" s="138" t="s">
        <v>243</v>
      </c>
      <c r="F186" s="139" t="s">
        <v>244</v>
      </c>
      <c r="G186" s="140" t="s">
        <v>245</v>
      </c>
      <c r="H186" s="141">
        <v>59.015000000000001</v>
      </c>
      <c r="I186" s="142"/>
      <c r="J186" s="143">
        <f>ROUND(I186*H186,2)</f>
        <v>0</v>
      </c>
      <c r="K186" s="144"/>
      <c r="L186" s="32"/>
      <c r="M186" s="145" t="s">
        <v>1</v>
      </c>
      <c r="N186" s="146" t="s">
        <v>39</v>
      </c>
      <c r="P186" s="147">
        <f>O186*H186</f>
        <v>0</v>
      </c>
      <c r="Q186" s="147">
        <v>0</v>
      </c>
      <c r="R186" s="147">
        <f>Q186*H186</f>
        <v>0</v>
      </c>
      <c r="S186" s="147">
        <v>0</v>
      </c>
      <c r="T186" s="148">
        <f>S186*H186</f>
        <v>0</v>
      </c>
      <c r="AR186" s="149" t="s">
        <v>193</v>
      </c>
      <c r="AT186" s="149" t="s">
        <v>189</v>
      </c>
      <c r="AU186" s="149" t="s">
        <v>84</v>
      </c>
      <c r="AY186" s="17" t="s">
        <v>187</v>
      </c>
      <c r="BE186" s="150">
        <f>IF(N186="základní",J186,0)</f>
        <v>0</v>
      </c>
      <c r="BF186" s="150">
        <f>IF(N186="snížená",J186,0)</f>
        <v>0</v>
      </c>
      <c r="BG186" s="150">
        <f>IF(N186="zákl. přenesená",J186,0)</f>
        <v>0</v>
      </c>
      <c r="BH186" s="150">
        <f>IF(N186="sníž. přenesená",J186,0)</f>
        <v>0</v>
      </c>
      <c r="BI186" s="150">
        <f>IF(N186="nulová",J186,0)</f>
        <v>0</v>
      </c>
      <c r="BJ186" s="17" t="s">
        <v>84</v>
      </c>
      <c r="BK186" s="150">
        <f>ROUND(I186*H186,2)</f>
        <v>0</v>
      </c>
      <c r="BL186" s="17" t="s">
        <v>193</v>
      </c>
      <c r="BM186" s="149" t="s">
        <v>3057</v>
      </c>
    </row>
    <row r="187" spans="2:65" s="1" customFormat="1" ht="48.75">
      <c r="B187" s="32"/>
      <c r="D187" s="151" t="s">
        <v>195</v>
      </c>
      <c r="F187" s="152" t="s">
        <v>247</v>
      </c>
      <c r="I187" s="153"/>
      <c r="L187" s="32"/>
      <c r="M187" s="154"/>
      <c r="T187" s="56"/>
      <c r="AT187" s="17" t="s">
        <v>195</v>
      </c>
      <c r="AU187" s="17" t="s">
        <v>84</v>
      </c>
    </row>
    <row r="188" spans="2:65" s="12" customFormat="1" ht="11.25">
      <c r="B188" s="155"/>
      <c r="D188" s="151" t="s">
        <v>197</v>
      </c>
      <c r="E188" s="156" t="s">
        <v>1</v>
      </c>
      <c r="F188" s="157" t="s">
        <v>238</v>
      </c>
      <c r="H188" s="156" t="s">
        <v>1</v>
      </c>
      <c r="I188" s="158"/>
      <c r="L188" s="155"/>
      <c r="M188" s="159"/>
      <c r="T188" s="160"/>
      <c r="AT188" s="156" t="s">
        <v>197</v>
      </c>
      <c r="AU188" s="156" t="s">
        <v>84</v>
      </c>
      <c r="AV188" s="12" t="s">
        <v>80</v>
      </c>
      <c r="AW188" s="12" t="s">
        <v>30</v>
      </c>
      <c r="AX188" s="12" t="s">
        <v>73</v>
      </c>
      <c r="AY188" s="156" t="s">
        <v>187</v>
      </c>
    </row>
    <row r="189" spans="2:65" s="13" customFormat="1" ht="11.25">
      <c r="B189" s="161"/>
      <c r="D189" s="151" t="s">
        <v>197</v>
      </c>
      <c r="E189" s="162" t="s">
        <v>1</v>
      </c>
      <c r="F189" s="163" t="s">
        <v>248</v>
      </c>
      <c r="H189" s="164">
        <v>23.827000000000002</v>
      </c>
      <c r="I189" s="165"/>
      <c r="L189" s="161"/>
      <c r="M189" s="166"/>
      <c r="T189" s="167"/>
      <c r="AT189" s="162" t="s">
        <v>197</v>
      </c>
      <c r="AU189" s="162" t="s">
        <v>84</v>
      </c>
      <c r="AV189" s="13" t="s">
        <v>84</v>
      </c>
      <c r="AW189" s="13" t="s">
        <v>30</v>
      </c>
      <c r="AX189" s="13" t="s">
        <v>73</v>
      </c>
      <c r="AY189" s="162" t="s">
        <v>187</v>
      </c>
    </row>
    <row r="190" spans="2:65" s="13" customFormat="1" ht="11.25">
      <c r="B190" s="161"/>
      <c r="D190" s="151" t="s">
        <v>197</v>
      </c>
      <c r="E190" s="162" t="s">
        <v>1</v>
      </c>
      <c r="F190" s="163" t="s">
        <v>249</v>
      </c>
      <c r="H190" s="164">
        <v>7</v>
      </c>
      <c r="I190" s="165"/>
      <c r="L190" s="161"/>
      <c r="M190" s="166"/>
      <c r="T190" s="167"/>
      <c r="AT190" s="162" t="s">
        <v>197</v>
      </c>
      <c r="AU190" s="162" t="s">
        <v>84</v>
      </c>
      <c r="AV190" s="13" t="s">
        <v>84</v>
      </c>
      <c r="AW190" s="13" t="s">
        <v>30</v>
      </c>
      <c r="AX190" s="13" t="s">
        <v>73</v>
      </c>
      <c r="AY190" s="162" t="s">
        <v>187</v>
      </c>
    </row>
    <row r="191" spans="2:65" s="13" customFormat="1" ht="11.25">
      <c r="B191" s="161"/>
      <c r="D191" s="151" t="s">
        <v>197</v>
      </c>
      <c r="E191" s="162" t="s">
        <v>1</v>
      </c>
      <c r="F191" s="163" t="s">
        <v>250</v>
      </c>
      <c r="H191" s="164">
        <v>28.187999999999999</v>
      </c>
      <c r="I191" s="165"/>
      <c r="L191" s="161"/>
      <c r="M191" s="166"/>
      <c r="T191" s="167"/>
      <c r="AT191" s="162" t="s">
        <v>197</v>
      </c>
      <c r="AU191" s="162" t="s">
        <v>84</v>
      </c>
      <c r="AV191" s="13" t="s">
        <v>84</v>
      </c>
      <c r="AW191" s="13" t="s">
        <v>30</v>
      </c>
      <c r="AX191" s="13" t="s">
        <v>73</v>
      </c>
      <c r="AY191" s="162" t="s">
        <v>187</v>
      </c>
    </row>
    <row r="192" spans="2:65" s="14" customFormat="1" ht="11.25">
      <c r="B192" s="168"/>
      <c r="D192" s="151" t="s">
        <v>197</v>
      </c>
      <c r="E192" s="169" t="s">
        <v>1</v>
      </c>
      <c r="F192" s="170" t="s">
        <v>202</v>
      </c>
      <c r="H192" s="171">
        <v>59.015000000000001</v>
      </c>
      <c r="I192" s="172"/>
      <c r="L192" s="168"/>
      <c r="M192" s="173"/>
      <c r="T192" s="174"/>
      <c r="AT192" s="169" t="s">
        <v>197</v>
      </c>
      <c r="AU192" s="169" t="s">
        <v>84</v>
      </c>
      <c r="AV192" s="14" t="s">
        <v>193</v>
      </c>
      <c r="AW192" s="14" t="s">
        <v>30</v>
      </c>
      <c r="AX192" s="14" t="s">
        <v>80</v>
      </c>
      <c r="AY192" s="169" t="s">
        <v>187</v>
      </c>
    </row>
    <row r="193" spans="2:65" s="1" customFormat="1" ht="16.5" customHeight="1">
      <c r="B193" s="32"/>
      <c r="C193" s="137" t="s">
        <v>251</v>
      </c>
      <c r="D193" s="137" t="s">
        <v>189</v>
      </c>
      <c r="E193" s="138" t="s">
        <v>252</v>
      </c>
      <c r="F193" s="139" t="s">
        <v>253</v>
      </c>
      <c r="G193" s="140" t="s">
        <v>245</v>
      </c>
      <c r="H193" s="141">
        <v>59.015000000000001</v>
      </c>
      <c r="I193" s="142"/>
      <c r="J193" s="143">
        <f>ROUND(I193*H193,2)</f>
        <v>0</v>
      </c>
      <c r="K193" s="144"/>
      <c r="L193" s="32"/>
      <c r="M193" s="145" t="s">
        <v>1</v>
      </c>
      <c r="N193" s="146" t="s">
        <v>39</v>
      </c>
      <c r="P193" s="147">
        <f>O193*H193</f>
        <v>0</v>
      </c>
      <c r="Q193" s="147">
        <v>0</v>
      </c>
      <c r="R193" s="147">
        <f>Q193*H193</f>
        <v>0</v>
      </c>
      <c r="S193" s="147">
        <v>0</v>
      </c>
      <c r="T193" s="148">
        <f>S193*H193</f>
        <v>0</v>
      </c>
      <c r="AR193" s="149" t="s">
        <v>193</v>
      </c>
      <c r="AT193" s="149" t="s">
        <v>189</v>
      </c>
      <c r="AU193" s="149" t="s">
        <v>84</v>
      </c>
      <c r="AY193" s="17" t="s">
        <v>187</v>
      </c>
      <c r="BE193" s="150">
        <f>IF(N193="základní",J193,0)</f>
        <v>0</v>
      </c>
      <c r="BF193" s="150">
        <f>IF(N193="snížená",J193,0)</f>
        <v>0</v>
      </c>
      <c r="BG193" s="150">
        <f>IF(N193="zákl. přenesená",J193,0)</f>
        <v>0</v>
      </c>
      <c r="BH193" s="150">
        <f>IF(N193="sníž. přenesená",J193,0)</f>
        <v>0</v>
      </c>
      <c r="BI193" s="150">
        <f>IF(N193="nulová",J193,0)</f>
        <v>0</v>
      </c>
      <c r="BJ193" s="17" t="s">
        <v>84</v>
      </c>
      <c r="BK193" s="150">
        <f>ROUND(I193*H193,2)</f>
        <v>0</v>
      </c>
      <c r="BL193" s="17" t="s">
        <v>193</v>
      </c>
      <c r="BM193" s="149" t="s">
        <v>3058</v>
      </c>
    </row>
    <row r="194" spans="2:65" s="1" customFormat="1" ht="48.75">
      <c r="B194" s="32"/>
      <c r="D194" s="151" t="s">
        <v>195</v>
      </c>
      <c r="F194" s="152" t="s">
        <v>247</v>
      </c>
      <c r="I194" s="153"/>
      <c r="L194" s="32"/>
      <c r="M194" s="154"/>
      <c r="T194" s="56"/>
      <c r="AT194" s="17" t="s">
        <v>195</v>
      </c>
      <c r="AU194" s="17" t="s">
        <v>84</v>
      </c>
    </row>
    <row r="195" spans="2:65" s="1" customFormat="1" ht="24.2" customHeight="1">
      <c r="B195" s="32"/>
      <c r="C195" s="137" t="s">
        <v>255</v>
      </c>
      <c r="D195" s="137" t="s">
        <v>189</v>
      </c>
      <c r="E195" s="138" t="s">
        <v>256</v>
      </c>
      <c r="F195" s="139" t="s">
        <v>257</v>
      </c>
      <c r="G195" s="140" t="s">
        <v>217</v>
      </c>
      <c r="H195" s="141">
        <v>2.339</v>
      </c>
      <c r="I195" s="142"/>
      <c r="J195" s="143">
        <f>ROUND(I195*H195,2)</f>
        <v>0</v>
      </c>
      <c r="K195" s="144"/>
      <c r="L195" s="32"/>
      <c r="M195" s="145" t="s">
        <v>1</v>
      </c>
      <c r="N195" s="146" t="s">
        <v>39</v>
      </c>
      <c r="P195" s="147">
        <f>O195*H195</f>
        <v>0</v>
      </c>
      <c r="Q195" s="147">
        <v>0</v>
      </c>
      <c r="R195" s="147">
        <f>Q195*H195</f>
        <v>0</v>
      </c>
      <c r="S195" s="147">
        <v>0</v>
      </c>
      <c r="T195" s="148">
        <f>S195*H195</f>
        <v>0</v>
      </c>
      <c r="AR195" s="149" t="s">
        <v>193</v>
      </c>
      <c r="AT195" s="149" t="s">
        <v>189</v>
      </c>
      <c r="AU195" s="149" t="s">
        <v>84</v>
      </c>
      <c r="AY195" s="17" t="s">
        <v>187</v>
      </c>
      <c r="BE195" s="150">
        <f>IF(N195="základní",J195,0)</f>
        <v>0</v>
      </c>
      <c r="BF195" s="150">
        <f>IF(N195="snížená",J195,0)</f>
        <v>0</v>
      </c>
      <c r="BG195" s="150">
        <f>IF(N195="zákl. přenesená",J195,0)</f>
        <v>0</v>
      </c>
      <c r="BH195" s="150">
        <f>IF(N195="sníž. přenesená",J195,0)</f>
        <v>0</v>
      </c>
      <c r="BI195" s="150">
        <f>IF(N195="nulová",J195,0)</f>
        <v>0</v>
      </c>
      <c r="BJ195" s="17" t="s">
        <v>84</v>
      </c>
      <c r="BK195" s="150">
        <f>ROUND(I195*H195,2)</f>
        <v>0</v>
      </c>
      <c r="BL195" s="17" t="s">
        <v>193</v>
      </c>
      <c r="BM195" s="149" t="s">
        <v>3059</v>
      </c>
    </row>
    <row r="196" spans="2:65" s="1" customFormat="1" ht="29.25">
      <c r="B196" s="32"/>
      <c r="D196" s="151" t="s">
        <v>195</v>
      </c>
      <c r="F196" s="152" t="s">
        <v>259</v>
      </c>
      <c r="I196" s="153"/>
      <c r="L196" s="32"/>
      <c r="M196" s="154"/>
      <c r="T196" s="56"/>
      <c r="AT196" s="17" t="s">
        <v>195</v>
      </c>
      <c r="AU196" s="17" t="s">
        <v>84</v>
      </c>
    </row>
    <row r="197" spans="2:65" s="12" customFormat="1" ht="11.25">
      <c r="B197" s="155"/>
      <c r="D197" s="151" t="s">
        <v>197</v>
      </c>
      <c r="E197" s="156" t="s">
        <v>1</v>
      </c>
      <c r="F197" s="157" t="s">
        <v>238</v>
      </c>
      <c r="H197" s="156" t="s">
        <v>1</v>
      </c>
      <c r="I197" s="158"/>
      <c r="L197" s="155"/>
      <c r="M197" s="159"/>
      <c r="T197" s="160"/>
      <c r="AT197" s="156" t="s">
        <v>197</v>
      </c>
      <c r="AU197" s="156" t="s">
        <v>84</v>
      </c>
      <c r="AV197" s="12" t="s">
        <v>80</v>
      </c>
      <c r="AW197" s="12" t="s">
        <v>30</v>
      </c>
      <c r="AX197" s="12" t="s">
        <v>73</v>
      </c>
      <c r="AY197" s="156" t="s">
        <v>187</v>
      </c>
    </row>
    <row r="198" spans="2:65" s="13" customFormat="1" ht="11.25">
      <c r="B198" s="161"/>
      <c r="D198" s="151" t="s">
        <v>197</v>
      </c>
      <c r="E198" s="162" t="s">
        <v>1</v>
      </c>
      <c r="F198" s="163" t="s">
        <v>260</v>
      </c>
      <c r="H198" s="164">
        <v>2.339</v>
      </c>
      <c r="I198" s="165"/>
      <c r="L198" s="161"/>
      <c r="M198" s="166"/>
      <c r="T198" s="167"/>
      <c r="AT198" s="162" t="s">
        <v>197</v>
      </c>
      <c r="AU198" s="162" t="s">
        <v>84</v>
      </c>
      <c r="AV198" s="13" t="s">
        <v>84</v>
      </c>
      <c r="AW198" s="13" t="s">
        <v>30</v>
      </c>
      <c r="AX198" s="13" t="s">
        <v>73</v>
      </c>
      <c r="AY198" s="162" t="s">
        <v>187</v>
      </c>
    </row>
    <row r="199" spans="2:65" s="14" customFormat="1" ht="11.25">
      <c r="B199" s="168"/>
      <c r="D199" s="151" t="s">
        <v>197</v>
      </c>
      <c r="E199" s="169" t="s">
        <v>1</v>
      </c>
      <c r="F199" s="170" t="s">
        <v>202</v>
      </c>
      <c r="H199" s="171">
        <v>2.339</v>
      </c>
      <c r="I199" s="172"/>
      <c r="L199" s="168"/>
      <c r="M199" s="173"/>
      <c r="T199" s="174"/>
      <c r="AT199" s="169" t="s">
        <v>197</v>
      </c>
      <c r="AU199" s="169" t="s">
        <v>84</v>
      </c>
      <c r="AV199" s="14" t="s">
        <v>193</v>
      </c>
      <c r="AW199" s="14" t="s">
        <v>30</v>
      </c>
      <c r="AX199" s="14" t="s">
        <v>80</v>
      </c>
      <c r="AY199" s="169" t="s">
        <v>187</v>
      </c>
    </row>
    <row r="200" spans="2:65" s="1" customFormat="1" ht="33" customHeight="1">
      <c r="B200" s="32"/>
      <c r="C200" s="137" t="s">
        <v>261</v>
      </c>
      <c r="D200" s="137" t="s">
        <v>189</v>
      </c>
      <c r="E200" s="138" t="s">
        <v>262</v>
      </c>
      <c r="F200" s="139" t="s">
        <v>263</v>
      </c>
      <c r="G200" s="140" t="s">
        <v>192</v>
      </c>
      <c r="H200" s="141">
        <v>1.28</v>
      </c>
      <c r="I200" s="142"/>
      <c r="J200" s="143">
        <f>ROUND(I200*H200,2)</f>
        <v>0</v>
      </c>
      <c r="K200" s="144"/>
      <c r="L200" s="32"/>
      <c r="M200" s="145" t="s">
        <v>1</v>
      </c>
      <c r="N200" s="146" t="s">
        <v>39</v>
      </c>
      <c r="P200" s="147">
        <f>O200*H200</f>
        <v>0</v>
      </c>
      <c r="Q200" s="147">
        <v>0</v>
      </c>
      <c r="R200" s="147">
        <f>Q200*H200</f>
        <v>0</v>
      </c>
      <c r="S200" s="147">
        <v>0</v>
      </c>
      <c r="T200" s="148">
        <f>S200*H200</f>
        <v>0</v>
      </c>
      <c r="AR200" s="149" t="s">
        <v>193</v>
      </c>
      <c r="AT200" s="149" t="s">
        <v>189</v>
      </c>
      <c r="AU200" s="149" t="s">
        <v>84</v>
      </c>
      <c r="AY200" s="17" t="s">
        <v>187</v>
      </c>
      <c r="BE200" s="150">
        <f>IF(N200="základní",J200,0)</f>
        <v>0</v>
      </c>
      <c r="BF200" s="150">
        <f>IF(N200="snížená",J200,0)</f>
        <v>0</v>
      </c>
      <c r="BG200" s="150">
        <f>IF(N200="zákl. přenesená",J200,0)</f>
        <v>0</v>
      </c>
      <c r="BH200" s="150">
        <f>IF(N200="sníž. přenesená",J200,0)</f>
        <v>0</v>
      </c>
      <c r="BI200" s="150">
        <f>IF(N200="nulová",J200,0)</f>
        <v>0</v>
      </c>
      <c r="BJ200" s="17" t="s">
        <v>84</v>
      </c>
      <c r="BK200" s="150">
        <f>ROUND(I200*H200,2)</f>
        <v>0</v>
      </c>
      <c r="BL200" s="17" t="s">
        <v>193</v>
      </c>
      <c r="BM200" s="149" t="s">
        <v>3060</v>
      </c>
    </row>
    <row r="201" spans="2:65" s="1" customFormat="1" ht="136.5">
      <c r="B201" s="32"/>
      <c r="D201" s="151" t="s">
        <v>195</v>
      </c>
      <c r="F201" s="152" t="s">
        <v>237</v>
      </c>
      <c r="I201" s="153"/>
      <c r="L201" s="32"/>
      <c r="M201" s="154"/>
      <c r="T201" s="56"/>
      <c r="AT201" s="17" t="s">
        <v>195</v>
      </c>
      <c r="AU201" s="17" t="s">
        <v>84</v>
      </c>
    </row>
    <row r="202" spans="2:65" s="12" customFormat="1" ht="11.25">
      <c r="B202" s="155"/>
      <c r="D202" s="151" t="s">
        <v>197</v>
      </c>
      <c r="E202" s="156" t="s">
        <v>1</v>
      </c>
      <c r="F202" s="157" t="s">
        <v>238</v>
      </c>
      <c r="H202" s="156" t="s">
        <v>1</v>
      </c>
      <c r="I202" s="158"/>
      <c r="L202" s="155"/>
      <c r="M202" s="159"/>
      <c r="T202" s="160"/>
      <c r="AT202" s="156" t="s">
        <v>197</v>
      </c>
      <c r="AU202" s="156" t="s">
        <v>84</v>
      </c>
      <c r="AV202" s="12" t="s">
        <v>80</v>
      </c>
      <c r="AW202" s="12" t="s">
        <v>30</v>
      </c>
      <c r="AX202" s="12" t="s">
        <v>73</v>
      </c>
      <c r="AY202" s="156" t="s">
        <v>187</v>
      </c>
    </row>
    <row r="203" spans="2:65" s="13" customFormat="1" ht="11.25">
      <c r="B203" s="161"/>
      <c r="D203" s="151" t="s">
        <v>197</v>
      </c>
      <c r="E203" s="162" t="s">
        <v>1</v>
      </c>
      <c r="F203" s="163" t="s">
        <v>265</v>
      </c>
      <c r="H203" s="164">
        <v>1.28</v>
      </c>
      <c r="I203" s="165"/>
      <c r="L203" s="161"/>
      <c r="M203" s="166"/>
      <c r="T203" s="167"/>
      <c r="AT203" s="162" t="s">
        <v>197</v>
      </c>
      <c r="AU203" s="162" t="s">
        <v>84</v>
      </c>
      <c r="AV203" s="13" t="s">
        <v>84</v>
      </c>
      <c r="AW203" s="13" t="s">
        <v>30</v>
      </c>
      <c r="AX203" s="13" t="s">
        <v>73</v>
      </c>
      <c r="AY203" s="162" t="s">
        <v>187</v>
      </c>
    </row>
    <row r="204" spans="2:65" s="14" customFormat="1" ht="11.25">
      <c r="B204" s="168"/>
      <c r="D204" s="151" t="s">
        <v>197</v>
      </c>
      <c r="E204" s="169" t="s">
        <v>1</v>
      </c>
      <c r="F204" s="170" t="s">
        <v>202</v>
      </c>
      <c r="H204" s="171">
        <v>1.28</v>
      </c>
      <c r="I204" s="172"/>
      <c r="L204" s="168"/>
      <c r="M204" s="173"/>
      <c r="T204" s="174"/>
      <c r="AT204" s="169" t="s">
        <v>197</v>
      </c>
      <c r="AU204" s="169" t="s">
        <v>84</v>
      </c>
      <c r="AV204" s="14" t="s">
        <v>193</v>
      </c>
      <c r="AW204" s="14" t="s">
        <v>30</v>
      </c>
      <c r="AX204" s="14" t="s">
        <v>80</v>
      </c>
      <c r="AY204" s="169" t="s">
        <v>187</v>
      </c>
    </row>
    <row r="205" spans="2:65" s="1" customFormat="1" ht="16.5" customHeight="1">
      <c r="B205" s="32"/>
      <c r="C205" s="137" t="s">
        <v>8</v>
      </c>
      <c r="D205" s="137" t="s">
        <v>189</v>
      </c>
      <c r="E205" s="138" t="s">
        <v>266</v>
      </c>
      <c r="F205" s="139" t="s">
        <v>267</v>
      </c>
      <c r="G205" s="140" t="s">
        <v>245</v>
      </c>
      <c r="H205" s="141">
        <v>6.4</v>
      </c>
      <c r="I205" s="142"/>
      <c r="J205" s="143">
        <f>ROUND(I205*H205,2)</f>
        <v>0</v>
      </c>
      <c r="K205" s="144"/>
      <c r="L205" s="32"/>
      <c r="M205" s="145" t="s">
        <v>1</v>
      </c>
      <c r="N205" s="146" t="s">
        <v>39</v>
      </c>
      <c r="P205" s="147">
        <f>O205*H205</f>
        <v>0</v>
      </c>
      <c r="Q205" s="147">
        <v>0</v>
      </c>
      <c r="R205" s="147">
        <f>Q205*H205</f>
        <v>0</v>
      </c>
      <c r="S205" s="147">
        <v>0</v>
      </c>
      <c r="T205" s="148">
        <f>S205*H205</f>
        <v>0</v>
      </c>
      <c r="AR205" s="149" t="s">
        <v>193</v>
      </c>
      <c r="AT205" s="149" t="s">
        <v>189</v>
      </c>
      <c r="AU205" s="149" t="s">
        <v>84</v>
      </c>
      <c r="AY205" s="17" t="s">
        <v>187</v>
      </c>
      <c r="BE205" s="150">
        <f>IF(N205="základní",J205,0)</f>
        <v>0</v>
      </c>
      <c r="BF205" s="150">
        <f>IF(N205="snížená",J205,0)</f>
        <v>0</v>
      </c>
      <c r="BG205" s="150">
        <f>IF(N205="zákl. přenesená",J205,0)</f>
        <v>0</v>
      </c>
      <c r="BH205" s="150">
        <f>IF(N205="sníž. přenesená",J205,0)</f>
        <v>0</v>
      </c>
      <c r="BI205" s="150">
        <f>IF(N205="nulová",J205,0)</f>
        <v>0</v>
      </c>
      <c r="BJ205" s="17" t="s">
        <v>84</v>
      </c>
      <c r="BK205" s="150">
        <f>ROUND(I205*H205,2)</f>
        <v>0</v>
      </c>
      <c r="BL205" s="17" t="s">
        <v>193</v>
      </c>
      <c r="BM205" s="149" t="s">
        <v>3061</v>
      </c>
    </row>
    <row r="206" spans="2:65" s="1" customFormat="1" ht="48.75">
      <c r="B206" s="32"/>
      <c r="D206" s="151" t="s">
        <v>195</v>
      </c>
      <c r="F206" s="152" t="s">
        <v>247</v>
      </c>
      <c r="I206" s="153"/>
      <c r="L206" s="32"/>
      <c r="M206" s="154"/>
      <c r="T206" s="56"/>
      <c r="AT206" s="17" t="s">
        <v>195</v>
      </c>
      <c r="AU206" s="17" t="s">
        <v>84</v>
      </c>
    </row>
    <row r="207" spans="2:65" s="12" customFormat="1" ht="11.25">
      <c r="B207" s="155"/>
      <c r="D207" s="151" t="s">
        <v>197</v>
      </c>
      <c r="E207" s="156" t="s">
        <v>1</v>
      </c>
      <c r="F207" s="157" t="s">
        <v>238</v>
      </c>
      <c r="H207" s="156" t="s">
        <v>1</v>
      </c>
      <c r="I207" s="158"/>
      <c r="L207" s="155"/>
      <c r="M207" s="159"/>
      <c r="T207" s="160"/>
      <c r="AT207" s="156" t="s">
        <v>197</v>
      </c>
      <c r="AU207" s="156" t="s">
        <v>84</v>
      </c>
      <c r="AV207" s="12" t="s">
        <v>80</v>
      </c>
      <c r="AW207" s="12" t="s">
        <v>30</v>
      </c>
      <c r="AX207" s="12" t="s">
        <v>73</v>
      </c>
      <c r="AY207" s="156" t="s">
        <v>187</v>
      </c>
    </row>
    <row r="208" spans="2:65" s="13" customFormat="1" ht="11.25">
      <c r="B208" s="161"/>
      <c r="D208" s="151" t="s">
        <v>197</v>
      </c>
      <c r="E208" s="162" t="s">
        <v>1</v>
      </c>
      <c r="F208" s="163" t="s">
        <v>269</v>
      </c>
      <c r="H208" s="164">
        <v>6.4</v>
      </c>
      <c r="I208" s="165"/>
      <c r="L208" s="161"/>
      <c r="M208" s="166"/>
      <c r="T208" s="167"/>
      <c r="AT208" s="162" t="s">
        <v>197</v>
      </c>
      <c r="AU208" s="162" t="s">
        <v>84</v>
      </c>
      <c r="AV208" s="13" t="s">
        <v>84</v>
      </c>
      <c r="AW208" s="13" t="s">
        <v>30</v>
      </c>
      <c r="AX208" s="13" t="s">
        <v>73</v>
      </c>
      <c r="AY208" s="162" t="s">
        <v>187</v>
      </c>
    </row>
    <row r="209" spans="2:65" s="14" customFormat="1" ht="11.25">
      <c r="B209" s="168"/>
      <c r="D209" s="151" t="s">
        <v>197</v>
      </c>
      <c r="E209" s="169" t="s">
        <v>1</v>
      </c>
      <c r="F209" s="170" t="s">
        <v>202</v>
      </c>
      <c r="H209" s="171">
        <v>6.4</v>
      </c>
      <c r="I209" s="172"/>
      <c r="L209" s="168"/>
      <c r="M209" s="173"/>
      <c r="T209" s="174"/>
      <c r="AT209" s="169" t="s">
        <v>197</v>
      </c>
      <c r="AU209" s="169" t="s">
        <v>84</v>
      </c>
      <c r="AV209" s="14" t="s">
        <v>193</v>
      </c>
      <c r="AW209" s="14" t="s">
        <v>30</v>
      </c>
      <c r="AX209" s="14" t="s">
        <v>80</v>
      </c>
      <c r="AY209" s="169" t="s">
        <v>187</v>
      </c>
    </row>
    <row r="210" spans="2:65" s="1" customFormat="1" ht="16.5" customHeight="1">
      <c r="B210" s="32"/>
      <c r="C210" s="137" t="s">
        <v>270</v>
      </c>
      <c r="D210" s="137" t="s">
        <v>189</v>
      </c>
      <c r="E210" s="138" t="s">
        <v>271</v>
      </c>
      <c r="F210" s="139" t="s">
        <v>272</v>
      </c>
      <c r="G210" s="140" t="s">
        <v>245</v>
      </c>
      <c r="H210" s="141">
        <v>6.4</v>
      </c>
      <c r="I210" s="142"/>
      <c r="J210" s="143">
        <f>ROUND(I210*H210,2)</f>
        <v>0</v>
      </c>
      <c r="K210" s="144"/>
      <c r="L210" s="32"/>
      <c r="M210" s="145" t="s">
        <v>1</v>
      </c>
      <c r="N210" s="146" t="s">
        <v>39</v>
      </c>
      <c r="P210" s="147">
        <f>O210*H210</f>
        <v>0</v>
      </c>
      <c r="Q210" s="147">
        <v>0</v>
      </c>
      <c r="R210" s="147">
        <f>Q210*H210</f>
        <v>0</v>
      </c>
      <c r="S210" s="147">
        <v>0</v>
      </c>
      <c r="T210" s="148">
        <f>S210*H210</f>
        <v>0</v>
      </c>
      <c r="AR210" s="149" t="s">
        <v>193</v>
      </c>
      <c r="AT210" s="149" t="s">
        <v>189</v>
      </c>
      <c r="AU210" s="149" t="s">
        <v>84</v>
      </c>
      <c r="AY210" s="17" t="s">
        <v>187</v>
      </c>
      <c r="BE210" s="150">
        <f>IF(N210="základní",J210,0)</f>
        <v>0</v>
      </c>
      <c r="BF210" s="150">
        <f>IF(N210="snížená",J210,0)</f>
        <v>0</v>
      </c>
      <c r="BG210" s="150">
        <f>IF(N210="zákl. přenesená",J210,0)</f>
        <v>0</v>
      </c>
      <c r="BH210" s="150">
        <f>IF(N210="sníž. přenesená",J210,0)</f>
        <v>0</v>
      </c>
      <c r="BI210" s="150">
        <f>IF(N210="nulová",J210,0)</f>
        <v>0</v>
      </c>
      <c r="BJ210" s="17" t="s">
        <v>84</v>
      </c>
      <c r="BK210" s="150">
        <f>ROUND(I210*H210,2)</f>
        <v>0</v>
      </c>
      <c r="BL210" s="17" t="s">
        <v>193</v>
      </c>
      <c r="BM210" s="149" t="s">
        <v>3062</v>
      </c>
    </row>
    <row r="211" spans="2:65" s="1" customFormat="1" ht="48.75">
      <c r="B211" s="32"/>
      <c r="D211" s="151" t="s">
        <v>195</v>
      </c>
      <c r="F211" s="152" t="s">
        <v>247</v>
      </c>
      <c r="I211" s="153"/>
      <c r="L211" s="32"/>
      <c r="M211" s="154"/>
      <c r="T211" s="56"/>
      <c r="AT211" s="17" t="s">
        <v>195</v>
      </c>
      <c r="AU211" s="17" t="s">
        <v>84</v>
      </c>
    </row>
    <row r="212" spans="2:65" s="1" customFormat="1" ht="21.75" customHeight="1">
      <c r="B212" s="32"/>
      <c r="C212" s="137" t="s">
        <v>274</v>
      </c>
      <c r="D212" s="137" t="s">
        <v>189</v>
      </c>
      <c r="E212" s="138" t="s">
        <v>275</v>
      </c>
      <c r="F212" s="139" t="s">
        <v>276</v>
      </c>
      <c r="G212" s="140" t="s">
        <v>217</v>
      </c>
      <c r="H212" s="141">
        <v>0.192</v>
      </c>
      <c r="I212" s="142"/>
      <c r="J212" s="143">
        <f>ROUND(I212*H212,2)</f>
        <v>0</v>
      </c>
      <c r="K212" s="144"/>
      <c r="L212" s="32"/>
      <c r="M212" s="145" t="s">
        <v>1</v>
      </c>
      <c r="N212" s="146" t="s">
        <v>39</v>
      </c>
      <c r="P212" s="147">
        <f>O212*H212</f>
        <v>0</v>
      </c>
      <c r="Q212" s="147">
        <v>0</v>
      </c>
      <c r="R212" s="147">
        <f>Q212*H212</f>
        <v>0</v>
      </c>
      <c r="S212" s="147">
        <v>0</v>
      </c>
      <c r="T212" s="148">
        <f>S212*H212</f>
        <v>0</v>
      </c>
      <c r="AR212" s="149" t="s">
        <v>193</v>
      </c>
      <c r="AT212" s="149" t="s">
        <v>189</v>
      </c>
      <c r="AU212" s="149" t="s">
        <v>84</v>
      </c>
      <c r="AY212" s="17" t="s">
        <v>187</v>
      </c>
      <c r="BE212" s="150">
        <f>IF(N212="základní",J212,0)</f>
        <v>0</v>
      </c>
      <c r="BF212" s="150">
        <f>IF(N212="snížená",J212,0)</f>
        <v>0</v>
      </c>
      <c r="BG212" s="150">
        <f>IF(N212="zákl. přenesená",J212,0)</f>
        <v>0</v>
      </c>
      <c r="BH212" s="150">
        <f>IF(N212="sníž. přenesená",J212,0)</f>
        <v>0</v>
      </c>
      <c r="BI212" s="150">
        <f>IF(N212="nulová",J212,0)</f>
        <v>0</v>
      </c>
      <c r="BJ212" s="17" t="s">
        <v>84</v>
      </c>
      <c r="BK212" s="150">
        <f>ROUND(I212*H212,2)</f>
        <v>0</v>
      </c>
      <c r="BL212" s="17" t="s">
        <v>193</v>
      </c>
      <c r="BM212" s="149" t="s">
        <v>3063</v>
      </c>
    </row>
    <row r="213" spans="2:65" s="1" customFormat="1" ht="29.25">
      <c r="B213" s="32"/>
      <c r="D213" s="151" t="s">
        <v>195</v>
      </c>
      <c r="F213" s="152" t="s">
        <v>259</v>
      </c>
      <c r="I213" s="153"/>
      <c r="L213" s="32"/>
      <c r="M213" s="154"/>
      <c r="T213" s="56"/>
      <c r="AT213" s="17" t="s">
        <v>195</v>
      </c>
      <c r="AU213" s="17" t="s">
        <v>84</v>
      </c>
    </row>
    <row r="214" spans="2:65" s="12" customFormat="1" ht="11.25">
      <c r="B214" s="155"/>
      <c r="D214" s="151" t="s">
        <v>197</v>
      </c>
      <c r="E214" s="156" t="s">
        <v>1</v>
      </c>
      <c r="F214" s="157" t="s">
        <v>238</v>
      </c>
      <c r="H214" s="156" t="s">
        <v>1</v>
      </c>
      <c r="I214" s="158"/>
      <c r="L214" s="155"/>
      <c r="M214" s="159"/>
      <c r="T214" s="160"/>
      <c r="AT214" s="156" t="s">
        <v>197</v>
      </c>
      <c r="AU214" s="156" t="s">
        <v>84</v>
      </c>
      <c r="AV214" s="12" t="s">
        <v>80</v>
      </c>
      <c r="AW214" s="12" t="s">
        <v>30</v>
      </c>
      <c r="AX214" s="12" t="s">
        <v>73</v>
      </c>
      <c r="AY214" s="156" t="s">
        <v>187</v>
      </c>
    </row>
    <row r="215" spans="2:65" s="13" customFormat="1" ht="11.25">
      <c r="B215" s="161"/>
      <c r="D215" s="151" t="s">
        <v>197</v>
      </c>
      <c r="E215" s="162" t="s">
        <v>1</v>
      </c>
      <c r="F215" s="163" t="s">
        <v>278</v>
      </c>
      <c r="H215" s="164">
        <v>0.192</v>
      </c>
      <c r="I215" s="165"/>
      <c r="L215" s="161"/>
      <c r="M215" s="166"/>
      <c r="T215" s="167"/>
      <c r="AT215" s="162" t="s">
        <v>197</v>
      </c>
      <c r="AU215" s="162" t="s">
        <v>84</v>
      </c>
      <c r="AV215" s="13" t="s">
        <v>84</v>
      </c>
      <c r="AW215" s="13" t="s">
        <v>30</v>
      </c>
      <c r="AX215" s="13" t="s">
        <v>73</v>
      </c>
      <c r="AY215" s="162" t="s">
        <v>187</v>
      </c>
    </row>
    <row r="216" spans="2:65" s="14" customFormat="1" ht="11.25">
      <c r="B216" s="168"/>
      <c r="D216" s="151" t="s">
        <v>197</v>
      </c>
      <c r="E216" s="169" t="s">
        <v>1</v>
      </c>
      <c r="F216" s="170" t="s">
        <v>202</v>
      </c>
      <c r="H216" s="171">
        <v>0.192</v>
      </c>
      <c r="I216" s="172"/>
      <c r="L216" s="168"/>
      <c r="M216" s="173"/>
      <c r="T216" s="174"/>
      <c r="AT216" s="169" t="s">
        <v>197</v>
      </c>
      <c r="AU216" s="169" t="s">
        <v>84</v>
      </c>
      <c r="AV216" s="14" t="s">
        <v>193</v>
      </c>
      <c r="AW216" s="14" t="s">
        <v>30</v>
      </c>
      <c r="AX216" s="14" t="s">
        <v>80</v>
      </c>
      <c r="AY216" s="169" t="s">
        <v>187</v>
      </c>
    </row>
    <row r="217" spans="2:65" s="1" customFormat="1" ht="24.2" customHeight="1">
      <c r="B217" s="32"/>
      <c r="C217" s="137" t="s">
        <v>279</v>
      </c>
      <c r="D217" s="137" t="s">
        <v>189</v>
      </c>
      <c r="E217" s="138" t="s">
        <v>280</v>
      </c>
      <c r="F217" s="139" t="s">
        <v>281</v>
      </c>
      <c r="G217" s="140" t="s">
        <v>192</v>
      </c>
      <c r="H217" s="141">
        <v>9.4009999999999998</v>
      </c>
      <c r="I217" s="142"/>
      <c r="J217" s="143">
        <f>ROUND(I217*H217,2)</f>
        <v>0</v>
      </c>
      <c r="K217" s="144"/>
      <c r="L217" s="32"/>
      <c r="M217" s="145" t="s">
        <v>1</v>
      </c>
      <c r="N217" s="146" t="s">
        <v>39</v>
      </c>
      <c r="P217" s="147">
        <f>O217*H217</f>
        <v>0</v>
      </c>
      <c r="Q217" s="147">
        <v>0</v>
      </c>
      <c r="R217" s="147">
        <f>Q217*H217</f>
        <v>0</v>
      </c>
      <c r="S217" s="147">
        <v>0</v>
      </c>
      <c r="T217" s="148">
        <f>S217*H217</f>
        <v>0</v>
      </c>
      <c r="AR217" s="149" t="s">
        <v>193</v>
      </c>
      <c r="AT217" s="149" t="s">
        <v>189</v>
      </c>
      <c r="AU217" s="149" t="s">
        <v>84</v>
      </c>
      <c r="AY217" s="17" t="s">
        <v>187</v>
      </c>
      <c r="BE217" s="150">
        <f>IF(N217="základní",J217,0)</f>
        <v>0</v>
      </c>
      <c r="BF217" s="150">
        <f>IF(N217="snížená",J217,0)</f>
        <v>0</v>
      </c>
      <c r="BG217" s="150">
        <f>IF(N217="zákl. přenesená",J217,0)</f>
        <v>0</v>
      </c>
      <c r="BH217" s="150">
        <f>IF(N217="sníž. přenesená",J217,0)</f>
        <v>0</v>
      </c>
      <c r="BI217" s="150">
        <f>IF(N217="nulová",J217,0)</f>
        <v>0</v>
      </c>
      <c r="BJ217" s="17" t="s">
        <v>84</v>
      </c>
      <c r="BK217" s="150">
        <f>ROUND(I217*H217,2)</f>
        <v>0</v>
      </c>
      <c r="BL217" s="17" t="s">
        <v>193</v>
      </c>
      <c r="BM217" s="149" t="s">
        <v>3064</v>
      </c>
    </row>
    <row r="218" spans="2:65" s="1" customFormat="1" ht="117">
      <c r="B218" s="32"/>
      <c r="D218" s="151" t="s">
        <v>195</v>
      </c>
      <c r="F218" s="152" t="s">
        <v>283</v>
      </c>
      <c r="I218" s="153"/>
      <c r="L218" s="32"/>
      <c r="M218" s="154"/>
      <c r="T218" s="56"/>
      <c r="AT218" s="17" t="s">
        <v>195</v>
      </c>
      <c r="AU218" s="17" t="s">
        <v>84</v>
      </c>
    </row>
    <row r="219" spans="2:65" s="12" customFormat="1" ht="11.25">
      <c r="B219" s="155"/>
      <c r="D219" s="151" t="s">
        <v>197</v>
      </c>
      <c r="E219" s="156" t="s">
        <v>1</v>
      </c>
      <c r="F219" s="157" t="s">
        <v>238</v>
      </c>
      <c r="H219" s="156" t="s">
        <v>1</v>
      </c>
      <c r="I219" s="158"/>
      <c r="L219" s="155"/>
      <c r="M219" s="159"/>
      <c r="T219" s="160"/>
      <c r="AT219" s="156" t="s">
        <v>197</v>
      </c>
      <c r="AU219" s="156" t="s">
        <v>84</v>
      </c>
      <c r="AV219" s="12" t="s">
        <v>80</v>
      </c>
      <c r="AW219" s="12" t="s">
        <v>30</v>
      </c>
      <c r="AX219" s="12" t="s">
        <v>73</v>
      </c>
      <c r="AY219" s="156" t="s">
        <v>187</v>
      </c>
    </row>
    <row r="220" spans="2:65" s="13" customFormat="1" ht="11.25">
      <c r="B220" s="161"/>
      <c r="D220" s="151" t="s">
        <v>197</v>
      </c>
      <c r="E220" s="162" t="s">
        <v>1</v>
      </c>
      <c r="F220" s="163" t="s">
        <v>284</v>
      </c>
      <c r="H220" s="164">
        <v>4.7649999999999997</v>
      </c>
      <c r="I220" s="165"/>
      <c r="L220" s="161"/>
      <c r="M220" s="166"/>
      <c r="T220" s="167"/>
      <c r="AT220" s="162" t="s">
        <v>197</v>
      </c>
      <c r="AU220" s="162" t="s">
        <v>84</v>
      </c>
      <c r="AV220" s="13" t="s">
        <v>84</v>
      </c>
      <c r="AW220" s="13" t="s">
        <v>30</v>
      </c>
      <c r="AX220" s="13" t="s">
        <v>73</v>
      </c>
      <c r="AY220" s="162" t="s">
        <v>187</v>
      </c>
    </row>
    <row r="221" spans="2:65" s="13" customFormat="1" ht="11.25">
      <c r="B221" s="161"/>
      <c r="D221" s="151" t="s">
        <v>197</v>
      </c>
      <c r="E221" s="162" t="s">
        <v>1</v>
      </c>
      <c r="F221" s="163" t="s">
        <v>285</v>
      </c>
      <c r="H221" s="164">
        <v>1.05</v>
      </c>
      <c r="I221" s="165"/>
      <c r="L221" s="161"/>
      <c r="M221" s="166"/>
      <c r="T221" s="167"/>
      <c r="AT221" s="162" t="s">
        <v>197</v>
      </c>
      <c r="AU221" s="162" t="s">
        <v>84</v>
      </c>
      <c r="AV221" s="13" t="s">
        <v>84</v>
      </c>
      <c r="AW221" s="13" t="s">
        <v>30</v>
      </c>
      <c r="AX221" s="13" t="s">
        <v>73</v>
      </c>
      <c r="AY221" s="162" t="s">
        <v>187</v>
      </c>
    </row>
    <row r="222" spans="2:65" s="13" customFormat="1" ht="11.25">
      <c r="B222" s="161"/>
      <c r="D222" s="151" t="s">
        <v>197</v>
      </c>
      <c r="E222" s="162" t="s">
        <v>1</v>
      </c>
      <c r="F222" s="163" t="s">
        <v>286</v>
      </c>
      <c r="H222" s="164">
        <v>3.5859999999999999</v>
      </c>
      <c r="I222" s="165"/>
      <c r="L222" s="161"/>
      <c r="M222" s="166"/>
      <c r="T222" s="167"/>
      <c r="AT222" s="162" t="s">
        <v>197</v>
      </c>
      <c r="AU222" s="162" t="s">
        <v>84</v>
      </c>
      <c r="AV222" s="13" t="s">
        <v>84</v>
      </c>
      <c r="AW222" s="13" t="s">
        <v>30</v>
      </c>
      <c r="AX222" s="13" t="s">
        <v>73</v>
      </c>
      <c r="AY222" s="162" t="s">
        <v>187</v>
      </c>
    </row>
    <row r="223" spans="2:65" s="14" customFormat="1" ht="11.25">
      <c r="B223" s="168"/>
      <c r="D223" s="151" t="s">
        <v>197</v>
      </c>
      <c r="E223" s="169" t="s">
        <v>1</v>
      </c>
      <c r="F223" s="170" t="s">
        <v>202</v>
      </c>
      <c r="H223" s="171">
        <v>9.4009999999999998</v>
      </c>
      <c r="I223" s="172"/>
      <c r="L223" s="168"/>
      <c r="M223" s="173"/>
      <c r="T223" s="174"/>
      <c r="AT223" s="169" t="s">
        <v>197</v>
      </c>
      <c r="AU223" s="169" t="s">
        <v>84</v>
      </c>
      <c r="AV223" s="14" t="s">
        <v>193</v>
      </c>
      <c r="AW223" s="14" t="s">
        <v>30</v>
      </c>
      <c r="AX223" s="14" t="s">
        <v>80</v>
      </c>
      <c r="AY223" s="169" t="s">
        <v>187</v>
      </c>
    </row>
    <row r="224" spans="2:65" s="1" customFormat="1" ht="24.2" customHeight="1">
      <c r="B224" s="32"/>
      <c r="C224" s="137" t="s">
        <v>287</v>
      </c>
      <c r="D224" s="137" t="s">
        <v>189</v>
      </c>
      <c r="E224" s="138" t="s">
        <v>288</v>
      </c>
      <c r="F224" s="139" t="s">
        <v>289</v>
      </c>
      <c r="G224" s="140" t="s">
        <v>245</v>
      </c>
      <c r="H224" s="141">
        <v>54.734999999999999</v>
      </c>
      <c r="I224" s="142"/>
      <c r="J224" s="143">
        <f>ROUND(I224*H224,2)</f>
        <v>0</v>
      </c>
      <c r="K224" s="144"/>
      <c r="L224" s="32"/>
      <c r="M224" s="145" t="s">
        <v>1</v>
      </c>
      <c r="N224" s="146" t="s">
        <v>39</v>
      </c>
      <c r="P224" s="147">
        <f>O224*H224</f>
        <v>0</v>
      </c>
      <c r="Q224" s="147">
        <v>0</v>
      </c>
      <c r="R224" s="147">
        <f>Q224*H224</f>
        <v>0</v>
      </c>
      <c r="S224" s="147">
        <v>0</v>
      </c>
      <c r="T224" s="148">
        <f>S224*H224</f>
        <v>0</v>
      </c>
      <c r="AR224" s="149" t="s">
        <v>193</v>
      </c>
      <c r="AT224" s="149" t="s">
        <v>189</v>
      </c>
      <c r="AU224" s="149" t="s">
        <v>84</v>
      </c>
      <c r="AY224" s="17" t="s">
        <v>187</v>
      </c>
      <c r="BE224" s="150">
        <f>IF(N224="základní",J224,0)</f>
        <v>0</v>
      </c>
      <c r="BF224" s="150">
        <f>IF(N224="snížená",J224,0)</f>
        <v>0</v>
      </c>
      <c r="BG224" s="150">
        <f>IF(N224="zákl. přenesená",J224,0)</f>
        <v>0</v>
      </c>
      <c r="BH224" s="150">
        <f>IF(N224="sníž. přenesená",J224,0)</f>
        <v>0</v>
      </c>
      <c r="BI224" s="150">
        <f>IF(N224="nulová",J224,0)</f>
        <v>0</v>
      </c>
      <c r="BJ224" s="17" t="s">
        <v>84</v>
      </c>
      <c r="BK224" s="150">
        <f>ROUND(I224*H224,2)</f>
        <v>0</v>
      </c>
      <c r="BL224" s="17" t="s">
        <v>193</v>
      </c>
      <c r="BM224" s="149" t="s">
        <v>3065</v>
      </c>
    </row>
    <row r="225" spans="2:65" s="1" customFormat="1" ht="58.5">
      <c r="B225" s="32"/>
      <c r="D225" s="151" t="s">
        <v>195</v>
      </c>
      <c r="F225" s="152" t="s">
        <v>291</v>
      </c>
      <c r="I225" s="153"/>
      <c r="L225" s="32"/>
      <c r="M225" s="154"/>
      <c r="T225" s="56"/>
      <c r="AT225" s="17" t="s">
        <v>195</v>
      </c>
      <c r="AU225" s="17" t="s">
        <v>84</v>
      </c>
    </row>
    <row r="226" spans="2:65" s="12" customFormat="1" ht="11.25">
      <c r="B226" s="155"/>
      <c r="D226" s="151" t="s">
        <v>197</v>
      </c>
      <c r="E226" s="156" t="s">
        <v>1</v>
      </c>
      <c r="F226" s="157" t="s">
        <v>238</v>
      </c>
      <c r="H226" s="156" t="s">
        <v>1</v>
      </c>
      <c r="I226" s="158"/>
      <c r="L226" s="155"/>
      <c r="M226" s="159"/>
      <c r="T226" s="160"/>
      <c r="AT226" s="156" t="s">
        <v>197</v>
      </c>
      <c r="AU226" s="156" t="s">
        <v>84</v>
      </c>
      <c r="AV226" s="12" t="s">
        <v>80</v>
      </c>
      <c r="AW226" s="12" t="s">
        <v>30</v>
      </c>
      <c r="AX226" s="12" t="s">
        <v>73</v>
      </c>
      <c r="AY226" s="156" t="s">
        <v>187</v>
      </c>
    </row>
    <row r="227" spans="2:65" s="13" customFormat="1" ht="11.25">
      <c r="B227" s="161"/>
      <c r="D227" s="151" t="s">
        <v>197</v>
      </c>
      <c r="E227" s="162" t="s">
        <v>1</v>
      </c>
      <c r="F227" s="163" t="s">
        <v>248</v>
      </c>
      <c r="H227" s="164">
        <v>23.827000000000002</v>
      </c>
      <c r="I227" s="165"/>
      <c r="L227" s="161"/>
      <c r="M227" s="166"/>
      <c r="T227" s="167"/>
      <c r="AT227" s="162" t="s">
        <v>197</v>
      </c>
      <c r="AU227" s="162" t="s">
        <v>84</v>
      </c>
      <c r="AV227" s="13" t="s">
        <v>84</v>
      </c>
      <c r="AW227" s="13" t="s">
        <v>30</v>
      </c>
      <c r="AX227" s="13" t="s">
        <v>73</v>
      </c>
      <c r="AY227" s="162" t="s">
        <v>187</v>
      </c>
    </row>
    <row r="228" spans="2:65" s="13" customFormat="1" ht="11.25">
      <c r="B228" s="161"/>
      <c r="D228" s="151" t="s">
        <v>197</v>
      </c>
      <c r="E228" s="162" t="s">
        <v>1</v>
      </c>
      <c r="F228" s="163" t="s">
        <v>249</v>
      </c>
      <c r="H228" s="164">
        <v>7</v>
      </c>
      <c r="I228" s="165"/>
      <c r="L228" s="161"/>
      <c r="M228" s="166"/>
      <c r="T228" s="167"/>
      <c r="AT228" s="162" t="s">
        <v>197</v>
      </c>
      <c r="AU228" s="162" t="s">
        <v>84</v>
      </c>
      <c r="AV228" s="13" t="s">
        <v>84</v>
      </c>
      <c r="AW228" s="13" t="s">
        <v>30</v>
      </c>
      <c r="AX228" s="13" t="s">
        <v>73</v>
      </c>
      <c r="AY228" s="162" t="s">
        <v>187</v>
      </c>
    </row>
    <row r="229" spans="2:65" s="13" customFormat="1" ht="11.25">
      <c r="B229" s="161"/>
      <c r="D229" s="151" t="s">
        <v>197</v>
      </c>
      <c r="E229" s="162" t="s">
        <v>1</v>
      </c>
      <c r="F229" s="163" t="s">
        <v>292</v>
      </c>
      <c r="H229" s="164">
        <v>23.908000000000001</v>
      </c>
      <c r="I229" s="165"/>
      <c r="L229" s="161"/>
      <c r="M229" s="166"/>
      <c r="T229" s="167"/>
      <c r="AT229" s="162" t="s">
        <v>197</v>
      </c>
      <c r="AU229" s="162" t="s">
        <v>84</v>
      </c>
      <c r="AV229" s="13" t="s">
        <v>84</v>
      </c>
      <c r="AW229" s="13" t="s">
        <v>30</v>
      </c>
      <c r="AX229" s="13" t="s">
        <v>73</v>
      </c>
      <c r="AY229" s="162" t="s">
        <v>187</v>
      </c>
    </row>
    <row r="230" spans="2:65" s="14" customFormat="1" ht="11.25">
      <c r="B230" s="168"/>
      <c r="D230" s="151" t="s">
        <v>197</v>
      </c>
      <c r="E230" s="169" t="s">
        <v>1</v>
      </c>
      <c r="F230" s="170" t="s">
        <v>202</v>
      </c>
      <c r="H230" s="171">
        <v>54.734999999999999</v>
      </c>
      <c r="I230" s="172"/>
      <c r="L230" s="168"/>
      <c r="M230" s="173"/>
      <c r="T230" s="174"/>
      <c r="AT230" s="169" t="s">
        <v>197</v>
      </c>
      <c r="AU230" s="169" t="s">
        <v>84</v>
      </c>
      <c r="AV230" s="14" t="s">
        <v>193</v>
      </c>
      <c r="AW230" s="14" t="s">
        <v>30</v>
      </c>
      <c r="AX230" s="14" t="s">
        <v>80</v>
      </c>
      <c r="AY230" s="169" t="s">
        <v>187</v>
      </c>
    </row>
    <row r="231" spans="2:65" s="1" customFormat="1" ht="24.2" customHeight="1">
      <c r="B231" s="32"/>
      <c r="C231" s="137" t="s">
        <v>293</v>
      </c>
      <c r="D231" s="137" t="s">
        <v>189</v>
      </c>
      <c r="E231" s="138" t="s">
        <v>294</v>
      </c>
      <c r="F231" s="139" t="s">
        <v>295</v>
      </c>
      <c r="G231" s="140" t="s">
        <v>245</v>
      </c>
      <c r="H231" s="141">
        <v>54.734999999999999</v>
      </c>
      <c r="I231" s="142"/>
      <c r="J231" s="143">
        <f>ROUND(I231*H231,2)</f>
        <v>0</v>
      </c>
      <c r="K231" s="144"/>
      <c r="L231" s="32"/>
      <c r="M231" s="145" t="s">
        <v>1</v>
      </c>
      <c r="N231" s="146" t="s">
        <v>39</v>
      </c>
      <c r="P231" s="147">
        <f>O231*H231</f>
        <v>0</v>
      </c>
      <c r="Q231" s="147">
        <v>0</v>
      </c>
      <c r="R231" s="147">
        <f>Q231*H231</f>
        <v>0</v>
      </c>
      <c r="S231" s="147">
        <v>0</v>
      </c>
      <c r="T231" s="148">
        <f>S231*H231</f>
        <v>0</v>
      </c>
      <c r="AR231" s="149" t="s">
        <v>193</v>
      </c>
      <c r="AT231" s="149" t="s">
        <v>189</v>
      </c>
      <c r="AU231" s="149" t="s">
        <v>84</v>
      </c>
      <c r="AY231" s="17" t="s">
        <v>187</v>
      </c>
      <c r="BE231" s="150">
        <f>IF(N231="základní",J231,0)</f>
        <v>0</v>
      </c>
      <c r="BF231" s="150">
        <f>IF(N231="snížená",J231,0)</f>
        <v>0</v>
      </c>
      <c r="BG231" s="150">
        <f>IF(N231="zákl. přenesená",J231,0)</f>
        <v>0</v>
      </c>
      <c r="BH231" s="150">
        <f>IF(N231="sníž. přenesená",J231,0)</f>
        <v>0</v>
      </c>
      <c r="BI231" s="150">
        <f>IF(N231="nulová",J231,0)</f>
        <v>0</v>
      </c>
      <c r="BJ231" s="17" t="s">
        <v>84</v>
      </c>
      <c r="BK231" s="150">
        <f>ROUND(I231*H231,2)</f>
        <v>0</v>
      </c>
      <c r="BL231" s="17" t="s">
        <v>193</v>
      </c>
      <c r="BM231" s="149" t="s">
        <v>3066</v>
      </c>
    </row>
    <row r="232" spans="2:65" s="1" customFormat="1" ht="58.5">
      <c r="B232" s="32"/>
      <c r="D232" s="151" t="s">
        <v>195</v>
      </c>
      <c r="F232" s="152" t="s">
        <v>291</v>
      </c>
      <c r="I232" s="153"/>
      <c r="L232" s="32"/>
      <c r="M232" s="154"/>
      <c r="T232" s="56"/>
      <c r="AT232" s="17" t="s">
        <v>195</v>
      </c>
      <c r="AU232" s="17" t="s">
        <v>84</v>
      </c>
    </row>
    <row r="233" spans="2:65" s="1" customFormat="1" ht="49.15" customHeight="1">
      <c r="B233" s="32"/>
      <c r="C233" s="137" t="s">
        <v>297</v>
      </c>
      <c r="D233" s="137" t="s">
        <v>189</v>
      </c>
      <c r="E233" s="138" t="s">
        <v>298</v>
      </c>
      <c r="F233" s="139" t="s">
        <v>299</v>
      </c>
      <c r="G233" s="140" t="s">
        <v>217</v>
      </c>
      <c r="H233" s="141">
        <v>1.41</v>
      </c>
      <c r="I233" s="142"/>
      <c r="J233" s="143">
        <f>ROUND(I233*H233,2)</f>
        <v>0</v>
      </c>
      <c r="K233" s="144"/>
      <c r="L233" s="32"/>
      <c r="M233" s="145" t="s">
        <v>1</v>
      </c>
      <c r="N233" s="146" t="s">
        <v>39</v>
      </c>
      <c r="P233" s="147">
        <f>O233*H233</f>
        <v>0</v>
      </c>
      <c r="Q233" s="147">
        <v>0</v>
      </c>
      <c r="R233" s="147">
        <f>Q233*H233</f>
        <v>0</v>
      </c>
      <c r="S233" s="147">
        <v>0</v>
      </c>
      <c r="T233" s="148">
        <f>S233*H233</f>
        <v>0</v>
      </c>
      <c r="AR233" s="149" t="s">
        <v>193</v>
      </c>
      <c r="AT233" s="149" t="s">
        <v>189</v>
      </c>
      <c r="AU233" s="149" t="s">
        <v>84</v>
      </c>
      <c r="AY233" s="17" t="s">
        <v>187</v>
      </c>
      <c r="BE233" s="150">
        <f>IF(N233="základní",J233,0)</f>
        <v>0</v>
      </c>
      <c r="BF233" s="150">
        <f>IF(N233="snížená",J233,0)</f>
        <v>0</v>
      </c>
      <c r="BG233" s="150">
        <f>IF(N233="zákl. přenesená",J233,0)</f>
        <v>0</v>
      </c>
      <c r="BH233" s="150">
        <f>IF(N233="sníž. přenesená",J233,0)</f>
        <v>0</v>
      </c>
      <c r="BI233" s="150">
        <f>IF(N233="nulová",J233,0)</f>
        <v>0</v>
      </c>
      <c r="BJ233" s="17" t="s">
        <v>84</v>
      </c>
      <c r="BK233" s="150">
        <f>ROUND(I233*H233,2)</f>
        <v>0</v>
      </c>
      <c r="BL233" s="17" t="s">
        <v>193</v>
      </c>
      <c r="BM233" s="149" t="s">
        <v>3067</v>
      </c>
    </row>
    <row r="234" spans="2:65" s="12" customFormat="1" ht="11.25">
      <c r="B234" s="155"/>
      <c r="D234" s="151" t="s">
        <v>197</v>
      </c>
      <c r="E234" s="156" t="s">
        <v>1</v>
      </c>
      <c r="F234" s="157" t="s">
        <v>238</v>
      </c>
      <c r="H234" s="156" t="s">
        <v>1</v>
      </c>
      <c r="I234" s="158"/>
      <c r="L234" s="155"/>
      <c r="M234" s="159"/>
      <c r="T234" s="160"/>
      <c r="AT234" s="156" t="s">
        <v>197</v>
      </c>
      <c r="AU234" s="156" t="s">
        <v>84</v>
      </c>
      <c r="AV234" s="12" t="s">
        <v>80</v>
      </c>
      <c r="AW234" s="12" t="s">
        <v>30</v>
      </c>
      <c r="AX234" s="12" t="s">
        <v>73</v>
      </c>
      <c r="AY234" s="156" t="s">
        <v>187</v>
      </c>
    </row>
    <row r="235" spans="2:65" s="13" customFormat="1" ht="11.25">
      <c r="B235" s="161"/>
      <c r="D235" s="151" t="s">
        <v>197</v>
      </c>
      <c r="E235" s="162" t="s">
        <v>1</v>
      </c>
      <c r="F235" s="163" t="s">
        <v>301</v>
      </c>
      <c r="H235" s="164">
        <v>1.41</v>
      </c>
      <c r="I235" s="165"/>
      <c r="L235" s="161"/>
      <c r="M235" s="166"/>
      <c r="T235" s="167"/>
      <c r="AT235" s="162" t="s">
        <v>197</v>
      </c>
      <c r="AU235" s="162" t="s">
        <v>84</v>
      </c>
      <c r="AV235" s="13" t="s">
        <v>84</v>
      </c>
      <c r="AW235" s="13" t="s">
        <v>30</v>
      </c>
      <c r="AX235" s="13" t="s">
        <v>73</v>
      </c>
      <c r="AY235" s="162" t="s">
        <v>187</v>
      </c>
    </row>
    <row r="236" spans="2:65" s="14" customFormat="1" ht="11.25">
      <c r="B236" s="168"/>
      <c r="D236" s="151" t="s">
        <v>197</v>
      </c>
      <c r="E236" s="169" t="s">
        <v>1</v>
      </c>
      <c r="F236" s="170" t="s">
        <v>202</v>
      </c>
      <c r="H236" s="171">
        <v>1.41</v>
      </c>
      <c r="I236" s="172"/>
      <c r="L236" s="168"/>
      <c r="M236" s="173"/>
      <c r="T236" s="174"/>
      <c r="AT236" s="169" t="s">
        <v>197</v>
      </c>
      <c r="AU236" s="169" t="s">
        <v>84</v>
      </c>
      <c r="AV236" s="14" t="s">
        <v>193</v>
      </c>
      <c r="AW236" s="14" t="s">
        <v>30</v>
      </c>
      <c r="AX236" s="14" t="s">
        <v>80</v>
      </c>
      <c r="AY236" s="169" t="s">
        <v>187</v>
      </c>
    </row>
    <row r="237" spans="2:65" s="11" customFormat="1" ht="22.9" customHeight="1">
      <c r="B237" s="125"/>
      <c r="D237" s="126" t="s">
        <v>72</v>
      </c>
      <c r="E237" s="135" t="s">
        <v>210</v>
      </c>
      <c r="F237" s="135" t="s">
        <v>302</v>
      </c>
      <c r="I237" s="128"/>
      <c r="J237" s="136">
        <f>BK237</f>
        <v>0</v>
      </c>
      <c r="L237" s="125"/>
      <c r="M237" s="130"/>
      <c r="P237" s="131">
        <f>SUM(P238:P334)</f>
        <v>0</v>
      </c>
      <c r="R237" s="131">
        <f>SUM(R238:R334)</f>
        <v>0</v>
      </c>
      <c r="T237" s="132">
        <f>SUM(T238:T334)</f>
        <v>0</v>
      </c>
      <c r="AR237" s="126" t="s">
        <v>80</v>
      </c>
      <c r="AT237" s="133" t="s">
        <v>72</v>
      </c>
      <c r="AU237" s="133" t="s">
        <v>80</v>
      </c>
      <c r="AY237" s="126" t="s">
        <v>187</v>
      </c>
      <c r="BK237" s="134">
        <f>SUM(BK238:BK334)</f>
        <v>0</v>
      </c>
    </row>
    <row r="238" spans="2:65" s="1" customFormat="1" ht="37.9" customHeight="1">
      <c r="B238" s="32"/>
      <c r="C238" s="137" t="s">
        <v>303</v>
      </c>
      <c r="D238" s="137" t="s">
        <v>189</v>
      </c>
      <c r="E238" s="138" t="s">
        <v>304</v>
      </c>
      <c r="F238" s="139" t="s">
        <v>305</v>
      </c>
      <c r="G238" s="140" t="s">
        <v>192</v>
      </c>
      <c r="H238" s="141">
        <v>6.8259999999999996</v>
      </c>
      <c r="I238" s="142"/>
      <c r="J238" s="143">
        <f>ROUND(I238*H238,2)</f>
        <v>0</v>
      </c>
      <c r="K238" s="144"/>
      <c r="L238" s="32"/>
      <c r="M238" s="145" t="s">
        <v>1</v>
      </c>
      <c r="N238" s="146" t="s">
        <v>39</v>
      </c>
      <c r="P238" s="147">
        <f>O238*H238</f>
        <v>0</v>
      </c>
      <c r="Q238" s="147">
        <v>0</v>
      </c>
      <c r="R238" s="147">
        <f>Q238*H238</f>
        <v>0</v>
      </c>
      <c r="S238" s="147">
        <v>0</v>
      </c>
      <c r="T238" s="148">
        <f>S238*H238</f>
        <v>0</v>
      </c>
      <c r="AR238" s="149" t="s">
        <v>193</v>
      </c>
      <c r="AT238" s="149" t="s">
        <v>189</v>
      </c>
      <c r="AU238" s="149" t="s">
        <v>84</v>
      </c>
      <c r="AY238" s="17" t="s">
        <v>187</v>
      </c>
      <c r="BE238" s="150">
        <f>IF(N238="základní",J238,0)</f>
        <v>0</v>
      </c>
      <c r="BF238" s="150">
        <f>IF(N238="snížená",J238,0)</f>
        <v>0</v>
      </c>
      <c r="BG238" s="150">
        <f>IF(N238="zákl. přenesená",J238,0)</f>
        <v>0</v>
      </c>
      <c r="BH238" s="150">
        <f>IF(N238="sníž. přenesená",J238,0)</f>
        <v>0</v>
      </c>
      <c r="BI238" s="150">
        <f>IF(N238="nulová",J238,0)</f>
        <v>0</v>
      </c>
      <c r="BJ238" s="17" t="s">
        <v>84</v>
      </c>
      <c r="BK238" s="150">
        <f>ROUND(I238*H238,2)</f>
        <v>0</v>
      </c>
      <c r="BL238" s="17" t="s">
        <v>193</v>
      </c>
      <c r="BM238" s="149" t="s">
        <v>3068</v>
      </c>
    </row>
    <row r="239" spans="2:65" s="12" customFormat="1" ht="11.25">
      <c r="B239" s="155"/>
      <c r="D239" s="151" t="s">
        <v>197</v>
      </c>
      <c r="E239" s="156" t="s">
        <v>1</v>
      </c>
      <c r="F239" s="157" t="s">
        <v>207</v>
      </c>
      <c r="H239" s="156" t="s">
        <v>1</v>
      </c>
      <c r="I239" s="158"/>
      <c r="L239" s="155"/>
      <c r="M239" s="159"/>
      <c r="T239" s="160"/>
      <c r="AT239" s="156" t="s">
        <v>197</v>
      </c>
      <c r="AU239" s="156" t="s">
        <v>84</v>
      </c>
      <c r="AV239" s="12" t="s">
        <v>80</v>
      </c>
      <c r="AW239" s="12" t="s">
        <v>30</v>
      </c>
      <c r="AX239" s="12" t="s">
        <v>73</v>
      </c>
      <c r="AY239" s="156" t="s">
        <v>187</v>
      </c>
    </row>
    <row r="240" spans="2:65" s="12" customFormat="1" ht="11.25">
      <c r="B240" s="155"/>
      <c r="D240" s="151" t="s">
        <v>197</v>
      </c>
      <c r="E240" s="156" t="s">
        <v>1</v>
      </c>
      <c r="F240" s="157" t="s">
        <v>307</v>
      </c>
      <c r="H240" s="156" t="s">
        <v>1</v>
      </c>
      <c r="I240" s="158"/>
      <c r="L240" s="155"/>
      <c r="M240" s="159"/>
      <c r="T240" s="160"/>
      <c r="AT240" s="156" t="s">
        <v>197</v>
      </c>
      <c r="AU240" s="156" t="s">
        <v>84</v>
      </c>
      <c r="AV240" s="12" t="s">
        <v>80</v>
      </c>
      <c r="AW240" s="12" t="s">
        <v>30</v>
      </c>
      <c r="AX240" s="12" t="s">
        <v>73</v>
      </c>
      <c r="AY240" s="156" t="s">
        <v>187</v>
      </c>
    </row>
    <row r="241" spans="2:65" s="13" customFormat="1" ht="11.25">
      <c r="B241" s="161"/>
      <c r="D241" s="151" t="s">
        <v>197</v>
      </c>
      <c r="E241" s="162" t="s">
        <v>1</v>
      </c>
      <c r="F241" s="163" t="s">
        <v>308</v>
      </c>
      <c r="H241" s="164">
        <v>1.5680000000000001</v>
      </c>
      <c r="I241" s="165"/>
      <c r="L241" s="161"/>
      <c r="M241" s="166"/>
      <c r="T241" s="167"/>
      <c r="AT241" s="162" t="s">
        <v>197</v>
      </c>
      <c r="AU241" s="162" t="s">
        <v>84</v>
      </c>
      <c r="AV241" s="13" t="s">
        <v>84</v>
      </c>
      <c r="AW241" s="13" t="s">
        <v>30</v>
      </c>
      <c r="AX241" s="13" t="s">
        <v>73</v>
      </c>
      <c r="AY241" s="162" t="s">
        <v>187</v>
      </c>
    </row>
    <row r="242" spans="2:65" s="13" customFormat="1" ht="11.25">
      <c r="B242" s="161"/>
      <c r="D242" s="151" t="s">
        <v>197</v>
      </c>
      <c r="E242" s="162" t="s">
        <v>1</v>
      </c>
      <c r="F242" s="163" t="s">
        <v>309</v>
      </c>
      <c r="H242" s="164">
        <v>0.90900000000000003</v>
      </c>
      <c r="I242" s="165"/>
      <c r="L242" s="161"/>
      <c r="M242" s="166"/>
      <c r="T242" s="167"/>
      <c r="AT242" s="162" t="s">
        <v>197</v>
      </c>
      <c r="AU242" s="162" t="s">
        <v>84</v>
      </c>
      <c r="AV242" s="13" t="s">
        <v>84</v>
      </c>
      <c r="AW242" s="13" t="s">
        <v>30</v>
      </c>
      <c r="AX242" s="13" t="s">
        <v>73</v>
      </c>
      <c r="AY242" s="162" t="s">
        <v>187</v>
      </c>
    </row>
    <row r="243" spans="2:65" s="13" customFormat="1" ht="11.25">
      <c r="B243" s="161"/>
      <c r="D243" s="151" t="s">
        <v>197</v>
      </c>
      <c r="E243" s="162" t="s">
        <v>1</v>
      </c>
      <c r="F243" s="163" t="s">
        <v>310</v>
      </c>
      <c r="H243" s="164">
        <v>0.93600000000000005</v>
      </c>
      <c r="I243" s="165"/>
      <c r="L243" s="161"/>
      <c r="M243" s="166"/>
      <c r="T243" s="167"/>
      <c r="AT243" s="162" t="s">
        <v>197</v>
      </c>
      <c r="AU243" s="162" t="s">
        <v>84</v>
      </c>
      <c r="AV243" s="13" t="s">
        <v>84</v>
      </c>
      <c r="AW243" s="13" t="s">
        <v>30</v>
      </c>
      <c r="AX243" s="13" t="s">
        <v>73</v>
      </c>
      <c r="AY243" s="162" t="s">
        <v>187</v>
      </c>
    </row>
    <row r="244" spans="2:65" s="12" customFormat="1" ht="11.25">
      <c r="B244" s="155"/>
      <c r="D244" s="151" t="s">
        <v>197</v>
      </c>
      <c r="E244" s="156" t="s">
        <v>1</v>
      </c>
      <c r="F244" s="157" t="s">
        <v>311</v>
      </c>
      <c r="H244" s="156" t="s">
        <v>1</v>
      </c>
      <c r="I244" s="158"/>
      <c r="L244" s="155"/>
      <c r="M244" s="159"/>
      <c r="T244" s="160"/>
      <c r="AT244" s="156" t="s">
        <v>197</v>
      </c>
      <c r="AU244" s="156" t="s">
        <v>84</v>
      </c>
      <c r="AV244" s="12" t="s">
        <v>80</v>
      </c>
      <c r="AW244" s="12" t="s">
        <v>30</v>
      </c>
      <c r="AX244" s="12" t="s">
        <v>73</v>
      </c>
      <c r="AY244" s="156" t="s">
        <v>187</v>
      </c>
    </row>
    <row r="245" spans="2:65" s="13" customFormat="1" ht="11.25">
      <c r="B245" s="161"/>
      <c r="D245" s="151" t="s">
        <v>197</v>
      </c>
      <c r="E245" s="162" t="s">
        <v>1</v>
      </c>
      <c r="F245" s="163" t="s">
        <v>308</v>
      </c>
      <c r="H245" s="164">
        <v>1.5680000000000001</v>
      </c>
      <c r="I245" s="165"/>
      <c r="L245" s="161"/>
      <c r="M245" s="166"/>
      <c r="T245" s="167"/>
      <c r="AT245" s="162" t="s">
        <v>197</v>
      </c>
      <c r="AU245" s="162" t="s">
        <v>84</v>
      </c>
      <c r="AV245" s="13" t="s">
        <v>84</v>
      </c>
      <c r="AW245" s="13" t="s">
        <v>30</v>
      </c>
      <c r="AX245" s="13" t="s">
        <v>73</v>
      </c>
      <c r="AY245" s="162" t="s">
        <v>187</v>
      </c>
    </row>
    <row r="246" spans="2:65" s="13" customFormat="1" ht="11.25">
      <c r="B246" s="161"/>
      <c r="D246" s="151" t="s">
        <v>197</v>
      </c>
      <c r="E246" s="162" t="s">
        <v>1</v>
      </c>
      <c r="F246" s="163" t="s">
        <v>309</v>
      </c>
      <c r="H246" s="164">
        <v>0.90900000000000003</v>
      </c>
      <c r="I246" s="165"/>
      <c r="L246" s="161"/>
      <c r="M246" s="166"/>
      <c r="T246" s="167"/>
      <c r="AT246" s="162" t="s">
        <v>197</v>
      </c>
      <c r="AU246" s="162" t="s">
        <v>84</v>
      </c>
      <c r="AV246" s="13" t="s">
        <v>84</v>
      </c>
      <c r="AW246" s="13" t="s">
        <v>30</v>
      </c>
      <c r="AX246" s="13" t="s">
        <v>73</v>
      </c>
      <c r="AY246" s="162" t="s">
        <v>187</v>
      </c>
    </row>
    <row r="247" spans="2:65" s="13" customFormat="1" ht="11.25">
      <c r="B247" s="161"/>
      <c r="D247" s="151" t="s">
        <v>197</v>
      </c>
      <c r="E247" s="162" t="s">
        <v>1</v>
      </c>
      <c r="F247" s="163" t="s">
        <v>310</v>
      </c>
      <c r="H247" s="164">
        <v>0.93600000000000005</v>
      </c>
      <c r="I247" s="165"/>
      <c r="L247" s="161"/>
      <c r="M247" s="166"/>
      <c r="T247" s="167"/>
      <c r="AT247" s="162" t="s">
        <v>197</v>
      </c>
      <c r="AU247" s="162" t="s">
        <v>84</v>
      </c>
      <c r="AV247" s="13" t="s">
        <v>84</v>
      </c>
      <c r="AW247" s="13" t="s">
        <v>30</v>
      </c>
      <c r="AX247" s="13" t="s">
        <v>73</v>
      </c>
      <c r="AY247" s="162" t="s">
        <v>187</v>
      </c>
    </row>
    <row r="248" spans="2:65" s="14" customFormat="1" ht="11.25">
      <c r="B248" s="168"/>
      <c r="D248" s="151" t="s">
        <v>197</v>
      </c>
      <c r="E248" s="169" t="s">
        <v>1</v>
      </c>
      <c r="F248" s="170" t="s">
        <v>202</v>
      </c>
      <c r="H248" s="171">
        <v>6.8259999999999996</v>
      </c>
      <c r="I248" s="172"/>
      <c r="L248" s="168"/>
      <c r="M248" s="173"/>
      <c r="T248" s="174"/>
      <c r="AT248" s="169" t="s">
        <v>197</v>
      </c>
      <c r="AU248" s="169" t="s">
        <v>84</v>
      </c>
      <c r="AV248" s="14" t="s">
        <v>193</v>
      </c>
      <c r="AW248" s="14" t="s">
        <v>30</v>
      </c>
      <c r="AX248" s="14" t="s">
        <v>80</v>
      </c>
      <c r="AY248" s="169" t="s">
        <v>187</v>
      </c>
    </row>
    <row r="249" spans="2:65" s="1" customFormat="1" ht="44.25" customHeight="1">
      <c r="B249" s="32"/>
      <c r="C249" s="137" t="s">
        <v>312</v>
      </c>
      <c r="D249" s="137" t="s">
        <v>189</v>
      </c>
      <c r="E249" s="138" t="s">
        <v>313</v>
      </c>
      <c r="F249" s="139" t="s">
        <v>314</v>
      </c>
      <c r="G249" s="140" t="s">
        <v>245</v>
      </c>
      <c r="H249" s="141">
        <v>64.188000000000002</v>
      </c>
      <c r="I249" s="142"/>
      <c r="J249" s="143">
        <f>ROUND(I249*H249,2)</f>
        <v>0</v>
      </c>
      <c r="K249" s="144"/>
      <c r="L249" s="32"/>
      <c r="M249" s="145" t="s">
        <v>1</v>
      </c>
      <c r="N249" s="146" t="s">
        <v>39</v>
      </c>
      <c r="P249" s="147">
        <f>O249*H249</f>
        <v>0</v>
      </c>
      <c r="Q249" s="147">
        <v>0</v>
      </c>
      <c r="R249" s="147">
        <f>Q249*H249</f>
        <v>0</v>
      </c>
      <c r="S249" s="147">
        <v>0</v>
      </c>
      <c r="T249" s="148">
        <f>S249*H249</f>
        <v>0</v>
      </c>
      <c r="AR249" s="149" t="s">
        <v>193</v>
      </c>
      <c r="AT249" s="149" t="s">
        <v>189</v>
      </c>
      <c r="AU249" s="149" t="s">
        <v>84</v>
      </c>
      <c r="AY249" s="17" t="s">
        <v>187</v>
      </c>
      <c r="BE249" s="150">
        <f>IF(N249="základní",J249,0)</f>
        <v>0</v>
      </c>
      <c r="BF249" s="150">
        <f>IF(N249="snížená",J249,0)</f>
        <v>0</v>
      </c>
      <c r="BG249" s="150">
        <f>IF(N249="zákl. přenesená",J249,0)</f>
        <v>0</v>
      </c>
      <c r="BH249" s="150">
        <f>IF(N249="sníž. přenesená",J249,0)</f>
        <v>0</v>
      </c>
      <c r="BI249" s="150">
        <f>IF(N249="nulová",J249,0)</f>
        <v>0</v>
      </c>
      <c r="BJ249" s="17" t="s">
        <v>84</v>
      </c>
      <c r="BK249" s="150">
        <f>ROUND(I249*H249,2)</f>
        <v>0</v>
      </c>
      <c r="BL249" s="17" t="s">
        <v>193</v>
      </c>
      <c r="BM249" s="149" t="s">
        <v>3069</v>
      </c>
    </row>
    <row r="250" spans="2:65" s="12" customFormat="1" ht="11.25">
      <c r="B250" s="155"/>
      <c r="D250" s="151" t="s">
        <v>197</v>
      </c>
      <c r="E250" s="156" t="s">
        <v>1</v>
      </c>
      <c r="F250" s="157" t="s">
        <v>207</v>
      </c>
      <c r="H250" s="156" t="s">
        <v>1</v>
      </c>
      <c r="I250" s="158"/>
      <c r="L250" s="155"/>
      <c r="M250" s="159"/>
      <c r="T250" s="160"/>
      <c r="AT250" s="156" t="s">
        <v>197</v>
      </c>
      <c r="AU250" s="156" t="s">
        <v>84</v>
      </c>
      <c r="AV250" s="12" t="s">
        <v>80</v>
      </c>
      <c r="AW250" s="12" t="s">
        <v>30</v>
      </c>
      <c r="AX250" s="12" t="s">
        <v>73</v>
      </c>
      <c r="AY250" s="156" t="s">
        <v>187</v>
      </c>
    </row>
    <row r="251" spans="2:65" s="13" customFormat="1" ht="11.25">
      <c r="B251" s="161"/>
      <c r="D251" s="151" t="s">
        <v>197</v>
      </c>
      <c r="E251" s="162" t="s">
        <v>1</v>
      </c>
      <c r="F251" s="163" t="s">
        <v>316</v>
      </c>
      <c r="H251" s="164">
        <v>67.34</v>
      </c>
      <c r="I251" s="165"/>
      <c r="L251" s="161"/>
      <c r="M251" s="166"/>
      <c r="T251" s="167"/>
      <c r="AT251" s="162" t="s">
        <v>197</v>
      </c>
      <c r="AU251" s="162" t="s">
        <v>84</v>
      </c>
      <c r="AV251" s="13" t="s">
        <v>84</v>
      </c>
      <c r="AW251" s="13" t="s">
        <v>30</v>
      </c>
      <c r="AX251" s="13" t="s">
        <v>73</v>
      </c>
      <c r="AY251" s="162" t="s">
        <v>187</v>
      </c>
    </row>
    <row r="252" spans="2:65" s="13" customFormat="1" ht="11.25">
      <c r="B252" s="161"/>
      <c r="D252" s="151" t="s">
        <v>197</v>
      </c>
      <c r="E252" s="162" t="s">
        <v>1</v>
      </c>
      <c r="F252" s="163" t="s">
        <v>317</v>
      </c>
      <c r="H252" s="164">
        <v>-3.1520000000000001</v>
      </c>
      <c r="I252" s="165"/>
      <c r="L252" s="161"/>
      <c r="M252" s="166"/>
      <c r="T252" s="167"/>
      <c r="AT252" s="162" t="s">
        <v>197</v>
      </c>
      <c r="AU252" s="162" t="s">
        <v>84</v>
      </c>
      <c r="AV252" s="13" t="s">
        <v>84</v>
      </c>
      <c r="AW252" s="13" t="s">
        <v>30</v>
      </c>
      <c r="AX252" s="13" t="s">
        <v>73</v>
      </c>
      <c r="AY252" s="162" t="s">
        <v>187</v>
      </c>
    </row>
    <row r="253" spans="2:65" s="14" customFormat="1" ht="11.25">
      <c r="B253" s="168"/>
      <c r="D253" s="151" t="s">
        <v>197</v>
      </c>
      <c r="E253" s="169" t="s">
        <v>1</v>
      </c>
      <c r="F253" s="170" t="s">
        <v>202</v>
      </c>
      <c r="H253" s="171">
        <v>64.188000000000002</v>
      </c>
      <c r="I253" s="172"/>
      <c r="L253" s="168"/>
      <c r="M253" s="173"/>
      <c r="T253" s="174"/>
      <c r="AT253" s="169" t="s">
        <v>197</v>
      </c>
      <c r="AU253" s="169" t="s">
        <v>84</v>
      </c>
      <c r="AV253" s="14" t="s">
        <v>193</v>
      </c>
      <c r="AW253" s="14" t="s">
        <v>30</v>
      </c>
      <c r="AX253" s="14" t="s">
        <v>80</v>
      </c>
      <c r="AY253" s="169" t="s">
        <v>187</v>
      </c>
    </row>
    <row r="254" spans="2:65" s="1" customFormat="1" ht="37.9" customHeight="1">
      <c r="B254" s="32"/>
      <c r="C254" s="137" t="s">
        <v>7</v>
      </c>
      <c r="D254" s="137" t="s">
        <v>189</v>
      </c>
      <c r="E254" s="138" t="s">
        <v>318</v>
      </c>
      <c r="F254" s="139" t="s">
        <v>319</v>
      </c>
      <c r="G254" s="140" t="s">
        <v>217</v>
      </c>
      <c r="H254" s="141">
        <v>9.4E-2</v>
      </c>
      <c r="I254" s="142"/>
      <c r="J254" s="143">
        <f>ROUND(I254*H254,2)</f>
        <v>0</v>
      </c>
      <c r="K254" s="144"/>
      <c r="L254" s="32"/>
      <c r="M254" s="145" t="s">
        <v>1</v>
      </c>
      <c r="N254" s="146" t="s">
        <v>39</v>
      </c>
      <c r="P254" s="147">
        <f>O254*H254</f>
        <v>0</v>
      </c>
      <c r="Q254" s="147">
        <v>0</v>
      </c>
      <c r="R254" s="147">
        <f>Q254*H254</f>
        <v>0</v>
      </c>
      <c r="S254" s="147">
        <v>0</v>
      </c>
      <c r="T254" s="148">
        <f>S254*H254</f>
        <v>0</v>
      </c>
      <c r="AR254" s="149" t="s">
        <v>193</v>
      </c>
      <c r="AT254" s="149" t="s">
        <v>189</v>
      </c>
      <c r="AU254" s="149" t="s">
        <v>84</v>
      </c>
      <c r="AY254" s="17" t="s">
        <v>187</v>
      </c>
      <c r="BE254" s="150">
        <f>IF(N254="základní",J254,0)</f>
        <v>0</v>
      </c>
      <c r="BF254" s="150">
        <f>IF(N254="snížená",J254,0)</f>
        <v>0</v>
      </c>
      <c r="BG254" s="150">
        <f>IF(N254="zákl. přenesená",J254,0)</f>
        <v>0</v>
      </c>
      <c r="BH254" s="150">
        <f>IF(N254="sníž. přenesená",J254,0)</f>
        <v>0</v>
      </c>
      <c r="BI254" s="150">
        <f>IF(N254="nulová",J254,0)</f>
        <v>0</v>
      </c>
      <c r="BJ254" s="17" t="s">
        <v>84</v>
      </c>
      <c r="BK254" s="150">
        <f>ROUND(I254*H254,2)</f>
        <v>0</v>
      </c>
      <c r="BL254" s="17" t="s">
        <v>193</v>
      </c>
      <c r="BM254" s="149" t="s">
        <v>3070</v>
      </c>
    </row>
    <row r="255" spans="2:65" s="12" customFormat="1" ht="11.25">
      <c r="B255" s="155"/>
      <c r="D255" s="151" t="s">
        <v>197</v>
      </c>
      <c r="E255" s="156" t="s">
        <v>1</v>
      </c>
      <c r="F255" s="157" t="s">
        <v>238</v>
      </c>
      <c r="H255" s="156" t="s">
        <v>1</v>
      </c>
      <c r="I255" s="158"/>
      <c r="L255" s="155"/>
      <c r="M255" s="159"/>
      <c r="T255" s="160"/>
      <c r="AT255" s="156" t="s">
        <v>197</v>
      </c>
      <c r="AU255" s="156" t="s">
        <v>84</v>
      </c>
      <c r="AV255" s="12" t="s">
        <v>80</v>
      </c>
      <c r="AW255" s="12" t="s">
        <v>30</v>
      </c>
      <c r="AX255" s="12" t="s">
        <v>73</v>
      </c>
      <c r="AY255" s="156" t="s">
        <v>187</v>
      </c>
    </row>
    <row r="256" spans="2:65" s="12" customFormat="1" ht="11.25">
      <c r="B256" s="155"/>
      <c r="D256" s="151" t="s">
        <v>197</v>
      </c>
      <c r="E256" s="156" t="s">
        <v>1</v>
      </c>
      <c r="F256" s="157" t="s">
        <v>321</v>
      </c>
      <c r="H256" s="156" t="s">
        <v>1</v>
      </c>
      <c r="I256" s="158"/>
      <c r="L256" s="155"/>
      <c r="M256" s="159"/>
      <c r="T256" s="160"/>
      <c r="AT256" s="156" t="s">
        <v>197</v>
      </c>
      <c r="AU256" s="156" t="s">
        <v>84</v>
      </c>
      <c r="AV256" s="12" t="s">
        <v>80</v>
      </c>
      <c r="AW256" s="12" t="s">
        <v>30</v>
      </c>
      <c r="AX256" s="12" t="s">
        <v>73</v>
      </c>
      <c r="AY256" s="156" t="s">
        <v>187</v>
      </c>
    </row>
    <row r="257" spans="2:65" s="13" customFormat="1" ht="11.25">
      <c r="B257" s="161"/>
      <c r="D257" s="151" t="s">
        <v>197</v>
      </c>
      <c r="E257" s="162" t="s">
        <v>1</v>
      </c>
      <c r="F257" s="163" t="s">
        <v>322</v>
      </c>
      <c r="H257" s="164">
        <v>1.7000000000000001E-2</v>
      </c>
      <c r="I257" s="165"/>
      <c r="L257" s="161"/>
      <c r="M257" s="166"/>
      <c r="T257" s="167"/>
      <c r="AT257" s="162" t="s">
        <v>197</v>
      </c>
      <c r="AU257" s="162" t="s">
        <v>84</v>
      </c>
      <c r="AV257" s="13" t="s">
        <v>84</v>
      </c>
      <c r="AW257" s="13" t="s">
        <v>30</v>
      </c>
      <c r="AX257" s="13" t="s">
        <v>73</v>
      </c>
      <c r="AY257" s="162" t="s">
        <v>187</v>
      </c>
    </row>
    <row r="258" spans="2:65" s="12" customFormat="1" ht="11.25">
      <c r="B258" s="155"/>
      <c r="D258" s="151" t="s">
        <v>197</v>
      </c>
      <c r="E258" s="156" t="s">
        <v>1</v>
      </c>
      <c r="F258" s="157" t="s">
        <v>323</v>
      </c>
      <c r="H258" s="156" t="s">
        <v>1</v>
      </c>
      <c r="I258" s="158"/>
      <c r="L258" s="155"/>
      <c r="M258" s="159"/>
      <c r="T258" s="160"/>
      <c r="AT258" s="156" t="s">
        <v>197</v>
      </c>
      <c r="AU258" s="156" t="s">
        <v>84</v>
      </c>
      <c r="AV258" s="12" t="s">
        <v>80</v>
      </c>
      <c r="AW258" s="12" t="s">
        <v>30</v>
      </c>
      <c r="AX258" s="12" t="s">
        <v>73</v>
      </c>
      <c r="AY258" s="156" t="s">
        <v>187</v>
      </c>
    </row>
    <row r="259" spans="2:65" s="13" customFormat="1" ht="11.25">
      <c r="B259" s="161"/>
      <c r="D259" s="151" t="s">
        <v>197</v>
      </c>
      <c r="E259" s="162" t="s">
        <v>1</v>
      </c>
      <c r="F259" s="163" t="s">
        <v>324</v>
      </c>
      <c r="H259" s="164">
        <v>7.6999999999999999E-2</v>
      </c>
      <c r="I259" s="165"/>
      <c r="L259" s="161"/>
      <c r="M259" s="166"/>
      <c r="T259" s="167"/>
      <c r="AT259" s="162" t="s">
        <v>197</v>
      </c>
      <c r="AU259" s="162" t="s">
        <v>84</v>
      </c>
      <c r="AV259" s="13" t="s">
        <v>84</v>
      </c>
      <c r="AW259" s="13" t="s">
        <v>30</v>
      </c>
      <c r="AX259" s="13" t="s">
        <v>73</v>
      </c>
      <c r="AY259" s="162" t="s">
        <v>187</v>
      </c>
    </row>
    <row r="260" spans="2:65" s="14" customFormat="1" ht="11.25">
      <c r="B260" s="168"/>
      <c r="D260" s="151" t="s">
        <v>197</v>
      </c>
      <c r="E260" s="169" t="s">
        <v>1</v>
      </c>
      <c r="F260" s="170" t="s">
        <v>202</v>
      </c>
      <c r="H260" s="171">
        <v>9.4E-2</v>
      </c>
      <c r="I260" s="172"/>
      <c r="L260" s="168"/>
      <c r="M260" s="173"/>
      <c r="T260" s="174"/>
      <c r="AT260" s="169" t="s">
        <v>197</v>
      </c>
      <c r="AU260" s="169" t="s">
        <v>84</v>
      </c>
      <c r="AV260" s="14" t="s">
        <v>193</v>
      </c>
      <c r="AW260" s="14" t="s">
        <v>30</v>
      </c>
      <c r="AX260" s="14" t="s">
        <v>80</v>
      </c>
      <c r="AY260" s="169" t="s">
        <v>187</v>
      </c>
    </row>
    <row r="261" spans="2:65" s="1" customFormat="1" ht="37.9" customHeight="1">
      <c r="B261" s="32"/>
      <c r="C261" s="137" t="s">
        <v>325</v>
      </c>
      <c r="D261" s="137" t="s">
        <v>189</v>
      </c>
      <c r="E261" s="138" t="s">
        <v>326</v>
      </c>
      <c r="F261" s="139" t="s">
        <v>327</v>
      </c>
      <c r="G261" s="140" t="s">
        <v>217</v>
      </c>
      <c r="H261" s="141">
        <v>0.61</v>
      </c>
      <c r="I261" s="142"/>
      <c r="J261" s="143">
        <f>ROUND(I261*H261,2)</f>
        <v>0</v>
      </c>
      <c r="K261" s="144"/>
      <c r="L261" s="32"/>
      <c r="M261" s="145" t="s">
        <v>1</v>
      </c>
      <c r="N261" s="146" t="s">
        <v>39</v>
      </c>
      <c r="P261" s="147">
        <f>O261*H261</f>
        <v>0</v>
      </c>
      <c r="Q261" s="147">
        <v>0</v>
      </c>
      <c r="R261" s="147">
        <f>Q261*H261</f>
        <v>0</v>
      </c>
      <c r="S261" s="147">
        <v>0</v>
      </c>
      <c r="T261" s="148">
        <f>S261*H261</f>
        <v>0</v>
      </c>
      <c r="AR261" s="149" t="s">
        <v>193</v>
      </c>
      <c r="AT261" s="149" t="s">
        <v>189</v>
      </c>
      <c r="AU261" s="149" t="s">
        <v>84</v>
      </c>
      <c r="AY261" s="17" t="s">
        <v>187</v>
      </c>
      <c r="BE261" s="150">
        <f>IF(N261="základní",J261,0)</f>
        <v>0</v>
      </c>
      <c r="BF261" s="150">
        <f>IF(N261="snížená",J261,0)</f>
        <v>0</v>
      </c>
      <c r="BG261" s="150">
        <f>IF(N261="zákl. přenesená",J261,0)</f>
        <v>0</v>
      </c>
      <c r="BH261" s="150">
        <f>IF(N261="sníž. přenesená",J261,0)</f>
        <v>0</v>
      </c>
      <c r="BI261" s="150">
        <f>IF(N261="nulová",J261,0)</f>
        <v>0</v>
      </c>
      <c r="BJ261" s="17" t="s">
        <v>84</v>
      </c>
      <c r="BK261" s="150">
        <f>ROUND(I261*H261,2)</f>
        <v>0</v>
      </c>
      <c r="BL261" s="17" t="s">
        <v>193</v>
      </c>
      <c r="BM261" s="149" t="s">
        <v>3071</v>
      </c>
    </row>
    <row r="262" spans="2:65" s="1" customFormat="1" ht="58.5">
      <c r="B262" s="32"/>
      <c r="D262" s="151" t="s">
        <v>195</v>
      </c>
      <c r="F262" s="152" t="s">
        <v>329</v>
      </c>
      <c r="I262" s="153"/>
      <c r="L262" s="32"/>
      <c r="M262" s="154"/>
      <c r="T262" s="56"/>
      <c r="AT262" s="17" t="s">
        <v>195</v>
      </c>
      <c r="AU262" s="17" t="s">
        <v>84</v>
      </c>
    </row>
    <row r="263" spans="2:65" s="12" customFormat="1" ht="11.25">
      <c r="B263" s="155"/>
      <c r="D263" s="151" t="s">
        <v>197</v>
      </c>
      <c r="E263" s="156" t="s">
        <v>1</v>
      </c>
      <c r="F263" s="157" t="s">
        <v>238</v>
      </c>
      <c r="H263" s="156" t="s">
        <v>1</v>
      </c>
      <c r="I263" s="158"/>
      <c r="L263" s="155"/>
      <c r="M263" s="159"/>
      <c r="T263" s="160"/>
      <c r="AT263" s="156" t="s">
        <v>197</v>
      </c>
      <c r="AU263" s="156" t="s">
        <v>84</v>
      </c>
      <c r="AV263" s="12" t="s">
        <v>80</v>
      </c>
      <c r="AW263" s="12" t="s">
        <v>30</v>
      </c>
      <c r="AX263" s="12" t="s">
        <v>73</v>
      </c>
      <c r="AY263" s="156" t="s">
        <v>187</v>
      </c>
    </row>
    <row r="264" spans="2:65" s="12" customFormat="1" ht="11.25">
      <c r="B264" s="155"/>
      <c r="D264" s="151" t="s">
        <v>197</v>
      </c>
      <c r="E264" s="156" t="s">
        <v>1</v>
      </c>
      <c r="F264" s="157" t="s">
        <v>330</v>
      </c>
      <c r="H264" s="156" t="s">
        <v>1</v>
      </c>
      <c r="I264" s="158"/>
      <c r="L264" s="155"/>
      <c r="M264" s="159"/>
      <c r="T264" s="160"/>
      <c r="AT264" s="156" t="s">
        <v>197</v>
      </c>
      <c r="AU264" s="156" t="s">
        <v>84</v>
      </c>
      <c r="AV264" s="12" t="s">
        <v>80</v>
      </c>
      <c r="AW264" s="12" t="s">
        <v>30</v>
      </c>
      <c r="AX264" s="12" t="s">
        <v>73</v>
      </c>
      <c r="AY264" s="156" t="s">
        <v>187</v>
      </c>
    </row>
    <row r="265" spans="2:65" s="12" customFormat="1" ht="11.25">
      <c r="B265" s="155"/>
      <c r="D265" s="151" t="s">
        <v>197</v>
      </c>
      <c r="E265" s="156" t="s">
        <v>1</v>
      </c>
      <c r="F265" s="157" t="s">
        <v>331</v>
      </c>
      <c r="H265" s="156" t="s">
        <v>1</v>
      </c>
      <c r="I265" s="158"/>
      <c r="L265" s="155"/>
      <c r="M265" s="159"/>
      <c r="T265" s="160"/>
      <c r="AT265" s="156" t="s">
        <v>197</v>
      </c>
      <c r="AU265" s="156" t="s">
        <v>84</v>
      </c>
      <c r="AV265" s="12" t="s">
        <v>80</v>
      </c>
      <c r="AW265" s="12" t="s">
        <v>30</v>
      </c>
      <c r="AX265" s="12" t="s">
        <v>73</v>
      </c>
      <c r="AY265" s="156" t="s">
        <v>187</v>
      </c>
    </row>
    <row r="266" spans="2:65" s="13" customFormat="1" ht="11.25">
      <c r="B266" s="161"/>
      <c r="D266" s="151" t="s">
        <v>197</v>
      </c>
      <c r="E266" s="162" t="s">
        <v>1</v>
      </c>
      <c r="F266" s="163" t="s">
        <v>332</v>
      </c>
      <c r="H266" s="164">
        <v>0.18099999999999999</v>
      </c>
      <c r="I266" s="165"/>
      <c r="L266" s="161"/>
      <c r="M266" s="166"/>
      <c r="T266" s="167"/>
      <c r="AT266" s="162" t="s">
        <v>197</v>
      </c>
      <c r="AU266" s="162" t="s">
        <v>84</v>
      </c>
      <c r="AV266" s="13" t="s">
        <v>84</v>
      </c>
      <c r="AW266" s="13" t="s">
        <v>30</v>
      </c>
      <c r="AX266" s="13" t="s">
        <v>73</v>
      </c>
      <c r="AY266" s="162" t="s">
        <v>187</v>
      </c>
    </row>
    <row r="267" spans="2:65" s="12" customFormat="1" ht="11.25">
      <c r="B267" s="155"/>
      <c r="D267" s="151" t="s">
        <v>197</v>
      </c>
      <c r="E267" s="156" t="s">
        <v>1</v>
      </c>
      <c r="F267" s="157" t="s">
        <v>333</v>
      </c>
      <c r="H267" s="156" t="s">
        <v>1</v>
      </c>
      <c r="I267" s="158"/>
      <c r="L267" s="155"/>
      <c r="M267" s="159"/>
      <c r="T267" s="160"/>
      <c r="AT267" s="156" t="s">
        <v>197</v>
      </c>
      <c r="AU267" s="156" t="s">
        <v>84</v>
      </c>
      <c r="AV267" s="12" t="s">
        <v>80</v>
      </c>
      <c r="AW267" s="12" t="s">
        <v>30</v>
      </c>
      <c r="AX267" s="12" t="s">
        <v>73</v>
      </c>
      <c r="AY267" s="156" t="s">
        <v>187</v>
      </c>
    </row>
    <row r="268" spans="2:65" s="13" customFormat="1" ht="11.25">
      <c r="B268" s="161"/>
      <c r="D268" s="151" t="s">
        <v>197</v>
      </c>
      <c r="E268" s="162" t="s">
        <v>1</v>
      </c>
      <c r="F268" s="163" t="s">
        <v>334</v>
      </c>
      <c r="H268" s="164">
        <v>0.30399999999999999</v>
      </c>
      <c r="I268" s="165"/>
      <c r="L268" s="161"/>
      <c r="M268" s="166"/>
      <c r="T268" s="167"/>
      <c r="AT268" s="162" t="s">
        <v>197</v>
      </c>
      <c r="AU268" s="162" t="s">
        <v>84</v>
      </c>
      <c r="AV268" s="13" t="s">
        <v>84</v>
      </c>
      <c r="AW268" s="13" t="s">
        <v>30</v>
      </c>
      <c r="AX268" s="13" t="s">
        <v>73</v>
      </c>
      <c r="AY268" s="162" t="s">
        <v>187</v>
      </c>
    </row>
    <row r="269" spans="2:65" s="12" customFormat="1" ht="11.25">
      <c r="B269" s="155"/>
      <c r="D269" s="151" t="s">
        <v>197</v>
      </c>
      <c r="E269" s="156" t="s">
        <v>1</v>
      </c>
      <c r="F269" s="157" t="s">
        <v>335</v>
      </c>
      <c r="H269" s="156" t="s">
        <v>1</v>
      </c>
      <c r="I269" s="158"/>
      <c r="L269" s="155"/>
      <c r="M269" s="159"/>
      <c r="T269" s="160"/>
      <c r="AT269" s="156" t="s">
        <v>197</v>
      </c>
      <c r="AU269" s="156" t="s">
        <v>84</v>
      </c>
      <c r="AV269" s="12" t="s">
        <v>80</v>
      </c>
      <c r="AW269" s="12" t="s">
        <v>30</v>
      </c>
      <c r="AX269" s="12" t="s">
        <v>73</v>
      </c>
      <c r="AY269" s="156" t="s">
        <v>187</v>
      </c>
    </row>
    <row r="270" spans="2:65" s="13" customFormat="1" ht="11.25">
      <c r="B270" s="161"/>
      <c r="D270" s="151" t="s">
        <v>197</v>
      </c>
      <c r="E270" s="162" t="s">
        <v>1</v>
      </c>
      <c r="F270" s="163" t="s">
        <v>336</v>
      </c>
      <c r="H270" s="164">
        <v>0.125</v>
      </c>
      <c r="I270" s="165"/>
      <c r="L270" s="161"/>
      <c r="M270" s="166"/>
      <c r="T270" s="167"/>
      <c r="AT270" s="162" t="s">
        <v>197</v>
      </c>
      <c r="AU270" s="162" t="s">
        <v>84</v>
      </c>
      <c r="AV270" s="13" t="s">
        <v>84</v>
      </c>
      <c r="AW270" s="13" t="s">
        <v>30</v>
      </c>
      <c r="AX270" s="13" t="s">
        <v>73</v>
      </c>
      <c r="AY270" s="162" t="s">
        <v>187</v>
      </c>
    </row>
    <row r="271" spans="2:65" s="14" customFormat="1" ht="11.25">
      <c r="B271" s="168"/>
      <c r="D271" s="151" t="s">
        <v>197</v>
      </c>
      <c r="E271" s="169" t="s">
        <v>1</v>
      </c>
      <c r="F271" s="170" t="s">
        <v>202</v>
      </c>
      <c r="H271" s="171">
        <v>0.61</v>
      </c>
      <c r="I271" s="172"/>
      <c r="L271" s="168"/>
      <c r="M271" s="173"/>
      <c r="T271" s="174"/>
      <c r="AT271" s="169" t="s">
        <v>197</v>
      </c>
      <c r="AU271" s="169" t="s">
        <v>84</v>
      </c>
      <c r="AV271" s="14" t="s">
        <v>193</v>
      </c>
      <c r="AW271" s="14" t="s">
        <v>30</v>
      </c>
      <c r="AX271" s="14" t="s">
        <v>80</v>
      </c>
      <c r="AY271" s="169" t="s">
        <v>187</v>
      </c>
    </row>
    <row r="272" spans="2:65" s="1" customFormat="1" ht="16.5" customHeight="1">
      <c r="B272" s="32"/>
      <c r="C272" s="175" t="s">
        <v>337</v>
      </c>
      <c r="D272" s="175" t="s">
        <v>338</v>
      </c>
      <c r="E272" s="176" t="s">
        <v>339</v>
      </c>
      <c r="F272" s="177" t="s">
        <v>340</v>
      </c>
      <c r="G272" s="178" t="s">
        <v>217</v>
      </c>
      <c r="H272" s="179">
        <v>0.65900000000000003</v>
      </c>
      <c r="I272" s="180"/>
      <c r="J272" s="181">
        <f>ROUND(I272*H272,2)</f>
        <v>0</v>
      </c>
      <c r="K272" s="182"/>
      <c r="L272" s="183"/>
      <c r="M272" s="184" t="s">
        <v>1</v>
      </c>
      <c r="N272" s="185" t="s">
        <v>39</v>
      </c>
      <c r="P272" s="147">
        <f>O272*H272</f>
        <v>0</v>
      </c>
      <c r="Q272" s="147">
        <v>0</v>
      </c>
      <c r="R272" s="147">
        <f>Q272*H272</f>
        <v>0</v>
      </c>
      <c r="S272" s="147">
        <v>0</v>
      </c>
      <c r="T272" s="148">
        <f>S272*H272</f>
        <v>0</v>
      </c>
      <c r="AR272" s="149" t="s">
        <v>242</v>
      </c>
      <c r="AT272" s="149" t="s">
        <v>338</v>
      </c>
      <c r="AU272" s="149" t="s">
        <v>84</v>
      </c>
      <c r="AY272" s="17" t="s">
        <v>187</v>
      </c>
      <c r="BE272" s="150">
        <f>IF(N272="základní",J272,0)</f>
        <v>0</v>
      </c>
      <c r="BF272" s="150">
        <f>IF(N272="snížená",J272,0)</f>
        <v>0</v>
      </c>
      <c r="BG272" s="150">
        <f>IF(N272="zákl. přenesená",J272,0)</f>
        <v>0</v>
      </c>
      <c r="BH272" s="150">
        <f>IF(N272="sníž. přenesená",J272,0)</f>
        <v>0</v>
      </c>
      <c r="BI272" s="150">
        <f>IF(N272="nulová",J272,0)</f>
        <v>0</v>
      </c>
      <c r="BJ272" s="17" t="s">
        <v>84</v>
      </c>
      <c r="BK272" s="150">
        <f>ROUND(I272*H272,2)</f>
        <v>0</v>
      </c>
      <c r="BL272" s="17" t="s">
        <v>193</v>
      </c>
      <c r="BM272" s="149" t="s">
        <v>3072</v>
      </c>
    </row>
    <row r="273" spans="2:65" s="13" customFormat="1" ht="11.25">
      <c r="B273" s="161"/>
      <c r="D273" s="151" t="s">
        <v>197</v>
      </c>
      <c r="E273" s="162" t="s">
        <v>1</v>
      </c>
      <c r="F273" s="163" t="s">
        <v>342</v>
      </c>
      <c r="H273" s="164">
        <v>0.65900000000000003</v>
      </c>
      <c r="I273" s="165"/>
      <c r="L273" s="161"/>
      <c r="M273" s="166"/>
      <c r="T273" s="167"/>
      <c r="AT273" s="162" t="s">
        <v>197</v>
      </c>
      <c r="AU273" s="162" t="s">
        <v>84</v>
      </c>
      <c r="AV273" s="13" t="s">
        <v>84</v>
      </c>
      <c r="AW273" s="13" t="s">
        <v>30</v>
      </c>
      <c r="AX273" s="13" t="s">
        <v>73</v>
      </c>
      <c r="AY273" s="162" t="s">
        <v>187</v>
      </c>
    </row>
    <row r="274" spans="2:65" s="14" customFormat="1" ht="11.25">
      <c r="B274" s="168"/>
      <c r="D274" s="151" t="s">
        <v>197</v>
      </c>
      <c r="E274" s="169" t="s">
        <v>1</v>
      </c>
      <c r="F274" s="170" t="s">
        <v>202</v>
      </c>
      <c r="H274" s="171">
        <v>0.65900000000000003</v>
      </c>
      <c r="I274" s="172"/>
      <c r="L274" s="168"/>
      <c r="M274" s="173"/>
      <c r="T274" s="174"/>
      <c r="AT274" s="169" t="s">
        <v>197</v>
      </c>
      <c r="AU274" s="169" t="s">
        <v>84</v>
      </c>
      <c r="AV274" s="14" t="s">
        <v>193</v>
      </c>
      <c r="AW274" s="14" t="s">
        <v>30</v>
      </c>
      <c r="AX274" s="14" t="s">
        <v>80</v>
      </c>
      <c r="AY274" s="169" t="s">
        <v>187</v>
      </c>
    </row>
    <row r="275" spans="2:65" s="1" customFormat="1" ht="37.9" customHeight="1">
      <c r="B275" s="32"/>
      <c r="C275" s="137" t="s">
        <v>343</v>
      </c>
      <c r="D275" s="137" t="s">
        <v>189</v>
      </c>
      <c r="E275" s="138" t="s">
        <v>344</v>
      </c>
      <c r="F275" s="139" t="s">
        <v>345</v>
      </c>
      <c r="G275" s="140" t="s">
        <v>217</v>
      </c>
      <c r="H275" s="141">
        <v>0.25600000000000001</v>
      </c>
      <c r="I275" s="142"/>
      <c r="J275" s="143">
        <f>ROUND(I275*H275,2)</f>
        <v>0</v>
      </c>
      <c r="K275" s="144"/>
      <c r="L275" s="32"/>
      <c r="M275" s="145" t="s">
        <v>1</v>
      </c>
      <c r="N275" s="146" t="s">
        <v>39</v>
      </c>
      <c r="P275" s="147">
        <f>O275*H275</f>
        <v>0</v>
      </c>
      <c r="Q275" s="147">
        <v>0</v>
      </c>
      <c r="R275" s="147">
        <f>Q275*H275</f>
        <v>0</v>
      </c>
      <c r="S275" s="147">
        <v>0</v>
      </c>
      <c r="T275" s="148">
        <f>S275*H275</f>
        <v>0</v>
      </c>
      <c r="AR275" s="149" t="s">
        <v>193</v>
      </c>
      <c r="AT275" s="149" t="s">
        <v>189</v>
      </c>
      <c r="AU275" s="149" t="s">
        <v>84</v>
      </c>
      <c r="AY275" s="17" t="s">
        <v>187</v>
      </c>
      <c r="BE275" s="150">
        <f>IF(N275="základní",J275,0)</f>
        <v>0</v>
      </c>
      <c r="BF275" s="150">
        <f>IF(N275="snížená",J275,0)</f>
        <v>0</v>
      </c>
      <c r="BG275" s="150">
        <f>IF(N275="zákl. přenesená",J275,0)</f>
        <v>0</v>
      </c>
      <c r="BH275" s="150">
        <f>IF(N275="sníž. přenesená",J275,0)</f>
        <v>0</v>
      </c>
      <c r="BI275" s="150">
        <f>IF(N275="nulová",J275,0)</f>
        <v>0</v>
      </c>
      <c r="BJ275" s="17" t="s">
        <v>84</v>
      </c>
      <c r="BK275" s="150">
        <f>ROUND(I275*H275,2)</f>
        <v>0</v>
      </c>
      <c r="BL275" s="17" t="s">
        <v>193</v>
      </c>
      <c r="BM275" s="149" t="s">
        <v>3073</v>
      </c>
    </row>
    <row r="276" spans="2:65" s="1" customFormat="1" ht="58.5">
      <c r="B276" s="32"/>
      <c r="D276" s="151" t="s">
        <v>195</v>
      </c>
      <c r="F276" s="152" t="s">
        <v>329</v>
      </c>
      <c r="I276" s="153"/>
      <c r="L276" s="32"/>
      <c r="M276" s="154"/>
      <c r="T276" s="56"/>
      <c r="AT276" s="17" t="s">
        <v>195</v>
      </c>
      <c r="AU276" s="17" t="s">
        <v>84</v>
      </c>
    </row>
    <row r="277" spans="2:65" s="12" customFormat="1" ht="11.25">
      <c r="B277" s="155"/>
      <c r="D277" s="151" t="s">
        <v>197</v>
      </c>
      <c r="E277" s="156" t="s">
        <v>1</v>
      </c>
      <c r="F277" s="157" t="s">
        <v>238</v>
      </c>
      <c r="H277" s="156" t="s">
        <v>1</v>
      </c>
      <c r="I277" s="158"/>
      <c r="L277" s="155"/>
      <c r="M277" s="159"/>
      <c r="T277" s="160"/>
      <c r="AT277" s="156" t="s">
        <v>197</v>
      </c>
      <c r="AU277" s="156" t="s">
        <v>84</v>
      </c>
      <c r="AV277" s="12" t="s">
        <v>80</v>
      </c>
      <c r="AW277" s="12" t="s">
        <v>30</v>
      </c>
      <c r="AX277" s="12" t="s">
        <v>73</v>
      </c>
      <c r="AY277" s="156" t="s">
        <v>187</v>
      </c>
    </row>
    <row r="278" spans="2:65" s="12" customFormat="1" ht="11.25">
      <c r="B278" s="155"/>
      <c r="D278" s="151" t="s">
        <v>197</v>
      </c>
      <c r="E278" s="156" t="s">
        <v>1</v>
      </c>
      <c r="F278" s="157" t="s">
        <v>330</v>
      </c>
      <c r="H278" s="156" t="s">
        <v>1</v>
      </c>
      <c r="I278" s="158"/>
      <c r="L278" s="155"/>
      <c r="M278" s="159"/>
      <c r="T278" s="160"/>
      <c r="AT278" s="156" t="s">
        <v>197</v>
      </c>
      <c r="AU278" s="156" t="s">
        <v>84</v>
      </c>
      <c r="AV278" s="12" t="s">
        <v>80</v>
      </c>
      <c r="AW278" s="12" t="s">
        <v>30</v>
      </c>
      <c r="AX278" s="12" t="s">
        <v>73</v>
      </c>
      <c r="AY278" s="156" t="s">
        <v>187</v>
      </c>
    </row>
    <row r="279" spans="2:65" s="12" customFormat="1" ht="11.25">
      <c r="B279" s="155"/>
      <c r="D279" s="151" t="s">
        <v>197</v>
      </c>
      <c r="E279" s="156" t="s">
        <v>1</v>
      </c>
      <c r="F279" s="157" t="s">
        <v>347</v>
      </c>
      <c r="H279" s="156" t="s">
        <v>1</v>
      </c>
      <c r="I279" s="158"/>
      <c r="L279" s="155"/>
      <c r="M279" s="159"/>
      <c r="T279" s="160"/>
      <c r="AT279" s="156" t="s">
        <v>197</v>
      </c>
      <c r="AU279" s="156" t="s">
        <v>84</v>
      </c>
      <c r="AV279" s="12" t="s">
        <v>80</v>
      </c>
      <c r="AW279" s="12" t="s">
        <v>30</v>
      </c>
      <c r="AX279" s="12" t="s">
        <v>73</v>
      </c>
      <c r="AY279" s="156" t="s">
        <v>187</v>
      </c>
    </row>
    <row r="280" spans="2:65" s="13" customFormat="1" ht="11.25">
      <c r="B280" s="161"/>
      <c r="D280" s="151" t="s">
        <v>197</v>
      </c>
      <c r="E280" s="162" t="s">
        <v>1</v>
      </c>
      <c r="F280" s="163" t="s">
        <v>348</v>
      </c>
      <c r="H280" s="164">
        <v>0.25600000000000001</v>
      </c>
      <c r="I280" s="165"/>
      <c r="L280" s="161"/>
      <c r="M280" s="166"/>
      <c r="T280" s="167"/>
      <c r="AT280" s="162" t="s">
        <v>197</v>
      </c>
      <c r="AU280" s="162" t="s">
        <v>84</v>
      </c>
      <c r="AV280" s="13" t="s">
        <v>84</v>
      </c>
      <c r="AW280" s="13" t="s">
        <v>30</v>
      </c>
      <c r="AX280" s="13" t="s">
        <v>73</v>
      </c>
      <c r="AY280" s="162" t="s">
        <v>187</v>
      </c>
    </row>
    <row r="281" spans="2:65" s="14" customFormat="1" ht="11.25">
      <c r="B281" s="168"/>
      <c r="D281" s="151" t="s">
        <v>197</v>
      </c>
      <c r="E281" s="169" t="s">
        <v>1</v>
      </c>
      <c r="F281" s="170" t="s">
        <v>202</v>
      </c>
      <c r="H281" s="171">
        <v>0.25600000000000001</v>
      </c>
      <c r="I281" s="172"/>
      <c r="L281" s="168"/>
      <c r="M281" s="173"/>
      <c r="T281" s="174"/>
      <c r="AT281" s="169" t="s">
        <v>197</v>
      </c>
      <c r="AU281" s="169" t="s">
        <v>84</v>
      </c>
      <c r="AV281" s="14" t="s">
        <v>193</v>
      </c>
      <c r="AW281" s="14" t="s">
        <v>30</v>
      </c>
      <c r="AX281" s="14" t="s">
        <v>80</v>
      </c>
      <c r="AY281" s="169" t="s">
        <v>187</v>
      </c>
    </row>
    <row r="282" spans="2:65" s="1" customFormat="1" ht="16.5" customHeight="1">
      <c r="B282" s="32"/>
      <c r="C282" s="175" t="s">
        <v>349</v>
      </c>
      <c r="D282" s="175" t="s">
        <v>338</v>
      </c>
      <c r="E282" s="176" t="s">
        <v>350</v>
      </c>
      <c r="F282" s="177" t="s">
        <v>351</v>
      </c>
      <c r="G282" s="178" t="s">
        <v>217</v>
      </c>
      <c r="H282" s="179">
        <v>0.27600000000000002</v>
      </c>
      <c r="I282" s="180"/>
      <c r="J282" s="181">
        <f>ROUND(I282*H282,2)</f>
        <v>0</v>
      </c>
      <c r="K282" s="182"/>
      <c r="L282" s="183"/>
      <c r="M282" s="184" t="s">
        <v>1</v>
      </c>
      <c r="N282" s="185" t="s">
        <v>39</v>
      </c>
      <c r="P282" s="147">
        <f>O282*H282</f>
        <v>0</v>
      </c>
      <c r="Q282" s="147">
        <v>0</v>
      </c>
      <c r="R282" s="147">
        <f>Q282*H282</f>
        <v>0</v>
      </c>
      <c r="S282" s="147">
        <v>0</v>
      </c>
      <c r="T282" s="148">
        <f>S282*H282</f>
        <v>0</v>
      </c>
      <c r="AR282" s="149" t="s">
        <v>242</v>
      </c>
      <c r="AT282" s="149" t="s">
        <v>338</v>
      </c>
      <c r="AU282" s="149" t="s">
        <v>84</v>
      </c>
      <c r="AY282" s="17" t="s">
        <v>187</v>
      </c>
      <c r="BE282" s="150">
        <f>IF(N282="základní",J282,0)</f>
        <v>0</v>
      </c>
      <c r="BF282" s="150">
        <f>IF(N282="snížená",J282,0)</f>
        <v>0</v>
      </c>
      <c r="BG282" s="150">
        <f>IF(N282="zákl. přenesená",J282,0)</f>
        <v>0</v>
      </c>
      <c r="BH282" s="150">
        <f>IF(N282="sníž. přenesená",J282,0)</f>
        <v>0</v>
      </c>
      <c r="BI282" s="150">
        <f>IF(N282="nulová",J282,0)</f>
        <v>0</v>
      </c>
      <c r="BJ282" s="17" t="s">
        <v>84</v>
      </c>
      <c r="BK282" s="150">
        <f>ROUND(I282*H282,2)</f>
        <v>0</v>
      </c>
      <c r="BL282" s="17" t="s">
        <v>193</v>
      </c>
      <c r="BM282" s="149" t="s">
        <v>3074</v>
      </c>
    </row>
    <row r="283" spans="2:65" s="13" customFormat="1" ht="11.25">
      <c r="B283" s="161"/>
      <c r="D283" s="151" t="s">
        <v>197</v>
      </c>
      <c r="E283" s="162" t="s">
        <v>1</v>
      </c>
      <c r="F283" s="163" t="s">
        <v>353</v>
      </c>
      <c r="H283" s="164">
        <v>0.27600000000000002</v>
      </c>
      <c r="I283" s="165"/>
      <c r="L283" s="161"/>
      <c r="M283" s="166"/>
      <c r="T283" s="167"/>
      <c r="AT283" s="162" t="s">
        <v>197</v>
      </c>
      <c r="AU283" s="162" t="s">
        <v>84</v>
      </c>
      <c r="AV283" s="13" t="s">
        <v>84</v>
      </c>
      <c r="AW283" s="13" t="s">
        <v>30</v>
      </c>
      <c r="AX283" s="13" t="s">
        <v>73</v>
      </c>
      <c r="AY283" s="162" t="s">
        <v>187</v>
      </c>
    </row>
    <row r="284" spans="2:65" s="14" customFormat="1" ht="11.25">
      <c r="B284" s="168"/>
      <c r="D284" s="151" t="s">
        <v>197</v>
      </c>
      <c r="E284" s="169" t="s">
        <v>1</v>
      </c>
      <c r="F284" s="170" t="s">
        <v>202</v>
      </c>
      <c r="H284" s="171">
        <v>0.27600000000000002</v>
      </c>
      <c r="I284" s="172"/>
      <c r="L284" s="168"/>
      <c r="M284" s="173"/>
      <c r="T284" s="174"/>
      <c r="AT284" s="169" t="s">
        <v>197</v>
      </c>
      <c r="AU284" s="169" t="s">
        <v>84</v>
      </c>
      <c r="AV284" s="14" t="s">
        <v>193</v>
      </c>
      <c r="AW284" s="14" t="s">
        <v>30</v>
      </c>
      <c r="AX284" s="14" t="s">
        <v>80</v>
      </c>
      <c r="AY284" s="169" t="s">
        <v>187</v>
      </c>
    </row>
    <row r="285" spans="2:65" s="1" customFormat="1" ht="37.9" customHeight="1">
      <c r="B285" s="32"/>
      <c r="C285" s="137" t="s">
        <v>354</v>
      </c>
      <c r="D285" s="137" t="s">
        <v>189</v>
      </c>
      <c r="E285" s="138" t="s">
        <v>355</v>
      </c>
      <c r="F285" s="139" t="s">
        <v>356</v>
      </c>
      <c r="G285" s="140" t="s">
        <v>192</v>
      </c>
      <c r="H285" s="141">
        <v>0.18099999999999999</v>
      </c>
      <c r="I285" s="142"/>
      <c r="J285" s="143">
        <f>ROUND(I285*H285,2)</f>
        <v>0</v>
      </c>
      <c r="K285" s="144"/>
      <c r="L285" s="32"/>
      <c r="M285" s="145" t="s">
        <v>1</v>
      </c>
      <c r="N285" s="146" t="s">
        <v>39</v>
      </c>
      <c r="P285" s="147">
        <f>O285*H285</f>
        <v>0</v>
      </c>
      <c r="Q285" s="147">
        <v>0</v>
      </c>
      <c r="R285" s="147">
        <f>Q285*H285</f>
        <v>0</v>
      </c>
      <c r="S285" s="147">
        <v>0</v>
      </c>
      <c r="T285" s="148">
        <f>S285*H285</f>
        <v>0</v>
      </c>
      <c r="AR285" s="149" t="s">
        <v>193</v>
      </c>
      <c r="AT285" s="149" t="s">
        <v>189</v>
      </c>
      <c r="AU285" s="149" t="s">
        <v>84</v>
      </c>
      <c r="AY285" s="17" t="s">
        <v>187</v>
      </c>
      <c r="BE285" s="150">
        <f>IF(N285="základní",J285,0)</f>
        <v>0</v>
      </c>
      <c r="BF285" s="150">
        <f>IF(N285="snížená",J285,0)</f>
        <v>0</v>
      </c>
      <c r="BG285" s="150">
        <f>IF(N285="zákl. přenesená",J285,0)</f>
        <v>0</v>
      </c>
      <c r="BH285" s="150">
        <f>IF(N285="sníž. přenesená",J285,0)</f>
        <v>0</v>
      </c>
      <c r="BI285" s="150">
        <f>IF(N285="nulová",J285,0)</f>
        <v>0</v>
      </c>
      <c r="BJ285" s="17" t="s">
        <v>84</v>
      </c>
      <c r="BK285" s="150">
        <f>ROUND(I285*H285,2)</f>
        <v>0</v>
      </c>
      <c r="BL285" s="17" t="s">
        <v>193</v>
      </c>
      <c r="BM285" s="149" t="s">
        <v>3075</v>
      </c>
    </row>
    <row r="286" spans="2:65" s="1" customFormat="1" ht="39">
      <c r="B286" s="32"/>
      <c r="D286" s="151" t="s">
        <v>195</v>
      </c>
      <c r="F286" s="152" t="s">
        <v>358</v>
      </c>
      <c r="I286" s="153"/>
      <c r="L286" s="32"/>
      <c r="M286" s="154"/>
      <c r="T286" s="56"/>
      <c r="AT286" s="17" t="s">
        <v>195</v>
      </c>
      <c r="AU286" s="17" t="s">
        <v>84</v>
      </c>
    </row>
    <row r="287" spans="2:65" s="12" customFormat="1" ht="11.25">
      <c r="B287" s="155"/>
      <c r="D287" s="151" t="s">
        <v>197</v>
      </c>
      <c r="E287" s="156" t="s">
        <v>1</v>
      </c>
      <c r="F287" s="157" t="s">
        <v>238</v>
      </c>
      <c r="H287" s="156" t="s">
        <v>1</v>
      </c>
      <c r="I287" s="158"/>
      <c r="L287" s="155"/>
      <c r="M287" s="159"/>
      <c r="T287" s="160"/>
      <c r="AT287" s="156" t="s">
        <v>197</v>
      </c>
      <c r="AU287" s="156" t="s">
        <v>84</v>
      </c>
      <c r="AV287" s="12" t="s">
        <v>80</v>
      </c>
      <c r="AW287" s="12" t="s">
        <v>30</v>
      </c>
      <c r="AX287" s="12" t="s">
        <v>73</v>
      </c>
      <c r="AY287" s="156" t="s">
        <v>187</v>
      </c>
    </row>
    <row r="288" spans="2:65" s="13" customFormat="1" ht="11.25">
      <c r="B288" s="161"/>
      <c r="D288" s="151" t="s">
        <v>197</v>
      </c>
      <c r="E288" s="162" t="s">
        <v>1</v>
      </c>
      <c r="F288" s="163" t="s">
        <v>359</v>
      </c>
      <c r="H288" s="164">
        <v>0.18099999999999999</v>
      </c>
      <c r="I288" s="165"/>
      <c r="L288" s="161"/>
      <c r="M288" s="166"/>
      <c r="T288" s="167"/>
      <c r="AT288" s="162" t="s">
        <v>197</v>
      </c>
      <c r="AU288" s="162" t="s">
        <v>84</v>
      </c>
      <c r="AV288" s="13" t="s">
        <v>84</v>
      </c>
      <c r="AW288" s="13" t="s">
        <v>30</v>
      </c>
      <c r="AX288" s="13" t="s">
        <v>73</v>
      </c>
      <c r="AY288" s="162" t="s">
        <v>187</v>
      </c>
    </row>
    <row r="289" spans="2:65" s="14" customFormat="1" ht="11.25">
      <c r="B289" s="168"/>
      <c r="D289" s="151" t="s">
        <v>197</v>
      </c>
      <c r="E289" s="169" t="s">
        <v>1</v>
      </c>
      <c r="F289" s="170" t="s">
        <v>202</v>
      </c>
      <c r="H289" s="171">
        <v>0.18099999999999999</v>
      </c>
      <c r="I289" s="172"/>
      <c r="L289" s="168"/>
      <c r="M289" s="173"/>
      <c r="T289" s="174"/>
      <c r="AT289" s="169" t="s">
        <v>197</v>
      </c>
      <c r="AU289" s="169" t="s">
        <v>84</v>
      </c>
      <c r="AV289" s="14" t="s">
        <v>193</v>
      </c>
      <c r="AW289" s="14" t="s">
        <v>30</v>
      </c>
      <c r="AX289" s="14" t="s">
        <v>80</v>
      </c>
      <c r="AY289" s="169" t="s">
        <v>187</v>
      </c>
    </row>
    <row r="290" spans="2:65" s="1" customFormat="1" ht="37.9" customHeight="1">
      <c r="B290" s="32"/>
      <c r="C290" s="137" t="s">
        <v>360</v>
      </c>
      <c r="D290" s="137" t="s">
        <v>189</v>
      </c>
      <c r="E290" s="138" t="s">
        <v>361</v>
      </c>
      <c r="F290" s="139" t="s">
        <v>362</v>
      </c>
      <c r="G290" s="140" t="s">
        <v>245</v>
      </c>
      <c r="H290" s="141">
        <v>2.4119999999999999</v>
      </c>
      <c r="I290" s="142"/>
      <c r="J290" s="143">
        <f>ROUND(I290*H290,2)</f>
        <v>0</v>
      </c>
      <c r="K290" s="144"/>
      <c r="L290" s="32"/>
      <c r="M290" s="145" t="s">
        <v>1</v>
      </c>
      <c r="N290" s="146" t="s">
        <v>39</v>
      </c>
      <c r="P290" s="147">
        <f>O290*H290</f>
        <v>0</v>
      </c>
      <c r="Q290" s="147">
        <v>0</v>
      </c>
      <c r="R290" s="147">
        <f>Q290*H290</f>
        <v>0</v>
      </c>
      <c r="S290" s="147">
        <v>0</v>
      </c>
      <c r="T290" s="148">
        <f>S290*H290</f>
        <v>0</v>
      </c>
      <c r="AR290" s="149" t="s">
        <v>193</v>
      </c>
      <c r="AT290" s="149" t="s">
        <v>189</v>
      </c>
      <c r="AU290" s="149" t="s">
        <v>84</v>
      </c>
      <c r="AY290" s="17" t="s">
        <v>187</v>
      </c>
      <c r="BE290" s="150">
        <f>IF(N290="základní",J290,0)</f>
        <v>0</v>
      </c>
      <c r="BF290" s="150">
        <f>IF(N290="snížená",J290,0)</f>
        <v>0</v>
      </c>
      <c r="BG290" s="150">
        <f>IF(N290="zákl. přenesená",J290,0)</f>
        <v>0</v>
      </c>
      <c r="BH290" s="150">
        <f>IF(N290="sníž. přenesená",J290,0)</f>
        <v>0</v>
      </c>
      <c r="BI290" s="150">
        <f>IF(N290="nulová",J290,0)</f>
        <v>0</v>
      </c>
      <c r="BJ290" s="17" t="s">
        <v>84</v>
      </c>
      <c r="BK290" s="150">
        <f>ROUND(I290*H290,2)</f>
        <v>0</v>
      </c>
      <c r="BL290" s="17" t="s">
        <v>193</v>
      </c>
      <c r="BM290" s="149" t="s">
        <v>3076</v>
      </c>
    </row>
    <row r="291" spans="2:65" s="1" customFormat="1" ht="68.25">
      <c r="B291" s="32"/>
      <c r="D291" s="151" t="s">
        <v>195</v>
      </c>
      <c r="F291" s="152" t="s">
        <v>364</v>
      </c>
      <c r="I291" s="153"/>
      <c r="L291" s="32"/>
      <c r="M291" s="154"/>
      <c r="T291" s="56"/>
      <c r="AT291" s="17" t="s">
        <v>195</v>
      </c>
      <c r="AU291" s="17" t="s">
        <v>84</v>
      </c>
    </row>
    <row r="292" spans="2:65" s="12" customFormat="1" ht="11.25">
      <c r="B292" s="155"/>
      <c r="D292" s="151" t="s">
        <v>197</v>
      </c>
      <c r="E292" s="156" t="s">
        <v>1</v>
      </c>
      <c r="F292" s="157" t="s">
        <v>238</v>
      </c>
      <c r="H292" s="156" t="s">
        <v>1</v>
      </c>
      <c r="I292" s="158"/>
      <c r="L292" s="155"/>
      <c r="M292" s="159"/>
      <c r="T292" s="160"/>
      <c r="AT292" s="156" t="s">
        <v>197</v>
      </c>
      <c r="AU292" s="156" t="s">
        <v>84</v>
      </c>
      <c r="AV292" s="12" t="s">
        <v>80</v>
      </c>
      <c r="AW292" s="12" t="s">
        <v>30</v>
      </c>
      <c r="AX292" s="12" t="s">
        <v>73</v>
      </c>
      <c r="AY292" s="156" t="s">
        <v>187</v>
      </c>
    </row>
    <row r="293" spans="2:65" s="13" customFormat="1" ht="11.25">
      <c r="B293" s="161"/>
      <c r="D293" s="151" t="s">
        <v>197</v>
      </c>
      <c r="E293" s="162" t="s">
        <v>1</v>
      </c>
      <c r="F293" s="163" t="s">
        <v>365</v>
      </c>
      <c r="H293" s="164">
        <v>2.4119999999999999</v>
      </c>
      <c r="I293" s="165"/>
      <c r="L293" s="161"/>
      <c r="M293" s="166"/>
      <c r="T293" s="167"/>
      <c r="AT293" s="162" t="s">
        <v>197</v>
      </c>
      <c r="AU293" s="162" t="s">
        <v>84</v>
      </c>
      <c r="AV293" s="13" t="s">
        <v>84</v>
      </c>
      <c r="AW293" s="13" t="s">
        <v>30</v>
      </c>
      <c r="AX293" s="13" t="s">
        <v>73</v>
      </c>
      <c r="AY293" s="162" t="s">
        <v>187</v>
      </c>
    </row>
    <row r="294" spans="2:65" s="14" customFormat="1" ht="11.25">
      <c r="B294" s="168"/>
      <c r="D294" s="151" t="s">
        <v>197</v>
      </c>
      <c r="E294" s="169" t="s">
        <v>1</v>
      </c>
      <c r="F294" s="170" t="s">
        <v>202</v>
      </c>
      <c r="H294" s="171">
        <v>2.4119999999999999</v>
      </c>
      <c r="I294" s="172"/>
      <c r="L294" s="168"/>
      <c r="M294" s="173"/>
      <c r="T294" s="174"/>
      <c r="AT294" s="169" t="s">
        <v>197</v>
      </c>
      <c r="AU294" s="169" t="s">
        <v>84</v>
      </c>
      <c r="AV294" s="14" t="s">
        <v>193</v>
      </c>
      <c r="AW294" s="14" t="s">
        <v>30</v>
      </c>
      <c r="AX294" s="14" t="s">
        <v>80</v>
      </c>
      <c r="AY294" s="169" t="s">
        <v>187</v>
      </c>
    </row>
    <row r="295" spans="2:65" s="1" customFormat="1" ht="44.25" customHeight="1">
      <c r="B295" s="32"/>
      <c r="C295" s="137" t="s">
        <v>366</v>
      </c>
      <c r="D295" s="137" t="s">
        <v>189</v>
      </c>
      <c r="E295" s="138" t="s">
        <v>367</v>
      </c>
      <c r="F295" s="139" t="s">
        <v>368</v>
      </c>
      <c r="G295" s="140" t="s">
        <v>245</v>
      </c>
      <c r="H295" s="141">
        <v>2.4119999999999999</v>
      </c>
      <c r="I295" s="142"/>
      <c r="J295" s="143">
        <f>ROUND(I295*H295,2)</f>
        <v>0</v>
      </c>
      <c r="K295" s="144"/>
      <c r="L295" s="32"/>
      <c r="M295" s="145" t="s">
        <v>1</v>
      </c>
      <c r="N295" s="146" t="s">
        <v>39</v>
      </c>
      <c r="P295" s="147">
        <f>O295*H295</f>
        <v>0</v>
      </c>
      <c r="Q295" s="147">
        <v>0</v>
      </c>
      <c r="R295" s="147">
        <f>Q295*H295</f>
        <v>0</v>
      </c>
      <c r="S295" s="147">
        <v>0</v>
      </c>
      <c r="T295" s="148">
        <f>S295*H295</f>
        <v>0</v>
      </c>
      <c r="AR295" s="149" t="s">
        <v>193</v>
      </c>
      <c r="AT295" s="149" t="s">
        <v>189</v>
      </c>
      <c r="AU295" s="149" t="s">
        <v>84</v>
      </c>
      <c r="AY295" s="17" t="s">
        <v>187</v>
      </c>
      <c r="BE295" s="150">
        <f>IF(N295="základní",J295,0)</f>
        <v>0</v>
      </c>
      <c r="BF295" s="150">
        <f>IF(N295="snížená",J295,0)</f>
        <v>0</v>
      </c>
      <c r="BG295" s="150">
        <f>IF(N295="zákl. přenesená",J295,0)</f>
        <v>0</v>
      </c>
      <c r="BH295" s="150">
        <f>IF(N295="sníž. přenesená",J295,0)</f>
        <v>0</v>
      </c>
      <c r="BI295" s="150">
        <f>IF(N295="nulová",J295,0)</f>
        <v>0</v>
      </c>
      <c r="BJ295" s="17" t="s">
        <v>84</v>
      </c>
      <c r="BK295" s="150">
        <f>ROUND(I295*H295,2)</f>
        <v>0</v>
      </c>
      <c r="BL295" s="17" t="s">
        <v>193</v>
      </c>
      <c r="BM295" s="149" t="s">
        <v>3077</v>
      </c>
    </row>
    <row r="296" spans="2:65" s="1" customFormat="1" ht="68.25">
      <c r="B296" s="32"/>
      <c r="D296" s="151" t="s">
        <v>195</v>
      </c>
      <c r="F296" s="152" t="s">
        <v>364</v>
      </c>
      <c r="I296" s="153"/>
      <c r="L296" s="32"/>
      <c r="M296" s="154"/>
      <c r="T296" s="56"/>
      <c r="AT296" s="17" t="s">
        <v>195</v>
      </c>
      <c r="AU296" s="17" t="s">
        <v>84</v>
      </c>
    </row>
    <row r="297" spans="2:65" s="1" customFormat="1" ht="44.25" customHeight="1">
      <c r="B297" s="32"/>
      <c r="C297" s="137" t="s">
        <v>370</v>
      </c>
      <c r="D297" s="137" t="s">
        <v>189</v>
      </c>
      <c r="E297" s="138" t="s">
        <v>371</v>
      </c>
      <c r="F297" s="139" t="s">
        <v>372</v>
      </c>
      <c r="G297" s="140" t="s">
        <v>217</v>
      </c>
      <c r="H297" s="141">
        <v>2.7E-2</v>
      </c>
      <c r="I297" s="142"/>
      <c r="J297" s="143">
        <f>ROUND(I297*H297,2)</f>
        <v>0</v>
      </c>
      <c r="K297" s="144"/>
      <c r="L297" s="32"/>
      <c r="M297" s="145" t="s">
        <v>1</v>
      </c>
      <c r="N297" s="146" t="s">
        <v>39</v>
      </c>
      <c r="P297" s="147">
        <f>O297*H297</f>
        <v>0</v>
      </c>
      <c r="Q297" s="147">
        <v>0</v>
      </c>
      <c r="R297" s="147">
        <f>Q297*H297</f>
        <v>0</v>
      </c>
      <c r="S297" s="147">
        <v>0</v>
      </c>
      <c r="T297" s="148">
        <f>S297*H297</f>
        <v>0</v>
      </c>
      <c r="AR297" s="149" t="s">
        <v>193</v>
      </c>
      <c r="AT297" s="149" t="s">
        <v>189</v>
      </c>
      <c r="AU297" s="149" t="s">
        <v>84</v>
      </c>
      <c r="AY297" s="17" t="s">
        <v>187</v>
      </c>
      <c r="BE297" s="150">
        <f>IF(N297="základní",J297,0)</f>
        <v>0</v>
      </c>
      <c r="BF297" s="150">
        <f>IF(N297="snížená",J297,0)</f>
        <v>0</v>
      </c>
      <c r="BG297" s="150">
        <f>IF(N297="zákl. přenesená",J297,0)</f>
        <v>0</v>
      </c>
      <c r="BH297" s="150">
        <f>IF(N297="sníž. přenesená",J297,0)</f>
        <v>0</v>
      </c>
      <c r="BI297" s="150">
        <f>IF(N297="nulová",J297,0)</f>
        <v>0</v>
      </c>
      <c r="BJ297" s="17" t="s">
        <v>84</v>
      </c>
      <c r="BK297" s="150">
        <f>ROUND(I297*H297,2)</f>
        <v>0</v>
      </c>
      <c r="BL297" s="17" t="s">
        <v>193</v>
      </c>
      <c r="BM297" s="149" t="s">
        <v>3078</v>
      </c>
    </row>
    <row r="298" spans="2:65" s="12" customFormat="1" ht="11.25">
      <c r="B298" s="155"/>
      <c r="D298" s="151" t="s">
        <v>197</v>
      </c>
      <c r="E298" s="156" t="s">
        <v>1</v>
      </c>
      <c r="F298" s="157" t="s">
        <v>238</v>
      </c>
      <c r="H298" s="156" t="s">
        <v>1</v>
      </c>
      <c r="I298" s="158"/>
      <c r="L298" s="155"/>
      <c r="M298" s="159"/>
      <c r="T298" s="160"/>
      <c r="AT298" s="156" t="s">
        <v>197</v>
      </c>
      <c r="AU298" s="156" t="s">
        <v>84</v>
      </c>
      <c r="AV298" s="12" t="s">
        <v>80</v>
      </c>
      <c r="AW298" s="12" t="s">
        <v>30</v>
      </c>
      <c r="AX298" s="12" t="s">
        <v>73</v>
      </c>
      <c r="AY298" s="156" t="s">
        <v>187</v>
      </c>
    </row>
    <row r="299" spans="2:65" s="13" customFormat="1" ht="11.25">
      <c r="B299" s="161"/>
      <c r="D299" s="151" t="s">
        <v>197</v>
      </c>
      <c r="E299" s="162" t="s">
        <v>1</v>
      </c>
      <c r="F299" s="163" t="s">
        <v>374</v>
      </c>
      <c r="H299" s="164">
        <v>2.7E-2</v>
      </c>
      <c r="I299" s="165"/>
      <c r="L299" s="161"/>
      <c r="M299" s="166"/>
      <c r="T299" s="167"/>
      <c r="AT299" s="162" t="s">
        <v>197</v>
      </c>
      <c r="AU299" s="162" t="s">
        <v>84</v>
      </c>
      <c r="AV299" s="13" t="s">
        <v>84</v>
      </c>
      <c r="AW299" s="13" t="s">
        <v>30</v>
      </c>
      <c r="AX299" s="13" t="s">
        <v>73</v>
      </c>
      <c r="AY299" s="162" t="s">
        <v>187</v>
      </c>
    </row>
    <row r="300" spans="2:65" s="14" customFormat="1" ht="11.25">
      <c r="B300" s="168"/>
      <c r="D300" s="151" t="s">
        <v>197</v>
      </c>
      <c r="E300" s="169" t="s">
        <v>1</v>
      </c>
      <c r="F300" s="170" t="s">
        <v>202</v>
      </c>
      <c r="H300" s="171">
        <v>2.7E-2</v>
      </c>
      <c r="I300" s="172"/>
      <c r="L300" s="168"/>
      <c r="M300" s="173"/>
      <c r="T300" s="174"/>
      <c r="AT300" s="169" t="s">
        <v>197</v>
      </c>
      <c r="AU300" s="169" t="s">
        <v>84</v>
      </c>
      <c r="AV300" s="14" t="s">
        <v>193</v>
      </c>
      <c r="AW300" s="14" t="s">
        <v>30</v>
      </c>
      <c r="AX300" s="14" t="s">
        <v>80</v>
      </c>
      <c r="AY300" s="169" t="s">
        <v>187</v>
      </c>
    </row>
    <row r="301" spans="2:65" s="1" customFormat="1" ht="37.9" customHeight="1">
      <c r="B301" s="32"/>
      <c r="C301" s="137" t="s">
        <v>375</v>
      </c>
      <c r="D301" s="137" t="s">
        <v>189</v>
      </c>
      <c r="E301" s="138" t="s">
        <v>376</v>
      </c>
      <c r="F301" s="139" t="s">
        <v>377</v>
      </c>
      <c r="G301" s="140" t="s">
        <v>245</v>
      </c>
      <c r="H301" s="141">
        <v>5.6</v>
      </c>
      <c r="I301" s="142"/>
      <c r="J301" s="143">
        <f>ROUND(I301*H301,2)</f>
        <v>0</v>
      </c>
      <c r="K301" s="144"/>
      <c r="L301" s="32"/>
      <c r="M301" s="145" t="s">
        <v>1</v>
      </c>
      <c r="N301" s="146" t="s">
        <v>39</v>
      </c>
      <c r="P301" s="147">
        <f>O301*H301</f>
        <v>0</v>
      </c>
      <c r="Q301" s="147">
        <v>0</v>
      </c>
      <c r="R301" s="147">
        <f>Q301*H301</f>
        <v>0</v>
      </c>
      <c r="S301" s="147">
        <v>0</v>
      </c>
      <c r="T301" s="148">
        <f>S301*H301</f>
        <v>0</v>
      </c>
      <c r="AR301" s="149" t="s">
        <v>193</v>
      </c>
      <c r="AT301" s="149" t="s">
        <v>189</v>
      </c>
      <c r="AU301" s="149" t="s">
        <v>84</v>
      </c>
      <c r="AY301" s="17" t="s">
        <v>187</v>
      </c>
      <c r="BE301" s="150">
        <f>IF(N301="základní",J301,0)</f>
        <v>0</v>
      </c>
      <c r="BF301" s="150">
        <f>IF(N301="snížená",J301,0)</f>
        <v>0</v>
      </c>
      <c r="BG301" s="150">
        <f>IF(N301="zákl. přenesená",J301,0)</f>
        <v>0</v>
      </c>
      <c r="BH301" s="150">
        <f>IF(N301="sníž. přenesená",J301,0)</f>
        <v>0</v>
      </c>
      <c r="BI301" s="150">
        <f>IF(N301="nulová",J301,0)</f>
        <v>0</v>
      </c>
      <c r="BJ301" s="17" t="s">
        <v>84</v>
      </c>
      <c r="BK301" s="150">
        <f>ROUND(I301*H301,2)</f>
        <v>0</v>
      </c>
      <c r="BL301" s="17" t="s">
        <v>193</v>
      </c>
      <c r="BM301" s="149" t="s">
        <v>3079</v>
      </c>
    </row>
    <row r="302" spans="2:65" s="12" customFormat="1" ht="11.25">
      <c r="B302" s="155"/>
      <c r="D302" s="151" t="s">
        <v>197</v>
      </c>
      <c r="E302" s="156" t="s">
        <v>1</v>
      </c>
      <c r="F302" s="157" t="s">
        <v>379</v>
      </c>
      <c r="H302" s="156" t="s">
        <v>1</v>
      </c>
      <c r="I302" s="158"/>
      <c r="L302" s="155"/>
      <c r="M302" s="159"/>
      <c r="T302" s="160"/>
      <c r="AT302" s="156" t="s">
        <v>197</v>
      </c>
      <c r="AU302" s="156" t="s">
        <v>84</v>
      </c>
      <c r="AV302" s="12" t="s">
        <v>80</v>
      </c>
      <c r="AW302" s="12" t="s">
        <v>30</v>
      </c>
      <c r="AX302" s="12" t="s">
        <v>73</v>
      </c>
      <c r="AY302" s="156" t="s">
        <v>187</v>
      </c>
    </row>
    <row r="303" spans="2:65" s="12" customFormat="1" ht="11.25">
      <c r="B303" s="155"/>
      <c r="D303" s="151" t="s">
        <v>197</v>
      </c>
      <c r="E303" s="156" t="s">
        <v>1</v>
      </c>
      <c r="F303" s="157" t="s">
        <v>307</v>
      </c>
      <c r="H303" s="156" t="s">
        <v>1</v>
      </c>
      <c r="I303" s="158"/>
      <c r="L303" s="155"/>
      <c r="M303" s="159"/>
      <c r="T303" s="160"/>
      <c r="AT303" s="156" t="s">
        <v>197</v>
      </c>
      <c r="AU303" s="156" t="s">
        <v>84</v>
      </c>
      <c r="AV303" s="12" t="s">
        <v>80</v>
      </c>
      <c r="AW303" s="12" t="s">
        <v>30</v>
      </c>
      <c r="AX303" s="12" t="s">
        <v>73</v>
      </c>
      <c r="AY303" s="156" t="s">
        <v>187</v>
      </c>
    </row>
    <row r="304" spans="2:65" s="13" customFormat="1" ht="11.25">
      <c r="B304" s="161"/>
      <c r="D304" s="151" t="s">
        <v>197</v>
      </c>
      <c r="E304" s="162" t="s">
        <v>1</v>
      </c>
      <c r="F304" s="163" t="s">
        <v>380</v>
      </c>
      <c r="H304" s="164">
        <v>2.8</v>
      </c>
      <c r="I304" s="165"/>
      <c r="L304" s="161"/>
      <c r="M304" s="166"/>
      <c r="T304" s="167"/>
      <c r="AT304" s="162" t="s">
        <v>197</v>
      </c>
      <c r="AU304" s="162" t="s">
        <v>84</v>
      </c>
      <c r="AV304" s="13" t="s">
        <v>84</v>
      </c>
      <c r="AW304" s="13" t="s">
        <v>30</v>
      </c>
      <c r="AX304" s="13" t="s">
        <v>73</v>
      </c>
      <c r="AY304" s="162" t="s">
        <v>187</v>
      </c>
    </row>
    <row r="305" spans="2:65" s="12" customFormat="1" ht="11.25">
      <c r="B305" s="155"/>
      <c r="D305" s="151" t="s">
        <v>197</v>
      </c>
      <c r="E305" s="156" t="s">
        <v>1</v>
      </c>
      <c r="F305" s="157" t="s">
        <v>311</v>
      </c>
      <c r="H305" s="156" t="s">
        <v>1</v>
      </c>
      <c r="I305" s="158"/>
      <c r="L305" s="155"/>
      <c r="M305" s="159"/>
      <c r="T305" s="160"/>
      <c r="AT305" s="156" t="s">
        <v>197</v>
      </c>
      <c r="AU305" s="156" t="s">
        <v>84</v>
      </c>
      <c r="AV305" s="12" t="s">
        <v>80</v>
      </c>
      <c r="AW305" s="12" t="s">
        <v>30</v>
      </c>
      <c r="AX305" s="12" t="s">
        <v>73</v>
      </c>
      <c r="AY305" s="156" t="s">
        <v>187</v>
      </c>
    </row>
    <row r="306" spans="2:65" s="13" customFormat="1" ht="11.25">
      <c r="B306" s="161"/>
      <c r="D306" s="151" t="s">
        <v>197</v>
      </c>
      <c r="E306" s="162" t="s">
        <v>1</v>
      </c>
      <c r="F306" s="163" t="s">
        <v>380</v>
      </c>
      <c r="H306" s="164">
        <v>2.8</v>
      </c>
      <c r="I306" s="165"/>
      <c r="L306" s="161"/>
      <c r="M306" s="166"/>
      <c r="T306" s="167"/>
      <c r="AT306" s="162" t="s">
        <v>197</v>
      </c>
      <c r="AU306" s="162" t="s">
        <v>84</v>
      </c>
      <c r="AV306" s="13" t="s">
        <v>84</v>
      </c>
      <c r="AW306" s="13" t="s">
        <v>30</v>
      </c>
      <c r="AX306" s="13" t="s">
        <v>73</v>
      </c>
      <c r="AY306" s="162" t="s">
        <v>187</v>
      </c>
    </row>
    <row r="307" spans="2:65" s="14" customFormat="1" ht="11.25">
      <c r="B307" s="168"/>
      <c r="D307" s="151" t="s">
        <v>197</v>
      </c>
      <c r="E307" s="169" t="s">
        <v>1</v>
      </c>
      <c r="F307" s="170" t="s">
        <v>202</v>
      </c>
      <c r="H307" s="171">
        <v>5.6</v>
      </c>
      <c r="I307" s="172"/>
      <c r="L307" s="168"/>
      <c r="M307" s="173"/>
      <c r="T307" s="174"/>
      <c r="AT307" s="169" t="s">
        <v>197</v>
      </c>
      <c r="AU307" s="169" t="s">
        <v>84</v>
      </c>
      <c r="AV307" s="14" t="s">
        <v>193</v>
      </c>
      <c r="AW307" s="14" t="s">
        <v>30</v>
      </c>
      <c r="AX307" s="14" t="s">
        <v>80</v>
      </c>
      <c r="AY307" s="169" t="s">
        <v>187</v>
      </c>
    </row>
    <row r="308" spans="2:65" s="1" customFormat="1" ht="49.15" customHeight="1">
      <c r="B308" s="32"/>
      <c r="C308" s="137" t="s">
        <v>381</v>
      </c>
      <c r="D308" s="137" t="s">
        <v>189</v>
      </c>
      <c r="E308" s="138" t="s">
        <v>382</v>
      </c>
      <c r="F308" s="139" t="s">
        <v>383</v>
      </c>
      <c r="G308" s="140" t="s">
        <v>245</v>
      </c>
      <c r="H308" s="141">
        <v>4.8079999999999998</v>
      </c>
      <c r="I308" s="142"/>
      <c r="J308" s="143">
        <f>ROUND(I308*H308,2)</f>
        <v>0</v>
      </c>
      <c r="K308" s="144"/>
      <c r="L308" s="32"/>
      <c r="M308" s="145" t="s">
        <v>1</v>
      </c>
      <c r="N308" s="146" t="s">
        <v>39</v>
      </c>
      <c r="P308" s="147">
        <f>O308*H308</f>
        <v>0</v>
      </c>
      <c r="Q308" s="147">
        <v>0</v>
      </c>
      <c r="R308" s="147">
        <f>Q308*H308</f>
        <v>0</v>
      </c>
      <c r="S308" s="147">
        <v>0</v>
      </c>
      <c r="T308" s="148">
        <f>S308*H308</f>
        <v>0</v>
      </c>
      <c r="AR308" s="149" t="s">
        <v>193</v>
      </c>
      <c r="AT308" s="149" t="s">
        <v>189</v>
      </c>
      <c r="AU308" s="149" t="s">
        <v>84</v>
      </c>
      <c r="AY308" s="17" t="s">
        <v>187</v>
      </c>
      <c r="BE308" s="150">
        <f>IF(N308="základní",J308,0)</f>
        <v>0</v>
      </c>
      <c r="BF308" s="150">
        <f>IF(N308="snížená",J308,0)</f>
        <v>0</v>
      </c>
      <c r="BG308" s="150">
        <f>IF(N308="zákl. přenesená",J308,0)</f>
        <v>0</v>
      </c>
      <c r="BH308" s="150">
        <f>IF(N308="sníž. přenesená",J308,0)</f>
        <v>0</v>
      </c>
      <c r="BI308" s="150">
        <f>IF(N308="nulová",J308,0)</f>
        <v>0</v>
      </c>
      <c r="BJ308" s="17" t="s">
        <v>84</v>
      </c>
      <c r="BK308" s="150">
        <f>ROUND(I308*H308,2)</f>
        <v>0</v>
      </c>
      <c r="BL308" s="17" t="s">
        <v>193</v>
      </c>
      <c r="BM308" s="149" t="s">
        <v>3080</v>
      </c>
    </row>
    <row r="309" spans="2:65" s="1" customFormat="1" ht="97.5">
      <c r="B309" s="32"/>
      <c r="D309" s="151" t="s">
        <v>195</v>
      </c>
      <c r="F309" s="152" t="s">
        <v>385</v>
      </c>
      <c r="I309" s="153"/>
      <c r="L309" s="32"/>
      <c r="M309" s="154"/>
      <c r="T309" s="56"/>
      <c r="AT309" s="17" t="s">
        <v>195</v>
      </c>
      <c r="AU309" s="17" t="s">
        <v>84</v>
      </c>
    </row>
    <row r="310" spans="2:65" s="12" customFormat="1" ht="11.25">
      <c r="B310" s="155"/>
      <c r="D310" s="151" t="s">
        <v>197</v>
      </c>
      <c r="E310" s="156" t="s">
        <v>1</v>
      </c>
      <c r="F310" s="157" t="s">
        <v>207</v>
      </c>
      <c r="H310" s="156" t="s">
        <v>1</v>
      </c>
      <c r="I310" s="158"/>
      <c r="L310" s="155"/>
      <c r="M310" s="159"/>
      <c r="T310" s="160"/>
      <c r="AT310" s="156" t="s">
        <v>197</v>
      </c>
      <c r="AU310" s="156" t="s">
        <v>84</v>
      </c>
      <c r="AV310" s="12" t="s">
        <v>80</v>
      </c>
      <c r="AW310" s="12" t="s">
        <v>30</v>
      </c>
      <c r="AX310" s="12" t="s">
        <v>73</v>
      </c>
      <c r="AY310" s="156" t="s">
        <v>187</v>
      </c>
    </row>
    <row r="311" spans="2:65" s="13" customFormat="1" ht="11.25">
      <c r="B311" s="161"/>
      <c r="D311" s="151" t="s">
        <v>197</v>
      </c>
      <c r="E311" s="162" t="s">
        <v>1</v>
      </c>
      <c r="F311" s="163" t="s">
        <v>386</v>
      </c>
      <c r="H311" s="164">
        <v>6.3840000000000003</v>
      </c>
      <c r="I311" s="165"/>
      <c r="L311" s="161"/>
      <c r="M311" s="166"/>
      <c r="T311" s="167"/>
      <c r="AT311" s="162" t="s">
        <v>197</v>
      </c>
      <c r="AU311" s="162" t="s">
        <v>84</v>
      </c>
      <c r="AV311" s="13" t="s">
        <v>84</v>
      </c>
      <c r="AW311" s="13" t="s">
        <v>30</v>
      </c>
      <c r="AX311" s="13" t="s">
        <v>73</v>
      </c>
      <c r="AY311" s="162" t="s">
        <v>187</v>
      </c>
    </row>
    <row r="312" spans="2:65" s="13" customFormat="1" ht="11.25">
      <c r="B312" s="161"/>
      <c r="D312" s="151" t="s">
        <v>197</v>
      </c>
      <c r="E312" s="162" t="s">
        <v>1</v>
      </c>
      <c r="F312" s="163" t="s">
        <v>387</v>
      </c>
      <c r="H312" s="164">
        <v>-1.5760000000000001</v>
      </c>
      <c r="I312" s="165"/>
      <c r="L312" s="161"/>
      <c r="M312" s="166"/>
      <c r="T312" s="167"/>
      <c r="AT312" s="162" t="s">
        <v>197</v>
      </c>
      <c r="AU312" s="162" t="s">
        <v>84</v>
      </c>
      <c r="AV312" s="13" t="s">
        <v>84</v>
      </c>
      <c r="AW312" s="13" t="s">
        <v>30</v>
      </c>
      <c r="AX312" s="13" t="s">
        <v>73</v>
      </c>
      <c r="AY312" s="162" t="s">
        <v>187</v>
      </c>
    </row>
    <row r="313" spans="2:65" s="14" customFormat="1" ht="11.25">
      <c r="B313" s="168"/>
      <c r="D313" s="151" t="s">
        <v>197</v>
      </c>
      <c r="E313" s="169" t="s">
        <v>1</v>
      </c>
      <c r="F313" s="170" t="s">
        <v>202</v>
      </c>
      <c r="H313" s="171">
        <v>4.8079999999999998</v>
      </c>
      <c r="I313" s="172"/>
      <c r="L313" s="168"/>
      <c r="M313" s="173"/>
      <c r="T313" s="174"/>
      <c r="AT313" s="169" t="s">
        <v>197</v>
      </c>
      <c r="AU313" s="169" t="s">
        <v>84</v>
      </c>
      <c r="AV313" s="14" t="s">
        <v>193</v>
      </c>
      <c r="AW313" s="14" t="s">
        <v>30</v>
      </c>
      <c r="AX313" s="14" t="s">
        <v>80</v>
      </c>
      <c r="AY313" s="169" t="s">
        <v>187</v>
      </c>
    </row>
    <row r="314" spans="2:65" s="1" customFormat="1" ht="37.9" customHeight="1">
      <c r="B314" s="32"/>
      <c r="C314" s="137" t="s">
        <v>388</v>
      </c>
      <c r="D314" s="137" t="s">
        <v>189</v>
      </c>
      <c r="E314" s="138" t="s">
        <v>389</v>
      </c>
      <c r="F314" s="139" t="s">
        <v>390</v>
      </c>
      <c r="G314" s="140" t="s">
        <v>245</v>
      </c>
      <c r="H314" s="141">
        <v>33.344000000000001</v>
      </c>
      <c r="I314" s="142"/>
      <c r="J314" s="143">
        <f>ROUND(I314*H314,2)</f>
        <v>0</v>
      </c>
      <c r="K314" s="144"/>
      <c r="L314" s="32"/>
      <c r="M314" s="145" t="s">
        <v>1</v>
      </c>
      <c r="N314" s="146" t="s">
        <v>39</v>
      </c>
      <c r="P314" s="147">
        <f>O314*H314</f>
        <v>0</v>
      </c>
      <c r="Q314" s="147">
        <v>0</v>
      </c>
      <c r="R314" s="147">
        <f>Q314*H314</f>
        <v>0</v>
      </c>
      <c r="S314" s="147">
        <v>0</v>
      </c>
      <c r="T314" s="148">
        <f>S314*H314</f>
        <v>0</v>
      </c>
      <c r="AR314" s="149" t="s">
        <v>193</v>
      </c>
      <c r="AT314" s="149" t="s">
        <v>189</v>
      </c>
      <c r="AU314" s="149" t="s">
        <v>84</v>
      </c>
      <c r="AY314" s="17" t="s">
        <v>187</v>
      </c>
      <c r="BE314" s="150">
        <f>IF(N314="základní",J314,0)</f>
        <v>0</v>
      </c>
      <c r="BF314" s="150">
        <f>IF(N314="snížená",J314,0)</f>
        <v>0</v>
      </c>
      <c r="BG314" s="150">
        <f>IF(N314="zákl. přenesená",J314,0)</f>
        <v>0</v>
      </c>
      <c r="BH314" s="150">
        <f>IF(N314="sníž. přenesená",J314,0)</f>
        <v>0</v>
      </c>
      <c r="BI314" s="150">
        <f>IF(N314="nulová",J314,0)</f>
        <v>0</v>
      </c>
      <c r="BJ314" s="17" t="s">
        <v>84</v>
      </c>
      <c r="BK314" s="150">
        <f>ROUND(I314*H314,2)</f>
        <v>0</v>
      </c>
      <c r="BL314" s="17" t="s">
        <v>193</v>
      </c>
      <c r="BM314" s="149" t="s">
        <v>3081</v>
      </c>
    </row>
    <row r="315" spans="2:65" s="12" customFormat="1" ht="11.25">
      <c r="B315" s="155"/>
      <c r="D315" s="151" t="s">
        <v>197</v>
      </c>
      <c r="E315" s="156" t="s">
        <v>1</v>
      </c>
      <c r="F315" s="157" t="s">
        <v>207</v>
      </c>
      <c r="H315" s="156" t="s">
        <v>1</v>
      </c>
      <c r="I315" s="158"/>
      <c r="L315" s="155"/>
      <c r="M315" s="159"/>
      <c r="T315" s="160"/>
      <c r="AT315" s="156" t="s">
        <v>197</v>
      </c>
      <c r="AU315" s="156" t="s">
        <v>84</v>
      </c>
      <c r="AV315" s="12" t="s">
        <v>80</v>
      </c>
      <c r="AW315" s="12" t="s">
        <v>30</v>
      </c>
      <c r="AX315" s="12" t="s">
        <v>73</v>
      </c>
      <c r="AY315" s="156" t="s">
        <v>187</v>
      </c>
    </row>
    <row r="316" spans="2:65" s="12" customFormat="1" ht="11.25">
      <c r="B316" s="155"/>
      <c r="D316" s="151" t="s">
        <v>197</v>
      </c>
      <c r="E316" s="156" t="s">
        <v>1</v>
      </c>
      <c r="F316" s="157" t="s">
        <v>307</v>
      </c>
      <c r="H316" s="156" t="s">
        <v>1</v>
      </c>
      <c r="I316" s="158"/>
      <c r="L316" s="155"/>
      <c r="M316" s="159"/>
      <c r="T316" s="160"/>
      <c r="AT316" s="156" t="s">
        <v>197</v>
      </c>
      <c r="AU316" s="156" t="s">
        <v>84</v>
      </c>
      <c r="AV316" s="12" t="s">
        <v>80</v>
      </c>
      <c r="AW316" s="12" t="s">
        <v>30</v>
      </c>
      <c r="AX316" s="12" t="s">
        <v>73</v>
      </c>
      <c r="AY316" s="156" t="s">
        <v>187</v>
      </c>
    </row>
    <row r="317" spans="2:65" s="13" customFormat="1" ht="11.25">
      <c r="B317" s="161"/>
      <c r="D317" s="151" t="s">
        <v>197</v>
      </c>
      <c r="E317" s="162" t="s">
        <v>1</v>
      </c>
      <c r="F317" s="163" t="s">
        <v>392</v>
      </c>
      <c r="H317" s="164">
        <v>19.43</v>
      </c>
      <c r="I317" s="165"/>
      <c r="L317" s="161"/>
      <c r="M317" s="166"/>
      <c r="T317" s="167"/>
      <c r="AT317" s="162" t="s">
        <v>197</v>
      </c>
      <c r="AU317" s="162" t="s">
        <v>84</v>
      </c>
      <c r="AV317" s="13" t="s">
        <v>84</v>
      </c>
      <c r="AW317" s="13" t="s">
        <v>30</v>
      </c>
      <c r="AX317" s="13" t="s">
        <v>73</v>
      </c>
      <c r="AY317" s="162" t="s">
        <v>187</v>
      </c>
    </row>
    <row r="318" spans="2:65" s="13" customFormat="1" ht="11.25">
      <c r="B318" s="161"/>
      <c r="D318" s="151" t="s">
        <v>197</v>
      </c>
      <c r="E318" s="162" t="s">
        <v>1</v>
      </c>
      <c r="F318" s="163" t="s">
        <v>393</v>
      </c>
      <c r="H318" s="164">
        <v>-2.758</v>
      </c>
      <c r="I318" s="165"/>
      <c r="L318" s="161"/>
      <c r="M318" s="166"/>
      <c r="T318" s="167"/>
      <c r="AT318" s="162" t="s">
        <v>197</v>
      </c>
      <c r="AU318" s="162" t="s">
        <v>84</v>
      </c>
      <c r="AV318" s="13" t="s">
        <v>84</v>
      </c>
      <c r="AW318" s="13" t="s">
        <v>30</v>
      </c>
      <c r="AX318" s="13" t="s">
        <v>73</v>
      </c>
      <c r="AY318" s="162" t="s">
        <v>187</v>
      </c>
    </row>
    <row r="319" spans="2:65" s="12" customFormat="1" ht="11.25">
      <c r="B319" s="155"/>
      <c r="D319" s="151" t="s">
        <v>197</v>
      </c>
      <c r="E319" s="156" t="s">
        <v>1</v>
      </c>
      <c r="F319" s="157" t="s">
        <v>311</v>
      </c>
      <c r="H319" s="156" t="s">
        <v>1</v>
      </c>
      <c r="I319" s="158"/>
      <c r="L319" s="155"/>
      <c r="M319" s="159"/>
      <c r="T319" s="160"/>
      <c r="AT319" s="156" t="s">
        <v>197</v>
      </c>
      <c r="AU319" s="156" t="s">
        <v>84</v>
      </c>
      <c r="AV319" s="12" t="s">
        <v>80</v>
      </c>
      <c r="AW319" s="12" t="s">
        <v>30</v>
      </c>
      <c r="AX319" s="12" t="s">
        <v>73</v>
      </c>
      <c r="AY319" s="156" t="s">
        <v>187</v>
      </c>
    </row>
    <row r="320" spans="2:65" s="13" customFormat="1" ht="11.25">
      <c r="B320" s="161"/>
      <c r="D320" s="151" t="s">
        <v>197</v>
      </c>
      <c r="E320" s="162" t="s">
        <v>1</v>
      </c>
      <c r="F320" s="163" t="s">
        <v>392</v>
      </c>
      <c r="H320" s="164">
        <v>19.43</v>
      </c>
      <c r="I320" s="165"/>
      <c r="L320" s="161"/>
      <c r="M320" s="166"/>
      <c r="T320" s="167"/>
      <c r="AT320" s="162" t="s">
        <v>197</v>
      </c>
      <c r="AU320" s="162" t="s">
        <v>84</v>
      </c>
      <c r="AV320" s="13" t="s">
        <v>84</v>
      </c>
      <c r="AW320" s="13" t="s">
        <v>30</v>
      </c>
      <c r="AX320" s="13" t="s">
        <v>73</v>
      </c>
      <c r="AY320" s="162" t="s">
        <v>187</v>
      </c>
    </row>
    <row r="321" spans="2:65" s="13" customFormat="1" ht="11.25">
      <c r="B321" s="161"/>
      <c r="D321" s="151" t="s">
        <v>197</v>
      </c>
      <c r="E321" s="162" t="s">
        <v>1</v>
      </c>
      <c r="F321" s="163" t="s">
        <v>393</v>
      </c>
      <c r="H321" s="164">
        <v>-2.758</v>
      </c>
      <c r="I321" s="165"/>
      <c r="L321" s="161"/>
      <c r="M321" s="166"/>
      <c r="T321" s="167"/>
      <c r="AT321" s="162" t="s">
        <v>197</v>
      </c>
      <c r="AU321" s="162" t="s">
        <v>84</v>
      </c>
      <c r="AV321" s="13" t="s">
        <v>84</v>
      </c>
      <c r="AW321" s="13" t="s">
        <v>30</v>
      </c>
      <c r="AX321" s="13" t="s">
        <v>73</v>
      </c>
      <c r="AY321" s="162" t="s">
        <v>187</v>
      </c>
    </row>
    <row r="322" spans="2:65" s="14" customFormat="1" ht="11.25">
      <c r="B322" s="168"/>
      <c r="D322" s="151" t="s">
        <v>197</v>
      </c>
      <c r="E322" s="169" t="s">
        <v>1</v>
      </c>
      <c r="F322" s="170" t="s">
        <v>202</v>
      </c>
      <c r="H322" s="171">
        <v>33.344000000000001</v>
      </c>
      <c r="I322" s="172"/>
      <c r="L322" s="168"/>
      <c r="M322" s="173"/>
      <c r="T322" s="174"/>
      <c r="AT322" s="169" t="s">
        <v>197</v>
      </c>
      <c r="AU322" s="169" t="s">
        <v>84</v>
      </c>
      <c r="AV322" s="14" t="s">
        <v>193</v>
      </c>
      <c r="AW322" s="14" t="s">
        <v>30</v>
      </c>
      <c r="AX322" s="14" t="s">
        <v>80</v>
      </c>
      <c r="AY322" s="169" t="s">
        <v>187</v>
      </c>
    </row>
    <row r="323" spans="2:65" s="1" customFormat="1" ht="24.2" customHeight="1">
      <c r="B323" s="32"/>
      <c r="C323" s="137" t="s">
        <v>394</v>
      </c>
      <c r="D323" s="137" t="s">
        <v>189</v>
      </c>
      <c r="E323" s="138" t="s">
        <v>395</v>
      </c>
      <c r="F323" s="139" t="s">
        <v>396</v>
      </c>
      <c r="G323" s="140" t="s">
        <v>397</v>
      </c>
      <c r="H323" s="141">
        <v>40.4</v>
      </c>
      <c r="I323" s="142"/>
      <c r="J323" s="143">
        <f>ROUND(I323*H323,2)</f>
        <v>0</v>
      </c>
      <c r="K323" s="144"/>
      <c r="L323" s="32"/>
      <c r="M323" s="145" t="s">
        <v>1</v>
      </c>
      <c r="N323" s="146" t="s">
        <v>39</v>
      </c>
      <c r="P323" s="147">
        <f>O323*H323</f>
        <v>0</v>
      </c>
      <c r="Q323" s="147">
        <v>0</v>
      </c>
      <c r="R323" s="147">
        <f>Q323*H323</f>
        <v>0</v>
      </c>
      <c r="S323" s="147">
        <v>0</v>
      </c>
      <c r="T323" s="148">
        <f>S323*H323</f>
        <v>0</v>
      </c>
      <c r="AR323" s="149" t="s">
        <v>193</v>
      </c>
      <c r="AT323" s="149" t="s">
        <v>189</v>
      </c>
      <c r="AU323" s="149" t="s">
        <v>84</v>
      </c>
      <c r="AY323" s="17" t="s">
        <v>187</v>
      </c>
      <c r="BE323" s="150">
        <f>IF(N323="základní",J323,0)</f>
        <v>0</v>
      </c>
      <c r="BF323" s="150">
        <f>IF(N323="snížená",J323,0)</f>
        <v>0</v>
      </c>
      <c r="BG323" s="150">
        <f>IF(N323="zákl. přenesená",J323,0)</f>
        <v>0</v>
      </c>
      <c r="BH323" s="150">
        <f>IF(N323="sníž. přenesená",J323,0)</f>
        <v>0</v>
      </c>
      <c r="BI323" s="150">
        <f>IF(N323="nulová",J323,0)</f>
        <v>0</v>
      </c>
      <c r="BJ323" s="17" t="s">
        <v>84</v>
      </c>
      <c r="BK323" s="150">
        <f>ROUND(I323*H323,2)</f>
        <v>0</v>
      </c>
      <c r="BL323" s="17" t="s">
        <v>193</v>
      </c>
      <c r="BM323" s="149" t="s">
        <v>3082</v>
      </c>
    </row>
    <row r="324" spans="2:65" s="1" customFormat="1" ht="68.25">
      <c r="B324" s="32"/>
      <c r="D324" s="151" t="s">
        <v>195</v>
      </c>
      <c r="F324" s="152" t="s">
        <v>399</v>
      </c>
      <c r="I324" s="153"/>
      <c r="L324" s="32"/>
      <c r="M324" s="154"/>
      <c r="T324" s="56"/>
      <c r="AT324" s="17" t="s">
        <v>195</v>
      </c>
      <c r="AU324" s="17" t="s">
        <v>84</v>
      </c>
    </row>
    <row r="325" spans="2:65" s="12" customFormat="1" ht="11.25">
      <c r="B325" s="155"/>
      <c r="D325" s="151" t="s">
        <v>197</v>
      </c>
      <c r="E325" s="156" t="s">
        <v>1</v>
      </c>
      <c r="F325" s="157" t="s">
        <v>207</v>
      </c>
      <c r="H325" s="156" t="s">
        <v>1</v>
      </c>
      <c r="I325" s="158"/>
      <c r="L325" s="155"/>
      <c r="M325" s="159"/>
      <c r="T325" s="160"/>
      <c r="AT325" s="156" t="s">
        <v>197</v>
      </c>
      <c r="AU325" s="156" t="s">
        <v>84</v>
      </c>
      <c r="AV325" s="12" t="s">
        <v>80</v>
      </c>
      <c r="AW325" s="12" t="s">
        <v>30</v>
      </c>
      <c r="AX325" s="12" t="s">
        <v>73</v>
      </c>
      <c r="AY325" s="156" t="s">
        <v>187</v>
      </c>
    </row>
    <row r="326" spans="2:65" s="12" customFormat="1" ht="11.25">
      <c r="B326" s="155"/>
      <c r="D326" s="151" t="s">
        <v>197</v>
      </c>
      <c r="E326" s="156" t="s">
        <v>1</v>
      </c>
      <c r="F326" s="157" t="s">
        <v>400</v>
      </c>
      <c r="H326" s="156" t="s">
        <v>1</v>
      </c>
      <c r="I326" s="158"/>
      <c r="L326" s="155"/>
      <c r="M326" s="159"/>
      <c r="T326" s="160"/>
      <c r="AT326" s="156" t="s">
        <v>197</v>
      </c>
      <c r="AU326" s="156" t="s">
        <v>84</v>
      </c>
      <c r="AV326" s="12" t="s">
        <v>80</v>
      </c>
      <c r="AW326" s="12" t="s">
        <v>30</v>
      </c>
      <c r="AX326" s="12" t="s">
        <v>73</v>
      </c>
      <c r="AY326" s="156" t="s">
        <v>187</v>
      </c>
    </row>
    <row r="327" spans="2:65" s="13" customFormat="1" ht="11.25">
      <c r="B327" s="161"/>
      <c r="D327" s="151" t="s">
        <v>197</v>
      </c>
      <c r="E327" s="162" t="s">
        <v>1</v>
      </c>
      <c r="F327" s="163" t="s">
        <v>401</v>
      </c>
      <c r="H327" s="164">
        <v>3.8</v>
      </c>
      <c r="I327" s="165"/>
      <c r="L327" s="161"/>
      <c r="M327" s="166"/>
      <c r="T327" s="167"/>
      <c r="AT327" s="162" t="s">
        <v>197</v>
      </c>
      <c r="AU327" s="162" t="s">
        <v>84</v>
      </c>
      <c r="AV327" s="13" t="s">
        <v>84</v>
      </c>
      <c r="AW327" s="13" t="s">
        <v>30</v>
      </c>
      <c r="AX327" s="13" t="s">
        <v>73</v>
      </c>
      <c r="AY327" s="162" t="s">
        <v>187</v>
      </c>
    </row>
    <row r="328" spans="2:65" s="12" customFormat="1" ht="11.25">
      <c r="B328" s="155"/>
      <c r="D328" s="151" t="s">
        <v>197</v>
      </c>
      <c r="E328" s="156" t="s">
        <v>1</v>
      </c>
      <c r="F328" s="157" t="s">
        <v>307</v>
      </c>
      <c r="H328" s="156" t="s">
        <v>1</v>
      </c>
      <c r="I328" s="158"/>
      <c r="L328" s="155"/>
      <c r="M328" s="159"/>
      <c r="T328" s="160"/>
      <c r="AT328" s="156" t="s">
        <v>197</v>
      </c>
      <c r="AU328" s="156" t="s">
        <v>84</v>
      </c>
      <c r="AV328" s="12" t="s">
        <v>80</v>
      </c>
      <c r="AW328" s="12" t="s">
        <v>30</v>
      </c>
      <c r="AX328" s="12" t="s">
        <v>73</v>
      </c>
      <c r="AY328" s="156" t="s">
        <v>187</v>
      </c>
    </row>
    <row r="329" spans="2:65" s="13" customFormat="1" ht="11.25">
      <c r="B329" s="161"/>
      <c r="D329" s="151" t="s">
        <v>197</v>
      </c>
      <c r="E329" s="162" t="s">
        <v>1</v>
      </c>
      <c r="F329" s="163" t="s">
        <v>402</v>
      </c>
      <c r="H329" s="164">
        <v>18.3</v>
      </c>
      <c r="I329" s="165"/>
      <c r="L329" s="161"/>
      <c r="M329" s="166"/>
      <c r="T329" s="167"/>
      <c r="AT329" s="162" t="s">
        <v>197</v>
      </c>
      <c r="AU329" s="162" t="s">
        <v>84</v>
      </c>
      <c r="AV329" s="13" t="s">
        <v>84</v>
      </c>
      <c r="AW329" s="13" t="s">
        <v>30</v>
      </c>
      <c r="AX329" s="13" t="s">
        <v>73</v>
      </c>
      <c r="AY329" s="162" t="s">
        <v>187</v>
      </c>
    </row>
    <row r="330" spans="2:65" s="12" customFormat="1" ht="11.25">
      <c r="B330" s="155"/>
      <c r="D330" s="151" t="s">
        <v>197</v>
      </c>
      <c r="E330" s="156" t="s">
        <v>1</v>
      </c>
      <c r="F330" s="157" t="s">
        <v>311</v>
      </c>
      <c r="H330" s="156" t="s">
        <v>1</v>
      </c>
      <c r="I330" s="158"/>
      <c r="L330" s="155"/>
      <c r="M330" s="159"/>
      <c r="T330" s="160"/>
      <c r="AT330" s="156" t="s">
        <v>197</v>
      </c>
      <c r="AU330" s="156" t="s">
        <v>84</v>
      </c>
      <c r="AV330" s="12" t="s">
        <v>80</v>
      </c>
      <c r="AW330" s="12" t="s">
        <v>30</v>
      </c>
      <c r="AX330" s="12" t="s">
        <v>73</v>
      </c>
      <c r="AY330" s="156" t="s">
        <v>187</v>
      </c>
    </row>
    <row r="331" spans="2:65" s="13" customFormat="1" ht="11.25">
      <c r="B331" s="161"/>
      <c r="D331" s="151" t="s">
        <v>197</v>
      </c>
      <c r="E331" s="162" t="s">
        <v>1</v>
      </c>
      <c r="F331" s="163" t="s">
        <v>402</v>
      </c>
      <c r="H331" s="164">
        <v>18.3</v>
      </c>
      <c r="I331" s="165"/>
      <c r="L331" s="161"/>
      <c r="M331" s="166"/>
      <c r="T331" s="167"/>
      <c r="AT331" s="162" t="s">
        <v>197</v>
      </c>
      <c r="AU331" s="162" t="s">
        <v>84</v>
      </c>
      <c r="AV331" s="13" t="s">
        <v>84</v>
      </c>
      <c r="AW331" s="13" t="s">
        <v>30</v>
      </c>
      <c r="AX331" s="13" t="s">
        <v>73</v>
      </c>
      <c r="AY331" s="162" t="s">
        <v>187</v>
      </c>
    </row>
    <row r="332" spans="2:65" s="14" customFormat="1" ht="11.25">
      <c r="B332" s="168"/>
      <c r="D332" s="151" t="s">
        <v>197</v>
      </c>
      <c r="E332" s="169" t="s">
        <v>1</v>
      </c>
      <c r="F332" s="170" t="s">
        <v>202</v>
      </c>
      <c r="H332" s="171">
        <v>40.400000000000006</v>
      </c>
      <c r="I332" s="172"/>
      <c r="L332" s="168"/>
      <c r="M332" s="173"/>
      <c r="T332" s="174"/>
      <c r="AT332" s="169" t="s">
        <v>197</v>
      </c>
      <c r="AU332" s="169" t="s">
        <v>84</v>
      </c>
      <c r="AV332" s="14" t="s">
        <v>193</v>
      </c>
      <c r="AW332" s="14" t="s">
        <v>30</v>
      </c>
      <c r="AX332" s="14" t="s">
        <v>80</v>
      </c>
      <c r="AY332" s="169" t="s">
        <v>187</v>
      </c>
    </row>
    <row r="333" spans="2:65" s="1" customFormat="1" ht="66.75" customHeight="1">
      <c r="B333" s="32"/>
      <c r="C333" s="137" t="s">
        <v>403</v>
      </c>
      <c r="D333" s="137" t="s">
        <v>189</v>
      </c>
      <c r="E333" s="138" t="s">
        <v>404</v>
      </c>
      <c r="F333" s="139" t="s">
        <v>405</v>
      </c>
      <c r="G333" s="140" t="s">
        <v>406</v>
      </c>
      <c r="H333" s="141">
        <v>1</v>
      </c>
      <c r="I333" s="142"/>
      <c r="J333" s="143">
        <f>ROUND(I333*H333,2)</f>
        <v>0</v>
      </c>
      <c r="K333" s="144"/>
      <c r="L333" s="32"/>
      <c r="M333" s="145" t="s">
        <v>1</v>
      </c>
      <c r="N333" s="146" t="s">
        <v>39</v>
      </c>
      <c r="P333" s="147">
        <f>O333*H333</f>
        <v>0</v>
      </c>
      <c r="Q333" s="147">
        <v>0</v>
      </c>
      <c r="R333" s="147">
        <f>Q333*H333</f>
        <v>0</v>
      </c>
      <c r="S333" s="147">
        <v>0</v>
      </c>
      <c r="T333" s="148">
        <f>S333*H333</f>
        <v>0</v>
      </c>
      <c r="AR333" s="149" t="s">
        <v>193</v>
      </c>
      <c r="AT333" s="149" t="s">
        <v>189</v>
      </c>
      <c r="AU333" s="149" t="s">
        <v>84</v>
      </c>
      <c r="AY333" s="17" t="s">
        <v>187</v>
      </c>
      <c r="BE333" s="150">
        <f>IF(N333="základní",J333,0)</f>
        <v>0</v>
      </c>
      <c r="BF333" s="150">
        <f>IF(N333="snížená",J333,0)</f>
        <v>0</v>
      </c>
      <c r="BG333" s="150">
        <f>IF(N333="zákl. přenesená",J333,0)</f>
        <v>0</v>
      </c>
      <c r="BH333" s="150">
        <f>IF(N333="sníž. přenesená",J333,0)</f>
        <v>0</v>
      </c>
      <c r="BI333" s="150">
        <f>IF(N333="nulová",J333,0)</f>
        <v>0</v>
      </c>
      <c r="BJ333" s="17" t="s">
        <v>84</v>
      </c>
      <c r="BK333" s="150">
        <f>ROUND(I333*H333,2)</f>
        <v>0</v>
      </c>
      <c r="BL333" s="17" t="s">
        <v>193</v>
      </c>
      <c r="BM333" s="149" t="s">
        <v>3083</v>
      </c>
    </row>
    <row r="334" spans="2:65" s="1" customFormat="1" ht="39">
      <c r="B334" s="32"/>
      <c r="D334" s="151" t="s">
        <v>195</v>
      </c>
      <c r="F334" s="152" t="s">
        <v>408</v>
      </c>
      <c r="I334" s="153"/>
      <c r="L334" s="32"/>
      <c r="M334" s="154"/>
      <c r="T334" s="56"/>
      <c r="AT334" s="17" t="s">
        <v>195</v>
      </c>
      <c r="AU334" s="17" t="s">
        <v>84</v>
      </c>
    </row>
    <row r="335" spans="2:65" s="11" customFormat="1" ht="22.9" customHeight="1">
      <c r="B335" s="125"/>
      <c r="D335" s="126" t="s">
        <v>72</v>
      </c>
      <c r="E335" s="135" t="s">
        <v>409</v>
      </c>
      <c r="F335" s="135" t="s">
        <v>410</v>
      </c>
      <c r="I335" s="128"/>
      <c r="J335" s="136">
        <f>BK335</f>
        <v>0</v>
      </c>
      <c r="L335" s="125"/>
      <c r="M335" s="130"/>
      <c r="P335" s="131">
        <f>SUM(P336:P350)</f>
        <v>0</v>
      </c>
      <c r="R335" s="131">
        <f>SUM(R336:R350)</f>
        <v>0</v>
      </c>
      <c r="T335" s="132">
        <f>SUM(T336:T350)</f>
        <v>0</v>
      </c>
      <c r="AR335" s="126" t="s">
        <v>80</v>
      </c>
      <c r="AT335" s="133" t="s">
        <v>72</v>
      </c>
      <c r="AU335" s="133" t="s">
        <v>80</v>
      </c>
      <c r="AY335" s="126" t="s">
        <v>187</v>
      </c>
      <c r="BK335" s="134">
        <f>SUM(BK336:BK350)</f>
        <v>0</v>
      </c>
    </row>
    <row r="336" spans="2:65" s="1" customFormat="1" ht="37.9" customHeight="1">
      <c r="B336" s="32"/>
      <c r="C336" s="137" t="s">
        <v>411</v>
      </c>
      <c r="D336" s="137" t="s">
        <v>189</v>
      </c>
      <c r="E336" s="138" t="s">
        <v>412</v>
      </c>
      <c r="F336" s="139" t="s">
        <v>413</v>
      </c>
      <c r="G336" s="140" t="s">
        <v>245</v>
      </c>
      <c r="H336" s="141">
        <v>89</v>
      </c>
      <c r="I336" s="142"/>
      <c r="J336" s="143">
        <f t="shared" ref="J336:J350" si="0">ROUND(I336*H336,2)</f>
        <v>0</v>
      </c>
      <c r="K336" s="144"/>
      <c r="L336" s="32"/>
      <c r="M336" s="145" t="s">
        <v>1</v>
      </c>
      <c r="N336" s="146" t="s">
        <v>39</v>
      </c>
      <c r="P336" s="147">
        <f t="shared" ref="P336:P350" si="1">O336*H336</f>
        <v>0</v>
      </c>
      <c r="Q336" s="147">
        <v>0</v>
      </c>
      <c r="R336" s="147">
        <f t="shared" ref="R336:R350" si="2">Q336*H336</f>
        <v>0</v>
      </c>
      <c r="S336" s="147">
        <v>0</v>
      </c>
      <c r="T336" s="148">
        <f t="shared" ref="T336:T350" si="3">S336*H336</f>
        <v>0</v>
      </c>
      <c r="AR336" s="149" t="s">
        <v>193</v>
      </c>
      <c r="AT336" s="149" t="s">
        <v>189</v>
      </c>
      <c r="AU336" s="149" t="s">
        <v>84</v>
      </c>
      <c r="AY336" s="17" t="s">
        <v>187</v>
      </c>
      <c r="BE336" s="150">
        <f t="shared" ref="BE336:BE350" si="4">IF(N336="základní",J336,0)</f>
        <v>0</v>
      </c>
      <c r="BF336" s="150">
        <f t="shared" ref="BF336:BF350" si="5">IF(N336="snížená",J336,0)</f>
        <v>0</v>
      </c>
      <c r="BG336" s="150">
        <f t="shared" ref="BG336:BG350" si="6">IF(N336="zákl. přenesená",J336,0)</f>
        <v>0</v>
      </c>
      <c r="BH336" s="150">
        <f t="shared" ref="BH336:BH350" si="7">IF(N336="sníž. přenesená",J336,0)</f>
        <v>0</v>
      </c>
      <c r="BI336" s="150">
        <f t="shared" ref="BI336:BI350" si="8">IF(N336="nulová",J336,0)</f>
        <v>0</v>
      </c>
      <c r="BJ336" s="17" t="s">
        <v>84</v>
      </c>
      <c r="BK336" s="150">
        <f t="shared" ref="BK336:BK350" si="9">ROUND(I336*H336,2)</f>
        <v>0</v>
      </c>
      <c r="BL336" s="17" t="s">
        <v>193</v>
      </c>
      <c r="BM336" s="149" t="s">
        <v>3084</v>
      </c>
    </row>
    <row r="337" spans="2:65" s="1" customFormat="1" ht="33" customHeight="1">
      <c r="B337" s="32"/>
      <c r="C337" s="137" t="s">
        <v>415</v>
      </c>
      <c r="D337" s="137" t="s">
        <v>189</v>
      </c>
      <c r="E337" s="138" t="s">
        <v>416</v>
      </c>
      <c r="F337" s="139" t="s">
        <v>417</v>
      </c>
      <c r="G337" s="140" t="s">
        <v>245</v>
      </c>
      <c r="H337" s="141">
        <v>9</v>
      </c>
      <c r="I337" s="142"/>
      <c r="J337" s="143">
        <f t="shared" si="0"/>
        <v>0</v>
      </c>
      <c r="K337" s="144"/>
      <c r="L337" s="32"/>
      <c r="M337" s="145" t="s">
        <v>1</v>
      </c>
      <c r="N337" s="146" t="s">
        <v>39</v>
      </c>
      <c r="P337" s="147">
        <f t="shared" si="1"/>
        <v>0</v>
      </c>
      <c r="Q337" s="147">
        <v>0</v>
      </c>
      <c r="R337" s="147">
        <f t="shared" si="2"/>
        <v>0</v>
      </c>
      <c r="S337" s="147">
        <v>0</v>
      </c>
      <c r="T337" s="148">
        <f t="shared" si="3"/>
        <v>0</v>
      </c>
      <c r="AR337" s="149" t="s">
        <v>193</v>
      </c>
      <c r="AT337" s="149" t="s">
        <v>189</v>
      </c>
      <c r="AU337" s="149" t="s">
        <v>84</v>
      </c>
      <c r="AY337" s="17" t="s">
        <v>187</v>
      </c>
      <c r="BE337" s="150">
        <f t="shared" si="4"/>
        <v>0</v>
      </c>
      <c r="BF337" s="150">
        <f t="shared" si="5"/>
        <v>0</v>
      </c>
      <c r="BG337" s="150">
        <f t="shared" si="6"/>
        <v>0</v>
      </c>
      <c r="BH337" s="150">
        <f t="shared" si="7"/>
        <v>0</v>
      </c>
      <c r="BI337" s="150">
        <f t="shared" si="8"/>
        <v>0</v>
      </c>
      <c r="BJ337" s="17" t="s">
        <v>84</v>
      </c>
      <c r="BK337" s="150">
        <f t="shared" si="9"/>
        <v>0</v>
      </c>
      <c r="BL337" s="17" t="s">
        <v>193</v>
      </c>
      <c r="BM337" s="149" t="s">
        <v>3085</v>
      </c>
    </row>
    <row r="338" spans="2:65" s="1" customFormat="1" ht="37.9" customHeight="1">
      <c r="B338" s="32"/>
      <c r="C338" s="137" t="s">
        <v>419</v>
      </c>
      <c r="D338" s="137" t="s">
        <v>189</v>
      </c>
      <c r="E338" s="138" t="s">
        <v>420</v>
      </c>
      <c r="F338" s="139" t="s">
        <v>421</v>
      </c>
      <c r="G338" s="140" t="s">
        <v>245</v>
      </c>
      <c r="H338" s="141">
        <v>91</v>
      </c>
      <c r="I338" s="142"/>
      <c r="J338" s="143">
        <f t="shared" si="0"/>
        <v>0</v>
      </c>
      <c r="K338" s="144"/>
      <c r="L338" s="32"/>
      <c r="M338" s="145" t="s">
        <v>1</v>
      </c>
      <c r="N338" s="146" t="s">
        <v>39</v>
      </c>
      <c r="P338" s="147">
        <f t="shared" si="1"/>
        <v>0</v>
      </c>
      <c r="Q338" s="147">
        <v>0</v>
      </c>
      <c r="R338" s="147">
        <f t="shared" si="2"/>
        <v>0</v>
      </c>
      <c r="S338" s="147">
        <v>0</v>
      </c>
      <c r="T338" s="148">
        <f t="shared" si="3"/>
        <v>0</v>
      </c>
      <c r="AR338" s="149" t="s">
        <v>193</v>
      </c>
      <c r="AT338" s="149" t="s">
        <v>189</v>
      </c>
      <c r="AU338" s="149" t="s">
        <v>84</v>
      </c>
      <c r="AY338" s="17" t="s">
        <v>187</v>
      </c>
      <c r="BE338" s="150">
        <f t="shared" si="4"/>
        <v>0</v>
      </c>
      <c r="BF338" s="150">
        <f t="shared" si="5"/>
        <v>0</v>
      </c>
      <c r="BG338" s="150">
        <f t="shared" si="6"/>
        <v>0</v>
      </c>
      <c r="BH338" s="150">
        <f t="shared" si="7"/>
        <v>0</v>
      </c>
      <c r="BI338" s="150">
        <f t="shared" si="8"/>
        <v>0</v>
      </c>
      <c r="BJ338" s="17" t="s">
        <v>84</v>
      </c>
      <c r="BK338" s="150">
        <f t="shared" si="9"/>
        <v>0</v>
      </c>
      <c r="BL338" s="17" t="s">
        <v>193</v>
      </c>
      <c r="BM338" s="149" t="s">
        <v>3086</v>
      </c>
    </row>
    <row r="339" spans="2:65" s="1" customFormat="1" ht="37.9" customHeight="1">
      <c r="B339" s="32"/>
      <c r="C339" s="137" t="s">
        <v>423</v>
      </c>
      <c r="D339" s="137" t="s">
        <v>189</v>
      </c>
      <c r="E339" s="138" t="s">
        <v>424</v>
      </c>
      <c r="F339" s="139" t="s">
        <v>425</v>
      </c>
      <c r="G339" s="140" t="s">
        <v>245</v>
      </c>
      <c r="H339" s="141">
        <v>155</v>
      </c>
      <c r="I339" s="142"/>
      <c r="J339" s="143">
        <f t="shared" si="0"/>
        <v>0</v>
      </c>
      <c r="K339" s="144"/>
      <c r="L339" s="32"/>
      <c r="M339" s="145" t="s">
        <v>1</v>
      </c>
      <c r="N339" s="146" t="s">
        <v>39</v>
      </c>
      <c r="P339" s="147">
        <f t="shared" si="1"/>
        <v>0</v>
      </c>
      <c r="Q339" s="147">
        <v>0</v>
      </c>
      <c r="R339" s="147">
        <f t="shared" si="2"/>
        <v>0</v>
      </c>
      <c r="S339" s="147">
        <v>0</v>
      </c>
      <c r="T339" s="148">
        <f t="shared" si="3"/>
        <v>0</v>
      </c>
      <c r="AR339" s="149" t="s">
        <v>193</v>
      </c>
      <c r="AT339" s="149" t="s">
        <v>189</v>
      </c>
      <c r="AU339" s="149" t="s">
        <v>84</v>
      </c>
      <c r="AY339" s="17" t="s">
        <v>187</v>
      </c>
      <c r="BE339" s="150">
        <f t="shared" si="4"/>
        <v>0</v>
      </c>
      <c r="BF339" s="150">
        <f t="shared" si="5"/>
        <v>0</v>
      </c>
      <c r="BG339" s="150">
        <f t="shared" si="6"/>
        <v>0</v>
      </c>
      <c r="BH339" s="150">
        <f t="shared" si="7"/>
        <v>0</v>
      </c>
      <c r="BI339" s="150">
        <f t="shared" si="8"/>
        <v>0</v>
      </c>
      <c r="BJ339" s="17" t="s">
        <v>84</v>
      </c>
      <c r="BK339" s="150">
        <f t="shared" si="9"/>
        <v>0</v>
      </c>
      <c r="BL339" s="17" t="s">
        <v>193</v>
      </c>
      <c r="BM339" s="149" t="s">
        <v>3087</v>
      </c>
    </row>
    <row r="340" spans="2:65" s="1" customFormat="1" ht="37.9" customHeight="1">
      <c r="B340" s="32"/>
      <c r="C340" s="137" t="s">
        <v>427</v>
      </c>
      <c r="D340" s="137" t="s">
        <v>189</v>
      </c>
      <c r="E340" s="138" t="s">
        <v>428</v>
      </c>
      <c r="F340" s="139" t="s">
        <v>429</v>
      </c>
      <c r="G340" s="140" t="s">
        <v>245</v>
      </c>
      <c r="H340" s="141">
        <v>192</v>
      </c>
      <c r="I340" s="142"/>
      <c r="J340" s="143">
        <f t="shared" si="0"/>
        <v>0</v>
      </c>
      <c r="K340" s="144"/>
      <c r="L340" s="32"/>
      <c r="M340" s="145" t="s">
        <v>1</v>
      </c>
      <c r="N340" s="146" t="s">
        <v>39</v>
      </c>
      <c r="P340" s="147">
        <f t="shared" si="1"/>
        <v>0</v>
      </c>
      <c r="Q340" s="147">
        <v>0</v>
      </c>
      <c r="R340" s="147">
        <f t="shared" si="2"/>
        <v>0</v>
      </c>
      <c r="S340" s="147">
        <v>0</v>
      </c>
      <c r="T340" s="148">
        <f t="shared" si="3"/>
        <v>0</v>
      </c>
      <c r="AR340" s="149" t="s">
        <v>193</v>
      </c>
      <c r="AT340" s="149" t="s">
        <v>189</v>
      </c>
      <c r="AU340" s="149" t="s">
        <v>84</v>
      </c>
      <c r="AY340" s="17" t="s">
        <v>187</v>
      </c>
      <c r="BE340" s="150">
        <f t="shared" si="4"/>
        <v>0</v>
      </c>
      <c r="BF340" s="150">
        <f t="shared" si="5"/>
        <v>0</v>
      </c>
      <c r="BG340" s="150">
        <f t="shared" si="6"/>
        <v>0</v>
      </c>
      <c r="BH340" s="150">
        <f t="shared" si="7"/>
        <v>0</v>
      </c>
      <c r="BI340" s="150">
        <f t="shared" si="8"/>
        <v>0</v>
      </c>
      <c r="BJ340" s="17" t="s">
        <v>84</v>
      </c>
      <c r="BK340" s="150">
        <f t="shared" si="9"/>
        <v>0</v>
      </c>
      <c r="BL340" s="17" t="s">
        <v>193</v>
      </c>
      <c r="BM340" s="149" t="s">
        <v>3088</v>
      </c>
    </row>
    <row r="341" spans="2:65" s="1" customFormat="1" ht="37.9" customHeight="1">
      <c r="B341" s="32"/>
      <c r="C341" s="137" t="s">
        <v>431</v>
      </c>
      <c r="D341" s="137" t="s">
        <v>189</v>
      </c>
      <c r="E341" s="138" t="s">
        <v>432</v>
      </c>
      <c r="F341" s="139" t="s">
        <v>433</v>
      </c>
      <c r="G341" s="140" t="s">
        <v>245</v>
      </c>
      <c r="H341" s="141">
        <v>218</v>
      </c>
      <c r="I341" s="142"/>
      <c r="J341" s="143">
        <f t="shared" si="0"/>
        <v>0</v>
      </c>
      <c r="K341" s="144"/>
      <c r="L341" s="32"/>
      <c r="M341" s="145" t="s">
        <v>1</v>
      </c>
      <c r="N341" s="146" t="s">
        <v>39</v>
      </c>
      <c r="P341" s="147">
        <f t="shared" si="1"/>
        <v>0</v>
      </c>
      <c r="Q341" s="147">
        <v>0</v>
      </c>
      <c r="R341" s="147">
        <f t="shared" si="2"/>
        <v>0</v>
      </c>
      <c r="S341" s="147">
        <v>0</v>
      </c>
      <c r="T341" s="148">
        <f t="shared" si="3"/>
        <v>0</v>
      </c>
      <c r="AR341" s="149" t="s">
        <v>193</v>
      </c>
      <c r="AT341" s="149" t="s">
        <v>189</v>
      </c>
      <c r="AU341" s="149" t="s">
        <v>84</v>
      </c>
      <c r="AY341" s="17" t="s">
        <v>187</v>
      </c>
      <c r="BE341" s="150">
        <f t="shared" si="4"/>
        <v>0</v>
      </c>
      <c r="BF341" s="150">
        <f t="shared" si="5"/>
        <v>0</v>
      </c>
      <c r="BG341" s="150">
        <f t="shared" si="6"/>
        <v>0</v>
      </c>
      <c r="BH341" s="150">
        <f t="shared" si="7"/>
        <v>0</v>
      </c>
      <c r="BI341" s="150">
        <f t="shared" si="8"/>
        <v>0</v>
      </c>
      <c r="BJ341" s="17" t="s">
        <v>84</v>
      </c>
      <c r="BK341" s="150">
        <f t="shared" si="9"/>
        <v>0</v>
      </c>
      <c r="BL341" s="17" t="s">
        <v>193</v>
      </c>
      <c r="BM341" s="149" t="s">
        <v>3089</v>
      </c>
    </row>
    <row r="342" spans="2:65" s="1" customFormat="1" ht="24.2" customHeight="1">
      <c r="B342" s="32"/>
      <c r="C342" s="137" t="s">
        <v>435</v>
      </c>
      <c r="D342" s="137" t="s">
        <v>189</v>
      </c>
      <c r="E342" s="138" t="s">
        <v>436</v>
      </c>
      <c r="F342" s="139" t="s">
        <v>437</v>
      </c>
      <c r="G342" s="140" t="s">
        <v>397</v>
      </c>
      <c r="H342" s="141">
        <v>98</v>
      </c>
      <c r="I342" s="142"/>
      <c r="J342" s="143">
        <f t="shared" si="0"/>
        <v>0</v>
      </c>
      <c r="K342" s="144"/>
      <c r="L342" s="32"/>
      <c r="M342" s="145" t="s">
        <v>1</v>
      </c>
      <c r="N342" s="146" t="s">
        <v>39</v>
      </c>
      <c r="P342" s="147">
        <f t="shared" si="1"/>
        <v>0</v>
      </c>
      <c r="Q342" s="147">
        <v>0</v>
      </c>
      <c r="R342" s="147">
        <f t="shared" si="2"/>
        <v>0</v>
      </c>
      <c r="S342" s="147">
        <v>0</v>
      </c>
      <c r="T342" s="148">
        <f t="shared" si="3"/>
        <v>0</v>
      </c>
      <c r="AR342" s="149" t="s">
        <v>193</v>
      </c>
      <c r="AT342" s="149" t="s">
        <v>189</v>
      </c>
      <c r="AU342" s="149" t="s">
        <v>84</v>
      </c>
      <c r="AY342" s="17" t="s">
        <v>187</v>
      </c>
      <c r="BE342" s="150">
        <f t="shared" si="4"/>
        <v>0</v>
      </c>
      <c r="BF342" s="150">
        <f t="shared" si="5"/>
        <v>0</v>
      </c>
      <c r="BG342" s="150">
        <f t="shared" si="6"/>
        <v>0</v>
      </c>
      <c r="BH342" s="150">
        <f t="shared" si="7"/>
        <v>0</v>
      </c>
      <c r="BI342" s="150">
        <f t="shared" si="8"/>
        <v>0</v>
      </c>
      <c r="BJ342" s="17" t="s">
        <v>84</v>
      </c>
      <c r="BK342" s="150">
        <f t="shared" si="9"/>
        <v>0</v>
      </c>
      <c r="BL342" s="17" t="s">
        <v>193</v>
      </c>
      <c r="BM342" s="149" t="s">
        <v>3090</v>
      </c>
    </row>
    <row r="343" spans="2:65" s="1" customFormat="1" ht="37.9" customHeight="1">
      <c r="B343" s="32"/>
      <c r="C343" s="137" t="s">
        <v>439</v>
      </c>
      <c r="D343" s="137" t="s">
        <v>189</v>
      </c>
      <c r="E343" s="138" t="s">
        <v>440</v>
      </c>
      <c r="F343" s="139" t="s">
        <v>441</v>
      </c>
      <c r="G343" s="140" t="s">
        <v>245</v>
      </c>
      <c r="H343" s="141">
        <v>514</v>
      </c>
      <c r="I343" s="142"/>
      <c r="J343" s="143">
        <f t="shared" si="0"/>
        <v>0</v>
      </c>
      <c r="K343" s="144"/>
      <c r="L343" s="32"/>
      <c r="M343" s="145" t="s">
        <v>1</v>
      </c>
      <c r="N343" s="146" t="s">
        <v>39</v>
      </c>
      <c r="P343" s="147">
        <f t="shared" si="1"/>
        <v>0</v>
      </c>
      <c r="Q343" s="147">
        <v>0</v>
      </c>
      <c r="R343" s="147">
        <f t="shared" si="2"/>
        <v>0</v>
      </c>
      <c r="S343" s="147">
        <v>0</v>
      </c>
      <c r="T343" s="148">
        <f t="shared" si="3"/>
        <v>0</v>
      </c>
      <c r="AR343" s="149" t="s">
        <v>193</v>
      </c>
      <c r="AT343" s="149" t="s">
        <v>189</v>
      </c>
      <c r="AU343" s="149" t="s">
        <v>84</v>
      </c>
      <c r="AY343" s="17" t="s">
        <v>187</v>
      </c>
      <c r="BE343" s="150">
        <f t="shared" si="4"/>
        <v>0</v>
      </c>
      <c r="BF343" s="150">
        <f t="shared" si="5"/>
        <v>0</v>
      </c>
      <c r="BG343" s="150">
        <f t="shared" si="6"/>
        <v>0</v>
      </c>
      <c r="BH343" s="150">
        <f t="shared" si="7"/>
        <v>0</v>
      </c>
      <c r="BI343" s="150">
        <f t="shared" si="8"/>
        <v>0</v>
      </c>
      <c r="BJ343" s="17" t="s">
        <v>84</v>
      </c>
      <c r="BK343" s="150">
        <f t="shared" si="9"/>
        <v>0</v>
      </c>
      <c r="BL343" s="17" t="s">
        <v>193</v>
      </c>
      <c r="BM343" s="149" t="s">
        <v>3091</v>
      </c>
    </row>
    <row r="344" spans="2:65" s="1" customFormat="1" ht="37.9" customHeight="1">
      <c r="B344" s="32"/>
      <c r="C344" s="137" t="s">
        <v>443</v>
      </c>
      <c r="D344" s="137" t="s">
        <v>189</v>
      </c>
      <c r="E344" s="138" t="s">
        <v>444</v>
      </c>
      <c r="F344" s="139" t="s">
        <v>445</v>
      </c>
      <c r="G344" s="140" t="s">
        <v>245</v>
      </c>
      <c r="H344" s="141">
        <v>137</v>
      </c>
      <c r="I344" s="142"/>
      <c r="J344" s="143">
        <f t="shared" si="0"/>
        <v>0</v>
      </c>
      <c r="K344" s="144"/>
      <c r="L344" s="32"/>
      <c r="M344" s="145" t="s">
        <v>1</v>
      </c>
      <c r="N344" s="146" t="s">
        <v>39</v>
      </c>
      <c r="P344" s="147">
        <f t="shared" si="1"/>
        <v>0</v>
      </c>
      <c r="Q344" s="147">
        <v>0</v>
      </c>
      <c r="R344" s="147">
        <f t="shared" si="2"/>
        <v>0</v>
      </c>
      <c r="S344" s="147">
        <v>0</v>
      </c>
      <c r="T344" s="148">
        <f t="shared" si="3"/>
        <v>0</v>
      </c>
      <c r="AR344" s="149" t="s">
        <v>193</v>
      </c>
      <c r="AT344" s="149" t="s">
        <v>189</v>
      </c>
      <c r="AU344" s="149" t="s">
        <v>84</v>
      </c>
      <c r="AY344" s="17" t="s">
        <v>187</v>
      </c>
      <c r="BE344" s="150">
        <f t="shared" si="4"/>
        <v>0</v>
      </c>
      <c r="BF344" s="150">
        <f t="shared" si="5"/>
        <v>0</v>
      </c>
      <c r="BG344" s="150">
        <f t="shared" si="6"/>
        <v>0</v>
      </c>
      <c r="BH344" s="150">
        <f t="shared" si="7"/>
        <v>0</v>
      </c>
      <c r="BI344" s="150">
        <f t="shared" si="8"/>
        <v>0</v>
      </c>
      <c r="BJ344" s="17" t="s">
        <v>84</v>
      </c>
      <c r="BK344" s="150">
        <f t="shared" si="9"/>
        <v>0</v>
      </c>
      <c r="BL344" s="17" t="s">
        <v>193</v>
      </c>
      <c r="BM344" s="149" t="s">
        <v>3092</v>
      </c>
    </row>
    <row r="345" spans="2:65" s="1" customFormat="1" ht="37.9" customHeight="1">
      <c r="B345" s="32"/>
      <c r="C345" s="137" t="s">
        <v>447</v>
      </c>
      <c r="D345" s="137" t="s">
        <v>189</v>
      </c>
      <c r="E345" s="138" t="s">
        <v>448</v>
      </c>
      <c r="F345" s="139" t="s">
        <v>449</v>
      </c>
      <c r="G345" s="140" t="s">
        <v>245</v>
      </c>
      <c r="H345" s="141">
        <v>191</v>
      </c>
      <c r="I345" s="142"/>
      <c r="J345" s="143">
        <f t="shared" si="0"/>
        <v>0</v>
      </c>
      <c r="K345" s="144"/>
      <c r="L345" s="32"/>
      <c r="M345" s="145" t="s">
        <v>1</v>
      </c>
      <c r="N345" s="146" t="s">
        <v>39</v>
      </c>
      <c r="P345" s="147">
        <f t="shared" si="1"/>
        <v>0</v>
      </c>
      <c r="Q345" s="147">
        <v>0</v>
      </c>
      <c r="R345" s="147">
        <f t="shared" si="2"/>
        <v>0</v>
      </c>
      <c r="S345" s="147">
        <v>0</v>
      </c>
      <c r="T345" s="148">
        <f t="shared" si="3"/>
        <v>0</v>
      </c>
      <c r="AR345" s="149" t="s">
        <v>193</v>
      </c>
      <c r="AT345" s="149" t="s">
        <v>189</v>
      </c>
      <c r="AU345" s="149" t="s">
        <v>84</v>
      </c>
      <c r="AY345" s="17" t="s">
        <v>187</v>
      </c>
      <c r="BE345" s="150">
        <f t="shared" si="4"/>
        <v>0</v>
      </c>
      <c r="BF345" s="150">
        <f t="shared" si="5"/>
        <v>0</v>
      </c>
      <c r="BG345" s="150">
        <f t="shared" si="6"/>
        <v>0</v>
      </c>
      <c r="BH345" s="150">
        <f t="shared" si="7"/>
        <v>0</v>
      </c>
      <c r="BI345" s="150">
        <f t="shared" si="8"/>
        <v>0</v>
      </c>
      <c r="BJ345" s="17" t="s">
        <v>84</v>
      </c>
      <c r="BK345" s="150">
        <f t="shared" si="9"/>
        <v>0</v>
      </c>
      <c r="BL345" s="17" t="s">
        <v>193</v>
      </c>
      <c r="BM345" s="149" t="s">
        <v>3093</v>
      </c>
    </row>
    <row r="346" spans="2:65" s="1" customFormat="1" ht="37.9" customHeight="1">
      <c r="B346" s="32"/>
      <c r="C346" s="137" t="s">
        <v>451</v>
      </c>
      <c r="D346" s="137" t="s">
        <v>189</v>
      </c>
      <c r="E346" s="138" t="s">
        <v>452</v>
      </c>
      <c r="F346" s="139" t="s">
        <v>453</v>
      </c>
      <c r="G346" s="140" t="s">
        <v>245</v>
      </c>
      <c r="H346" s="141">
        <v>429</v>
      </c>
      <c r="I346" s="142"/>
      <c r="J346" s="143">
        <f t="shared" si="0"/>
        <v>0</v>
      </c>
      <c r="K346" s="144"/>
      <c r="L346" s="32"/>
      <c r="M346" s="145" t="s">
        <v>1</v>
      </c>
      <c r="N346" s="146" t="s">
        <v>39</v>
      </c>
      <c r="P346" s="147">
        <f t="shared" si="1"/>
        <v>0</v>
      </c>
      <c r="Q346" s="147">
        <v>0</v>
      </c>
      <c r="R346" s="147">
        <f t="shared" si="2"/>
        <v>0</v>
      </c>
      <c r="S346" s="147">
        <v>0</v>
      </c>
      <c r="T346" s="148">
        <f t="shared" si="3"/>
        <v>0</v>
      </c>
      <c r="AR346" s="149" t="s">
        <v>193</v>
      </c>
      <c r="AT346" s="149" t="s">
        <v>189</v>
      </c>
      <c r="AU346" s="149" t="s">
        <v>84</v>
      </c>
      <c r="AY346" s="17" t="s">
        <v>187</v>
      </c>
      <c r="BE346" s="150">
        <f t="shared" si="4"/>
        <v>0</v>
      </c>
      <c r="BF346" s="150">
        <f t="shared" si="5"/>
        <v>0</v>
      </c>
      <c r="BG346" s="150">
        <f t="shared" si="6"/>
        <v>0</v>
      </c>
      <c r="BH346" s="150">
        <f t="shared" si="7"/>
        <v>0</v>
      </c>
      <c r="BI346" s="150">
        <f t="shared" si="8"/>
        <v>0</v>
      </c>
      <c r="BJ346" s="17" t="s">
        <v>84</v>
      </c>
      <c r="BK346" s="150">
        <f t="shared" si="9"/>
        <v>0</v>
      </c>
      <c r="BL346" s="17" t="s">
        <v>193</v>
      </c>
      <c r="BM346" s="149" t="s">
        <v>3094</v>
      </c>
    </row>
    <row r="347" spans="2:65" s="1" customFormat="1" ht="37.9" customHeight="1">
      <c r="B347" s="32"/>
      <c r="C347" s="137" t="s">
        <v>455</v>
      </c>
      <c r="D347" s="137" t="s">
        <v>189</v>
      </c>
      <c r="E347" s="138" t="s">
        <v>456</v>
      </c>
      <c r="F347" s="139" t="s">
        <v>457</v>
      </c>
      <c r="G347" s="140" t="s">
        <v>245</v>
      </c>
      <c r="H347" s="141">
        <v>85</v>
      </c>
      <c r="I347" s="142"/>
      <c r="J347" s="143">
        <f t="shared" si="0"/>
        <v>0</v>
      </c>
      <c r="K347" s="144"/>
      <c r="L347" s="32"/>
      <c r="M347" s="145" t="s">
        <v>1</v>
      </c>
      <c r="N347" s="146" t="s">
        <v>39</v>
      </c>
      <c r="P347" s="147">
        <f t="shared" si="1"/>
        <v>0</v>
      </c>
      <c r="Q347" s="147">
        <v>0</v>
      </c>
      <c r="R347" s="147">
        <f t="shared" si="2"/>
        <v>0</v>
      </c>
      <c r="S347" s="147">
        <v>0</v>
      </c>
      <c r="T347" s="148">
        <f t="shared" si="3"/>
        <v>0</v>
      </c>
      <c r="AR347" s="149" t="s">
        <v>193</v>
      </c>
      <c r="AT347" s="149" t="s">
        <v>189</v>
      </c>
      <c r="AU347" s="149" t="s">
        <v>84</v>
      </c>
      <c r="AY347" s="17" t="s">
        <v>187</v>
      </c>
      <c r="BE347" s="150">
        <f t="shared" si="4"/>
        <v>0</v>
      </c>
      <c r="BF347" s="150">
        <f t="shared" si="5"/>
        <v>0</v>
      </c>
      <c r="BG347" s="150">
        <f t="shared" si="6"/>
        <v>0</v>
      </c>
      <c r="BH347" s="150">
        <f t="shared" si="7"/>
        <v>0</v>
      </c>
      <c r="BI347" s="150">
        <f t="shared" si="8"/>
        <v>0</v>
      </c>
      <c r="BJ347" s="17" t="s">
        <v>84</v>
      </c>
      <c r="BK347" s="150">
        <f t="shared" si="9"/>
        <v>0</v>
      </c>
      <c r="BL347" s="17" t="s">
        <v>193</v>
      </c>
      <c r="BM347" s="149" t="s">
        <v>3095</v>
      </c>
    </row>
    <row r="348" spans="2:65" s="1" customFormat="1" ht="33" customHeight="1">
      <c r="B348" s="32"/>
      <c r="C348" s="137" t="s">
        <v>459</v>
      </c>
      <c r="D348" s="137" t="s">
        <v>189</v>
      </c>
      <c r="E348" s="138" t="s">
        <v>460</v>
      </c>
      <c r="F348" s="139" t="s">
        <v>461</v>
      </c>
      <c r="G348" s="140" t="s">
        <v>245</v>
      </c>
      <c r="H348" s="141">
        <v>514</v>
      </c>
      <c r="I348" s="142"/>
      <c r="J348" s="143">
        <f t="shared" si="0"/>
        <v>0</v>
      </c>
      <c r="K348" s="144"/>
      <c r="L348" s="32"/>
      <c r="M348" s="145" t="s">
        <v>1</v>
      </c>
      <c r="N348" s="146" t="s">
        <v>39</v>
      </c>
      <c r="P348" s="147">
        <f t="shared" si="1"/>
        <v>0</v>
      </c>
      <c r="Q348" s="147">
        <v>0</v>
      </c>
      <c r="R348" s="147">
        <f t="shared" si="2"/>
        <v>0</v>
      </c>
      <c r="S348" s="147">
        <v>0</v>
      </c>
      <c r="T348" s="148">
        <f t="shared" si="3"/>
        <v>0</v>
      </c>
      <c r="AR348" s="149" t="s">
        <v>193</v>
      </c>
      <c r="AT348" s="149" t="s">
        <v>189</v>
      </c>
      <c r="AU348" s="149" t="s">
        <v>84</v>
      </c>
      <c r="AY348" s="17" t="s">
        <v>187</v>
      </c>
      <c r="BE348" s="150">
        <f t="shared" si="4"/>
        <v>0</v>
      </c>
      <c r="BF348" s="150">
        <f t="shared" si="5"/>
        <v>0</v>
      </c>
      <c r="BG348" s="150">
        <f t="shared" si="6"/>
        <v>0</v>
      </c>
      <c r="BH348" s="150">
        <f t="shared" si="7"/>
        <v>0</v>
      </c>
      <c r="BI348" s="150">
        <f t="shared" si="8"/>
        <v>0</v>
      </c>
      <c r="BJ348" s="17" t="s">
        <v>84</v>
      </c>
      <c r="BK348" s="150">
        <f t="shared" si="9"/>
        <v>0</v>
      </c>
      <c r="BL348" s="17" t="s">
        <v>193</v>
      </c>
      <c r="BM348" s="149" t="s">
        <v>3096</v>
      </c>
    </row>
    <row r="349" spans="2:65" s="1" customFormat="1" ht="33" customHeight="1">
      <c r="B349" s="32"/>
      <c r="C349" s="137" t="s">
        <v>463</v>
      </c>
      <c r="D349" s="137" t="s">
        <v>189</v>
      </c>
      <c r="E349" s="138" t="s">
        <v>464</v>
      </c>
      <c r="F349" s="139" t="s">
        <v>465</v>
      </c>
      <c r="G349" s="140" t="s">
        <v>397</v>
      </c>
      <c r="H349" s="141">
        <v>273</v>
      </c>
      <c r="I349" s="142"/>
      <c r="J349" s="143">
        <f t="shared" si="0"/>
        <v>0</v>
      </c>
      <c r="K349" s="144"/>
      <c r="L349" s="32"/>
      <c r="M349" s="145" t="s">
        <v>1</v>
      </c>
      <c r="N349" s="146" t="s">
        <v>39</v>
      </c>
      <c r="P349" s="147">
        <f t="shared" si="1"/>
        <v>0</v>
      </c>
      <c r="Q349" s="147">
        <v>0</v>
      </c>
      <c r="R349" s="147">
        <f t="shared" si="2"/>
        <v>0</v>
      </c>
      <c r="S349" s="147">
        <v>0</v>
      </c>
      <c r="T349" s="148">
        <f t="shared" si="3"/>
        <v>0</v>
      </c>
      <c r="AR349" s="149" t="s">
        <v>193</v>
      </c>
      <c r="AT349" s="149" t="s">
        <v>189</v>
      </c>
      <c r="AU349" s="149" t="s">
        <v>84</v>
      </c>
      <c r="AY349" s="17" t="s">
        <v>187</v>
      </c>
      <c r="BE349" s="150">
        <f t="shared" si="4"/>
        <v>0</v>
      </c>
      <c r="BF349" s="150">
        <f t="shared" si="5"/>
        <v>0</v>
      </c>
      <c r="BG349" s="150">
        <f t="shared" si="6"/>
        <v>0</v>
      </c>
      <c r="BH349" s="150">
        <f t="shared" si="7"/>
        <v>0</v>
      </c>
      <c r="BI349" s="150">
        <f t="shared" si="8"/>
        <v>0</v>
      </c>
      <c r="BJ349" s="17" t="s">
        <v>84</v>
      </c>
      <c r="BK349" s="150">
        <f t="shared" si="9"/>
        <v>0</v>
      </c>
      <c r="BL349" s="17" t="s">
        <v>193</v>
      </c>
      <c r="BM349" s="149" t="s">
        <v>3097</v>
      </c>
    </row>
    <row r="350" spans="2:65" s="1" customFormat="1" ht="44.25" customHeight="1">
      <c r="B350" s="32"/>
      <c r="C350" s="137" t="s">
        <v>467</v>
      </c>
      <c r="D350" s="137" t="s">
        <v>189</v>
      </c>
      <c r="E350" s="138" t="s">
        <v>468</v>
      </c>
      <c r="F350" s="139" t="s">
        <v>469</v>
      </c>
      <c r="G350" s="140" t="s">
        <v>245</v>
      </c>
      <c r="H350" s="141">
        <v>169</v>
      </c>
      <c r="I350" s="142"/>
      <c r="J350" s="143">
        <f t="shared" si="0"/>
        <v>0</v>
      </c>
      <c r="K350" s="144"/>
      <c r="L350" s="32"/>
      <c r="M350" s="145" t="s">
        <v>1</v>
      </c>
      <c r="N350" s="146" t="s">
        <v>39</v>
      </c>
      <c r="P350" s="147">
        <f t="shared" si="1"/>
        <v>0</v>
      </c>
      <c r="Q350" s="147">
        <v>0</v>
      </c>
      <c r="R350" s="147">
        <f t="shared" si="2"/>
        <v>0</v>
      </c>
      <c r="S350" s="147">
        <v>0</v>
      </c>
      <c r="T350" s="148">
        <f t="shared" si="3"/>
        <v>0</v>
      </c>
      <c r="AR350" s="149" t="s">
        <v>193</v>
      </c>
      <c r="AT350" s="149" t="s">
        <v>189</v>
      </c>
      <c r="AU350" s="149" t="s">
        <v>84</v>
      </c>
      <c r="AY350" s="17" t="s">
        <v>187</v>
      </c>
      <c r="BE350" s="150">
        <f t="shared" si="4"/>
        <v>0</v>
      </c>
      <c r="BF350" s="150">
        <f t="shared" si="5"/>
        <v>0</v>
      </c>
      <c r="BG350" s="150">
        <f t="shared" si="6"/>
        <v>0</v>
      </c>
      <c r="BH350" s="150">
        <f t="shared" si="7"/>
        <v>0</v>
      </c>
      <c r="BI350" s="150">
        <f t="shared" si="8"/>
        <v>0</v>
      </c>
      <c r="BJ350" s="17" t="s">
        <v>84</v>
      </c>
      <c r="BK350" s="150">
        <f t="shared" si="9"/>
        <v>0</v>
      </c>
      <c r="BL350" s="17" t="s">
        <v>193</v>
      </c>
      <c r="BM350" s="149" t="s">
        <v>3098</v>
      </c>
    </row>
    <row r="351" spans="2:65" s="11" customFormat="1" ht="22.9" customHeight="1">
      <c r="B351" s="125"/>
      <c r="D351" s="126" t="s">
        <v>72</v>
      </c>
      <c r="E351" s="135" t="s">
        <v>193</v>
      </c>
      <c r="F351" s="135" t="s">
        <v>471</v>
      </c>
      <c r="I351" s="128"/>
      <c r="J351" s="136">
        <f>BK351</f>
        <v>0</v>
      </c>
      <c r="L351" s="125"/>
      <c r="M351" s="130"/>
      <c r="P351" s="131">
        <f>SUM(P352:P423)</f>
        <v>0</v>
      </c>
      <c r="R351" s="131">
        <f>SUM(R352:R423)</f>
        <v>0</v>
      </c>
      <c r="T351" s="132">
        <f>SUM(T352:T423)</f>
        <v>0</v>
      </c>
      <c r="AR351" s="126" t="s">
        <v>80</v>
      </c>
      <c r="AT351" s="133" t="s">
        <v>72</v>
      </c>
      <c r="AU351" s="133" t="s">
        <v>80</v>
      </c>
      <c r="AY351" s="126" t="s">
        <v>187</v>
      </c>
      <c r="BK351" s="134">
        <f>SUM(BK352:BK423)</f>
        <v>0</v>
      </c>
    </row>
    <row r="352" spans="2:65" s="1" customFormat="1" ht="49.15" customHeight="1">
      <c r="B352" s="32"/>
      <c r="C352" s="137" t="s">
        <v>472</v>
      </c>
      <c r="D352" s="137" t="s">
        <v>189</v>
      </c>
      <c r="E352" s="138" t="s">
        <v>473</v>
      </c>
      <c r="F352" s="139" t="s">
        <v>474</v>
      </c>
      <c r="G352" s="140" t="s">
        <v>406</v>
      </c>
      <c r="H352" s="141">
        <v>56</v>
      </c>
      <c r="I352" s="142"/>
      <c r="J352" s="143">
        <f>ROUND(I352*H352,2)</f>
        <v>0</v>
      </c>
      <c r="K352" s="144"/>
      <c r="L352" s="32"/>
      <c r="M352" s="145" t="s">
        <v>1</v>
      </c>
      <c r="N352" s="146" t="s">
        <v>39</v>
      </c>
      <c r="P352" s="147">
        <f>O352*H352</f>
        <v>0</v>
      </c>
      <c r="Q352" s="147">
        <v>0</v>
      </c>
      <c r="R352" s="147">
        <f>Q352*H352</f>
        <v>0</v>
      </c>
      <c r="S352" s="147">
        <v>0</v>
      </c>
      <c r="T352" s="148">
        <f>S352*H352</f>
        <v>0</v>
      </c>
      <c r="AR352" s="149" t="s">
        <v>193</v>
      </c>
      <c r="AT352" s="149" t="s">
        <v>189</v>
      </c>
      <c r="AU352" s="149" t="s">
        <v>84</v>
      </c>
      <c r="AY352" s="17" t="s">
        <v>187</v>
      </c>
      <c r="BE352" s="150">
        <f>IF(N352="základní",J352,0)</f>
        <v>0</v>
      </c>
      <c r="BF352" s="150">
        <f>IF(N352="snížená",J352,0)</f>
        <v>0</v>
      </c>
      <c r="BG352" s="150">
        <f>IF(N352="zákl. přenesená",J352,0)</f>
        <v>0</v>
      </c>
      <c r="BH352" s="150">
        <f>IF(N352="sníž. přenesená",J352,0)</f>
        <v>0</v>
      </c>
      <c r="BI352" s="150">
        <f>IF(N352="nulová",J352,0)</f>
        <v>0</v>
      </c>
      <c r="BJ352" s="17" t="s">
        <v>84</v>
      </c>
      <c r="BK352" s="150">
        <f>ROUND(I352*H352,2)</f>
        <v>0</v>
      </c>
      <c r="BL352" s="17" t="s">
        <v>193</v>
      </c>
      <c r="BM352" s="149" t="s">
        <v>3099</v>
      </c>
    </row>
    <row r="353" spans="2:65" s="1" customFormat="1" ht="68.25">
      <c r="B353" s="32"/>
      <c r="D353" s="151" t="s">
        <v>195</v>
      </c>
      <c r="F353" s="152" t="s">
        <v>476</v>
      </c>
      <c r="I353" s="153"/>
      <c r="L353" s="32"/>
      <c r="M353" s="154"/>
      <c r="T353" s="56"/>
      <c r="AT353" s="17" t="s">
        <v>195</v>
      </c>
      <c r="AU353" s="17" t="s">
        <v>84</v>
      </c>
    </row>
    <row r="354" spans="2:65" s="12" customFormat="1" ht="11.25">
      <c r="B354" s="155"/>
      <c r="D354" s="151" t="s">
        <v>197</v>
      </c>
      <c r="E354" s="156" t="s">
        <v>1</v>
      </c>
      <c r="F354" s="157" t="s">
        <v>238</v>
      </c>
      <c r="H354" s="156" t="s">
        <v>1</v>
      </c>
      <c r="I354" s="158"/>
      <c r="L354" s="155"/>
      <c r="M354" s="159"/>
      <c r="T354" s="160"/>
      <c r="AT354" s="156" t="s">
        <v>197</v>
      </c>
      <c r="AU354" s="156" t="s">
        <v>84</v>
      </c>
      <c r="AV354" s="12" t="s">
        <v>80</v>
      </c>
      <c r="AW354" s="12" t="s">
        <v>30</v>
      </c>
      <c r="AX354" s="12" t="s">
        <v>73</v>
      </c>
      <c r="AY354" s="156" t="s">
        <v>187</v>
      </c>
    </row>
    <row r="355" spans="2:65" s="12" customFormat="1" ht="11.25">
      <c r="B355" s="155"/>
      <c r="D355" s="151" t="s">
        <v>197</v>
      </c>
      <c r="E355" s="156" t="s">
        <v>1</v>
      </c>
      <c r="F355" s="157" t="s">
        <v>477</v>
      </c>
      <c r="H355" s="156" t="s">
        <v>1</v>
      </c>
      <c r="I355" s="158"/>
      <c r="L355" s="155"/>
      <c r="M355" s="159"/>
      <c r="T355" s="160"/>
      <c r="AT355" s="156" t="s">
        <v>197</v>
      </c>
      <c r="AU355" s="156" t="s">
        <v>84</v>
      </c>
      <c r="AV355" s="12" t="s">
        <v>80</v>
      </c>
      <c r="AW355" s="12" t="s">
        <v>30</v>
      </c>
      <c r="AX355" s="12" t="s">
        <v>73</v>
      </c>
      <c r="AY355" s="156" t="s">
        <v>187</v>
      </c>
    </row>
    <row r="356" spans="2:65" s="13" customFormat="1" ht="11.25">
      <c r="B356" s="161"/>
      <c r="D356" s="151" t="s">
        <v>197</v>
      </c>
      <c r="E356" s="162" t="s">
        <v>1</v>
      </c>
      <c r="F356" s="163" t="s">
        <v>478</v>
      </c>
      <c r="H356" s="164">
        <v>56</v>
      </c>
      <c r="I356" s="165"/>
      <c r="L356" s="161"/>
      <c r="M356" s="166"/>
      <c r="T356" s="167"/>
      <c r="AT356" s="162" t="s">
        <v>197</v>
      </c>
      <c r="AU356" s="162" t="s">
        <v>84</v>
      </c>
      <c r="AV356" s="13" t="s">
        <v>84</v>
      </c>
      <c r="AW356" s="13" t="s">
        <v>30</v>
      </c>
      <c r="AX356" s="13" t="s">
        <v>73</v>
      </c>
      <c r="AY356" s="162" t="s">
        <v>187</v>
      </c>
    </row>
    <row r="357" spans="2:65" s="14" customFormat="1" ht="11.25">
      <c r="B357" s="168"/>
      <c r="D357" s="151" t="s">
        <v>197</v>
      </c>
      <c r="E357" s="169" t="s">
        <v>1</v>
      </c>
      <c r="F357" s="170" t="s">
        <v>202</v>
      </c>
      <c r="H357" s="171">
        <v>56</v>
      </c>
      <c r="I357" s="172"/>
      <c r="L357" s="168"/>
      <c r="M357" s="173"/>
      <c r="T357" s="174"/>
      <c r="AT357" s="169" t="s">
        <v>197</v>
      </c>
      <c r="AU357" s="169" t="s">
        <v>84</v>
      </c>
      <c r="AV357" s="14" t="s">
        <v>193</v>
      </c>
      <c r="AW357" s="14" t="s">
        <v>30</v>
      </c>
      <c r="AX357" s="14" t="s">
        <v>80</v>
      </c>
      <c r="AY357" s="169" t="s">
        <v>187</v>
      </c>
    </row>
    <row r="358" spans="2:65" s="1" customFormat="1" ht="16.5" customHeight="1">
      <c r="B358" s="32"/>
      <c r="C358" s="175" t="s">
        <v>479</v>
      </c>
      <c r="D358" s="175" t="s">
        <v>338</v>
      </c>
      <c r="E358" s="176" t="s">
        <v>480</v>
      </c>
      <c r="F358" s="177" t="s">
        <v>481</v>
      </c>
      <c r="G358" s="178" t="s">
        <v>406</v>
      </c>
      <c r="H358" s="179">
        <v>56.56</v>
      </c>
      <c r="I358" s="180"/>
      <c r="J358" s="181">
        <f>ROUND(I358*H358,2)</f>
        <v>0</v>
      </c>
      <c r="K358" s="182"/>
      <c r="L358" s="183"/>
      <c r="M358" s="184" t="s">
        <v>1</v>
      </c>
      <c r="N358" s="185" t="s">
        <v>39</v>
      </c>
      <c r="P358" s="147">
        <f>O358*H358</f>
        <v>0</v>
      </c>
      <c r="Q358" s="147">
        <v>0</v>
      </c>
      <c r="R358" s="147">
        <f>Q358*H358</f>
        <v>0</v>
      </c>
      <c r="S358" s="147">
        <v>0</v>
      </c>
      <c r="T358" s="148">
        <f>S358*H358</f>
        <v>0</v>
      </c>
      <c r="AR358" s="149" t="s">
        <v>242</v>
      </c>
      <c r="AT358" s="149" t="s">
        <v>338</v>
      </c>
      <c r="AU358" s="149" t="s">
        <v>84</v>
      </c>
      <c r="AY358" s="17" t="s">
        <v>187</v>
      </c>
      <c r="BE358" s="150">
        <f>IF(N358="základní",J358,0)</f>
        <v>0</v>
      </c>
      <c r="BF358" s="150">
        <f>IF(N358="snížená",J358,0)</f>
        <v>0</v>
      </c>
      <c r="BG358" s="150">
        <f>IF(N358="zákl. přenesená",J358,0)</f>
        <v>0</v>
      </c>
      <c r="BH358" s="150">
        <f>IF(N358="sníž. přenesená",J358,0)</f>
        <v>0</v>
      </c>
      <c r="BI358" s="150">
        <f>IF(N358="nulová",J358,0)</f>
        <v>0</v>
      </c>
      <c r="BJ358" s="17" t="s">
        <v>84</v>
      </c>
      <c r="BK358" s="150">
        <f>ROUND(I358*H358,2)</f>
        <v>0</v>
      </c>
      <c r="BL358" s="17" t="s">
        <v>193</v>
      </c>
      <c r="BM358" s="149" t="s">
        <v>3100</v>
      </c>
    </row>
    <row r="359" spans="2:65" s="13" customFormat="1" ht="11.25">
      <c r="B359" s="161"/>
      <c r="D359" s="151" t="s">
        <v>197</v>
      </c>
      <c r="E359" s="162" t="s">
        <v>1</v>
      </c>
      <c r="F359" s="163" t="s">
        <v>483</v>
      </c>
      <c r="H359" s="164">
        <v>56.56</v>
      </c>
      <c r="I359" s="165"/>
      <c r="L359" s="161"/>
      <c r="M359" s="166"/>
      <c r="T359" s="167"/>
      <c r="AT359" s="162" t="s">
        <v>197</v>
      </c>
      <c r="AU359" s="162" t="s">
        <v>84</v>
      </c>
      <c r="AV359" s="13" t="s">
        <v>84</v>
      </c>
      <c r="AW359" s="13" t="s">
        <v>30</v>
      </c>
      <c r="AX359" s="13" t="s">
        <v>73</v>
      </c>
      <c r="AY359" s="162" t="s">
        <v>187</v>
      </c>
    </row>
    <row r="360" spans="2:65" s="14" customFormat="1" ht="11.25">
      <c r="B360" s="168"/>
      <c r="D360" s="151" t="s">
        <v>197</v>
      </c>
      <c r="E360" s="169" t="s">
        <v>1</v>
      </c>
      <c r="F360" s="170" t="s">
        <v>202</v>
      </c>
      <c r="H360" s="171">
        <v>56.56</v>
      </c>
      <c r="I360" s="172"/>
      <c r="L360" s="168"/>
      <c r="M360" s="173"/>
      <c r="T360" s="174"/>
      <c r="AT360" s="169" t="s">
        <v>197</v>
      </c>
      <c r="AU360" s="169" t="s">
        <v>84</v>
      </c>
      <c r="AV360" s="14" t="s">
        <v>193</v>
      </c>
      <c r="AW360" s="14" t="s">
        <v>30</v>
      </c>
      <c r="AX360" s="14" t="s">
        <v>80</v>
      </c>
      <c r="AY360" s="169" t="s">
        <v>187</v>
      </c>
    </row>
    <row r="361" spans="2:65" s="1" customFormat="1" ht="37.9" customHeight="1">
      <c r="B361" s="32"/>
      <c r="C361" s="137" t="s">
        <v>484</v>
      </c>
      <c r="D361" s="137" t="s">
        <v>189</v>
      </c>
      <c r="E361" s="138" t="s">
        <v>485</v>
      </c>
      <c r="F361" s="139" t="s">
        <v>486</v>
      </c>
      <c r="G361" s="140" t="s">
        <v>406</v>
      </c>
      <c r="H361" s="141">
        <v>121</v>
      </c>
      <c r="I361" s="142"/>
      <c r="J361" s="143">
        <f>ROUND(I361*H361,2)</f>
        <v>0</v>
      </c>
      <c r="K361" s="144"/>
      <c r="L361" s="32"/>
      <c r="M361" s="145" t="s">
        <v>1</v>
      </c>
      <c r="N361" s="146" t="s">
        <v>39</v>
      </c>
      <c r="P361" s="147">
        <f>O361*H361</f>
        <v>0</v>
      </c>
      <c r="Q361" s="147">
        <v>0</v>
      </c>
      <c r="R361" s="147">
        <f>Q361*H361</f>
        <v>0</v>
      </c>
      <c r="S361" s="147">
        <v>0</v>
      </c>
      <c r="T361" s="148">
        <f>S361*H361</f>
        <v>0</v>
      </c>
      <c r="AR361" s="149" t="s">
        <v>193</v>
      </c>
      <c r="AT361" s="149" t="s">
        <v>189</v>
      </c>
      <c r="AU361" s="149" t="s">
        <v>84</v>
      </c>
      <c r="AY361" s="17" t="s">
        <v>187</v>
      </c>
      <c r="BE361" s="150">
        <f>IF(N361="základní",J361,0)</f>
        <v>0</v>
      </c>
      <c r="BF361" s="150">
        <f>IF(N361="snížená",J361,0)</f>
        <v>0</v>
      </c>
      <c r="BG361" s="150">
        <f>IF(N361="zákl. přenesená",J361,0)</f>
        <v>0</v>
      </c>
      <c r="BH361" s="150">
        <f>IF(N361="sníž. přenesená",J361,0)</f>
        <v>0</v>
      </c>
      <c r="BI361" s="150">
        <f>IF(N361="nulová",J361,0)</f>
        <v>0</v>
      </c>
      <c r="BJ361" s="17" t="s">
        <v>84</v>
      </c>
      <c r="BK361" s="150">
        <f>ROUND(I361*H361,2)</f>
        <v>0</v>
      </c>
      <c r="BL361" s="17" t="s">
        <v>193</v>
      </c>
      <c r="BM361" s="149" t="s">
        <v>3101</v>
      </c>
    </row>
    <row r="362" spans="2:65" s="12" customFormat="1" ht="11.25">
      <c r="B362" s="155"/>
      <c r="D362" s="151" t="s">
        <v>197</v>
      </c>
      <c r="E362" s="156" t="s">
        <v>1</v>
      </c>
      <c r="F362" s="157" t="s">
        <v>379</v>
      </c>
      <c r="H362" s="156" t="s">
        <v>1</v>
      </c>
      <c r="I362" s="158"/>
      <c r="L362" s="155"/>
      <c r="M362" s="159"/>
      <c r="T362" s="160"/>
      <c r="AT362" s="156" t="s">
        <v>197</v>
      </c>
      <c r="AU362" s="156" t="s">
        <v>84</v>
      </c>
      <c r="AV362" s="12" t="s">
        <v>80</v>
      </c>
      <c r="AW362" s="12" t="s">
        <v>30</v>
      </c>
      <c r="AX362" s="12" t="s">
        <v>73</v>
      </c>
      <c r="AY362" s="156" t="s">
        <v>187</v>
      </c>
    </row>
    <row r="363" spans="2:65" s="12" customFormat="1" ht="11.25">
      <c r="B363" s="155"/>
      <c r="D363" s="151" t="s">
        <v>197</v>
      </c>
      <c r="E363" s="156" t="s">
        <v>1</v>
      </c>
      <c r="F363" s="157" t="s">
        <v>307</v>
      </c>
      <c r="H363" s="156" t="s">
        <v>1</v>
      </c>
      <c r="I363" s="158"/>
      <c r="L363" s="155"/>
      <c r="M363" s="159"/>
      <c r="T363" s="160"/>
      <c r="AT363" s="156" t="s">
        <v>197</v>
      </c>
      <c r="AU363" s="156" t="s">
        <v>84</v>
      </c>
      <c r="AV363" s="12" t="s">
        <v>80</v>
      </c>
      <c r="AW363" s="12" t="s">
        <v>30</v>
      </c>
      <c r="AX363" s="12" t="s">
        <v>73</v>
      </c>
      <c r="AY363" s="156" t="s">
        <v>187</v>
      </c>
    </row>
    <row r="364" spans="2:65" s="13" customFormat="1" ht="11.25">
      <c r="B364" s="161"/>
      <c r="D364" s="151" t="s">
        <v>197</v>
      </c>
      <c r="E364" s="162" t="s">
        <v>1</v>
      </c>
      <c r="F364" s="163" t="s">
        <v>488</v>
      </c>
      <c r="H364" s="164">
        <v>8</v>
      </c>
      <c r="I364" s="165"/>
      <c r="L364" s="161"/>
      <c r="M364" s="166"/>
      <c r="T364" s="167"/>
      <c r="AT364" s="162" t="s">
        <v>197</v>
      </c>
      <c r="AU364" s="162" t="s">
        <v>84</v>
      </c>
      <c r="AV364" s="13" t="s">
        <v>84</v>
      </c>
      <c r="AW364" s="13" t="s">
        <v>30</v>
      </c>
      <c r="AX364" s="13" t="s">
        <v>73</v>
      </c>
      <c r="AY364" s="162" t="s">
        <v>187</v>
      </c>
    </row>
    <row r="365" spans="2:65" s="13" customFormat="1" ht="11.25">
      <c r="B365" s="161"/>
      <c r="D365" s="151" t="s">
        <v>197</v>
      </c>
      <c r="E365" s="162" t="s">
        <v>1</v>
      </c>
      <c r="F365" s="163" t="s">
        <v>489</v>
      </c>
      <c r="H365" s="164">
        <v>24</v>
      </c>
      <c r="I365" s="165"/>
      <c r="L365" s="161"/>
      <c r="M365" s="166"/>
      <c r="T365" s="167"/>
      <c r="AT365" s="162" t="s">
        <v>197</v>
      </c>
      <c r="AU365" s="162" t="s">
        <v>84</v>
      </c>
      <c r="AV365" s="13" t="s">
        <v>84</v>
      </c>
      <c r="AW365" s="13" t="s">
        <v>30</v>
      </c>
      <c r="AX365" s="13" t="s">
        <v>73</v>
      </c>
      <c r="AY365" s="162" t="s">
        <v>187</v>
      </c>
    </row>
    <row r="366" spans="2:65" s="13" customFormat="1" ht="11.25">
      <c r="B366" s="161"/>
      <c r="D366" s="151" t="s">
        <v>197</v>
      </c>
      <c r="E366" s="162" t="s">
        <v>1</v>
      </c>
      <c r="F366" s="163" t="s">
        <v>490</v>
      </c>
      <c r="H366" s="164">
        <v>16</v>
      </c>
      <c r="I366" s="165"/>
      <c r="L366" s="161"/>
      <c r="M366" s="166"/>
      <c r="T366" s="167"/>
      <c r="AT366" s="162" t="s">
        <v>197</v>
      </c>
      <c r="AU366" s="162" t="s">
        <v>84</v>
      </c>
      <c r="AV366" s="13" t="s">
        <v>84</v>
      </c>
      <c r="AW366" s="13" t="s">
        <v>30</v>
      </c>
      <c r="AX366" s="13" t="s">
        <v>73</v>
      </c>
      <c r="AY366" s="162" t="s">
        <v>187</v>
      </c>
    </row>
    <row r="367" spans="2:65" s="13" customFormat="1" ht="11.25">
      <c r="B367" s="161"/>
      <c r="D367" s="151" t="s">
        <v>197</v>
      </c>
      <c r="E367" s="162" t="s">
        <v>1</v>
      </c>
      <c r="F367" s="163" t="s">
        <v>488</v>
      </c>
      <c r="H367" s="164">
        <v>8</v>
      </c>
      <c r="I367" s="165"/>
      <c r="L367" s="161"/>
      <c r="M367" s="166"/>
      <c r="T367" s="167"/>
      <c r="AT367" s="162" t="s">
        <v>197</v>
      </c>
      <c r="AU367" s="162" t="s">
        <v>84</v>
      </c>
      <c r="AV367" s="13" t="s">
        <v>84</v>
      </c>
      <c r="AW367" s="13" t="s">
        <v>30</v>
      </c>
      <c r="AX367" s="13" t="s">
        <v>73</v>
      </c>
      <c r="AY367" s="162" t="s">
        <v>187</v>
      </c>
    </row>
    <row r="368" spans="2:65" s="12" customFormat="1" ht="11.25">
      <c r="B368" s="155"/>
      <c r="D368" s="151" t="s">
        <v>197</v>
      </c>
      <c r="E368" s="156" t="s">
        <v>1</v>
      </c>
      <c r="F368" s="157" t="s">
        <v>311</v>
      </c>
      <c r="H368" s="156" t="s">
        <v>1</v>
      </c>
      <c r="I368" s="158"/>
      <c r="L368" s="155"/>
      <c r="M368" s="159"/>
      <c r="T368" s="160"/>
      <c r="AT368" s="156" t="s">
        <v>197</v>
      </c>
      <c r="AU368" s="156" t="s">
        <v>84</v>
      </c>
      <c r="AV368" s="12" t="s">
        <v>80</v>
      </c>
      <c r="AW368" s="12" t="s">
        <v>30</v>
      </c>
      <c r="AX368" s="12" t="s">
        <v>73</v>
      </c>
      <c r="AY368" s="156" t="s">
        <v>187</v>
      </c>
    </row>
    <row r="369" spans="2:65" s="13" customFormat="1" ht="11.25">
      <c r="B369" s="161"/>
      <c r="D369" s="151" t="s">
        <v>197</v>
      </c>
      <c r="E369" s="162" t="s">
        <v>1</v>
      </c>
      <c r="F369" s="163" t="s">
        <v>488</v>
      </c>
      <c r="H369" s="164">
        <v>8</v>
      </c>
      <c r="I369" s="165"/>
      <c r="L369" s="161"/>
      <c r="M369" s="166"/>
      <c r="T369" s="167"/>
      <c r="AT369" s="162" t="s">
        <v>197</v>
      </c>
      <c r="AU369" s="162" t="s">
        <v>84</v>
      </c>
      <c r="AV369" s="13" t="s">
        <v>84</v>
      </c>
      <c r="AW369" s="13" t="s">
        <v>30</v>
      </c>
      <c r="AX369" s="13" t="s">
        <v>73</v>
      </c>
      <c r="AY369" s="162" t="s">
        <v>187</v>
      </c>
    </row>
    <row r="370" spans="2:65" s="13" customFormat="1" ht="11.25">
      <c r="B370" s="161"/>
      <c r="D370" s="151" t="s">
        <v>197</v>
      </c>
      <c r="E370" s="162" t="s">
        <v>1</v>
      </c>
      <c r="F370" s="163" t="s">
        <v>489</v>
      </c>
      <c r="H370" s="164">
        <v>24</v>
      </c>
      <c r="I370" s="165"/>
      <c r="L370" s="161"/>
      <c r="M370" s="166"/>
      <c r="T370" s="167"/>
      <c r="AT370" s="162" t="s">
        <v>197</v>
      </c>
      <c r="AU370" s="162" t="s">
        <v>84</v>
      </c>
      <c r="AV370" s="13" t="s">
        <v>84</v>
      </c>
      <c r="AW370" s="13" t="s">
        <v>30</v>
      </c>
      <c r="AX370" s="13" t="s">
        <v>73</v>
      </c>
      <c r="AY370" s="162" t="s">
        <v>187</v>
      </c>
    </row>
    <row r="371" spans="2:65" s="13" customFormat="1" ht="11.25">
      <c r="B371" s="161"/>
      <c r="D371" s="151" t="s">
        <v>197</v>
      </c>
      <c r="E371" s="162" t="s">
        <v>1</v>
      </c>
      <c r="F371" s="163" t="s">
        <v>490</v>
      </c>
      <c r="H371" s="164">
        <v>16</v>
      </c>
      <c r="I371" s="165"/>
      <c r="L371" s="161"/>
      <c r="M371" s="166"/>
      <c r="T371" s="167"/>
      <c r="AT371" s="162" t="s">
        <v>197</v>
      </c>
      <c r="AU371" s="162" t="s">
        <v>84</v>
      </c>
      <c r="AV371" s="13" t="s">
        <v>84</v>
      </c>
      <c r="AW371" s="13" t="s">
        <v>30</v>
      </c>
      <c r="AX371" s="13" t="s">
        <v>73</v>
      </c>
      <c r="AY371" s="162" t="s">
        <v>187</v>
      </c>
    </row>
    <row r="372" spans="2:65" s="13" customFormat="1" ht="11.25">
      <c r="B372" s="161"/>
      <c r="D372" s="151" t="s">
        <v>197</v>
      </c>
      <c r="E372" s="162" t="s">
        <v>1</v>
      </c>
      <c r="F372" s="163" t="s">
        <v>491</v>
      </c>
      <c r="H372" s="164">
        <v>4</v>
      </c>
      <c r="I372" s="165"/>
      <c r="L372" s="161"/>
      <c r="M372" s="166"/>
      <c r="T372" s="167"/>
      <c r="AT372" s="162" t="s">
        <v>197</v>
      </c>
      <c r="AU372" s="162" t="s">
        <v>84</v>
      </c>
      <c r="AV372" s="13" t="s">
        <v>84</v>
      </c>
      <c r="AW372" s="13" t="s">
        <v>30</v>
      </c>
      <c r="AX372" s="13" t="s">
        <v>73</v>
      </c>
      <c r="AY372" s="162" t="s">
        <v>187</v>
      </c>
    </row>
    <row r="373" spans="2:65" s="15" customFormat="1" ht="11.25">
      <c r="B373" s="186"/>
      <c r="D373" s="151" t="s">
        <v>197</v>
      </c>
      <c r="E373" s="187" t="s">
        <v>1</v>
      </c>
      <c r="F373" s="188" t="s">
        <v>492</v>
      </c>
      <c r="H373" s="189">
        <v>108</v>
      </c>
      <c r="I373" s="190"/>
      <c r="L373" s="186"/>
      <c r="M373" s="191"/>
      <c r="T373" s="192"/>
      <c r="AT373" s="187" t="s">
        <v>197</v>
      </c>
      <c r="AU373" s="187" t="s">
        <v>84</v>
      </c>
      <c r="AV373" s="15" t="s">
        <v>210</v>
      </c>
      <c r="AW373" s="15" t="s">
        <v>30</v>
      </c>
      <c r="AX373" s="15" t="s">
        <v>73</v>
      </c>
      <c r="AY373" s="187" t="s">
        <v>187</v>
      </c>
    </row>
    <row r="374" spans="2:65" s="12" customFormat="1" ht="11.25">
      <c r="B374" s="155"/>
      <c r="D374" s="151" t="s">
        <v>197</v>
      </c>
      <c r="E374" s="156" t="s">
        <v>1</v>
      </c>
      <c r="F374" s="157" t="s">
        <v>238</v>
      </c>
      <c r="H374" s="156" t="s">
        <v>1</v>
      </c>
      <c r="I374" s="158"/>
      <c r="L374" s="155"/>
      <c r="M374" s="159"/>
      <c r="T374" s="160"/>
      <c r="AT374" s="156" t="s">
        <v>197</v>
      </c>
      <c r="AU374" s="156" t="s">
        <v>84</v>
      </c>
      <c r="AV374" s="12" t="s">
        <v>80</v>
      </c>
      <c r="AW374" s="12" t="s">
        <v>30</v>
      </c>
      <c r="AX374" s="12" t="s">
        <v>73</v>
      </c>
      <c r="AY374" s="156" t="s">
        <v>187</v>
      </c>
    </row>
    <row r="375" spans="2:65" s="13" customFormat="1" ht="11.25">
      <c r="B375" s="161"/>
      <c r="D375" s="151" t="s">
        <v>197</v>
      </c>
      <c r="E375" s="162" t="s">
        <v>1</v>
      </c>
      <c r="F375" s="163" t="s">
        <v>493</v>
      </c>
      <c r="H375" s="164">
        <v>13</v>
      </c>
      <c r="I375" s="165"/>
      <c r="L375" s="161"/>
      <c r="M375" s="166"/>
      <c r="T375" s="167"/>
      <c r="AT375" s="162" t="s">
        <v>197</v>
      </c>
      <c r="AU375" s="162" t="s">
        <v>84</v>
      </c>
      <c r="AV375" s="13" t="s">
        <v>84</v>
      </c>
      <c r="AW375" s="13" t="s">
        <v>30</v>
      </c>
      <c r="AX375" s="13" t="s">
        <v>73</v>
      </c>
      <c r="AY375" s="162" t="s">
        <v>187</v>
      </c>
    </row>
    <row r="376" spans="2:65" s="15" customFormat="1" ht="11.25">
      <c r="B376" s="186"/>
      <c r="D376" s="151" t="s">
        <v>197</v>
      </c>
      <c r="E376" s="187" t="s">
        <v>1</v>
      </c>
      <c r="F376" s="188" t="s">
        <v>492</v>
      </c>
      <c r="H376" s="189">
        <v>13</v>
      </c>
      <c r="I376" s="190"/>
      <c r="L376" s="186"/>
      <c r="M376" s="191"/>
      <c r="T376" s="192"/>
      <c r="AT376" s="187" t="s">
        <v>197</v>
      </c>
      <c r="AU376" s="187" t="s">
        <v>84</v>
      </c>
      <c r="AV376" s="15" t="s">
        <v>210</v>
      </c>
      <c r="AW376" s="15" t="s">
        <v>30</v>
      </c>
      <c r="AX376" s="15" t="s">
        <v>73</v>
      </c>
      <c r="AY376" s="187" t="s">
        <v>187</v>
      </c>
    </row>
    <row r="377" spans="2:65" s="14" customFormat="1" ht="11.25">
      <c r="B377" s="168"/>
      <c r="D377" s="151" t="s">
        <v>197</v>
      </c>
      <c r="E377" s="169" t="s">
        <v>1</v>
      </c>
      <c r="F377" s="170" t="s">
        <v>202</v>
      </c>
      <c r="H377" s="171">
        <v>121</v>
      </c>
      <c r="I377" s="172"/>
      <c r="L377" s="168"/>
      <c r="M377" s="173"/>
      <c r="T377" s="174"/>
      <c r="AT377" s="169" t="s">
        <v>197</v>
      </c>
      <c r="AU377" s="169" t="s">
        <v>84</v>
      </c>
      <c r="AV377" s="14" t="s">
        <v>193</v>
      </c>
      <c r="AW377" s="14" t="s">
        <v>30</v>
      </c>
      <c r="AX377" s="14" t="s">
        <v>80</v>
      </c>
      <c r="AY377" s="169" t="s">
        <v>187</v>
      </c>
    </row>
    <row r="378" spans="2:65" s="1" customFormat="1" ht="37.9" customHeight="1">
      <c r="B378" s="32"/>
      <c r="C378" s="137" t="s">
        <v>494</v>
      </c>
      <c r="D378" s="137" t="s">
        <v>189</v>
      </c>
      <c r="E378" s="138" t="s">
        <v>495</v>
      </c>
      <c r="F378" s="139" t="s">
        <v>496</v>
      </c>
      <c r="G378" s="140" t="s">
        <v>217</v>
      </c>
      <c r="H378" s="141">
        <v>1.095</v>
      </c>
      <c r="I378" s="142"/>
      <c r="J378" s="143">
        <f>ROUND(I378*H378,2)</f>
        <v>0</v>
      </c>
      <c r="K378" s="144"/>
      <c r="L378" s="32"/>
      <c r="M378" s="145" t="s">
        <v>1</v>
      </c>
      <c r="N378" s="146" t="s">
        <v>39</v>
      </c>
      <c r="P378" s="147">
        <f>O378*H378</f>
        <v>0</v>
      </c>
      <c r="Q378" s="147">
        <v>0</v>
      </c>
      <c r="R378" s="147">
        <f>Q378*H378</f>
        <v>0</v>
      </c>
      <c r="S378" s="147">
        <v>0</v>
      </c>
      <c r="T378" s="148">
        <f>S378*H378</f>
        <v>0</v>
      </c>
      <c r="AR378" s="149" t="s">
        <v>193</v>
      </c>
      <c r="AT378" s="149" t="s">
        <v>189</v>
      </c>
      <c r="AU378" s="149" t="s">
        <v>84</v>
      </c>
      <c r="AY378" s="17" t="s">
        <v>187</v>
      </c>
      <c r="BE378" s="150">
        <f>IF(N378="základní",J378,0)</f>
        <v>0</v>
      </c>
      <c r="BF378" s="150">
        <f>IF(N378="snížená",J378,0)</f>
        <v>0</v>
      </c>
      <c r="BG378" s="150">
        <f>IF(N378="zákl. přenesená",J378,0)</f>
        <v>0</v>
      </c>
      <c r="BH378" s="150">
        <f>IF(N378="sníž. přenesená",J378,0)</f>
        <v>0</v>
      </c>
      <c r="BI378" s="150">
        <f>IF(N378="nulová",J378,0)</f>
        <v>0</v>
      </c>
      <c r="BJ378" s="17" t="s">
        <v>84</v>
      </c>
      <c r="BK378" s="150">
        <f>ROUND(I378*H378,2)</f>
        <v>0</v>
      </c>
      <c r="BL378" s="17" t="s">
        <v>193</v>
      </c>
      <c r="BM378" s="149" t="s">
        <v>3102</v>
      </c>
    </row>
    <row r="379" spans="2:65" s="1" customFormat="1" ht="58.5">
      <c r="B379" s="32"/>
      <c r="D379" s="151" t="s">
        <v>195</v>
      </c>
      <c r="F379" s="152" t="s">
        <v>498</v>
      </c>
      <c r="I379" s="153"/>
      <c r="L379" s="32"/>
      <c r="M379" s="154"/>
      <c r="T379" s="56"/>
      <c r="AT379" s="17" t="s">
        <v>195</v>
      </c>
      <c r="AU379" s="17" t="s">
        <v>84</v>
      </c>
    </row>
    <row r="380" spans="2:65" s="12" customFormat="1" ht="11.25">
      <c r="B380" s="155"/>
      <c r="D380" s="151" t="s">
        <v>197</v>
      </c>
      <c r="E380" s="156" t="s">
        <v>1</v>
      </c>
      <c r="F380" s="157" t="s">
        <v>499</v>
      </c>
      <c r="H380" s="156" t="s">
        <v>1</v>
      </c>
      <c r="I380" s="158"/>
      <c r="L380" s="155"/>
      <c r="M380" s="159"/>
      <c r="T380" s="160"/>
      <c r="AT380" s="156" t="s">
        <v>197</v>
      </c>
      <c r="AU380" s="156" t="s">
        <v>84</v>
      </c>
      <c r="AV380" s="12" t="s">
        <v>80</v>
      </c>
      <c r="AW380" s="12" t="s">
        <v>30</v>
      </c>
      <c r="AX380" s="12" t="s">
        <v>73</v>
      </c>
      <c r="AY380" s="156" t="s">
        <v>187</v>
      </c>
    </row>
    <row r="381" spans="2:65" s="12" customFormat="1" ht="11.25">
      <c r="B381" s="155"/>
      <c r="D381" s="151" t="s">
        <v>197</v>
      </c>
      <c r="E381" s="156" t="s">
        <v>1</v>
      </c>
      <c r="F381" s="157" t="s">
        <v>330</v>
      </c>
      <c r="H381" s="156" t="s">
        <v>1</v>
      </c>
      <c r="I381" s="158"/>
      <c r="L381" s="155"/>
      <c r="M381" s="159"/>
      <c r="T381" s="160"/>
      <c r="AT381" s="156" t="s">
        <v>197</v>
      </c>
      <c r="AU381" s="156" t="s">
        <v>84</v>
      </c>
      <c r="AV381" s="12" t="s">
        <v>80</v>
      </c>
      <c r="AW381" s="12" t="s">
        <v>30</v>
      </c>
      <c r="AX381" s="12" t="s">
        <v>73</v>
      </c>
      <c r="AY381" s="156" t="s">
        <v>187</v>
      </c>
    </row>
    <row r="382" spans="2:65" s="13" customFormat="1" ht="11.25">
      <c r="B382" s="161"/>
      <c r="D382" s="151" t="s">
        <v>197</v>
      </c>
      <c r="E382" s="162" t="s">
        <v>1</v>
      </c>
      <c r="F382" s="163" t="s">
        <v>500</v>
      </c>
      <c r="H382" s="164">
        <v>1.095</v>
      </c>
      <c r="I382" s="165"/>
      <c r="L382" s="161"/>
      <c r="M382" s="166"/>
      <c r="T382" s="167"/>
      <c r="AT382" s="162" t="s">
        <v>197</v>
      </c>
      <c r="AU382" s="162" t="s">
        <v>84</v>
      </c>
      <c r="AV382" s="13" t="s">
        <v>84</v>
      </c>
      <c r="AW382" s="13" t="s">
        <v>30</v>
      </c>
      <c r="AX382" s="13" t="s">
        <v>73</v>
      </c>
      <c r="AY382" s="162" t="s">
        <v>187</v>
      </c>
    </row>
    <row r="383" spans="2:65" s="14" customFormat="1" ht="11.25">
      <c r="B383" s="168"/>
      <c r="D383" s="151" t="s">
        <v>197</v>
      </c>
      <c r="E383" s="169" t="s">
        <v>1</v>
      </c>
      <c r="F383" s="170" t="s">
        <v>202</v>
      </c>
      <c r="H383" s="171">
        <v>1.095</v>
      </c>
      <c r="I383" s="172"/>
      <c r="L383" s="168"/>
      <c r="M383" s="173"/>
      <c r="T383" s="174"/>
      <c r="AT383" s="169" t="s">
        <v>197</v>
      </c>
      <c r="AU383" s="169" t="s">
        <v>84</v>
      </c>
      <c r="AV383" s="14" t="s">
        <v>193</v>
      </c>
      <c r="AW383" s="14" t="s">
        <v>30</v>
      </c>
      <c r="AX383" s="14" t="s">
        <v>80</v>
      </c>
      <c r="AY383" s="169" t="s">
        <v>187</v>
      </c>
    </row>
    <row r="384" spans="2:65" s="1" customFormat="1" ht="16.5" customHeight="1">
      <c r="B384" s="32"/>
      <c r="C384" s="175" t="s">
        <v>501</v>
      </c>
      <c r="D384" s="175" t="s">
        <v>338</v>
      </c>
      <c r="E384" s="176" t="s">
        <v>502</v>
      </c>
      <c r="F384" s="177" t="s">
        <v>503</v>
      </c>
      <c r="G384" s="178" t="s">
        <v>217</v>
      </c>
      <c r="H384" s="179">
        <v>1.1830000000000001</v>
      </c>
      <c r="I384" s="180"/>
      <c r="J384" s="181">
        <f>ROUND(I384*H384,2)</f>
        <v>0</v>
      </c>
      <c r="K384" s="182"/>
      <c r="L384" s="183"/>
      <c r="M384" s="184" t="s">
        <v>1</v>
      </c>
      <c r="N384" s="185" t="s">
        <v>39</v>
      </c>
      <c r="P384" s="147">
        <f>O384*H384</f>
        <v>0</v>
      </c>
      <c r="Q384" s="147">
        <v>0</v>
      </c>
      <c r="R384" s="147">
        <f>Q384*H384</f>
        <v>0</v>
      </c>
      <c r="S384" s="147">
        <v>0</v>
      </c>
      <c r="T384" s="148">
        <f>S384*H384</f>
        <v>0</v>
      </c>
      <c r="AR384" s="149" t="s">
        <v>242</v>
      </c>
      <c r="AT384" s="149" t="s">
        <v>338</v>
      </c>
      <c r="AU384" s="149" t="s">
        <v>84</v>
      </c>
      <c r="AY384" s="17" t="s">
        <v>187</v>
      </c>
      <c r="BE384" s="150">
        <f>IF(N384="základní",J384,0)</f>
        <v>0</v>
      </c>
      <c r="BF384" s="150">
        <f>IF(N384="snížená",J384,0)</f>
        <v>0</v>
      </c>
      <c r="BG384" s="150">
        <f>IF(N384="zákl. přenesená",J384,0)</f>
        <v>0</v>
      </c>
      <c r="BH384" s="150">
        <f>IF(N384="sníž. přenesená",J384,0)</f>
        <v>0</v>
      </c>
      <c r="BI384" s="150">
        <f>IF(N384="nulová",J384,0)</f>
        <v>0</v>
      </c>
      <c r="BJ384" s="17" t="s">
        <v>84</v>
      </c>
      <c r="BK384" s="150">
        <f>ROUND(I384*H384,2)</f>
        <v>0</v>
      </c>
      <c r="BL384" s="17" t="s">
        <v>193</v>
      </c>
      <c r="BM384" s="149" t="s">
        <v>3103</v>
      </c>
    </row>
    <row r="385" spans="2:65" s="13" customFormat="1" ht="11.25">
      <c r="B385" s="161"/>
      <c r="D385" s="151" t="s">
        <v>197</v>
      </c>
      <c r="E385" s="162" t="s">
        <v>1</v>
      </c>
      <c r="F385" s="163" t="s">
        <v>505</v>
      </c>
      <c r="H385" s="164">
        <v>1.1830000000000001</v>
      </c>
      <c r="I385" s="165"/>
      <c r="L385" s="161"/>
      <c r="M385" s="166"/>
      <c r="T385" s="167"/>
      <c r="AT385" s="162" t="s">
        <v>197</v>
      </c>
      <c r="AU385" s="162" t="s">
        <v>84</v>
      </c>
      <c r="AV385" s="13" t="s">
        <v>84</v>
      </c>
      <c r="AW385" s="13" t="s">
        <v>30</v>
      </c>
      <c r="AX385" s="13" t="s">
        <v>73</v>
      </c>
      <c r="AY385" s="162" t="s">
        <v>187</v>
      </c>
    </row>
    <row r="386" spans="2:65" s="14" customFormat="1" ht="11.25">
      <c r="B386" s="168"/>
      <c r="D386" s="151" t="s">
        <v>197</v>
      </c>
      <c r="E386" s="169" t="s">
        <v>1</v>
      </c>
      <c r="F386" s="170" t="s">
        <v>202</v>
      </c>
      <c r="H386" s="171">
        <v>1.1830000000000001</v>
      </c>
      <c r="I386" s="172"/>
      <c r="L386" s="168"/>
      <c r="M386" s="173"/>
      <c r="T386" s="174"/>
      <c r="AT386" s="169" t="s">
        <v>197</v>
      </c>
      <c r="AU386" s="169" t="s">
        <v>84</v>
      </c>
      <c r="AV386" s="14" t="s">
        <v>193</v>
      </c>
      <c r="AW386" s="14" t="s">
        <v>30</v>
      </c>
      <c r="AX386" s="14" t="s">
        <v>80</v>
      </c>
      <c r="AY386" s="169" t="s">
        <v>187</v>
      </c>
    </row>
    <row r="387" spans="2:65" s="1" customFormat="1" ht="24.2" customHeight="1">
      <c r="B387" s="32"/>
      <c r="C387" s="137" t="s">
        <v>506</v>
      </c>
      <c r="D387" s="137" t="s">
        <v>189</v>
      </c>
      <c r="E387" s="138" t="s">
        <v>507</v>
      </c>
      <c r="F387" s="139" t="s">
        <v>508</v>
      </c>
      <c r="G387" s="140" t="s">
        <v>192</v>
      </c>
      <c r="H387" s="141">
        <v>0.6</v>
      </c>
      <c r="I387" s="142"/>
      <c r="J387" s="143">
        <f>ROUND(I387*H387,2)</f>
        <v>0</v>
      </c>
      <c r="K387" s="144"/>
      <c r="L387" s="32"/>
      <c r="M387" s="145" t="s">
        <v>1</v>
      </c>
      <c r="N387" s="146" t="s">
        <v>39</v>
      </c>
      <c r="P387" s="147">
        <f>O387*H387</f>
        <v>0</v>
      </c>
      <c r="Q387" s="147">
        <v>0</v>
      </c>
      <c r="R387" s="147">
        <f>Q387*H387</f>
        <v>0</v>
      </c>
      <c r="S387" s="147">
        <v>0</v>
      </c>
      <c r="T387" s="148">
        <f>S387*H387</f>
        <v>0</v>
      </c>
      <c r="AR387" s="149" t="s">
        <v>193</v>
      </c>
      <c r="AT387" s="149" t="s">
        <v>189</v>
      </c>
      <c r="AU387" s="149" t="s">
        <v>84</v>
      </c>
      <c r="AY387" s="17" t="s">
        <v>187</v>
      </c>
      <c r="BE387" s="150">
        <f>IF(N387="základní",J387,0)</f>
        <v>0</v>
      </c>
      <c r="BF387" s="150">
        <f>IF(N387="snížená",J387,0)</f>
        <v>0</v>
      </c>
      <c r="BG387" s="150">
        <f>IF(N387="zákl. přenesená",J387,0)</f>
        <v>0</v>
      </c>
      <c r="BH387" s="150">
        <f>IF(N387="sníž. přenesená",J387,0)</f>
        <v>0</v>
      </c>
      <c r="BI387" s="150">
        <f>IF(N387="nulová",J387,0)</f>
        <v>0</v>
      </c>
      <c r="BJ387" s="17" t="s">
        <v>84</v>
      </c>
      <c r="BK387" s="150">
        <f>ROUND(I387*H387,2)</f>
        <v>0</v>
      </c>
      <c r="BL387" s="17" t="s">
        <v>193</v>
      </c>
      <c r="BM387" s="149" t="s">
        <v>3104</v>
      </c>
    </row>
    <row r="388" spans="2:65" s="12" customFormat="1" ht="11.25">
      <c r="B388" s="155"/>
      <c r="D388" s="151" t="s">
        <v>197</v>
      </c>
      <c r="E388" s="156" t="s">
        <v>1</v>
      </c>
      <c r="F388" s="157" t="s">
        <v>238</v>
      </c>
      <c r="H388" s="156" t="s">
        <v>1</v>
      </c>
      <c r="I388" s="158"/>
      <c r="L388" s="155"/>
      <c r="M388" s="159"/>
      <c r="T388" s="160"/>
      <c r="AT388" s="156" t="s">
        <v>197</v>
      </c>
      <c r="AU388" s="156" t="s">
        <v>84</v>
      </c>
      <c r="AV388" s="12" t="s">
        <v>80</v>
      </c>
      <c r="AW388" s="12" t="s">
        <v>30</v>
      </c>
      <c r="AX388" s="12" t="s">
        <v>73</v>
      </c>
      <c r="AY388" s="156" t="s">
        <v>187</v>
      </c>
    </row>
    <row r="389" spans="2:65" s="13" customFormat="1" ht="11.25">
      <c r="B389" s="161"/>
      <c r="D389" s="151" t="s">
        <v>197</v>
      </c>
      <c r="E389" s="162" t="s">
        <v>1</v>
      </c>
      <c r="F389" s="163" t="s">
        <v>510</v>
      </c>
      <c r="H389" s="164">
        <v>0.6</v>
      </c>
      <c r="I389" s="165"/>
      <c r="L389" s="161"/>
      <c r="M389" s="166"/>
      <c r="T389" s="167"/>
      <c r="AT389" s="162" t="s">
        <v>197</v>
      </c>
      <c r="AU389" s="162" t="s">
        <v>84</v>
      </c>
      <c r="AV389" s="13" t="s">
        <v>84</v>
      </c>
      <c r="AW389" s="13" t="s">
        <v>30</v>
      </c>
      <c r="AX389" s="13" t="s">
        <v>73</v>
      </c>
      <c r="AY389" s="162" t="s">
        <v>187</v>
      </c>
    </row>
    <row r="390" spans="2:65" s="14" customFormat="1" ht="11.25">
      <c r="B390" s="168"/>
      <c r="D390" s="151" t="s">
        <v>197</v>
      </c>
      <c r="E390" s="169" t="s">
        <v>1</v>
      </c>
      <c r="F390" s="170" t="s">
        <v>202</v>
      </c>
      <c r="H390" s="171">
        <v>0.6</v>
      </c>
      <c r="I390" s="172"/>
      <c r="L390" s="168"/>
      <c r="M390" s="173"/>
      <c r="T390" s="174"/>
      <c r="AT390" s="169" t="s">
        <v>197</v>
      </c>
      <c r="AU390" s="169" t="s">
        <v>84</v>
      </c>
      <c r="AV390" s="14" t="s">
        <v>193</v>
      </c>
      <c r="AW390" s="14" t="s">
        <v>30</v>
      </c>
      <c r="AX390" s="14" t="s">
        <v>80</v>
      </c>
      <c r="AY390" s="169" t="s">
        <v>187</v>
      </c>
    </row>
    <row r="391" spans="2:65" s="1" customFormat="1" ht="24.2" customHeight="1">
      <c r="B391" s="32"/>
      <c r="C391" s="137" t="s">
        <v>478</v>
      </c>
      <c r="D391" s="137" t="s">
        <v>189</v>
      </c>
      <c r="E391" s="138" t="s">
        <v>511</v>
      </c>
      <c r="F391" s="139" t="s">
        <v>512</v>
      </c>
      <c r="G391" s="140" t="s">
        <v>245</v>
      </c>
      <c r="H391" s="141">
        <v>4</v>
      </c>
      <c r="I391" s="142"/>
      <c r="J391" s="143">
        <f>ROUND(I391*H391,2)</f>
        <v>0</v>
      </c>
      <c r="K391" s="144"/>
      <c r="L391" s="32"/>
      <c r="M391" s="145" t="s">
        <v>1</v>
      </c>
      <c r="N391" s="146" t="s">
        <v>39</v>
      </c>
      <c r="P391" s="147">
        <f>O391*H391</f>
        <v>0</v>
      </c>
      <c r="Q391" s="147">
        <v>0</v>
      </c>
      <c r="R391" s="147">
        <f>Q391*H391</f>
        <v>0</v>
      </c>
      <c r="S391" s="147">
        <v>0</v>
      </c>
      <c r="T391" s="148">
        <f>S391*H391</f>
        <v>0</v>
      </c>
      <c r="AR391" s="149" t="s">
        <v>193</v>
      </c>
      <c r="AT391" s="149" t="s">
        <v>189</v>
      </c>
      <c r="AU391" s="149" t="s">
        <v>84</v>
      </c>
      <c r="AY391" s="17" t="s">
        <v>187</v>
      </c>
      <c r="BE391" s="150">
        <f>IF(N391="základní",J391,0)</f>
        <v>0</v>
      </c>
      <c r="BF391" s="150">
        <f>IF(N391="snížená",J391,0)</f>
        <v>0</v>
      </c>
      <c r="BG391" s="150">
        <f>IF(N391="zákl. přenesená",J391,0)</f>
        <v>0</v>
      </c>
      <c r="BH391" s="150">
        <f>IF(N391="sníž. přenesená",J391,0)</f>
        <v>0</v>
      </c>
      <c r="BI391" s="150">
        <f>IF(N391="nulová",J391,0)</f>
        <v>0</v>
      </c>
      <c r="BJ391" s="17" t="s">
        <v>84</v>
      </c>
      <c r="BK391" s="150">
        <f>ROUND(I391*H391,2)</f>
        <v>0</v>
      </c>
      <c r="BL391" s="17" t="s">
        <v>193</v>
      </c>
      <c r="BM391" s="149" t="s">
        <v>3105</v>
      </c>
    </row>
    <row r="392" spans="2:65" s="12" customFormat="1" ht="11.25">
      <c r="B392" s="155"/>
      <c r="D392" s="151" t="s">
        <v>197</v>
      </c>
      <c r="E392" s="156" t="s">
        <v>1</v>
      </c>
      <c r="F392" s="157" t="s">
        <v>238</v>
      </c>
      <c r="H392" s="156" t="s">
        <v>1</v>
      </c>
      <c r="I392" s="158"/>
      <c r="L392" s="155"/>
      <c r="M392" s="159"/>
      <c r="T392" s="160"/>
      <c r="AT392" s="156" t="s">
        <v>197</v>
      </c>
      <c r="AU392" s="156" t="s">
        <v>84</v>
      </c>
      <c r="AV392" s="12" t="s">
        <v>80</v>
      </c>
      <c r="AW392" s="12" t="s">
        <v>30</v>
      </c>
      <c r="AX392" s="12" t="s">
        <v>73</v>
      </c>
      <c r="AY392" s="156" t="s">
        <v>187</v>
      </c>
    </row>
    <row r="393" spans="2:65" s="13" customFormat="1" ht="11.25">
      <c r="B393" s="161"/>
      <c r="D393" s="151" t="s">
        <v>197</v>
      </c>
      <c r="E393" s="162" t="s">
        <v>1</v>
      </c>
      <c r="F393" s="163" t="s">
        <v>514</v>
      </c>
      <c r="H393" s="164">
        <v>4</v>
      </c>
      <c r="I393" s="165"/>
      <c r="L393" s="161"/>
      <c r="M393" s="166"/>
      <c r="T393" s="167"/>
      <c r="AT393" s="162" t="s">
        <v>197</v>
      </c>
      <c r="AU393" s="162" t="s">
        <v>84</v>
      </c>
      <c r="AV393" s="13" t="s">
        <v>84</v>
      </c>
      <c r="AW393" s="13" t="s">
        <v>30</v>
      </c>
      <c r="AX393" s="13" t="s">
        <v>73</v>
      </c>
      <c r="AY393" s="162" t="s">
        <v>187</v>
      </c>
    </row>
    <row r="394" spans="2:65" s="14" customFormat="1" ht="11.25">
      <c r="B394" s="168"/>
      <c r="D394" s="151" t="s">
        <v>197</v>
      </c>
      <c r="E394" s="169" t="s">
        <v>1</v>
      </c>
      <c r="F394" s="170" t="s">
        <v>202</v>
      </c>
      <c r="H394" s="171">
        <v>4</v>
      </c>
      <c r="I394" s="172"/>
      <c r="L394" s="168"/>
      <c r="M394" s="173"/>
      <c r="T394" s="174"/>
      <c r="AT394" s="169" t="s">
        <v>197</v>
      </c>
      <c r="AU394" s="169" t="s">
        <v>84</v>
      </c>
      <c r="AV394" s="14" t="s">
        <v>193</v>
      </c>
      <c r="AW394" s="14" t="s">
        <v>30</v>
      </c>
      <c r="AX394" s="14" t="s">
        <v>80</v>
      </c>
      <c r="AY394" s="169" t="s">
        <v>187</v>
      </c>
    </row>
    <row r="395" spans="2:65" s="1" customFormat="1" ht="24.2" customHeight="1">
      <c r="B395" s="32"/>
      <c r="C395" s="137" t="s">
        <v>515</v>
      </c>
      <c r="D395" s="137" t="s">
        <v>189</v>
      </c>
      <c r="E395" s="138" t="s">
        <v>516</v>
      </c>
      <c r="F395" s="139" t="s">
        <v>517</v>
      </c>
      <c r="G395" s="140" t="s">
        <v>245</v>
      </c>
      <c r="H395" s="141">
        <v>4</v>
      </c>
      <c r="I395" s="142"/>
      <c r="J395" s="143">
        <f>ROUND(I395*H395,2)</f>
        <v>0</v>
      </c>
      <c r="K395" s="144"/>
      <c r="L395" s="32"/>
      <c r="M395" s="145" t="s">
        <v>1</v>
      </c>
      <c r="N395" s="146" t="s">
        <v>39</v>
      </c>
      <c r="P395" s="147">
        <f>O395*H395</f>
        <v>0</v>
      </c>
      <c r="Q395" s="147">
        <v>0</v>
      </c>
      <c r="R395" s="147">
        <f>Q395*H395</f>
        <v>0</v>
      </c>
      <c r="S395" s="147">
        <v>0</v>
      </c>
      <c r="T395" s="148">
        <f>S395*H395</f>
        <v>0</v>
      </c>
      <c r="AR395" s="149" t="s">
        <v>193</v>
      </c>
      <c r="AT395" s="149" t="s">
        <v>189</v>
      </c>
      <c r="AU395" s="149" t="s">
        <v>84</v>
      </c>
      <c r="AY395" s="17" t="s">
        <v>187</v>
      </c>
      <c r="BE395" s="150">
        <f>IF(N395="základní",J395,0)</f>
        <v>0</v>
      </c>
      <c r="BF395" s="150">
        <f>IF(N395="snížená",J395,0)</f>
        <v>0</v>
      </c>
      <c r="BG395" s="150">
        <f>IF(N395="zákl. přenesená",J395,0)</f>
        <v>0</v>
      </c>
      <c r="BH395" s="150">
        <f>IF(N395="sníž. přenesená",J395,0)</f>
        <v>0</v>
      </c>
      <c r="BI395" s="150">
        <f>IF(N395="nulová",J395,0)</f>
        <v>0</v>
      </c>
      <c r="BJ395" s="17" t="s">
        <v>84</v>
      </c>
      <c r="BK395" s="150">
        <f>ROUND(I395*H395,2)</f>
        <v>0</v>
      </c>
      <c r="BL395" s="17" t="s">
        <v>193</v>
      </c>
      <c r="BM395" s="149" t="s">
        <v>3106</v>
      </c>
    </row>
    <row r="396" spans="2:65" s="1" customFormat="1" ht="24.2" customHeight="1">
      <c r="B396" s="32"/>
      <c r="C396" s="137" t="s">
        <v>519</v>
      </c>
      <c r="D396" s="137" t="s">
        <v>189</v>
      </c>
      <c r="E396" s="138" t="s">
        <v>520</v>
      </c>
      <c r="F396" s="139" t="s">
        <v>521</v>
      </c>
      <c r="G396" s="140" t="s">
        <v>217</v>
      </c>
      <c r="H396" s="141">
        <v>0.09</v>
      </c>
      <c r="I396" s="142"/>
      <c r="J396" s="143">
        <f>ROUND(I396*H396,2)</f>
        <v>0</v>
      </c>
      <c r="K396" s="144"/>
      <c r="L396" s="32"/>
      <c r="M396" s="145" t="s">
        <v>1</v>
      </c>
      <c r="N396" s="146" t="s">
        <v>39</v>
      </c>
      <c r="P396" s="147">
        <f>O396*H396</f>
        <v>0</v>
      </c>
      <c r="Q396" s="147">
        <v>0</v>
      </c>
      <c r="R396" s="147">
        <f>Q396*H396</f>
        <v>0</v>
      </c>
      <c r="S396" s="147">
        <v>0</v>
      </c>
      <c r="T396" s="148">
        <f>S396*H396</f>
        <v>0</v>
      </c>
      <c r="AR396" s="149" t="s">
        <v>193</v>
      </c>
      <c r="AT396" s="149" t="s">
        <v>189</v>
      </c>
      <c r="AU396" s="149" t="s">
        <v>84</v>
      </c>
      <c r="AY396" s="17" t="s">
        <v>187</v>
      </c>
      <c r="BE396" s="150">
        <f>IF(N396="základní",J396,0)</f>
        <v>0</v>
      </c>
      <c r="BF396" s="150">
        <f>IF(N396="snížená",J396,0)</f>
        <v>0</v>
      </c>
      <c r="BG396" s="150">
        <f>IF(N396="zákl. přenesená",J396,0)</f>
        <v>0</v>
      </c>
      <c r="BH396" s="150">
        <f>IF(N396="sníž. přenesená",J396,0)</f>
        <v>0</v>
      </c>
      <c r="BI396" s="150">
        <f>IF(N396="nulová",J396,0)</f>
        <v>0</v>
      </c>
      <c r="BJ396" s="17" t="s">
        <v>84</v>
      </c>
      <c r="BK396" s="150">
        <f>ROUND(I396*H396,2)</f>
        <v>0</v>
      </c>
      <c r="BL396" s="17" t="s">
        <v>193</v>
      </c>
      <c r="BM396" s="149" t="s">
        <v>3107</v>
      </c>
    </row>
    <row r="397" spans="2:65" s="12" customFormat="1" ht="11.25">
      <c r="B397" s="155"/>
      <c r="D397" s="151" t="s">
        <v>197</v>
      </c>
      <c r="E397" s="156" t="s">
        <v>1</v>
      </c>
      <c r="F397" s="157" t="s">
        <v>238</v>
      </c>
      <c r="H397" s="156" t="s">
        <v>1</v>
      </c>
      <c r="I397" s="158"/>
      <c r="L397" s="155"/>
      <c r="M397" s="159"/>
      <c r="T397" s="160"/>
      <c r="AT397" s="156" t="s">
        <v>197</v>
      </c>
      <c r="AU397" s="156" t="s">
        <v>84</v>
      </c>
      <c r="AV397" s="12" t="s">
        <v>80</v>
      </c>
      <c r="AW397" s="12" t="s">
        <v>30</v>
      </c>
      <c r="AX397" s="12" t="s">
        <v>73</v>
      </c>
      <c r="AY397" s="156" t="s">
        <v>187</v>
      </c>
    </row>
    <row r="398" spans="2:65" s="13" customFormat="1" ht="11.25">
      <c r="B398" s="161"/>
      <c r="D398" s="151" t="s">
        <v>197</v>
      </c>
      <c r="E398" s="162" t="s">
        <v>1</v>
      </c>
      <c r="F398" s="163" t="s">
        <v>523</v>
      </c>
      <c r="H398" s="164">
        <v>0.09</v>
      </c>
      <c r="I398" s="165"/>
      <c r="L398" s="161"/>
      <c r="M398" s="166"/>
      <c r="T398" s="167"/>
      <c r="AT398" s="162" t="s">
        <v>197</v>
      </c>
      <c r="AU398" s="162" t="s">
        <v>84</v>
      </c>
      <c r="AV398" s="13" t="s">
        <v>84</v>
      </c>
      <c r="AW398" s="13" t="s">
        <v>30</v>
      </c>
      <c r="AX398" s="13" t="s">
        <v>73</v>
      </c>
      <c r="AY398" s="162" t="s">
        <v>187</v>
      </c>
    </row>
    <row r="399" spans="2:65" s="14" customFormat="1" ht="11.25">
      <c r="B399" s="168"/>
      <c r="D399" s="151" t="s">
        <v>197</v>
      </c>
      <c r="E399" s="169" t="s">
        <v>1</v>
      </c>
      <c r="F399" s="170" t="s">
        <v>202</v>
      </c>
      <c r="H399" s="171">
        <v>0.09</v>
      </c>
      <c r="I399" s="172"/>
      <c r="L399" s="168"/>
      <c r="M399" s="173"/>
      <c r="T399" s="174"/>
      <c r="AT399" s="169" t="s">
        <v>197</v>
      </c>
      <c r="AU399" s="169" t="s">
        <v>84</v>
      </c>
      <c r="AV399" s="14" t="s">
        <v>193</v>
      </c>
      <c r="AW399" s="14" t="s">
        <v>30</v>
      </c>
      <c r="AX399" s="14" t="s">
        <v>80</v>
      </c>
      <c r="AY399" s="169" t="s">
        <v>187</v>
      </c>
    </row>
    <row r="400" spans="2:65" s="1" customFormat="1" ht="37.9" customHeight="1">
      <c r="B400" s="32"/>
      <c r="C400" s="137" t="s">
        <v>524</v>
      </c>
      <c r="D400" s="137" t="s">
        <v>189</v>
      </c>
      <c r="E400" s="138" t="s">
        <v>525</v>
      </c>
      <c r="F400" s="139" t="s">
        <v>526</v>
      </c>
      <c r="G400" s="140" t="s">
        <v>192</v>
      </c>
      <c r="H400" s="141">
        <v>0.48499999999999999</v>
      </c>
      <c r="I400" s="142"/>
      <c r="J400" s="143">
        <f>ROUND(I400*H400,2)</f>
        <v>0</v>
      </c>
      <c r="K400" s="144"/>
      <c r="L400" s="32"/>
      <c r="M400" s="145" t="s">
        <v>1</v>
      </c>
      <c r="N400" s="146" t="s">
        <v>39</v>
      </c>
      <c r="P400" s="147">
        <f>O400*H400</f>
        <v>0</v>
      </c>
      <c r="Q400" s="147">
        <v>0</v>
      </c>
      <c r="R400" s="147">
        <f>Q400*H400</f>
        <v>0</v>
      </c>
      <c r="S400" s="147">
        <v>0</v>
      </c>
      <c r="T400" s="148">
        <f>S400*H400</f>
        <v>0</v>
      </c>
      <c r="AR400" s="149" t="s">
        <v>193</v>
      </c>
      <c r="AT400" s="149" t="s">
        <v>189</v>
      </c>
      <c r="AU400" s="149" t="s">
        <v>84</v>
      </c>
      <c r="AY400" s="17" t="s">
        <v>187</v>
      </c>
      <c r="BE400" s="150">
        <f>IF(N400="základní",J400,0)</f>
        <v>0</v>
      </c>
      <c r="BF400" s="150">
        <f>IF(N400="snížená",J400,0)</f>
        <v>0</v>
      </c>
      <c r="BG400" s="150">
        <f>IF(N400="zákl. přenesená",J400,0)</f>
        <v>0</v>
      </c>
      <c r="BH400" s="150">
        <f>IF(N400="sníž. přenesená",J400,0)</f>
        <v>0</v>
      </c>
      <c r="BI400" s="150">
        <f>IF(N400="nulová",J400,0)</f>
        <v>0</v>
      </c>
      <c r="BJ400" s="17" t="s">
        <v>84</v>
      </c>
      <c r="BK400" s="150">
        <f>ROUND(I400*H400,2)</f>
        <v>0</v>
      </c>
      <c r="BL400" s="17" t="s">
        <v>193</v>
      </c>
      <c r="BM400" s="149" t="s">
        <v>3108</v>
      </c>
    </row>
    <row r="401" spans="2:65" s="12" customFormat="1" ht="11.25">
      <c r="B401" s="155"/>
      <c r="D401" s="151" t="s">
        <v>197</v>
      </c>
      <c r="E401" s="156" t="s">
        <v>1</v>
      </c>
      <c r="F401" s="157" t="s">
        <v>238</v>
      </c>
      <c r="H401" s="156" t="s">
        <v>1</v>
      </c>
      <c r="I401" s="158"/>
      <c r="L401" s="155"/>
      <c r="M401" s="159"/>
      <c r="T401" s="160"/>
      <c r="AT401" s="156" t="s">
        <v>197</v>
      </c>
      <c r="AU401" s="156" t="s">
        <v>84</v>
      </c>
      <c r="AV401" s="12" t="s">
        <v>80</v>
      </c>
      <c r="AW401" s="12" t="s">
        <v>30</v>
      </c>
      <c r="AX401" s="12" t="s">
        <v>73</v>
      </c>
      <c r="AY401" s="156" t="s">
        <v>187</v>
      </c>
    </row>
    <row r="402" spans="2:65" s="13" customFormat="1" ht="11.25">
      <c r="B402" s="161"/>
      <c r="D402" s="151" t="s">
        <v>197</v>
      </c>
      <c r="E402" s="162" t="s">
        <v>1</v>
      </c>
      <c r="F402" s="163" t="s">
        <v>528</v>
      </c>
      <c r="H402" s="164">
        <v>0.48499999999999999</v>
      </c>
      <c r="I402" s="165"/>
      <c r="L402" s="161"/>
      <c r="M402" s="166"/>
      <c r="T402" s="167"/>
      <c r="AT402" s="162" t="s">
        <v>197</v>
      </c>
      <c r="AU402" s="162" t="s">
        <v>84</v>
      </c>
      <c r="AV402" s="13" t="s">
        <v>84</v>
      </c>
      <c r="AW402" s="13" t="s">
        <v>30</v>
      </c>
      <c r="AX402" s="13" t="s">
        <v>73</v>
      </c>
      <c r="AY402" s="162" t="s">
        <v>187</v>
      </c>
    </row>
    <row r="403" spans="2:65" s="14" customFormat="1" ht="11.25">
      <c r="B403" s="168"/>
      <c r="D403" s="151" t="s">
        <v>197</v>
      </c>
      <c r="E403" s="169" t="s">
        <v>1</v>
      </c>
      <c r="F403" s="170" t="s">
        <v>202</v>
      </c>
      <c r="H403" s="171">
        <v>0.48499999999999999</v>
      </c>
      <c r="I403" s="172"/>
      <c r="L403" s="168"/>
      <c r="M403" s="173"/>
      <c r="T403" s="174"/>
      <c r="AT403" s="169" t="s">
        <v>197</v>
      </c>
      <c r="AU403" s="169" t="s">
        <v>84</v>
      </c>
      <c r="AV403" s="14" t="s">
        <v>193</v>
      </c>
      <c r="AW403" s="14" t="s">
        <v>30</v>
      </c>
      <c r="AX403" s="14" t="s">
        <v>80</v>
      </c>
      <c r="AY403" s="169" t="s">
        <v>187</v>
      </c>
    </row>
    <row r="404" spans="2:65" s="1" customFormat="1" ht="37.9" customHeight="1">
      <c r="B404" s="32"/>
      <c r="C404" s="137" t="s">
        <v>529</v>
      </c>
      <c r="D404" s="137" t="s">
        <v>189</v>
      </c>
      <c r="E404" s="138" t="s">
        <v>530</v>
      </c>
      <c r="F404" s="139" t="s">
        <v>531</v>
      </c>
      <c r="G404" s="140" t="s">
        <v>217</v>
      </c>
      <c r="H404" s="141">
        <v>7.6999999999999999E-2</v>
      </c>
      <c r="I404" s="142"/>
      <c r="J404" s="143">
        <f>ROUND(I404*H404,2)</f>
        <v>0</v>
      </c>
      <c r="K404" s="144"/>
      <c r="L404" s="32"/>
      <c r="M404" s="145" t="s">
        <v>1</v>
      </c>
      <c r="N404" s="146" t="s">
        <v>39</v>
      </c>
      <c r="P404" s="147">
        <f>O404*H404</f>
        <v>0</v>
      </c>
      <c r="Q404" s="147">
        <v>0</v>
      </c>
      <c r="R404" s="147">
        <f>Q404*H404</f>
        <v>0</v>
      </c>
      <c r="S404" s="147">
        <v>0</v>
      </c>
      <c r="T404" s="148">
        <f>S404*H404</f>
        <v>0</v>
      </c>
      <c r="AR404" s="149" t="s">
        <v>193</v>
      </c>
      <c r="AT404" s="149" t="s">
        <v>189</v>
      </c>
      <c r="AU404" s="149" t="s">
        <v>84</v>
      </c>
      <c r="AY404" s="17" t="s">
        <v>187</v>
      </c>
      <c r="BE404" s="150">
        <f>IF(N404="základní",J404,0)</f>
        <v>0</v>
      </c>
      <c r="BF404" s="150">
        <f>IF(N404="snížená",J404,0)</f>
        <v>0</v>
      </c>
      <c r="BG404" s="150">
        <f>IF(N404="zákl. přenesená",J404,0)</f>
        <v>0</v>
      </c>
      <c r="BH404" s="150">
        <f>IF(N404="sníž. přenesená",J404,0)</f>
        <v>0</v>
      </c>
      <c r="BI404" s="150">
        <f>IF(N404="nulová",J404,0)</f>
        <v>0</v>
      </c>
      <c r="BJ404" s="17" t="s">
        <v>84</v>
      </c>
      <c r="BK404" s="150">
        <f>ROUND(I404*H404,2)</f>
        <v>0</v>
      </c>
      <c r="BL404" s="17" t="s">
        <v>193</v>
      </c>
      <c r="BM404" s="149" t="s">
        <v>3109</v>
      </c>
    </row>
    <row r="405" spans="2:65" s="12" customFormat="1" ht="11.25">
      <c r="B405" s="155"/>
      <c r="D405" s="151" t="s">
        <v>197</v>
      </c>
      <c r="E405" s="156" t="s">
        <v>1</v>
      </c>
      <c r="F405" s="157" t="s">
        <v>238</v>
      </c>
      <c r="H405" s="156" t="s">
        <v>1</v>
      </c>
      <c r="I405" s="158"/>
      <c r="L405" s="155"/>
      <c r="M405" s="159"/>
      <c r="T405" s="160"/>
      <c r="AT405" s="156" t="s">
        <v>197</v>
      </c>
      <c r="AU405" s="156" t="s">
        <v>84</v>
      </c>
      <c r="AV405" s="12" t="s">
        <v>80</v>
      </c>
      <c r="AW405" s="12" t="s">
        <v>30</v>
      </c>
      <c r="AX405" s="12" t="s">
        <v>73</v>
      </c>
      <c r="AY405" s="156" t="s">
        <v>187</v>
      </c>
    </row>
    <row r="406" spans="2:65" s="13" customFormat="1" ht="11.25">
      <c r="B406" s="161"/>
      <c r="D406" s="151" t="s">
        <v>197</v>
      </c>
      <c r="E406" s="162" t="s">
        <v>1</v>
      </c>
      <c r="F406" s="163" t="s">
        <v>533</v>
      </c>
      <c r="H406" s="164">
        <v>7.6999999999999999E-2</v>
      </c>
      <c r="I406" s="165"/>
      <c r="L406" s="161"/>
      <c r="M406" s="166"/>
      <c r="T406" s="167"/>
      <c r="AT406" s="162" t="s">
        <v>197</v>
      </c>
      <c r="AU406" s="162" t="s">
        <v>84</v>
      </c>
      <c r="AV406" s="13" t="s">
        <v>84</v>
      </c>
      <c r="AW406" s="13" t="s">
        <v>30</v>
      </c>
      <c r="AX406" s="13" t="s">
        <v>73</v>
      </c>
      <c r="AY406" s="162" t="s">
        <v>187</v>
      </c>
    </row>
    <row r="407" spans="2:65" s="14" customFormat="1" ht="11.25">
      <c r="B407" s="168"/>
      <c r="D407" s="151" t="s">
        <v>197</v>
      </c>
      <c r="E407" s="169" t="s">
        <v>1</v>
      </c>
      <c r="F407" s="170" t="s">
        <v>202</v>
      </c>
      <c r="H407" s="171">
        <v>7.6999999999999999E-2</v>
      </c>
      <c r="I407" s="172"/>
      <c r="L407" s="168"/>
      <c r="M407" s="173"/>
      <c r="T407" s="174"/>
      <c r="AT407" s="169" t="s">
        <v>197</v>
      </c>
      <c r="AU407" s="169" t="s">
        <v>84</v>
      </c>
      <c r="AV407" s="14" t="s">
        <v>193</v>
      </c>
      <c r="AW407" s="14" t="s">
        <v>30</v>
      </c>
      <c r="AX407" s="14" t="s">
        <v>80</v>
      </c>
      <c r="AY407" s="169" t="s">
        <v>187</v>
      </c>
    </row>
    <row r="408" spans="2:65" s="1" customFormat="1" ht="37.9" customHeight="1">
      <c r="B408" s="32"/>
      <c r="C408" s="137" t="s">
        <v>534</v>
      </c>
      <c r="D408" s="137" t="s">
        <v>189</v>
      </c>
      <c r="E408" s="138" t="s">
        <v>535</v>
      </c>
      <c r="F408" s="139" t="s">
        <v>536</v>
      </c>
      <c r="G408" s="140" t="s">
        <v>245</v>
      </c>
      <c r="H408" s="141">
        <v>1.75</v>
      </c>
      <c r="I408" s="142"/>
      <c r="J408" s="143">
        <f>ROUND(I408*H408,2)</f>
        <v>0</v>
      </c>
      <c r="K408" s="144"/>
      <c r="L408" s="32"/>
      <c r="M408" s="145" t="s">
        <v>1</v>
      </c>
      <c r="N408" s="146" t="s">
        <v>39</v>
      </c>
      <c r="P408" s="147">
        <f>O408*H408</f>
        <v>0</v>
      </c>
      <c r="Q408" s="147">
        <v>0</v>
      </c>
      <c r="R408" s="147">
        <f>Q408*H408</f>
        <v>0</v>
      </c>
      <c r="S408" s="147">
        <v>0</v>
      </c>
      <c r="T408" s="148">
        <f>S408*H408</f>
        <v>0</v>
      </c>
      <c r="AR408" s="149" t="s">
        <v>193</v>
      </c>
      <c r="AT408" s="149" t="s">
        <v>189</v>
      </c>
      <c r="AU408" s="149" t="s">
        <v>84</v>
      </c>
      <c r="AY408" s="17" t="s">
        <v>187</v>
      </c>
      <c r="BE408" s="150">
        <f>IF(N408="základní",J408,0)</f>
        <v>0</v>
      </c>
      <c r="BF408" s="150">
        <f>IF(N408="snížená",J408,0)</f>
        <v>0</v>
      </c>
      <c r="BG408" s="150">
        <f>IF(N408="zákl. přenesená",J408,0)</f>
        <v>0</v>
      </c>
      <c r="BH408" s="150">
        <f>IF(N408="sníž. přenesená",J408,0)</f>
        <v>0</v>
      </c>
      <c r="BI408" s="150">
        <f>IF(N408="nulová",J408,0)</f>
        <v>0</v>
      </c>
      <c r="BJ408" s="17" t="s">
        <v>84</v>
      </c>
      <c r="BK408" s="150">
        <f>ROUND(I408*H408,2)</f>
        <v>0</v>
      </c>
      <c r="BL408" s="17" t="s">
        <v>193</v>
      </c>
      <c r="BM408" s="149" t="s">
        <v>3110</v>
      </c>
    </row>
    <row r="409" spans="2:65" s="12" customFormat="1" ht="11.25">
      <c r="B409" s="155"/>
      <c r="D409" s="151" t="s">
        <v>197</v>
      </c>
      <c r="E409" s="156" t="s">
        <v>1</v>
      </c>
      <c r="F409" s="157" t="s">
        <v>238</v>
      </c>
      <c r="H409" s="156" t="s">
        <v>1</v>
      </c>
      <c r="I409" s="158"/>
      <c r="L409" s="155"/>
      <c r="M409" s="159"/>
      <c r="T409" s="160"/>
      <c r="AT409" s="156" t="s">
        <v>197</v>
      </c>
      <c r="AU409" s="156" t="s">
        <v>84</v>
      </c>
      <c r="AV409" s="12" t="s">
        <v>80</v>
      </c>
      <c r="AW409" s="12" t="s">
        <v>30</v>
      </c>
      <c r="AX409" s="12" t="s">
        <v>73</v>
      </c>
      <c r="AY409" s="156" t="s">
        <v>187</v>
      </c>
    </row>
    <row r="410" spans="2:65" s="13" customFormat="1" ht="11.25">
      <c r="B410" s="161"/>
      <c r="D410" s="151" t="s">
        <v>197</v>
      </c>
      <c r="E410" s="162" t="s">
        <v>1</v>
      </c>
      <c r="F410" s="163" t="s">
        <v>538</v>
      </c>
      <c r="H410" s="164">
        <v>1.75</v>
      </c>
      <c r="I410" s="165"/>
      <c r="L410" s="161"/>
      <c r="M410" s="166"/>
      <c r="T410" s="167"/>
      <c r="AT410" s="162" t="s">
        <v>197</v>
      </c>
      <c r="AU410" s="162" t="s">
        <v>84</v>
      </c>
      <c r="AV410" s="13" t="s">
        <v>84</v>
      </c>
      <c r="AW410" s="13" t="s">
        <v>30</v>
      </c>
      <c r="AX410" s="13" t="s">
        <v>73</v>
      </c>
      <c r="AY410" s="162" t="s">
        <v>187</v>
      </c>
    </row>
    <row r="411" spans="2:65" s="14" customFormat="1" ht="11.25">
      <c r="B411" s="168"/>
      <c r="D411" s="151" t="s">
        <v>197</v>
      </c>
      <c r="E411" s="169" t="s">
        <v>1</v>
      </c>
      <c r="F411" s="170" t="s">
        <v>202</v>
      </c>
      <c r="H411" s="171">
        <v>1.75</v>
      </c>
      <c r="I411" s="172"/>
      <c r="L411" s="168"/>
      <c r="M411" s="173"/>
      <c r="T411" s="174"/>
      <c r="AT411" s="169" t="s">
        <v>197</v>
      </c>
      <c r="AU411" s="169" t="s">
        <v>84</v>
      </c>
      <c r="AV411" s="14" t="s">
        <v>193</v>
      </c>
      <c r="AW411" s="14" t="s">
        <v>30</v>
      </c>
      <c r="AX411" s="14" t="s">
        <v>80</v>
      </c>
      <c r="AY411" s="169" t="s">
        <v>187</v>
      </c>
    </row>
    <row r="412" spans="2:65" s="1" customFormat="1" ht="37.9" customHeight="1">
      <c r="B412" s="32"/>
      <c r="C412" s="137" t="s">
        <v>539</v>
      </c>
      <c r="D412" s="137" t="s">
        <v>189</v>
      </c>
      <c r="E412" s="138" t="s">
        <v>540</v>
      </c>
      <c r="F412" s="139" t="s">
        <v>541</v>
      </c>
      <c r="G412" s="140" t="s">
        <v>245</v>
      </c>
      <c r="H412" s="141">
        <v>1.75</v>
      </c>
      <c r="I412" s="142"/>
      <c r="J412" s="143">
        <f>ROUND(I412*H412,2)</f>
        <v>0</v>
      </c>
      <c r="K412" s="144"/>
      <c r="L412" s="32"/>
      <c r="M412" s="145" t="s">
        <v>1</v>
      </c>
      <c r="N412" s="146" t="s">
        <v>39</v>
      </c>
      <c r="P412" s="147">
        <f>O412*H412</f>
        <v>0</v>
      </c>
      <c r="Q412" s="147">
        <v>0</v>
      </c>
      <c r="R412" s="147">
        <f>Q412*H412</f>
        <v>0</v>
      </c>
      <c r="S412" s="147">
        <v>0</v>
      </c>
      <c r="T412" s="148">
        <f>S412*H412</f>
        <v>0</v>
      </c>
      <c r="AR412" s="149" t="s">
        <v>193</v>
      </c>
      <c r="AT412" s="149" t="s">
        <v>189</v>
      </c>
      <c r="AU412" s="149" t="s">
        <v>84</v>
      </c>
      <c r="AY412" s="17" t="s">
        <v>187</v>
      </c>
      <c r="BE412" s="150">
        <f>IF(N412="základní",J412,0)</f>
        <v>0</v>
      </c>
      <c r="BF412" s="150">
        <f>IF(N412="snížená",J412,0)</f>
        <v>0</v>
      </c>
      <c r="BG412" s="150">
        <f>IF(N412="zákl. přenesená",J412,0)</f>
        <v>0</v>
      </c>
      <c r="BH412" s="150">
        <f>IF(N412="sníž. přenesená",J412,0)</f>
        <v>0</v>
      </c>
      <c r="BI412" s="150">
        <f>IF(N412="nulová",J412,0)</f>
        <v>0</v>
      </c>
      <c r="BJ412" s="17" t="s">
        <v>84</v>
      </c>
      <c r="BK412" s="150">
        <f>ROUND(I412*H412,2)</f>
        <v>0</v>
      </c>
      <c r="BL412" s="17" t="s">
        <v>193</v>
      </c>
      <c r="BM412" s="149" t="s">
        <v>3111</v>
      </c>
    </row>
    <row r="413" spans="2:65" s="1" customFormat="1" ht="44.25" customHeight="1">
      <c r="B413" s="32"/>
      <c r="C413" s="137" t="s">
        <v>543</v>
      </c>
      <c r="D413" s="137" t="s">
        <v>189</v>
      </c>
      <c r="E413" s="138" t="s">
        <v>544</v>
      </c>
      <c r="F413" s="139" t="s">
        <v>545</v>
      </c>
      <c r="G413" s="140" t="s">
        <v>397</v>
      </c>
      <c r="H413" s="141">
        <v>14</v>
      </c>
      <c r="I413" s="142"/>
      <c r="J413" s="143">
        <f>ROUND(I413*H413,2)</f>
        <v>0</v>
      </c>
      <c r="K413" s="144"/>
      <c r="L413" s="32"/>
      <c r="M413" s="145" t="s">
        <v>1</v>
      </c>
      <c r="N413" s="146" t="s">
        <v>39</v>
      </c>
      <c r="P413" s="147">
        <f>O413*H413</f>
        <v>0</v>
      </c>
      <c r="Q413" s="147">
        <v>0</v>
      </c>
      <c r="R413" s="147">
        <f>Q413*H413</f>
        <v>0</v>
      </c>
      <c r="S413" s="147">
        <v>0</v>
      </c>
      <c r="T413" s="148">
        <f>S413*H413</f>
        <v>0</v>
      </c>
      <c r="AR413" s="149" t="s">
        <v>193</v>
      </c>
      <c r="AT413" s="149" t="s">
        <v>189</v>
      </c>
      <c r="AU413" s="149" t="s">
        <v>84</v>
      </c>
      <c r="AY413" s="17" t="s">
        <v>187</v>
      </c>
      <c r="BE413" s="150">
        <f>IF(N413="základní",J413,0)</f>
        <v>0</v>
      </c>
      <c r="BF413" s="150">
        <f>IF(N413="snížená",J413,0)</f>
        <v>0</v>
      </c>
      <c r="BG413" s="150">
        <f>IF(N413="zákl. přenesená",J413,0)</f>
        <v>0</v>
      </c>
      <c r="BH413" s="150">
        <f>IF(N413="sníž. přenesená",J413,0)</f>
        <v>0</v>
      </c>
      <c r="BI413" s="150">
        <f>IF(N413="nulová",J413,0)</f>
        <v>0</v>
      </c>
      <c r="BJ413" s="17" t="s">
        <v>84</v>
      </c>
      <c r="BK413" s="150">
        <f>ROUND(I413*H413,2)</f>
        <v>0</v>
      </c>
      <c r="BL413" s="17" t="s">
        <v>193</v>
      </c>
      <c r="BM413" s="149" t="s">
        <v>3112</v>
      </c>
    </row>
    <row r="414" spans="2:65" s="12" customFormat="1" ht="11.25">
      <c r="B414" s="155"/>
      <c r="D414" s="151" t="s">
        <v>197</v>
      </c>
      <c r="E414" s="156" t="s">
        <v>1</v>
      </c>
      <c r="F414" s="157" t="s">
        <v>238</v>
      </c>
      <c r="H414" s="156" t="s">
        <v>1</v>
      </c>
      <c r="I414" s="158"/>
      <c r="L414" s="155"/>
      <c r="M414" s="159"/>
      <c r="T414" s="160"/>
      <c r="AT414" s="156" t="s">
        <v>197</v>
      </c>
      <c r="AU414" s="156" t="s">
        <v>84</v>
      </c>
      <c r="AV414" s="12" t="s">
        <v>80</v>
      </c>
      <c r="AW414" s="12" t="s">
        <v>30</v>
      </c>
      <c r="AX414" s="12" t="s">
        <v>73</v>
      </c>
      <c r="AY414" s="156" t="s">
        <v>187</v>
      </c>
    </row>
    <row r="415" spans="2:65" s="13" customFormat="1" ht="11.25">
      <c r="B415" s="161"/>
      <c r="D415" s="151" t="s">
        <v>197</v>
      </c>
      <c r="E415" s="162" t="s">
        <v>1</v>
      </c>
      <c r="F415" s="163" t="s">
        <v>547</v>
      </c>
      <c r="H415" s="164">
        <v>14</v>
      </c>
      <c r="I415" s="165"/>
      <c r="L415" s="161"/>
      <c r="M415" s="166"/>
      <c r="T415" s="167"/>
      <c r="AT415" s="162" t="s">
        <v>197</v>
      </c>
      <c r="AU415" s="162" t="s">
        <v>84</v>
      </c>
      <c r="AV415" s="13" t="s">
        <v>84</v>
      </c>
      <c r="AW415" s="13" t="s">
        <v>30</v>
      </c>
      <c r="AX415" s="13" t="s">
        <v>73</v>
      </c>
      <c r="AY415" s="162" t="s">
        <v>187</v>
      </c>
    </row>
    <row r="416" spans="2:65" s="14" customFormat="1" ht="11.25">
      <c r="B416" s="168"/>
      <c r="D416" s="151" t="s">
        <v>197</v>
      </c>
      <c r="E416" s="169" t="s">
        <v>1</v>
      </c>
      <c r="F416" s="170" t="s">
        <v>202</v>
      </c>
      <c r="H416" s="171">
        <v>14</v>
      </c>
      <c r="I416" s="172"/>
      <c r="L416" s="168"/>
      <c r="M416" s="173"/>
      <c r="T416" s="174"/>
      <c r="AT416" s="169" t="s">
        <v>197</v>
      </c>
      <c r="AU416" s="169" t="s">
        <v>84</v>
      </c>
      <c r="AV416" s="14" t="s">
        <v>193</v>
      </c>
      <c r="AW416" s="14" t="s">
        <v>30</v>
      </c>
      <c r="AX416" s="14" t="s">
        <v>80</v>
      </c>
      <c r="AY416" s="169" t="s">
        <v>187</v>
      </c>
    </row>
    <row r="417" spans="2:65" s="1" customFormat="1" ht="33" customHeight="1">
      <c r="B417" s="32"/>
      <c r="C417" s="137" t="s">
        <v>548</v>
      </c>
      <c r="D417" s="137" t="s">
        <v>189</v>
      </c>
      <c r="E417" s="138" t="s">
        <v>549</v>
      </c>
      <c r="F417" s="139" t="s">
        <v>550</v>
      </c>
      <c r="G417" s="140" t="s">
        <v>245</v>
      </c>
      <c r="H417" s="141">
        <v>8.4</v>
      </c>
      <c r="I417" s="142"/>
      <c r="J417" s="143">
        <f>ROUND(I417*H417,2)</f>
        <v>0</v>
      </c>
      <c r="K417" s="144"/>
      <c r="L417" s="32"/>
      <c r="M417" s="145" t="s">
        <v>1</v>
      </c>
      <c r="N417" s="146" t="s">
        <v>39</v>
      </c>
      <c r="P417" s="147">
        <f>O417*H417</f>
        <v>0</v>
      </c>
      <c r="Q417" s="147">
        <v>0</v>
      </c>
      <c r="R417" s="147">
        <f>Q417*H417</f>
        <v>0</v>
      </c>
      <c r="S417" s="147">
        <v>0</v>
      </c>
      <c r="T417" s="148">
        <f>S417*H417</f>
        <v>0</v>
      </c>
      <c r="AR417" s="149" t="s">
        <v>193</v>
      </c>
      <c r="AT417" s="149" t="s">
        <v>189</v>
      </c>
      <c r="AU417" s="149" t="s">
        <v>84</v>
      </c>
      <c r="AY417" s="17" t="s">
        <v>187</v>
      </c>
      <c r="BE417" s="150">
        <f>IF(N417="základní",J417,0)</f>
        <v>0</v>
      </c>
      <c r="BF417" s="150">
        <f>IF(N417="snížená",J417,0)</f>
        <v>0</v>
      </c>
      <c r="BG417" s="150">
        <f>IF(N417="zákl. přenesená",J417,0)</f>
        <v>0</v>
      </c>
      <c r="BH417" s="150">
        <f>IF(N417="sníž. přenesená",J417,0)</f>
        <v>0</v>
      </c>
      <c r="BI417" s="150">
        <f>IF(N417="nulová",J417,0)</f>
        <v>0</v>
      </c>
      <c r="BJ417" s="17" t="s">
        <v>84</v>
      </c>
      <c r="BK417" s="150">
        <f>ROUND(I417*H417,2)</f>
        <v>0</v>
      </c>
      <c r="BL417" s="17" t="s">
        <v>193</v>
      </c>
      <c r="BM417" s="149" t="s">
        <v>3113</v>
      </c>
    </row>
    <row r="418" spans="2:65" s="1" customFormat="1" ht="29.25">
      <c r="B418" s="32"/>
      <c r="D418" s="151" t="s">
        <v>195</v>
      </c>
      <c r="F418" s="152" t="s">
        <v>552</v>
      </c>
      <c r="I418" s="153"/>
      <c r="L418" s="32"/>
      <c r="M418" s="154"/>
      <c r="T418" s="56"/>
      <c r="AT418" s="17" t="s">
        <v>195</v>
      </c>
      <c r="AU418" s="17" t="s">
        <v>84</v>
      </c>
    </row>
    <row r="419" spans="2:65" s="12" customFormat="1" ht="11.25">
      <c r="B419" s="155"/>
      <c r="D419" s="151" t="s">
        <v>197</v>
      </c>
      <c r="E419" s="156" t="s">
        <v>1</v>
      </c>
      <c r="F419" s="157" t="s">
        <v>238</v>
      </c>
      <c r="H419" s="156" t="s">
        <v>1</v>
      </c>
      <c r="I419" s="158"/>
      <c r="L419" s="155"/>
      <c r="M419" s="159"/>
      <c r="T419" s="160"/>
      <c r="AT419" s="156" t="s">
        <v>197</v>
      </c>
      <c r="AU419" s="156" t="s">
        <v>84</v>
      </c>
      <c r="AV419" s="12" t="s">
        <v>80</v>
      </c>
      <c r="AW419" s="12" t="s">
        <v>30</v>
      </c>
      <c r="AX419" s="12" t="s">
        <v>73</v>
      </c>
      <c r="AY419" s="156" t="s">
        <v>187</v>
      </c>
    </row>
    <row r="420" spans="2:65" s="13" customFormat="1" ht="11.25">
      <c r="B420" s="161"/>
      <c r="D420" s="151" t="s">
        <v>197</v>
      </c>
      <c r="E420" s="162" t="s">
        <v>1</v>
      </c>
      <c r="F420" s="163" t="s">
        <v>553</v>
      </c>
      <c r="H420" s="164">
        <v>8.4</v>
      </c>
      <c r="I420" s="165"/>
      <c r="L420" s="161"/>
      <c r="M420" s="166"/>
      <c r="T420" s="167"/>
      <c r="AT420" s="162" t="s">
        <v>197</v>
      </c>
      <c r="AU420" s="162" t="s">
        <v>84</v>
      </c>
      <c r="AV420" s="13" t="s">
        <v>84</v>
      </c>
      <c r="AW420" s="13" t="s">
        <v>30</v>
      </c>
      <c r="AX420" s="13" t="s">
        <v>73</v>
      </c>
      <c r="AY420" s="162" t="s">
        <v>187</v>
      </c>
    </row>
    <row r="421" spans="2:65" s="14" customFormat="1" ht="11.25">
      <c r="B421" s="168"/>
      <c r="D421" s="151" t="s">
        <v>197</v>
      </c>
      <c r="E421" s="169" t="s">
        <v>1</v>
      </c>
      <c r="F421" s="170" t="s">
        <v>202</v>
      </c>
      <c r="H421" s="171">
        <v>8.4</v>
      </c>
      <c r="I421" s="172"/>
      <c r="L421" s="168"/>
      <c r="M421" s="173"/>
      <c r="T421" s="174"/>
      <c r="AT421" s="169" t="s">
        <v>197</v>
      </c>
      <c r="AU421" s="169" t="s">
        <v>84</v>
      </c>
      <c r="AV421" s="14" t="s">
        <v>193</v>
      </c>
      <c r="AW421" s="14" t="s">
        <v>30</v>
      </c>
      <c r="AX421" s="14" t="s">
        <v>80</v>
      </c>
      <c r="AY421" s="169" t="s">
        <v>187</v>
      </c>
    </row>
    <row r="422" spans="2:65" s="1" customFormat="1" ht="33" customHeight="1">
      <c r="B422" s="32"/>
      <c r="C422" s="137" t="s">
        <v>554</v>
      </c>
      <c r="D422" s="137" t="s">
        <v>189</v>
      </c>
      <c r="E422" s="138" t="s">
        <v>555</v>
      </c>
      <c r="F422" s="139" t="s">
        <v>556</v>
      </c>
      <c r="G422" s="140" t="s">
        <v>245</v>
      </c>
      <c r="H422" s="141">
        <v>8.4</v>
      </c>
      <c r="I422" s="142"/>
      <c r="J422" s="143">
        <f>ROUND(I422*H422,2)</f>
        <v>0</v>
      </c>
      <c r="K422" s="144"/>
      <c r="L422" s="32"/>
      <c r="M422" s="145" t="s">
        <v>1</v>
      </c>
      <c r="N422" s="146" t="s">
        <v>39</v>
      </c>
      <c r="P422" s="147">
        <f>O422*H422</f>
        <v>0</v>
      </c>
      <c r="Q422" s="147">
        <v>0</v>
      </c>
      <c r="R422" s="147">
        <f>Q422*H422</f>
        <v>0</v>
      </c>
      <c r="S422" s="147">
        <v>0</v>
      </c>
      <c r="T422" s="148">
        <f>S422*H422</f>
        <v>0</v>
      </c>
      <c r="AR422" s="149" t="s">
        <v>193</v>
      </c>
      <c r="AT422" s="149" t="s">
        <v>189</v>
      </c>
      <c r="AU422" s="149" t="s">
        <v>84</v>
      </c>
      <c r="AY422" s="17" t="s">
        <v>187</v>
      </c>
      <c r="BE422" s="150">
        <f>IF(N422="základní",J422,0)</f>
        <v>0</v>
      </c>
      <c r="BF422" s="150">
        <f>IF(N422="snížená",J422,0)</f>
        <v>0</v>
      </c>
      <c r="BG422" s="150">
        <f>IF(N422="zákl. přenesená",J422,0)</f>
        <v>0</v>
      </c>
      <c r="BH422" s="150">
        <f>IF(N422="sníž. přenesená",J422,0)</f>
        <v>0</v>
      </c>
      <c r="BI422" s="150">
        <f>IF(N422="nulová",J422,0)</f>
        <v>0</v>
      </c>
      <c r="BJ422" s="17" t="s">
        <v>84</v>
      </c>
      <c r="BK422" s="150">
        <f>ROUND(I422*H422,2)</f>
        <v>0</v>
      </c>
      <c r="BL422" s="17" t="s">
        <v>193</v>
      </c>
      <c r="BM422" s="149" t="s">
        <v>3114</v>
      </c>
    </row>
    <row r="423" spans="2:65" s="1" customFormat="1" ht="29.25">
      <c r="B423" s="32"/>
      <c r="D423" s="151" t="s">
        <v>195</v>
      </c>
      <c r="F423" s="152" t="s">
        <v>552</v>
      </c>
      <c r="I423" s="153"/>
      <c r="L423" s="32"/>
      <c r="M423" s="154"/>
      <c r="T423" s="56"/>
      <c r="AT423" s="17" t="s">
        <v>195</v>
      </c>
      <c r="AU423" s="17" t="s">
        <v>84</v>
      </c>
    </row>
    <row r="424" spans="2:65" s="11" customFormat="1" ht="22.9" customHeight="1">
      <c r="B424" s="125"/>
      <c r="D424" s="126" t="s">
        <v>72</v>
      </c>
      <c r="E424" s="135" t="s">
        <v>221</v>
      </c>
      <c r="F424" s="135" t="s">
        <v>558</v>
      </c>
      <c r="I424" s="128"/>
      <c r="J424" s="136">
        <f>BK424</f>
        <v>0</v>
      </c>
      <c r="L424" s="125"/>
      <c r="M424" s="130"/>
      <c r="P424" s="131">
        <f>SUM(P425:P428)</f>
        <v>0</v>
      </c>
      <c r="R424" s="131">
        <f>SUM(R425:R428)</f>
        <v>0</v>
      </c>
      <c r="T424" s="132">
        <f>SUM(T425:T428)</f>
        <v>0</v>
      </c>
      <c r="AR424" s="126" t="s">
        <v>80</v>
      </c>
      <c r="AT424" s="133" t="s">
        <v>72</v>
      </c>
      <c r="AU424" s="133" t="s">
        <v>80</v>
      </c>
      <c r="AY424" s="126" t="s">
        <v>187</v>
      </c>
      <c r="BK424" s="134">
        <f>SUM(BK425:BK428)</f>
        <v>0</v>
      </c>
    </row>
    <row r="425" spans="2:65" s="1" customFormat="1" ht="24.2" customHeight="1">
      <c r="B425" s="32"/>
      <c r="C425" s="137" t="s">
        <v>559</v>
      </c>
      <c r="D425" s="137" t="s">
        <v>189</v>
      </c>
      <c r="E425" s="138" t="s">
        <v>560</v>
      </c>
      <c r="F425" s="139" t="s">
        <v>561</v>
      </c>
      <c r="G425" s="140" t="s">
        <v>245</v>
      </c>
      <c r="H425" s="141">
        <v>37.6</v>
      </c>
      <c r="I425" s="142"/>
      <c r="J425" s="143">
        <f>ROUND(I425*H425,2)</f>
        <v>0</v>
      </c>
      <c r="K425" s="144"/>
      <c r="L425" s="32"/>
      <c r="M425" s="145" t="s">
        <v>1</v>
      </c>
      <c r="N425" s="146" t="s">
        <v>39</v>
      </c>
      <c r="P425" s="147">
        <f>O425*H425</f>
        <v>0</v>
      </c>
      <c r="Q425" s="147">
        <v>0</v>
      </c>
      <c r="R425" s="147">
        <f>Q425*H425</f>
        <v>0</v>
      </c>
      <c r="S425" s="147">
        <v>0</v>
      </c>
      <c r="T425" s="148">
        <f>S425*H425</f>
        <v>0</v>
      </c>
      <c r="AR425" s="149" t="s">
        <v>193</v>
      </c>
      <c r="AT425" s="149" t="s">
        <v>189</v>
      </c>
      <c r="AU425" s="149" t="s">
        <v>84</v>
      </c>
      <c r="AY425" s="17" t="s">
        <v>187</v>
      </c>
      <c r="BE425" s="150">
        <f>IF(N425="základní",J425,0)</f>
        <v>0</v>
      </c>
      <c r="BF425" s="150">
        <f>IF(N425="snížená",J425,0)</f>
        <v>0</v>
      </c>
      <c r="BG425" s="150">
        <f>IF(N425="zákl. přenesená",J425,0)</f>
        <v>0</v>
      </c>
      <c r="BH425" s="150">
        <f>IF(N425="sníž. přenesená",J425,0)</f>
        <v>0</v>
      </c>
      <c r="BI425" s="150">
        <f>IF(N425="nulová",J425,0)</f>
        <v>0</v>
      </c>
      <c r="BJ425" s="17" t="s">
        <v>84</v>
      </c>
      <c r="BK425" s="150">
        <f>ROUND(I425*H425,2)</f>
        <v>0</v>
      </c>
      <c r="BL425" s="17" t="s">
        <v>193</v>
      </c>
      <c r="BM425" s="149" t="s">
        <v>3115</v>
      </c>
    </row>
    <row r="426" spans="2:65" s="12" customFormat="1" ht="11.25">
      <c r="B426" s="155"/>
      <c r="D426" s="151" t="s">
        <v>197</v>
      </c>
      <c r="E426" s="156" t="s">
        <v>1</v>
      </c>
      <c r="F426" s="157" t="s">
        <v>207</v>
      </c>
      <c r="H426" s="156" t="s">
        <v>1</v>
      </c>
      <c r="I426" s="158"/>
      <c r="L426" s="155"/>
      <c r="M426" s="159"/>
      <c r="T426" s="160"/>
      <c r="AT426" s="156" t="s">
        <v>197</v>
      </c>
      <c r="AU426" s="156" t="s">
        <v>84</v>
      </c>
      <c r="AV426" s="12" t="s">
        <v>80</v>
      </c>
      <c r="AW426" s="12" t="s">
        <v>30</v>
      </c>
      <c r="AX426" s="12" t="s">
        <v>73</v>
      </c>
      <c r="AY426" s="156" t="s">
        <v>187</v>
      </c>
    </row>
    <row r="427" spans="2:65" s="13" customFormat="1" ht="11.25">
      <c r="B427" s="161"/>
      <c r="D427" s="151" t="s">
        <v>197</v>
      </c>
      <c r="E427" s="162" t="s">
        <v>1</v>
      </c>
      <c r="F427" s="163" t="s">
        <v>563</v>
      </c>
      <c r="H427" s="164">
        <v>37.6</v>
      </c>
      <c r="I427" s="165"/>
      <c r="L427" s="161"/>
      <c r="M427" s="166"/>
      <c r="T427" s="167"/>
      <c r="AT427" s="162" t="s">
        <v>197</v>
      </c>
      <c r="AU427" s="162" t="s">
        <v>84</v>
      </c>
      <c r="AV427" s="13" t="s">
        <v>84</v>
      </c>
      <c r="AW427" s="13" t="s">
        <v>30</v>
      </c>
      <c r="AX427" s="13" t="s">
        <v>73</v>
      </c>
      <c r="AY427" s="162" t="s">
        <v>187</v>
      </c>
    </row>
    <row r="428" spans="2:65" s="14" customFormat="1" ht="11.25">
      <c r="B428" s="168"/>
      <c r="D428" s="151" t="s">
        <v>197</v>
      </c>
      <c r="E428" s="169" t="s">
        <v>1</v>
      </c>
      <c r="F428" s="170" t="s">
        <v>202</v>
      </c>
      <c r="H428" s="171">
        <v>37.6</v>
      </c>
      <c r="I428" s="172"/>
      <c r="L428" s="168"/>
      <c r="M428" s="173"/>
      <c r="T428" s="174"/>
      <c r="AT428" s="169" t="s">
        <v>197</v>
      </c>
      <c r="AU428" s="169" t="s">
        <v>84</v>
      </c>
      <c r="AV428" s="14" t="s">
        <v>193</v>
      </c>
      <c r="AW428" s="14" t="s">
        <v>30</v>
      </c>
      <c r="AX428" s="14" t="s">
        <v>80</v>
      </c>
      <c r="AY428" s="169" t="s">
        <v>187</v>
      </c>
    </row>
    <row r="429" spans="2:65" s="11" customFormat="1" ht="22.9" customHeight="1">
      <c r="B429" s="125"/>
      <c r="D429" s="126" t="s">
        <v>72</v>
      </c>
      <c r="E429" s="135" t="s">
        <v>226</v>
      </c>
      <c r="F429" s="135" t="s">
        <v>564</v>
      </c>
      <c r="I429" s="128"/>
      <c r="J429" s="136">
        <f>BK429</f>
        <v>0</v>
      </c>
      <c r="L429" s="125"/>
      <c r="M429" s="130"/>
      <c r="P429" s="131">
        <f>SUM(P430:P972)</f>
        <v>0</v>
      </c>
      <c r="R429" s="131">
        <f>SUM(R430:R972)</f>
        <v>0</v>
      </c>
      <c r="T429" s="132">
        <f>SUM(T430:T972)</f>
        <v>0</v>
      </c>
      <c r="AR429" s="126" t="s">
        <v>80</v>
      </c>
      <c r="AT429" s="133" t="s">
        <v>72</v>
      </c>
      <c r="AU429" s="133" t="s">
        <v>80</v>
      </c>
      <c r="AY429" s="126" t="s">
        <v>187</v>
      </c>
      <c r="BK429" s="134">
        <f>SUM(BK430:BK972)</f>
        <v>0</v>
      </c>
    </row>
    <row r="430" spans="2:65" s="1" customFormat="1" ht="33" customHeight="1">
      <c r="B430" s="32"/>
      <c r="C430" s="137" t="s">
        <v>565</v>
      </c>
      <c r="D430" s="137" t="s">
        <v>189</v>
      </c>
      <c r="E430" s="138" t="s">
        <v>566</v>
      </c>
      <c r="F430" s="139" t="s">
        <v>567</v>
      </c>
      <c r="G430" s="140" t="s">
        <v>245</v>
      </c>
      <c r="H430" s="141">
        <v>161.24</v>
      </c>
      <c r="I430" s="142"/>
      <c r="J430" s="143">
        <f>ROUND(I430*H430,2)</f>
        <v>0</v>
      </c>
      <c r="K430" s="144"/>
      <c r="L430" s="32"/>
      <c r="M430" s="145" t="s">
        <v>1</v>
      </c>
      <c r="N430" s="146" t="s">
        <v>39</v>
      </c>
      <c r="P430" s="147">
        <f>O430*H430</f>
        <v>0</v>
      </c>
      <c r="Q430" s="147">
        <v>0</v>
      </c>
      <c r="R430" s="147">
        <f>Q430*H430</f>
        <v>0</v>
      </c>
      <c r="S430" s="147">
        <v>0</v>
      </c>
      <c r="T430" s="148">
        <f>S430*H430</f>
        <v>0</v>
      </c>
      <c r="AR430" s="149" t="s">
        <v>193</v>
      </c>
      <c r="AT430" s="149" t="s">
        <v>189</v>
      </c>
      <c r="AU430" s="149" t="s">
        <v>84</v>
      </c>
      <c r="AY430" s="17" t="s">
        <v>187</v>
      </c>
      <c r="BE430" s="150">
        <f>IF(N430="základní",J430,0)</f>
        <v>0</v>
      </c>
      <c r="BF430" s="150">
        <f>IF(N430="snížená",J430,0)</f>
        <v>0</v>
      </c>
      <c r="BG430" s="150">
        <f>IF(N430="zákl. přenesená",J430,0)</f>
        <v>0</v>
      </c>
      <c r="BH430" s="150">
        <f>IF(N430="sníž. přenesená",J430,0)</f>
        <v>0</v>
      </c>
      <c r="BI430" s="150">
        <f>IF(N430="nulová",J430,0)</f>
        <v>0</v>
      </c>
      <c r="BJ430" s="17" t="s">
        <v>84</v>
      </c>
      <c r="BK430" s="150">
        <f>ROUND(I430*H430,2)</f>
        <v>0</v>
      </c>
      <c r="BL430" s="17" t="s">
        <v>193</v>
      </c>
      <c r="BM430" s="149" t="s">
        <v>3116</v>
      </c>
    </row>
    <row r="431" spans="2:65" s="12" customFormat="1" ht="11.25">
      <c r="B431" s="155"/>
      <c r="D431" s="151" t="s">
        <v>197</v>
      </c>
      <c r="E431" s="156" t="s">
        <v>1</v>
      </c>
      <c r="F431" s="157" t="s">
        <v>207</v>
      </c>
      <c r="H431" s="156" t="s">
        <v>1</v>
      </c>
      <c r="I431" s="158"/>
      <c r="L431" s="155"/>
      <c r="M431" s="159"/>
      <c r="T431" s="160"/>
      <c r="AT431" s="156" t="s">
        <v>197</v>
      </c>
      <c r="AU431" s="156" t="s">
        <v>84</v>
      </c>
      <c r="AV431" s="12" t="s">
        <v>80</v>
      </c>
      <c r="AW431" s="12" t="s">
        <v>30</v>
      </c>
      <c r="AX431" s="12" t="s">
        <v>73</v>
      </c>
      <c r="AY431" s="156" t="s">
        <v>187</v>
      </c>
    </row>
    <row r="432" spans="2:65" s="12" customFormat="1" ht="11.25">
      <c r="B432" s="155"/>
      <c r="D432" s="151" t="s">
        <v>197</v>
      </c>
      <c r="E432" s="156" t="s">
        <v>1</v>
      </c>
      <c r="F432" s="157" t="s">
        <v>400</v>
      </c>
      <c r="H432" s="156" t="s">
        <v>1</v>
      </c>
      <c r="I432" s="158"/>
      <c r="L432" s="155"/>
      <c r="M432" s="159"/>
      <c r="T432" s="160"/>
      <c r="AT432" s="156" t="s">
        <v>197</v>
      </c>
      <c r="AU432" s="156" t="s">
        <v>84</v>
      </c>
      <c r="AV432" s="12" t="s">
        <v>80</v>
      </c>
      <c r="AW432" s="12" t="s">
        <v>30</v>
      </c>
      <c r="AX432" s="12" t="s">
        <v>73</v>
      </c>
      <c r="AY432" s="156" t="s">
        <v>187</v>
      </c>
    </row>
    <row r="433" spans="2:65" s="13" customFormat="1" ht="22.5">
      <c r="B433" s="161"/>
      <c r="D433" s="151" t="s">
        <v>197</v>
      </c>
      <c r="E433" s="162" t="s">
        <v>1</v>
      </c>
      <c r="F433" s="163" t="s">
        <v>569</v>
      </c>
      <c r="H433" s="164">
        <v>150.25</v>
      </c>
      <c r="I433" s="165"/>
      <c r="L433" s="161"/>
      <c r="M433" s="166"/>
      <c r="T433" s="167"/>
      <c r="AT433" s="162" t="s">
        <v>197</v>
      </c>
      <c r="AU433" s="162" t="s">
        <v>84</v>
      </c>
      <c r="AV433" s="13" t="s">
        <v>84</v>
      </c>
      <c r="AW433" s="13" t="s">
        <v>30</v>
      </c>
      <c r="AX433" s="13" t="s">
        <v>73</v>
      </c>
      <c r="AY433" s="162" t="s">
        <v>187</v>
      </c>
    </row>
    <row r="434" spans="2:65" s="13" customFormat="1" ht="11.25">
      <c r="B434" s="161"/>
      <c r="D434" s="151" t="s">
        <v>197</v>
      </c>
      <c r="E434" s="162" t="s">
        <v>1</v>
      </c>
      <c r="F434" s="163" t="s">
        <v>570</v>
      </c>
      <c r="H434" s="164">
        <v>3.76</v>
      </c>
      <c r="I434" s="165"/>
      <c r="L434" s="161"/>
      <c r="M434" s="166"/>
      <c r="T434" s="167"/>
      <c r="AT434" s="162" t="s">
        <v>197</v>
      </c>
      <c r="AU434" s="162" t="s">
        <v>84</v>
      </c>
      <c r="AV434" s="13" t="s">
        <v>84</v>
      </c>
      <c r="AW434" s="13" t="s">
        <v>30</v>
      </c>
      <c r="AX434" s="13" t="s">
        <v>73</v>
      </c>
      <c r="AY434" s="162" t="s">
        <v>187</v>
      </c>
    </row>
    <row r="435" spans="2:65" s="12" customFormat="1" ht="11.25">
      <c r="B435" s="155"/>
      <c r="D435" s="151" t="s">
        <v>197</v>
      </c>
      <c r="E435" s="156" t="s">
        <v>1</v>
      </c>
      <c r="F435" s="157" t="s">
        <v>307</v>
      </c>
      <c r="H435" s="156" t="s">
        <v>1</v>
      </c>
      <c r="I435" s="158"/>
      <c r="L435" s="155"/>
      <c r="M435" s="159"/>
      <c r="T435" s="160"/>
      <c r="AT435" s="156" t="s">
        <v>197</v>
      </c>
      <c r="AU435" s="156" t="s">
        <v>84</v>
      </c>
      <c r="AV435" s="12" t="s">
        <v>80</v>
      </c>
      <c r="AW435" s="12" t="s">
        <v>30</v>
      </c>
      <c r="AX435" s="12" t="s">
        <v>73</v>
      </c>
      <c r="AY435" s="156" t="s">
        <v>187</v>
      </c>
    </row>
    <row r="436" spans="2:65" s="13" customFormat="1" ht="11.25">
      <c r="B436" s="161"/>
      <c r="D436" s="151" t="s">
        <v>197</v>
      </c>
      <c r="E436" s="162" t="s">
        <v>1</v>
      </c>
      <c r="F436" s="163" t="s">
        <v>571</v>
      </c>
      <c r="H436" s="164">
        <v>3.52</v>
      </c>
      <c r="I436" s="165"/>
      <c r="L436" s="161"/>
      <c r="M436" s="166"/>
      <c r="T436" s="167"/>
      <c r="AT436" s="162" t="s">
        <v>197</v>
      </c>
      <c r="AU436" s="162" t="s">
        <v>84</v>
      </c>
      <c r="AV436" s="13" t="s">
        <v>84</v>
      </c>
      <c r="AW436" s="13" t="s">
        <v>30</v>
      </c>
      <c r="AX436" s="13" t="s">
        <v>73</v>
      </c>
      <c r="AY436" s="162" t="s">
        <v>187</v>
      </c>
    </row>
    <row r="437" spans="2:65" s="12" customFormat="1" ht="11.25">
      <c r="B437" s="155"/>
      <c r="D437" s="151" t="s">
        <v>197</v>
      </c>
      <c r="E437" s="156" t="s">
        <v>1</v>
      </c>
      <c r="F437" s="157" t="s">
        <v>311</v>
      </c>
      <c r="H437" s="156" t="s">
        <v>1</v>
      </c>
      <c r="I437" s="158"/>
      <c r="L437" s="155"/>
      <c r="M437" s="159"/>
      <c r="T437" s="160"/>
      <c r="AT437" s="156" t="s">
        <v>197</v>
      </c>
      <c r="AU437" s="156" t="s">
        <v>84</v>
      </c>
      <c r="AV437" s="12" t="s">
        <v>80</v>
      </c>
      <c r="AW437" s="12" t="s">
        <v>30</v>
      </c>
      <c r="AX437" s="12" t="s">
        <v>73</v>
      </c>
      <c r="AY437" s="156" t="s">
        <v>187</v>
      </c>
    </row>
    <row r="438" spans="2:65" s="13" customFormat="1" ht="11.25">
      <c r="B438" s="161"/>
      <c r="D438" s="151" t="s">
        <v>197</v>
      </c>
      <c r="E438" s="162" t="s">
        <v>1</v>
      </c>
      <c r="F438" s="163" t="s">
        <v>572</v>
      </c>
      <c r="H438" s="164">
        <v>3.71</v>
      </c>
      <c r="I438" s="165"/>
      <c r="L438" s="161"/>
      <c r="M438" s="166"/>
      <c r="T438" s="167"/>
      <c r="AT438" s="162" t="s">
        <v>197</v>
      </c>
      <c r="AU438" s="162" t="s">
        <v>84</v>
      </c>
      <c r="AV438" s="13" t="s">
        <v>84</v>
      </c>
      <c r="AW438" s="13" t="s">
        <v>30</v>
      </c>
      <c r="AX438" s="13" t="s">
        <v>73</v>
      </c>
      <c r="AY438" s="162" t="s">
        <v>187</v>
      </c>
    </row>
    <row r="439" spans="2:65" s="14" customFormat="1" ht="11.25">
      <c r="B439" s="168"/>
      <c r="D439" s="151" t="s">
        <v>197</v>
      </c>
      <c r="E439" s="169" t="s">
        <v>1</v>
      </c>
      <c r="F439" s="170" t="s">
        <v>202</v>
      </c>
      <c r="H439" s="171">
        <v>161.24</v>
      </c>
      <c r="I439" s="172"/>
      <c r="L439" s="168"/>
      <c r="M439" s="173"/>
      <c r="T439" s="174"/>
      <c r="AT439" s="169" t="s">
        <v>197</v>
      </c>
      <c r="AU439" s="169" t="s">
        <v>84</v>
      </c>
      <c r="AV439" s="14" t="s">
        <v>193</v>
      </c>
      <c r="AW439" s="14" t="s">
        <v>30</v>
      </c>
      <c r="AX439" s="14" t="s">
        <v>80</v>
      </c>
      <c r="AY439" s="169" t="s">
        <v>187</v>
      </c>
    </row>
    <row r="440" spans="2:65" s="1" customFormat="1" ht="37.9" customHeight="1">
      <c r="B440" s="32"/>
      <c r="C440" s="137" t="s">
        <v>573</v>
      </c>
      <c r="D440" s="137" t="s">
        <v>189</v>
      </c>
      <c r="E440" s="138" t="s">
        <v>574</v>
      </c>
      <c r="F440" s="139" t="s">
        <v>575</v>
      </c>
      <c r="G440" s="140" t="s">
        <v>245</v>
      </c>
      <c r="H440" s="141">
        <v>27.62</v>
      </c>
      <c r="I440" s="142"/>
      <c r="J440" s="143">
        <f>ROUND(I440*H440,2)</f>
        <v>0</v>
      </c>
      <c r="K440" s="144"/>
      <c r="L440" s="32"/>
      <c r="M440" s="145" t="s">
        <v>1</v>
      </c>
      <c r="N440" s="146" t="s">
        <v>39</v>
      </c>
      <c r="P440" s="147">
        <f>O440*H440</f>
        <v>0</v>
      </c>
      <c r="Q440" s="147">
        <v>0</v>
      </c>
      <c r="R440" s="147">
        <f>Q440*H440</f>
        <v>0</v>
      </c>
      <c r="S440" s="147">
        <v>0</v>
      </c>
      <c r="T440" s="148">
        <f>S440*H440</f>
        <v>0</v>
      </c>
      <c r="AR440" s="149" t="s">
        <v>193</v>
      </c>
      <c r="AT440" s="149" t="s">
        <v>189</v>
      </c>
      <c r="AU440" s="149" t="s">
        <v>84</v>
      </c>
      <c r="AY440" s="17" t="s">
        <v>187</v>
      </c>
      <c r="BE440" s="150">
        <f>IF(N440="základní",J440,0)</f>
        <v>0</v>
      </c>
      <c r="BF440" s="150">
        <f>IF(N440="snížená",J440,0)</f>
        <v>0</v>
      </c>
      <c r="BG440" s="150">
        <f>IF(N440="zákl. přenesená",J440,0)</f>
        <v>0</v>
      </c>
      <c r="BH440" s="150">
        <f>IF(N440="sníž. přenesená",J440,0)</f>
        <v>0</v>
      </c>
      <c r="BI440" s="150">
        <f>IF(N440="nulová",J440,0)</f>
        <v>0</v>
      </c>
      <c r="BJ440" s="17" t="s">
        <v>84</v>
      </c>
      <c r="BK440" s="150">
        <f>ROUND(I440*H440,2)</f>
        <v>0</v>
      </c>
      <c r="BL440" s="17" t="s">
        <v>193</v>
      </c>
      <c r="BM440" s="149" t="s">
        <v>3117</v>
      </c>
    </row>
    <row r="441" spans="2:65" s="12" customFormat="1" ht="11.25">
      <c r="B441" s="155"/>
      <c r="D441" s="151" t="s">
        <v>197</v>
      </c>
      <c r="E441" s="156" t="s">
        <v>1</v>
      </c>
      <c r="F441" s="157" t="s">
        <v>207</v>
      </c>
      <c r="H441" s="156" t="s">
        <v>1</v>
      </c>
      <c r="I441" s="158"/>
      <c r="L441" s="155"/>
      <c r="M441" s="159"/>
      <c r="T441" s="160"/>
      <c r="AT441" s="156" t="s">
        <v>197</v>
      </c>
      <c r="AU441" s="156" t="s">
        <v>84</v>
      </c>
      <c r="AV441" s="12" t="s">
        <v>80</v>
      </c>
      <c r="AW441" s="12" t="s">
        <v>30</v>
      </c>
      <c r="AX441" s="12" t="s">
        <v>73</v>
      </c>
      <c r="AY441" s="156" t="s">
        <v>187</v>
      </c>
    </row>
    <row r="442" spans="2:65" s="12" customFormat="1" ht="11.25">
      <c r="B442" s="155"/>
      <c r="D442" s="151" t="s">
        <v>197</v>
      </c>
      <c r="E442" s="156" t="s">
        <v>1</v>
      </c>
      <c r="F442" s="157" t="s">
        <v>400</v>
      </c>
      <c r="H442" s="156" t="s">
        <v>1</v>
      </c>
      <c r="I442" s="158"/>
      <c r="L442" s="155"/>
      <c r="M442" s="159"/>
      <c r="T442" s="160"/>
      <c r="AT442" s="156" t="s">
        <v>197</v>
      </c>
      <c r="AU442" s="156" t="s">
        <v>84</v>
      </c>
      <c r="AV442" s="12" t="s">
        <v>80</v>
      </c>
      <c r="AW442" s="12" t="s">
        <v>30</v>
      </c>
      <c r="AX442" s="12" t="s">
        <v>73</v>
      </c>
      <c r="AY442" s="156" t="s">
        <v>187</v>
      </c>
    </row>
    <row r="443" spans="2:65" s="13" customFormat="1" ht="11.25">
      <c r="B443" s="161"/>
      <c r="D443" s="151" t="s">
        <v>197</v>
      </c>
      <c r="E443" s="162" t="s">
        <v>1</v>
      </c>
      <c r="F443" s="163" t="s">
        <v>570</v>
      </c>
      <c r="H443" s="164">
        <v>3.76</v>
      </c>
      <c r="I443" s="165"/>
      <c r="L443" s="161"/>
      <c r="M443" s="166"/>
      <c r="T443" s="167"/>
      <c r="AT443" s="162" t="s">
        <v>197</v>
      </c>
      <c r="AU443" s="162" t="s">
        <v>84</v>
      </c>
      <c r="AV443" s="13" t="s">
        <v>84</v>
      </c>
      <c r="AW443" s="13" t="s">
        <v>30</v>
      </c>
      <c r="AX443" s="13" t="s">
        <v>73</v>
      </c>
      <c r="AY443" s="162" t="s">
        <v>187</v>
      </c>
    </row>
    <row r="444" spans="2:65" s="12" customFormat="1" ht="11.25">
      <c r="B444" s="155"/>
      <c r="D444" s="151" t="s">
        <v>197</v>
      </c>
      <c r="E444" s="156" t="s">
        <v>1</v>
      </c>
      <c r="F444" s="157" t="s">
        <v>307</v>
      </c>
      <c r="H444" s="156" t="s">
        <v>1</v>
      </c>
      <c r="I444" s="158"/>
      <c r="L444" s="155"/>
      <c r="M444" s="159"/>
      <c r="T444" s="160"/>
      <c r="AT444" s="156" t="s">
        <v>197</v>
      </c>
      <c r="AU444" s="156" t="s">
        <v>84</v>
      </c>
      <c r="AV444" s="12" t="s">
        <v>80</v>
      </c>
      <c r="AW444" s="12" t="s">
        <v>30</v>
      </c>
      <c r="AX444" s="12" t="s">
        <v>73</v>
      </c>
      <c r="AY444" s="156" t="s">
        <v>187</v>
      </c>
    </row>
    <row r="445" spans="2:65" s="13" customFormat="1" ht="11.25">
      <c r="B445" s="161"/>
      <c r="D445" s="151" t="s">
        <v>197</v>
      </c>
      <c r="E445" s="162" t="s">
        <v>1</v>
      </c>
      <c r="F445" s="163" t="s">
        <v>577</v>
      </c>
      <c r="H445" s="164">
        <v>7.96</v>
      </c>
      <c r="I445" s="165"/>
      <c r="L445" s="161"/>
      <c r="M445" s="166"/>
      <c r="T445" s="167"/>
      <c r="AT445" s="162" t="s">
        <v>197</v>
      </c>
      <c r="AU445" s="162" t="s">
        <v>84</v>
      </c>
      <c r="AV445" s="13" t="s">
        <v>84</v>
      </c>
      <c r="AW445" s="13" t="s">
        <v>30</v>
      </c>
      <c r="AX445" s="13" t="s">
        <v>73</v>
      </c>
      <c r="AY445" s="162" t="s">
        <v>187</v>
      </c>
    </row>
    <row r="446" spans="2:65" s="12" customFormat="1" ht="11.25">
      <c r="B446" s="155"/>
      <c r="D446" s="151" t="s">
        <v>197</v>
      </c>
      <c r="E446" s="156" t="s">
        <v>1</v>
      </c>
      <c r="F446" s="157" t="s">
        <v>311</v>
      </c>
      <c r="H446" s="156" t="s">
        <v>1</v>
      </c>
      <c r="I446" s="158"/>
      <c r="L446" s="155"/>
      <c r="M446" s="159"/>
      <c r="T446" s="160"/>
      <c r="AT446" s="156" t="s">
        <v>197</v>
      </c>
      <c r="AU446" s="156" t="s">
        <v>84</v>
      </c>
      <c r="AV446" s="12" t="s">
        <v>80</v>
      </c>
      <c r="AW446" s="12" t="s">
        <v>30</v>
      </c>
      <c r="AX446" s="12" t="s">
        <v>73</v>
      </c>
      <c r="AY446" s="156" t="s">
        <v>187</v>
      </c>
    </row>
    <row r="447" spans="2:65" s="13" customFormat="1" ht="11.25">
      <c r="B447" s="161"/>
      <c r="D447" s="151" t="s">
        <v>197</v>
      </c>
      <c r="E447" s="162" t="s">
        <v>1</v>
      </c>
      <c r="F447" s="163" t="s">
        <v>578</v>
      </c>
      <c r="H447" s="164">
        <v>5.9</v>
      </c>
      <c r="I447" s="165"/>
      <c r="L447" s="161"/>
      <c r="M447" s="166"/>
      <c r="T447" s="167"/>
      <c r="AT447" s="162" t="s">
        <v>197</v>
      </c>
      <c r="AU447" s="162" t="s">
        <v>84</v>
      </c>
      <c r="AV447" s="13" t="s">
        <v>84</v>
      </c>
      <c r="AW447" s="13" t="s">
        <v>30</v>
      </c>
      <c r="AX447" s="13" t="s">
        <v>73</v>
      </c>
      <c r="AY447" s="162" t="s">
        <v>187</v>
      </c>
    </row>
    <row r="448" spans="2:65" s="15" customFormat="1" ht="11.25">
      <c r="B448" s="186"/>
      <c r="D448" s="151" t="s">
        <v>197</v>
      </c>
      <c r="E448" s="187" t="s">
        <v>1</v>
      </c>
      <c r="F448" s="188" t="s">
        <v>492</v>
      </c>
      <c r="H448" s="189">
        <v>17.619999999999997</v>
      </c>
      <c r="I448" s="190"/>
      <c r="L448" s="186"/>
      <c r="M448" s="191"/>
      <c r="T448" s="192"/>
      <c r="AT448" s="187" t="s">
        <v>197</v>
      </c>
      <c r="AU448" s="187" t="s">
        <v>84</v>
      </c>
      <c r="AV448" s="15" t="s">
        <v>210</v>
      </c>
      <c r="AW448" s="15" t="s">
        <v>30</v>
      </c>
      <c r="AX448" s="15" t="s">
        <v>73</v>
      </c>
      <c r="AY448" s="187" t="s">
        <v>187</v>
      </c>
    </row>
    <row r="449" spans="2:65" s="13" customFormat="1" ht="11.25">
      <c r="B449" s="161"/>
      <c r="D449" s="151" t="s">
        <v>197</v>
      </c>
      <c r="E449" s="162" t="s">
        <v>1</v>
      </c>
      <c r="F449" s="163" t="s">
        <v>579</v>
      </c>
      <c r="H449" s="164">
        <v>10</v>
      </c>
      <c r="I449" s="165"/>
      <c r="L449" s="161"/>
      <c r="M449" s="166"/>
      <c r="T449" s="167"/>
      <c r="AT449" s="162" t="s">
        <v>197</v>
      </c>
      <c r="AU449" s="162" t="s">
        <v>84</v>
      </c>
      <c r="AV449" s="13" t="s">
        <v>84</v>
      </c>
      <c r="AW449" s="13" t="s">
        <v>30</v>
      </c>
      <c r="AX449" s="13" t="s">
        <v>73</v>
      </c>
      <c r="AY449" s="162" t="s">
        <v>187</v>
      </c>
    </row>
    <row r="450" spans="2:65" s="14" customFormat="1" ht="11.25">
      <c r="B450" s="168"/>
      <c r="D450" s="151" t="s">
        <v>197</v>
      </c>
      <c r="E450" s="169" t="s">
        <v>1</v>
      </c>
      <c r="F450" s="170" t="s">
        <v>202</v>
      </c>
      <c r="H450" s="171">
        <v>27.619999999999997</v>
      </c>
      <c r="I450" s="172"/>
      <c r="L450" s="168"/>
      <c r="M450" s="173"/>
      <c r="T450" s="174"/>
      <c r="AT450" s="169" t="s">
        <v>197</v>
      </c>
      <c r="AU450" s="169" t="s">
        <v>84</v>
      </c>
      <c r="AV450" s="14" t="s">
        <v>193</v>
      </c>
      <c r="AW450" s="14" t="s">
        <v>30</v>
      </c>
      <c r="AX450" s="14" t="s">
        <v>80</v>
      </c>
      <c r="AY450" s="169" t="s">
        <v>187</v>
      </c>
    </row>
    <row r="451" spans="2:65" s="1" customFormat="1" ht="49.15" customHeight="1">
      <c r="B451" s="32"/>
      <c r="C451" s="137" t="s">
        <v>580</v>
      </c>
      <c r="D451" s="137" t="s">
        <v>189</v>
      </c>
      <c r="E451" s="138" t="s">
        <v>581</v>
      </c>
      <c r="F451" s="139" t="s">
        <v>582</v>
      </c>
      <c r="G451" s="140" t="s">
        <v>245</v>
      </c>
      <c r="H451" s="141">
        <v>10.99</v>
      </c>
      <c r="I451" s="142"/>
      <c r="J451" s="143">
        <f>ROUND(I451*H451,2)</f>
        <v>0</v>
      </c>
      <c r="K451" s="144"/>
      <c r="L451" s="32"/>
      <c r="M451" s="145" t="s">
        <v>1</v>
      </c>
      <c r="N451" s="146" t="s">
        <v>39</v>
      </c>
      <c r="P451" s="147">
        <f>O451*H451</f>
        <v>0</v>
      </c>
      <c r="Q451" s="147">
        <v>0</v>
      </c>
      <c r="R451" s="147">
        <f>Q451*H451</f>
        <v>0</v>
      </c>
      <c r="S451" s="147">
        <v>0</v>
      </c>
      <c r="T451" s="148">
        <f>S451*H451</f>
        <v>0</v>
      </c>
      <c r="AR451" s="149" t="s">
        <v>193</v>
      </c>
      <c r="AT451" s="149" t="s">
        <v>189</v>
      </c>
      <c r="AU451" s="149" t="s">
        <v>84</v>
      </c>
      <c r="AY451" s="17" t="s">
        <v>187</v>
      </c>
      <c r="BE451" s="150">
        <f>IF(N451="základní",J451,0)</f>
        <v>0</v>
      </c>
      <c r="BF451" s="150">
        <f>IF(N451="snížená",J451,0)</f>
        <v>0</v>
      </c>
      <c r="BG451" s="150">
        <f>IF(N451="zákl. přenesená",J451,0)</f>
        <v>0</v>
      </c>
      <c r="BH451" s="150">
        <f>IF(N451="sníž. přenesená",J451,0)</f>
        <v>0</v>
      </c>
      <c r="BI451" s="150">
        <f>IF(N451="nulová",J451,0)</f>
        <v>0</v>
      </c>
      <c r="BJ451" s="17" t="s">
        <v>84</v>
      </c>
      <c r="BK451" s="150">
        <f>ROUND(I451*H451,2)</f>
        <v>0</v>
      </c>
      <c r="BL451" s="17" t="s">
        <v>193</v>
      </c>
      <c r="BM451" s="149" t="s">
        <v>3118</v>
      </c>
    </row>
    <row r="452" spans="2:65" s="1" customFormat="1" ht="68.25">
      <c r="B452" s="32"/>
      <c r="D452" s="151" t="s">
        <v>195</v>
      </c>
      <c r="F452" s="152" t="s">
        <v>584</v>
      </c>
      <c r="I452" s="153"/>
      <c r="L452" s="32"/>
      <c r="M452" s="154"/>
      <c r="T452" s="56"/>
      <c r="AT452" s="17" t="s">
        <v>195</v>
      </c>
      <c r="AU452" s="17" t="s">
        <v>84</v>
      </c>
    </row>
    <row r="453" spans="2:65" s="12" customFormat="1" ht="11.25">
      <c r="B453" s="155"/>
      <c r="D453" s="151" t="s">
        <v>197</v>
      </c>
      <c r="E453" s="156" t="s">
        <v>1</v>
      </c>
      <c r="F453" s="157" t="s">
        <v>207</v>
      </c>
      <c r="H453" s="156" t="s">
        <v>1</v>
      </c>
      <c r="I453" s="158"/>
      <c r="L453" s="155"/>
      <c r="M453" s="159"/>
      <c r="T453" s="160"/>
      <c r="AT453" s="156" t="s">
        <v>197</v>
      </c>
      <c r="AU453" s="156" t="s">
        <v>84</v>
      </c>
      <c r="AV453" s="12" t="s">
        <v>80</v>
      </c>
      <c r="AW453" s="12" t="s">
        <v>30</v>
      </c>
      <c r="AX453" s="12" t="s">
        <v>73</v>
      </c>
      <c r="AY453" s="156" t="s">
        <v>187</v>
      </c>
    </row>
    <row r="454" spans="2:65" s="12" customFormat="1" ht="11.25">
      <c r="B454" s="155"/>
      <c r="D454" s="151" t="s">
        <v>197</v>
      </c>
      <c r="E454" s="156" t="s">
        <v>1</v>
      </c>
      <c r="F454" s="157" t="s">
        <v>400</v>
      </c>
      <c r="H454" s="156" t="s">
        <v>1</v>
      </c>
      <c r="I454" s="158"/>
      <c r="L454" s="155"/>
      <c r="M454" s="159"/>
      <c r="T454" s="160"/>
      <c r="AT454" s="156" t="s">
        <v>197</v>
      </c>
      <c r="AU454" s="156" t="s">
        <v>84</v>
      </c>
      <c r="AV454" s="12" t="s">
        <v>80</v>
      </c>
      <c r="AW454" s="12" t="s">
        <v>30</v>
      </c>
      <c r="AX454" s="12" t="s">
        <v>73</v>
      </c>
      <c r="AY454" s="156" t="s">
        <v>187</v>
      </c>
    </row>
    <row r="455" spans="2:65" s="13" customFormat="1" ht="11.25">
      <c r="B455" s="161"/>
      <c r="D455" s="151" t="s">
        <v>197</v>
      </c>
      <c r="E455" s="162" t="s">
        <v>1</v>
      </c>
      <c r="F455" s="163" t="s">
        <v>570</v>
      </c>
      <c r="H455" s="164">
        <v>3.76</v>
      </c>
      <c r="I455" s="165"/>
      <c r="L455" s="161"/>
      <c r="M455" s="166"/>
      <c r="T455" s="167"/>
      <c r="AT455" s="162" t="s">
        <v>197</v>
      </c>
      <c r="AU455" s="162" t="s">
        <v>84</v>
      </c>
      <c r="AV455" s="13" t="s">
        <v>84</v>
      </c>
      <c r="AW455" s="13" t="s">
        <v>30</v>
      </c>
      <c r="AX455" s="13" t="s">
        <v>73</v>
      </c>
      <c r="AY455" s="162" t="s">
        <v>187</v>
      </c>
    </row>
    <row r="456" spans="2:65" s="12" customFormat="1" ht="11.25">
      <c r="B456" s="155"/>
      <c r="D456" s="151" t="s">
        <v>197</v>
      </c>
      <c r="E456" s="156" t="s">
        <v>1</v>
      </c>
      <c r="F456" s="157" t="s">
        <v>307</v>
      </c>
      <c r="H456" s="156" t="s">
        <v>1</v>
      </c>
      <c r="I456" s="158"/>
      <c r="L456" s="155"/>
      <c r="M456" s="159"/>
      <c r="T456" s="160"/>
      <c r="AT456" s="156" t="s">
        <v>197</v>
      </c>
      <c r="AU456" s="156" t="s">
        <v>84</v>
      </c>
      <c r="AV456" s="12" t="s">
        <v>80</v>
      </c>
      <c r="AW456" s="12" t="s">
        <v>30</v>
      </c>
      <c r="AX456" s="12" t="s">
        <v>73</v>
      </c>
      <c r="AY456" s="156" t="s">
        <v>187</v>
      </c>
    </row>
    <row r="457" spans="2:65" s="13" customFormat="1" ht="11.25">
      <c r="B457" s="161"/>
      <c r="D457" s="151" t="s">
        <v>197</v>
      </c>
      <c r="E457" s="162" t="s">
        <v>1</v>
      </c>
      <c r="F457" s="163" t="s">
        <v>571</v>
      </c>
      <c r="H457" s="164">
        <v>3.52</v>
      </c>
      <c r="I457" s="165"/>
      <c r="L457" s="161"/>
      <c r="M457" s="166"/>
      <c r="T457" s="167"/>
      <c r="AT457" s="162" t="s">
        <v>197</v>
      </c>
      <c r="AU457" s="162" t="s">
        <v>84</v>
      </c>
      <c r="AV457" s="13" t="s">
        <v>84</v>
      </c>
      <c r="AW457" s="13" t="s">
        <v>30</v>
      </c>
      <c r="AX457" s="13" t="s">
        <v>73</v>
      </c>
      <c r="AY457" s="162" t="s">
        <v>187</v>
      </c>
    </row>
    <row r="458" spans="2:65" s="12" customFormat="1" ht="11.25">
      <c r="B458" s="155"/>
      <c r="D458" s="151" t="s">
        <v>197</v>
      </c>
      <c r="E458" s="156" t="s">
        <v>1</v>
      </c>
      <c r="F458" s="157" t="s">
        <v>311</v>
      </c>
      <c r="H458" s="156" t="s">
        <v>1</v>
      </c>
      <c r="I458" s="158"/>
      <c r="L458" s="155"/>
      <c r="M458" s="159"/>
      <c r="T458" s="160"/>
      <c r="AT458" s="156" t="s">
        <v>197</v>
      </c>
      <c r="AU458" s="156" t="s">
        <v>84</v>
      </c>
      <c r="AV458" s="12" t="s">
        <v>80</v>
      </c>
      <c r="AW458" s="12" t="s">
        <v>30</v>
      </c>
      <c r="AX458" s="12" t="s">
        <v>73</v>
      </c>
      <c r="AY458" s="156" t="s">
        <v>187</v>
      </c>
    </row>
    <row r="459" spans="2:65" s="13" customFormat="1" ht="11.25">
      <c r="B459" s="161"/>
      <c r="D459" s="151" t="s">
        <v>197</v>
      </c>
      <c r="E459" s="162" t="s">
        <v>1</v>
      </c>
      <c r="F459" s="163" t="s">
        <v>572</v>
      </c>
      <c r="H459" s="164">
        <v>3.71</v>
      </c>
      <c r="I459" s="165"/>
      <c r="L459" s="161"/>
      <c r="M459" s="166"/>
      <c r="T459" s="167"/>
      <c r="AT459" s="162" t="s">
        <v>197</v>
      </c>
      <c r="AU459" s="162" t="s">
        <v>84</v>
      </c>
      <c r="AV459" s="13" t="s">
        <v>84</v>
      </c>
      <c r="AW459" s="13" t="s">
        <v>30</v>
      </c>
      <c r="AX459" s="13" t="s">
        <v>73</v>
      </c>
      <c r="AY459" s="162" t="s">
        <v>187</v>
      </c>
    </row>
    <row r="460" spans="2:65" s="14" customFormat="1" ht="11.25">
      <c r="B460" s="168"/>
      <c r="D460" s="151" t="s">
        <v>197</v>
      </c>
      <c r="E460" s="169" t="s">
        <v>1</v>
      </c>
      <c r="F460" s="170" t="s">
        <v>202</v>
      </c>
      <c r="H460" s="171">
        <v>10.989999999999998</v>
      </c>
      <c r="I460" s="172"/>
      <c r="L460" s="168"/>
      <c r="M460" s="173"/>
      <c r="T460" s="174"/>
      <c r="AT460" s="169" t="s">
        <v>197</v>
      </c>
      <c r="AU460" s="169" t="s">
        <v>84</v>
      </c>
      <c r="AV460" s="14" t="s">
        <v>193</v>
      </c>
      <c r="AW460" s="14" t="s">
        <v>30</v>
      </c>
      <c r="AX460" s="14" t="s">
        <v>80</v>
      </c>
      <c r="AY460" s="169" t="s">
        <v>187</v>
      </c>
    </row>
    <row r="461" spans="2:65" s="1" customFormat="1" ht="55.5" customHeight="1">
      <c r="B461" s="32"/>
      <c r="C461" s="137" t="s">
        <v>585</v>
      </c>
      <c r="D461" s="137" t="s">
        <v>189</v>
      </c>
      <c r="E461" s="138" t="s">
        <v>586</v>
      </c>
      <c r="F461" s="139" t="s">
        <v>587</v>
      </c>
      <c r="G461" s="140" t="s">
        <v>245</v>
      </c>
      <c r="H461" s="141">
        <v>150.25</v>
      </c>
      <c r="I461" s="142"/>
      <c r="J461" s="143">
        <f>ROUND(I461*H461,2)</f>
        <v>0</v>
      </c>
      <c r="K461" s="144"/>
      <c r="L461" s="32"/>
      <c r="M461" s="145" t="s">
        <v>1</v>
      </c>
      <c r="N461" s="146" t="s">
        <v>39</v>
      </c>
      <c r="P461" s="147">
        <f>O461*H461</f>
        <v>0</v>
      </c>
      <c r="Q461" s="147">
        <v>0</v>
      </c>
      <c r="R461" s="147">
        <f>Q461*H461</f>
        <v>0</v>
      </c>
      <c r="S461" s="147">
        <v>0</v>
      </c>
      <c r="T461" s="148">
        <f>S461*H461</f>
        <v>0</v>
      </c>
      <c r="AR461" s="149" t="s">
        <v>193</v>
      </c>
      <c r="AT461" s="149" t="s">
        <v>189</v>
      </c>
      <c r="AU461" s="149" t="s">
        <v>84</v>
      </c>
      <c r="AY461" s="17" t="s">
        <v>187</v>
      </c>
      <c r="BE461" s="150">
        <f>IF(N461="základní",J461,0)</f>
        <v>0</v>
      </c>
      <c r="BF461" s="150">
        <f>IF(N461="snížená",J461,0)</f>
        <v>0</v>
      </c>
      <c r="BG461" s="150">
        <f>IF(N461="zákl. přenesená",J461,0)</f>
        <v>0</v>
      </c>
      <c r="BH461" s="150">
        <f>IF(N461="sníž. přenesená",J461,0)</f>
        <v>0</v>
      </c>
      <c r="BI461" s="150">
        <f>IF(N461="nulová",J461,0)</f>
        <v>0</v>
      </c>
      <c r="BJ461" s="17" t="s">
        <v>84</v>
      </c>
      <c r="BK461" s="150">
        <f>ROUND(I461*H461,2)</f>
        <v>0</v>
      </c>
      <c r="BL461" s="17" t="s">
        <v>193</v>
      </c>
      <c r="BM461" s="149" t="s">
        <v>3119</v>
      </c>
    </row>
    <row r="462" spans="2:65" s="1" customFormat="1" ht="68.25">
      <c r="B462" s="32"/>
      <c r="D462" s="151" t="s">
        <v>195</v>
      </c>
      <c r="F462" s="152" t="s">
        <v>584</v>
      </c>
      <c r="I462" s="153"/>
      <c r="L462" s="32"/>
      <c r="M462" s="154"/>
      <c r="T462" s="56"/>
      <c r="AT462" s="17" t="s">
        <v>195</v>
      </c>
      <c r="AU462" s="17" t="s">
        <v>84</v>
      </c>
    </row>
    <row r="463" spans="2:65" s="12" customFormat="1" ht="11.25">
      <c r="B463" s="155"/>
      <c r="D463" s="151" t="s">
        <v>197</v>
      </c>
      <c r="E463" s="156" t="s">
        <v>1</v>
      </c>
      <c r="F463" s="157" t="s">
        <v>207</v>
      </c>
      <c r="H463" s="156" t="s">
        <v>1</v>
      </c>
      <c r="I463" s="158"/>
      <c r="L463" s="155"/>
      <c r="M463" s="159"/>
      <c r="T463" s="160"/>
      <c r="AT463" s="156" t="s">
        <v>197</v>
      </c>
      <c r="AU463" s="156" t="s">
        <v>84</v>
      </c>
      <c r="AV463" s="12" t="s">
        <v>80</v>
      </c>
      <c r="AW463" s="12" t="s">
        <v>30</v>
      </c>
      <c r="AX463" s="12" t="s">
        <v>73</v>
      </c>
      <c r="AY463" s="156" t="s">
        <v>187</v>
      </c>
    </row>
    <row r="464" spans="2:65" s="12" customFormat="1" ht="11.25">
      <c r="B464" s="155"/>
      <c r="D464" s="151" t="s">
        <v>197</v>
      </c>
      <c r="E464" s="156" t="s">
        <v>1</v>
      </c>
      <c r="F464" s="157" t="s">
        <v>400</v>
      </c>
      <c r="H464" s="156" t="s">
        <v>1</v>
      </c>
      <c r="I464" s="158"/>
      <c r="L464" s="155"/>
      <c r="M464" s="159"/>
      <c r="T464" s="160"/>
      <c r="AT464" s="156" t="s">
        <v>197</v>
      </c>
      <c r="AU464" s="156" t="s">
        <v>84</v>
      </c>
      <c r="AV464" s="12" t="s">
        <v>80</v>
      </c>
      <c r="AW464" s="12" t="s">
        <v>30</v>
      </c>
      <c r="AX464" s="12" t="s">
        <v>73</v>
      </c>
      <c r="AY464" s="156" t="s">
        <v>187</v>
      </c>
    </row>
    <row r="465" spans="2:65" s="13" customFormat="1" ht="22.5">
      <c r="B465" s="161"/>
      <c r="D465" s="151" t="s">
        <v>197</v>
      </c>
      <c r="E465" s="162" t="s">
        <v>1</v>
      </c>
      <c r="F465" s="163" t="s">
        <v>569</v>
      </c>
      <c r="H465" s="164">
        <v>150.25</v>
      </c>
      <c r="I465" s="165"/>
      <c r="L465" s="161"/>
      <c r="M465" s="166"/>
      <c r="T465" s="167"/>
      <c r="AT465" s="162" t="s">
        <v>197</v>
      </c>
      <c r="AU465" s="162" t="s">
        <v>84</v>
      </c>
      <c r="AV465" s="13" t="s">
        <v>84</v>
      </c>
      <c r="AW465" s="13" t="s">
        <v>30</v>
      </c>
      <c r="AX465" s="13" t="s">
        <v>73</v>
      </c>
      <c r="AY465" s="162" t="s">
        <v>187</v>
      </c>
    </row>
    <row r="466" spans="2:65" s="14" customFormat="1" ht="11.25">
      <c r="B466" s="168"/>
      <c r="D466" s="151" t="s">
        <v>197</v>
      </c>
      <c r="E466" s="169" t="s">
        <v>1</v>
      </c>
      <c r="F466" s="170" t="s">
        <v>202</v>
      </c>
      <c r="H466" s="171">
        <v>150.25</v>
      </c>
      <c r="I466" s="172"/>
      <c r="L466" s="168"/>
      <c r="M466" s="173"/>
      <c r="T466" s="174"/>
      <c r="AT466" s="169" t="s">
        <v>197</v>
      </c>
      <c r="AU466" s="169" t="s">
        <v>84</v>
      </c>
      <c r="AV466" s="14" t="s">
        <v>193</v>
      </c>
      <c r="AW466" s="14" t="s">
        <v>30</v>
      </c>
      <c r="AX466" s="14" t="s">
        <v>80</v>
      </c>
      <c r="AY466" s="169" t="s">
        <v>187</v>
      </c>
    </row>
    <row r="467" spans="2:65" s="1" customFormat="1" ht="55.5" customHeight="1">
      <c r="B467" s="32"/>
      <c r="C467" s="137" t="s">
        <v>589</v>
      </c>
      <c r="D467" s="137" t="s">
        <v>189</v>
      </c>
      <c r="E467" s="138" t="s">
        <v>590</v>
      </c>
      <c r="F467" s="139" t="s">
        <v>591</v>
      </c>
      <c r="G467" s="140" t="s">
        <v>245</v>
      </c>
      <c r="H467" s="141">
        <v>27.62</v>
      </c>
      <c r="I467" s="142"/>
      <c r="J467" s="143">
        <f>ROUND(I467*H467,2)</f>
        <v>0</v>
      </c>
      <c r="K467" s="144"/>
      <c r="L467" s="32"/>
      <c r="M467" s="145" t="s">
        <v>1</v>
      </c>
      <c r="N467" s="146" t="s">
        <v>39</v>
      </c>
      <c r="P467" s="147">
        <f>O467*H467</f>
        <v>0</v>
      </c>
      <c r="Q467" s="147">
        <v>0</v>
      </c>
      <c r="R467" s="147">
        <f>Q467*H467</f>
        <v>0</v>
      </c>
      <c r="S467" s="147">
        <v>0</v>
      </c>
      <c r="T467" s="148">
        <f>S467*H467</f>
        <v>0</v>
      </c>
      <c r="AR467" s="149" t="s">
        <v>193</v>
      </c>
      <c r="AT467" s="149" t="s">
        <v>189</v>
      </c>
      <c r="AU467" s="149" t="s">
        <v>84</v>
      </c>
      <c r="AY467" s="17" t="s">
        <v>187</v>
      </c>
      <c r="BE467" s="150">
        <f>IF(N467="základní",J467,0)</f>
        <v>0</v>
      </c>
      <c r="BF467" s="150">
        <f>IF(N467="snížená",J467,0)</f>
        <v>0</v>
      </c>
      <c r="BG467" s="150">
        <f>IF(N467="zákl. přenesená",J467,0)</f>
        <v>0</v>
      </c>
      <c r="BH467" s="150">
        <f>IF(N467="sníž. přenesená",J467,0)</f>
        <v>0</v>
      </c>
      <c r="BI467" s="150">
        <f>IF(N467="nulová",J467,0)</f>
        <v>0</v>
      </c>
      <c r="BJ467" s="17" t="s">
        <v>84</v>
      </c>
      <c r="BK467" s="150">
        <f>ROUND(I467*H467,2)</f>
        <v>0</v>
      </c>
      <c r="BL467" s="17" t="s">
        <v>193</v>
      </c>
      <c r="BM467" s="149" t="s">
        <v>3120</v>
      </c>
    </row>
    <row r="468" spans="2:65" s="1" customFormat="1" ht="68.25">
      <c r="B468" s="32"/>
      <c r="D468" s="151" t="s">
        <v>195</v>
      </c>
      <c r="F468" s="152" t="s">
        <v>584</v>
      </c>
      <c r="I468" s="153"/>
      <c r="L468" s="32"/>
      <c r="M468" s="154"/>
      <c r="T468" s="56"/>
      <c r="AT468" s="17" t="s">
        <v>195</v>
      </c>
      <c r="AU468" s="17" t="s">
        <v>84</v>
      </c>
    </row>
    <row r="469" spans="2:65" s="12" customFormat="1" ht="11.25">
      <c r="B469" s="155"/>
      <c r="D469" s="151" t="s">
        <v>197</v>
      </c>
      <c r="E469" s="156" t="s">
        <v>1</v>
      </c>
      <c r="F469" s="157" t="s">
        <v>207</v>
      </c>
      <c r="H469" s="156" t="s">
        <v>1</v>
      </c>
      <c r="I469" s="158"/>
      <c r="L469" s="155"/>
      <c r="M469" s="159"/>
      <c r="T469" s="160"/>
      <c r="AT469" s="156" t="s">
        <v>197</v>
      </c>
      <c r="AU469" s="156" t="s">
        <v>84</v>
      </c>
      <c r="AV469" s="12" t="s">
        <v>80</v>
      </c>
      <c r="AW469" s="12" t="s">
        <v>30</v>
      </c>
      <c r="AX469" s="12" t="s">
        <v>73</v>
      </c>
      <c r="AY469" s="156" t="s">
        <v>187</v>
      </c>
    </row>
    <row r="470" spans="2:65" s="12" customFormat="1" ht="11.25">
      <c r="B470" s="155"/>
      <c r="D470" s="151" t="s">
        <v>197</v>
      </c>
      <c r="E470" s="156" t="s">
        <v>1</v>
      </c>
      <c r="F470" s="157" t="s">
        <v>400</v>
      </c>
      <c r="H470" s="156" t="s">
        <v>1</v>
      </c>
      <c r="I470" s="158"/>
      <c r="L470" s="155"/>
      <c r="M470" s="159"/>
      <c r="T470" s="160"/>
      <c r="AT470" s="156" t="s">
        <v>197</v>
      </c>
      <c r="AU470" s="156" t="s">
        <v>84</v>
      </c>
      <c r="AV470" s="12" t="s">
        <v>80</v>
      </c>
      <c r="AW470" s="12" t="s">
        <v>30</v>
      </c>
      <c r="AX470" s="12" t="s">
        <v>73</v>
      </c>
      <c r="AY470" s="156" t="s">
        <v>187</v>
      </c>
    </row>
    <row r="471" spans="2:65" s="13" customFormat="1" ht="11.25">
      <c r="B471" s="161"/>
      <c r="D471" s="151" t="s">
        <v>197</v>
      </c>
      <c r="E471" s="162" t="s">
        <v>1</v>
      </c>
      <c r="F471" s="163" t="s">
        <v>570</v>
      </c>
      <c r="H471" s="164">
        <v>3.76</v>
      </c>
      <c r="I471" s="165"/>
      <c r="L471" s="161"/>
      <c r="M471" s="166"/>
      <c r="T471" s="167"/>
      <c r="AT471" s="162" t="s">
        <v>197</v>
      </c>
      <c r="AU471" s="162" t="s">
        <v>84</v>
      </c>
      <c r="AV471" s="13" t="s">
        <v>84</v>
      </c>
      <c r="AW471" s="13" t="s">
        <v>30</v>
      </c>
      <c r="AX471" s="13" t="s">
        <v>73</v>
      </c>
      <c r="AY471" s="162" t="s">
        <v>187</v>
      </c>
    </row>
    <row r="472" spans="2:65" s="12" customFormat="1" ht="11.25">
      <c r="B472" s="155"/>
      <c r="D472" s="151" t="s">
        <v>197</v>
      </c>
      <c r="E472" s="156" t="s">
        <v>1</v>
      </c>
      <c r="F472" s="157" t="s">
        <v>307</v>
      </c>
      <c r="H472" s="156" t="s">
        <v>1</v>
      </c>
      <c r="I472" s="158"/>
      <c r="L472" s="155"/>
      <c r="M472" s="159"/>
      <c r="T472" s="160"/>
      <c r="AT472" s="156" t="s">
        <v>197</v>
      </c>
      <c r="AU472" s="156" t="s">
        <v>84</v>
      </c>
      <c r="AV472" s="12" t="s">
        <v>80</v>
      </c>
      <c r="AW472" s="12" t="s">
        <v>30</v>
      </c>
      <c r="AX472" s="12" t="s">
        <v>73</v>
      </c>
      <c r="AY472" s="156" t="s">
        <v>187</v>
      </c>
    </row>
    <row r="473" spans="2:65" s="13" customFormat="1" ht="11.25">
      <c r="B473" s="161"/>
      <c r="D473" s="151" t="s">
        <v>197</v>
      </c>
      <c r="E473" s="162" t="s">
        <v>1</v>
      </c>
      <c r="F473" s="163" t="s">
        <v>577</v>
      </c>
      <c r="H473" s="164">
        <v>7.96</v>
      </c>
      <c r="I473" s="165"/>
      <c r="L473" s="161"/>
      <c r="M473" s="166"/>
      <c r="T473" s="167"/>
      <c r="AT473" s="162" t="s">
        <v>197</v>
      </c>
      <c r="AU473" s="162" t="s">
        <v>84</v>
      </c>
      <c r="AV473" s="13" t="s">
        <v>84</v>
      </c>
      <c r="AW473" s="13" t="s">
        <v>30</v>
      </c>
      <c r="AX473" s="13" t="s">
        <v>73</v>
      </c>
      <c r="AY473" s="162" t="s">
        <v>187</v>
      </c>
    </row>
    <row r="474" spans="2:65" s="12" customFormat="1" ht="11.25">
      <c r="B474" s="155"/>
      <c r="D474" s="151" t="s">
        <v>197</v>
      </c>
      <c r="E474" s="156" t="s">
        <v>1</v>
      </c>
      <c r="F474" s="157" t="s">
        <v>311</v>
      </c>
      <c r="H474" s="156" t="s">
        <v>1</v>
      </c>
      <c r="I474" s="158"/>
      <c r="L474" s="155"/>
      <c r="M474" s="159"/>
      <c r="T474" s="160"/>
      <c r="AT474" s="156" t="s">
        <v>197</v>
      </c>
      <c r="AU474" s="156" t="s">
        <v>84</v>
      </c>
      <c r="AV474" s="12" t="s">
        <v>80</v>
      </c>
      <c r="AW474" s="12" t="s">
        <v>30</v>
      </c>
      <c r="AX474" s="12" t="s">
        <v>73</v>
      </c>
      <c r="AY474" s="156" t="s">
        <v>187</v>
      </c>
    </row>
    <row r="475" spans="2:65" s="13" customFormat="1" ht="11.25">
      <c r="B475" s="161"/>
      <c r="D475" s="151" t="s">
        <v>197</v>
      </c>
      <c r="E475" s="162" t="s">
        <v>1</v>
      </c>
      <c r="F475" s="163" t="s">
        <v>578</v>
      </c>
      <c r="H475" s="164">
        <v>5.9</v>
      </c>
      <c r="I475" s="165"/>
      <c r="L475" s="161"/>
      <c r="M475" s="166"/>
      <c r="T475" s="167"/>
      <c r="AT475" s="162" t="s">
        <v>197</v>
      </c>
      <c r="AU475" s="162" t="s">
        <v>84</v>
      </c>
      <c r="AV475" s="13" t="s">
        <v>84</v>
      </c>
      <c r="AW475" s="13" t="s">
        <v>30</v>
      </c>
      <c r="AX475" s="13" t="s">
        <v>73</v>
      </c>
      <c r="AY475" s="162" t="s">
        <v>187</v>
      </c>
    </row>
    <row r="476" spans="2:65" s="13" customFormat="1" ht="11.25">
      <c r="B476" s="161"/>
      <c r="D476" s="151" t="s">
        <v>197</v>
      </c>
      <c r="E476" s="162" t="s">
        <v>1</v>
      </c>
      <c r="F476" s="163" t="s">
        <v>579</v>
      </c>
      <c r="H476" s="164">
        <v>10</v>
      </c>
      <c r="I476" s="165"/>
      <c r="L476" s="161"/>
      <c r="M476" s="166"/>
      <c r="T476" s="167"/>
      <c r="AT476" s="162" t="s">
        <v>197</v>
      </c>
      <c r="AU476" s="162" t="s">
        <v>84</v>
      </c>
      <c r="AV476" s="13" t="s">
        <v>84</v>
      </c>
      <c r="AW476" s="13" t="s">
        <v>30</v>
      </c>
      <c r="AX476" s="13" t="s">
        <v>73</v>
      </c>
      <c r="AY476" s="162" t="s">
        <v>187</v>
      </c>
    </row>
    <row r="477" spans="2:65" s="14" customFormat="1" ht="11.25">
      <c r="B477" s="168"/>
      <c r="D477" s="151" t="s">
        <v>197</v>
      </c>
      <c r="E477" s="169" t="s">
        <v>1</v>
      </c>
      <c r="F477" s="170" t="s">
        <v>202</v>
      </c>
      <c r="H477" s="171">
        <v>27.619999999999997</v>
      </c>
      <c r="I477" s="172"/>
      <c r="L477" s="168"/>
      <c r="M477" s="173"/>
      <c r="T477" s="174"/>
      <c r="AT477" s="169" t="s">
        <v>197</v>
      </c>
      <c r="AU477" s="169" t="s">
        <v>84</v>
      </c>
      <c r="AV477" s="14" t="s">
        <v>193</v>
      </c>
      <c r="AW477" s="14" t="s">
        <v>30</v>
      </c>
      <c r="AX477" s="14" t="s">
        <v>80</v>
      </c>
      <c r="AY477" s="169" t="s">
        <v>187</v>
      </c>
    </row>
    <row r="478" spans="2:65" s="1" customFormat="1" ht="44.25" customHeight="1">
      <c r="B478" s="32"/>
      <c r="C478" s="137" t="s">
        <v>593</v>
      </c>
      <c r="D478" s="137" t="s">
        <v>189</v>
      </c>
      <c r="E478" s="138" t="s">
        <v>594</v>
      </c>
      <c r="F478" s="139" t="s">
        <v>595</v>
      </c>
      <c r="G478" s="140" t="s">
        <v>245</v>
      </c>
      <c r="H478" s="141">
        <v>322.48</v>
      </c>
      <c r="I478" s="142"/>
      <c r="J478" s="143">
        <f>ROUND(I478*H478,2)</f>
        <v>0</v>
      </c>
      <c r="K478" s="144"/>
      <c r="L478" s="32"/>
      <c r="M478" s="145" t="s">
        <v>1</v>
      </c>
      <c r="N478" s="146" t="s">
        <v>39</v>
      </c>
      <c r="P478" s="147">
        <f>O478*H478</f>
        <v>0</v>
      </c>
      <c r="Q478" s="147">
        <v>0</v>
      </c>
      <c r="R478" s="147">
        <f>Q478*H478</f>
        <v>0</v>
      </c>
      <c r="S478" s="147">
        <v>0</v>
      </c>
      <c r="T478" s="148">
        <f>S478*H478</f>
        <v>0</v>
      </c>
      <c r="AR478" s="149" t="s">
        <v>193</v>
      </c>
      <c r="AT478" s="149" t="s">
        <v>189</v>
      </c>
      <c r="AU478" s="149" t="s">
        <v>84</v>
      </c>
      <c r="AY478" s="17" t="s">
        <v>187</v>
      </c>
      <c r="BE478" s="150">
        <f>IF(N478="základní",J478,0)</f>
        <v>0</v>
      </c>
      <c r="BF478" s="150">
        <f>IF(N478="snížená",J478,0)</f>
        <v>0</v>
      </c>
      <c r="BG478" s="150">
        <f>IF(N478="zákl. přenesená",J478,0)</f>
        <v>0</v>
      </c>
      <c r="BH478" s="150">
        <f>IF(N478="sníž. přenesená",J478,0)</f>
        <v>0</v>
      </c>
      <c r="BI478" s="150">
        <f>IF(N478="nulová",J478,0)</f>
        <v>0</v>
      </c>
      <c r="BJ478" s="17" t="s">
        <v>84</v>
      </c>
      <c r="BK478" s="150">
        <f>ROUND(I478*H478,2)</f>
        <v>0</v>
      </c>
      <c r="BL478" s="17" t="s">
        <v>193</v>
      </c>
      <c r="BM478" s="149" t="s">
        <v>3121</v>
      </c>
    </row>
    <row r="479" spans="2:65" s="1" customFormat="1" ht="68.25">
      <c r="B479" s="32"/>
      <c r="D479" s="151" t="s">
        <v>195</v>
      </c>
      <c r="F479" s="152" t="s">
        <v>584</v>
      </c>
      <c r="I479" s="153"/>
      <c r="L479" s="32"/>
      <c r="M479" s="154"/>
      <c r="T479" s="56"/>
      <c r="AT479" s="17" t="s">
        <v>195</v>
      </c>
      <c r="AU479" s="17" t="s">
        <v>84</v>
      </c>
    </row>
    <row r="480" spans="2:65" s="12" customFormat="1" ht="11.25">
      <c r="B480" s="155"/>
      <c r="D480" s="151" t="s">
        <v>197</v>
      </c>
      <c r="E480" s="156" t="s">
        <v>1</v>
      </c>
      <c r="F480" s="157" t="s">
        <v>207</v>
      </c>
      <c r="H480" s="156" t="s">
        <v>1</v>
      </c>
      <c r="I480" s="158"/>
      <c r="L480" s="155"/>
      <c r="M480" s="159"/>
      <c r="T480" s="160"/>
      <c r="AT480" s="156" t="s">
        <v>197</v>
      </c>
      <c r="AU480" s="156" t="s">
        <v>84</v>
      </c>
      <c r="AV480" s="12" t="s">
        <v>80</v>
      </c>
      <c r="AW480" s="12" t="s">
        <v>30</v>
      </c>
      <c r="AX480" s="12" t="s">
        <v>73</v>
      </c>
      <c r="AY480" s="156" t="s">
        <v>187</v>
      </c>
    </row>
    <row r="481" spans="2:65" s="13" customFormat="1" ht="11.25">
      <c r="B481" s="161"/>
      <c r="D481" s="151" t="s">
        <v>197</v>
      </c>
      <c r="E481" s="162" t="s">
        <v>1</v>
      </c>
      <c r="F481" s="163" t="s">
        <v>597</v>
      </c>
      <c r="H481" s="164">
        <v>21.98</v>
      </c>
      <c r="I481" s="165"/>
      <c r="L481" s="161"/>
      <c r="M481" s="166"/>
      <c r="T481" s="167"/>
      <c r="AT481" s="162" t="s">
        <v>197</v>
      </c>
      <c r="AU481" s="162" t="s">
        <v>84</v>
      </c>
      <c r="AV481" s="13" t="s">
        <v>84</v>
      </c>
      <c r="AW481" s="13" t="s">
        <v>30</v>
      </c>
      <c r="AX481" s="13" t="s">
        <v>73</v>
      </c>
      <c r="AY481" s="162" t="s">
        <v>187</v>
      </c>
    </row>
    <row r="482" spans="2:65" s="13" customFormat="1" ht="11.25">
      <c r="B482" s="161"/>
      <c r="D482" s="151" t="s">
        <v>197</v>
      </c>
      <c r="E482" s="162" t="s">
        <v>1</v>
      </c>
      <c r="F482" s="163" t="s">
        <v>598</v>
      </c>
      <c r="H482" s="164">
        <v>300.5</v>
      </c>
      <c r="I482" s="165"/>
      <c r="L482" s="161"/>
      <c r="M482" s="166"/>
      <c r="T482" s="167"/>
      <c r="AT482" s="162" t="s">
        <v>197</v>
      </c>
      <c r="AU482" s="162" t="s">
        <v>84</v>
      </c>
      <c r="AV482" s="13" t="s">
        <v>84</v>
      </c>
      <c r="AW482" s="13" t="s">
        <v>30</v>
      </c>
      <c r="AX482" s="13" t="s">
        <v>73</v>
      </c>
      <c r="AY482" s="162" t="s">
        <v>187</v>
      </c>
    </row>
    <row r="483" spans="2:65" s="14" customFormat="1" ht="11.25">
      <c r="B483" s="168"/>
      <c r="D483" s="151" t="s">
        <v>197</v>
      </c>
      <c r="E483" s="169" t="s">
        <v>1</v>
      </c>
      <c r="F483" s="170" t="s">
        <v>202</v>
      </c>
      <c r="H483" s="171">
        <v>322.48</v>
      </c>
      <c r="I483" s="172"/>
      <c r="L483" s="168"/>
      <c r="M483" s="173"/>
      <c r="T483" s="174"/>
      <c r="AT483" s="169" t="s">
        <v>197</v>
      </c>
      <c r="AU483" s="169" t="s">
        <v>84</v>
      </c>
      <c r="AV483" s="14" t="s">
        <v>193</v>
      </c>
      <c r="AW483" s="14" t="s">
        <v>30</v>
      </c>
      <c r="AX483" s="14" t="s">
        <v>80</v>
      </c>
      <c r="AY483" s="169" t="s">
        <v>187</v>
      </c>
    </row>
    <row r="484" spans="2:65" s="1" customFormat="1" ht="49.15" customHeight="1">
      <c r="B484" s="32"/>
      <c r="C484" s="137" t="s">
        <v>599</v>
      </c>
      <c r="D484" s="137" t="s">
        <v>189</v>
      </c>
      <c r="E484" s="138" t="s">
        <v>600</v>
      </c>
      <c r="F484" s="139" t="s">
        <v>601</v>
      </c>
      <c r="G484" s="140" t="s">
        <v>245</v>
      </c>
      <c r="H484" s="141">
        <v>55.24</v>
      </c>
      <c r="I484" s="142"/>
      <c r="J484" s="143">
        <f>ROUND(I484*H484,2)</f>
        <v>0</v>
      </c>
      <c r="K484" s="144"/>
      <c r="L484" s="32"/>
      <c r="M484" s="145" t="s">
        <v>1</v>
      </c>
      <c r="N484" s="146" t="s">
        <v>39</v>
      </c>
      <c r="P484" s="147">
        <f>O484*H484</f>
        <v>0</v>
      </c>
      <c r="Q484" s="147">
        <v>0</v>
      </c>
      <c r="R484" s="147">
        <f>Q484*H484</f>
        <v>0</v>
      </c>
      <c r="S484" s="147">
        <v>0</v>
      </c>
      <c r="T484" s="148">
        <f>S484*H484</f>
        <v>0</v>
      </c>
      <c r="AR484" s="149" t="s">
        <v>193</v>
      </c>
      <c r="AT484" s="149" t="s">
        <v>189</v>
      </c>
      <c r="AU484" s="149" t="s">
        <v>84</v>
      </c>
      <c r="AY484" s="17" t="s">
        <v>187</v>
      </c>
      <c r="BE484" s="150">
        <f>IF(N484="základní",J484,0)</f>
        <v>0</v>
      </c>
      <c r="BF484" s="150">
        <f>IF(N484="snížená",J484,0)</f>
        <v>0</v>
      </c>
      <c r="BG484" s="150">
        <f>IF(N484="zákl. přenesená",J484,0)</f>
        <v>0</v>
      </c>
      <c r="BH484" s="150">
        <f>IF(N484="sníž. přenesená",J484,0)</f>
        <v>0</v>
      </c>
      <c r="BI484" s="150">
        <f>IF(N484="nulová",J484,0)</f>
        <v>0</v>
      </c>
      <c r="BJ484" s="17" t="s">
        <v>84</v>
      </c>
      <c r="BK484" s="150">
        <f>ROUND(I484*H484,2)</f>
        <v>0</v>
      </c>
      <c r="BL484" s="17" t="s">
        <v>193</v>
      </c>
      <c r="BM484" s="149" t="s">
        <v>3122</v>
      </c>
    </row>
    <row r="485" spans="2:65" s="1" customFormat="1" ht="68.25">
      <c r="B485" s="32"/>
      <c r="D485" s="151" t="s">
        <v>195</v>
      </c>
      <c r="F485" s="152" t="s">
        <v>584</v>
      </c>
      <c r="I485" s="153"/>
      <c r="L485" s="32"/>
      <c r="M485" s="154"/>
      <c r="T485" s="56"/>
      <c r="AT485" s="17" t="s">
        <v>195</v>
      </c>
      <c r="AU485" s="17" t="s">
        <v>84</v>
      </c>
    </row>
    <row r="486" spans="2:65" s="12" customFormat="1" ht="11.25">
      <c r="B486" s="155"/>
      <c r="D486" s="151" t="s">
        <v>197</v>
      </c>
      <c r="E486" s="156" t="s">
        <v>1</v>
      </c>
      <c r="F486" s="157" t="s">
        <v>207</v>
      </c>
      <c r="H486" s="156" t="s">
        <v>1</v>
      </c>
      <c r="I486" s="158"/>
      <c r="L486" s="155"/>
      <c r="M486" s="159"/>
      <c r="T486" s="160"/>
      <c r="AT486" s="156" t="s">
        <v>197</v>
      </c>
      <c r="AU486" s="156" t="s">
        <v>84</v>
      </c>
      <c r="AV486" s="12" t="s">
        <v>80</v>
      </c>
      <c r="AW486" s="12" t="s">
        <v>30</v>
      </c>
      <c r="AX486" s="12" t="s">
        <v>73</v>
      </c>
      <c r="AY486" s="156" t="s">
        <v>187</v>
      </c>
    </row>
    <row r="487" spans="2:65" s="13" customFormat="1" ht="11.25">
      <c r="B487" s="161"/>
      <c r="D487" s="151" t="s">
        <v>197</v>
      </c>
      <c r="E487" s="162" t="s">
        <v>1</v>
      </c>
      <c r="F487" s="163" t="s">
        <v>603</v>
      </c>
      <c r="H487" s="164">
        <v>55.24</v>
      </c>
      <c r="I487" s="165"/>
      <c r="L487" s="161"/>
      <c r="M487" s="166"/>
      <c r="T487" s="167"/>
      <c r="AT487" s="162" t="s">
        <v>197</v>
      </c>
      <c r="AU487" s="162" t="s">
        <v>84</v>
      </c>
      <c r="AV487" s="13" t="s">
        <v>84</v>
      </c>
      <c r="AW487" s="13" t="s">
        <v>30</v>
      </c>
      <c r="AX487" s="13" t="s">
        <v>73</v>
      </c>
      <c r="AY487" s="162" t="s">
        <v>187</v>
      </c>
    </row>
    <row r="488" spans="2:65" s="14" customFormat="1" ht="11.25">
      <c r="B488" s="168"/>
      <c r="D488" s="151" t="s">
        <v>197</v>
      </c>
      <c r="E488" s="169" t="s">
        <v>1</v>
      </c>
      <c r="F488" s="170" t="s">
        <v>202</v>
      </c>
      <c r="H488" s="171">
        <v>55.24</v>
      </c>
      <c r="I488" s="172"/>
      <c r="L488" s="168"/>
      <c r="M488" s="173"/>
      <c r="T488" s="174"/>
      <c r="AT488" s="169" t="s">
        <v>197</v>
      </c>
      <c r="AU488" s="169" t="s">
        <v>84</v>
      </c>
      <c r="AV488" s="14" t="s">
        <v>193</v>
      </c>
      <c r="AW488" s="14" t="s">
        <v>30</v>
      </c>
      <c r="AX488" s="14" t="s">
        <v>80</v>
      </c>
      <c r="AY488" s="169" t="s">
        <v>187</v>
      </c>
    </row>
    <row r="489" spans="2:65" s="1" customFormat="1" ht="33" customHeight="1">
      <c r="B489" s="32"/>
      <c r="C489" s="137" t="s">
        <v>604</v>
      </c>
      <c r="D489" s="137" t="s">
        <v>189</v>
      </c>
      <c r="E489" s="138" t="s">
        <v>605</v>
      </c>
      <c r="F489" s="139" t="s">
        <v>606</v>
      </c>
      <c r="G489" s="140" t="s">
        <v>245</v>
      </c>
      <c r="H489" s="141">
        <v>1186.8150000000001</v>
      </c>
      <c r="I489" s="142"/>
      <c r="J489" s="143">
        <f>ROUND(I489*H489,2)</f>
        <v>0</v>
      </c>
      <c r="K489" s="144"/>
      <c r="L489" s="32"/>
      <c r="M489" s="145" t="s">
        <v>1</v>
      </c>
      <c r="N489" s="146" t="s">
        <v>39</v>
      </c>
      <c r="P489" s="147">
        <f>O489*H489</f>
        <v>0</v>
      </c>
      <c r="Q489" s="147">
        <v>0</v>
      </c>
      <c r="R489" s="147">
        <f>Q489*H489</f>
        <v>0</v>
      </c>
      <c r="S489" s="147">
        <v>0</v>
      </c>
      <c r="T489" s="148">
        <f>S489*H489</f>
        <v>0</v>
      </c>
      <c r="AR489" s="149" t="s">
        <v>193</v>
      </c>
      <c r="AT489" s="149" t="s">
        <v>189</v>
      </c>
      <c r="AU489" s="149" t="s">
        <v>84</v>
      </c>
      <c r="AY489" s="17" t="s">
        <v>187</v>
      </c>
      <c r="BE489" s="150">
        <f>IF(N489="základní",J489,0)</f>
        <v>0</v>
      </c>
      <c r="BF489" s="150">
        <f>IF(N489="snížená",J489,0)</f>
        <v>0</v>
      </c>
      <c r="BG489" s="150">
        <f>IF(N489="zákl. přenesená",J489,0)</f>
        <v>0</v>
      </c>
      <c r="BH489" s="150">
        <f>IF(N489="sníž. přenesená",J489,0)</f>
        <v>0</v>
      </c>
      <c r="BI489" s="150">
        <f>IF(N489="nulová",J489,0)</f>
        <v>0</v>
      </c>
      <c r="BJ489" s="17" t="s">
        <v>84</v>
      </c>
      <c r="BK489" s="150">
        <f>ROUND(I489*H489,2)</f>
        <v>0</v>
      </c>
      <c r="BL489" s="17" t="s">
        <v>193</v>
      </c>
      <c r="BM489" s="149" t="s">
        <v>3123</v>
      </c>
    </row>
    <row r="490" spans="2:65" s="12" customFormat="1" ht="11.25">
      <c r="B490" s="155"/>
      <c r="D490" s="151" t="s">
        <v>197</v>
      </c>
      <c r="E490" s="156" t="s">
        <v>1</v>
      </c>
      <c r="F490" s="157" t="s">
        <v>207</v>
      </c>
      <c r="H490" s="156" t="s">
        <v>1</v>
      </c>
      <c r="I490" s="158"/>
      <c r="L490" s="155"/>
      <c r="M490" s="159"/>
      <c r="T490" s="160"/>
      <c r="AT490" s="156" t="s">
        <v>197</v>
      </c>
      <c r="AU490" s="156" t="s">
        <v>84</v>
      </c>
      <c r="AV490" s="12" t="s">
        <v>80</v>
      </c>
      <c r="AW490" s="12" t="s">
        <v>30</v>
      </c>
      <c r="AX490" s="12" t="s">
        <v>73</v>
      </c>
      <c r="AY490" s="156" t="s">
        <v>187</v>
      </c>
    </row>
    <row r="491" spans="2:65" s="12" customFormat="1" ht="11.25">
      <c r="B491" s="155"/>
      <c r="D491" s="151" t="s">
        <v>197</v>
      </c>
      <c r="E491" s="156" t="s">
        <v>1</v>
      </c>
      <c r="F491" s="157" t="s">
        <v>307</v>
      </c>
      <c r="H491" s="156" t="s">
        <v>1</v>
      </c>
      <c r="I491" s="158"/>
      <c r="L491" s="155"/>
      <c r="M491" s="159"/>
      <c r="T491" s="160"/>
      <c r="AT491" s="156" t="s">
        <v>197</v>
      </c>
      <c r="AU491" s="156" t="s">
        <v>84</v>
      </c>
      <c r="AV491" s="12" t="s">
        <v>80</v>
      </c>
      <c r="AW491" s="12" t="s">
        <v>30</v>
      </c>
      <c r="AX491" s="12" t="s">
        <v>73</v>
      </c>
      <c r="AY491" s="156" t="s">
        <v>187</v>
      </c>
    </row>
    <row r="492" spans="2:65" s="13" customFormat="1" ht="11.25">
      <c r="B492" s="161"/>
      <c r="D492" s="151" t="s">
        <v>197</v>
      </c>
      <c r="E492" s="162" t="s">
        <v>1</v>
      </c>
      <c r="F492" s="163" t="s">
        <v>608</v>
      </c>
      <c r="H492" s="164">
        <v>104.31</v>
      </c>
      <c r="I492" s="165"/>
      <c r="L492" s="161"/>
      <c r="M492" s="166"/>
      <c r="T492" s="167"/>
      <c r="AT492" s="162" t="s">
        <v>197</v>
      </c>
      <c r="AU492" s="162" t="s">
        <v>84</v>
      </c>
      <c r="AV492" s="13" t="s">
        <v>84</v>
      </c>
      <c r="AW492" s="13" t="s">
        <v>30</v>
      </c>
      <c r="AX492" s="13" t="s">
        <v>73</v>
      </c>
      <c r="AY492" s="162" t="s">
        <v>187</v>
      </c>
    </row>
    <row r="493" spans="2:65" s="13" customFormat="1" ht="11.25">
      <c r="B493" s="161"/>
      <c r="D493" s="151" t="s">
        <v>197</v>
      </c>
      <c r="E493" s="162" t="s">
        <v>1</v>
      </c>
      <c r="F493" s="163" t="s">
        <v>609</v>
      </c>
      <c r="H493" s="164">
        <v>84.18</v>
      </c>
      <c r="I493" s="165"/>
      <c r="L493" s="161"/>
      <c r="M493" s="166"/>
      <c r="T493" s="167"/>
      <c r="AT493" s="162" t="s">
        <v>197</v>
      </c>
      <c r="AU493" s="162" t="s">
        <v>84</v>
      </c>
      <c r="AV493" s="13" t="s">
        <v>84</v>
      </c>
      <c r="AW493" s="13" t="s">
        <v>30</v>
      </c>
      <c r="AX493" s="13" t="s">
        <v>73</v>
      </c>
      <c r="AY493" s="162" t="s">
        <v>187</v>
      </c>
    </row>
    <row r="494" spans="2:65" s="13" customFormat="1" ht="11.25">
      <c r="B494" s="161"/>
      <c r="D494" s="151" t="s">
        <v>197</v>
      </c>
      <c r="E494" s="162" t="s">
        <v>1</v>
      </c>
      <c r="F494" s="163" t="s">
        <v>610</v>
      </c>
      <c r="H494" s="164">
        <v>65.88</v>
      </c>
      <c r="I494" s="165"/>
      <c r="L494" s="161"/>
      <c r="M494" s="166"/>
      <c r="T494" s="167"/>
      <c r="AT494" s="162" t="s">
        <v>197</v>
      </c>
      <c r="AU494" s="162" t="s">
        <v>84</v>
      </c>
      <c r="AV494" s="13" t="s">
        <v>84</v>
      </c>
      <c r="AW494" s="13" t="s">
        <v>30</v>
      </c>
      <c r="AX494" s="13" t="s">
        <v>73</v>
      </c>
      <c r="AY494" s="162" t="s">
        <v>187</v>
      </c>
    </row>
    <row r="495" spans="2:65" s="13" customFormat="1" ht="11.25">
      <c r="B495" s="161"/>
      <c r="D495" s="151" t="s">
        <v>197</v>
      </c>
      <c r="E495" s="162" t="s">
        <v>1</v>
      </c>
      <c r="F495" s="163" t="s">
        <v>611</v>
      </c>
      <c r="H495" s="164">
        <v>233.02</v>
      </c>
      <c r="I495" s="165"/>
      <c r="L495" s="161"/>
      <c r="M495" s="166"/>
      <c r="T495" s="167"/>
      <c r="AT495" s="162" t="s">
        <v>197</v>
      </c>
      <c r="AU495" s="162" t="s">
        <v>84</v>
      </c>
      <c r="AV495" s="13" t="s">
        <v>84</v>
      </c>
      <c r="AW495" s="13" t="s">
        <v>30</v>
      </c>
      <c r="AX495" s="13" t="s">
        <v>73</v>
      </c>
      <c r="AY495" s="162" t="s">
        <v>187</v>
      </c>
    </row>
    <row r="496" spans="2:65" s="13" customFormat="1" ht="11.25">
      <c r="B496" s="161"/>
      <c r="D496" s="151" t="s">
        <v>197</v>
      </c>
      <c r="E496" s="162" t="s">
        <v>1</v>
      </c>
      <c r="F496" s="163" t="s">
        <v>612</v>
      </c>
      <c r="H496" s="164">
        <v>12.2</v>
      </c>
      <c r="I496" s="165"/>
      <c r="L496" s="161"/>
      <c r="M496" s="166"/>
      <c r="T496" s="167"/>
      <c r="AT496" s="162" t="s">
        <v>197</v>
      </c>
      <c r="AU496" s="162" t="s">
        <v>84</v>
      </c>
      <c r="AV496" s="13" t="s">
        <v>84</v>
      </c>
      <c r="AW496" s="13" t="s">
        <v>30</v>
      </c>
      <c r="AX496" s="13" t="s">
        <v>73</v>
      </c>
      <c r="AY496" s="162" t="s">
        <v>187</v>
      </c>
    </row>
    <row r="497" spans="2:51" s="13" customFormat="1" ht="11.25">
      <c r="B497" s="161"/>
      <c r="D497" s="151" t="s">
        <v>197</v>
      </c>
      <c r="E497" s="162" t="s">
        <v>1</v>
      </c>
      <c r="F497" s="163" t="s">
        <v>613</v>
      </c>
      <c r="H497" s="164">
        <v>13.725</v>
      </c>
      <c r="I497" s="165"/>
      <c r="L497" s="161"/>
      <c r="M497" s="166"/>
      <c r="T497" s="167"/>
      <c r="AT497" s="162" t="s">
        <v>197</v>
      </c>
      <c r="AU497" s="162" t="s">
        <v>84</v>
      </c>
      <c r="AV497" s="13" t="s">
        <v>84</v>
      </c>
      <c r="AW497" s="13" t="s">
        <v>30</v>
      </c>
      <c r="AX497" s="13" t="s">
        <v>73</v>
      </c>
      <c r="AY497" s="162" t="s">
        <v>187</v>
      </c>
    </row>
    <row r="498" spans="2:51" s="13" customFormat="1" ht="11.25">
      <c r="B498" s="161"/>
      <c r="D498" s="151" t="s">
        <v>197</v>
      </c>
      <c r="E498" s="162" t="s">
        <v>1</v>
      </c>
      <c r="F498" s="163" t="s">
        <v>614</v>
      </c>
      <c r="H498" s="164">
        <v>3.8130000000000002</v>
      </c>
      <c r="I498" s="165"/>
      <c r="L498" s="161"/>
      <c r="M498" s="166"/>
      <c r="T498" s="167"/>
      <c r="AT498" s="162" t="s">
        <v>197</v>
      </c>
      <c r="AU498" s="162" t="s">
        <v>84</v>
      </c>
      <c r="AV498" s="13" t="s">
        <v>84</v>
      </c>
      <c r="AW498" s="13" t="s">
        <v>30</v>
      </c>
      <c r="AX498" s="13" t="s">
        <v>73</v>
      </c>
      <c r="AY498" s="162" t="s">
        <v>187</v>
      </c>
    </row>
    <row r="499" spans="2:51" s="13" customFormat="1" ht="11.25">
      <c r="B499" s="161"/>
      <c r="D499" s="151" t="s">
        <v>197</v>
      </c>
      <c r="E499" s="162" t="s">
        <v>1</v>
      </c>
      <c r="F499" s="163" t="s">
        <v>615</v>
      </c>
      <c r="H499" s="164">
        <v>49.68</v>
      </c>
      <c r="I499" s="165"/>
      <c r="L499" s="161"/>
      <c r="M499" s="166"/>
      <c r="T499" s="167"/>
      <c r="AT499" s="162" t="s">
        <v>197</v>
      </c>
      <c r="AU499" s="162" t="s">
        <v>84</v>
      </c>
      <c r="AV499" s="13" t="s">
        <v>84</v>
      </c>
      <c r="AW499" s="13" t="s">
        <v>30</v>
      </c>
      <c r="AX499" s="13" t="s">
        <v>73</v>
      </c>
      <c r="AY499" s="162" t="s">
        <v>187</v>
      </c>
    </row>
    <row r="500" spans="2:51" s="13" customFormat="1" ht="11.25">
      <c r="B500" s="161"/>
      <c r="D500" s="151" t="s">
        <v>197</v>
      </c>
      <c r="E500" s="162" t="s">
        <v>1</v>
      </c>
      <c r="F500" s="163" t="s">
        <v>616</v>
      </c>
      <c r="H500" s="164">
        <v>-8.19</v>
      </c>
      <c r="I500" s="165"/>
      <c r="L500" s="161"/>
      <c r="M500" s="166"/>
      <c r="T500" s="167"/>
      <c r="AT500" s="162" t="s">
        <v>197</v>
      </c>
      <c r="AU500" s="162" t="s">
        <v>84</v>
      </c>
      <c r="AV500" s="13" t="s">
        <v>84</v>
      </c>
      <c r="AW500" s="13" t="s">
        <v>30</v>
      </c>
      <c r="AX500" s="13" t="s">
        <v>73</v>
      </c>
      <c r="AY500" s="162" t="s">
        <v>187</v>
      </c>
    </row>
    <row r="501" spans="2:51" s="13" customFormat="1" ht="11.25">
      <c r="B501" s="161"/>
      <c r="D501" s="151" t="s">
        <v>197</v>
      </c>
      <c r="E501" s="162" t="s">
        <v>1</v>
      </c>
      <c r="F501" s="163" t="s">
        <v>617</v>
      </c>
      <c r="H501" s="164">
        <v>-10.53</v>
      </c>
      <c r="I501" s="165"/>
      <c r="L501" s="161"/>
      <c r="M501" s="166"/>
      <c r="T501" s="167"/>
      <c r="AT501" s="162" t="s">
        <v>197</v>
      </c>
      <c r="AU501" s="162" t="s">
        <v>84</v>
      </c>
      <c r="AV501" s="13" t="s">
        <v>84</v>
      </c>
      <c r="AW501" s="13" t="s">
        <v>30</v>
      </c>
      <c r="AX501" s="13" t="s">
        <v>73</v>
      </c>
      <c r="AY501" s="162" t="s">
        <v>187</v>
      </c>
    </row>
    <row r="502" spans="2:51" s="13" customFormat="1" ht="11.25">
      <c r="B502" s="161"/>
      <c r="D502" s="151" t="s">
        <v>197</v>
      </c>
      <c r="E502" s="162" t="s">
        <v>1</v>
      </c>
      <c r="F502" s="163" t="s">
        <v>618</v>
      </c>
      <c r="H502" s="164">
        <v>-2.34</v>
      </c>
      <c r="I502" s="165"/>
      <c r="L502" s="161"/>
      <c r="M502" s="166"/>
      <c r="T502" s="167"/>
      <c r="AT502" s="162" t="s">
        <v>197</v>
      </c>
      <c r="AU502" s="162" t="s">
        <v>84</v>
      </c>
      <c r="AV502" s="13" t="s">
        <v>84</v>
      </c>
      <c r="AW502" s="13" t="s">
        <v>30</v>
      </c>
      <c r="AX502" s="13" t="s">
        <v>73</v>
      </c>
      <c r="AY502" s="162" t="s">
        <v>187</v>
      </c>
    </row>
    <row r="503" spans="2:51" s="13" customFormat="1" ht="11.25">
      <c r="B503" s="161"/>
      <c r="D503" s="151" t="s">
        <v>197</v>
      </c>
      <c r="E503" s="162" t="s">
        <v>1</v>
      </c>
      <c r="F503" s="163" t="s">
        <v>619</v>
      </c>
      <c r="H503" s="164">
        <v>-0.64</v>
      </c>
      <c r="I503" s="165"/>
      <c r="L503" s="161"/>
      <c r="M503" s="166"/>
      <c r="T503" s="167"/>
      <c r="AT503" s="162" t="s">
        <v>197</v>
      </c>
      <c r="AU503" s="162" t="s">
        <v>84</v>
      </c>
      <c r="AV503" s="13" t="s">
        <v>84</v>
      </c>
      <c r="AW503" s="13" t="s">
        <v>30</v>
      </c>
      <c r="AX503" s="13" t="s">
        <v>73</v>
      </c>
      <c r="AY503" s="162" t="s">
        <v>187</v>
      </c>
    </row>
    <row r="504" spans="2:51" s="13" customFormat="1" ht="11.25">
      <c r="B504" s="161"/>
      <c r="D504" s="151" t="s">
        <v>197</v>
      </c>
      <c r="E504" s="162" t="s">
        <v>1</v>
      </c>
      <c r="F504" s="163" t="s">
        <v>620</v>
      </c>
      <c r="H504" s="164">
        <v>-3.8</v>
      </c>
      <c r="I504" s="165"/>
      <c r="L504" s="161"/>
      <c r="M504" s="166"/>
      <c r="T504" s="167"/>
      <c r="AT504" s="162" t="s">
        <v>197</v>
      </c>
      <c r="AU504" s="162" t="s">
        <v>84</v>
      </c>
      <c r="AV504" s="13" t="s">
        <v>84</v>
      </c>
      <c r="AW504" s="13" t="s">
        <v>30</v>
      </c>
      <c r="AX504" s="13" t="s">
        <v>73</v>
      </c>
      <c r="AY504" s="162" t="s">
        <v>187</v>
      </c>
    </row>
    <row r="505" spans="2:51" s="13" customFormat="1" ht="11.25">
      <c r="B505" s="161"/>
      <c r="D505" s="151" t="s">
        <v>197</v>
      </c>
      <c r="E505" s="162" t="s">
        <v>1</v>
      </c>
      <c r="F505" s="163" t="s">
        <v>621</v>
      </c>
      <c r="H505" s="164">
        <v>-2.5</v>
      </c>
      <c r="I505" s="165"/>
      <c r="L505" s="161"/>
      <c r="M505" s="166"/>
      <c r="T505" s="167"/>
      <c r="AT505" s="162" t="s">
        <v>197</v>
      </c>
      <c r="AU505" s="162" t="s">
        <v>84</v>
      </c>
      <c r="AV505" s="13" t="s">
        <v>84</v>
      </c>
      <c r="AW505" s="13" t="s">
        <v>30</v>
      </c>
      <c r="AX505" s="13" t="s">
        <v>73</v>
      </c>
      <c r="AY505" s="162" t="s">
        <v>187</v>
      </c>
    </row>
    <row r="506" spans="2:51" s="13" customFormat="1" ht="11.25">
      <c r="B506" s="161"/>
      <c r="D506" s="151" t="s">
        <v>197</v>
      </c>
      <c r="E506" s="162" t="s">
        <v>1</v>
      </c>
      <c r="F506" s="163" t="s">
        <v>622</v>
      </c>
      <c r="H506" s="164">
        <v>-18.911999999999999</v>
      </c>
      <c r="I506" s="165"/>
      <c r="L506" s="161"/>
      <c r="M506" s="166"/>
      <c r="T506" s="167"/>
      <c r="AT506" s="162" t="s">
        <v>197</v>
      </c>
      <c r="AU506" s="162" t="s">
        <v>84</v>
      </c>
      <c r="AV506" s="13" t="s">
        <v>84</v>
      </c>
      <c r="AW506" s="13" t="s">
        <v>30</v>
      </c>
      <c r="AX506" s="13" t="s">
        <v>73</v>
      </c>
      <c r="AY506" s="162" t="s">
        <v>187</v>
      </c>
    </row>
    <row r="507" spans="2:51" s="13" customFormat="1" ht="11.25">
      <c r="B507" s="161"/>
      <c r="D507" s="151" t="s">
        <v>197</v>
      </c>
      <c r="E507" s="162" t="s">
        <v>1</v>
      </c>
      <c r="F507" s="163" t="s">
        <v>623</v>
      </c>
      <c r="H507" s="164">
        <v>-3.5459999999999998</v>
      </c>
      <c r="I507" s="165"/>
      <c r="L507" s="161"/>
      <c r="M507" s="166"/>
      <c r="T507" s="167"/>
      <c r="AT507" s="162" t="s">
        <v>197</v>
      </c>
      <c r="AU507" s="162" t="s">
        <v>84</v>
      </c>
      <c r="AV507" s="13" t="s">
        <v>84</v>
      </c>
      <c r="AW507" s="13" t="s">
        <v>30</v>
      </c>
      <c r="AX507" s="13" t="s">
        <v>73</v>
      </c>
      <c r="AY507" s="162" t="s">
        <v>187</v>
      </c>
    </row>
    <row r="508" spans="2:51" s="13" customFormat="1" ht="11.25">
      <c r="B508" s="161"/>
      <c r="D508" s="151" t="s">
        <v>197</v>
      </c>
      <c r="E508" s="162" t="s">
        <v>1</v>
      </c>
      <c r="F508" s="163" t="s">
        <v>624</v>
      </c>
      <c r="H508" s="164">
        <v>3.96</v>
      </c>
      <c r="I508" s="165"/>
      <c r="L508" s="161"/>
      <c r="M508" s="166"/>
      <c r="T508" s="167"/>
      <c r="AT508" s="162" t="s">
        <v>197</v>
      </c>
      <c r="AU508" s="162" t="s">
        <v>84</v>
      </c>
      <c r="AV508" s="13" t="s">
        <v>84</v>
      </c>
      <c r="AW508" s="13" t="s">
        <v>30</v>
      </c>
      <c r="AX508" s="13" t="s">
        <v>73</v>
      </c>
      <c r="AY508" s="162" t="s">
        <v>187</v>
      </c>
    </row>
    <row r="509" spans="2:51" s="13" customFormat="1" ht="11.25">
      <c r="B509" s="161"/>
      <c r="D509" s="151" t="s">
        <v>197</v>
      </c>
      <c r="E509" s="162" t="s">
        <v>1</v>
      </c>
      <c r="F509" s="163" t="s">
        <v>625</v>
      </c>
      <c r="H509" s="164">
        <v>4.2</v>
      </c>
      <c r="I509" s="165"/>
      <c r="L509" s="161"/>
      <c r="M509" s="166"/>
      <c r="T509" s="167"/>
      <c r="AT509" s="162" t="s">
        <v>197</v>
      </c>
      <c r="AU509" s="162" t="s">
        <v>84</v>
      </c>
      <c r="AV509" s="13" t="s">
        <v>84</v>
      </c>
      <c r="AW509" s="13" t="s">
        <v>30</v>
      </c>
      <c r="AX509" s="13" t="s">
        <v>73</v>
      </c>
      <c r="AY509" s="162" t="s">
        <v>187</v>
      </c>
    </row>
    <row r="510" spans="2:51" s="13" customFormat="1" ht="11.25">
      <c r="B510" s="161"/>
      <c r="D510" s="151" t="s">
        <v>197</v>
      </c>
      <c r="E510" s="162" t="s">
        <v>1</v>
      </c>
      <c r="F510" s="163" t="s">
        <v>626</v>
      </c>
      <c r="H510" s="164">
        <v>1.8</v>
      </c>
      <c r="I510" s="165"/>
      <c r="L510" s="161"/>
      <c r="M510" s="166"/>
      <c r="T510" s="167"/>
      <c r="AT510" s="162" t="s">
        <v>197</v>
      </c>
      <c r="AU510" s="162" t="s">
        <v>84</v>
      </c>
      <c r="AV510" s="13" t="s">
        <v>84</v>
      </c>
      <c r="AW510" s="13" t="s">
        <v>30</v>
      </c>
      <c r="AX510" s="13" t="s">
        <v>73</v>
      </c>
      <c r="AY510" s="162" t="s">
        <v>187</v>
      </c>
    </row>
    <row r="511" spans="2:51" s="13" customFormat="1" ht="11.25">
      <c r="B511" s="161"/>
      <c r="D511" s="151" t="s">
        <v>197</v>
      </c>
      <c r="E511" s="162" t="s">
        <v>1</v>
      </c>
      <c r="F511" s="163" t="s">
        <v>627</v>
      </c>
      <c r="H511" s="164">
        <v>0.96</v>
      </c>
      <c r="I511" s="165"/>
      <c r="L511" s="161"/>
      <c r="M511" s="166"/>
      <c r="T511" s="167"/>
      <c r="AT511" s="162" t="s">
        <v>197</v>
      </c>
      <c r="AU511" s="162" t="s">
        <v>84</v>
      </c>
      <c r="AV511" s="13" t="s">
        <v>84</v>
      </c>
      <c r="AW511" s="13" t="s">
        <v>30</v>
      </c>
      <c r="AX511" s="13" t="s">
        <v>73</v>
      </c>
      <c r="AY511" s="162" t="s">
        <v>187</v>
      </c>
    </row>
    <row r="512" spans="2:51" s="13" customFormat="1" ht="11.25">
      <c r="B512" s="161"/>
      <c r="D512" s="151" t="s">
        <v>197</v>
      </c>
      <c r="E512" s="162" t="s">
        <v>1</v>
      </c>
      <c r="F512" s="163" t="s">
        <v>628</v>
      </c>
      <c r="H512" s="164">
        <v>2.58</v>
      </c>
      <c r="I512" s="165"/>
      <c r="L512" s="161"/>
      <c r="M512" s="166"/>
      <c r="T512" s="167"/>
      <c r="AT512" s="162" t="s">
        <v>197</v>
      </c>
      <c r="AU512" s="162" t="s">
        <v>84</v>
      </c>
      <c r="AV512" s="13" t="s">
        <v>84</v>
      </c>
      <c r="AW512" s="13" t="s">
        <v>30</v>
      </c>
      <c r="AX512" s="13" t="s">
        <v>73</v>
      </c>
      <c r="AY512" s="162" t="s">
        <v>187</v>
      </c>
    </row>
    <row r="513" spans="2:51" s="13" customFormat="1" ht="11.25">
      <c r="B513" s="161"/>
      <c r="D513" s="151" t="s">
        <v>197</v>
      </c>
      <c r="E513" s="162" t="s">
        <v>1</v>
      </c>
      <c r="F513" s="163" t="s">
        <v>629</v>
      </c>
      <c r="H513" s="164">
        <v>1.35</v>
      </c>
      <c r="I513" s="165"/>
      <c r="L513" s="161"/>
      <c r="M513" s="166"/>
      <c r="T513" s="167"/>
      <c r="AT513" s="162" t="s">
        <v>197</v>
      </c>
      <c r="AU513" s="162" t="s">
        <v>84</v>
      </c>
      <c r="AV513" s="13" t="s">
        <v>84</v>
      </c>
      <c r="AW513" s="13" t="s">
        <v>30</v>
      </c>
      <c r="AX513" s="13" t="s">
        <v>73</v>
      </c>
      <c r="AY513" s="162" t="s">
        <v>187</v>
      </c>
    </row>
    <row r="514" spans="2:51" s="13" customFormat="1" ht="11.25">
      <c r="B514" s="161"/>
      <c r="D514" s="151" t="s">
        <v>197</v>
      </c>
      <c r="E514" s="162" t="s">
        <v>1</v>
      </c>
      <c r="F514" s="163" t="s">
        <v>630</v>
      </c>
      <c r="H514" s="164">
        <v>6</v>
      </c>
      <c r="I514" s="165"/>
      <c r="L514" s="161"/>
      <c r="M514" s="166"/>
      <c r="T514" s="167"/>
      <c r="AT514" s="162" t="s">
        <v>197</v>
      </c>
      <c r="AU514" s="162" t="s">
        <v>84</v>
      </c>
      <c r="AV514" s="13" t="s">
        <v>84</v>
      </c>
      <c r="AW514" s="13" t="s">
        <v>30</v>
      </c>
      <c r="AX514" s="13" t="s">
        <v>73</v>
      </c>
      <c r="AY514" s="162" t="s">
        <v>187</v>
      </c>
    </row>
    <row r="515" spans="2:51" s="15" customFormat="1" ht="11.25">
      <c r="B515" s="186"/>
      <c r="D515" s="151" t="s">
        <v>197</v>
      </c>
      <c r="E515" s="187" t="s">
        <v>1</v>
      </c>
      <c r="F515" s="188" t="s">
        <v>492</v>
      </c>
      <c r="H515" s="189">
        <v>537.19999999999993</v>
      </c>
      <c r="I515" s="190"/>
      <c r="L515" s="186"/>
      <c r="M515" s="191"/>
      <c r="T515" s="192"/>
      <c r="AT515" s="187" t="s">
        <v>197</v>
      </c>
      <c r="AU515" s="187" t="s">
        <v>84</v>
      </c>
      <c r="AV515" s="15" t="s">
        <v>210</v>
      </c>
      <c r="AW515" s="15" t="s">
        <v>30</v>
      </c>
      <c r="AX515" s="15" t="s">
        <v>73</v>
      </c>
      <c r="AY515" s="187" t="s">
        <v>187</v>
      </c>
    </row>
    <row r="516" spans="2:51" s="12" customFormat="1" ht="11.25">
      <c r="B516" s="155"/>
      <c r="D516" s="151" t="s">
        <v>197</v>
      </c>
      <c r="E516" s="156" t="s">
        <v>1</v>
      </c>
      <c r="F516" s="157" t="s">
        <v>311</v>
      </c>
      <c r="H516" s="156" t="s">
        <v>1</v>
      </c>
      <c r="I516" s="158"/>
      <c r="L516" s="155"/>
      <c r="M516" s="159"/>
      <c r="T516" s="160"/>
      <c r="AT516" s="156" t="s">
        <v>197</v>
      </c>
      <c r="AU516" s="156" t="s">
        <v>84</v>
      </c>
      <c r="AV516" s="12" t="s">
        <v>80</v>
      </c>
      <c r="AW516" s="12" t="s">
        <v>30</v>
      </c>
      <c r="AX516" s="12" t="s">
        <v>73</v>
      </c>
      <c r="AY516" s="156" t="s">
        <v>187</v>
      </c>
    </row>
    <row r="517" spans="2:51" s="13" customFormat="1" ht="11.25">
      <c r="B517" s="161"/>
      <c r="D517" s="151" t="s">
        <v>197</v>
      </c>
      <c r="E517" s="162" t="s">
        <v>1</v>
      </c>
      <c r="F517" s="163" t="s">
        <v>608</v>
      </c>
      <c r="H517" s="164">
        <v>104.31</v>
      </c>
      <c r="I517" s="165"/>
      <c r="L517" s="161"/>
      <c r="M517" s="166"/>
      <c r="T517" s="167"/>
      <c r="AT517" s="162" t="s">
        <v>197</v>
      </c>
      <c r="AU517" s="162" t="s">
        <v>84</v>
      </c>
      <c r="AV517" s="13" t="s">
        <v>84</v>
      </c>
      <c r="AW517" s="13" t="s">
        <v>30</v>
      </c>
      <c r="AX517" s="13" t="s">
        <v>73</v>
      </c>
      <c r="AY517" s="162" t="s">
        <v>187</v>
      </c>
    </row>
    <row r="518" spans="2:51" s="13" customFormat="1" ht="11.25">
      <c r="B518" s="161"/>
      <c r="D518" s="151" t="s">
        <v>197</v>
      </c>
      <c r="E518" s="162" t="s">
        <v>1</v>
      </c>
      <c r="F518" s="163" t="s">
        <v>609</v>
      </c>
      <c r="H518" s="164">
        <v>84.18</v>
      </c>
      <c r="I518" s="165"/>
      <c r="L518" s="161"/>
      <c r="M518" s="166"/>
      <c r="T518" s="167"/>
      <c r="AT518" s="162" t="s">
        <v>197</v>
      </c>
      <c r="AU518" s="162" t="s">
        <v>84</v>
      </c>
      <c r="AV518" s="13" t="s">
        <v>84</v>
      </c>
      <c r="AW518" s="13" t="s">
        <v>30</v>
      </c>
      <c r="AX518" s="13" t="s">
        <v>73</v>
      </c>
      <c r="AY518" s="162" t="s">
        <v>187</v>
      </c>
    </row>
    <row r="519" spans="2:51" s="13" customFormat="1" ht="11.25">
      <c r="B519" s="161"/>
      <c r="D519" s="151" t="s">
        <v>197</v>
      </c>
      <c r="E519" s="162" t="s">
        <v>1</v>
      </c>
      <c r="F519" s="163" t="s">
        <v>612</v>
      </c>
      <c r="H519" s="164">
        <v>12.2</v>
      </c>
      <c r="I519" s="165"/>
      <c r="L519" s="161"/>
      <c r="M519" s="166"/>
      <c r="T519" s="167"/>
      <c r="AT519" s="162" t="s">
        <v>197</v>
      </c>
      <c r="AU519" s="162" t="s">
        <v>84</v>
      </c>
      <c r="AV519" s="13" t="s">
        <v>84</v>
      </c>
      <c r="AW519" s="13" t="s">
        <v>30</v>
      </c>
      <c r="AX519" s="13" t="s">
        <v>73</v>
      </c>
      <c r="AY519" s="162" t="s">
        <v>187</v>
      </c>
    </row>
    <row r="520" spans="2:51" s="13" customFormat="1" ht="11.25">
      <c r="B520" s="161"/>
      <c r="D520" s="151" t="s">
        <v>197</v>
      </c>
      <c r="E520" s="162" t="s">
        <v>1</v>
      </c>
      <c r="F520" s="163" t="s">
        <v>610</v>
      </c>
      <c r="H520" s="164">
        <v>65.88</v>
      </c>
      <c r="I520" s="165"/>
      <c r="L520" s="161"/>
      <c r="M520" s="166"/>
      <c r="T520" s="167"/>
      <c r="AT520" s="162" t="s">
        <v>197</v>
      </c>
      <c r="AU520" s="162" t="s">
        <v>84</v>
      </c>
      <c r="AV520" s="13" t="s">
        <v>84</v>
      </c>
      <c r="AW520" s="13" t="s">
        <v>30</v>
      </c>
      <c r="AX520" s="13" t="s">
        <v>73</v>
      </c>
      <c r="AY520" s="162" t="s">
        <v>187</v>
      </c>
    </row>
    <row r="521" spans="2:51" s="13" customFormat="1" ht="11.25">
      <c r="B521" s="161"/>
      <c r="D521" s="151" t="s">
        <v>197</v>
      </c>
      <c r="E521" s="162" t="s">
        <v>1</v>
      </c>
      <c r="F521" s="163" t="s">
        <v>611</v>
      </c>
      <c r="H521" s="164">
        <v>233.02</v>
      </c>
      <c r="I521" s="165"/>
      <c r="L521" s="161"/>
      <c r="M521" s="166"/>
      <c r="T521" s="167"/>
      <c r="AT521" s="162" t="s">
        <v>197</v>
      </c>
      <c r="AU521" s="162" t="s">
        <v>84</v>
      </c>
      <c r="AV521" s="13" t="s">
        <v>84</v>
      </c>
      <c r="AW521" s="13" t="s">
        <v>30</v>
      </c>
      <c r="AX521" s="13" t="s">
        <v>73</v>
      </c>
      <c r="AY521" s="162" t="s">
        <v>187</v>
      </c>
    </row>
    <row r="522" spans="2:51" s="13" customFormat="1" ht="11.25">
      <c r="B522" s="161"/>
      <c r="D522" s="151" t="s">
        <v>197</v>
      </c>
      <c r="E522" s="162" t="s">
        <v>1</v>
      </c>
      <c r="F522" s="163" t="s">
        <v>613</v>
      </c>
      <c r="H522" s="164">
        <v>13.725</v>
      </c>
      <c r="I522" s="165"/>
      <c r="L522" s="161"/>
      <c r="M522" s="166"/>
      <c r="T522" s="167"/>
      <c r="AT522" s="162" t="s">
        <v>197</v>
      </c>
      <c r="AU522" s="162" t="s">
        <v>84</v>
      </c>
      <c r="AV522" s="13" t="s">
        <v>84</v>
      </c>
      <c r="AW522" s="13" t="s">
        <v>30</v>
      </c>
      <c r="AX522" s="13" t="s">
        <v>73</v>
      </c>
      <c r="AY522" s="162" t="s">
        <v>187</v>
      </c>
    </row>
    <row r="523" spans="2:51" s="13" customFormat="1" ht="11.25">
      <c r="B523" s="161"/>
      <c r="D523" s="151" t="s">
        <v>197</v>
      </c>
      <c r="E523" s="162" t="s">
        <v>1</v>
      </c>
      <c r="F523" s="163" t="s">
        <v>615</v>
      </c>
      <c r="H523" s="164">
        <v>49.68</v>
      </c>
      <c r="I523" s="165"/>
      <c r="L523" s="161"/>
      <c r="M523" s="166"/>
      <c r="T523" s="167"/>
      <c r="AT523" s="162" t="s">
        <v>197</v>
      </c>
      <c r="AU523" s="162" t="s">
        <v>84</v>
      </c>
      <c r="AV523" s="13" t="s">
        <v>84</v>
      </c>
      <c r="AW523" s="13" t="s">
        <v>30</v>
      </c>
      <c r="AX523" s="13" t="s">
        <v>73</v>
      </c>
      <c r="AY523" s="162" t="s">
        <v>187</v>
      </c>
    </row>
    <row r="524" spans="2:51" s="13" customFormat="1" ht="11.25">
      <c r="B524" s="161"/>
      <c r="D524" s="151" t="s">
        <v>197</v>
      </c>
      <c r="E524" s="162" t="s">
        <v>1</v>
      </c>
      <c r="F524" s="163" t="s">
        <v>616</v>
      </c>
      <c r="H524" s="164">
        <v>-8.19</v>
      </c>
      <c r="I524" s="165"/>
      <c r="L524" s="161"/>
      <c r="M524" s="166"/>
      <c r="T524" s="167"/>
      <c r="AT524" s="162" t="s">
        <v>197</v>
      </c>
      <c r="AU524" s="162" t="s">
        <v>84</v>
      </c>
      <c r="AV524" s="13" t="s">
        <v>84</v>
      </c>
      <c r="AW524" s="13" t="s">
        <v>30</v>
      </c>
      <c r="AX524" s="13" t="s">
        <v>73</v>
      </c>
      <c r="AY524" s="162" t="s">
        <v>187</v>
      </c>
    </row>
    <row r="525" spans="2:51" s="13" customFormat="1" ht="11.25">
      <c r="B525" s="161"/>
      <c r="D525" s="151" t="s">
        <v>197</v>
      </c>
      <c r="E525" s="162" t="s">
        <v>1</v>
      </c>
      <c r="F525" s="163" t="s">
        <v>617</v>
      </c>
      <c r="H525" s="164">
        <v>-10.53</v>
      </c>
      <c r="I525" s="165"/>
      <c r="L525" s="161"/>
      <c r="M525" s="166"/>
      <c r="T525" s="167"/>
      <c r="AT525" s="162" t="s">
        <v>197</v>
      </c>
      <c r="AU525" s="162" t="s">
        <v>84</v>
      </c>
      <c r="AV525" s="13" t="s">
        <v>84</v>
      </c>
      <c r="AW525" s="13" t="s">
        <v>30</v>
      </c>
      <c r="AX525" s="13" t="s">
        <v>73</v>
      </c>
      <c r="AY525" s="162" t="s">
        <v>187</v>
      </c>
    </row>
    <row r="526" spans="2:51" s="13" customFormat="1" ht="11.25">
      <c r="B526" s="161"/>
      <c r="D526" s="151" t="s">
        <v>197</v>
      </c>
      <c r="E526" s="162" t="s">
        <v>1</v>
      </c>
      <c r="F526" s="163" t="s">
        <v>618</v>
      </c>
      <c r="H526" s="164">
        <v>-2.34</v>
      </c>
      <c r="I526" s="165"/>
      <c r="L526" s="161"/>
      <c r="M526" s="166"/>
      <c r="T526" s="167"/>
      <c r="AT526" s="162" t="s">
        <v>197</v>
      </c>
      <c r="AU526" s="162" t="s">
        <v>84</v>
      </c>
      <c r="AV526" s="13" t="s">
        <v>84</v>
      </c>
      <c r="AW526" s="13" t="s">
        <v>30</v>
      </c>
      <c r="AX526" s="13" t="s">
        <v>73</v>
      </c>
      <c r="AY526" s="162" t="s">
        <v>187</v>
      </c>
    </row>
    <row r="527" spans="2:51" s="13" customFormat="1" ht="11.25">
      <c r="B527" s="161"/>
      <c r="D527" s="151" t="s">
        <v>197</v>
      </c>
      <c r="E527" s="162" t="s">
        <v>1</v>
      </c>
      <c r="F527" s="163" t="s">
        <v>619</v>
      </c>
      <c r="H527" s="164">
        <v>-0.64</v>
      </c>
      <c r="I527" s="165"/>
      <c r="L527" s="161"/>
      <c r="M527" s="166"/>
      <c r="T527" s="167"/>
      <c r="AT527" s="162" t="s">
        <v>197</v>
      </c>
      <c r="AU527" s="162" t="s">
        <v>84</v>
      </c>
      <c r="AV527" s="13" t="s">
        <v>84</v>
      </c>
      <c r="AW527" s="13" t="s">
        <v>30</v>
      </c>
      <c r="AX527" s="13" t="s">
        <v>73</v>
      </c>
      <c r="AY527" s="162" t="s">
        <v>187</v>
      </c>
    </row>
    <row r="528" spans="2:51" s="13" customFormat="1" ht="11.25">
      <c r="B528" s="161"/>
      <c r="D528" s="151" t="s">
        <v>197</v>
      </c>
      <c r="E528" s="162" t="s">
        <v>1</v>
      </c>
      <c r="F528" s="163" t="s">
        <v>631</v>
      </c>
      <c r="H528" s="164">
        <v>-3.895</v>
      </c>
      <c r="I528" s="165"/>
      <c r="L528" s="161"/>
      <c r="M528" s="166"/>
      <c r="T528" s="167"/>
      <c r="AT528" s="162" t="s">
        <v>197</v>
      </c>
      <c r="AU528" s="162" t="s">
        <v>84</v>
      </c>
      <c r="AV528" s="13" t="s">
        <v>84</v>
      </c>
      <c r="AW528" s="13" t="s">
        <v>30</v>
      </c>
      <c r="AX528" s="13" t="s">
        <v>73</v>
      </c>
      <c r="AY528" s="162" t="s">
        <v>187</v>
      </c>
    </row>
    <row r="529" spans="2:51" s="13" customFormat="1" ht="11.25">
      <c r="B529" s="161"/>
      <c r="D529" s="151" t="s">
        <v>197</v>
      </c>
      <c r="E529" s="162" t="s">
        <v>1</v>
      </c>
      <c r="F529" s="163" t="s">
        <v>621</v>
      </c>
      <c r="H529" s="164">
        <v>-2.5</v>
      </c>
      <c r="I529" s="165"/>
      <c r="L529" s="161"/>
      <c r="M529" s="166"/>
      <c r="T529" s="167"/>
      <c r="AT529" s="162" t="s">
        <v>197</v>
      </c>
      <c r="AU529" s="162" t="s">
        <v>84</v>
      </c>
      <c r="AV529" s="13" t="s">
        <v>84</v>
      </c>
      <c r="AW529" s="13" t="s">
        <v>30</v>
      </c>
      <c r="AX529" s="13" t="s">
        <v>73</v>
      </c>
      <c r="AY529" s="162" t="s">
        <v>187</v>
      </c>
    </row>
    <row r="530" spans="2:51" s="13" customFormat="1" ht="11.25">
      <c r="B530" s="161"/>
      <c r="D530" s="151" t="s">
        <v>197</v>
      </c>
      <c r="E530" s="162" t="s">
        <v>1</v>
      </c>
      <c r="F530" s="163" t="s">
        <v>622</v>
      </c>
      <c r="H530" s="164">
        <v>-18.911999999999999</v>
      </c>
      <c r="I530" s="165"/>
      <c r="L530" s="161"/>
      <c r="M530" s="166"/>
      <c r="T530" s="167"/>
      <c r="AT530" s="162" t="s">
        <v>197</v>
      </c>
      <c r="AU530" s="162" t="s">
        <v>84</v>
      </c>
      <c r="AV530" s="13" t="s">
        <v>84</v>
      </c>
      <c r="AW530" s="13" t="s">
        <v>30</v>
      </c>
      <c r="AX530" s="13" t="s">
        <v>73</v>
      </c>
      <c r="AY530" s="162" t="s">
        <v>187</v>
      </c>
    </row>
    <row r="531" spans="2:51" s="13" customFormat="1" ht="11.25">
      <c r="B531" s="161"/>
      <c r="D531" s="151" t="s">
        <v>197</v>
      </c>
      <c r="E531" s="162" t="s">
        <v>1</v>
      </c>
      <c r="F531" s="163" t="s">
        <v>624</v>
      </c>
      <c r="H531" s="164">
        <v>3.96</v>
      </c>
      <c r="I531" s="165"/>
      <c r="L531" s="161"/>
      <c r="M531" s="166"/>
      <c r="T531" s="167"/>
      <c r="AT531" s="162" t="s">
        <v>197</v>
      </c>
      <c r="AU531" s="162" t="s">
        <v>84</v>
      </c>
      <c r="AV531" s="13" t="s">
        <v>84</v>
      </c>
      <c r="AW531" s="13" t="s">
        <v>30</v>
      </c>
      <c r="AX531" s="13" t="s">
        <v>73</v>
      </c>
      <c r="AY531" s="162" t="s">
        <v>187</v>
      </c>
    </row>
    <row r="532" spans="2:51" s="13" customFormat="1" ht="11.25">
      <c r="B532" s="161"/>
      <c r="D532" s="151" t="s">
        <v>197</v>
      </c>
      <c r="E532" s="162" t="s">
        <v>1</v>
      </c>
      <c r="F532" s="163" t="s">
        <v>625</v>
      </c>
      <c r="H532" s="164">
        <v>4.2</v>
      </c>
      <c r="I532" s="165"/>
      <c r="L532" s="161"/>
      <c r="M532" s="166"/>
      <c r="T532" s="167"/>
      <c r="AT532" s="162" t="s">
        <v>197</v>
      </c>
      <c r="AU532" s="162" t="s">
        <v>84</v>
      </c>
      <c r="AV532" s="13" t="s">
        <v>84</v>
      </c>
      <c r="AW532" s="13" t="s">
        <v>30</v>
      </c>
      <c r="AX532" s="13" t="s">
        <v>73</v>
      </c>
      <c r="AY532" s="162" t="s">
        <v>187</v>
      </c>
    </row>
    <row r="533" spans="2:51" s="13" customFormat="1" ht="11.25">
      <c r="B533" s="161"/>
      <c r="D533" s="151" t="s">
        <v>197</v>
      </c>
      <c r="E533" s="162" t="s">
        <v>1</v>
      </c>
      <c r="F533" s="163" t="s">
        <v>626</v>
      </c>
      <c r="H533" s="164">
        <v>1.8</v>
      </c>
      <c r="I533" s="165"/>
      <c r="L533" s="161"/>
      <c r="M533" s="166"/>
      <c r="T533" s="167"/>
      <c r="AT533" s="162" t="s">
        <v>197</v>
      </c>
      <c r="AU533" s="162" t="s">
        <v>84</v>
      </c>
      <c r="AV533" s="13" t="s">
        <v>84</v>
      </c>
      <c r="AW533" s="13" t="s">
        <v>30</v>
      </c>
      <c r="AX533" s="13" t="s">
        <v>73</v>
      </c>
      <c r="AY533" s="162" t="s">
        <v>187</v>
      </c>
    </row>
    <row r="534" spans="2:51" s="13" customFormat="1" ht="11.25">
      <c r="B534" s="161"/>
      <c r="D534" s="151" t="s">
        <v>197</v>
      </c>
      <c r="E534" s="162" t="s">
        <v>1</v>
      </c>
      <c r="F534" s="163" t="s">
        <v>627</v>
      </c>
      <c r="H534" s="164">
        <v>0.96</v>
      </c>
      <c r="I534" s="165"/>
      <c r="L534" s="161"/>
      <c r="M534" s="166"/>
      <c r="T534" s="167"/>
      <c r="AT534" s="162" t="s">
        <v>197</v>
      </c>
      <c r="AU534" s="162" t="s">
        <v>84</v>
      </c>
      <c r="AV534" s="13" t="s">
        <v>84</v>
      </c>
      <c r="AW534" s="13" t="s">
        <v>30</v>
      </c>
      <c r="AX534" s="13" t="s">
        <v>73</v>
      </c>
      <c r="AY534" s="162" t="s">
        <v>187</v>
      </c>
    </row>
    <row r="535" spans="2:51" s="13" customFormat="1" ht="11.25">
      <c r="B535" s="161"/>
      <c r="D535" s="151" t="s">
        <v>197</v>
      </c>
      <c r="E535" s="162" t="s">
        <v>1</v>
      </c>
      <c r="F535" s="163" t="s">
        <v>628</v>
      </c>
      <c r="H535" s="164">
        <v>2.58</v>
      </c>
      <c r="I535" s="165"/>
      <c r="L535" s="161"/>
      <c r="M535" s="166"/>
      <c r="T535" s="167"/>
      <c r="AT535" s="162" t="s">
        <v>197</v>
      </c>
      <c r="AU535" s="162" t="s">
        <v>84</v>
      </c>
      <c r="AV535" s="13" t="s">
        <v>84</v>
      </c>
      <c r="AW535" s="13" t="s">
        <v>30</v>
      </c>
      <c r="AX535" s="13" t="s">
        <v>73</v>
      </c>
      <c r="AY535" s="162" t="s">
        <v>187</v>
      </c>
    </row>
    <row r="536" spans="2:51" s="13" customFormat="1" ht="11.25">
      <c r="B536" s="161"/>
      <c r="D536" s="151" t="s">
        <v>197</v>
      </c>
      <c r="E536" s="162" t="s">
        <v>1</v>
      </c>
      <c r="F536" s="163" t="s">
        <v>629</v>
      </c>
      <c r="H536" s="164">
        <v>1.35</v>
      </c>
      <c r="I536" s="165"/>
      <c r="L536" s="161"/>
      <c r="M536" s="166"/>
      <c r="T536" s="167"/>
      <c r="AT536" s="162" t="s">
        <v>197</v>
      </c>
      <c r="AU536" s="162" t="s">
        <v>84</v>
      </c>
      <c r="AV536" s="13" t="s">
        <v>84</v>
      </c>
      <c r="AW536" s="13" t="s">
        <v>30</v>
      </c>
      <c r="AX536" s="13" t="s">
        <v>73</v>
      </c>
      <c r="AY536" s="162" t="s">
        <v>187</v>
      </c>
    </row>
    <row r="537" spans="2:51" s="13" customFormat="1" ht="11.25">
      <c r="B537" s="161"/>
      <c r="D537" s="151" t="s">
        <v>197</v>
      </c>
      <c r="E537" s="162" t="s">
        <v>1</v>
      </c>
      <c r="F537" s="163" t="s">
        <v>630</v>
      </c>
      <c r="H537" s="164">
        <v>6</v>
      </c>
      <c r="I537" s="165"/>
      <c r="L537" s="161"/>
      <c r="M537" s="166"/>
      <c r="T537" s="167"/>
      <c r="AT537" s="162" t="s">
        <v>197</v>
      </c>
      <c r="AU537" s="162" t="s">
        <v>84</v>
      </c>
      <c r="AV537" s="13" t="s">
        <v>84</v>
      </c>
      <c r="AW537" s="13" t="s">
        <v>30</v>
      </c>
      <c r="AX537" s="13" t="s">
        <v>73</v>
      </c>
      <c r="AY537" s="162" t="s">
        <v>187</v>
      </c>
    </row>
    <row r="538" spans="2:51" s="15" customFormat="1" ht="11.25">
      <c r="B538" s="186"/>
      <c r="D538" s="151" t="s">
        <v>197</v>
      </c>
      <c r="E538" s="187" t="s">
        <v>1</v>
      </c>
      <c r="F538" s="188" t="s">
        <v>492</v>
      </c>
      <c r="H538" s="189">
        <v>536.83800000000008</v>
      </c>
      <c r="I538" s="190"/>
      <c r="L538" s="186"/>
      <c r="M538" s="191"/>
      <c r="T538" s="192"/>
      <c r="AT538" s="187" t="s">
        <v>197</v>
      </c>
      <c r="AU538" s="187" t="s">
        <v>84</v>
      </c>
      <c r="AV538" s="15" t="s">
        <v>210</v>
      </c>
      <c r="AW538" s="15" t="s">
        <v>30</v>
      </c>
      <c r="AX538" s="15" t="s">
        <v>73</v>
      </c>
      <c r="AY538" s="187" t="s">
        <v>187</v>
      </c>
    </row>
    <row r="539" spans="2:51" s="12" customFormat="1" ht="11.25">
      <c r="B539" s="155"/>
      <c r="D539" s="151" t="s">
        <v>197</v>
      </c>
      <c r="E539" s="156" t="s">
        <v>1</v>
      </c>
      <c r="F539" s="157" t="s">
        <v>632</v>
      </c>
      <c r="H539" s="156" t="s">
        <v>1</v>
      </c>
      <c r="I539" s="158"/>
      <c r="L539" s="155"/>
      <c r="M539" s="159"/>
      <c r="T539" s="160"/>
      <c r="AT539" s="156" t="s">
        <v>197</v>
      </c>
      <c r="AU539" s="156" t="s">
        <v>84</v>
      </c>
      <c r="AV539" s="12" t="s">
        <v>80</v>
      </c>
      <c r="AW539" s="12" t="s">
        <v>30</v>
      </c>
      <c r="AX539" s="12" t="s">
        <v>73</v>
      </c>
      <c r="AY539" s="156" t="s">
        <v>187</v>
      </c>
    </row>
    <row r="540" spans="2:51" s="13" customFormat="1" ht="11.25">
      <c r="B540" s="161"/>
      <c r="D540" s="151" t="s">
        <v>197</v>
      </c>
      <c r="E540" s="162" t="s">
        <v>1</v>
      </c>
      <c r="F540" s="163" t="s">
        <v>633</v>
      </c>
      <c r="H540" s="164">
        <v>34.24</v>
      </c>
      <c r="I540" s="165"/>
      <c r="L540" s="161"/>
      <c r="M540" s="166"/>
      <c r="T540" s="167"/>
      <c r="AT540" s="162" t="s">
        <v>197</v>
      </c>
      <c r="AU540" s="162" t="s">
        <v>84</v>
      </c>
      <c r="AV540" s="13" t="s">
        <v>84</v>
      </c>
      <c r="AW540" s="13" t="s">
        <v>30</v>
      </c>
      <c r="AX540" s="13" t="s">
        <v>73</v>
      </c>
      <c r="AY540" s="162" t="s">
        <v>187</v>
      </c>
    </row>
    <row r="541" spans="2:51" s="13" customFormat="1" ht="11.25">
      <c r="B541" s="161"/>
      <c r="D541" s="151" t="s">
        <v>197</v>
      </c>
      <c r="E541" s="162" t="s">
        <v>1</v>
      </c>
      <c r="F541" s="163" t="s">
        <v>634</v>
      </c>
      <c r="H541" s="164">
        <v>14.96</v>
      </c>
      <c r="I541" s="165"/>
      <c r="L541" s="161"/>
      <c r="M541" s="166"/>
      <c r="T541" s="167"/>
      <c r="AT541" s="162" t="s">
        <v>197</v>
      </c>
      <c r="AU541" s="162" t="s">
        <v>84</v>
      </c>
      <c r="AV541" s="13" t="s">
        <v>84</v>
      </c>
      <c r="AW541" s="13" t="s">
        <v>30</v>
      </c>
      <c r="AX541" s="13" t="s">
        <v>73</v>
      </c>
      <c r="AY541" s="162" t="s">
        <v>187</v>
      </c>
    </row>
    <row r="542" spans="2:51" s="13" customFormat="1" ht="11.25">
      <c r="B542" s="161"/>
      <c r="D542" s="151" t="s">
        <v>197</v>
      </c>
      <c r="E542" s="162" t="s">
        <v>1</v>
      </c>
      <c r="F542" s="163" t="s">
        <v>635</v>
      </c>
      <c r="H542" s="164">
        <v>20.57</v>
      </c>
      <c r="I542" s="165"/>
      <c r="L542" s="161"/>
      <c r="M542" s="166"/>
      <c r="T542" s="167"/>
      <c r="AT542" s="162" t="s">
        <v>197</v>
      </c>
      <c r="AU542" s="162" t="s">
        <v>84</v>
      </c>
      <c r="AV542" s="13" t="s">
        <v>84</v>
      </c>
      <c r="AW542" s="13" t="s">
        <v>30</v>
      </c>
      <c r="AX542" s="13" t="s">
        <v>73</v>
      </c>
      <c r="AY542" s="162" t="s">
        <v>187</v>
      </c>
    </row>
    <row r="543" spans="2:51" s="13" customFormat="1" ht="11.25">
      <c r="B543" s="161"/>
      <c r="D543" s="151" t="s">
        <v>197</v>
      </c>
      <c r="E543" s="162" t="s">
        <v>1</v>
      </c>
      <c r="F543" s="163" t="s">
        <v>636</v>
      </c>
      <c r="H543" s="164">
        <v>-2.2000000000000002</v>
      </c>
      <c r="I543" s="165"/>
      <c r="L543" s="161"/>
      <c r="M543" s="166"/>
      <c r="T543" s="167"/>
      <c r="AT543" s="162" t="s">
        <v>197</v>
      </c>
      <c r="AU543" s="162" t="s">
        <v>84</v>
      </c>
      <c r="AV543" s="13" t="s">
        <v>84</v>
      </c>
      <c r="AW543" s="13" t="s">
        <v>30</v>
      </c>
      <c r="AX543" s="13" t="s">
        <v>73</v>
      </c>
      <c r="AY543" s="162" t="s">
        <v>187</v>
      </c>
    </row>
    <row r="544" spans="2:51" s="13" customFormat="1" ht="11.25">
      <c r="B544" s="161"/>
      <c r="D544" s="151" t="s">
        <v>197</v>
      </c>
      <c r="E544" s="162" t="s">
        <v>1</v>
      </c>
      <c r="F544" s="163" t="s">
        <v>637</v>
      </c>
      <c r="H544" s="164">
        <v>0.51</v>
      </c>
      <c r="I544" s="165"/>
      <c r="L544" s="161"/>
      <c r="M544" s="166"/>
      <c r="T544" s="167"/>
      <c r="AT544" s="162" t="s">
        <v>197</v>
      </c>
      <c r="AU544" s="162" t="s">
        <v>84</v>
      </c>
      <c r="AV544" s="13" t="s">
        <v>84</v>
      </c>
      <c r="AW544" s="13" t="s">
        <v>30</v>
      </c>
      <c r="AX544" s="13" t="s">
        <v>73</v>
      </c>
      <c r="AY544" s="162" t="s">
        <v>187</v>
      </c>
    </row>
    <row r="545" spans="2:65" s="13" customFormat="1" ht="11.25">
      <c r="B545" s="161"/>
      <c r="D545" s="151" t="s">
        <v>197</v>
      </c>
      <c r="E545" s="162" t="s">
        <v>1</v>
      </c>
      <c r="F545" s="163" t="s">
        <v>638</v>
      </c>
      <c r="H545" s="164">
        <v>44.697000000000003</v>
      </c>
      <c r="I545" s="165"/>
      <c r="L545" s="161"/>
      <c r="M545" s="166"/>
      <c r="T545" s="167"/>
      <c r="AT545" s="162" t="s">
        <v>197</v>
      </c>
      <c r="AU545" s="162" t="s">
        <v>84</v>
      </c>
      <c r="AV545" s="13" t="s">
        <v>84</v>
      </c>
      <c r="AW545" s="13" t="s">
        <v>30</v>
      </c>
      <c r="AX545" s="13" t="s">
        <v>73</v>
      </c>
      <c r="AY545" s="162" t="s">
        <v>187</v>
      </c>
    </row>
    <row r="546" spans="2:65" s="15" customFormat="1" ht="11.25">
      <c r="B546" s="186"/>
      <c r="D546" s="151" t="s">
        <v>197</v>
      </c>
      <c r="E546" s="187" t="s">
        <v>1</v>
      </c>
      <c r="F546" s="188" t="s">
        <v>492</v>
      </c>
      <c r="H546" s="189">
        <v>112.77700000000002</v>
      </c>
      <c r="I546" s="190"/>
      <c r="L546" s="186"/>
      <c r="M546" s="191"/>
      <c r="T546" s="192"/>
      <c r="AT546" s="187" t="s">
        <v>197</v>
      </c>
      <c r="AU546" s="187" t="s">
        <v>84</v>
      </c>
      <c r="AV546" s="15" t="s">
        <v>210</v>
      </c>
      <c r="AW546" s="15" t="s">
        <v>30</v>
      </c>
      <c r="AX546" s="15" t="s">
        <v>73</v>
      </c>
      <c r="AY546" s="187" t="s">
        <v>187</v>
      </c>
    </row>
    <row r="547" spans="2:65" s="14" customFormat="1" ht="11.25">
      <c r="B547" s="168"/>
      <c r="D547" s="151" t="s">
        <v>197</v>
      </c>
      <c r="E547" s="169" t="s">
        <v>1</v>
      </c>
      <c r="F547" s="170" t="s">
        <v>202</v>
      </c>
      <c r="H547" s="171">
        <v>1186.8150000000001</v>
      </c>
      <c r="I547" s="172"/>
      <c r="L547" s="168"/>
      <c r="M547" s="173"/>
      <c r="T547" s="174"/>
      <c r="AT547" s="169" t="s">
        <v>197</v>
      </c>
      <c r="AU547" s="169" t="s">
        <v>84</v>
      </c>
      <c r="AV547" s="14" t="s">
        <v>193</v>
      </c>
      <c r="AW547" s="14" t="s">
        <v>30</v>
      </c>
      <c r="AX547" s="14" t="s">
        <v>80</v>
      </c>
      <c r="AY547" s="169" t="s">
        <v>187</v>
      </c>
    </row>
    <row r="548" spans="2:65" s="1" customFormat="1" ht="37.9" customHeight="1">
      <c r="B548" s="32"/>
      <c r="C548" s="137" t="s">
        <v>639</v>
      </c>
      <c r="D548" s="137" t="s">
        <v>189</v>
      </c>
      <c r="E548" s="138" t="s">
        <v>640</v>
      </c>
      <c r="F548" s="139" t="s">
        <v>641</v>
      </c>
      <c r="G548" s="140" t="s">
        <v>245</v>
      </c>
      <c r="H548" s="141">
        <v>140.49199999999999</v>
      </c>
      <c r="I548" s="142"/>
      <c r="J548" s="143">
        <f>ROUND(I548*H548,2)</f>
        <v>0</v>
      </c>
      <c r="K548" s="144"/>
      <c r="L548" s="32"/>
      <c r="M548" s="145" t="s">
        <v>1</v>
      </c>
      <c r="N548" s="146" t="s">
        <v>39</v>
      </c>
      <c r="P548" s="147">
        <f>O548*H548</f>
        <v>0</v>
      </c>
      <c r="Q548" s="147">
        <v>0</v>
      </c>
      <c r="R548" s="147">
        <f>Q548*H548</f>
        <v>0</v>
      </c>
      <c r="S548" s="147">
        <v>0</v>
      </c>
      <c r="T548" s="148">
        <f>S548*H548</f>
        <v>0</v>
      </c>
      <c r="AR548" s="149" t="s">
        <v>193</v>
      </c>
      <c r="AT548" s="149" t="s">
        <v>189</v>
      </c>
      <c r="AU548" s="149" t="s">
        <v>84</v>
      </c>
      <c r="AY548" s="17" t="s">
        <v>187</v>
      </c>
      <c r="BE548" s="150">
        <f>IF(N548="základní",J548,0)</f>
        <v>0</v>
      </c>
      <c r="BF548" s="150">
        <f>IF(N548="snížená",J548,0)</f>
        <v>0</v>
      </c>
      <c r="BG548" s="150">
        <f>IF(N548="zákl. přenesená",J548,0)</f>
        <v>0</v>
      </c>
      <c r="BH548" s="150">
        <f>IF(N548="sníž. přenesená",J548,0)</f>
        <v>0</v>
      </c>
      <c r="BI548" s="150">
        <f>IF(N548="nulová",J548,0)</f>
        <v>0</v>
      </c>
      <c r="BJ548" s="17" t="s">
        <v>84</v>
      </c>
      <c r="BK548" s="150">
        <f>ROUND(I548*H548,2)</f>
        <v>0</v>
      </c>
      <c r="BL548" s="17" t="s">
        <v>193</v>
      </c>
      <c r="BM548" s="149" t="s">
        <v>3124</v>
      </c>
    </row>
    <row r="549" spans="2:65" s="12" customFormat="1" ht="11.25">
      <c r="B549" s="155"/>
      <c r="D549" s="151" t="s">
        <v>197</v>
      </c>
      <c r="E549" s="156" t="s">
        <v>1</v>
      </c>
      <c r="F549" s="157" t="s">
        <v>207</v>
      </c>
      <c r="H549" s="156" t="s">
        <v>1</v>
      </c>
      <c r="I549" s="158"/>
      <c r="L549" s="155"/>
      <c r="M549" s="159"/>
      <c r="T549" s="160"/>
      <c r="AT549" s="156" t="s">
        <v>197</v>
      </c>
      <c r="AU549" s="156" t="s">
        <v>84</v>
      </c>
      <c r="AV549" s="12" t="s">
        <v>80</v>
      </c>
      <c r="AW549" s="12" t="s">
        <v>30</v>
      </c>
      <c r="AX549" s="12" t="s">
        <v>73</v>
      </c>
      <c r="AY549" s="156" t="s">
        <v>187</v>
      </c>
    </row>
    <row r="550" spans="2:65" s="12" customFormat="1" ht="11.25">
      <c r="B550" s="155"/>
      <c r="D550" s="151" t="s">
        <v>197</v>
      </c>
      <c r="E550" s="156" t="s">
        <v>1</v>
      </c>
      <c r="F550" s="157" t="s">
        <v>643</v>
      </c>
      <c r="H550" s="156" t="s">
        <v>1</v>
      </c>
      <c r="I550" s="158"/>
      <c r="L550" s="155"/>
      <c r="M550" s="159"/>
      <c r="T550" s="160"/>
      <c r="AT550" s="156" t="s">
        <v>197</v>
      </c>
      <c r="AU550" s="156" t="s">
        <v>84</v>
      </c>
      <c r="AV550" s="12" t="s">
        <v>80</v>
      </c>
      <c r="AW550" s="12" t="s">
        <v>30</v>
      </c>
      <c r="AX550" s="12" t="s">
        <v>73</v>
      </c>
      <c r="AY550" s="156" t="s">
        <v>187</v>
      </c>
    </row>
    <row r="551" spans="2:65" s="13" customFormat="1" ht="11.25">
      <c r="B551" s="161"/>
      <c r="D551" s="151" t="s">
        <v>197</v>
      </c>
      <c r="E551" s="162" t="s">
        <v>1</v>
      </c>
      <c r="F551" s="163" t="s">
        <v>644</v>
      </c>
      <c r="H551" s="164">
        <v>64.188000000000002</v>
      </c>
      <c r="I551" s="165"/>
      <c r="L551" s="161"/>
      <c r="M551" s="166"/>
      <c r="T551" s="167"/>
      <c r="AT551" s="162" t="s">
        <v>197</v>
      </c>
      <c r="AU551" s="162" t="s">
        <v>84</v>
      </c>
      <c r="AV551" s="13" t="s">
        <v>84</v>
      </c>
      <c r="AW551" s="13" t="s">
        <v>30</v>
      </c>
      <c r="AX551" s="13" t="s">
        <v>73</v>
      </c>
      <c r="AY551" s="162" t="s">
        <v>187</v>
      </c>
    </row>
    <row r="552" spans="2:65" s="13" customFormat="1" ht="11.25">
      <c r="B552" s="161"/>
      <c r="D552" s="151" t="s">
        <v>197</v>
      </c>
      <c r="E552" s="162" t="s">
        <v>1</v>
      </c>
      <c r="F552" s="163" t="s">
        <v>645</v>
      </c>
      <c r="H552" s="164">
        <v>9.6159999999999997</v>
      </c>
      <c r="I552" s="165"/>
      <c r="L552" s="161"/>
      <c r="M552" s="166"/>
      <c r="T552" s="167"/>
      <c r="AT552" s="162" t="s">
        <v>197</v>
      </c>
      <c r="AU552" s="162" t="s">
        <v>84</v>
      </c>
      <c r="AV552" s="13" t="s">
        <v>84</v>
      </c>
      <c r="AW552" s="13" t="s">
        <v>30</v>
      </c>
      <c r="AX552" s="13" t="s">
        <v>73</v>
      </c>
      <c r="AY552" s="162" t="s">
        <v>187</v>
      </c>
    </row>
    <row r="553" spans="2:65" s="13" customFormat="1" ht="11.25">
      <c r="B553" s="161"/>
      <c r="D553" s="151" t="s">
        <v>197</v>
      </c>
      <c r="E553" s="162" t="s">
        <v>1</v>
      </c>
      <c r="F553" s="163" t="s">
        <v>646</v>
      </c>
      <c r="H553" s="164">
        <v>66.688000000000002</v>
      </c>
      <c r="I553" s="165"/>
      <c r="L553" s="161"/>
      <c r="M553" s="166"/>
      <c r="T553" s="167"/>
      <c r="AT553" s="162" t="s">
        <v>197</v>
      </c>
      <c r="AU553" s="162" t="s">
        <v>84</v>
      </c>
      <c r="AV553" s="13" t="s">
        <v>84</v>
      </c>
      <c r="AW553" s="13" t="s">
        <v>30</v>
      </c>
      <c r="AX553" s="13" t="s">
        <v>73</v>
      </c>
      <c r="AY553" s="162" t="s">
        <v>187</v>
      </c>
    </row>
    <row r="554" spans="2:65" s="14" customFormat="1" ht="11.25">
      <c r="B554" s="168"/>
      <c r="D554" s="151" t="s">
        <v>197</v>
      </c>
      <c r="E554" s="169" t="s">
        <v>1</v>
      </c>
      <c r="F554" s="170" t="s">
        <v>202</v>
      </c>
      <c r="H554" s="171">
        <v>140.49200000000002</v>
      </c>
      <c r="I554" s="172"/>
      <c r="L554" s="168"/>
      <c r="M554" s="173"/>
      <c r="T554" s="174"/>
      <c r="AT554" s="169" t="s">
        <v>197</v>
      </c>
      <c r="AU554" s="169" t="s">
        <v>84</v>
      </c>
      <c r="AV554" s="14" t="s">
        <v>193</v>
      </c>
      <c r="AW554" s="14" t="s">
        <v>30</v>
      </c>
      <c r="AX554" s="14" t="s">
        <v>80</v>
      </c>
      <c r="AY554" s="169" t="s">
        <v>187</v>
      </c>
    </row>
    <row r="555" spans="2:65" s="1" customFormat="1" ht="37.9" customHeight="1">
      <c r="B555" s="32"/>
      <c r="C555" s="137" t="s">
        <v>647</v>
      </c>
      <c r="D555" s="137" t="s">
        <v>189</v>
      </c>
      <c r="E555" s="138" t="s">
        <v>648</v>
      </c>
      <c r="F555" s="139" t="s">
        <v>649</v>
      </c>
      <c r="G555" s="140" t="s">
        <v>245</v>
      </c>
      <c r="H555" s="141">
        <v>140.49199999999999</v>
      </c>
      <c r="I555" s="142"/>
      <c r="J555" s="143">
        <f>ROUND(I555*H555,2)</f>
        <v>0</v>
      </c>
      <c r="K555" s="144"/>
      <c r="L555" s="32"/>
      <c r="M555" s="145" t="s">
        <v>1</v>
      </c>
      <c r="N555" s="146" t="s">
        <v>39</v>
      </c>
      <c r="P555" s="147">
        <f>O555*H555</f>
        <v>0</v>
      </c>
      <c r="Q555" s="147">
        <v>0</v>
      </c>
      <c r="R555" s="147">
        <f>Q555*H555</f>
        <v>0</v>
      </c>
      <c r="S555" s="147">
        <v>0</v>
      </c>
      <c r="T555" s="148">
        <f>S555*H555</f>
        <v>0</v>
      </c>
      <c r="AR555" s="149" t="s">
        <v>193</v>
      </c>
      <c r="AT555" s="149" t="s">
        <v>189</v>
      </c>
      <c r="AU555" s="149" t="s">
        <v>84</v>
      </c>
      <c r="AY555" s="17" t="s">
        <v>187</v>
      </c>
      <c r="BE555" s="150">
        <f>IF(N555="základní",J555,0)</f>
        <v>0</v>
      </c>
      <c r="BF555" s="150">
        <f>IF(N555="snížená",J555,0)</f>
        <v>0</v>
      </c>
      <c r="BG555" s="150">
        <f>IF(N555="zákl. přenesená",J555,0)</f>
        <v>0</v>
      </c>
      <c r="BH555" s="150">
        <f>IF(N555="sníž. přenesená",J555,0)</f>
        <v>0</v>
      </c>
      <c r="BI555" s="150">
        <f>IF(N555="nulová",J555,0)</f>
        <v>0</v>
      </c>
      <c r="BJ555" s="17" t="s">
        <v>84</v>
      </c>
      <c r="BK555" s="150">
        <f>ROUND(I555*H555,2)</f>
        <v>0</v>
      </c>
      <c r="BL555" s="17" t="s">
        <v>193</v>
      </c>
      <c r="BM555" s="149" t="s">
        <v>3125</v>
      </c>
    </row>
    <row r="556" spans="2:65" s="1" customFormat="1" ht="29.25">
      <c r="B556" s="32"/>
      <c r="D556" s="151" t="s">
        <v>195</v>
      </c>
      <c r="F556" s="152" t="s">
        <v>651</v>
      </c>
      <c r="I556" s="153"/>
      <c r="L556" s="32"/>
      <c r="M556" s="154"/>
      <c r="T556" s="56"/>
      <c r="AT556" s="17" t="s">
        <v>195</v>
      </c>
      <c r="AU556" s="17" t="s">
        <v>84</v>
      </c>
    </row>
    <row r="557" spans="2:65" s="12" customFormat="1" ht="11.25">
      <c r="B557" s="155"/>
      <c r="D557" s="151" t="s">
        <v>197</v>
      </c>
      <c r="E557" s="156" t="s">
        <v>1</v>
      </c>
      <c r="F557" s="157" t="s">
        <v>207</v>
      </c>
      <c r="H557" s="156" t="s">
        <v>1</v>
      </c>
      <c r="I557" s="158"/>
      <c r="L557" s="155"/>
      <c r="M557" s="159"/>
      <c r="T557" s="160"/>
      <c r="AT557" s="156" t="s">
        <v>197</v>
      </c>
      <c r="AU557" s="156" t="s">
        <v>84</v>
      </c>
      <c r="AV557" s="12" t="s">
        <v>80</v>
      </c>
      <c r="AW557" s="12" t="s">
        <v>30</v>
      </c>
      <c r="AX557" s="12" t="s">
        <v>73</v>
      </c>
      <c r="AY557" s="156" t="s">
        <v>187</v>
      </c>
    </row>
    <row r="558" spans="2:65" s="12" customFormat="1" ht="11.25">
      <c r="B558" s="155"/>
      <c r="D558" s="151" t="s">
        <v>197</v>
      </c>
      <c r="E558" s="156" t="s">
        <v>1</v>
      </c>
      <c r="F558" s="157" t="s">
        <v>643</v>
      </c>
      <c r="H558" s="156" t="s">
        <v>1</v>
      </c>
      <c r="I558" s="158"/>
      <c r="L558" s="155"/>
      <c r="M558" s="159"/>
      <c r="T558" s="160"/>
      <c r="AT558" s="156" t="s">
        <v>197</v>
      </c>
      <c r="AU558" s="156" t="s">
        <v>84</v>
      </c>
      <c r="AV558" s="12" t="s">
        <v>80</v>
      </c>
      <c r="AW558" s="12" t="s">
        <v>30</v>
      </c>
      <c r="AX558" s="12" t="s">
        <v>73</v>
      </c>
      <c r="AY558" s="156" t="s">
        <v>187</v>
      </c>
    </row>
    <row r="559" spans="2:65" s="13" customFormat="1" ht="11.25">
      <c r="B559" s="161"/>
      <c r="D559" s="151" t="s">
        <v>197</v>
      </c>
      <c r="E559" s="162" t="s">
        <v>1</v>
      </c>
      <c r="F559" s="163" t="s">
        <v>644</v>
      </c>
      <c r="H559" s="164">
        <v>64.188000000000002</v>
      </c>
      <c r="I559" s="165"/>
      <c r="L559" s="161"/>
      <c r="M559" s="166"/>
      <c r="T559" s="167"/>
      <c r="AT559" s="162" t="s">
        <v>197</v>
      </c>
      <c r="AU559" s="162" t="s">
        <v>84</v>
      </c>
      <c r="AV559" s="13" t="s">
        <v>84</v>
      </c>
      <c r="AW559" s="13" t="s">
        <v>30</v>
      </c>
      <c r="AX559" s="13" t="s">
        <v>73</v>
      </c>
      <c r="AY559" s="162" t="s">
        <v>187</v>
      </c>
    </row>
    <row r="560" spans="2:65" s="13" customFormat="1" ht="11.25">
      <c r="B560" s="161"/>
      <c r="D560" s="151" t="s">
        <v>197</v>
      </c>
      <c r="E560" s="162" t="s">
        <v>1</v>
      </c>
      <c r="F560" s="163" t="s">
        <v>645</v>
      </c>
      <c r="H560" s="164">
        <v>9.6159999999999997</v>
      </c>
      <c r="I560" s="165"/>
      <c r="L560" s="161"/>
      <c r="M560" s="166"/>
      <c r="T560" s="167"/>
      <c r="AT560" s="162" t="s">
        <v>197</v>
      </c>
      <c r="AU560" s="162" t="s">
        <v>84</v>
      </c>
      <c r="AV560" s="13" t="s">
        <v>84</v>
      </c>
      <c r="AW560" s="13" t="s">
        <v>30</v>
      </c>
      <c r="AX560" s="13" t="s">
        <v>73</v>
      </c>
      <c r="AY560" s="162" t="s">
        <v>187</v>
      </c>
    </row>
    <row r="561" spans="2:65" s="13" customFormat="1" ht="11.25">
      <c r="B561" s="161"/>
      <c r="D561" s="151" t="s">
        <v>197</v>
      </c>
      <c r="E561" s="162" t="s">
        <v>1</v>
      </c>
      <c r="F561" s="163" t="s">
        <v>646</v>
      </c>
      <c r="H561" s="164">
        <v>66.688000000000002</v>
      </c>
      <c r="I561" s="165"/>
      <c r="L561" s="161"/>
      <c r="M561" s="166"/>
      <c r="T561" s="167"/>
      <c r="AT561" s="162" t="s">
        <v>197</v>
      </c>
      <c r="AU561" s="162" t="s">
        <v>84</v>
      </c>
      <c r="AV561" s="13" t="s">
        <v>84</v>
      </c>
      <c r="AW561" s="13" t="s">
        <v>30</v>
      </c>
      <c r="AX561" s="13" t="s">
        <v>73</v>
      </c>
      <c r="AY561" s="162" t="s">
        <v>187</v>
      </c>
    </row>
    <row r="562" spans="2:65" s="14" customFormat="1" ht="11.25">
      <c r="B562" s="168"/>
      <c r="D562" s="151" t="s">
        <v>197</v>
      </c>
      <c r="E562" s="169" t="s">
        <v>1</v>
      </c>
      <c r="F562" s="170" t="s">
        <v>202</v>
      </c>
      <c r="H562" s="171">
        <v>140.49200000000002</v>
      </c>
      <c r="I562" s="172"/>
      <c r="L562" s="168"/>
      <c r="M562" s="173"/>
      <c r="T562" s="174"/>
      <c r="AT562" s="169" t="s">
        <v>197</v>
      </c>
      <c r="AU562" s="169" t="s">
        <v>84</v>
      </c>
      <c r="AV562" s="14" t="s">
        <v>193</v>
      </c>
      <c r="AW562" s="14" t="s">
        <v>30</v>
      </c>
      <c r="AX562" s="14" t="s">
        <v>80</v>
      </c>
      <c r="AY562" s="169" t="s">
        <v>187</v>
      </c>
    </row>
    <row r="563" spans="2:65" s="1" customFormat="1" ht="16.5" customHeight="1">
      <c r="B563" s="32"/>
      <c r="C563" s="137" t="s">
        <v>652</v>
      </c>
      <c r="D563" s="137" t="s">
        <v>189</v>
      </c>
      <c r="E563" s="138" t="s">
        <v>653</v>
      </c>
      <c r="F563" s="139" t="s">
        <v>654</v>
      </c>
      <c r="G563" s="140" t="s">
        <v>397</v>
      </c>
      <c r="H563" s="141">
        <v>251.685</v>
      </c>
      <c r="I563" s="142"/>
      <c r="J563" s="143">
        <f>ROUND(I563*H563,2)</f>
        <v>0</v>
      </c>
      <c r="K563" s="144"/>
      <c r="L563" s="32"/>
      <c r="M563" s="145" t="s">
        <v>1</v>
      </c>
      <c r="N563" s="146" t="s">
        <v>39</v>
      </c>
      <c r="P563" s="147">
        <f>O563*H563</f>
        <v>0</v>
      </c>
      <c r="Q563" s="147">
        <v>0</v>
      </c>
      <c r="R563" s="147">
        <f>Q563*H563</f>
        <v>0</v>
      </c>
      <c r="S563" s="147">
        <v>0</v>
      </c>
      <c r="T563" s="148">
        <f>S563*H563</f>
        <v>0</v>
      </c>
      <c r="AR563" s="149" t="s">
        <v>193</v>
      </c>
      <c r="AT563" s="149" t="s">
        <v>189</v>
      </c>
      <c r="AU563" s="149" t="s">
        <v>84</v>
      </c>
      <c r="AY563" s="17" t="s">
        <v>187</v>
      </c>
      <c r="BE563" s="150">
        <f>IF(N563="základní",J563,0)</f>
        <v>0</v>
      </c>
      <c r="BF563" s="150">
        <f>IF(N563="snížená",J563,0)</f>
        <v>0</v>
      </c>
      <c r="BG563" s="150">
        <f>IF(N563="zákl. přenesená",J563,0)</f>
        <v>0</v>
      </c>
      <c r="BH563" s="150">
        <f>IF(N563="sníž. přenesená",J563,0)</f>
        <v>0</v>
      </c>
      <c r="BI563" s="150">
        <f>IF(N563="nulová",J563,0)</f>
        <v>0</v>
      </c>
      <c r="BJ563" s="17" t="s">
        <v>84</v>
      </c>
      <c r="BK563" s="150">
        <f>ROUND(I563*H563,2)</f>
        <v>0</v>
      </c>
      <c r="BL563" s="17" t="s">
        <v>193</v>
      </c>
      <c r="BM563" s="149" t="s">
        <v>3126</v>
      </c>
    </row>
    <row r="564" spans="2:65" s="1" customFormat="1" ht="24.2" customHeight="1">
      <c r="B564" s="32"/>
      <c r="C564" s="137" t="s">
        <v>656</v>
      </c>
      <c r="D564" s="137" t="s">
        <v>189</v>
      </c>
      <c r="E564" s="138" t="s">
        <v>657</v>
      </c>
      <c r="F564" s="139" t="s">
        <v>658</v>
      </c>
      <c r="G564" s="140" t="s">
        <v>245</v>
      </c>
      <c r="H564" s="141">
        <v>140.49199999999999</v>
      </c>
      <c r="I564" s="142"/>
      <c r="J564" s="143">
        <f>ROUND(I564*H564,2)</f>
        <v>0</v>
      </c>
      <c r="K564" s="144"/>
      <c r="L564" s="32"/>
      <c r="M564" s="145" t="s">
        <v>1</v>
      </c>
      <c r="N564" s="146" t="s">
        <v>39</v>
      </c>
      <c r="P564" s="147">
        <f>O564*H564</f>
        <v>0</v>
      </c>
      <c r="Q564" s="147">
        <v>0</v>
      </c>
      <c r="R564" s="147">
        <f>Q564*H564</f>
        <v>0</v>
      </c>
      <c r="S564" s="147">
        <v>0</v>
      </c>
      <c r="T564" s="148">
        <f>S564*H564</f>
        <v>0</v>
      </c>
      <c r="AR564" s="149" t="s">
        <v>193</v>
      </c>
      <c r="AT564" s="149" t="s">
        <v>189</v>
      </c>
      <c r="AU564" s="149" t="s">
        <v>84</v>
      </c>
      <c r="AY564" s="17" t="s">
        <v>187</v>
      </c>
      <c r="BE564" s="150">
        <f>IF(N564="základní",J564,0)</f>
        <v>0</v>
      </c>
      <c r="BF564" s="150">
        <f>IF(N564="snížená",J564,0)</f>
        <v>0</v>
      </c>
      <c r="BG564" s="150">
        <f>IF(N564="zákl. přenesená",J564,0)</f>
        <v>0</v>
      </c>
      <c r="BH564" s="150">
        <f>IF(N564="sníž. přenesená",J564,0)</f>
        <v>0</v>
      </c>
      <c r="BI564" s="150">
        <f>IF(N564="nulová",J564,0)</f>
        <v>0</v>
      </c>
      <c r="BJ564" s="17" t="s">
        <v>84</v>
      </c>
      <c r="BK564" s="150">
        <f>ROUND(I564*H564,2)</f>
        <v>0</v>
      </c>
      <c r="BL564" s="17" t="s">
        <v>193</v>
      </c>
      <c r="BM564" s="149" t="s">
        <v>3127</v>
      </c>
    </row>
    <row r="565" spans="2:65" s="12" customFormat="1" ht="11.25">
      <c r="B565" s="155"/>
      <c r="D565" s="151" t="s">
        <v>197</v>
      </c>
      <c r="E565" s="156" t="s">
        <v>1</v>
      </c>
      <c r="F565" s="157" t="s">
        <v>207</v>
      </c>
      <c r="H565" s="156" t="s">
        <v>1</v>
      </c>
      <c r="I565" s="158"/>
      <c r="L565" s="155"/>
      <c r="M565" s="159"/>
      <c r="T565" s="160"/>
      <c r="AT565" s="156" t="s">
        <v>197</v>
      </c>
      <c r="AU565" s="156" t="s">
        <v>84</v>
      </c>
      <c r="AV565" s="12" t="s">
        <v>80</v>
      </c>
      <c r="AW565" s="12" t="s">
        <v>30</v>
      </c>
      <c r="AX565" s="12" t="s">
        <v>73</v>
      </c>
      <c r="AY565" s="156" t="s">
        <v>187</v>
      </c>
    </row>
    <row r="566" spans="2:65" s="12" customFormat="1" ht="11.25">
      <c r="B566" s="155"/>
      <c r="D566" s="151" t="s">
        <v>197</v>
      </c>
      <c r="E566" s="156" t="s">
        <v>1</v>
      </c>
      <c r="F566" s="157" t="s">
        <v>643</v>
      </c>
      <c r="H566" s="156" t="s">
        <v>1</v>
      </c>
      <c r="I566" s="158"/>
      <c r="L566" s="155"/>
      <c r="M566" s="159"/>
      <c r="T566" s="160"/>
      <c r="AT566" s="156" t="s">
        <v>197</v>
      </c>
      <c r="AU566" s="156" t="s">
        <v>84</v>
      </c>
      <c r="AV566" s="12" t="s">
        <v>80</v>
      </c>
      <c r="AW566" s="12" t="s">
        <v>30</v>
      </c>
      <c r="AX566" s="12" t="s">
        <v>73</v>
      </c>
      <c r="AY566" s="156" t="s">
        <v>187</v>
      </c>
    </row>
    <row r="567" spans="2:65" s="13" customFormat="1" ht="11.25">
      <c r="B567" s="161"/>
      <c r="D567" s="151" t="s">
        <v>197</v>
      </c>
      <c r="E567" s="162" t="s">
        <v>1</v>
      </c>
      <c r="F567" s="163" t="s">
        <v>644</v>
      </c>
      <c r="H567" s="164">
        <v>64.188000000000002</v>
      </c>
      <c r="I567" s="165"/>
      <c r="L567" s="161"/>
      <c r="M567" s="166"/>
      <c r="T567" s="167"/>
      <c r="AT567" s="162" t="s">
        <v>197</v>
      </c>
      <c r="AU567" s="162" t="s">
        <v>84</v>
      </c>
      <c r="AV567" s="13" t="s">
        <v>84</v>
      </c>
      <c r="AW567" s="13" t="s">
        <v>30</v>
      </c>
      <c r="AX567" s="13" t="s">
        <v>73</v>
      </c>
      <c r="AY567" s="162" t="s">
        <v>187</v>
      </c>
    </row>
    <row r="568" spans="2:65" s="13" customFormat="1" ht="11.25">
      <c r="B568" s="161"/>
      <c r="D568" s="151" t="s">
        <v>197</v>
      </c>
      <c r="E568" s="162" t="s">
        <v>1</v>
      </c>
      <c r="F568" s="163" t="s">
        <v>645</v>
      </c>
      <c r="H568" s="164">
        <v>9.6159999999999997</v>
      </c>
      <c r="I568" s="165"/>
      <c r="L568" s="161"/>
      <c r="M568" s="166"/>
      <c r="T568" s="167"/>
      <c r="AT568" s="162" t="s">
        <v>197</v>
      </c>
      <c r="AU568" s="162" t="s">
        <v>84</v>
      </c>
      <c r="AV568" s="13" t="s">
        <v>84</v>
      </c>
      <c r="AW568" s="13" t="s">
        <v>30</v>
      </c>
      <c r="AX568" s="13" t="s">
        <v>73</v>
      </c>
      <c r="AY568" s="162" t="s">
        <v>187</v>
      </c>
    </row>
    <row r="569" spans="2:65" s="13" customFormat="1" ht="11.25">
      <c r="B569" s="161"/>
      <c r="D569" s="151" t="s">
        <v>197</v>
      </c>
      <c r="E569" s="162" t="s">
        <v>1</v>
      </c>
      <c r="F569" s="163" t="s">
        <v>646</v>
      </c>
      <c r="H569" s="164">
        <v>66.688000000000002</v>
      </c>
      <c r="I569" s="165"/>
      <c r="L569" s="161"/>
      <c r="M569" s="166"/>
      <c r="T569" s="167"/>
      <c r="AT569" s="162" t="s">
        <v>197</v>
      </c>
      <c r="AU569" s="162" t="s">
        <v>84</v>
      </c>
      <c r="AV569" s="13" t="s">
        <v>84</v>
      </c>
      <c r="AW569" s="13" t="s">
        <v>30</v>
      </c>
      <c r="AX569" s="13" t="s">
        <v>73</v>
      </c>
      <c r="AY569" s="162" t="s">
        <v>187</v>
      </c>
    </row>
    <row r="570" spans="2:65" s="14" customFormat="1" ht="11.25">
      <c r="B570" s="168"/>
      <c r="D570" s="151" t="s">
        <v>197</v>
      </c>
      <c r="E570" s="169" t="s">
        <v>1</v>
      </c>
      <c r="F570" s="170" t="s">
        <v>202</v>
      </c>
      <c r="H570" s="171">
        <v>140.49200000000002</v>
      </c>
      <c r="I570" s="172"/>
      <c r="L570" s="168"/>
      <c r="M570" s="173"/>
      <c r="T570" s="174"/>
      <c r="AT570" s="169" t="s">
        <v>197</v>
      </c>
      <c r="AU570" s="169" t="s">
        <v>84</v>
      </c>
      <c r="AV570" s="14" t="s">
        <v>193</v>
      </c>
      <c r="AW570" s="14" t="s">
        <v>30</v>
      </c>
      <c r="AX570" s="14" t="s">
        <v>80</v>
      </c>
      <c r="AY570" s="169" t="s">
        <v>187</v>
      </c>
    </row>
    <row r="571" spans="2:65" s="1" customFormat="1" ht="44.25" customHeight="1">
      <c r="B571" s="32"/>
      <c r="C571" s="137" t="s">
        <v>660</v>
      </c>
      <c r="D571" s="137" t="s">
        <v>189</v>
      </c>
      <c r="E571" s="138" t="s">
        <v>661</v>
      </c>
      <c r="F571" s="139" t="s">
        <v>662</v>
      </c>
      <c r="G571" s="140" t="s">
        <v>245</v>
      </c>
      <c r="H571" s="141">
        <v>1186.8150000000001</v>
      </c>
      <c r="I571" s="142"/>
      <c r="J571" s="143">
        <f>ROUND(I571*H571,2)</f>
        <v>0</v>
      </c>
      <c r="K571" s="144"/>
      <c r="L571" s="32"/>
      <c r="M571" s="145" t="s">
        <v>1</v>
      </c>
      <c r="N571" s="146" t="s">
        <v>39</v>
      </c>
      <c r="P571" s="147">
        <f>O571*H571</f>
        <v>0</v>
      </c>
      <c r="Q571" s="147">
        <v>0</v>
      </c>
      <c r="R571" s="147">
        <f>Q571*H571</f>
        <v>0</v>
      </c>
      <c r="S571" s="147">
        <v>0</v>
      </c>
      <c r="T571" s="148">
        <f>S571*H571</f>
        <v>0</v>
      </c>
      <c r="AR571" s="149" t="s">
        <v>193</v>
      </c>
      <c r="AT571" s="149" t="s">
        <v>189</v>
      </c>
      <c r="AU571" s="149" t="s">
        <v>84</v>
      </c>
      <c r="AY571" s="17" t="s">
        <v>187</v>
      </c>
      <c r="BE571" s="150">
        <f>IF(N571="základní",J571,0)</f>
        <v>0</v>
      </c>
      <c r="BF571" s="150">
        <f>IF(N571="snížená",J571,0)</f>
        <v>0</v>
      </c>
      <c r="BG571" s="150">
        <f>IF(N571="zákl. přenesená",J571,0)</f>
        <v>0</v>
      </c>
      <c r="BH571" s="150">
        <f>IF(N571="sníž. přenesená",J571,0)</f>
        <v>0</v>
      </c>
      <c r="BI571" s="150">
        <f>IF(N571="nulová",J571,0)</f>
        <v>0</v>
      </c>
      <c r="BJ571" s="17" t="s">
        <v>84</v>
      </c>
      <c r="BK571" s="150">
        <f>ROUND(I571*H571,2)</f>
        <v>0</v>
      </c>
      <c r="BL571" s="17" t="s">
        <v>193</v>
      </c>
      <c r="BM571" s="149" t="s">
        <v>3128</v>
      </c>
    </row>
    <row r="572" spans="2:65" s="1" customFormat="1" ht="68.25">
      <c r="B572" s="32"/>
      <c r="D572" s="151" t="s">
        <v>195</v>
      </c>
      <c r="F572" s="152" t="s">
        <v>584</v>
      </c>
      <c r="I572" s="153"/>
      <c r="L572" s="32"/>
      <c r="M572" s="154"/>
      <c r="T572" s="56"/>
      <c r="AT572" s="17" t="s">
        <v>195</v>
      </c>
      <c r="AU572" s="17" t="s">
        <v>84</v>
      </c>
    </row>
    <row r="573" spans="2:65" s="12" customFormat="1" ht="11.25">
      <c r="B573" s="155"/>
      <c r="D573" s="151" t="s">
        <v>197</v>
      </c>
      <c r="E573" s="156" t="s">
        <v>1</v>
      </c>
      <c r="F573" s="157" t="s">
        <v>207</v>
      </c>
      <c r="H573" s="156" t="s">
        <v>1</v>
      </c>
      <c r="I573" s="158"/>
      <c r="L573" s="155"/>
      <c r="M573" s="159"/>
      <c r="T573" s="160"/>
      <c r="AT573" s="156" t="s">
        <v>197</v>
      </c>
      <c r="AU573" s="156" t="s">
        <v>84</v>
      </c>
      <c r="AV573" s="12" t="s">
        <v>80</v>
      </c>
      <c r="AW573" s="12" t="s">
        <v>30</v>
      </c>
      <c r="AX573" s="12" t="s">
        <v>73</v>
      </c>
      <c r="AY573" s="156" t="s">
        <v>187</v>
      </c>
    </row>
    <row r="574" spans="2:65" s="12" customFormat="1" ht="11.25">
      <c r="B574" s="155"/>
      <c r="D574" s="151" t="s">
        <v>197</v>
      </c>
      <c r="E574" s="156" t="s">
        <v>1</v>
      </c>
      <c r="F574" s="157" t="s">
        <v>307</v>
      </c>
      <c r="H574" s="156" t="s">
        <v>1</v>
      </c>
      <c r="I574" s="158"/>
      <c r="L574" s="155"/>
      <c r="M574" s="159"/>
      <c r="T574" s="160"/>
      <c r="AT574" s="156" t="s">
        <v>197</v>
      </c>
      <c r="AU574" s="156" t="s">
        <v>84</v>
      </c>
      <c r="AV574" s="12" t="s">
        <v>80</v>
      </c>
      <c r="AW574" s="12" t="s">
        <v>30</v>
      </c>
      <c r="AX574" s="12" t="s">
        <v>73</v>
      </c>
      <c r="AY574" s="156" t="s">
        <v>187</v>
      </c>
    </row>
    <row r="575" spans="2:65" s="13" customFormat="1" ht="11.25">
      <c r="B575" s="161"/>
      <c r="D575" s="151" t="s">
        <v>197</v>
      </c>
      <c r="E575" s="162" t="s">
        <v>1</v>
      </c>
      <c r="F575" s="163" t="s">
        <v>608</v>
      </c>
      <c r="H575" s="164">
        <v>104.31</v>
      </c>
      <c r="I575" s="165"/>
      <c r="L575" s="161"/>
      <c r="M575" s="166"/>
      <c r="T575" s="167"/>
      <c r="AT575" s="162" t="s">
        <v>197</v>
      </c>
      <c r="AU575" s="162" t="s">
        <v>84</v>
      </c>
      <c r="AV575" s="13" t="s">
        <v>84</v>
      </c>
      <c r="AW575" s="13" t="s">
        <v>30</v>
      </c>
      <c r="AX575" s="13" t="s">
        <v>73</v>
      </c>
      <c r="AY575" s="162" t="s">
        <v>187</v>
      </c>
    </row>
    <row r="576" spans="2:65" s="13" customFormat="1" ht="11.25">
      <c r="B576" s="161"/>
      <c r="D576" s="151" t="s">
        <v>197</v>
      </c>
      <c r="E576" s="162" t="s">
        <v>1</v>
      </c>
      <c r="F576" s="163" t="s">
        <v>609</v>
      </c>
      <c r="H576" s="164">
        <v>84.18</v>
      </c>
      <c r="I576" s="165"/>
      <c r="L576" s="161"/>
      <c r="M576" s="166"/>
      <c r="T576" s="167"/>
      <c r="AT576" s="162" t="s">
        <v>197</v>
      </c>
      <c r="AU576" s="162" t="s">
        <v>84</v>
      </c>
      <c r="AV576" s="13" t="s">
        <v>84</v>
      </c>
      <c r="AW576" s="13" t="s">
        <v>30</v>
      </c>
      <c r="AX576" s="13" t="s">
        <v>73</v>
      </c>
      <c r="AY576" s="162" t="s">
        <v>187</v>
      </c>
    </row>
    <row r="577" spans="2:51" s="13" customFormat="1" ht="11.25">
      <c r="B577" s="161"/>
      <c r="D577" s="151" t="s">
        <v>197</v>
      </c>
      <c r="E577" s="162" t="s">
        <v>1</v>
      </c>
      <c r="F577" s="163" t="s">
        <v>610</v>
      </c>
      <c r="H577" s="164">
        <v>65.88</v>
      </c>
      <c r="I577" s="165"/>
      <c r="L577" s="161"/>
      <c r="M577" s="166"/>
      <c r="T577" s="167"/>
      <c r="AT577" s="162" t="s">
        <v>197</v>
      </c>
      <c r="AU577" s="162" t="s">
        <v>84</v>
      </c>
      <c r="AV577" s="13" t="s">
        <v>84</v>
      </c>
      <c r="AW577" s="13" t="s">
        <v>30</v>
      </c>
      <c r="AX577" s="13" t="s">
        <v>73</v>
      </c>
      <c r="AY577" s="162" t="s">
        <v>187</v>
      </c>
    </row>
    <row r="578" spans="2:51" s="13" customFormat="1" ht="11.25">
      <c r="B578" s="161"/>
      <c r="D578" s="151" t="s">
        <v>197</v>
      </c>
      <c r="E578" s="162" t="s">
        <v>1</v>
      </c>
      <c r="F578" s="163" t="s">
        <v>612</v>
      </c>
      <c r="H578" s="164">
        <v>12.2</v>
      </c>
      <c r="I578" s="165"/>
      <c r="L578" s="161"/>
      <c r="M578" s="166"/>
      <c r="T578" s="167"/>
      <c r="AT578" s="162" t="s">
        <v>197</v>
      </c>
      <c r="AU578" s="162" t="s">
        <v>84</v>
      </c>
      <c r="AV578" s="13" t="s">
        <v>84</v>
      </c>
      <c r="AW578" s="13" t="s">
        <v>30</v>
      </c>
      <c r="AX578" s="13" t="s">
        <v>73</v>
      </c>
      <c r="AY578" s="162" t="s">
        <v>187</v>
      </c>
    </row>
    <row r="579" spans="2:51" s="13" customFormat="1" ht="11.25">
      <c r="B579" s="161"/>
      <c r="D579" s="151" t="s">
        <v>197</v>
      </c>
      <c r="E579" s="162" t="s">
        <v>1</v>
      </c>
      <c r="F579" s="163" t="s">
        <v>611</v>
      </c>
      <c r="H579" s="164">
        <v>233.02</v>
      </c>
      <c r="I579" s="165"/>
      <c r="L579" s="161"/>
      <c r="M579" s="166"/>
      <c r="T579" s="167"/>
      <c r="AT579" s="162" t="s">
        <v>197</v>
      </c>
      <c r="AU579" s="162" t="s">
        <v>84</v>
      </c>
      <c r="AV579" s="13" t="s">
        <v>84</v>
      </c>
      <c r="AW579" s="13" t="s">
        <v>30</v>
      </c>
      <c r="AX579" s="13" t="s">
        <v>73</v>
      </c>
      <c r="AY579" s="162" t="s">
        <v>187</v>
      </c>
    </row>
    <row r="580" spans="2:51" s="13" customFormat="1" ht="11.25">
      <c r="B580" s="161"/>
      <c r="D580" s="151" t="s">
        <v>197</v>
      </c>
      <c r="E580" s="162" t="s">
        <v>1</v>
      </c>
      <c r="F580" s="163" t="s">
        <v>613</v>
      </c>
      <c r="H580" s="164">
        <v>13.725</v>
      </c>
      <c r="I580" s="165"/>
      <c r="L580" s="161"/>
      <c r="M580" s="166"/>
      <c r="T580" s="167"/>
      <c r="AT580" s="162" t="s">
        <v>197</v>
      </c>
      <c r="AU580" s="162" t="s">
        <v>84</v>
      </c>
      <c r="AV580" s="13" t="s">
        <v>84</v>
      </c>
      <c r="AW580" s="13" t="s">
        <v>30</v>
      </c>
      <c r="AX580" s="13" t="s">
        <v>73</v>
      </c>
      <c r="AY580" s="162" t="s">
        <v>187</v>
      </c>
    </row>
    <row r="581" spans="2:51" s="13" customFormat="1" ht="11.25">
      <c r="B581" s="161"/>
      <c r="D581" s="151" t="s">
        <v>197</v>
      </c>
      <c r="E581" s="162" t="s">
        <v>1</v>
      </c>
      <c r="F581" s="163" t="s">
        <v>614</v>
      </c>
      <c r="H581" s="164">
        <v>3.8130000000000002</v>
      </c>
      <c r="I581" s="165"/>
      <c r="L581" s="161"/>
      <c r="M581" s="166"/>
      <c r="T581" s="167"/>
      <c r="AT581" s="162" t="s">
        <v>197</v>
      </c>
      <c r="AU581" s="162" t="s">
        <v>84</v>
      </c>
      <c r="AV581" s="13" t="s">
        <v>84</v>
      </c>
      <c r="AW581" s="13" t="s">
        <v>30</v>
      </c>
      <c r="AX581" s="13" t="s">
        <v>73</v>
      </c>
      <c r="AY581" s="162" t="s">
        <v>187</v>
      </c>
    </row>
    <row r="582" spans="2:51" s="13" customFormat="1" ht="11.25">
      <c r="B582" s="161"/>
      <c r="D582" s="151" t="s">
        <v>197</v>
      </c>
      <c r="E582" s="162" t="s">
        <v>1</v>
      </c>
      <c r="F582" s="163" t="s">
        <v>615</v>
      </c>
      <c r="H582" s="164">
        <v>49.68</v>
      </c>
      <c r="I582" s="165"/>
      <c r="L582" s="161"/>
      <c r="M582" s="166"/>
      <c r="T582" s="167"/>
      <c r="AT582" s="162" t="s">
        <v>197</v>
      </c>
      <c r="AU582" s="162" t="s">
        <v>84</v>
      </c>
      <c r="AV582" s="13" t="s">
        <v>84</v>
      </c>
      <c r="AW582" s="13" t="s">
        <v>30</v>
      </c>
      <c r="AX582" s="13" t="s">
        <v>73</v>
      </c>
      <c r="AY582" s="162" t="s">
        <v>187</v>
      </c>
    </row>
    <row r="583" spans="2:51" s="13" customFormat="1" ht="11.25">
      <c r="B583" s="161"/>
      <c r="D583" s="151" t="s">
        <v>197</v>
      </c>
      <c r="E583" s="162" t="s">
        <v>1</v>
      </c>
      <c r="F583" s="163" t="s">
        <v>616</v>
      </c>
      <c r="H583" s="164">
        <v>-8.19</v>
      </c>
      <c r="I583" s="165"/>
      <c r="L583" s="161"/>
      <c r="M583" s="166"/>
      <c r="T583" s="167"/>
      <c r="AT583" s="162" t="s">
        <v>197</v>
      </c>
      <c r="AU583" s="162" t="s">
        <v>84</v>
      </c>
      <c r="AV583" s="13" t="s">
        <v>84</v>
      </c>
      <c r="AW583" s="13" t="s">
        <v>30</v>
      </c>
      <c r="AX583" s="13" t="s">
        <v>73</v>
      </c>
      <c r="AY583" s="162" t="s">
        <v>187</v>
      </c>
    </row>
    <row r="584" spans="2:51" s="13" customFormat="1" ht="11.25">
      <c r="B584" s="161"/>
      <c r="D584" s="151" t="s">
        <v>197</v>
      </c>
      <c r="E584" s="162" t="s">
        <v>1</v>
      </c>
      <c r="F584" s="163" t="s">
        <v>617</v>
      </c>
      <c r="H584" s="164">
        <v>-10.53</v>
      </c>
      <c r="I584" s="165"/>
      <c r="L584" s="161"/>
      <c r="M584" s="166"/>
      <c r="T584" s="167"/>
      <c r="AT584" s="162" t="s">
        <v>197</v>
      </c>
      <c r="AU584" s="162" t="s">
        <v>84</v>
      </c>
      <c r="AV584" s="13" t="s">
        <v>84</v>
      </c>
      <c r="AW584" s="13" t="s">
        <v>30</v>
      </c>
      <c r="AX584" s="13" t="s">
        <v>73</v>
      </c>
      <c r="AY584" s="162" t="s">
        <v>187</v>
      </c>
    </row>
    <row r="585" spans="2:51" s="13" customFormat="1" ht="11.25">
      <c r="B585" s="161"/>
      <c r="D585" s="151" t="s">
        <v>197</v>
      </c>
      <c r="E585" s="162" t="s">
        <v>1</v>
      </c>
      <c r="F585" s="163" t="s">
        <v>618</v>
      </c>
      <c r="H585" s="164">
        <v>-2.34</v>
      </c>
      <c r="I585" s="165"/>
      <c r="L585" s="161"/>
      <c r="M585" s="166"/>
      <c r="T585" s="167"/>
      <c r="AT585" s="162" t="s">
        <v>197</v>
      </c>
      <c r="AU585" s="162" t="s">
        <v>84</v>
      </c>
      <c r="AV585" s="13" t="s">
        <v>84</v>
      </c>
      <c r="AW585" s="13" t="s">
        <v>30</v>
      </c>
      <c r="AX585" s="13" t="s">
        <v>73</v>
      </c>
      <c r="AY585" s="162" t="s">
        <v>187</v>
      </c>
    </row>
    <row r="586" spans="2:51" s="13" customFormat="1" ht="11.25">
      <c r="B586" s="161"/>
      <c r="D586" s="151" t="s">
        <v>197</v>
      </c>
      <c r="E586" s="162" t="s">
        <v>1</v>
      </c>
      <c r="F586" s="163" t="s">
        <v>619</v>
      </c>
      <c r="H586" s="164">
        <v>-0.64</v>
      </c>
      <c r="I586" s="165"/>
      <c r="L586" s="161"/>
      <c r="M586" s="166"/>
      <c r="T586" s="167"/>
      <c r="AT586" s="162" t="s">
        <v>197</v>
      </c>
      <c r="AU586" s="162" t="s">
        <v>84</v>
      </c>
      <c r="AV586" s="13" t="s">
        <v>84</v>
      </c>
      <c r="AW586" s="13" t="s">
        <v>30</v>
      </c>
      <c r="AX586" s="13" t="s">
        <v>73</v>
      </c>
      <c r="AY586" s="162" t="s">
        <v>187</v>
      </c>
    </row>
    <row r="587" spans="2:51" s="13" customFormat="1" ht="11.25">
      <c r="B587" s="161"/>
      <c r="D587" s="151" t="s">
        <v>197</v>
      </c>
      <c r="E587" s="162" t="s">
        <v>1</v>
      </c>
      <c r="F587" s="163" t="s">
        <v>620</v>
      </c>
      <c r="H587" s="164">
        <v>-3.8</v>
      </c>
      <c r="I587" s="165"/>
      <c r="L587" s="161"/>
      <c r="M587" s="166"/>
      <c r="T587" s="167"/>
      <c r="AT587" s="162" t="s">
        <v>197</v>
      </c>
      <c r="AU587" s="162" t="s">
        <v>84</v>
      </c>
      <c r="AV587" s="13" t="s">
        <v>84</v>
      </c>
      <c r="AW587" s="13" t="s">
        <v>30</v>
      </c>
      <c r="AX587" s="13" t="s">
        <v>73</v>
      </c>
      <c r="AY587" s="162" t="s">
        <v>187</v>
      </c>
    </row>
    <row r="588" spans="2:51" s="13" customFormat="1" ht="11.25">
      <c r="B588" s="161"/>
      <c r="D588" s="151" t="s">
        <v>197</v>
      </c>
      <c r="E588" s="162" t="s">
        <v>1</v>
      </c>
      <c r="F588" s="163" t="s">
        <v>621</v>
      </c>
      <c r="H588" s="164">
        <v>-2.5</v>
      </c>
      <c r="I588" s="165"/>
      <c r="L588" s="161"/>
      <c r="M588" s="166"/>
      <c r="T588" s="167"/>
      <c r="AT588" s="162" t="s">
        <v>197</v>
      </c>
      <c r="AU588" s="162" t="s">
        <v>84</v>
      </c>
      <c r="AV588" s="13" t="s">
        <v>84</v>
      </c>
      <c r="AW588" s="13" t="s">
        <v>30</v>
      </c>
      <c r="AX588" s="13" t="s">
        <v>73</v>
      </c>
      <c r="AY588" s="162" t="s">
        <v>187</v>
      </c>
    </row>
    <row r="589" spans="2:51" s="13" customFormat="1" ht="11.25">
      <c r="B589" s="161"/>
      <c r="D589" s="151" t="s">
        <v>197</v>
      </c>
      <c r="E589" s="162" t="s">
        <v>1</v>
      </c>
      <c r="F589" s="163" t="s">
        <v>622</v>
      </c>
      <c r="H589" s="164">
        <v>-18.911999999999999</v>
      </c>
      <c r="I589" s="165"/>
      <c r="L589" s="161"/>
      <c r="M589" s="166"/>
      <c r="T589" s="167"/>
      <c r="AT589" s="162" t="s">
        <v>197</v>
      </c>
      <c r="AU589" s="162" t="s">
        <v>84</v>
      </c>
      <c r="AV589" s="13" t="s">
        <v>84</v>
      </c>
      <c r="AW589" s="13" t="s">
        <v>30</v>
      </c>
      <c r="AX589" s="13" t="s">
        <v>73</v>
      </c>
      <c r="AY589" s="162" t="s">
        <v>187</v>
      </c>
    </row>
    <row r="590" spans="2:51" s="13" customFormat="1" ht="11.25">
      <c r="B590" s="161"/>
      <c r="D590" s="151" t="s">
        <v>197</v>
      </c>
      <c r="E590" s="162" t="s">
        <v>1</v>
      </c>
      <c r="F590" s="163" t="s">
        <v>623</v>
      </c>
      <c r="H590" s="164">
        <v>-3.5459999999999998</v>
      </c>
      <c r="I590" s="165"/>
      <c r="L590" s="161"/>
      <c r="M590" s="166"/>
      <c r="T590" s="167"/>
      <c r="AT590" s="162" t="s">
        <v>197</v>
      </c>
      <c r="AU590" s="162" t="s">
        <v>84</v>
      </c>
      <c r="AV590" s="13" t="s">
        <v>84</v>
      </c>
      <c r="AW590" s="13" t="s">
        <v>30</v>
      </c>
      <c r="AX590" s="13" t="s">
        <v>73</v>
      </c>
      <c r="AY590" s="162" t="s">
        <v>187</v>
      </c>
    </row>
    <row r="591" spans="2:51" s="13" customFormat="1" ht="11.25">
      <c r="B591" s="161"/>
      <c r="D591" s="151" t="s">
        <v>197</v>
      </c>
      <c r="E591" s="162" t="s">
        <v>1</v>
      </c>
      <c r="F591" s="163" t="s">
        <v>624</v>
      </c>
      <c r="H591" s="164">
        <v>3.96</v>
      </c>
      <c r="I591" s="165"/>
      <c r="L591" s="161"/>
      <c r="M591" s="166"/>
      <c r="T591" s="167"/>
      <c r="AT591" s="162" t="s">
        <v>197</v>
      </c>
      <c r="AU591" s="162" t="s">
        <v>84</v>
      </c>
      <c r="AV591" s="13" t="s">
        <v>84</v>
      </c>
      <c r="AW591" s="13" t="s">
        <v>30</v>
      </c>
      <c r="AX591" s="13" t="s">
        <v>73</v>
      </c>
      <c r="AY591" s="162" t="s">
        <v>187</v>
      </c>
    </row>
    <row r="592" spans="2:51" s="13" customFormat="1" ht="11.25">
      <c r="B592" s="161"/>
      <c r="D592" s="151" t="s">
        <v>197</v>
      </c>
      <c r="E592" s="162" t="s">
        <v>1</v>
      </c>
      <c r="F592" s="163" t="s">
        <v>625</v>
      </c>
      <c r="H592" s="164">
        <v>4.2</v>
      </c>
      <c r="I592" s="165"/>
      <c r="L592" s="161"/>
      <c r="M592" s="166"/>
      <c r="T592" s="167"/>
      <c r="AT592" s="162" t="s">
        <v>197</v>
      </c>
      <c r="AU592" s="162" t="s">
        <v>84</v>
      </c>
      <c r="AV592" s="13" t="s">
        <v>84</v>
      </c>
      <c r="AW592" s="13" t="s">
        <v>30</v>
      </c>
      <c r="AX592" s="13" t="s">
        <v>73</v>
      </c>
      <c r="AY592" s="162" t="s">
        <v>187</v>
      </c>
    </row>
    <row r="593" spans="2:51" s="13" customFormat="1" ht="11.25">
      <c r="B593" s="161"/>
      <c r="D593" s="151" t="s">
        <v>197</v>
      </c>
      <c r="E593" s="162" t="s">
        <v>1</v>
      </c>
      <c r="F593" s="163" t="s">
        <v>626</v>
      </c>
      <c r="H593" s="164">
        <v>1.8</v>
      </c>
      <c r="I593" s="165"/>
      <c r="L593" s="161"/>
      <c r="M593" s="166"/>
      <c r="T593" s="167"/>
      <c r="AT593" s="162" t="s">
        <v>197</v>
      </c>
      <c r="AU593" s="162" t="s">
        <v>84</v>
      </c>
      <c r="AV593" s="13" t="s">
        <v>84</v>
      </c>
      <c r="AW593" s="13" t="s">
        <v>30</v>
      </c>
      <c r="AX593" s="13" t="s">
        <v>73</v>
      </c>
      <c r="AY593" s="162" t="s">
        <v>187</v>
      </c>
    </row>
    <row r="594" spans="2:51" s="13" customFormat="1" ht="11.25">
      <c r="B594" s="161"/>
      <c r="D594" s="151" t="s">
        <v>197</v>
      </c>
      <c r="E594" s="162" t="s">
        <v>1</v>
      </c>
      <c r="F594" s="163" t="s">
        <v>627</v>
      </c>
      <c r="H594" s="164">
        <v>0.96</v>
      </c>
      <c r="I594" s="165"/>
      <c r="L594" s="161"/>
      <c r="M594" s="166"/>
      <c r="T594" s="167"/>
      <c r="AT594" s="162" t="s">
        <v>197</v>
      </c>
      <c r="AU594" s="162" t="s">
        <v>84</v>
      </c>
      <c r="AV594" s="13" t="s">
        <v>84</v>
      </c>
      <c r="AW594" s="13" t="s">
        <v>30</v>
      </c>
      <c r="AX594" s="13" t="s">
        <v>73</v>
      </c>
      <c r="AY594" s="162" t="s">
        <v>187</v>
      </c>
    </row>
    <row r="595" spans="2:51" s="13" customFormat="1" ht="11.25">
      <c r="B595" s="161"/>
      <c r="D595" s="151" t="s">
        <v>197</v>
      </c>
      <c r="E595" s="162" t="s">
        <v>1</v>
      </c>
      <c r="F595" s="163" t="s">
        <v>628</v>
      </c>
      <c r="H595" s="164">
        <v>2.58</v>
      </c>
      <c r="I595" s="165"/>
      <c r="L595" s="161"/>
      <c r="M595" s="166"/>
      <c r="T595" s="167"/>
      <c r="AT595" s="162" t="s">
        <v>197</v>
      </c>
      <c r="AU595" s="162" t="s">
        <v>84</v>
      </c>
      <c r="AV595" s="13" t="s">
        <v>84</v>
      </c>
      <c r="AW595" s="13" t="s">
        <v>30</v>
      </c>
      <c r="AX595" s="13" t="s">
        <v>73</v>
      </c>
      <c r="AY595" s="162" t="s">
        <v>187</v>
      </c>
    </row>
    <row r="596" spans="2:51" s="13" customFormat="1" ht="11.25">
      <c r="B596" s="161"/>
      <c r="D596" s="151" t="s">
        <v>197</v>
      </c>
      <c r="E596" s="162" t="s">
        <v>1</v>
      </c>
      <c r="F596" s="163" t="s">
        <v>629</v>
      </c>
      <c r="H596" s="164">
        <v>1.35</v>
      </c>
      <c r="I596" s="165"/>
      <c r="L596" s="161"/>
      <c r="M596" s="166"/>
      <c r="T596" s="167"/>
      <c r="AT596" s="162" t="s">
        <v>197</v>
      </c>
      <c r="AU596" s="162" t="s">
        <v>84</v>
      </c>
      <c r="AV596" s="13" t="s">
        <v>84</v>
      </c>
      <c r="AW596" s="13" t="s">
        <v>30</v>
      </c>
      <c r="AX596" s="13" t="s">
        <v>73</v>
      </c>
      <c r="AY596" s="162" t="s">
        <v>187</v>
      </c>
    </row>
    <row r="597" spans="2:51" s="13" customFormat="1" ht="11.25">
      <c r="B597" s="161"/>
      <c r="D597" s="151" t="s">
        <v>197</v>
      </c>
      <c r="E597" s="162" t="s">
        <v>1</v>
      </c>
      <c r="F597" s="163" t="s">
        <v>630</v>
      </c>
      <c r="H597" s="164">
        <v>6</v>
      </c>
      <c r="I597" s="165"/>
      <c r="L597" s="161"/>
      <c r="M597" s="166"/>
      <c r="T597" s="167"/>
      <c r="AT597" s="162" t="s">
        <v>197</v>
      </c>
      <c r="AU597" s="162" t="s">
        <v>84</v>
      </c>
      <c r="AV597" s="13" t="s">
        <v>84</v>
      </c>
      <c r="AW597" s="13" t="s">
        <v>30</v>
      </c>
      <c r="AX597" s="13" t="s">
        <v>73</v>
      </c>
      <c r="AY597" s="162" t="s">
        <v>187</v>
      </c>
    </row>
    <row r="598" spans="2:51" s="15" customFormat="1" ht="11.25">
      <c r="B598" s="186"/>
      <c r="D598" s="151" t="s">
        <v>197</v>
      </c>
      <c r="E598" s="187" t="s">
        <v>1</v>
      </c>
      <c r="F598" s="188" t="s">
        <v>492</v>
      </c>
      <c r="H598" s="189">
        <v>537.20000000000005</v>
      </c>
      <c r="I598" s="190"/>
      <c r="L598" s="186"/>
      <c r="M598" s="191"/>
      <c r="T598" s="192"/>
      <c r="AT598" s="187" t="s">
        <v>197</v>
      </c>
      <c r="AU598" s="187" t="s">
        <v>84</v>
      </c>
      <c r="AV598" s="15" t="s">
        <v>210</v>
      </c>
      <c r="AW598" s="15" t="s">
        <v>30</v>
      </c>
      <c r="AX598" s="15" t="s">
        <v>73</v>
      </c>
      <c r="AY598" s="187" t="s">
        <v>187</v>
      </c>
    </row>
    <row r="599" spans="2:51" s="12" customFormat="1" ht="11.25">
      <c r="B599" s="155"/>
      <c r="D599" s="151" t="s">
        <v>197</v>
      </c>
      <c r="E599" s="156" t="s">
        <v>1</v>
      </c>
      <c r="F599" s="157" t="s">
        <v>311</v>
      </c>
      <c r="H599" s="156" t="s">
        <v>1</v>
      </c>
      <c r="I599" s="158"/>
      <c r="L599" s="155"/>
      <c r="M599" s="159"/>
      <c r="T599" s="160"/>
      <c r="AT599" s="156" t="s">
        <v>197</v>
      </c>
      <c r="AU599" s="156" t="s">
        <v>84</v>
      </c>
      <c r="AV599" s="12" t="s">
        <v>80</v>
      </c>
      <c r="AW599" s="12" t="s">
        <v>30</v>
      </c>
      <c r="AX599" s="12" t="s">
        <v>73</v>
      </c>
      <c r="AY599" s="156" t="s">
        <v>187</v>
      </c>
    </row>
    <row r="600" spans="2:51" s="13" customFormat="1" ht="11.25">
      <c r="B600" s="161"/>
      <c r="D600" s="151" t="s">
        <v>197</v>
      </c>
      <c r="E600" s="162" t="s">
        <v>1</v>
      </c>
      <c r="F600" s="163" t="s">
        <v>608</v>
      </c>
      <c r="H600" s="164">
        <v>104.31</v>
      </c>
      <c r="I600" s="165"/>
      <c r="L600" s="161"/>
      <c r="M600" s="166"/>
      <c r="T600" s="167"/>
      <c r="AT600" s="162" t="s">
        <v>197</v>
      </c>
      <c r="AU600" s="162" t="s">
        <v>84</v>
      </c>
      <c r="AV600" s="13" t="s">
        <v>84</v>
      </c>
      <c r="AW600" s="13" t="s">
        <v>30</v>
      </c>
      <c r="AX600" s="13" t="s">
        <v>73</v>
      </c>
      <c r="AY600" s="162" t="s">
        <v>187</v>
      </c>
    </row>
    <row r="601" spans="2:51" s="13" customFormat="1" ht="11.25">
      <c r="B601" s="161"/>
      <c r="D601" s="151" t="s">
        <v>197</v>
      </c>
      <c r="E601" s="162" t="s">
        <v>1</v>
      </c>
      <c r="F601" s="163" t="s">
        <v>609</v>
      </c>
      <c r="H601" s="164">
        <v>84.18</v>
      </c>
      <c r="I601" s="165"/>
      <c r="L601" s="161"/>
      <c r="M601" s="166"/>
      <c r="T601" s="167"/>
      <c r="AT601" s="162" t="s">
        <v>197</v>
      </c>
      <c r="AU601" s="162" t="s">
        <v>84</v>
      </c>
      <c r="AV601" s="13" t="s">
        <v>84</v>
      </c>
      <c r="AW601" s="13" t="s">
        <v>30</v>
      </c>
      <c r="AX601" s="13" t="s">
        <v>73</v>
      </c>
      <c r="AY601" s="162" t="s">
        <v>187</v>
      </c>
    </row>
    <row r="602" spans="2:51" s="13" customFormat="1" ht="11.25">
      <c r="B602" s="161"/>
      <c r="D602" s="151" t="s">
        <v>197</v>
      </c>
      <c r="E602" s="162" t="s">
        <v>1</v>
      </c>
      <c r="F602" s="163" t="s">
        <v>610</v>
      </c>
      <c r="H602" s="164">
        <v>65.88</v>
      </c>
      <c r="I602" s="165"/>
      <c r="L602" s="161"/>
      <c r="M602" s="166"/>
      <c r="T602" s="167"/>
      <c r="AT602" s="162" t="s">
        <v>197</v>
      </c>
      <c r="AU602" s="162" t="s">
        <v>84</v>
      </c>
      <c r="AV602" s="13" t="s">
        <v>84</v>
      </c>
      <c r="AW602" s="13" t="s">
        <v>30</v>
      </c>
      <c r="AX602" s="13" t="s">
        <v>73</v>
      </c>
      <c r="AY602" s="162" t="s">
        <v>187</v>
      </c>
    </row>
    <row r="603" spans="2:51" s="13" customFormat="1" ht="11.25">
      <c r="B603" s="161"/>
      <c r="D603" s="151" t="s">
        <v>197</v>
      </c>
      <c r="E603" s="162" t="s">
        <v>1</v>
      </c>
      <c r="F603" s="163" t="s">
        <v>612</v>
      </c>
      <c r="H603" s="164">
        <v>12.2</v>
      </c>
      <c r="I603" s="165"/>
      <c r="L603" s="161"/>
      <c r="M603" s="166"/>
      <c r="T603" s="167"/>
      <c r="AT603" s="162" t="s">
        <v>197</v>
      </c>
      <c r="AU603" s="162" t="s">
        <v>84</v>
      </c>
      <c r="AV603" s="13" t="s">
        <v>84</v>
      </c>
      <c r="AW603" s="13" t="s">
        <v>30</v>
      </c>
      <c r="AX603" s="13" t="s">
        <v>73</v>
      </c>
      <c r="AY603" s="162" t="s">
        <v>187</v>
      </c>
    </row>
    <row r="604" spans="2:51" s="13" customFormat="1" ht="11.25">
      <c r="B604" s="161"/>
      <c r="D604" s="151" t="s">
        <v>197</v>
      </c>
      <c r="E604" s="162" t="s">
        <v>1</v>
      </c>
      <c r="F604" s="163" t="s">
        <v>611</v>
      </c>
      <c r="H604" s="164">
        <v>233.02</v>
      </c>
      <c r="I604" s="165"/>
      <c r="L604" s="161"/>
      <c r="M604" s="166"/>
      <c r="T604" s="167"/>
      <c r="AT604" s="162" t="s">
        <v>197</v>
      </c>
      <c r="AU604" s="162" t="s">
        <v>84</v>
      </c>
      <c r="AV604" s="13" t="s">
        <v>84</v>
      </c>
      <c r="AW604" s="13" t="s">
        <v>30</v>
      </c>
      <c r="AX604" s="13" t="s">
        <v>73</v>
      </c>
      <c r="AY604" s="162" t="s">
        <v>187</v>
      </c>
    </row>
    <row r="605" spans="2:51" s="13" customFormat="1" ht="11.25">
      <c r="B605" s="161"/>
      <c r="D605" s="151" t="s">
        <v>197</v>
      </c>
      <c r="E605" s="162" t="s">
        <v>1</v>
      </c>
      <c r="F605" s="163" t="s">
        <v>613</v>
      </c>
      <c r="H605" s="164">
        <v>13.725</v>
      </c>
      <c r="I605" s="165"/>
      <c r="L605" s="161"/>
      <c r="M605" s="166"/>
      <c r="T605" s="167"/>
      <c r="AT605" s="162" t="s">
        <v>197</v>
      </c>
      <c r="AU605" s="162" t="s">
        <v>84</v>
      </c>
      <c r="AV605" s="13" t="s">
        <v>84</v>
      </c>
      <c r="AW605" s="13" t="s">
        <v>30</v>
      </c>
      <c r="AX605" s="13" t="s">
        <v>73</v>
      </c>
      <c r="AY605" s="162" t="s">
        <v>187</v>
      </c>
    </row>
    <row r="606" spans="2:51" s="13" customFormat="1" ht="11.25">
      <c r="B606" s="161"/>
      <c r="D606" s="151" t="s">
        <v>197</v>
      </c>
      <c r="E606" s="162" t="s">
        <v>1</v>
      </c>
      <c r="F606" s="163" t="s">
        <v>615</v>
      </c>
      <c r="H606" s="164">
        <v>49.68</v>
      </c>
      <c r="I606" s="165"/>
      <c r="L606" s="161"/>
      <c r="M606" s="166"/>
      <c r="T606" s="167"/>
      <c r="AT606" s="162" t="s">
        <v>197</v>
      </c>
      <c r="AU606" s="162" t="s">
        <v>84</v>
      </c>
      <c r="AV606" s="13" t="s">
        <v>84</v>
      </c>
      <c r="AW606" s="13" t="s">
        <v>30</v>
      </c>
      <c r="AX606" s="13" t="s">
        <v>73</v>
      </c>
      <c r="AY606" s="162" t="s">
        <v>187</v>
      </c>
    </row>
    <row r="607" spans="2:51" s="13" customFormat="1" ht="11.25">
      <c r="B607" s="161"/>
      <c r="D607" s="151" t="s">
        <v>197</v>
      </c>
      <c r="E607" s="162" t="s">
        <v>1</v>
      </c>
      <c r="F607" s="163" t="s">
        <v>616</v>
      </c>
      <c r="H607" s="164">
        <v>-8.19</v>
      </c>
      <c r="I607" s="165"/>
      <c r="L607" s="161"/>
      <c r="M607" s="166"/>
      <c r="T607" s="167"/>
      <c r="AT607" s="162" t="s">
        <v>197</v>
      </c>
      <c r="AU607" s="162" t="s">
        <v>84</v>
      </c>
      <c r="AV607" s="13" t="s">
        <v>84</v>
      </c>
      <c r="AW607" s="13" t="s">
        <v>30</v>
      </c>
      <c r="AX607" s="13" t="s">
        <v>73</v>
      </c>
      <c r="AY607" s="162" t="s">
        <v>187</v>
      </c>
    </row>
    <row r="608" spans="2:51" s="13" customFormat="1" ht="11.25">
      <c r="B608" s="161"/>
      <c r="D608" s="151" t="s">
        <v>197</v>
      </c>
      <c r="E608" s="162" t="s">
        <v>1</v>
      </c>
      <c r="F608" s="163" t="s">
        <v>617</v>
      </c>
      <c r="H608" s="164">
        <v>-10.53</v>
      </c>
      <c r="I608" s="165"/>
      <c r="L608" s="161"/>
      <c r="M608" s="166"/>
      <c r="T608" s="167"/>
      <c r="AT608" s="162" t="s">
        <v>197</v>
      </c>
      <c r="AU608" s="162" t="s">
        <v>84</v>
      </c>
      <c r="AV608" s="13" t="s">
        <v>84</v>
      </c>
      <c r="AW608" s="13" t="s">
        <v>30</v>
      </c>
      <c r="AX608" s="13" t="s">
        <v>73</v>
      </c>
      <c r="AY608" s="162" t="s">
        <v>187</v>
      </c>
    </row>
    <row r="609" spans="2:51" s="13" customFormat="1" ht="11.25">
      <c r="B609" s="161"/>
      <c r="D609" s="151" t="s">
        <v>197</v>
      </c>
      <c r="E609" s="162" t="s">
        <v>1</v>
      </c>
      <c r="F609" s="163" t="s">
        <v>618</v>
      </c>
      <c r="H609" s="164">
        <v>-2.34</v>
      </c>
      <c r="I609" s="165"/>
      <c r="L609" s="161"/>
      <c r="M609" s="166"/>
      <c r="T609" s="167"/>
      <c r="AT609" s="162" t="s">
        <v>197</v>
      </c>
      <c r="AU609" s="162" t="s">
        <v>84</v>
      </c>
      <c r="AV609" s="13" t="s">
        <v>84</v>
      </c>
      <c r="AW609" s="13" t="s">
        <v>30</v>
      </c>
      <c r="AX609" s="13" t="s">
        <v>73</v>
      </c>
      <c r="AY609" s="162" t="s">
        <v>187</v>
      </c>
    </row>
    <row r="610" spans="2:51" s="13" customFormat="1" ht="11.25">
      <c r="B610" s="161"/>
      <c r="D610" s="151" t="s">
        <v>197</v>
      </c>
      <c r="E610" s="162" t="s">
        <v>1</v>
      </c>
      <c r="F610" s="163" t="s">
        <v>619</v>
      </c>
      <c r="H610" s="164">
        <v>-0.64</v>
      </c>
      <c r="I610" s="165"/>
      <c r="L610" s="161"/>
      <c r="M610" s="166"/>
      <c r="T610" s="167"/>
      <c r="AT610" s="162" t="s">
        <v>197</v>
      </c>
      <c r="AU610" s="162" t="s">
        <v>84</v>
      </c>
      <c r="AV610" s="13" t="s">
        <v>84</v>
      </c>
      <c r="AW610" s="13" t="s">
        <v>30</v>
      </c>
      <c r="AX610" s="13" t="s">
        <v>73</v>
      </c>
      <c r="AY610" s="162" t="s">
        <v>187</v>
      </c>
    </row>
    <row r="611" spans="2:51" s="13" customFormat="1" ht="11.25">
      <c r="B611" s="161"/>
      <c r="D611" s="151" t="s">
        <v>197</v>
      </c>
      <c r="E611" s="162" t="s">
        <v>1</v>
      </c>
      <c r="F611" s="163" t="s">
        <v>631</v>
      </c>
      <c r="H611" s="164">
        <v>-3.895</v>
      </c>
      <c r="I611" s="165"/>
      <c r="L611" s="161"/>
      <c r="M611" s="166"/>
      <c r="T611" s="167"/>
      <c r="AT611" s="162" t="s">
        <v>197</v>
      </c>
      <c r="AU611" s="162" t="s">
        <v>84</v>
      </c>
      <c r="AV611" s="13" t="s">
        <v>84</v>
      </c>
      <c r="AW611" s="13" t="s">
        <v>30</v>
      </c>
      <c r="AX611" s="13" t="s">
        <v>73</v>
      </c>
      <c r="AY611" s="162" t="s">
        <v>187</v>
      </c>
    </row>
    <row r="612" spans="2:51" s="13" customFormat="1" ht="11.25">
      <c r="B612" s="161"/>
      <c r="D612" s="151" t="s">
        <v>197</v>
      </c>
      <c r="E612" s="162" t="s">
        <v>1</v>
      </c>
      <c r="F612" s="163" t="s">
        <v>621</v>
      </c>
      <c r="H612" s="164">
        <v>-2.5</v>
      </c>
      <c r="I612" s="165"/>
      <c r="L612" s="161"/>
      <c r="M612" s="166"/>
      <c r="T612" s="167"/>
      <c r="AT612" s="162" t="s">
        <v>197</v>
      </c>
      <c r="AU612" s="162" t="s">
        <v>84</v>
      </c>
      <c r="AV612" s="13" t="s">
        <v>84</v>
      </c>
      <c r="AW612" s="13" t="s">
        <v>30</v>
      </c>
      <c r="AX612" s="13" t="s">
        <v>73</v>
      </c>
      <c r="AY612" s="162" t="s">
        <v>187</v>
      </c>
    </row>
    <row r="613" spans="2:51" s="13" customFormat="1" ht="11.25">
      <c r="B613" s="161"/>
      <c r="D613" s="151" t="s">
        <v>197</v>
      </c>
      <c r="E613" s="162" t="s">
        <v>1</v>
      </c>
      <c r="F613" s="163" t="s">
        <v>622</v>
      </c>
      <c r="H613" s="164">
        <v>-18.911999999999999</v>
      </c>
      <c r="I613" s="165"/>
      <c r="L613" s="161"/>
      <c r="M613" s="166"/>
      <c r="T613" s="167"/>
      <c r="AT613" s="162" t="s">
        <v>197</v>
      </c>
      <c r="AU613" s="162" t="s">
        <v>84</v>
      </c>
      <c r="AV613" s="13" t="s">
        <v>84</v>
      </c>
      <c r="AW613" s="13" t="s">
        <v>30</v>
      </c>
      <c r="AX613" s="13" t="s">
        <v>73</v>
      </c>
      <c r="AY613" s="162" t="s">
        <v>187</v>
      </c>
    </row>
    <row r="614" spans="2:51" s="13" customFormat="1" ht="11.25">
      <c r="B614" s="161"/>
      <c r="D614" s="151" t="s">
        <v>197</v>
      </c>
      <c r="E614" s="162" t="s">
        <v>1</v>
      </c>
      <c r="F614" s="163" t="s">
        <v>624</v>
      </c>
      <c r="H614" s="164">
        <v>3.96</v>
      </c>
      <c r="I614" s="165"/>
      <c r="L614" s="161"/>
      <c r="M614" s="166"/>
      <c r="T614" s="167"/>
      <c r="AT614" s="162" t="s">
        <v>197</v>
      </c>
      <c r="AU614" s="162" t="s">
        <v>84</v>
      </c>
      <c r="AV614" s="13" t="s">
        <v>84</v>
      </c>
      <c r="AW614" s="13" t="s">
        <v>30</v>
      </c>
      <c r="AX614" s="13" t="s">
        <v>73</v>
      </c>
      <c r="AY614" s="162" t="s">
        <v>187</v>
      </c>
    </row>
    <row r="615" spans="2:51" s="13" customFormat="1" ht="11.25">
      <c r="B615" s="161"/>
      <c r="D615" s="151" t="s">
        <v>197</v>
      </c>
      <c r="E615" s="162" t="s">
        <v>1</v>
      </c>
      <c r="F615" s="163" t="s">
        <v>625</v>
      </c>
      <c r="H615" s="164">
        <v>4.2</v>
      </c>
      <c r="I615" s="165"/>
      <c r="L615" s="161"/>
      <c r="M615" s="166"/>
      <c r="T615" s="167"/>
      <c r="AT615" s="162" t="s">
        <v>197</v>
      </c>
      <c r="AU615" s="162" t="s">
        <v>84</v>
      </c>
      <c r="AV615" s="13" t="s">
        <v>84</v>
      </c>
      <c r="AW615" s="13" t="s">
        <v>30</v>
      </c>
      <c r="AX615" s="13" t="s">
        <v>73</v>
      </c>
      <c r="AY615" s="162" t="s">
        <v>187</v>
      </c>
    </row>
    <row r="616" spans="2:51" s="13" customFormat="1" ht="11.25">
      <c r="B616" s="161"/>
      <c r="D616" s="151" t="s">
        <v>197</v>
      </c>
      <c r="E616" s="162" t="s">
        <v>1</v>
      </c>
      <c r="F616" s="163" t="s">
        <v>626</v>
      </c>
      <c r="H616" s="164">
        <v>1.8</v>
      </c>
      <c r="I616" s="165"/>
      <c r="L616" s="161"/>
      <c r="M616" s="166"/>
      <c r="T616" s="167"/>
      <c r="AT616" s="162" t="s">
        <v>197</v>
      </c>
      <c r="AU616" s="162" t="s">
        <v>84</v>
      </c>
      <c r="AV616" s="13" t="s">
        <v>84</v>
      </c>
      <c r="AW616" s="13" t="s">
        <v>30</v>
      </c>
      <c r="AX616" s="13" t="s">
        <v>73</v>
      </c>
      <c r="AY616" s="162" t="s">
        <v>187</v>
      </c>
    </row>
    <row r="617" spans="2:51" s="13" customFormat="1" ht="11.25">
      <c r="B617" s="161"/>
      <c r="D617" s="151" t="s">
        <v>197</v>
      </c>
      <c r="E617" s="162" t="s">
        <v>1</v>
      </c>
      <c r="F617" s="163" t="s">
        <v>627</v>
      </c>
      <c r="H617" s="164">
        <v>0.96</v>
      </c>
      <c r="I617" s="165"/>
      <c r="L617" s="161"/>
      <c r="M617" s="166"/>
      <c r="T617" s="167"/>
      <c r="AT617" s="162" t="s">
        <v>197</v>
      </c>
      <c r="AU617" s="162" t="s">
        <v>84</v>
      </c>
      <c r="AV617" s="13" t="s">
        <v>84</v>
      </c>
      <c r="AW617" s="13" t="s">
        <v>30</v>
      </c>
      <c r="AX617" s="13" t="s">
        <v>73</v>
      </c>
      <c r="AY617" s="162" t="s">
        <v>187</v>
      </c>
    </row>
    <row r="618" spans="2:51" s="13" customFormat="1" ht="11.25">
      <c r="B618" s="161"/>
      <c r="D618" s="151" t="s">
        <v>197</v>
      </c>
      <c r="E618" s="162" t="s">
        <v>1</v>
      </c>
      <c r="F618" s="163" t="s">
        <v>628</v>
      </c>
      <c r="H618" s="164">
        <v>2.58</v>
      </c>
      <c r="I618" s="165"/>
      <c r="L618" s="161"/>
      <c r="M618" s="166"/>
      <c r="T618" s="167"/>
      <c r="AT618" s="162" t="s">
        <v>197</v>
      </c>
      <c r="AU618" s="162" t="s">
        <v>84</v>
      </c>
      <c r="AV618" s="13" t="s">
        <v>84</v>
      </c>
      <c r="AW618" s="13" t="s">
        <v>30</v>
      </c>
      <c r="AX618" s="13" t="s">
        <v>73</v>
      </c>
      <c r="AY618" s="162" t="s">
        <v>187</v>
      </c>
    </row>
    <row r="619" spans="2:51" s="13" customFormat="1" ht="11.25">
      <c r="B619" s="161"/>
      <c r="D619" s="151" t="s">
        <v>197</v>
      </c>
      <c r="E619" s="162" t="s">
        <v>1</v>
      </c>
      <c r="F619" s="163" t="s">
        <v>629</v>
      </c>
      <c r="H619" s="164">
        <v>1.35</v>
      </c>
      <c r="I619" s="165"/>
      <c r="L619" s="161"/>
      <c r="M619" s="166"/>
      <c r="T619" s="167"/>
      <c r="AT619" s="162" t="s">
        <v>197</v>
      </c>
      <c r="AU619" s="162" t="s">
        <v>84</v>
      </c>
      <c r="AV619" s="13" t="s">
        <v>84</v>
      </c>
      <c r="AW619" s="13" t="s">
        <v>30</v>
      </c>
      <c r="AX619" s="13" t="s">
        <v>73</v>
      </c>
      <c r="AY619" s="162" t="s">
        <v>187</v>
      </c>
    </row>
    <row r="620" spans="2:51" s="13" customFormat="1" ht="11.25">
      <c r="B620" s="161"/>
      <c r="D620" s="151" t="s">
        <v>197</v>
      </c>
      <c r="E620" s="162" t="s">
        <v>1</v>
      </c>
      <c r="F620" s="163" t="s">
        <v>630</v>
      </c>
      <c r="H620" s="164">
        <v>6</v>
      </c>
      <c r="I620" s="165"/>
      <c r="L620" s="161"/>
      <c r="M620" s="166"/>
      <c r="T620" s="167"/>
      <c r="AT620" s="162" t="s">
        <v>197</v>
      </c>
      <c r="AU620" s="162" t="s">
        <v>84</v>
      </c>
      <c r="AV620" s="13" t="s">
        <v>84</v>
      </c>
      <c r="AW620" s="13" t="s">
        <v>30</v>
      </c>
      <c r="AX620" s="13" t="s">
        <v>73</v>
      </c>
      <c r="AY620" s="162" t="s">
        <v>187</v>
      </c>
    </row>
    <row r="621" spans="2:51" s="15" customFormat="1" ht="11.25">
      <c r="B621" s="186"/>
      <c r="D621" s="151" t="s">
        <v>197</v>
      </c>
      <c r="E621" s="187" t="s">
        <v>1</v>
      </c>
      <c r="F621" s="188" t="s">
        <v>492</v>
      </c>
      <c r="H621" s="189">
        <v>536.83800000000008</v>
      </c>
      <c r="I621" s="190"/>
      <c r="L621" s="186"/>
      <c r="M621" s="191"/>
      <c r="T621" s="192"/>
      <c r="AT621" s="187" t="s">
        <v>197</v>
      </c>
      <c r="AU621" s="187" t="s">
        <v>84</v>
      </c>
      <c r="AV621" s="15" t="s">
        <v>210</v>
      </c>
      <c r="AW621" s="15" t="s">
        <v>30</v>
      </c>
      <c r="AX621" s="15" t="s">
        <v>73</v>
      </c>
      <c r="AY621" s="187" t="s">
        <v>187</v>
      </c>
    </row>
    <row r="622" spans="2:51" s="12" customFormat="1" ht="11.25">
      <c r="B622" s="155"/>
      <c r="D622" s="151" t="s">
        <v>197</v>
      </c>
      <c r="E622" s="156" t="s">
        <v>1</v>
      </c>
      <c r="F622" s="157" t="s">
        <v>632</v>
      </c>
      <c r="H622" s="156" t="s">
        <v>1</v>
      </c>
      <c r="I622" s="158"/>
      <c r="L622" s="155"/>
      <c r="M622" s="159"/>
      <c r="T622" s="160"/>
      <c r="AT622" s="156" t="s">
        <v>197</v>
      </c>
      <c r="AU622" s="156" t="s">
        <v>84</v>
      </c>
      <c r="AV622" s="12" t="s">
        <v>80</v>
      </c>
      <c r="AW622" s="12" t="s">
        <v>30</v>
      </c>
      <c r="AX622" s="12" t="s">
        <v>73</v>
      </c>
      <c r="AY622" s="156" t="s">
        <v>187</v>
      </c>
    </row>
    <row r="623" spans="2:51" s="13" customFormat="1" ht="11.25">
      <c r="B623" s="161"/>
      <c r="D623" s="151" t="s">
        <v>197</v>
      </c>
      <c r="E623" s="162" t="s">
        <v>1</v>
      </c>
      <c r="F623" s="163" t="s">
        <v>633</v>
      </c>
      <c r="H623" s="164">
        <v>34.24</v>
      </c>
      <c r="I623" s="165"/>
      <c r="L623" s="161"/>
      <c r="M623" s="166"/>
      <c r="T623" s="167"/>
      <c r="AT623" s="162" t="s">
        <v>197</v>
      </c>
      <c r="AU623" s="162" t="s">
        <v>84</v>
      </c>
      <c r="AV623" s="13" t="s">
        <v>84</v>
      </c>
      <c r="AW623" s="13" t="s">
        <v>30</v>
      </c>
      <c r="AX623" s="13" t="s">
        <v>73</v>
      </c>
      <c r="AY623" s="162" t="s">
        <v>187</v>
      </c>
    </row>
    <row r="624" spans="2:51" s="13" customFormat="1" ht="11.25">
      <c r="B624" s="161"/>
      <c r="D624" s="151" t="s">
        <v>197</v>
      </c>
      <c r="E624" s="162" t="s">
        <v>1</v>
      </c>
      <c r="F624" s="163" t="s">
        <v>634</v>
      </c>
      <c r="H624" s="164">
        <v>14.96</v>
      </c>
      <c r="I624" s="165"/>
      <c r="L624" s="161"/>
      <c r="M624" s="166"/>
      <c r="T624" s="167"/>
      <c r="AT624" s="162" t="s">
        <v>197</v>
      </c>
      <c r="AU624" s="162" t="s">
        <v>84</v>
      </c>
      <c r="AV624" s="13" t="s">
        <v>84</v>
      </c>
      <c r="AW624" s="13" t="s">
        <v>30</v>
      </c>
      <c r="AX624" s="13" t="s">
        <v>73</v>
      </c>
      <c r="AY624" s="162" t="s">
        <v>187</v>
      </c>
    </row>
    <row r="625" spans="2:65" s="13" customFormat="1" ht="11.25">
      <c r="B625" s="161"/>
      <c r="D625" s="151" t="s">
        <v>197</v>
      </c>
      <c r="E625" s="162" t="s">
        <v>1</v>
      </c>
      <c r="F625" s="163" t="s">
        <v>635</v>
      </c>
      <c r="H625" s="164">
        <v>20.57</v>
      </c>
      <c r="I625" s="165"/>
      <c r="L625" s="161"/>
      <c r="M625" s="166"/>
      <c r="T625" s="167"/>
      <c r="AT625" s="162" t="s">
        <v>197</v>
      </c>
      <c r="AU625" s="162" t="s">
        <v>84</v>
      </c>
      <c r="AV625" s="13" t="s">
        <v>84</v>
      </c>
      <c r="AW625" s="13" t="s">
        <v>30</v>
      </c>
      <c r="AX625" s="13" t="s">
        <v>73</v>
      </c>
      <c r="AY625" s="162" t="s">
        <v>187</v>
      </c>
    </row>
    <row r="626" spans="2:65" s="13" customFormat="1" ht="11.25">
      <c r="B626" s="161"/>
      <c r="D626" s="151" t="s">
        <v>197</v>
      </c>
      <c r="E626" s="162" t="s">
        <v>1</v>
      </c>
      <c r="F626" s="163" t="s">
        <v>636</v>
      </c>
      <c r="H626" s="164">
        <v>-2.2000000000000002</v>
      </c>
      <c r="I626" s="165"/>
      <c r="L626" s="161"/>
      <c r="M626" s="166"/>
      <c r="T626" s="167"/>
      <c r="AT626" s="162" t="s">
        <v>197</v>
      </c>
      <c r="AU626" s="162" t="s">
        <v>84</v>
      </c>
      <c r="AV626" s="13" t="s">
        <v>84</v>
      </c>
      <c r="AW626" s="13" t="s">
        <v>30</v>
      </c>
      <c r="AX626" s="13" t="s">
        <v>73</v>
      </c>
      <c r="AY626" s="162" t="s">
        <v>187</v>
      </c>
    </row>
    <row r="627" spans="2:65" s="13" customFormat="1" ht="11.25">
      <c r="B627" s="161"/>
      <c r="D627" s="151" t="s">
        <v>197</v>
      </c>
      <c r="E627" s="162" t="s">
        <v>1</v>
      </c>
      <c r="F627" s="163" t="s">
        <v>637</v>
      </c>
      <c r="H627" s="164">
        <v>0.51</v>
      </c>
      <c r="I627" s="165"/>
      <c r="L627" s="161"/>
      <c r="M627" s="166"/>
      <c r="T627" s="167"/>
      <c r="AT627" s="162" t="s">
        <v>197</v>
      </c>
      <c r="AU627" s="162" t="s">
        <v>84</v>
      </c>
      <c r="AV627" s="13" t="s">
        <v>84</v>
      </c>
      <c r="AW627" s="13" t="s">
        <v>30</v>
      </c>
      <c r="AX627" s="13" t="s">
        <v>73</v>
      </c>
      <c r="AY627" s="162" t="s">
        <v>187</v>
      </c>
    </row>
    <row r="628" spans="2:65" s="13" customFormat="1" ht="11.25">
      <c r="B628" s="161"/>
      <c r="D628" s="151" t="s">
        <v>197</v>
      </c>
      <c r="E628" s="162" t="s">
        <v>1</v>
      </c>
      <c r="F628" s="163" t="s">
        <v>638</v>
      </c>
      <c r="H628" s="164">
        <v>44.697000000000003</v>
      </c>
      <c r="I628" s="165"/>
      <c r="L628" s="161"/>
      <c r="M628" s="166"/>
      <c r="T628" s="167"/>
      <c r="AT628" s="162" t="s">
        <v>197</v>
      </c>
      <c r="AU628" s="162" t="s">
        <v>84</v>
      </c>
      <c r="AV628" s="13" t="s">
        <v>84</v>
      </c>
      <c r="AW628" s="13" t="s">
        <v>30</v>
      </c>
      <c r="AX628" s="13" t="s">
        <v>73</v>
      </c>
      <c r="AY628" s="162" t="s">
        <v>187</v>
      </c>
    </row>
    <row r="629" spans="2:65" s="15" customFormat="1" ht="11.25">
      <c r="B629" s="186"/>
      <c r="D629" s="151" t="s">
        <v>197</v>
      </c>
      <c r="E629" s="187" t="s">
        <v>1</v>
      </c>
      <c r="F629" s="188" t="s">
        <v>492</v>
      </c>
      <c r="H629" s="189">
        <v>112.77700000000002</v>
      </c>
      <c r="I629" s="190"/>
      <c r="L629" s="186"/>
      <c r="M629" s="191"/>
      <c r="T629" s="192"/>
      <c r="AT629" s="187" t="s">
        <v>197</v>
      </c>
      <c r="AU629" s="187" t="s">
        <v>84</v>
      </c>
      <c r="AV629" s="15" t="s">
        <v>210</v>
      </c>
      <c r="AW629" s="15" t="s">
        <v>30</v>
      </c>
      <c r="AX629" s="15" t="s">
        <v>73</v>
      </c>
      <c r="AY629" s="187" t="s">
        <v>187</v>
      </c>
    </row>
    <row r="630" spans="2:65" s="14" customFormat="1" ht="11.25">
      <c r="B630" s="168"/>
      <c r="D630" s="151" t="s">
        <v>197</v>
      </c>
      <c r="E630" s="169" t="s">
        <v>1</v>
      </c>
      <c r="F630" s="170" t="s">
        <v>202</v>
      </c>
      <c r="H630" s="171">
        <v>1186.8150000000001</v>
      </c>
      <c r="I630" s="172"/>
      <c r="L630" s="168"/>
      <c r="M630" s="173"/>
      <c r="T630" s="174"/>
      <c r="AT630" s="169" t="s">
        <v>197</v>
      </c>
      <c r="AU630" s="169" t="s">
        <v>84</v>
      </c>
      <c r="AV630" s="14" t="s">
        <v>193</v>
      </c>
      <c r="AW630" s="14" t="s">
        <v>30</v>
      </c>
      <c r="AX630" s="14" t="s">
        <v>80</v>
      </c>
      <c r="AY630" s="169" t="s">
        <v>187</v>
      </c>
    </row>
    <row r="631" spans="2:65" s="1" customFormat="1" ht="44.25" customHeight="1">
      <c r="B631" s="32"/>
      <c r="C631" s="137" t="s">
        <v>664</v>
      </c>
      <c r="D631" s="137" t="s">
        <v>189</v>
      </c>
      <c r="E631" s="138" t="s">
        <v>665</v>
      </c>
      <c r="F631" s="139" t="s">
        <v>666</v>
      </c>
      <c r="G631" s="140" t="s">
        <v>245</v>
      </c>
      <c r="H631" s="141">
        <v>2967.038</v>
      </c>
      <c r="I631" s="142"/>
      <c r="J631" s="143">
        <f>ROUND(I631*H631,2)</f>
        <v>0</v>
      </c>
      <c r="K631" s="144"/>
      <c r="L631" s="32"/>
      <c r="M631" s="145" t="s">
        <v>1</v>
      </c>
      <c r="N631" s="146" t="s">
        <v>39</v>
      </c>
      <c r="P631" s="147">
        <f>O631*H631</f>
        <v>0</v>
      </c>
      <c r="Q631" s="147">
        <v>0</v>
      </c>
      <c r="R631" s="147">
        <f>Q631*H631</f>
        <v>0</v>
      </c>
      <c r="S631" s="147">
        <v>0</v>
      </c>
      <c r="T631" s="148">
        <f>S631*H631</f>
        <v>0</v>
      </c>
      <c r="AR631" s="149" t="s">
        <v>193</v>
      </c>
      <c r="AT631" s="149" t="s">
        <v>189</v>
      </c>
      <c r="AU631" s="149" t="s">
        <v>84</v>
      </c>
      <c r="AY631" s="17" t="s">
        <v>187</v>
      </c>
      <c r="BE631" s="150">
        <f>IF(N631="základní",J631,0)</f>
        <v>0</v>
      </c>
      <c r="BF631" s="150">
        <f>IF(N631="snížená",J631,0)</f>
        <v>0</v>
      </c>
      <c r="BG631" s="150">
        <f>IF(N631="zákl. přenesená",J631,0)</f>
        <v>0</v>
      </c>
      <c r="BH631" s="150">
        <f>IF(N631="sníž. přenesená",J631,0)</f>
        <v>0</v>
      </c>
      <c r="BI631" s="150">
        <f>IF(N631="nulová",J631,0)</f>
        <v>0</v>
      </c>
      <c r="BJ631" s="17" t="s">
        <v>84</v>
      </c>
      <c r="BK631" s="150">
        <f>ROUND(I631*H631,2)</f>
        <v>0</v>
      </c>
      <c r="BL631" s="17" t="s">
        <v>193</v>
      </c>
      <c r="BM631" s="149" t="s">
        <v>3129</v>
      </c>
    </row>
    <row r="632" spans="2:65" s="1" customFormat="1" ht="68.25">
      <c r="B632" s="32"/>
      <c r="D632" s="151" t="s">
        <v>195</v>
      </c>
      <c r="F632" s="152" t="s">
        <v>584</v>
      </c>
      <c r="I632" s="153"/>
      <c r="L632" s="32"/>
      <c r="M632" s="154"/>
      <c r="T632" s="56"/>
      <c r="AT632" s="17" t="s">
        <v>195</v>
      </c>
      <c r="AU632" s="17" t="s">
        <v>84</v>
      </c>
    </row>
    <row r="633" spans="2:65" s="12" customFormat="1" ht="11.25">
      <c r="B633" s="155"/>
      <c r="D633" s="151" t="s">
        <v>197</v>
      </c>
      <c r="E633" s="156" t="s">
        <v>1</v>
      </c>
      <c r="F633" s="157" t="s">
        <v>207</v>
      </c>
      <c r="H633" s="156" t="s">
        <v>1</v>
      </c>
      <c r="I633" s="158"/>
      <c r="L633" s="155"/>
      <c r="M633" s="159"/>
      <c r="T633" s="160"/>
      <c r="AT633" s="156" t="s">
        <v>197</v>
      </c>
      <c r="AU633" s="156" t="s">
        <v>84</v>
      </c>
      <c r="AV633" s="12" t="s">
        <v>80</v>
      </c>
      <c r="AW633" s="12" t="s">
        <v>30</v>
      </c>
      <c r="AX633" s="12" t="s">
        <v>73</v>
      </c>
      <c r="AY633" s="156" t="s">
        <v>187</v>
      </c>
    </row>
    <row r="634" spans="2:65" s="13" customFormat="1" ht="11.25">
      <c r="B634" s="161"/>
      <c r="D634" s="151" t="s">
        <v>197</v>
      </c>
      <c r="E634" s="162" t="s">
        <v>1</v>
      </c>
      <c r="F634" s="163" t="s">
        <v>668</v>
      </c>
      <c r="H634" s="164">
        <v>2373.63</v>
      </c>
      <c r="I634" s="165"/>
      <c r="L634" s="161"/>
      <c r="M634" s="166"/>
      <c r="T634" s="167"/>
      <c r="AT634" s="162" t="s">
        <v>197</v>
      </c>
      <c r="AU634" s="162" t="s">
        <v>84</v>
      </c>
      <c r="AV634" s="13" t="s">
        <v>84</v>
      </c>
      <c r="AW634" s="13" t="s">
        <v>30</v>
      </c>
      <c r="AX634" s="13" t="s">
        <v>73</v>
      </c>
      <c r="AY634" s="162" t="s">
        <v>187</v>
      </c>
    </row>
    <row r="635" spans="2:65" s="13" customFormat="1" ht="11.25">
      <c r="B635" s="161"/>
      <c r="D635" s="151" t="s">
        <v>197</v>
      </c>
      <c r="E635" s="162" t="s">
        <v>1</v>
      </c>
      <c r="F635" s="163" t="s">
        <v>669</v>
      </c>
      <c r="H635" s="164">
        <v>593.40800000000002</v>
      </c>
      <c r="I635" s="165"/>
      <c r="L635" s="161"/>
      <c r="M635" s="166"/>
      <c r="T635" s="167"/>
      <c r="AT635" s="162" t="s">
        <v>197</v>
      </c>
      <c r="AU635" s="162" t="s">
        <v>84</v>
      </c>
      <c r="AV635" s="13" t="s">
        <v>84</v>
      </c>
      <c r="AW635" s="13" t="s">
        <v>30</v>
      </c>
      <c r="AX635" s="13" t="s">
        <v>73</v>
      </c>
      <c r="AY635" s="162" t="s">
        <v>187</v>
      </c>
    </row>
    <row r="636" spans="2:65" s="14" customFormat="1" ht="11.25">
      <c r="B636" s="168"/>
      <c r="D636" s="151" t="s">
        <v>197</v>
      </c>
      <c r="E636" s="169" t="s">
        <v>1</v>
      </c>
      <c r="F636" s="170" t="s">
        <v>202</v>
      </c>
      <c r="H636" s="171">
        <v>2967.038</v>
      </c>
      <c r="I636" s="172"/>
      <c r="L636" s="168"/>
      <c r="M636" s="173"/>
      <c r="T636" s="174"/>
      <c r="AT636" s="169" t="s">
        <v>197</v>
      </c>
      <c r="AU636" s="169" t="s">
        <v>84</v>
      </c>
      <c r="AV636" s="14" t="s">
        <v>193</v>
      </c>
      <c r="AW636" s="14" t="s">
        <v>30</v>
      </c>
      <c r="AX636" s="14" t="s">
        <v>80</v>
      </c>
      <c r="AY636" s="169" t="s">
        <v>187</v>
      </c>
    </row>
    <row r="637" spans="2:65" s="1" customFormat="1" ht="37.9" customHeight="1">
      <c r="B637" s="32"/>
      <c r="C637" s="137" t="s">
        <v>670</v>
      </c>
      <c r="D637" s="137" t="s">
        <v>189</v>
      </c>
      <c r="E637" s="138" t="s">
        <v>671</v>
      </c>
      <c r="F637" s="139" t="s">
        <v>672</v>
      </c>
      <c r="G637" s="140" t="s">
        <v>245</v>
      </c>
      <c r="H637" s="141">
        <v>43.4</v>
      </c>
      <c r="I637" s="142"/>
      <c r="J637" s="143">
        <f>ROUND(I637*H637,2)</f>
        <v>0</v>
      </c>
      <c r="K637" s="144"/>
      <c r="L637" s="32"/>
      <c r="M637" s="145" t="s">
        <v>1</v>
      </c>
      <c r="N637" s="146" t="s">
        <v>39</v>
      </c>
      <c r="P637" s="147">
        <f>O637*H637</f>
        <v>0</v>
      </c>
      <c r="Q637" s="147">
        <v>0</v>
      </c>
      <c r="R637" s="147">
        <f>Q637*H637</f>
        <v>0</v>
      </c>
      <c r="S637" s="147">
        <v>0</v>
      </c>
      <c r="T637" s="148">
        <f>S637*H637</f>
        <v>0</v>
      </c>
      <c r="AR637" s="149" t="s">
        <v>193</v>
      </c>
      <c r="AT637" s="149" t="s">
        <v>189</v>
      </c>
      <c r="AU637" s="149" t="s">
        <v>84</v>
      </c>
      <c r="AY637" s="17" t="s">
        <v>187</v>
      </c>
      <c r="BE637" s="150">
        <f>IF(N637="základní",J637,0)</f>
        <v>0</v>
      </c>
      <c r="BF637" s="150">
        <f>IF(N637="snížená",J637,0)</f>
        <v>0</v>
      </c>
      <c r="BG637" s="150">
        <f>IF(N637="zákl. přenesená",J637,0)</f>
        <v>0</v>
      </c>
      <c r="BH637" s="150">
        <f>IF(N637="sníž. přenesená",J637,0)</f>
        <v>0</v>
      </c>
      <c r="BI637" s="150">
        <f>IF(N637="nulová",J637,0)</f>
        <v>0</v>
      </c>
      <c r="BJ637" s="17" t="s">
        <v>84</v>
      </c>
      <c r="BK637" s="150">
        <f>ROUND(I637*H637,2)</f>
        <v>0</v>
      </c>
      <c r="BL637" s="17" t="s">
        <v>193</v>
      </c>
      <c r="BM637" s="149" t="s">
        <v>3130</v>
      </c>
    </row>
    <row r="638" spans="2:65" s="1" customFormat="1" ht="48.75">
      <c r="B638" s="32"/>
      <c r="D638" s="151" t="s">
        <v>195</v>
      </c>
      <c r="F638" s="152" t="s">
        <v>674</v>
      </c>
      <c r="I638" s="153"/>
      <c r="L638" s="32"/>
      <c r="M638" s="154"/>
      <c r="T638" s="56"/>
      <c r="AT638" s="17" t="s">
        <v>195</v>
      </c>
      <c r="AU638" s="17" t="s">
        <v>84</v>
      </c>
    </row>
    <row r="639" spans="2:65" s="12" customFormat="1" ht="11.25">
      <c r="B639" s="155"/>
      <c r="D639" s="151" t="s">
        <v>197</v>
      </c>
      <c r="E639" s="156" t="s">
        <v>1</v>
      </c>
      <c r="F639" s="157" t="s">
        <v>207</v>
      </c>
      <c r="H639" s="156" t="s">
        <v>1</v>
      </c>
      <c r="I639" s="158"/>
      <c r="L639" s="155"/>
      <c r="M639" s="159"/>
      <c r="T639" s="160"/>
      <c r="AT639" s="156" t="s">
        <v>197</v>
      </c>
      <c r="AU639" s="156" t="s">
        <v>84</v>
      </c>
      <c r="AV639" s="12" t="s">
        <v>80</v>
      </c>
      <c r="AW639" s="12" t="s">
        <v>30</v>
      </c>
      <c r="AX639" s="12" t="s">
        <v>73</v>
      </c>
      <c r="AY639" s="156" t="s">
        <v>187</v>
      </c>
    </row>
    <row r="640" spans="2:65" s="13" customFormat="1" ht="11.25">
      <c r="B640" s="161"/>
      <c r="D640" s="151" t="s">
        <v>197</v>
      </c>
      <c r="E640" s="162" t="s">
        <v>1</v>
      </c>
      <c r="F640" s="163" t="s">
        <v>675</v>
      </c>
      <c r="H640" s="164">
        <v>1.28</v>
      </c>
      <c r="I640" s="165"/>
      <c r="L640" s="161"/>
      <c r="M640" s="166"/>
      <c r="T640" s="167"/>
      <c r="AT640" s="162" t="s">
        <v>197</v>
      </c>
      <c r="AU640" s="162" t="s">
        <v>84</v>
      </c>
      <c r="AV640" s="13" t="s">
        <v>84</v>
      </c>
      <c r="AW640" s="13" t="s">
        <v>30</v>
      </c>
      <c r="AX640" s="13" t="s">
        <v>73</v>
      </c>
      <c r="AY640" s="162" t="s">
        <v>187</v>
      </c>
    </row>
    <row r="641" spans="2:65" s="13" customFormat="1" ht="11.25">
      <c r="B641" s="161"/>
      <c r="D641" s="151" t="s">
        <v>197</v>
      </c>
      <c r="E641" s="162" t="s">
        <v>1</v>
      </c>
      <c r="F641" s="163" t="s">
        <v>676</v>
      </c>
      <c r="H641" s="164">
        <v>4.68</v>
      </c>
      <c r="I641" s="165"/>
      <c r="L641" s="161"/>
      <c r="M641" s="166"/>
      <c r="T641" s="167"/>
      <c r="AT641" s="162" t="s">
        <v>197</v>
      </c>
      <c r="AU641" s="162" t="s">
        <v>84</v>
      </c>
      <c r="AV641" s="13" t="s">
        <v>84</v>
      </c>
      <c r="AW641" s="13" t="s">
        <v>30</v>
      </c>
      <c r="AX641" s="13" t="s">
        <v>73</v>
      </c>
      <c r="AY641" s="162" t="s">
        <v>187</v>
      </c>
    </row>
    <row r="642" spans="2:65" s="13" customFormat="1" ht="11.25">
      <c r="B642" s="161"/>
      <c r="D642" s="151" t="s">
        <v>197</v>
      </c>
      <c r="E642" s="162" t="s">
        <v>1</v>
      </c>
      <c r="F642" s="163" t="s">
        <v>677</v>
      </c>
      <c r="H642" s="164">
        <v>16.38</v>
      </c>
      <c r="I642" s="165"/>
      <c r="L642" s="161"/>
      <c r="M642" s="166"/>
      <c r="T642" s="167"/>
      <c r="AT642" s="162" t="s">
        <v>197</v>
      </c>
      <c r="AU642" s="162" t="s">
        <v>84</v>
      </c>
      <c r="AV642" s="13" t="s">
        <v>84</v>
      </c>
      <c r="AW642" s="13" t="s">
        <v>30</v>
      </c>
      <c r="AX642" s="13" t="s">
        <v>73</v>
      </c>
      <c r="AY642" s="162" t="s">
        <v>187</v>
      </c>
    </row>
    <row r="643" spans="2:65" s="13" customFormat="1" ht="11.25">
      <c r="B643" s="161"/>
      <c r="D643" s="151" t="s">
        <v>197</v>
      </c>
      <c r="E643" s="162" t="s">
        <v>1</v>
      </c>
      <c r="F643" s="163" t="s">
        <v>678</v>
      </c>
      <c r="H643" s="164">
        <v>21.06</v>
      </c>
      <c r="I643" s="165"/>
      <c r="L643" s="161"/>
      <c r="M643" s="166"/>
      <c r="T643" s="167"/>
      <c r="AT643" s="162" t="s">
        <v>197</v>
      </c>
      <c r="AU643" s="162" t="s">
        <v>84</v>
      </c>
      <c r="AV643" s="13" t="s">
        <v>84</v>
      </c>
      <c r="AW643" s="13" t="s">
        <v>30</v>
      </c>
      <c r="AX643" s="13" t="s">
        <v>73</v>
      </c>
      <c r="AY643" s="162" t="s">
        <v>187</v>
      </c>
    </row>
    <row r="644" spans="2:65" s="14" customFormat="1" ht="11.25">
      <c r="B644" s="168"/>
      <c r="D644" s="151" t="s">
        <v>197</v>
      </c>
      <c r="E644" s="169" t="s">
        <v>1</v>
      </c>
      <c r="F644" s="170" t="s">
        <v>202</v>
      </c>
      <c r="H644" s="171">
        <v>43.4</v>
      </c>
      <c r="I644" s="172"/>
      <c r="L644" s="168"/>
      <c r="M644" s="173"/>
      <c r="T644" s="174"/>
      <c r="AT644" s="169" t="s">
        <v>197</v>
      </c>
      <c r="AU644" s="169" t="s">
        <v>84</v>
      </c>
      <c r="AV644" s="14" t="s">
        <v>193</v>
      </c>
      <c r="AW644" s="14" t="s">
        <v>30</v>
      </c>
      <c r="AX644" s="14" t="s">
        <v>80</v>
      </c>
      <c r="AY644" s="169" t="s">
        <v>187</v>
      </c>
    </row>
    <row r="645" spans="2:65" s="1" customFormat="1" ht="37.9" customHeight="1">
      <c r="B645" s="32"/>
      <c r="C645" s="137" t="s">
        <v>679</v>
      </c>
      <c r="D645" s="137" t="s">
        <v>189</v>
      </c>
      <c r="E645" s="138" t="s">
        <v>680</v>
      </c>
      <c r="F645" s="139" t="s">
        <v>681</v>
      </c>
      <c r="G645" s="140" t="s">
        <v>245</v>
      </c>
      <c r="H645" s="141">
        <v>24.82</v>
      </c>
      <c r="I645" s="142"/>
      <c r="J645" s="143">
        <f>ROUND(I645*H645,2)</f>
        <v>0</v>
      </c>
      <c r="K645" s="144"/>
      <c r="L645" s="32"/>
      <c r="M645" s="145" t="s">
        <v>1</v>
      </c>
      <c r="N645" s="146" t="s">
        <v>39</v>
      </c>
      <c r="P645" s="147">
        <f>O645*H645</f>
        <v>0</v>
      </c>
      <c r="Q645" s="147">
        <v>0</v>
      </c>
      <c r="R645" s="147">
        <f>Q645*H645</f>
        <v>0</v>
      </c>
      <c r="S645" s="147">
        <v>0</v>
      </c>
      <c r="T645" s="148">
        <f>S645*H645</f>
        <v>0</v>
      </c>
      <c r="AR645" s="149" t="s">
        <v>193</v>
      </c>
      <c r="AT645" s="149" t="s">
        <v>189</v>
      </c>
      <c r="AU645" s="149" t="s">
        <v>84</v>
      </c>
      <c r="AY645" s="17" t="s">
        <v>187</v>
      </c>
      <c r="BE645" s="150">
        <f>IF(N645="základní",J645,0)</f>
        <v>0</v>
      </c>
      <c r="BF645" s="150">
        <f>IF(N645="snížená",J645,0)</f>
        <v>0</v>
      </c>
      <c r="BG645" s="150">
        <f>IF(N645="zákl. přenesená",J645,0)</f>
        <v>0</v>
      </c>
      <c r="BH645" s="150">
        <f>IF(N645="sníž. přenesená",J645,0)</f>
        <v>0</v>
      </c>
      <c r="BI645" s="150">
        <f>IF(N645="nulová",J645,0)</f>
        <v>0</v>
      </c>
      <c r="BJ645" s="17" t="s">
        <v>84</v>
      </c>
      <c r="BK645" s="150">
        <f>ROUND(I645*H645,2)</f>
        <v>0</v>
      </c>
      <c r="BL645" s="17" t="s">
        <v>193</v>
      </c>
      <c r="BM645" s="149" t="s">
        <v>3131</v>
      </c>
    </row>
    <row r="646" spans="2:65" s="12" customFormat="1" ht="11.25">
      <c r="B646" s="155"/>
      <c r="D646" s="151" t="s">
        <v>197</v>
      </c>
      <c r="E646" s="156" t="s">
        <v>1</v>
      </c>
      <c r="F646" s="157" t="s">
        <v>207</v>
      </c>
      <c r="H646" s="156" t="s">
        <v>1</v>
      </c>
      <c r="I646" s="158"/>
      <c r="L646" s="155"/>
      <c r="M646" s="159"/>
      <c r="T646" s="160"/>
      <c r="AT646" s="156" t="s">
        <v>197</v>
      </c>
      <c r="AU646" s="156" t="s">
        <v>84</v>
      </c>
      <c r="AV646" s="12" t="s">
        <v>80</v>
      </c>
      <c r="AW646" s="12" t="s">
        <v>30</v>
      </c>
      <c r="AX646" s="12" t="s">
        <v>73</v>
      </c>
      <c r="AY646" s="156" t="s">
        <v>187</v>
      </c>
    </row>
    <row r="647" spans="2:65" s="12" customFormat="1" ht="11.25">
      <c r="B647" s="155"/>
      <c r="D647" s="151" t="s">
        <v>197</v>
      </c>
      <c r="E647" s="156" t="s">
        <v>1</v>
      </c>
      <c r="F647" s="157" t="s">
        <v>683</v>
      </c>
      <c r="H647" s="156" t="s">
        <v>1</v>
      </c>
      <c r="I647" s="158"/>
      <c r="L647" s="155"/>
      <c r="M647" s="159"/>
      <c r="T647" s="160"/>
      <c r="AT647" s="156" t="s">
        <v>197</v>
      </c>
      <c r="AU647" s="156" t="s">
        <v>84</v>
      </c>
      <c r="AV647" s="12" t="s">
        <v>80</v>
      </c>
      <c r="AW647" s="12" t="s">
        <v>30</v>
      </c>
      <c r="AX647" s="12" t="s">
        <v>73</v>
      </c>
      <c r="AY647" s="156" t="s">
        <v>187</v>
      </c>
    </row>
    <row r="648" spans="2:65" s="13" customFormat="1" ht="11.25">
      <c r="B648" s="161"/>
      <c r="D648" s="151" t="s">
        <v>197</v>
      </c>
      <c r="E648" s="162" t="s">
        <v>1</v>
      </c>
      <c r="F648" s="163" t="s">
        <v>684</v>
      </c>
      <c r="H648" s="164">
        <v>24.82</v>
      </c>
      <c r="I648" s="165"/>
      <c r="L648" s="161"/>
      <c r="M648" s="166"/>
      <c r="T648" s="167"/>
      <c r="AT648" s="162" t="s">
        <v>197</v>
      </c>
      <c r="AU648" s="162" t="s">
        <v>84</v>
      </c>
      <c r="AV648" s="13" t="s">
        <v>84</v>
      </c>
      <c r="AW648" s="13" t="s">
        <v>30</v>
      </c>
      <c r="AX648" s="13" t="s">
        <v>73</v>
      </c>
      <c r="AY648" s="162" t="s">
        <v>187</v>
      </c>
    </row>
    <row r="649" spans="2:65" s="14" customFormat="1" ht="11.25">
      <c r="B649" s="168"/>
      <c r="D649" s="151" t="s">
        <v>197</v>
      </c>
      <c r="E649" s="169" t="s">
        <v>1</v>
      </c>
      <c r="F649" s="170" t="s">
        <v>202</v>
      </c>
      <c r="H649" s="171">
        <v>24.82</v>
      </c>
      <c r="I649" s="172"/>
      <c r="L649" s="168"/>
      <c r="M649" s="173"/>
      <c r="T649" s="174"/>
      <c r="AT649" s="169" t="s">
        <v>197</v>
      </c>
      <c r="AU649" s="169" t="s">
        <v>84</v>
      </c>
      <c r="AV649" s="14" t="s">
        <v>193</v>
      </c>
      <c r="AW649" s="14" t="s">
        <v>30</v>
      </c>
      <c r="AX649" s="14" t="s">
        <v>80</v>
      </c>
      <c r="AY649" s="169" t="s">
        <v>187</v>
      </c>
    </row>
    <row r="650" spans="2:65" s="1" customFormat="1" ht="49.15" customHeight="1">
      <c r="B650" s="32"/>
      <c r="C650" s="137" t="s">
        <v>685</v>
      </c>
      <c r="D650" s="137" t="s">
        <v>189</v>
      </c>
      <c r="E650" s="138" t="s">
        <v>686</v>
      </c>
      <c r="F650" s="139" t="s">
        <v>687</v>
      </c>
      <c r="G650" s="140" t="s">
        <v>245</v>
      </c>
      <c r="H650" s="141">
        <v>21.716000000000001</v>
      </c>
      <c r="I650" s="142"/>
      <c r="J650" s="143">
        <f>ROUND(I650*H650,2)</f>
        <v>0</v>
      </c>
      <c r="K650" s="144"/>
      <c r="L650" s="32"/>
      <c r="M650" s="145" t="s">
        <v>1</v>
      </c>
      <c r="N650" s="146" t="s">
        <v>39</v>
      </c>
      <c r="P650" s="147">
        <f>O650*H650</f>
        <v>0</v>
      </c>
      <c r="Q650" s="147">
        <v>0</v>
      </c>
      <c r="R650" s="147">
        <f>Q650*H650</f>
        <v>0</v>
      </c>
      <c r="S650" s="147">
        <v>0</v>
      </c>
      <c r="T650" s="148">
        <f>S650*H650</f>
        <v>0</v>
      </c>
      <c r="AR650" s="149" t="s">
        <v>193</v>
      </c>
      <c r="AT650" s="149" t="s">
        <v>189</v>
      </c>
      <c r="AU650" s="149" t="s">
        <v>84</v>
      </c>
      <c r="AY650" s="17" t="s">
        <v>187</v>
      </c>
      <c r="BE650" s="150">
        <f>IF(N650="základní",J650,0)</f>
        <v>0</v>
      </c>
      <c r="BF650" s="150">
        <f>IF(N650="snížená",J650,0)</f>
        <v>0</v>
      </c>
      <c r="BG650" s="150">
        <f>IF(N650="zákl. přenesená",J650,0)</f>
        <v>0</v>
      </c>
      <c r="BH650" s="150">
        <f>IF(N650="sníž. přenesená",J650,0)</f>
        <v>0</v>
      </c>
      <c r="BI650" s="150">
        <f>IF(N650="nulová",J650,0)</f>
        <v>0</v>
      </c>
      <c r="BJ650" s="17" t="s">
        <v>84</v>
      </c>
      <c r="BK650" s="150">
        <f>ROUND(I650*H650,2)</f>
        <v>0</v>
      </c>
      <c r="BL650" s="17" t="s">
        <v>193</v>
      </c>
      <c r="BM650" s="149" t="s">
        <v>3132</v>
      </c>
    </row>
    <row r="651" spans="2:65" s="1" customFormat="1" ht="185.25">
      <c r="B651" s="32"/>
      <c r="D651" s="151" t="s">
        <v>195</v>
      </c>
      <c r="F651" s="152" t="s">
        <v>689</v>
      </c>
      <c r="I651" s="153"/>
      <c r="L651" s="32"/>
      <c r="M651" s="154"/>
      <c r="T651" s="56"/>
      <c r="AT651" s="17" t="s">
        <v>195</v>
      </c>
      <c r="AU651" s="17" t="s">
        <v>84</v>
      </c>
    </row>
    <row r="652" spans="2:65" s="12" customFormat="1" ht="11.25">
      <c r="B652" s="155"/>
      <c r="D652" s="151" t="s">
        <v>197</v>
      </c>
      <c r="E652" s="156" t="s">
        <v>1</v>
      </c>
      <c r="F652" s="157" t="s">
        <v>207</v>
      </c>
      <c r="H652" s="156" t="s">
        <v>1</v>
      </c>
      <c r="I652" s="158"/>
      <c r="L652" s="155"/>
      <c r="M652" s="159"/>
      <c r="T652" s="160"/>
      <c r="AT652" s="156" t="s">
        <v>197</v>
      </c>
      <c r="AU652" s="156" t="s">
        <v>84</v>
      </c>
      <c r="AV652" s="12" t="s">
        <v>80</v>
      </c>
      <c r="AW652" s="12" t="s">
        <v>30</v>
      </c>
      <c r="AX652" s="12" t="s">
        <v>73</v>
      </c>
      <c r="AY652" s="156" t="s">
        <v>187</v>
      </c>
    </row>
    <row r="653" spans="2:65" s="13" customFormat="1" ht="11.25">
      <c r="B653" s="161"/>
      <c r="D653" s="151" t="s">
        <v>197</v>
      </c>
      <c r="E653" s="162" t="s">
        <v>1</v>
      </c>
      <c r="F653" s="163" t="s">
        <v>690</v>
      </c>
      <c r="H653" s="164">
        <v>12.41</v>
      </c>
      <c r="I653" s="165"/>
      <c r="L653" s="161"/>
      <c r="M653" s="166"/>
      <c r="T653" s="167"/>
      <c r="AT653" s="162" t="s">
        <v>197</v>
      </c>
      <c r="AU653" s="162" t="s">
        <v>84</v>
      </c>
      <c r="AV653" s="13" t="s">
        <v>84</v>
      </c>
      <c r="AW653" s="13" t="s">
        <v>30</v>
      </c>
      <c r="AX653" s="13" t="s">
        <v>73</v>
      </c>
      <c r="AY653" s="162" t="s">
        <v>187</v>
      </c>
    </row>
    <row r="654" spans="2:65" s="13" customFormat="1" ht="11.25">
      <c r="B654" s="161"/>
      <c r="D654" s="151" t="s">
        <v>197</v>
      </c>
      <c r="E654" s="162" t="s">
        <v>1</v>
      </c>
      <c r="F654" s="163" t="s">
        <v>691</v>
      </c>
      <c r="H654" s="164">
        <v>9.3059999999999992</v>
      </c>
      <c r="I654" s="165"/>
      <c r="L654" s="161"/>
      <c r="M654" s="166"/>
      <c r="T654" s="167"/>
      <c r="AT654" s="162" t="s">
        <v>197</v>
      </c>
      <c r="AU654" s="162" t="s">
        <v>84</v>
      </c>
      <c r="AV654" s="13" t="s">
        <v>84</v>
      </c>
      <c r="AW654" s="13" t="s">
        <v>30</v>
      </c>
      <c r="AX654" s="13" t="s">
        <v>73</v>
      </c>
      <c r="AY654" s="162" t="s">
        <v>187</v>
      </c>
    </row>
    <row r="655" spans="2:65" s="14" customFormat="1" ht="11.25">
      <c r="B655" s="168"/>
      <c r="D655" s="151" t="s">
        <v>197</v>
      </c>
      <c r="E655" s="169" t="s">
        <v>1</v>
      </c>
      <c r="F655" s="170" t="s">
        <v>202</v>
      </c>
      <c r="H655" s="171">
        <v>21.716000000000001</v>
      </c>
      <c r="I655" s="172"/>
      <c r="L655" s="168"/>
      <c r="M655" s="173"/>
      <c r="T655" s="174"/>
      <c r="AT655" s="169" t="s">
        <v>197</v>
      </c>
      <c r="AU655" s="169" t="s">
        <v>84</v>
      </c>
      <c r="AV655" s="14" t="s">
        <v>193</v>
      </c>
      <c r="AW655" s="14" t="s">
        <v>30</v>
      </c>
      <c r="AX655" s="14" t="s">
        <v>80</v>
      </c>
      <c r="AY655" s="169" t="s">
        <v>187</v>
      </c>
    </row>
    <row r="656" spans="2:65" s="1" customFormat="1" ht="24.2" customHeight="1">
      <c r="B656" s="32"/>
      <c r="C656" s="175" t="s">
        <v>692</v>
      </c>
      <c r="D656" s="175" t="s">
        <v>338</v>
      </c>
      <c r="E656" s="176" t="s">
        <v>693</v>
      </c>
      <c r="F656" s="177" t="s">
        <v>694</v>
      </c>
      <c r="G656" s="178" t="s">
        <v>245</v>
      </c>
      <c r="H656" s="179">
        <v>22.15</v>
      </c>
      <c r="I656" s="180"/>
      <c r="J656" s="181">
        <f>ROUND(I656*H656,2)</f>
        <v>0</v>
      </c>
      <c r="K656" s="182"/>
      <c r="L656" s="183"/>
      <c r="M656" s="184" t="s">
        <v>1</v>
      </c>
      <c r="N656" s="185" t="s">
        <v>39</v>
      </c>
      <c r="P656" s="147">
        <f>O656*H656</f>
        <v>0</v>
      </c>
      <c r="Q656" s="147">
        <v>0</v>
      </c>
      <c r="R656" s="147">
        <f>Q656*H656</f>
        <v>0</v>
      </c>
      <c r="S656" s="147">
        <v>0</v>
      </c>
      <c r="T656" s="148">
        <f>S656*H656</f>
        <v>0</v>
      </c>
      <c r="AR656" s="149" t="s">
        <v>242</v>
      </c>
      <c r="AT656" s="149" t="s">
        <v>338</v>
      </c>
      <c r="AU656" s="149" t="s">
        <v>84</v>
      </c>
      <c r="AY656" s="17" t="s">
        <v>187</v>
      </c>
      <c r="BE656" s="150">
        <f>IF(N656="základní",J656,0)</f>
        <v>0</v>
      </c>
      <c r="BF656" s="150">
        <f>IF(N656="snížená",J656,0)</f>
        <v>0</v>
      </c>
      <c r="BG656" s="150">
        <f>IF(N656="zákl. přenesená",J656,0)</f>
        <v>0</v>
      </c>
      <c r="BH656" s="150">
        <f>IF(N656="sníž. přenesená",J656,0)</f>
        <v>0</v>
      </c>
      <c r="BI656" s="150">
        <f>IF(N656="nulová",J656,0)</f>
        <v>0</v>
      </c>
      <c r="BJ656" s="17" t="s">
        <v>84</v>
      </c>
      <c r="BK656" s="150">
        <f>ROUND(I656*H656,2)</f>
        <v>0</v>
      </c>
      <c r="BL656" s="17" t="s">
        <v>193</v>
      </c>
      <c r="BM656" s="149" t="s">
        <v>3133</v>
      </c>
    </row>
    <row r="657" spans="2:65" s="13" customFormat="1" ht="11.25">
      <c r="B657" s="161"/>
      <c r="D657" s="151" t="s">
        <v>197</v>
      </c>
      <c r="E657" s="162" t="s">
        <v>1</v>
      </c>
      <c r="F657" s="163" t="s">
        <v>696</v>
      </c>
      <c r="H657" s="164">
        <v>22.15</v>
      </c>
      <c r="I657" s="165"/>
      <c r="L657" s="161"/>
      <c r="M657" s="166"/>
      <c r="T657" s="167"/>
      <c r="AT657" s="162" t="s">
        <v>197</v>
      </c>
      <c r="AU657" s="162" t="s">
        <v>84</v>
      </c>
      <c r="AV657" s="13" t="s">
        <v>84</v>
      </c>
      <c r="AW657" s="13" t="s">
        <v>30</v>
      </c>
      <c r="AX657" s="13" t="s">
        <v>73</v>
      </c>
      <c r="AY657" s="162" t="s">
        <v>187</v>
      </c>
    </row>
    <row r="658" spans="2:65" s="14" customFormat="1" ht="11.25">
      <c r="B658" s="168"/>
      <c r="D658" s="151" t="s">
        <v>197</v>
      </c>
      <c r="E658" s="169" t="s">
        <v>1</v>
      </c>
      <c r="F658" s="170" t="s">
        <v>202</v>
      </c>
      <c r="H658" s="171">
        <v>22.15</v>
      </c>
      <c r="I658" s="172"/>
      <c r="L658" s="168"/>
      <c r="M658" s="173"/>
      <c r="T658" s="174"/>
      <c r="AT658" s="169" t="s">
        <v>197</v>
      </c>
      <c r="AU658" s="169" t="s">
        <v>84</v>
      </c>
      <c r="AV658" s="14" t="s">
        <v>193</v>
      </c>
      <c r="AW658" s="14" t="s">
        <v>30</v>
      </c>
      <c r="AX658" s="14" t="s">
        <v>80</v>
      </c>
      <c r="AY658" s="169" t="s">
        <v>187</v>
      </c>
    </row>
    <row r="659" spans="2:65" s="1" customFormat="1" ht="62.65" customHeight="1">
      <c r="B659" s="32"/>
      <c r="C659" s="137" t="s">
        <v>697</v>
      </c>
      <c r="D659" s="137" t="s">
        <v>189</v>
      </c>
      <c r="E659" s="138" t="s">
        <v>698</v>
      </c>
      <c r="F659" s="139" t="s">
        <v>699</v>
      </c>
      <c r="G659" s="140" t="s">
        <v>245</v>
      </c>
      <c r="H659" s="141">
        <v>31.024000000000001</v>
      </c>
      <c r="I659" s="142"/>
      <c r="J659" s="143">
        <f>ROUND(I659*H659,2)</f>
        <v>0</v>
      </c>
      <c r="K659" s="144"/>
      <c r="L659" s="32"/>
      <c r="M659" s="145" t="s">
        <v>1</v>
      </c>
      <c r="N659" s="146" t="s">
        <v>39</v>
      </c>
      <c r="P659" s="147">
        <f>O659*H659</f>
        <v>0</v>
      </c>
      <c r="Q659" s="147">
        <v>0</v>
      </c>
      <c r="R659" s="147">
        <f>Q659*H659</f>
        <v>0</v>
      </c>
      <c r="S659" s="147">
        <v>0</v>
      </c>
      <c r="T659" s="148">
        <f>S659*H659</f>
        <v>0</v>
      </c>
      <c r="AR659" s="149" t="s">
        <v>193</v>
      </c>
      <c r="AT659" s="149" t="s">
        <v>189</v>
      </c>
      <c r="AU659" s="149" t="s">
        <v>84</v>
      </c>
      <c r="AY659" s="17" t="s">
        <v>187</v>
      </c>
      <c r="BE659" s="150">
        <f>IF(N659="základní",J659,0)</f>
        <v>0</v>
      </c>
      <c r="BF659" s="150">
        <f>IF(N659="snížená",J659,0)</f>
        <v>0</v>
      </c>
      <c r="BG659" s="150">
        <f>IF(N659="zákl. přenesená",J659,0)</f>
        <v>0</v>
      </c>
      <c r="BH659" s="150">
        <f>IF(N659="sníž. přenesená",J659,0)</f>
        <v>0</v>
      </c>
      <c r="BI659" s="150">
        <f>IF(N659="nulová",J659,0)</f>
        <v>0</v>
      </c>
      <c r="BJ659" s="17" t="s">
        <v>84</v>
      </c>
      <c r="BK659" s="150">
        <f>ROUND(I659*H659,2)</f>
        <v>0</v>
      </c>
      <c r="BL659" s="17" t="s">
        <v>193</v>
      </c>
      <c r="BM659" s="149" t="s">
        <v>3134</v>
      </c>
    </row>
    <row r="660" spans="2:65" s="12" customFormat="1" ht="11.25">
      <c r="B660" s="155"/>
      <c r="D660" s="151" t="s">
        <v>197</v>
      </c>
      <c r="E660" s="156" t="s">
        <v>1</v>
      </c>
      <c r="F660" s="157" t="s">
        <v>207</v>
      </c>
      <c r="H660" s="156" t="s">
        <v>1</v>
      </c>
      <c r="I660" s="158"/>
      <c r="L660" s="155"/>
      <c r="M660" s="159"/>
      <c r="T660" s="160"/>
      <c r="AT660" s="156" t="s">
        <v>197</v>
      </c>
      <c r="AU660" s="156" t="s">
        <v>84</v>
      </c>
      <c r="AV660" s="12" t="s">
        <v>80</v>
      </c>
      <c r="AW660" s="12" t="s">
        <v>30</v>
      </c>
      <c r="AX660" s="12" t="s">
        <v>73</v>
      </c>
      <c r="AY660" s="156" t="s">
        <v>187</v>
      </c>
    </row>
    <row r="661" spans="2:65" s="12" customFormat="1" ht="11.25">
      <c r="B661" s="155"/>
      <c r="D661" s="151" t="s">
        <v>197</v>
      </c>
      <c r="E661" s="156" t="s">
        <v>1</v>
      </c>
      <c r="F661" s="157" t="s">
        <v>683</v>
      </c>
      <c r="H661" s="156" t="s">
        <v>1</v>
      </c>
      <c r="I661" s="158"/>
      <c r="L661" s="155"/>
      <c r="M661" s="159"/>
      <c r="T661" s="160"/>
      <c r="AT661" s="156" t="s">
        <v>197</v>
      </c>
      <c r="AU661" s="156" t="s">
        <v>84</v>
      </c>
      <c r="AV661" s="12" t="s">
        <v>80</v>
      </c>
      <c r="AW661" s="12" t="s">
        <v>30</v>
      </c>
      <c r="AX661" s="12" t="s">
        <v>73</v>
      </c>
      <c r="AY661" s="156" t="s">
        <v>187</v>
      </c>
    </row>
    <row r="662" spans="2:65" s="13" customFormat="1" ht="11.25">
      <c r="B662" s="161"/>
      <c r="D662" s="151" t="s">
        <v>197</v>
      </c>
      <c r="E662" s="162" t="s">
        <v>1</v>
      </c>
      <c r="F662" s="163" t="s">
        <v>684</v>
      </c>
      <c r="H662" s="164">
        <v>24.82</v>
      </c>
      <c r="I662" s="165"/>
      <c r="L662" s="161"/>
      <c r="M662" s="166"/>
      <c r="T662" s="167"/>
      <c r="AT662" s="162" t="s">
        <v>197</v>
      </c>
      <c r="AU662" s="162" t="s">
        <v>84</v>
      </c>
      <c r="AV662" s="13" t="s">
        <v>84</v>
      </c>
      <c r="AW662" s="13" t="s">
        <v>30</v>
      </c>
      <c r="AX662" s="13" t="s">
        <v>73</v>
      </c>
      <c r="AY662" s="162" t="s">
        <v>187</v>
      </c>
    </row>
    <row r="663" spans="2:65" s="13" customFormat="1" ht="11.25">
      <c r="B663" s="161"/>
      <c r="D663" s="151" t="s">
        <v>197</v>
      </c>
      <c r="E663" s="162" t="s">
        <v>1</v>
      </c>
      <c r="F663" s="163" t="s">
        <v>701</v>
      </c>
      <c r="H663" s="164">
        <v>6.2039999999999997</v>
      </c>
      <c r="I663" s="165"/>
      <c r="L663" s="161"/>
      <c r="M663" s="166"/>
      <c r="T663" s="167"/>
      <c r="AT663" s="162" t="s">
        <v>197</v>
      </c>
      <c r="AU663" s="162" t="s">
        <v>84</v>
      </c>
      <c r="AV663" s="13" t="s">
        <v>84</v>
      </c>
      <c r="AW663" s="13" t="s">
        <v>30</v>
      </c>
      <c r="AX663" s="13" t="s">
        <v>73</v>
      </c>
      <c r="AY663" s="162" t="s">
        <v>187</v>
      </c>
    </row>
    <row r="664" spans="2:65" s="14" customFormat="1" ht="11.25">
      <c r="B664" s="168"/>
      <c r="D664" s="151" t="s">
        <v>197</v>
      </c>
      <c r="E664" s="169" t="s">
        <v>1</v>
      </c>
      <c r="F664" s="170" t="s">
        <v>202</v>
      </c>
      <c r="H664" s="171">
        <v>31.024000000000001</v>
      </c>
      <c r="I664" s="172"/>
      <c r="L664" s="168"/>
      <c r="M664" s="173"/>
      <c r="T664" s="174"/>
      <c r="AT664" s="169" t="s">
        <v>197</v>
      </c>
      <c r="AU664" s="169" t="s">
        <v>84</v>
      </c>
      <c r="AV664" s="14" t="s">
        <v>193</v>
      </c>
      <c r="AW664" s="14" t="s">
        <v>30</v>
      </c>
      <c r="AX664" s="14" t="s">
        <v>80</v>
      </c>
      <c r="AY664" s="169" t="s">
        <v>187</v>
      </c>
    </row>
    <row r="665" spans="2:65" s="1" customFormat="1" ht="37.9" customHeight="1">
      <c r="B665" s="32"/>
      <c r="C665" s="137" t="s">
        <v>702</v>
      </c>
      <c r="D665" s="137" t="s">
        <v>189</v>
      </c>
      <c r="E665" s="138" t="s">
        <v>703</v>
      </c>
      <c r="F665" s="139" t="s">
        <v>704</v>
      </c>
      <c r="G665" s="140" t="s">
        <v>245</v>
      </c>
      <c r="H665" s="141">
        <v>1362.2360000000001</v>
      </c>
      <c r="I665" s="142"/>
      <c r="J665" s="143">
        <f>ROUND(I665*H665,2)</f>
        <v>0</v>
      </c>
      <c r="K665" s="144"/>
      <c r="L665" s="32"/>
      <c r="M665" s="145" t="s">
        <v>1</v>
      </c>
      <c r="N665" s="146" t="s">
        <v>39</v>
      </c>
      <c r="P665" s="147">
        <f>O665*H665</f>
        <v>0</v>
      </c>
      <c r="Q665" s="147">
        <v>0</v>
      </c>
      <c r="R665" s="147">
        <f>Q665*H665</f>
        <v>0</v>
      </c>
      <c r="S665" s="147">
        <v>0</v>
      </c>
      <c r="T665" s="148">
        <f>S665*H665</f>
        <v>0</v>
      </c>
      <c r="AR665" s="149" t="s">
        <v>193</v>
      </c>
      <c r="AT665" s="149" t="s">
        <v>189</v>
      </c>
      <c r="AU665" s="149" t="s">
        <v>84</v>
      </c>
      <c r="AY665" s="17" t="s">
        <v>187</v>
      </c>
      <c r="BE665" s="150">
        <f>IF(N665="základní",J665,0)</f>
        <v>0</v>
      </c>
      <c r="BF665" s="150">
        <f>IF(N665="snížená",J665,0)</f>
        <v>0</v>
      </c>
      <c r="BG665" s="150">
        <f>IF(N665="zákl. přenesená",J665,0)</f>
        <v>0</v>
      </c>
      <c r="BH665" s="150">
        <f>IF(N665="sníž. přenesená",J665,0)</f>
        <v>0</v>
      </c>
      <c r="BI665" s="150">
        <f>IF(N665="nulová",J665,0)</f>
        <v>0</v>
      </c>
      <c r="BJ665" s="17" t="s">
        <v>84</v>
      </c>
      <c r="BK665" s="150">
        <f>ROUND(I665*H665,2)</f>
        <v>0</v>
      </c>
      <c r="BL665" s="17" t="s">
        <v>193</v>
      </c>
      <c r="BM665" s="149" t="s">
        <v>3135</v>
      </c>
    </row>
    <row r="666" spans="2:65" s="12" customFormat="1" ht="11.25">
      <c r="B666" s="155"/>
      <c r="D666" s="151" t="s">
        <v>197</v>
      </c>
      <c r="E666" s="156" t="s">
        <v>1</v>
      </c>
      <c r="F666" s="157" t="s">
        <v>207</v>
      </c>
      <c r="H666" s="156" t="s">
        <v>1</v>
      </c>
      <c r="I666" s="158"/>
      <c r="L666" s="155"/>
      <c r="M666" s="159"/>
      <c r="T666" s="160"/>
      <c r="AT666" s="156" t="s">
        <v>197</v>
      </c>
      <c r="AU666" s="156" t="s">
        <v>84</v>
      </c>
      <c r="AV666" s="12" t="s">
        <v>80</v>
      </c>
      <c r="AW666" s="12" t="s">
        <v>30</v>
      </c>
      <c r="AX666" s="12" t="s">
        <v>73</v>
      </c>
      <c r="AY666" s="156" t="s">
        <v>187</v>
      </c>
    </row>
    <row r="667" spans="2:65" s="13" customFormat="1" ht="11.25">
      <c r="B667" s="161"/>
      <c r="D667" s="151" t="s">
        <v>197</v>
      </c>
      <c r="E667" s="162" t="s">
        <v>1</v>
      </c>
      <c r="F667" s="163" t="s">
        <v>706</v>
      </c>
      <c r="H667" s="164">
        <v>679.88</v>
      </c>
      <c r="I667" s="165"/>
      <c r="L667" s="161"/>
      <c r="M667" s="166"/>
      <c r="T667" s="167"/>
      <c r="AT667" s="162" t="s">
        <v>197</v>
      </c>
      <c r="AU667" s="162" t="s">
        <v>84</v>
      </c>
      <c r="AV667" s="13" t="s">
        <v>84</v>
      </c>
      <c r="AW667" s="13" t="s">
        <v>30</v>
      </c>
      <c r="AX667" s="13" t="s">
        <v>73</v>
      </c>
      <c r="AY667" s="162" t="s">
        <v>187</v>
      </c>
    </row>
    <row r="668" spans="2:65" s="13" customFormat="1" ht="11.25">
      <c r="B668" s="161"/>
      <c r="D668" s="151" t="s">
        <v>197</v>
      </c>
      <c r="E668" s="162" t="s">
        <v>1</v>
      </c>
      <c r="F668" s="163" t="s">
        <v>707</v>
      </c>
      <c r="H668" s="164">
        <v>23.062999999999999</v>
      </c>
      <c r="I668" s="165"/>
      <c r="L668" s="161"/>
      <c r="M668" s="166"/>
      <c r="T668" s="167"/>
      <c r="AT668" s="162" t="s">
        <v>197</v>
      </c>
      <c r="AU668" s="162" t="s">
        <v>84</v>
      </c>
      <c r="AV668" s="13" t="s">
        <v>84</v>
      </c>
      <c r="AW668" s="13" t="s">
        <v>30</v>
      </c>
      <c r="AX668" s="13" t="s">
        <v>73</v>
      </c>
      <c r="AY668" s="162" t="s">
        <v>187</v>
      </c>
    </row>
    <row r="669" spans="2:65" s="13" customFormat="1" ht="11.25">
      <c r="B669" s="161"/>
      <c r="D669" s="151" t="s">
        <v>197</v>
      </c>
      <c r="E669" s="162" t="s">
        <v>1</v>
      </c>
      <c r="F669" s="163" t="s">
        <v>708</v>
      </c>
      <c r="H669" s="164">
        <v>-6.3040000000000003</v>
      </c>
      <c r="I669" s="165"/>
      <c r="L669" s="161"/>
      <c r="M669" s="166"/>
      <c r="T669" s="167"/>
      <c r="AT669" s="162" t="s">
        <v>197</v>
      </c>
      <c r="AU669" s="162" t="s">
        <v>84</v>
      </c>
      <c r="AV669" s="13" t="s">
        <v>84</v>
      </c>
      <c r="AW669" s="13" t="s">
        <v>30</v>
      </c>
      <c r="AX669" s="13" t="s">
        <v>73</v>
      </c>
      <c r="AY669" s="162" t="s">
        <v>187</v>
      </c>
    </row>
    <row r="670" spans="2:65" s="13" customFormat="1" ht="11.25">
      <c r="B670" s="161"/>
      <c r="D670" s="151" t="s">
        <v>197</v>
      </c>
      <c r="E670" s="162" t="s">
        <v>1</v>
      </c>
      <c r="F670" s="163" t="s">
        <v>709</v>
      </c>
      <c r="H670" s="164">
        <v>-6.875</v>
      </c>
      <c r="I670" s="165"/>
      <c r="L670" s="161"/>
      <c r="M670" s="166"/>
      <c r="T670" s="167"/>
      <c r="AT670" s="162" t="s">
        <v>197</v>
      </c>
      <c r="AU670" s="162" t="s">
        <v>84</v>
      </c>
      <c r="AV670" s="13" t="s">
        <v>84</v>
      </c>
      <c r="AW670" s="13" t="s">
        <v>30</v>
      </c>
      <c r="AX670" s="13" t="s">
        <v>73</v>
      </c>
      <c r="AY670" s="162" t="s">
        <v>187</v>
      </c>
    </row>
    <row r="671" spans="2:65" s="13" customFormat="1" ht="11.25">
      <c r="B671" s="161"/>
      <c r="D671" s="151" t="s">
        <v>197</v>
      </c>
      <c r="E671" s="162" t="s">
        <v>1</v>
      </c>
      <c r="F671" s="163" t="s">
        <v>710</v>
      </c>
      <c r="H671" s="164">
        <v>-1.28</v>
      </c>
      <c r="I671" s="165"/>
      <c r="L671" s="161"/>
      <c r="M671" s="166"/>
      <c r="T671" s="167"/>
      <c r="AT671" s="162" t="s">
        <v>197</v>
      </c>
      <c r="AU671" s="162" t="s">
        <v>84</v>
      </c>
      <c r="AV671" s="13" t="s">
        <v>84</v>
      </c>
      <c r="AW671" s="13" t="s">
        <v>30</v>
      </c>
      <c r="AX671" s="13" t="s">
        <v>73</v>
      </c>
      <c r="AY671" s="162" t="s">
        <v>187</v>
      </c>
    </row>
    <row r="672" spans="2:65" s="13" customFormat="1" ht="11.25">
      <c r="B672" s="161"/>
      <c r="D672" s="151" t="s">
        <v>197</v>
      </c>
      <c r="E672" s="162" t="s">
        <v>1</v>
      </c>
      <c r="F672" s="163" t="s">
        <v>711</v>
      </c>
      <c r="H672" s="164">
        <v>-4.68</v>
      </c>
      <c r="I672" s="165"/>
      <c r="L672" s="161"/>
      <c r="M672" s="166"/>
      <c r="T672" s="167"/>
      <c r="AT672" s="162" t="s">
        <v>197</v>
      </c>
      <c r="AU672" s="162" t="s">
        <v>84</v>
      </c>
      <c r="AV672" s="13" t="s">
        <v>84</v>
      </c>
      <c r="AW672" s="13" t="s">
        <v>30</v>
      </c>
      <c r="AX672" s="13" t="s">
        <v>73</v>
      </c>
      <c r="AY672" s="162" t="s">
        <v>187</v>
      </c>
    </row>
    <row r="673" spans="2:51" s="13" customFormat="1" ht="11.25">
      <c r="B673" s="161"/>
      <c r="D673" s="151" t="s">
        <v>197</v>
      </c>
      <c r="E673" s="162" t="s">
        <v>1</v>
      </c>
      <c r="F673" s="163" t="s">
        <v>712</v>
      </c>
      <c r="H673" s="164">
        <v>-16.38</v>
      </c>
      <c r="I673" s="165"/>
      <c r="L673" s="161"/>
      <c r="M673" s="166"/>
      <c r="T673" s="167"/>
      <c r="AT673" s="162" t="s">
        <v>197</v>
      </c>
      <c r="AU673" s="162" t="s">
        <v>84</v>
      </c>
      <c r="AV673" s="13" t="s">
        <v>84</v>
      </c>
      <c r="AW673" s="13" t="s">
        <v>30</v>
      </c>
      <c r="AX673" s="13" t="s">
        <v>73</v>
      </c>
      <c r="AY673" s="162" t="s">
        <v>187</v>
      </c>
    </row>
    <row r="674" spans="2:51" s="13" customFormat="1" ht="11.25">
      <c r="B674" s="161"/>
      <c r="D674" s="151" t="s">
        <v>197</v>
      </c>
      <c r="E674" s="162" t="s">
        <v>1</v>
      </c>
      <c r="F674" s="163" t="s">
        <v>713</v>
      </c>
      <c r="H674" s="164">
        <v>-21.06</v>
      </c>
      <c r="I674" s="165"/>
      <c r="L674" s="161"/>
      <c r="M674" s="166"/>
      <c r="T674" s="167"/>
      <c r="AT674" s="162" t="s">
        <v>197</v>
      </c>
      <c r="AU674" s="162" t="s">
        <v>84</v>
      </c>
      <c r="AV674" s="13" t="s">
        <v>84</v>
      </c>
      <c r="AW674" s="13" t="s">
        <v>30</v>
      </c>
      <c r="AX674" s="13" t="s">
        <v>73</v>
      </c>
      <c r="AY674" s="162" t="s">
        <v>187</v>
      </c>
    </row>
    <row r="675" spans="2:51" s="13" customFormat="1" ht="11.25">
      <c r="B675" s="161"/>
      <c r="D675" s="151" t="s">
        <v>197</v>
      </c>
      <c r="E675" s="162" t="s">
        <v>1</v>
      </c>
      <c r="F675" s="163" t="s">
        <v>714</v>
      </c>
      <c r="H675" s="164">
        <v>-1.08</v>
      </c>
      <c r="I675" s="165"/>
      <c r="L675" s="161"/>
      <c r="M675" s="166"/>
      <c r="T675" s="167"/>
      <c r="AT675" s="162" t="s">
        <v>197</v>
      </c>
      <c r="AU675" s="162" t="s">
        <v>84</v>
      </c>
      <c r="AV675" s="13" t="s">
        <v>84</v>
      </c>
      <c r="AW675" s="13" t="s">
        <v>30</v>
      </c>
      <c r="AX675" s="13" t="s">
        <v>73</v>
      </c>
      <c r="AY675" s="162" t="s">
        <v>187</v>
      </c>
    </row>
    <row r="676" spans="2:51" s="13" customFormat="1" ht="11.25">
      <c r="B676" s="161"/>
      <c r="D676" s="151" t="s">
        <v>197</v>
      </c>
      <c r="E676" s="162" t="s">
        <v>1</v>
      </c>
      <c r="F676" s="163" t="s">
        <v>715</v>
      </c>
      <c r="H676" s="164">
        <v>-1.5</v>
      </c>
      <c r="I676" s="165"/>
      <c r="L676" s="161"/>
      <c r="M676" s="166"/>
      <c r="T676" s="167"/>
      <c r="AT676" s="162" t="s">
        <v>197</v>
      </c>
      <c r="AU676" s="162" t="s">
        <v>84</v>
      </c>
      <c r="AV676" s="13" t="s">
        <v>84</v>
      </c>
      <c r="AW676" s="13" t="s">
        <v>30</v>
      </c>
      <c r="AX676" s="13" t="s">
        <v>73</v>
      </c>
      <c r="AY676" s="162" t="s">
        <v>187</v>
      </c>
    </row>
    <row r="677" spans="2:51" s="13" customFormat="1" ht="11.25">
      <c r="B677" s="161"/>
      <c r="D677" s="151" t="s">
        <v>197</v>
      </c>
      <c r="E677" s="162" t="s">
        <v>1</v>
      </c>
      <c r="F677" s="163" t="s">
        <v>716</v>
      </c>
      <c r="H677" s="164">
        <v>-0.34300000000000003</v>
      </c>
      <c r="I677" s="165"/>
      <c r="L677" s="161"/>
      <c r="M677" s="166"/>
      <c r="T677" s="167"/>
      <c r="AT677" s="162" t="s">
        <v>197</v>
      </c>
      <c r="AU677" s="162" t="s">
        <v>84</v>
      </c>
      <c r="AV677" s="13" t="s">
        <v>84</v>
      </c>
      <c r="AW677" s="13" t="s">
        <v>30</v>
      </c>
      <c r="AX677" s="13" t="s">
        <v>73</v>
      </c>
      <c r="AY677" s="162" t="s">
        <v>187</v>
      </c>
    </row>
    <row r="678" spans="2:51" s="13" customFormat="1" ht="11.25">
      <c r="B678" s="161"/>
      <c r="D678" s="151" t="s">
        <v>197</v>
      </c>
      <c r="E678" s="162" t="s">
        <v>1</v>
      </c>
      <c r="F678" s="163" t="s">
        <v>636</v>
      </c>
      <c r="H678" s="164">
        <v>-2.2000000000000002</v>
      </c>
      <c r="I678" s="165"/>
      <c r="L678" s="161"/>
      <c r="M678" s="166"/>
      <c r="T678" s="167"/>
      <c r="AT678" s="162" t="s">
        <v>197</v>
      </c>
      <c r="AU678" s="162" t="s">
        <v>84</v>
      </c>
      <c r="AV678" s="13" t="s">
        <v>84</v>
      </c>
      <c r="AW678" s="13" t="s">
        <v>30</v>
      </c>
      <c r="AX678" s="13" t="s">
        <v>73</v>
      </c>
      <c r="AY678" s="162" t="s">
        <v>187</v>
      </c>
    </row>
    <row r="679" spans="2:51" s="13" customFormat="1" ht="11.25">
      <c r="B679" s="161"/>
      <c r="D679" s="151" t="s">
        <v>197</v>
      </c>
      <c r="E679" s="162" t="s">
        <v>1</v>
      </c>
      <c r="F679" s="163" t="s">
        <v>717</v>
      </c>
      <c r="H679" s="164">
        <v>8</v>
      </c>
      <c r="I679" s="165"/>
      <c r="L679" s="161"/>
      <c r="M679" s="166"/>
      <c r="T679" s="167"/>
      <c r="AT679" s="162" t="s">
        <v>197</v>
      </c>
      <c r="AU679" s="162" t="s">
        <v>84</v>
      </c>
      <c r="AV679" s="13" t="s">
        <v>84</v>
      </c>
      <c r="AW679" s="13" t="s">
        <v>30</v>
      </c>
      <c r="AX679" s="13" t="s">
        <v>73</v>
      </c>
      <c r="AY679" s="162" t="s">
        <v>187</v>
      </c>
    </row>
    <row r="680" spans="2:51" s="13" customFormat="1" ht="11.25">
      <c r="B680" s="161"/>
      <c r="D680" s="151" t="s">
        <v>197</v>
      </c>
      <c r="E680" s="162" t="s">
        <v>1</v>
      </c>
      <c r="F680" s="163" t="s">
        <v>718</v>
      </c>
      <c r="H680" s="164">
        <v>5.4</v>
      </c>
      <c r="I680" s="165"/>
      <c r="L680" s="161"/>
      <c r="M680" s="166"/>
      <c r="T680" s="167"/>
      <c r="AT680" s="162" t="s">
        <v>197</v>
      </c>
      <c r="AU680" s="162" t="s">
        <v>84</v>
      </c>
      <c r="AV680" s="13" t="s">
        <v>84</v>
      </c>
      <c r="AW680" s="13" t="s">
        <v>30</v>
      </c>
      <c r="AX680" s="13" t="s">
        <v>73</v>
      </c>
      <c r="AY680" s="162" t="s">
        <v>187</v>
      </c>
    </row>
    <row r="681" spans="2:51" s="13" customFormat="1" ht="11.25">
      <c r="B681" s="161"/>
      <c r="D681" s="151" t="s">
        <v>197</v>
      </c>
      <c r="E681" s="162" t="s">
        <v>1</v>
      </c>
      <c r="F681" s="163" t="s">
        <v>719</v>
      </c>
      <c r="H681" s="164">
        <v>1.92</v>
      </c>
      <c r="I681" s="165"/>
      <c r="L681" s="161"/>
      <c r="M681" s="166"/>
      <c r="T681" s="167"/>
      <c r="AT681" s="162" t="s">
        <v>197</v>
      </c>
      <c r="AU681" s="162" t="s">
        <v>84</v>
      </c>
      <c r="AV681" s="13" t="s">
        <v>84</v>
      </c>
      <c r="AW681" s="13" t="s">
        <v>30</v>
      </c>
      <c r="AX681" s="13" t="s">
        <v>73</v>
      </c>
      <c r="AY681" s="162" t="s">
        <v>187</v>
      </c>
    </row>
    <row r="682" spans="2:51" s="13" customFormat="1" ht="11.25">
      <c r="B682" s="161"/>
      <c r="D682" s="151" t="s">
        <v>197</v>
      </c>
      <c r="E682" s="162" t="s">
        <v>1</v>
      </c>
      <c r="F682" s="163" t="s">
        <v>720</v>
      </c>
      <c r="H682" s="164">
        <v>3.6</v>
      </c>
      <c r="I682" s="165"/>
      <c r="L682" s="161"/>
      <c r="M682" s="166"/>
      <c r="T682" s="167"/>
      <c r="AT682" s="162" t="s">
        <v>197</v>
      </c>
      <c r="AU682" s="162" t="s">
        <v>84</v>
      </c>
      <c r="AV682" s="13" t="s">
        <v>84</v>
      </c>
      <c r="AW682" s="13" t="s">
        <v>30</v>
      </c>
      <c r="AX682" s="13" t="s">
        <v>73</v>
      </c>
      <c r="AY682" s="162" t="s">
        <v>187</v>
      </c>
    </row>
    <row r="683" spans="2:51" s="13" customFormat="1" ht="11.25">
      <c r="B683" s="161"/>
      <c r="D683" s="151" t="s">
        <v>197</v>
      </c>
      <c r="E683" s="162" t="s">
        <v>1</v>
      </c>
      <c r="F683" s="163" t="s">
        <v>721</v>
      </c>
      <c r="H683" s="164">
        <v>7.92</v>
      </c>
      <c r="I683" s="165"/>
      <c r="L683" s="161"/>
      <c r="M683" s="166"/>
      <c r="T683" s="167"/>
      <c r="AT683" s="162" t="s">
        <v>197</v>
      </c>
      <c r="AU683" s="162" t="s">
        <v>84</v>
      </c>
      <c r="AV683" s="13" t="s">
        <v>84</v>
      </c>
      <c r="AW683" s="13" t="s">
        <v>30</v>
      </c>
      <c r="AX683" s="13" t="s">
        <v>73</v>
      </c>
      <c r="AY683" s="162" t="s">
        <v>187</v>
      </c>
    </row>
    <row r="684" spans="2:51" s="13" customFormat="1" ht="11.25">
      <c r="B684" s="161"/>
      <c r="D684" s="151" t="s">
        <v>197</v>
      </c>
      <c r="E684" s="162" t="s">
        <v>1</v>
      </c>
      <c r="F684" s="163" t="s">
        <v>722</v>
      </c>
      <c r="H684" s="164">
        <v>8.4</v>
      </c>
      <c r="I684" s="165"/>
      <c r="L684" s="161"/>
      <c r="M684" s="166"/>
      <c r="T684" s="167"/>
      <c r="AT684" s="162" t="s">
        <v>197</v>
      </c>
      <c r="AU684" s="162" t="s">
        <v>84</v>
      </c>
      <c r="AV684" s="13" t="s">
        <v>84</v>
      </c>
      <c r="AW684" s="13" t="s">
        <v>30</v>
      </c>
      <c r="AX684" s="13" t="s">
        <v>73</v>
      </c>
      <c r="AY684" s="162" t="s">
        <v>187</v>
      </c>
    </row>
    <row r="685" spans="2:51" s="13" customFormat="1" ht="11.25">
      <c r="B685" s="161"/>
      <c r="D685" s="151" t="s">
        <v>197</v>
      </c>
      <c r="E685" s="162" t="s">
        <v>1</v>
      </c>
      <c r="F685" s="163" t="s">
        <v>723</v>
      </c>
      <c r="H685" s="164">
        <v>1.02</v>
      </c>
      <c r="I685" s="165"/>
      <c r="L685" s="161"/>
      <c r="M685" s="166"/>
      <c r="T685" s="167"/>
      <c r="AT685" s="162" t="s">
        <v>197</v>
      </c>
      <c r="AU685" s="162" t="s">
        <v>84</v>
      </c>
      <c r="AV685" s="13" t="s">
        <v>84</v>
      </c>
      <c r="AW685" s="13" t="s">
        <v>30</v>
      </c>
      <c r="AX685" s="13" t="s">
        <v>73</v>
      </c>
      <c r="AY685" s="162" t="s">
        <v>187</v>
      </c>
    </row>
    <row r="686" spans="2:51" s="13" customFormat="1" ht="11.25">
      <c r="B686" s="161"/>
      <c r="D686" s="151" t="s">
        <v>197</v>
      </c>
      <c r="E686" s="162" t="s">
        <v>1</v>
      </c>
      <c r="F686" s="163" t="s">
        <v>724</v>
      </c>
      <c r="H686" s="164">
        <v>1.24</v>
      </c>
      <c r="I686" s="165"/>
      <c r="L686" s="161"/>
      <c r="M686" s="166"/>
      <c r="T686" s="167"/>
      <c r="AT686" s="162" t="s">
        <v>197</v>
      </c>
      <c r="AU686" s="162" t="s">
        <v>84</v>
      </c>
      <c r="AV686" s="13" t="s">
        <v>84</v>
      </c>
      <c r="AW686" s="13" t="s">
        <v>30</v>
      </c>
      <c r="AX686" s="13" t="s">
        <v>73</v>
      </c>
      <c r="AY686" s="162" t="s">
        <v>187</v>
      </c>
    </row>
    <row r="687" spans="2:51" s="13" customFormat="1" ht="11.25">
      <c r="B687" s="161"/>
      <c r="D687" s="151" t="s">
        <v>197</v>
      </c>
      <c r="E687" s="162" t="s">
        <v>1</v>
      </c>
      <c r="F687" s="163" t="s">
        <v>725</v>
      </c>
      <c r="H687" s="164">
        <v>0.33700000000000002</v>
      </c>
      <c r="I687" s="165"/>
      <c r="L687" s="161"/>
      <c r="M687" s="166"/>
      <c r="T687" s="167"/>
      <c r="AT687" s="162" t="s">
        <v>197</v>
      </c>
      <c r="AU687" s="162" t="s">
        <v>84</v>
      </c>
      <c r="AV687" s="13" t="s">
        <v>84</v>
      </c>
      <c r="AW687" s="13" t="s">
        <v>30</v>
      </c>
      <c r="AX687" s="13" t="s">
        <v>73</v>
      </c>
      <c r="AY687" s="162" t="s">
        <v>187</v>
      </c>
    </row>
    <row r="688" spans="2:51" s="13" customFormat="1" ht="11.25">
      <c r="B688" s="161"/>
      <c r="D688" s="151" t="s">
        <v>197</v>
      </c>
      <c r="E688" s="162" t="s">
        <v>1</v>
      </c>
      <c r="F688" s="163" t="s">
        <v>726</v>
      </c>
      <c r="H688" s="164">
        <v>2.04</v>
      </c>
      <c r="I688" s="165"/>
      <c r="L688" s="161"/>
      <c r="M688" s="166"/>
      <c r="T688" s="167"/>
      <c r="AT688" s="162" t="s">
        <v>197</v>
      </c>
      <c r="AU688" s="162" t="s">
        <v>84</v>
      </c>
      <c r="AV688" s="13" t="s">
        <v>84</v>
      </c>
      <c r="AW688" s="13" t="s">
        <v>30</v>
      </c>
      <c r="AX688" s="13" t="s">
        <v>73</v>
      </c>
      <c r="AY688" s="162" t="s">
        <v>187</v>
      </c>
    </row>
    <row r="689" spans="2:65" s="15" customFormat="1" ht="11.25">
      <c r="B689" s="186"/>
      <c r="D689" s="151" t="s">
        <v>197</v>
      </c>
      <c r="E689" s="187" t="s">
        <v>1</v>
      </c>
      <c r="F689" s="188" t="s">
        <v>492</v>
      </c>
      <c r="H689" s="189">
        <v>681.11799999999994</v>
      </c>
      <c r="I689" s="190"/>
      <c r="L689" s="186"/>
      <c r="M689" s="191"/>
      <c r="T689" s="192"/>
      <c r="AT689" s="187" t="s">
        <v>197</v>
      </c>
      <c r="AU689" s="187" t="s">
        <v>84</v>
      </c>
      <c r="AV689" s="15" t="s">
        <v>210</v>
      </c>
      <c r="AW689" s="15" t="s">
        <v>30</v>
      </c>
      <c r="AX689" s="15" t="s">
        <v>73</v>
      </c>
      <c r="AY689" s="187" t="s">
        <v>187</v>
      </c>
    </row>
    <row r="690" spans="2:65" s="13" customFormat="1" ht="11.25">
      <c r="B690" s="161"/>
      <c r="D690" s="151" t="s">
        <v>197</v>
      </c>
      <c r="E690" s="162" t="s">
        <v>1</v>
      </c>
      <c r="F690" s="163" t="s">
        <v>727</v>
      </c>
      <c r="H690" s="164">
        <v>681.11800000000005</v>
      </c>
      <c r="I690" s="165"/>
      <c r="L690" s="161"/>
      <c r="M690" s="166"/>
      <c r="T690" s="167"/>
      <c r="AT690" s="162" t="s">
        <v>197</v>
      </c>
      <c r="AU690" s="162" t="s">
        <v>84</v>
      </c>
      <c r="AV690" s="13" t="s">
        <v>84</v>
      </c>
      <c r="AW690" s="13" t="s">
        <v>30</v>
      </c>
      <c r="AX690" s="13" t="s">
        <v>73</v>
      </c>
      <c r="AY690" s="162" t="s">
        <v>187</v>
      </c>
    </row>
    <row r="691" spans="2:65" s="14" customFormat="1" ht="11.25">
      <c r="B691" s="168"/>
      <c r="D691" s="151" t="s">
        <v>197</v>
      </c>
      <c r="E691" s="169" t="s">
        <v>1</v>
      </c>
      <c r="F691" s="170" t="s">
        <v>202</v>
      </c>
      <c r="H691" s="171">
        <v>1362.2359999999999</v>
      </c>
      <c r="I691" s="172"/>
      <c r="L691" s="168"/>
      <c r="M691" s="173"/>
      <c r="T691" s="174"/>
      <c r="AT691" s="169" t="s">
        <v>197</v>
      </c>
      <c r="AU691" s="169" t="s">
        <v>84</v>
      </c>
      <c r="AV691" s="14" t="s">
        <v>193</v>
      </c>
      <c r="AW691" s="14" t="s">
        <v>30</v>
      </c>
      <c r="AX691" s="14" t="s">
        <v>80</v>
      </c>
      <c r="AY691" s="169" t="s">
        <v>187</v>
      </c>
    </row>
    <row r="692" spans="2:65" s="1" customFormat="1" ht="33" customHeight="1">
      <c r="B692" s="32"/>
      <c r="C692" s="137" t="s">
        <v>728</v>
      </c>
      <c r="D692" s="137" t="s">
        <v>189</v>
      </c>
      <c r="E692" s="138" t="s">
        <v>729</v>
      </c>
      <c r="F692" s="139" t="s">
        <v>730</v>
      </c>
      <c r="G692" s="140" t="s">
        <v>245</v>
      </c>
      <c r="H692" s="141">
        <v>681.11800000000005</v>
      </c>
      <c r="I692" s="142"/>
      <c r="J692" s="143">
        <f>ROUND(I692*H692,2)</f>
        <v>0</v>
      </c>
      <c r="K692" s="144"/>
      <c r="L692" s="32"/>
      <c r="M692" s="145" t="s">
        <v>1</v>
      </c>
      <c r="N692" s="146" t="s">
        <v>39</v>
      </c>
      <c r="P692" s="147">
        <f>O692*H692</f>
        <v>0</v>
      </c>
      <c r="Q692" s="147">
        <v>0</v>
      </c>
      <c r="R692" s="147">
        <f>Q692*H692</f>
        <v>0</v>
      </c>
      <c r="S692" s="147">
        <v>0</v>
      </c>
      <c r="T692" s="148">
        <f>S692*H692</f>
        <v>0</v>
      </c>
      <c r="AR692" s="149" t="s">
        <v>193</v>
      </c>
      <c r="AT692" s="149" t="s">
        <v>189</v>
      </c>
      <c r="AU692" s="149" t="s">
        <v>84</v>
      </c>
      <c r="AY692" s="17" t="s">
        <v>187</v>
      </c>
      <c r="BE692" s="150">
        <f>IF(N692="základní",J692,0)</f>
        <v>0</v>
      </c>
      <c r="BF692" s="150">
        <f>IF(N692="snížená",J692,0)</f>
        <v>0</v>
      </c>
      <c r="BG692" s="150">
        <f>IF(N692="zákl. přenesená",J692,0)</f>
        <v>0</v>
      </c>
      <c r="BH692" s="150">
        <f>IF(N692="sníž. přenesená",J692,0)</f>
        <v>0</v>
      </c>
      <c r="BI692" s="150">
        <f>IF(N692="nulová",J692,0)</f>
        <v>0</v>
      </c>
      <c r="BJ692" s="17" t="s">
        <v>84</v>
      </c>
      <c r="BK692" s="150">
        <f>ROUND(I692*H692,2)</f>
        <v>0</v>
      </c>
      <c r="BL692" s="17" t="s">
        <v>193</v>
      </c>
      <c r="BM692" s="149" t="s">
        <v>3136</v>
      </c>
    </row>
    <row r="693" spans="2:65" s="1" customFormat="1" ht="126.75">
      <c r="B693" s="32"/>
      <c r="D693" s="151" t="s">
        <v>195</v>
      </c>
      <c r="F693" s="152" t="s">
        <v>732</v>
      </c>
      <c r="I693" s="153"/>
      <c r="L693" s="32"/>
      <c r="M693" s="154"/>
      <c r="T693" s="56"/>
      <c r="AT693" s="17" t="s">
        <v>195</v>
      </c>
      <c r="AU693" s="17" t="s">
        <v>84</v>
      </c>
    </row>
    <row r="694" spans="2:65" s="12" customFormat="1" ht="11.25">
      <c r="B694" s="155"/>
      <c r="D694" s="151" t="s">
        <v>197</v>
      </c>
      <c r="E694" s="156" t="s">
        <v>1</v>
      </c>
      <c r="F694" s="157" t="s">
        <v>207</v>
      </c>
      <c r="H694" s="156" t="s">
        <v>1</v>
      </c>
      <c r="I694" s="158"/>
      <c r="L694" s="155"/>
      <c r="M694" s="159"/>
      <c r="T694" s="160"/>
      <c r="AT694" s="156" t="s">
        <v>197</v>
      </c>
      <c r="AU694" s="156" t="s">
        <v>84</v>
      </c>
      <c r="AV694" s="12" t="s">
        <v>80</v>
      </c>
      <c r="AW694" s="12" t="s">
        <v>30</v>
      </c>
      <c r="AX694" s="12" t="s">
        <v>73</v>
      </c>
      <c r="AY694" s="156" t="s">
        <v>187</v>
      </c>
    </row>
    <row r="695" spans="2:65" s="13" customFormat="1" ht="11.25">
      <c r="B695" s="161"/>
      <c r="D695" s="151" t="s">
        <v>197</v>
      </c>
      <c r="E695" s="162" t="s">
        <v>1</v>
      </c>
      <c r="F695" s="163" t="s">
        <v>706</v>
      </c>
      <c r="H695" s="164">
        <v>679.88</v>
      </c>
      <c r="I695" s="165"/>
      <c r="L695" s="161"/>
      <c r="M695" s="166"/>
      <c r="T695" s="167"/>
      <c r="AT695" s="162" t="s">
        <v>197</v>
      </c>
      <c r="AU695" s="162" t="s">
        <v>84</v>
      </c>
      <c r="AV695" s="13" t="s">
        <v>84</v>
      </c>
      <c r="AW695" s="13" t="s">
        <v>30</v>
      </c>
      <c r="AX695" s="13" t="s">
        <v>73</v>
      </c>
      <c r="AY695" s="162" t="s">
        <v>187</v>
      </c>
    </row>
    <row r="696" spans="2:65" s="13" customFormat="1" ht="11.25">
      <c r="B696" s="161"/>
      <c r="D696" s="151" t="s">
        <v>197</v>
      </c>
      <c r="E696" s="162" t="s">
        <v>1</v>
      </c>
      <c r="F696" s="163" t="s">
        <v>707</v>
      </c>
      <c r="H696" s="164">
        <v>23.062999999999999</v>
      </c>
      <c r="I696" s="165"/>
      <c r="L696" s="161"/>
      <c r="M696" s="166"/>
      <c r="T696" s="167"/>
      <c r="AT696" s="162" t="s">
        <v>197</v>
      </c>
      <c r="AU696" s="162" t="s">
        <v>84</v>
      </c>
      <c r="AV696" s="13" t="s">
        <v>84</v>
      </c>
      <c r="AW696" s="13" t="s">
        <v>30</v>
      </c>
      <c r="AX696" s="13" t="s">
        <v>73</v>
      </c>
      <c r="AY696" s="162" t="s">
        <v>187</v>
      </c>
    </row>
    <row r="697" spans="2:65" s="13" customFormat="1" ht="11.25">
      <c r="B697" s="161"/>
      <c r="D697" s="151" t="s">
        <v>197</v>
      </c>
      <c r="E697" s="162" t="s">
        <v>1</v>
      </c>
      <c r="F697" s="163" t="s">
        <v>708</v>
      </c>
      <c r="H697" s="164">
        <v>-6.3040000000000003</v>
      </c>
      <c r="I697" s="165"/>
      <c r="L697" s="161"/>
      <c r="M697" s="166"/>
      <c r="T697" s="167"/>
      <c r="AT697" s="162" t="s">
        <v>197</v>
      </c>
      <c r="AU697" s="162" t="s">
        <v>84</v>
      </c>
      <c r="AV697" s="13" t="s">
        <v>84</v>
      </c>
      <c r="AW697" s="13" t="s">
        <v>30</v>
      </c>
      <c r="AX697" s="13" t="s">
        <v>73</v>
      </c>
      <c r="AY697" s="162" t="s">
        <v>187</v>
      </c>
    </row>
    <row r="698" spans="2:65" s="13" customFormat="1" ht="11.25">
      <c r="B698" s="161"/>
      <c r="D698" s="151" t="s">
        <v>197</v>
      </c>
      <c r="E698" s="162" t="s">
        <v>1</v>
      </c>
      <c r="F698" s="163" t="s">
        <v>709</v>
      </c>
      <c r="H698" s="164">
        <v>-6.875</v>
      </c>
      <c r="I698" s="165"/>
      <c r="L698" s="161"/>
      <c r="M698" s="166"/>
      <c r="T698" s="167"/>
      <c r="AT698" s="162" t="s">
        <v>197</v>
      </c>
      <c r="AU698" s="162" t="s">
        <v>84</v>
      </c>
      <c r="AV698" s="13" t="s">
        <v>84</v>
      </c>
      <c r="AW698" s="13" t="s">
        <v>30</v>
      </c>
      <c r="AX698" s="13" t="s">
        <v>73</v>
      </c>
      <c r="AY698" s="162" t="s">
        <v>187</v>
      </c>
    </row>
    <row r="699" spans="2:65" s="13" customFormat="1" ht="11.25">
      <c r="B699" s="161"/>
      <c r="D699" s="151" t="s">
        <v>197</v>
      </c>
      <c r="E699" s="162" t="s">
        <v>1</v>
      </c>
      <c r="F699" s="163" t="s">
        <v>710</v>
      </c>
      <c r="H699" s="164">
        <v>-1.28</v>
      </c>
      <c r="I699" s="165"/>
      <c r="L699" s="161"/>
      <c r="M699" s="166"/>
      <c r="T699" s="167"/>
      <c r="AT699" s="162" t="s">
        <v>197</v>
      </c>
      <c r="AU699" s="162" t="s">
        <v>84</v>
      </c>
      <c r="AV699" s="13" t="s">
        <v>84</v>
      </c>
      <c r="AW699" s="13" t="s">
        <v>30</v>
      </c>
      <c r="AX699" s="13" t="s">
        <v>73</v>
      </c>
      <c r="AY699" s="162" t="s">
        <v>187</v>
      </c>
    </row>
    <row r="700" spans="2:65" s="13" customFormat="1" ht="11.25">
      <c r="B700" s="161"/>
      <c r="D700" s="151" t="s">
        <v>197</v>
      </c>
      <c r="E700" s="162" t="s">
        <v>1</v>
      </c>
      <c r="F700" s="163" t="s">
        <v>711</v>
      </c>
      <c r="H700" s="164">
        <v>-4.68</v>
      </c>
      <c r="I700" s="165"/>
      <c r="L700" s="161"/>
      <c r="M700" s="166"/>
      <c r="T700" s="167"/>
      <c r="AT700" s="162" t="s">
        <v>197</v>
      </c>
      <c r="AU700" s="162" t="s">
        <v>84</v>
      </c>
      <c r="AV700" s="13" t="s">
        <v>84</v>
      </c>
      <c r="AW700" s="13" t="s">
        <v>30</v>
      </c>
      <c r="AX700" s="13" t="s">
        <v>73</v>
      </c>
      <c r="AY700" s="162" t="s">
        <v>187</v>
      </c>
    </row>
    <row r="701" spans="2:65" s="13" customFormat="1" ht="11.25">
      <c r="B701" s="161"/>
      <c r="D701" s="151" t="s">
        <v>197</v>
      </c>
      <c r="E701" s="162" t="s">
        <v>1</v>
      </c>
      <c r="F701" s="163" t="s">
        <v>712</v>
      </c>
      <c r="H701" s="164">
        <v>-16.38</v>
      </c>
      <c r="I701" s="165"/>
      <c r="L701" s="161"/>
      <c r="M701" s="166"/>
      <c r="T701" s="167"/>
      <c r="AT701" s="162" t="s">
        <v>197</v>
      </c>
      <c r="AU701" s="162" t="s">
        <v>84</v>
      </c>
      <c r="AV701" s="13" t="s">
        <v>84</v>
      </c>
      <c r="AW701" s="13" t="s">
        <v>30</v>
      </c>
      <c r="AX701" s="13" t="s">
        <v>73</v>
      </c>
      <c r="AY701" s="162" t="s">
        <v>187</v>
      </c>
    </row>
    <row r="702" spans="2:65" s="13" customFormat="1" ht="11.25">
      <c r="B702" s="161"/>
      <c r="D702" s="151" t="s">
        <v>197</v>
      </c>
      <c r="E702" s="162" t="s">
        <v>1</v>
      </c>
      <c r="F702" s="163" t="s">
        <v>713</v>
      </c>
      <c r="H702" s="164">
        <v>-21.06</v>
      </c>
      <c r="I702" s="165"/>
      <c r="L702" s="161"/>
      <c r="M702" s="166"/>
      <c r="T702" s="167"/>
      <c r="AT702" s="162" t="s">
        <v>197</v>
      </c>
      <c r="AU702" s="162" t="s">
        <v>84</v>
      </c>
      <c r="AV702" s="13" t="s">
        <v>84</v>
      </c>
      <c r="AW702" s="13" t="s">
        <v>30</v>
      </c>
      <c r="AX702" s="13" t="s">
        <v>73</v>
      </c>
      <c r="AY702" s="162" t="s">
        <v>187</v>
      </c>
    </row>
    <row r="703" spans="2:65" s="13" customFormat="1" ht="11.25">
      <c r="B703" s="161"/>
      <c r="D703" s="151" t="s">
        <v>197</v>
      </c>
      <c r="E703" s="162" t="s">
        <v>1</v>
      </c>
      <c r="F703" s="163" t="s">
        <v>714</v>
      </c>
      <c r="H703" s="164">
        <v>-1.08</v>
      </c>
      <c r="I703" s="165"/>
      <c r="L703" s="161"/>
      <c r="M703" s="166"/>
      <c r="T703" s="167"/>
      <c r="AT703" s="162" t="s">
        <v>197</v>
      </c>
      <c r="AU703" s="162" t="s">
        <v>84</v>
      </c>
      <c r="AV703" s="13" t="s">
        <v>84</v>
      </c>
      <c r="AW703" s="13" t="s">
        <v>30</v>
      </c>
      <c r="AX703" s="13" t="s">
        <v>73</v>
      </c>
      <c r="AY703" s="162" t="s">
        <v>187</v>
      </c>
    </row>
    <row r="704" spans="2:65" s="13" customFormat="1" ht="11.25">
      <c r="B704" s="161"/>
      <c r="D704" s="151" t="s">
        <v>197</v>
      </c>
      <c r="E704" s="162" t="s">
        <v>1</v>
      </c>
      <c r="F704" s="163" t="s">
        <v>715</v>
      </c>
      <c r="H704" s="164">
        <v>-1.5</v>
      </c>
      <c r="I704" s="165"/>
      <c r="L704" s="161"/>
      <c r="M704" s="166"/>
      <c r="T704" s="167"/>
      <c r="AT704" s="162" t="s">
        <v>197</v>
      </c>
      <c r="AU704" s="162" t="s">
        <v>84</v>
      </c>
      <c r="AV704" s="13" t="s">
        <v>84</v>
      </c>
      <c r="AW704" s="13" t="s">
        <v>30</v>
      </c>
      <c r="AX704" s="13" t="s">
        <v>73</v>
      </c>
      <c r="AY704" s="162" t="s">
        <v>187</v>
      </c>
    </row>
    <row r="705" spans="2:65" s="13" customFormat="1" ht="11.25">
      <c r="B705" s="161"/>
      <c r="D705" s="151" t="s">
        <v>197</v>
      </c>
      <c r="E705" s="162" t="s">
        <v>1</v>
      </c>
      <c r="F705" s="163" t="s">
        <v>716</v>
      </c>
      <c r="H705" s="164">
        <v>-0.34300000000000003</v>
      </c>
      <c r="I705" s="165"/>
      <c r="L705" s="161"/>
      <c r="M705" s="166"/>
      <c r="T705" s="167"/>
      <c r="AT705" s="162" t="s">
        <v>197</v>
      </c>
      <c r="AU705" s="162" t="s">
        <v>84</v>
      </c>
      <c r="AV705" s="13" t="s">
        <v>84</v>
      </c>
      <c r="AW705" s="13" t="s">
        <v>30</v>
      </c>
      <c r="AX705" s="13" t="s">
        <v>73</v>
      </c>
      <c r="AY705" s="162" t="s">
        <v>187</v>
      </c>
    </row>
    <row r="706" spans="2:65" s="13" customFormat="1" ht="11.25">
      <c r="B706" s="161"/>
      <c r="D706" s="151" t="s">
        <v>197</v>
      </c>
      <c r="E706" s="162" t="s">
        <v>1</v>
      </c>
      <c r="F706" s="163" t="s">
        <v>636</v>
      </c>
      <c r="H706" s="164">
        <v>-2.2000000000000002</v>
      </c>
      <c r="I706" s="165"/>
      <c r="L706" s="161"/>
      <c r="M706" s="166"/>
      <c r="T706" s="167"/>
      <c r="AT706" s="162" t="s">
        <v>197</v>
      </c>
      <c r="AU706" s="162" t="s">
        <v>84</v>
      </c>
      <c r="AV706" s="13" t="s">
        <v>84</v>
      </c>
      <c r="AW706" s="13" t="s">
        <v>30</v>
      </c>
      <c r="AX706" s="13" t="s">
        <v>73</v>
      </c>
      <c r="AY706" s="162" t="s">
        <v>187</v>
      </c>
    </row>
    <row r="707" spans="2:65" s="13" customFormat="1" ht="11.25">
      <c r="B707" s="161"/>
      <c r="D707" s="151" t="s">
        <v>197</v>
      </c>
      <c r="E707" s="162" t="s">
        <v>1</v>
      </c>
      <c r="F707" s="163" t="s">
        <v>717</v>
      </c>
      <c r="H707" s="164">
        <v>8</v>
      </c>
      <c r="I707" s="165"/>
      <c r="L707" s="161"/>
      <c r="M707" s="166"/>
      <c r="T707" s="167"/>
      <c r="AT707" s="162" t="s">
        <v>197</v>
      </c>
      <c r="AU707" s="162" t="s">
        <v>84</v>
      </c>
      <c r="AV707" s="13" t="s">
        <v>84</v>
      </c>
      <c r="AW707" s="13" t="s">
        <v>30</v>
      </c>
      <c r="AX707" s="13" t="s">
        <v>73</v>
      </c>
      <c r="AY707" s="162" t="s">
        <v>187</v>
      </c>
    </row>
    <row r="708" spans="2:65" s="13" customFormat="1" ht="11.25">
      <c r="B708" s="161"/>
      <c r="D708" s="151" t="s">
        <v>197</v>
      </c>
      <c r="E708" s="162" t="s">
        <v>1</v>
      </c>
      <c r="F708" s="163" t="s">
        <v>718</v>
      </c>
      <c r="H708" s="164">
        <v>5.4</v>
      </c>
      <c r="I708" s="165"/>
      <c r="L708" s="161"/>
      <c r="M708" s="166"/>
      <c r="T708" s="167"/>
      <c r="AT708" s="162" t="s">
        <v>197</v>
      </c>
      <c r="AU708" s="162" t="s">
        <v>84</v>
      </c>
      <c r="AV708" s="13" t="s">
        <v>84</v>
      </c>
      <c r="AW708" s="13" t="s">
        <v>30</v>
      </c>
      <c r="AX708" s="13" t="s">
        <v>73</v>
      </c>
      <c r="AY708" s="162" t="s">
        <v>187</v>
      </c>
    </row>
    <row r="709" spans="2:65" s="13" customFormat="1" ht="11.25">
      <c r="B709" s="161"/>
      <c r="D709" s="151" t="s">
        <v>197</v>
      </c>
      <c r="E709" s="162" t="s">
        <v>1</v>
      </c>
      <c r="F709" s="163" t="s">
        <v>719</v>
      </c>
      <c r="H709" s="164">
        <v>1.92</v>
      </c>
      <c r="I709" s="165"/>
      <c r="L709" s="161"/>
      <c r="M709" s="166"/>
      <c r="T709" s="167"/>
      <c r="AT709" s="162" t="s">
        <v>197</v>
      </c>
      <c r="AU709" s="162" t="s">
        <v>84</v>
      </c>
      <c r="AV709" s="13" t="s">
        <v>84</v>
      </c>
      <c r="AW709" s="13" t="s">
        <v>30</v>
      </c>
      <c r="AX709" s="13" t="s">
        <v>73</v>
      </c>
      <c r="AY709" s="162" t="s">
        <v>187</v>
      </c>
    </row>
    <row r="710" spans="2:65" s="13" customFormat="1" ht="11.25">
      <c r="B710" s="161"/>
      <c r="D710" s="151" t="s">
        <v>197</v>
      </c>
      <c r="E710" s="162" t="s">
        <v>1</v>
      </c>
      <c r="F710" s="163" t="s">
        <v>720</v>
      </c>
      <c r="H710" s="164">
        <v>3.6</v>
      </c>
      <c r="I710" s="165"/>
      <c r="L710" s="161"/>
      <c r="M710" s="166"/>
      <c r="T710" s="167"/>
      <c r="AT710" s="162" t="s">
        <v>197</v>
      </c>
      <c r="AU710" s="162" t="s">
        <v>84</v>
      </c>
      <c r="AV710" s="13" t="s">
        <v>84</v>
      </c>
      <c r="AW710" s="13" t="s">
        <v>30</v>
      </c>
      <c r="AX710" s="13" t="s">
        <v>73</v>
      </c>
      <c r="AY710" s="162" t="s">
        <v>187</v>
      </c>
    </row>
    <row r="711" spans="2:65" s="13" customFormat="1" ht="11.25">
      <c r="B711" s="161"/>
      <c r="D711" s="151" t="s">
        <v>197</v>
      </c>
      <c r="E711" s="162" t="s">
        <v>1</v>
      </c>
      <c r="F711" s="163" t="s">
        <v>721</v>
      </c>
      <c r="H711" s="164">
        <v>7.92</v>
      </c>
      <c r="I711" s="165"/>
      <c r="L711" s="161"/>
      <c r="M711" s="166"/>
      <c r="T711" s="167"/>
      <c r="AT711" s="162" t="s">
        <v>197</v>
      </c>
      <c r="AU711" s="162" t="s">
        <v>84</v>
      </c>
      <c r="AV711" s="13" t="s">
        <v>84</v>
      </c>
      <c r="AW711" s="13" t="s">
        <v>30</v>
      </c>
      <c r="AX711" s="13" t="s">
        <v>73</v>
      </c>
      <c r="AY711" s="162" t="s">
        <v>187</v>
      </c>
    </row>
    <row r="712" spans="2:65" s="13" customFormat="1" ht="11.25">
      <c r="B712" s="161"/>
      <c r="D712" s="151" t="s">
        <v>197</v>
      </c>
      <c r="E712" s="162" t="s">
        <v>1</v>
      </c>
      <c r="F712" s="163" t="s">
        <v>722</v>
      </c>
      <c r="H712" s="164">
        <v>8.4</v>
      </c>
      <c r="I712" s="165"/>
      <c r="L712" s="161"/>
      <c r="M712" s="166"/>
      <c r="T712" s="167"/>
      <c r="AT712" s="162" t="s">
        <v>197</v>
      </c>
      <c r="AU712" s="162" t="s">
        <v>84</v>
      </c>
      <c r="AV712" s="13" t="s">
        <v>84</v>
      </c>
      <c r="AW712" s="13" t="s">
        <v>30</v>
      </c>
      <c r="AX712" s="13" t="s">
        <v>73</v>
      </c>
      <c r="AY712" s="162" t="s">
        <v>187</v>
      </c>
    </row>
    <row r="713" spans="2:65" s="13" customFormat="1" ht="11.25">
      <c r="B713" s="161"/>
      <c r="D713" s="151" t="s">
        <v>197</v>
      </c>
      <c r="E713" s="162" t="s">
        <v>1</v>
      </c>
      <c r="F713" s="163" t="s">
        <v>723</v>
      </c>
      <c r="H713" s="164">
        <v>1.02</v>
      </c>
      <c r="I713" s="165"/>
      <c r="L713" s="161"/>
      <c r="M713" s="166"/>
      <c r="T713" s="167"/>
      <c r="AT713" s="162" t="s">
        <v>197</v>
      </c>
      <c r="AU713" s="162" t="s">
        <v>84</v>
      </c>
      <c r="AV713" s="13" t="s">
        <v>84</v>
      </c>
      <c r="AW713" s="13" t="s">
        <v>30</v>
      </c>
      <c r="AX713" s="13" t="s">
        <v>73</v>
      </c>
      <c r="AY713" s="162" t="s">
        <v>187</v>
      </c>
    </row>
    <row r="714" spans="2:65" s="13" customFormat="1" ht="11.25">
      <c r="B714" s="161"/>
      <c r="D714" s="151" t="s">
        <v>197</v>
      </c>
      <c r="E714" s="162" t="s">
        <v>1</v>
      </c>
      <c r="F714" s="163" t="s">
        <v>724</v>
      </c>
      <c r="H714" s="164">
        <v>1.24</v>
      </c>
      <c r="I714" s="165"/>
      <c r="L714" s="161"/>
      <c r="M714" s="166"/>
      <c r="T714" s="167"/>
      <c r="AT714" s="162" t="s">
        <v>197</v>
      </c>
      <c r="AU714" s="162" t="s">
        <v>84</v>
      </c>
      <c r="AV714" s="13" t="s">
        <v>84</v>
      </c>
      <c r="AW714" s="13" t="s">
        <v>30</v>
      </c>
      <c r="AX714" s="13" t="s">
        <v>73</v>
      </c>
      <c r="AY714" s="162" t="s">
        <v>187</v>
      </c>
    </row>
    <row r="715" spans="2:65" s="13" customFormat="1" ht="11.25">
      <c r="B715" s="161"/>
      <c r="D715" s="151" t="s">
        <v>197</v>
      </c>
      <c r="E715" s="162" t="s">
        <v>1</v>
      </c>
      <c r="F715" s="163" t="s">
        <v>725</v>
      </c>
      <c r="H715" s="164">
        <v>0.33700000000000002</v>
      </c>
      <c r="I715" s="165"/>
      <c r="L715" s="161"/>
      <c r="M715" s="166"/>
      <c r="T715" s="167"/>
      <c r="AT715" s="162" t="s">
        <v>197</v>
      </c>
      <c r="AU715" s="162" t="s">
        <v>84</v>
      </c>
      <c r="AV715" s="13" t="s">
        <v>84</v>
      </c>
      <c r="AW715" s="13" t="s">
        <v>30</v>
      </c>
      <c r="AX715" s="13" t="s">
        <v>73</v>
      </c>
      <c r="AY715" s="162" t="s">
        <v>187</v>
      </c>
    </row>
    <row r="716" spans="2:65" s="13" customFormat="1" ht="11.25">
      <c r="B716" s="161"/>
      <c r="D716" s="151" t="s">
        <v>197</v>
      </c>
      <c r="E716" s="162" t="s">
        <v>1</v>
      </c>
      <c r="F716" s="163" t="s">
        <v>726</v>
      </c>
      <c r="H716" s="164">
        <v>2.04</v>
      </c>
      <c r="I716" s="165"/>
      <c r="L716" s="161"/>
      <c r="M716" s="166"/>
      <c r="T716" s="167"/>
      <c r="AT716" s="162" t="s">
        <v>197</v>
      </c>
      <c r="AU716" s="162" t="s">
        <v>84</v>
      </c>
      <c r="AV716" s="13" t="s">
        <v>84</v>
      </c>
      <c r="AW716" s="13" t="s">
        <v>30</v>
      </c>
      <c r="AX716" s="13" t="s">
        <v>73</v>
      </c>
      <c r="AY716" s="162" t="s">
        <v>187</v>
      </c>
    </row>
    <row r="717" spans="2:65" s="14" customFormat="1" ht="11.25">
      <c r="B717" s="168"/>
      <c r="D717" s="151" t="s">
        <v>197</v>
      </c>
      <c r="E717" s="169" t="s">
        <v>1</v>
      </c>
      <c r="F717" s="170" t="s">
        <v>202</v>
      </c>
      <c r="H717" s="171">
        <v>681.11799999999994</v>
      </c>
      <c r="I717" s="172"/>
      <c r="L717" s="168"/>
      <c r="M717" s="173"/>
      <c r="T717" s="174"/>
      <c r="AT717" s="169" t="s">
        <v>197</v>
      </c>
      <c r="AU717" s="169" t="s">
        <v>84</v>
      </c>
      <c r="AV717" s="14" t="s">
        <v>193</v>
      </c>
      <c r="AW717" s="14" t="s">
        <v>30</v>
      </c>
      <c r="AX717" s="14" t="s">
        <v>80</v>
      </c>
      <c r="AY717" s="169" t="s">
        <v>187</v>
      </c>
    </row>
    <row r="718" spans="2:65" s="1" customFormat="1" ht="55.5" customHeight="1">
      <c r="B718" s="32"/>
      <c r="C718" s="137" t="s">
        <v>733</v>
      </c>
      <c r="D718" s="137" t="s">
        <v>189</v>
      </c>
      <c r="E718" s="138" t="s">
        <v>734</v>
      </c>
      <c r="F718" s="139" t="s">
        <v>735</v>
      </c>
      <c r="G718" s="140" t="s">
        <v>245</v>
      </c>
      <c r="H718" s="141">
        <v>340.55900000000003</v>
      </c>
      <c r="I718" s="142"/>
      <c r="J718" s="143">
        <f>ROUND(I718*H718,2)</f>
        <v>0</v>
      </c>
      <c r="K718" s="144"/>
      <c r="L718" s="32"/>
      <c r="M718" s="145" t="s">
        <v>1</v>
      </c>
      <c r="N718" s="146" t="s">
        <v>39</v>
      </c>
      <c r="P718" s="147">
        <f>O718*H718</f>
        <v>0</v>
      </c>
      <c r="Q718" s="147">
        <v>0</v>
      </c>
      <c r="R718" s="147">
        <f>Q718*H718</f>
        <v>0</v>
      </c>
      <c r="S718" s="147">
        <v>0</v>
      </c>
      <c r="T718" s="148">
        <f>S718*H718</f>
        <v>0</v>
      </c>
      <c r="AR718" s="149" t="s">
        <v>193</v>
      </c>
      <c r="AT718" s="149" t="s">
        <v>189</v>
      </c>
      <c r="AU718" s="149" t="s">
        <v>84</v>
      </c>
      <c r="AY718" s="17" t="s">
        <v>187</v>
      </c>
      <c r="BE718" s="150">
        <f>IF(N718="základní",J718,0)</f>
        <v>0</v>
      </c>
      <c r="BF718" s="150">
        <f>IF(N718="snížená",J718,0)</f>
        <v>0</v>
      </c>
      <c r="BG718" s="150">
        <f>IF(N718="zákl. přenesená",J718,0)</f>
        <v>0</v>
      </c>
      <c r="BH718" s="150">
        <f>IF(N718="sníž. přenesená",J718,0)</f>
        <v>0</v>
      </c>
      <c r="BI718" s="150">
        <f>IF(N718="nulová",J718,0)</f>
        <v>0</v>
      </c>
      <c r="BJ718" s="17" t="s">
        <v>84</v>
      </c>
      <c r="BK718" s="150">
        <f>ROUND(I718*H718,2)</f>
        <v>0</v>
      </c>
      <c r="BL718" s="17" t="s">
        <v>193</v>
      </c>
      <c r="BM718" s="149" t="s">
        <v>3137</v>
      </c>
    </row>
    <row r="719" spans="2:65" s="1" customFormat="1" ht="126.75">
      <c r="B719" s="32"/>
      <c r="D719" s="151" t="s">
        <v>195</v>
      </c>
      <c r="F719" s="152" t="s">
        <v>732</v>
      </c>
      <c r="I719" s="153"/>
      <c r="L719" s="32"/>
      <c r="M719" s="154"/>
      <c r="T719" s="56"/>
      <c r="AT719" s="17" t="s">
        <v>195</v>
      </c>
      <c r="AU719" s="17" t="s">
        <v>84</v>
      </c>
    </row>
    <row r="720" spans="2:65" s="12" customFormat="1" ht="11.25">
      <c r="B720" s="155"/>
      <c r="D720" s="151" t="s">
        <v>197</v>
      </c>
      <c r="E720" s="156" t="s">
        <v>1</v>
      </c>
      <c r="F720" s="157" t="s">
        <v>207</v>
      </c>
      <c r="H720" s="156" t="s">
        <v>1</v>
      </c>
      <c r="I720" s="158"/>
      <c r="L720" s="155"/>
      <c r="M720" s="159"/>
      <c r="T720" s="160"/>
      <c r="AT720" s="156" t="s">
        <v>197</v>
      </c>
      <c r="AU720" s="156" t="s">
        <v>84</v>
      </c>
      <c r="AV720" s="12" t="s">
        <v>80</v>
      </c>
      <c r="AW720" s="12" t="s">
        <v>30</v>
      </c>
      <c r="AX720" s="12" t="s">
        <v>73</v>
      </c>
      <c r="AY720" s="156" t="s">
        <v>187</v>
      </c>
    </row>
    <row r="721" spans="2:65" s="13" customFormat="1" ht="11.25">
      <c r="B721" s="161"/>
      <c r="D721" s="151" t="s">
        <v>197</v>
      </c>
      <c r="E721" s="162" t="s">
        <v>1</v>
      </c>
      <c r="F721" s="163" t="s">
        <v>737</v>
      </c>
      <c r="H721" s="164">
        <v>340.55900000000003</v>
      </c>
      <c r="I721" s="165"/>
      <c r="L721" s="161"/>
      <c r="M721" s="166"/>
      <c r="T721" s="167"/>
      <c r="AT721" s="162" t="s">
        <v>197</v>
      </c>
      <c r="AU721" s="162" t="s">
        <v>84</v>
      </c>
      <c r="AV721" s="13" t="s">
        <v>84</v>
      </c>
      <c r="AW721" s="13" t="s">
        <v>30</v>
      </c>
      <c r="AX721" s="13" t="s">
        <v>73</v>
      </c>
      <c r="AY721" s="162" t="s">
        <v>187</v>
      </c>
    </row>
    <row r="722" spans="2:65" s="14" customFormat="1" ht="11.25">
      <c r="B722" s="168"/>
      <c r="D722" s="151" t="s">
        <v>197</v>
      </c>
      <c r="E722" s="169" t="s">
        <v>1</v>
      </c>
      <c r="F722" s="170" t="s">
        <v>202</v>
      </c>
      <c r="H722" s="171">
        <v>340.55900000000003</v>
      </c>
      <c r="I722" s="172"/>
      <c r="L722" s="168"/>
      <c r="M722" s="173"/>
      <c r="T722" s="174"/>
      <c r="AT722" s="169" t="s">
        <v>197</v>
      </c>
      <c r="AU722" s="169" t="s">
        <v>84</v>
      </c>
      <c r="AV722" s="14" t="s">
        <v>193</v>
      </c>
      <c r="AW722" s="14" t="s">
        <v>30</v>
      </c>
      <c r="AX722" s="14" t="s">
        <v>80</v>
      </c>
      <c r="AY722" s="169" t="s">
        <v>187</v>
      </c>
    </row>
    <row r="723" spans="2:65" s="1" customFormat="1" ht="49.15" customHeight="1">
      <c r="B723" s="32"/>
      <c r="C723" s="137" t="s">
        <v>738</v>
      </c>
      <c r="D723" s="137" t="s">
        <v>189</v>
      </c>
      <c r="E723" s="138" t="s">
        <v>739</v>
      </c>
      <c r="F723" s="139" t="s">
        <v>740</v>
      </c>
      <c r="G723" s="140" t="s">
        <v>245</v>
      </c>
      <c r="H723" s="141">
        <v>130.33000000000001</v>
      </c>
      <c r="I723" s="142"/>
      <c r="J723" s="143">
        <f>ROUND(I723*H723,2)</f>
        <v>0</v>
      </c>
      <c r="K723" s="144"/>
      <c r="L723" s="32"/>
      <c r="M723" s="145" t="s">
        <v>1</v>
      </c>
      <c r="N723" s="146" t="s">
        <v>39</v>
      </c>
      <c r="P723" s="147">
        <f>O723*H723</f>
        <v>0</v>
      </c>
      <c r="Q723" s="147">
        <v>0</v>
      </c>
      <c r="R723" s="147">
        <f>Q723*H723</f>
        <v>0</v>
      </c>
      <c r="S723" s="147">
        <v>0</v>
      </c>
      <c r="T723" s="148">
        <f>S723*H723</f>
        <v>0</v>
      </c>
      <c r="AR723" s="149" t="s">
        <v>193</v>
      </c>
      <c r="AT723" s="149" t="s">
        <v>189</v>
      </c>
      <c r="AU723" s="149" t="s">
        <v>84</v>
      </c>
      <c r="AY723" s="17" t="s">
        <v>187</v>
      </c>
      <c r="BE723" s="150">
        <f>IF(N723="základní",J723,0)</f>
        <v>0</v>
      </c>
      <c r="BF723" s="150">
        <f>IF(N723="snížená",J723,0)</f>
        <v>0</v>
      </c>
      <c r="BG723" s="150">
        <f>IF(N723="zákl. přenesená",J723,0)</f>
        <v>0</v>
      </c>
      <c r="BH723" s="150">
        <f>IF(N723="sníž. přenesená",J723,0)</f>
        <v>0</v>
      </c>
      <c r="BI723" s="150">
        <f>IF(N723="nulová",J723,0)</f>
        <v>0</v>
      </c>
      <c r="BJ723" s="17" t="s">
        <v>84</v>
      </c>
      <c r="BK723" s="150">
        <f>ROUND(I723*H723,2)</f>
        <v>0</v>
      </c>
      <c r="BL723" s="17" t="s">
        <v>193</v>
      </c>
      <c r="BM723" s="149" t="s">
        <v>3138</v>
      </c>
    </row>
    <row r="724" spans="2:65" s="1" customFormat="1" ht="185.25">
      <c r="B724" s="32"/>
      <c r="D724" s="151" t="s">
        <v>195</v>
      </c>
      <c r="F724" s="152" t="s">
        <v>689</v>
      </c>
      <c r="I724" s="153"/>
      <c r="L724" s="32"/>
      <c r="M724" s="154"/>
      <c r="T724" s="56"/>
      <c r="AT724" s="17" t="s">
        <v>195</v>
      </c>
      <c r="AU724" s="17" t="s">
        <v>84</v>
      </c>
    </row>
    <row r="725" spans="2:65" s="12" customFormat="1" ht="11.25">
      <c r="B725" s="155"/>
      <c r="D725" s="151" t="s">
        <v>197</v>
      </c>
      <c r="E725" s="156" t="s">
        <v>1</v>
      </c>
      <c r="F725" s="157" t="s">
        <v>207</v>
      </c>
      <c r="H725" s="156" t="s">
        <v>1</v>
      </c>
      <c r="I725" s="158"/>
      <c r="L725" s="155"/>
      <c r="M725" s="159"/>
      <c r="T725" s="160"/>
      <c r="AT725" s="156" t="s">
        <v>197</v>
      </c>
      <c r="AU725" s="156" t="s">
        <v>84</v>
      </c>
      <c r="AV725" s="12" t="s">
        <v>80</v>
      </c>
      <c r="AW725" s="12" t="s">
        <v>30</v>
      </c>
      <c r="AX725" s="12" t="s">
        <v>73</v>
      </c>
      <c r="AY725" s="156" t="s">
        <v>187</v>
      </c>
    </row>
    <row r="726" spans="2:65" s="12" customFormat="1" ht="11.25">
      <c r="B726" s="155"/>
      <c r="D726" s="151" t="s">
        <v>197</v>
      </c>
      <c r="E726" s="156" t="s">
        <v>1</v>
      </c>
      <c r="F726" s="157" t="s">
        <v>742</v>
      </c>
      <c r="H726" s="156" t="s">
        <v>1</v>
      </c>
      <c r="I726" s="158"/>
      <c r="L726" s="155"/>
      <c r="M726" s="159"/>
      <c r="T726" s="160"/>
      <c r="AT726" s="156" t="s">
        <v>197</v>
      </c>
      <c r="AU726" s="156" t="s">
        <v>84</v>
      </c>
      <c r="AV726" s="12" t="s">
        <v>80</v>
      </c>
      <c r="AW726" s="12" t="s">
        <v>30</v>
      </c>
      <c r="AX726" s="12" t="s">
        <v>73</v>
      </c>
      <c r="AY726" s="156" t="s">
        <v>187</v>
      </c>
    </row>
    <row r="727" spans="2:65" s="13" customFormat="1" ht="11.25">
      <c r="B727" s="161"/>
      <c r="D727" s="151" t="s">
        <v>197</v>
      </c>
      <c r="E727" s="162" t="s">
        <v>1</v>
      </c>
      <c r="F727" s="163" t="s">
        <v>743</v>
      </c>
      <c r="H727" s="164">
        <v>29.56</v>
      </c>
      <c r="I727" s="165"/>
      <c r="L727" s="161"/>
      <c r="M727" s="166"/>
      <c r="T727" s="167"/>
      <c r="AT727" s="162" t="s">
        <v>197</v>
      </c>
      <c r="AU727" s="162" t="s">
        <v>84</v>
      </c>
      <c r="AV727" s="13" t="s">
        <v>84</v>
      </c>
      <c r="AW727" s="13" t="s">
        <v>30</v>
      </c>
      <c r="AX727" s="13" t="s">
        <v>73</v>
      </c>
      <c r="AY727" s="162" t="s">
        <v>187</v>
      </c>
    </row>
    <row r="728" spans="2:65" s="13" customFormat="1" ht="11.25">
      <c r="B728" s="161"/>
      <c r="D728" s="151" t="s">
        <v>197</v>
      </c>
      <c r="E728" s="162" t="s">
        <v>1</v>
      </c>
      <c r="F728" s="163" t="s">
        <v>744</v>
      </c>
      <c r="H728" s="164">
        <v>27.454999999999998</v>
      </c>
      <c r="I728" s="165"/>
      <c r="L728" s="161"/>
      <c r="M728" s="166"/>
      <c r="T728" s="167"/>
      <c r="AT728" s="162" t="s">
        <v>197</v>
      </c>
      <c r="AU728" s="162" t="s">
        <v>84</v>
      </c>
      <c r="AV728" s="13" t="s">
        <v>84</v>
      </c>
      <c r="AW728" s="13" t="s">
        <v>30</v>
      </c>
      <c r="AX728" s="13" t="s">
        <v>73</v>
      </c>
      <c r="AY728" s="162" t="s">
        <v>187</v>
      </c>
    </row>
    <row r="729" spans="2:65" s="15" customFormat="1" ht="11.25">
      <c r="B729" s="186"/>
      <c r="D729" s="151" t="s">
        <v>197</v>
      </c>
      <c r="E729" s="187" t="s">
        <v>1</v>
      </c>
      <c r="F729" s="188" t="s">
        <v>492</v>
      </c>
      <c r="H729" s="189">
        <v>57.015000000000001</v>
      </c>
      <c r="I729" s="190"/>
      <c r="L729" s="186"/>
      <c r="M729" s="191"/>
      <c r="T729" s="192"/>
      <c r="AT729" s="187" t="s">
        <v>197</v>
      </c>
      <c r="AU729" s="187" t="s">
        <v>84</v>
      </c>
      <c r="AV729" s="15" t="s">
        <v>210</v>
      </c>
      <c r="AW729" s="15" t="s">
        <v>30</v>
      </c>
      <c r="AX729" s="15" t="s">
        <v>73</v>
      </c>
      <c r="AY729" s="187" t="s">
        <v>187</v>
      </c>
    </row>
    <row r="730" spans="2:65" s="12" customFormat="1" ht="11.25">
      <c r="B730" s="155"/>
      <c r="D730" s="151" t="s">
        <v>197</v>
      </c>
      <c r="E730" s="156" t="s">
        <v>1</v>
      </c>
      <c r="F730" s="157" t="s">
        <v>745</v>
      </c>
      <c r="H730" s="156" t="s">
        <v>1</v>
      </c>
      <c r="I730" s="158"/>
      <c r="L730" s="155"/>
      <c r="M730" s="159"/>
      <c r="T730" s="160"/>
      <c r="AT730" s="156" t="s">
        <v>197</v>
      </c>
      <c r="AU730" s="156" t="s">
        <v>84</v>
      </c>
      <c r="AV730" s="12" t="s">
        <v>80</v>
      </c>
      <c r="AW730" s="12" t="s">
        <v>30</v>
      </c>
      <c r="AX730" s="12" t="s">
        <v>73</v>
      </c>
      <c r="AY730" s="156" t="s">
        <v>187</v>
      </c>
    </row>
    <row r="731" spans="2:65" s="13" customFormat="1" ht="11.25">
      <c r="B731" s="161"/>
      <c r="D731" s="151" t="s">
        <v>197</v>
      </c>
      <c r="E731" s="162" t="s">
        <v>1</v>
      </c>
      <c r="F731" s="163" t="s">
        <v>746</v>
      </c>
      <c r="H731" s="164">
        <v>93.06</v>
      </c>
      <c r="I731" s="165"/>
      <c r="L731" s="161"/>
      <c r="M731" s="166"/>
      <c r="T731" s="167"/>
      <c r="AT731" s="162" t="s">
        <v>197</v>
      </c>
      <c r="AU731" s="162" t="s">
        <v>84</v>
      </c>
      <c r="AV731" s="13" t="s">
        <v>84</v>
      </c>
      <c r="AW731" s="13" t="s">
        <v>30</v>
      </c>
      <c r="AX731" s="13" t="s">
        <v>73</v>
      </c>
      <c r="AY731" s="162" t="s">
        <v>187</v>
      </c>
    </row>
    <row r="732" spans="2:65" s="13" customFormat="1" ht="11.25">
      <c r="B732" s="161"/>
      <c r="D732" s="151" t="s">
        <v>197</v>
      </c>
      <c r="E732" s="162" t="s">
        <v>1</v>
      </c>
      <c r="F732" s="163" t="s">
        <v>709</v>
      </c>
      <c r="H732" s="164">
        <v>-6.875</v>
      </c>
      <c r="I732" s="165"/>
      <c r="L732" s="161"/>
      <c r="M732" s="166"/>
      <c r="T732" s="167"/>
      <c r="AT732" s="162" t="s">
        <v>197</v>
      </c>
      <c r="AU732" s="162" t="s">
        <v>84</v>
      </c>
      <c r="AV732" s="13" t="s">
        <v>84</v>
      </c>
      <c r="AW732" s="13" t="s">
        <v>30</v>
      </c>
      <c r="AX732" s="13" t="s">
        <v>73</v>
      </c>
      <c r="AY732" s="162" t="s">
        <v>187</v>
      </c>
    </row>
    <row r="733" spans="2:65" s="13" customFormat="1" ht="11.25">
      <c r="B733" s="161"/>
      <c r="D733" s="151" t="s">
        <v>197</v>
      </c>
      <c r="E733" s="162" t="s">
        <v>1</v>
      </c>
      <c r="F733" s="163" t="s">
        <v>711</v>
      </c>
      <c r="H733" s="164">
        <v>-4.68</v>
      </c>
      <c r="I733" s="165"/>
      <c r="L733" s="161"/>
      <c r="M733" s="166"/>
      <c r="T733" s="167"/>
      <c r="AT733" s="162" t="s">
        <v>197</v>
      </c>
      <c r="AU733" s="162" t="s">
        <v>84</v>
      </c>
      <c r="AV733" s="13" t="s">
        <v>84</v>
      </c>
      <c r="AW733" s="13" t="s">
        <v>30</v>
      </c>
      <c r="AX733" s="13" t="s">
        <v>73</v>
      </c>
      <c r="AY733" s="162" t="s">
        <v>187</v>
      </c>
    </row>
    <row r="734" spans="2:65" s="13" customFormat="1" ht="11.25">
      <c r="B734" s="161"/>
      <c r="D734" s="151" t="s">
        <v>197</v>
      </c>
      <c r="E734" s="162" t="s">
        <v>1</v>
      </c>
      <c r="F734" s="163" t="s">
        <v>616</v>
      </c>
      <c r="H734" s="164">
        <v>-8.19</v>
      </c>
      <c r="I734" s="165"/>
      <c r="L734" s="161"/>
      <c r="M734" s="166"/>
      <c r="T734" s="167"/>
      <c r="AT734" s="162" t="s">
        <v>197</v>
      </c>
      <c r="AU734" s="162" t="s">
        <v>84</v>
      </c>
      <c r="AV734" s="13" t="s">
        <v>84</v>
      </c>
      <c r="AW734" s="13" t="s">
        <v>30</v>
      </c>
      <c r="AX734" s="13" t="s">
        <v>73</v>
      </c>
      <c r="AY734" s="162" t="s">
        <v>187</v>
      </c>
    </row>
    <row r="735" spans="2:65" s="15" customFormat="1" ht="11.25">
      <c r="B735" s="186"/>
      <c r="D735" s="151" t="s">
        <v>197</v>
      </c>
      <c r="E735" s="187" t="s">
        <v>1</v>
      </c>
      <c r="F735" s="188" t="s">
        <v>492</v>
      </c>
      <c r="H735" s="189">
        <v>73.314999999999998</v>
      </c>
      <c r="I735" s="190"/>
      <c r="L735" s="186"/>
      <c r="M735" s="191"/>
      <c r="T735" s="192"/>
      <c r="AT735" s="187" t="s">
        <v>197</v>
      </c>
      <c r="AU735" s="187" t="s">
        <v>84</v>
      </c>
      <c r="AV735" s="15" t="s">
        <v>210</v>
      </c>
      <c r="AW735" s="15" t="s">
        <v>30</v>
      </c>
      <c r="AX735" s="15" t="s">
        <v>73</v>
      </c>
      <c r="AY735" s="187" t="s">
        <v>187</v>
      </c>
    </row>
    <row r="736" spans="2:65" s="14" customFormat="1" ht="11.25">
      <c r="B736" s="168"/>
      <c r="D736" s="151" t="s">
        <v>197</v>
      </c>
      <c r="E736" s="169" t="s">
        <v>1</v>
      </c>
      <c r="F736" s="170" t="s">
        <v>202</v>
      </c>
      <c r="H736" s="171">
        <v>130.32999999999998</v>
      </c>
      <c r="I736" s="172"/>
      <c r="L736" s="168"/>
      <c r="M736" s="173"/>
      <c r="T736" s="174"/>
      <c r="AT736" s="169" t="s">
        <v>197</v>
      </c>
      <c r="AU736" s="169" t="s">
        <v>84</v>
      </c>
      <c r="AV736" s="14" t="s">
        <v>193</v>
      </c>
      <c r="AW736" s="14" t="s">
        <v>30</v>
      </c>
      <c r="AX736" s="14" t="s">
        <v>80</v>
      </c>
      <c r="AY736" s="169" t="s">
        <v>187</v>
      </c>
    </row>
    <row r="737" spans="2:65" s="1" customFormat="1" ht="16.5" customHeight="1">
      <c r="B737" s="32"/>
      <c r="C737" s="175" t="s">
        <v>747</v>
      </c>
      <c r="D737" s="175" t="s">
        <v>338</v>
      </c>
      <c r="E737" s="176" t="s">
        <v>748</v>
      </c>
      <c r="F737" s="177" t="s">
        <v>749</v>
      </c>
      <c r="G737" s="178" t="s">
        <v>245</v>
      </c>
      <c r="H737" s="179">
        <v>74.781000000000006</v>
      </c>
      <c r="I737" s="180"/>
      <c r="J737" s="181">
        <f>ROUND(I737*H737,2)</f>
        <v>0</v>
      </c>
      <c r="K737" s="182"/>
      <c r="L737" s="183"/>
      <c r="M737" s="184" t="s">
        <v>1</v>
      </c>
      <c r="N737" s="185" t="s">
        <v>39</v>
      </c>
      <c r="P737" s="147">
        <f>O737*H737</f>
        <v>0</v>
      </c>
      <c r="Q737" s="147">
        <v>0</v>
      </c>
      <c r="R737" s="147">
        <f>Q737*H737</f>
        <v>0</v>
      </c>
      <c r="S737" s="147">
        <v>0</v>
      </c>
      <c r="T737" s="148">
        <f>S737*H737</f>
        <v>0</v>
      </c>
      <c r="AR737" s="149" t="s">
        <v>242</v>
      </c>
      <c r="AT737" s="149" t="s">
        <v>338</v>
      </c>
      <c r="AU737" s="149" t="s">
        <v>84</v>
      </c>
      <c r="AY737" s="17" t="s">
        <v>187</v>
      </c>
      <c r="BE737" s="150">
        <f>IF(N737="základní",J737,0)</f>
        <v>0</v>
      </c>
      <c r="BF737" s="150">
        <f>IF(N737="snížená",J737,0)</f>
        <v>0</v>
      </c>
      <c r="BG737" s="150">
        <f>IF(N737="zákl. přenesená",J737,0)</f>
        <v>0</v>
      </c>
      <c r="BH737" s="150">
        <f>IF(N737="sníž. přenesená",J737,0)</f>
        <v>0</v>
      </c>
      <c r="BI737" s="150">
        <f>IF(N737="nulová",J737,0)</f>
        <v>0</v>
      </c>
      <c r="BJ737" s="17" t="s">
        <v>84</v>
      </c>
      <c r="BK737" s="150">
        <f>ROUND(I737*H737,2)</f>
        <v>0</v>
      </c>
      <c r="BL737" s="17" t="s">
        <v>193</v>
      </c>
      <c r="BM737" s="149" t="s">
        <v>3139</v>
      </c>
    </row>
    <row r="738" spans="2:65" s="13" customFormat="1" ht="11.25">
      <c r="B738" s="161"/>
      <c r="D738" s="151" t="s">
        <v>197</v>
      </c>
      <c r="E738" s="162" t="s">
        <v>1</v>
      </c>
      <c r="F738" s="163" t="s">
        <v>751</v>
      </c>
      <c r="H738" s="164">
        <v>74.781000000000006</v>
      </c>
      <c r="I738" s="165"/>
      <c r="L738" s="161"/>
      <c r="M738" s="166"/>
      <c r="T738" s="167"/>
      <c r="AT738" s="162" t="s">
        <v>197</v>
      </c>
      <c r="AU738" s="162" t="s">
        <v>84</v>
      </c>
      <c r="AV738" s="13" t="s">
        <v>84</v>
      </c>
      <c r="AW738" s="13" t="s">
        <v>30</v>
      </c>
      <c r="AX738" s="13" t="s">
        <v>73</v>
      </c>
      <c r="AY738" s="162" t="s">
        <v>187</v>
      </c>
    </row>
    <row r="739" spans="2:65" s="14" customFormat="1" ht="11.25">
      <c r="B739" s="168"/>
      <c r="D739" s="151" t="s">
        <v>197</v>
      </c>
      <c r="E739" s="169" t="s">
        <v>1</v>
      </c>
      <c r="F739" s="170" t="s">
        <v>202</v>
      </c>
      <c r="H739" s="171">
        <v>74.781000000000006</v>
      </c>
      <c r="I739" s="172"/>
      <c r="L739" s="168"/>
      <c r="M739" s="173"/>
      <c r="T739" s="174"/>
      <c r="AT739" s="169" t="s">
        <v>197</v>
      </c>
      <c r="AU739" s="169" t="s">
        <v>84</v>
      </c>
      <c r="AV739" s="14" t="s">
        <v>193</v>
      </c>
      <c r="AW739" s="14" t="s">
        <v>30</v>
      </c>
      <c r="AX739" s="14" t="s">
        <v>80</v>
      </c>
      <c r="AY739" s="169" t="s">
        <v>187</v>
      </c>
    </row>
    <row r="740" spans="2:65" s="1" customFormat="1" ht="24.2" customHeight="1">
      <c r="B740" s="32"/>
      <c r="C740" s="175" t="s">
        <v>752</v>
      </c>
      <c r="D740" s="175" t="s">
        <v>338</v>
      </c>
      <c r="E740" s="176" t="s">
        <v>753</v>
      </c>
      <c r="F740" s="177" t="s">
        <v>754</v>
      </c>
      <c r="G740" s="178" t="s">
        <v>245</v>
      </c>
      <c r="H740" s="179">
        <v>58.155000000000001</v>
      </c>
      <c r="I740" s="180"/>
      <c r="J740" s="181">
        <f>ROUND(I740*H740,2)</f>
        <v>0</v>
      </c>
      <c r="K740" s="182"/>
      <c r="L740" s="183"/>
      <c r="M740" s="184" t="s">
        <v>1</v>
      </c>
      <c r="N740" s="185" t="s">
        <v>39</v>
      </c>
      <c r="P740" s="147">
        <f>O740*H740</f>
        <v>0</v>
      </c>
      <c r="Q740" s="147">
        <v>0</v>
      </c>
      <c r="R740" s="147">
        <f>Q740*H740</f>
        <v>0</v>
      </c>
      <c r="S740" s="147">
        <v>0</v>
      </c>
      <c r="T740" s="148">
        <f>S740*H740</f>
        <v>0</v>
      </c>
      <c r="AR740" s="149" t="s">
        <v>242</v>
      </c>
      <c r="AT740" s="149" t="s">
        <v>338</v>
      </c>
      <c r="AU740" s="149" t="s">
        <v>84</v>
      </c>
      <c r="AY740" s="17" t="s">
        <v>187</v>
      </c>
      <c r="BE740" s="150">
        <f>IF(N740="základní",J740,0)</f>
        <v>0</v>
      </c>
      <c r="BF740" s="150">
        <f>IF(N740="snížená",J740,0)</f>
        <v>0</v>
      </c>
      <c r="BG740" s="150">
        <f>IF(N740="zákl. přenesená",J740,0)</f>
        <v>0</v>
      </c>
      <c r="BH740" s="150">
        <f>IF(N740="sníž. přenesená",J740,0)</f>
        <v>0</v>
      </c>
      <c r="BI740" s="150">
        <f>IF(N740="nulová",J740,0)</f>
        <v>0</v>
      </c>
      <c r="BJ740" s="17" t="s">
        <v>84</v>
      </c>
      <c r="BK740" s="150">
        <f>ROUND(I740*H740,2)</f>
        <v>0</v>
      </c>
      <c r="BL740" s="17" t="s">
        <v>193</v>
      </c>
      <c r="BM740" s="149" t="s">
        <v>3140</v>
      </c>
    </row>
    <row r="741" spans="2:65" s="13" customFormat="1" ht="11.25">
      <c r="B741" s="161"/>
      <c r="D741" s="151" t="s">
        <v>197</v>
      </c>
      <c r="E741" s="162" t="s">
        <v>1</v>
      </c>
      <c r="F741" s="163" t="s">
        <v>756</v>
      </c>
      <c r="H741" s="164">
        <v>58.155000000000001</v>
      </c>
      <c r="I741" s="165"/>
      <c r="L741" s="161"/>
      <c r="M741" s="166"/>
      <c r="T741" s="167"/>
      <c r="AT741" s="162" t="s">
        <v>197</v>
      </c>
      <c r="AU741" s="162" t="s">
        <v>84</v>
      </c>
      <c r="AV741" s="13" t="s">
        <v>84</v>
      </c>
      <c r="AW741" s="13" t="s">
        <v>30</v>
      </c>
      <c r="AX741" s="13" t="s">
        <v>73</v>
      </c>
      <c r="AY741" s="162" t="s">
        <v>187</v>
      </c>
    </row>
    <row r="742" spans="2:65" s="14" customFormat="1" ht="11.25">
      <c r="B742" s="168"/>
      <c r="D742" s="151" t="s">
        <v>197</v>
      </c>
      <c r="E742" s="169" t="s">
        <v>1</v>
      </c>
      <c r="F742" s="170" t="s">
        <v>202</v>
      </c>
      <c r="H742" s="171">
        <v>58.155000000000001</v>
      </c>
      <c r="I742" s="172"/>
      <c r="L742" s="168"/>
      <c r="M742" s="173"/>
      <c r="T742" s="174"/>
      <c r="AT742" s="169" t="s">
        <v>197</v>
      </c>
      <c r="AU742" s="169" t="s">
        <v>84</v>
      </c>
      <c r="AV742" s="14" t="s">
        <v>193</v>
      </c>
      <c r="AW742" s="14" t="s">
        <v>30</v>
      </c>
      <c r="AX742" s="14" t="s">
        <v>80</v>
      </c>
      <c r="AY742" s="169" t="s">
        <v>187</v>
      </c>
    </row>
    <row r="743" spans="2:65" s="1" customFormat="1" ht="49.15" customHeight="1">
      <c r="B743" s="32"/>
      <c r="C743" s="137" t="s">
        <v>757</v>
      </c>
      <c r="D743" s="137" t="s">
        <v>189</v>
      </c>
      <c r="E743" s="138" t="s">
        <v>758</v>
      </c>
      <c r="F743" s="139" t="s">
        <v>759</v>
      </c>
      <c r="G743" s="140" t="s">
        <v>245</v>
      </c>
      <c r="H743" s="141">
        <v>553.14599999999996</v>
      </c>
      <c r="I743" s="142"/>
      <c r="J743" s="143">
        <f>ROUND(I743*H743,2)</f>
        <v>0</v>
      </c>
      <c r="K743" s="144"/>
      <c r="L743" s="32"/>
      <c r="M743" s="145" t="s">
        <v>1</v>
      </c>
      <c r="N743" s="146" t="s">
        <v>39</v>
      </c>
      <c r="P743" s="147">
        <f>O743*H743</f>
        <v>0</v>
      </c>
      <c r="Q743" s="147">
        <v>0</v>
      </c>
      <c r="R743" s="147">
        <f>Q743*H743</f>
        <v>0</v>
      </c>
      <c r="S743" s="147">
        <v>0</v>
      </c>
      <c r="T743" s="148">
        <f>S743*H743</f>
        <v>0</v>
      </c>
      <c r="AR743" s="149" t="s">
        <v>193</v>
      </c>
      <c r="AT743" s="149" t="s">
        <v>189</v>
      </c>
      <c r="AU743" s="149" t="s">
        <v>84</v>
      </c>
      <c r="AY743" s="17" t="s">
        <v>187</v>
      </c>
      <c r="BE743" s="150">
        <f>IF(N743="základní",J743,0)</f>
        <v>0</v>
      </c>
      <c r="BF743" s="150">
        <f>IF(N743="snížená",J743,0)</f>
        <v>0</v>
      </c>
      <c r="BG743" s="150">
        <f>IF(N743="zákl. přenesená",J743,0)</f>
        <v>0</v>
      </c>
      <c r="BH743" s="150">
        <f>IF(N743="sníž. přenesená",J743,0)</f>
        <v>0</v>
      </c>
      <c r="BI743" s="150">
        <f>IF(N743="nulová",J743,0)</f>
        <v>0</v>
      </c>
      <c r="BJ743" s="17" t="s">
        <v>84</v>
      </c>
      <c r="BK743" s="150">
        <f>ROUND(I743*H743,2)</f>
        <v>0</v>
      </c>
      <c r="BL743" s="17" t="s">
        <v>193</v>
      </c>
      <c r="BM743" s="149" t="s">
        <v>3141</v>
      </c>
    </row>
    <row r="744" spans="2:65" s="1" customFormat="1" ht="185.25">
      <c r="B744" s="32"/>
      <c r="D744" s="151" t="s">
        <v>195</v>
      </c>
      <c r="F744" s="152" t="s">
        <v>689</v>
      </c>
      <c r="I744" s="153"/>
      <c r="L744" s="32"/>
      <c r="M744" s="154"/>
      <c r="T744" s="56"/>
      <c r="AT744" s="17" t="s">
        <v>195</v>
      </c>
      <c r="AU744" s="17" t="s">
        <v>84</v>
      </c>
    </row>
    <row r="745" spans="2:65" s="12" customFormat="1" ht="11.25">
      <c r="B745" s="155"/>
      <c r="D745" s="151" t="s">
        <v>197</v>
      </c>
      <c r="E745" s="156" t="s">
        <v>1</v>
      </c>
      <c r="F745" s="157" t="s">
        <v>207</v>
      </c>
      <c r="H745" s="156" t="s">
        <v>1</v>
      </c>
      <c r="I745" s="158"/>
      <c r="L745" s="155"/>
      <c r="M745" s="159"/>
      <c r="T745" s="160"/>
      <c r="AT745" s="156" t="s">
        <v>197</v>
      </c>
      <c r="AU745" s="156" t="s">
        <v>84</v>
      </c>
      <c r="AV745" s="12" t="s">
        <v>80</v>
      </c>
      <c r="AW745" s="12" t="s">
        <v>30</v>
      </c>
      <c r="AX745" s="12" t="s">
        <v>73</v>
      </c>
      <c r="AY745" s="156" t="s">
        <v>187</v>
      </c>
    </row>
    <row r="746" spans="2:65" s="13" customFormat="1" ht="11.25">
      <c r="B746" s="161"/>
      <c r="D746" s="151" t="s">
        <v>197</v>
      </c>
      <c r="E746" s="162" t="s">
        <v>1</v>
      </c>
      <c r="F746" s="163" t="s">
        <v>761</v>
      </c>
      <c r="H746" s="164">
        <v>665.1</v>
      </c>
      <c r="I746" s="165"/>
      <c r="L746" s="161"/>
      <c r="M746" s="166"/>
      <c r="T746" s="167"/>
      <c r="AT746" s="162" t="s">
        <v>197</v>
      </c>
      <c r="AU746" s="162" t="s">
        <v>84</v>
      </c>
      <c r="AV746" s="13" t="s">
        <v>84</v>
      </c>
      <c r="AW746" s="13" t="s">
        <v>30</v>
      </c>
      <c r="AX746" s="13" t="s">
        <v>73</v>
      </c>
      <c r="AY746" s="162" t="s">
        <v>187</v>
      </c>
    </row>
    <row r="747" spans="2:65" s="13" customFormat="1" ht="11.25">
      <c r="B747" s="161"/>
      <c r="D747" s="151" t="s">
        <v>197</v>
      </c>
      <c r="E747" s="162" t="s">
        <v>1</v>
      </c>
      <c r="F747" s="163" t="s">
        <v>707</v>
      </c>
      <c r="H747" s="164">
        <v>23.062999999999999</v>
      </c>
      <c r="I747" s="165"/>
      <c r="L747" s="161"/>
      <c r="M747" s="166"/>
      <c r="T747" s="167"/>
      <c r="AT747" s="162" t="s">
        <v>197</v>
      </c>
      <c r="AU747" s="162" t="s">
        <v>84</v>
      </c>
      <c r="AV747" s="13" t="s">
        <v>84</v>
      </c>
      <c r="AW747" s="13" t="s">
        <v>30</v>
      </c>
      <c r="AX747" s="13" t="s">
        <v>73</v>
      </c>
      <c r="AY747" s="162" t="s">
        <v>187</v>
      </c>
    </row>
    <row r="748" spans="2:65" s="13" customFormat="1" ht="11.25">
      <c r="B748" s="161"/>
      <c r="D748" s="151" t="s">
        <v>197</v>
      </c>
      <c r="E748" s="162" t="s">
        <v>1</v>
      </c>
      <c r="F748" s="163" t="s">
        <v>708</v>
      </c>
      <c r="H748" s="164">
        <v>-6.3040000000000003</v>
      </c>
      <c r="I748" s="165"/>
      <c r="L748" s="161"/>
      <c r="M748" s="166"/>
      <c r="T748" s="167"/>
      <c r="AT748" s="162" t="s">
        <v>197</v>
      </c>
      <c r="AU748" s="162" t="s">
        <v>84</v>
      </c>
      <c r="AV748" s="13" t="s">
        <v>84</v>
      </c>
      <c r="AW748" s="13" t="s">
        <v>30</v>
      </c>
      <c r="AX748" s="13" t="s">
        <v>73</v>
      </c>
      <c r="AY748" s="162" t="s">
        <v>187</v>
      </c>
    </row>
    <row r="749" spans="2:65" s="13" customFormat="1" ht="11.25">
      <c r="B749" s="161"/>
      <c r="D749" s="151" t="s">
        <v>197</v>
      </c>
      <c r="E749" s="162" t="s">
        <v>1</v>
      </c>
      <c r="F749" s="163" t="s">
        <v>709</v>
      </c>
      <c r="H749" s="164">
        <v>-6.875</v>
      </c>
      <c r="I749" s="165"/>
      <c r="L749" s="161"/>
      <c r="M749" s="166"/>
      <c r="T749" s="167"/>
      <c r="AT749" s="162" t="s">
        <v>197</v>
      </c>
      <c r="AU749" s="162" t="s">
        <v>84</v>
      </c>
      <c r="AV749" s="13" t="s">
        <v>84</v>
      </c>
      <c r="AW749" s="13" t="s">
        <v>30</v>
      </c>
      <c r="AX749" s="13" t="s">
        <v>73</v>
      </c>
      <c r="AY749" s="162" t="s">
        <v>187</v>
      </c>
    </row>
    <row r="750" spans="2:65" s="13" customFormat="1" ht="11.25">
      <c r="B750" s="161"/>
      <c r="D750" s="151" t="s">
        <v>197</v>
      </c>
      <c r="E750" s="162" t="s">
        <v>1</v>
      </c>
      <c r="F750" s="163" t="s">
        <v>710</v>
      </c>
      <c r="H750" s="164">
        <v>-1.28</v>
      </c>
      <c r="I750" s="165"/>
      <c r="L750" s="161"/>
      <c r="M750" s="166"/>
      <c r="T750" s="167"/>
      <c r="AT750" s="162" t="s">
        <v>197</v>
      </c>
      <c r="AU750" s="162" t="s">
        <v>84</v>
      </c>
      <c r="AV750" s="13" t="s">
        <v>84</v>
      </c>
      <c r="AW750" s="13" t="s">
        <v>30</v>
      </c>
      <c r="AX750" s="13" t="s">
        <v>73</v>
      </c>
      <c r="AY750" s="162" t="s">
        <v>187</v>
      </c>
    </row>
    <row r="751" spans="2:65" s="13" customFormat="1" ht="11.25">
      <c r="B751" s="161"/>
      <c r="D751" s="151" t="s">
        <v>197</v>
      </c>
      <c r="E751" s="162" t="s">
        <v>1</v>
      </c>
      <c r="F751" s="163" t="s">
        <v>711</v>
      </c>
      <c r="H751" s="164">
        <v>-4.68</v>
      </c>
      <c r="I751" s="165"/>
      <c r="L751" s="161"/>
      <c r="M751" s="166"/>
      <c r="T751" s="167"/>
      <c r="AT751" s="162" t="s">
        <v>197</v>
      </c>
      <c r="AU751" s="162" t="s">
        <v>84</v>
      </c>
      <c r="AV751" s="13" t="s">
        <v>84</v>
      </c>
      <c r="AW751" s="13" t="s">
        <v>30</v>
      </c>
      <c r="AX751" s="13" t="s">
        <v>73</v>
      </c>
      <c r="AY751" s="162" t="s">
        <v>187</v>
      </c>
    </row>
    <row r="752" spans="2:65" s="13" customFormat="1" ht="11.25">
      <c r="B752" s="161"/>
      <c r="D752" s="151" t="s">
        <v>197</v>
      </c>
      <c r="E752" s="162" t="s">
        <v>1</v>
      </c>
      <c r="F752" s="163" t="s">
        <v>712</v>
      </c>
      <c r="H752" s="164">
        <v>-16.38</v>
      </c>
      <c r="I752" s="165"/>
      <c r="L752" s="161"/>
      <c r="M752" s="166"/>
      <c r="T752" s="167"/>
      <c r="AT752" s="162" t="s">
        <v>197</v>
      </c>
      <c r="AU752" s="162" t="s">
        <v>84</v>
      </c>
      <c r="AV752" s="13" t="s">
        <v>84</v>
      </c>
      <c r="AW752" s="13" t="s">
        <v>30</v>
      </c>
      <c r="AX752" s="13" t="s">
        <v>73</v>
      </c>
      <c r="AY752" s="162" t="s">
        <v>187</v>
      </c>
    </row>
    <row r="753" spans="2:65" s="13" customFormat="1" ht="11.25">
      <c r="B753" s="161"/>
      <c r="D753" s="151" t="s">
        <v>197</v>
      </c>
      <c r="E753" s="162" t="s">
        <v>1</v>
      </c>
      <c r="F753" s="163" t="s">
        <v>713</v>
      </c>
      <c r="H753" s="164">
        <v>-21.06</v>
      </c>
      <c r="I753" s="165"/>
      <c r="L753" s="161"/>
      <c r="M753" s="166"/>
      <c r="T753" s="167"/>
      <c r="AT753" s="162" t="s">
        <v>197</v>
      </c>
      <c r="AU753" s="162" t="s">
        <v>84</v>
      </c>
      <c r="AV753" s="13" t="s">
        <v>84</v>
      </c>
      <c r="AW753" s="13" t="s">
        <v>30</v>
      </c>
      <c r="AX753" s="13" t="s">
        <v>73</v>
      </c>
      <c r="AY753" s="162" t="s">
        <v>187</v>
      </c>
    </row>
    <row r="754" spans="2:65" s="13" customFormat="1" ht="11.25">
      <c r="B754" s="161"/>
      <c r="D754" s="151" t="s">
        <v>197</v>
      </c>
      <c r="E754" s="162" t="s">
        <v>1</v>
      </c>
      <c r="F754" s="163" t="s">
        <v>714</v>
      </c>
      <c r="H754" s="164">
        <v>-1.08</v>
      </c>
      <c r="I754" s="165"/>
      <c r="L754" s="161"/>
      <c r="M754" s="166"/>
      <c r="T754" s="167"/>
      <c r="AT754" s="162" t="s">
        <v>197</v>
      </c>
      <c r="AU754" s="162" t="s">
        <v>84</v>
      </c>
      <c r="AV754" s="13" t="s">
        <v>84</v>
      </c>
      <c r="AW754" s="13" t="s">
        <v>30</v>
      </c>
      <c r="AX754" s="13" t="s">
        <v>73</v>
      </c>
      <c r="AY754" s="162" t="s">
        <v>187</v>
      </c>
    </row>
    <row r="755" spans="2:65" s="13" customFormat="1" ht="11.25">
      <c r="B755" s="161"/>
      <c r="D755" s="151" t="s">
        <v>197</v>
      </c>
      <c r="E755" s="162" t="s">
        <v>1</v>
      </c>
      <c r="F755" s="163" t="s">
        <v>715</v>
      </c>
      <c r="H755" s="164">
        <v>-1.5</v>
      </c>
      <c r="I755" s="165"/>
      <c r="L755" s="161"/>
      <c r="M755" s="166"/>
      <c r="T755" s="167"/>
      <c r="AT755" s="162" t="s">
        <v>197</v>
      </c>
      <c r="AU755" s="162" t="s">
        <v>84</v>
      </c>
      <c r="AV755" s="13" t="s">
        <v>84</v>
      </c>
      <c r="AW755" s="13" t="s">
        <v>30</v>
      </c>
      <c r="AX755" s="13" t="s">
        <v>73</v>
      </c>
      <c r="AY755" s="162" t="s">
        <v>187</v>
      </c>
    </row>
    <row r="756" spans="2:65" s="13" customFormat="1" ht="11.25">
      <c r="B756" s="161"/>
      <c r="D756" s="151" t="s">
        <v>197</v>
      </c>
      <c r="E756" s="162" t="s">
        <v>1</v>
      </c>
      <c r="F756" s="163" t="s">
        <v>716</v>
      </c>
      <c r="H756" s="164">
        <v>-0.34300000000000003</v>
      </c>
      <c r="I756" s="165"/>
      <c r="L756" s="161"/>
      <c r="M756" s="166"/>
      <c r="T756" s="167"/>
      <c r="AT756" s="162" t="s">
        <v>197</v>
      </c>
      <c r="AU756" s="162" t="s">
        <v>84</v>
      </c>
      <c r="AV756" s="13" t="s">
        <v>84</v>
      </c>
      <c r="AW756" s="13" t="s">
        <v>30</v>
      </c>
      <c r="AX756" s="13" t="s">
        <v>73</v>
      </c>
      <c r="AY756" s="162" t="s">
        <v>187</v>
      </c>
    </row>
    <row r="757" spans="2:65" s="13" customFormat="1" ht="11.25">
      <c r="B757" s="161"/>
      <c r="D757" s="151" t="s">
        <v>197</v>
      </c>
      <c r="E757" s="162" t="s">
        <v>1</v>
      </c>
      <c r="F757" s="163" t="s">
        <v>636</v>
      </c>
      <c r="H757" s="164">
        <v>-2.2000000000000002</v>
      </c>
      <c r="I757" s="165"/>
      <c r="L757" s="161"/>
      <c r="M757" s="166"/>
      <c r="T757" s="167"/>
      <c r="AT757" s="162" t="s">
        <v>197</v>
      </c>
      <c r="AU757" s="162" t="s">
        <v>84</v>
      </c>
      <c r="AV757" s="13" t="s">
        <v>84</v>
      </c>
      <c r="AW757" s="13" t="s">
        <v>30</v>
      </c>
      <c r="AX757" s="13" t="s">
        <v>73</v>
      </c>
      <c r="AY757" s="162" t="s">
        <v>187</v>
      </c>
    </row>
    <row r="758" spans="2:65" s="12" customFormat="1" ht="11.25">
      <c r="B758" s="155"/>
      <c r="D758" s="151" t="s">
        <v>197</v>
      </c>
      <c r="E758" s="156" t="s">
        <v>1</v>
      </c>
      <c r="F758" s="157" t="s">
        <v>745</v>
      </c>
      <c r="H758" s="156" t="s">
        <v>1</v>
      </c>
      <c r="I758" s="158"/>
      <c r="L758" s="155"/>
      <c r="M758" s="159"/>
      <c r="T758" s="160"/>
      <c r="AT758" s="156" t="s">
        <v>197</v>
      </c>
      <c r="AU758" s="156" t="s">
        <v>84</v>
      </c>
      <c r="AV758" s="12" t="s">
        <v>80</v>
      </c>
      <c r="AW758" s="12" t="s">
        <v>30</v>
      </c>
      <c r="AX758" s="12" t="s">
        <v>73</v>
      </c>
      <c r="AY758" s="156" t="s">
        <v>187</v>
      </c>
    </row>
    <row r="759" spans="2:65" s="13" customFormat="1" ht="11.25">
      <c r="B759" s="161"/>
      <c r="D759" s="151" t="s">
        <v>197</v>
      </c>
      <c r="E759" s="162" t="s">
        <v>1</v>
      </c>
      <c r="F759" s="163" t="s">
        <v>762</v>
      </c>
      <c r="H759" s="164">
        <v>-73.314999999999998</v>
      </c>
      <c r="I759" s="165"/>
      <c r="L759" s="161"/>
      <c r="M759" s="166"/>
      <c r="T759" s="167"/>
      <c r="AT759" s="162" t="s">
        <v>197</v>
      </c>
      <c r="AU759" s="162" t="s">
        <v>84</v>
      </c>
      <c r="AV759" s="13" t="s">
        <v>84</v>
      </c>
      <c r="AW759" s="13" t="s">
        <v>30</v>
      </c>
      <c r="AX759" s="13" t="s">
        <v>73</v>
      </c>
      <c r="AY759" s="162" t="s">
        <v>187</v>
      </c>
    </row>
    <row r="760" spans="2:65" s="14" customFormat="1" ht="11.25">
      <c r="B760" s="168"/>
      <c r="D760" s="151" t="s">
        <v>197</v>
      </c>
      <c r="E760" s="169" t="s">
        <v>1</v>
      </c>
      <c r="F760" s="170" t="s">
        <v>202</v>
      </c>
      <c r="H760" s="171">
        <v>553.14600000000019</v>
      </c>
      <c r="I760" s="172"/>
      <c r="L760" s="168"/>
      <c r="M760" s="173"/>
      <c r="T760" s="174"/>
      <c r="AT760" s="169" t="s">
        <v>197</v>
      </c>
      <c r="AU760" s="169" t="s">
        <v>84</v>
      </c>
      <c r="AV760" s="14" t="s">
        <v>193</v>
      </c>
      <c r="AW760" s="14" t="s">
        <v>30</v>
      </c>
      <c r="AX760" s="14" t="s">
        <v>80</v>
      </c>
      <c r="AY760" s="169" t="s">
        <v>187</v>
      </c>
    </row>
    <row r="761" spans="2:65" s="1" customFormat="1" ht="16.5" customHeight="1">
      <c r="B761" s="32"/>
      <c r="C761" s="175" t="s">
        <v>763</v>
      </c>
      <c r="D761" s="175" t="s">
        <v>338</v>
      </c>
      <c r="E761" s="176" t="s">
        <v>764</v>
      </c>
      <c r="F761" s="177" t="s">
        <v>765</v>
      </c>
      <c r="G761" s="178" t="s">
        <v>245</v>
      </c>
      <c r="H761" s="179">
        <v>564.20899999999995</v>
      </c>
      <c r="I761" s="180"/>
      <c r="J761" s="181">
        <f>ROUND(I761*H761,2)</f>
        <v>0</v>
      </c>
      <c r="K761" s="182"/>
      <c r="L761" s="183"/>
      <c r="M761" s="184" t="s">
        <v>1</v>
      </c>
      <c r="N761" s="185" t="s">
        <v>39</v>
      </c>
      <c r="P761" s="147">
        <f>O761*H761</f>
        <v>0</v>
      </c>
      <c r="Q761" s="147">
        <v>0</v>
      </c>
      <c r="R761" s="147">
        <f>Q761*H761</f>
        <v>0</v>
      </c>
      <c r="S761" s="147">
        <v>0</v>
      </c>
      <c r="T761" s="148">
        <f>S761*H761</f>
        <v>0</v>
      </c>
      <c r="AR761" s="149" t="s">
        <v>242</v>
      </c>
      <c r="AT761" s="149" t="s">
        <v>338</v>
      </c>
      <c r="AU761" s="149" t="s">
        <v>84</v>
      </c>
      <c r="AY761" s="17" t="s">
        <v>187</v>
      </c>
      <c r="BE761" s="150">
        <f>IF(N761="základní",J761,0)</f>
        <v>0</v>
      </c>
      <c r="BF761" s="150">
        <f>IF(N761="snížená",J761,0)</f>
        <v>0</v>
      </c>
      <c r="BG761" s="150">
        <f>IF(N761="zákl. přenesená",J761,0)</f>
        <v>0</v>
      </c>
      <c r="BH761" s="150">
        <f>IF(N761="sníž. přenesená",J761,0)</f>
        <v>0</v>
      </c>
      <c r="BI761" s="150">
        <f>IF(N761="nulová",J761,0)</f>
        <v>0</v>
      </c>
      <c r="BJ761" s="17" t="s">
        <v>84</v>
      </c>
      <c r="BK761" s="150">
        <f>ROUND(I761*H761,2)</f>
        <v>0</v>
      </c>
      <c r="BL761" s="17" t="s">
        <v>193</v>
      </c>
      <c r="BM761" s="149" t="s">
        <v>3142</v>
      </c>
    </row>
    <row r="762" spans="2:65" s="13" customFormat="1" ht="11.25">
      <c r="B762" s="161"/>
      <c r="D762" s="151" t="s">
        <v>197</v>
      </c>
      <c r="E762" s="162" t="s">
        <v>1</v>
      </c>
      <c r="F762" s="163" t="s">
        <v>767</v>
      </c>
      <c r="H762" s="164">
        <v>564.20899999999995</v>
      </c>
      <c r="I762" s="165"/>
      <c r="L762" s="161"/>
      <c r="M762" s="166"/>
      <c r="T762" s="167"/>
      <c r="AT762" s="162" t="s">
        <v>197</v>
      </c>
      <c r="AU762" s="162" t="s">
        <v>84</v>
      </c>
      <c r="AV762" s="13" t="s">
        <v>84</v>
      </c>
      <c r="AW762" s="13" t="s">
        <v>30</v>
      </c>
      <c r="AX762" s="13" t="s">
        <v>73</v>
      </c>
      <c r="AY762" s="162" t="s">
        <v>187</v>
      </c>
    </row>
    <row r="763" spans="2:65" s="14" customFormat="1" ht="11.25">
      <c r="B763" s="168"/>
      <c r="D763" s="151" t="s">
        <v>197</v>
      </c>
      <c r="E763" s="169" t="s">
        <v>1</v>
      </c>
      <c r="F763" s="170" t="s">
        <v>202</v>
      </c>
      <c r="H763" s="171">
        <v>564.20899999999995</v>
      </c>
      <c r="I763" s="172"/>
      <c r="L763" s="168"/>
      <c r="M763" s="173"/>
      <c r="T763" s="174"/>
      <c r="AT763" s="169" t="s">
        <v>197</v>
      </c>
      <c r="AU763" s="169" t="s">
        <v>84</v>
      </c>
      <c r="AV763" s="14" t="s">
        <v>193</v>
      </c>
      <c r="AW763" s="14" t="s">
        <v>30</v>
      </c>
      <c r="AX763" s="14" t="s">
        <v>80</v>
      </c>
      <c r="AY763" s="169" t="s">
        <v>187</v>
      </c>
    </row>
    <row r="764" spans="2:65" s="1" customFormat="1" ht="24.2" customHeight="1">
      <c r="B764" s="32"/>
      <c r="C764" s="137" t="s">
        <v>768</v>
      </c>
      <c r="D764" s="137" t="s">
        <v>189</v>
      </c>
      <c r="E764" s="138" t="s">
        <v>769</v>
      </c>
      <c r="F764" s="139" t="s">
        <v>770</v>
      </c>
      <c r="G764" s="140" t="s">
        <v>397</v>
      </c>
      <c r="H764" s="141">
        <v>94.58</v>
      </c>
      <c r="I764" s="142"/>
      <c r="J764" s="143">
        <f>ROUND(I764*H764,2)</f>
        <v>0</v>
      </c>
      <c r="K764" s="144"/>
      <c r="L764" s="32"/>
      <c r="M764" s="145" t="s">
        <v>1</v>
      </c>
      <c r="N764" s="146" t="s">
        <v>39</v>
      </c>
      <c r="P764" s="147">
        <f>O764*H764</f>
        <v>0</v>
      </c>
      <c r="Q764" s="147">
        <v>0</v>
      </c>
      <c r="R764" s="147">
        <f>Q764*H764</f>
        <v>0</v>
      </c>
      <c r="S764" s="147">
        <v>0</v>
      </c>
      <c r="T764" s="148">
        <f>S764*H764</f>
        <v>0</v>
      </c>
      <c r="AR764" s="149" t="s">
        <v>193</v>
      </c>
      <c r="AT764" s="149" t="s">
        <v>189</v>
      </c>
      <c r="AU764" s="149" t="s">
        <v>84</v>
      </c>
      <c r="AY764" s="17" t="s">
        <v>187</v>
      </c>
      <c r="BE764" s="150">
        <f>IF(N764="základní",J764,0)</f>
        <v>0</v>
      </c>
      <c r="BF764" s="150">
        <f>IF(N764="snížená",J764,0)</f>
        <v>0</v>
      </c>
      <c r="BG764" s="150">
        <f>IF(N764="zákl. přenesená",J764,0)</f>
        <v>0</v>
      </c>
      <c r="BH764" s="150">
        <f>IF(N764="sníž. přenesená",J764,0)</f>
        <v>0</v>
      </c>
      <c r="BI764" s="150">
        <f>IF(N764="nulová",J764,0)</f>
        <v>0</v>
      </c>
      <c r="BJ764" s="17" t="s">
        <v>84</v>
      </c>
      <c r="BK764" s="150">
        <f>ROUND(I764*H764,2)</f>
        <v>0</v>
      </c>
      <c r="BL764" s="17" t="s">
        <v>193</v>
      </c>
      <c r="BM764" s="149" t="s">
        <v>3143</v>
      </c>
    </row>
    <row r="765" spans="2:65" s="1" customFormat="1" ht="39">
      <c r="B765" s="32"/>
      <c r="D765" s="151" t="s">
        <v>195</v>
      </c>
      <c r="F765" s="152" t="s">
        <v>772</v>
      </c>
      <c r="I765" s="153"/>
      <c r="L765" s="32"/>
      <c r="M765" s="154"/>
      <c r="T765" s="56"/>
      <c r="AT765" s="17" t="s">
        <v>195</v>
      </c>
      <c r="AU765" s="17" t="s">
        <v>84</v>
      </c>
    </row>
    <row r="766" spans="2:65" s="12" customFormat="1" ht="11.25">
      <c r="B766" s="155"/>
      <c r="D766" s="151" t="s">
        <v>197</v>
      </c>
      <c r="E766" s="156" t="s">
        <v>1</v>
      </c>
      <c r="F766" s="157" t="s">
        <v>207</v>
      </c>
      <c r="H766" s="156" t="s">
        <v>1</v>
      </c>
      <c r="I766" s="158"/>
      <c r="L766" s="155"/>
      <c r="M766" s="159"/>
      <c r="T766" s="160"/>
      <c r="AT766" s="156" t="s">
        <v>197</v>
      </c>
      <c r="AU766" s="156" t="s">
        <v>84</v>
      </c>
      <c r="AV766" s="12" t="s">
        <v>80</v>
      </c>
      <c r="AW766" s="12" t="s">
        <v>30</v>
      </c>
      <c r="AX766" s="12" t="s">
        <v>73</v>
      </c>
      <c r="AY766" s="156" t="s">
        <v>187</v>
      </c>
    </row>
    <row r="767" spans="2:65" s="13" customFormat="1" ht="11.25">
      <c r="B767" s="161"/>
      <c r="D767" s="151" t="s">
        <v>197</v>
      </c>
      <c r="E767" s="162" t="s">
        <v>1</v>
      </c>
      <c r="F767" s="163" t="s">
        <v>773</v>
      </c>
      <c r="H767" s="164">
        <v>73.900000000000006</v>
      </c>
      <c r="I767" s="165"/>
      <c r="L767" s="161"/>
      <c r="M767" s="166"/>
      <c r="T767" s="167"/>
      <c r="AT767" s="162" t="s">
        <v>197</v>
      </c>
      <c r="AU767" s="162" t="s">
        <v>84</v>
      </c>
      <c r="AV767" s="13" t="s">
        <v>84</v>
      </c>
      <c r="AW767" s="13" t="s">
        <v>30</v>
      </c>
      <c r="AX767" s="13" t="s">
        <v>73</v>
      </c>
      <c r="AY767" s="162" t="s">
        <v>187</v>
      </c>
    </row>
    <row r="768" spans="2:65" s="13" customFormat="1" ht="11.25">
      <c r="B768" s="161"/>
      <c r="D768" s="151" t="s">
        <v>197</v>
      </c>
      <c r="E768" s="162" t="s">
        <v>1</v>
      </c>
      <c r="F768" s="163" t="s">
        <v>774</v>
      </c>
      <c r="H768" s="164">
        <v>20.68</v>
      </c>
      <c r="I768" s="165"/>
      <c r="L768" s="161"/>
      <c r="M768" s="166"/>
      <c r="T768" s="167"/>
      <c r="AT768" s="162" t="s">
        <v>197</v>
      </c>
      <c r="AU768" s="162" t="s">
        <v>84</v>
      </c>
      <c r="AV768" s="13" t="s">
        <v>84</v>
      </c>
      <c r="AW768" s="13" t="s">
        <v>30</v>
      </c>
      <c r="AX768" s="13" t="s">
        <v>73</v>
      </c>
      <c r="AY768" s="162" t="s">
        <v>187</v>
      </c>
    </row>
    <row r="769" spans="2:65" s="14" customFormat="1" ht="11.25">
      <c r="B769" s="168"/>
      <c r="D769" s="151" t="s">
        <v>197</v>
      </c>
      <c r="E769" s="169" t="s">
        <v>1</v>
      </c>
      <c r="F769" s="170" t="s">
        <v>202</v>
      </c>
      <c r="H769" s="171">
        <v>94.580000000000013</v>
      </c>
      <c r="I769" s="172"/>
      <c r="L769" s="168"/>
      <c r="M769" s="173"/>
      <c r="T769" s="174"/>
      <c r="AT769" s="169" t="s">
        <v>197</v>
      </c>
      <c r="AU769" s="169" t="s">
        <v>84</v>
      </c>
      <c r="AV769" s="14" t="s">
        <v>193</v>
      </c>
      <c r="AW769" s="14" t="s">
        <v>30</v>
      </c>
      <c r="AX769" s="14" t="s">
        <v>80</v>
      </c>
      <c r="AY769" s="169" t="s">
        <v>187</v>
      </c>
    </row>
    <row r="770" spans="2:65" s="1" customFormat="1" ht="24.2" customHeight="1">
      <c r="B770" s="32"/>
      <c r="C770" s="175" t="s">
        <v>775</v>
      </c>
      <c r="D770" s="175" t="s">
        <v>338</v>
      </c>
      <c r="E770" s="176" t="s">
        <v>776</v>
      </c>
      <c r="F770" s="177" t="s">
        <v>777</v>
      </c>
      <c r="G770" s="178" t="s">
        <v>397</v>
      </c>
      <c r="H770" s="179">
        <v>21.713999999999999</v>
      </c>
      <c r="I770" s="180"/>
      <c r="J770" s="181">
        <f>ROUND(I770*H770,2)</f>
        <v>0</v>
      </c>
      <c r="K770" s="182"/>
      <c r="L770" s="183"/>
      <c r="M770" s="184" t="s">
        <v>1</v>
      </c>
      <c r="N770" s="185" t="s">
        <v>39</v>
      </c>
      <c r="P770" s="147">
        <f>O770*H770</f>
        <v>0</v>
      </c>
      <c r="Q770" s="147">
        <v>0</v>
      </c>
      <c r="R770" s="147">
        <f>Q770*H770</f>
        <v>0</v>
      </c>
      <c r="S770" s="147">
        <v>0</v>
      </c>
      <c r="T770" s="148">
        <f>S770*H770</f>
        <v>0</v>
      </c>
      <c r="AR770" s="149" t="s">
        <v>242</v>
      </c>
      <c r="AT770" s="149" t="s">
        <v>338</v>
      </c>
      <c r="AU770" s="149" t="s">
        <v>84</v>
      </c>
      <c r="AY770" s="17" t="s">
        <v>187</v>
      </c>
      <c r="BE770" s="150">
        <f>IF(N770="základní",J770,0)</f>
        <v>0</v>
      </c>
      <c r="BF770" s="150">
        <f>IF(N770="snížená",J770,0)</f>
        <v>0</v>
      </c>
      <c r="BG770" s="150">
        <f>IF(N770="zákl. přenesená",J770,0)</f>
        <v>0</v>
      </c>
      <c r="BH770" s="150">
        <f>IF(N770="sníž. přenesená",J770,0)</f>
        <v>0</v>
      </c>
      <c r="BI770" s="150">
        <f>IF(N770="nulová",J770,0)</f>
        <v>0</v>
      </c>
      <c r="BJ770" s="17" t="s">
        <v>84</v>
      </c>
      <c r="BK770" s="150">
        <f>ROUND(I770*H770,2)</f>
        <v>0</v>
      </c>
      <c r="BL770" s="17" t="s">
        <v>193</v>
      </c>
      <c r="BM770" s="149" t="s">
        <v>3144</v>
      </c>
    </row>
    <row r="771" spans="2:65" s="13" customFormat="1" ht="11.25">
      <c r="B771" s="161"/>
      <c r="D771" s="151" t="s">
        <v>197</v>
      </c>
      <c r="E771" s="162" t="s">
        <v>1</v>
      </c>
      <c r="F771" s="163" t="s">
        <v>779</v>
      </c>
      <c r="H771" s="164">
        <v>21.713999999999999</v>
      </c>
      <c r="I771" s="165"/>
      <c r="L771" s="161"/>
      <c r="M771" s="166"/>
      <c r="T771" s="167"/>
      <c r="AT771" s="162" t="s">
        <v>197</v>
      </c>
      <c r="AU771" s="162" t="s">
        <v>84</v>
      </c>
      <c r="AV771" s="13" t="s">
        <v>84</v>
      </c>
      <c r="AW771" s="13" t="s">
        <v>30</v>
      </c>
      <c r="AX771" s="13" t="s">
        <v>73</v>
      </c>
      <c r="AY771" s="162" t="s">
        <v>187</v>
      </c>
    </row>
    <row r="772" spans="2:65" s="14" customFormat="1" ht="11.25">
      <c r="B772" s="168"/>
      <c r="D772" s="151" t="s">
        <v>197</v>
      </c>
      <c r="E772" s="169" t="s">
        <v>1</v>
      </c>
      <c r="F772" s="170" t="s">
        <v>202</v>
      </c>
      <c r="H772" s="171">
        <v>21.713999999999999</v>
      </c>
      <c r="I772" s="172"/>
      <c r="L772" s="168"/>
      <c r="M772" s="173"/>
      <c r="T772" s="174"/>
      <c r="AT772" s="169" t="s">
        <v>197</v>
      </c>
      <c r="AU772" s="169" t="s">
        <v>84</v>
      </c>
      <c r="AV772" s="14" t="s">
        <v>193</v>
      </c>
      <c r="AW772" s="14" t="s">
        <v>30</v>
      </c>
      <c r="AX772" s="14" t="s">
        <v>80</v>
      </c>
      <c r="AY772" s="169" t="s">
        <v>187</v>
      </c>
    </row>
    <row r="773" spans="2:65" s="1" customFormat="1" ht="24.2" customHeight="1">
      <c r="B773" s="32"/>
      <c r="C773" s="175" t="s">
        <v>780</v>
      </c>
      <c r="D773" s="175" t="s">
        <v>338</v>
      </c>
      <c r="E773" s="176" t="s">
        <v>781</v>
      </c>
      <c r="F773" s="177" t="s">
        <v>782</v>
      </c>
      <c r="G773" s="178" t="s">
        <v>397</v>
      </c>
      <c r="H773" s="179">
        <v>77.594999999999999</v>
      </c>
      <c r="I773" s="180"/>
      <c r="J773" s="181">
        <f>ROUND(I773*H773,2)</f>
        <v>0</v>
      </c>
      <c r="K773" s="182"/>
      <c r="L773" s="183"/>
      <c r="M773" s="184" t="s">
        <v>1</v>
      </c>
      <c r="N773" s="185" t="s">
        <v>39</v>
      </c>
      <c r="P773" s="147">
        <f>O773*H773</f>
        <v>0</v>
      </c>
      <c r="Q773" s="147">
        <v>0</v>
      </c>
      <c r="R773" s="147">
        <f>Q773*H773</f>
        <v>0</v>
      </c>
      <c r="S773" s="147">
        <v>0</v>
      </c>
      <c r="T773" s="148">
        <f>S773*H773</f>
        <v>0</v>
      </c>
      <c r="AR773" s="149" t="s">
        <v>242</v>
      </c>
      <c r="AT773" s="149" t="s">
        <v>338</v>
      </c>
      <c r="AU773" s="149" t="s">
        <v>84</v>
      </c>
      <c r="AY773" s="17" t="s">
        <v>187</v>
      </c>
      <c r="BE773" s="150">
        <f>IF(N773="základní",J773,0)</f>
        <v>0</v>
      </c>
      <c r="BF773" s="150">
        <f>IF(N773="snížená",J773,0)</f>
        <v>0</v>
      </c>
      <c r="BG773" s="150">
        <f>IF(N773="zákl. přenesená",J773,0)</f>
        <v>0</v>
      </c>
      <c r="BH773" s="150">
        <f>IF(N773="sníž. přenesená",J773,0)</f>
        <v>0</v>
      </c>
      <c r="BI773" s="150">
        <f>IF(N773="nulová",J773,0)</f>
        <v>0</v>
      </c>
      <c r="BJ773" s="17" t="s">
        <v>84</v>
      </c>
      <c r="BK773" s="150">
        <f>ROUND(I773*H773,2)</f>
        <v>0</v>
      </c>
      <c r="BL773" s="17" t="s">
        <v>193</v>
      </c>
      <c r="BM773" s="149" t="s">
        <v>3145</v>
      </c>
    </row>
    <row r="774" spans="2:65" s="13" customFormat="1" ht="11.25">
      <c r="B774" s="161"/>
      <c r="D774" s="151" t="s">
        <v>197</v>
      </c>
      <c r="E774" s="162" t="s">
        <v>1</v>
      </c>
      <c r="F774" s="163" t="s">
        <v>784</v>
      </c>
      <c r="H774" s="164">
        <v>77.594999999999999</v>
      </c>
      <c r="I774" s="165"/>
      <c r="L774" s="161"/>
      <c r="M774" s="166"/>
      <c r="T774" s="167"/>
      <c r="AT774" s="162" t="s">
        <v>197</v>
      </c>
      <c r="AU774" s="162" t="s">
        <v>84</v>
      </c>
      <c r="AV774" s="13" t="s">
        <v>84</v>
      </c>
      <c r="AW774" s="13" t="s">
        <v>30</v>
      </c>
      <c r="AX774" s="13" t="s">
        <v>73</v>
      </c>
      <c r="AY774" s="162" t="s">
        <v>187</v>
      </c>
    </row>
    <row r="775" spans="2:65" s="14" customFormat="1" ht="11.25">
      <c r="B775" s="168"/>
      <c r="D775" s="151" t="s">
        <v>197</v>
      </c>
      <c r="E775" s="169" t="s">
        <v>1</v>
      </c>
      <c r="F775" s="170" t="s">
        <v>202</v>
      </c>
      <c r="H775" s="171">
        <v>77.594999999999999</v>
      </c>
      <c r="I775" s="172"/>
      <c r="L775" s="168"/>
      <c r="M775" s="173"/>
      <c r="T775" s="174"/>
      <c r="AT775" s="169" t="s">
        <v>197</v>
      </c>
      <c r="AU775" s="169" t="s">
        <v>84</v>
      </c>
      <c r="AV775" s="14" t="s">
        <v>193</v>
      </c>
      <c r="AW775" s="14" t="s">
        <v>30</v>
      </c>
      <c r="AX775" s="14" t="s">
        <v>80</v>
      </c>
      <c r="AY775" s="169" t="s">
        <v>187</v>
      </c>
    </row>
    <row r="776" spans="2:65" s="1" customFormat="1" ht="24.2" customHeight="1">
      <c r="B776" s="32"/>
      <c r="C776" s="137" t="s">
        <v>785</v>
      </c>
      <c r="D776" s="137" t="s">
        <v>189</v>
      </c>
      <c r="E776" s="138" t="s">
        <v>786</v>
      </c>
      <c r="F776" s="139" t="s">
        <v>787</v>
      </c>
      <c r="G776" s="140" t="s">
        <v>397</v>
      </c>
      <c r="H776" s="141">
        <v>855.34</v>
      </c>
      <c r="I776" s="142"/>
      <c r="J776" s="143">
        <f>ROUND(I776*H776,2)</f>
        <v>0</v>
      </c>
      <c r="K776" s="144"/>
      <c r="L776" s="32"/>
      <c r="M776" s="145" t="s">
        <v>1</v>
      </c>
      <c r="N776" s="146" t="s">
        <v>39</v>
      </c>
      <c r="P776" s="147">
        <f>O776*H776</f>
        <v>0</v>
      </c>
      <c r="Q776" s="147">
        <v>0</v>
      </c>
      <c r="R776" s="147">
        <f>Q776*H776</f>
        <v>0</v>
      </c>
      <c r="S776" s="147">
        <v>0</v>
      </c>
      <c r="T776" s="148">
        <f>S776*H776</f>
        <v>0</v>
      </c>
      <c r="AR776" s="149" t="s">
        <v>193</v>
      </c>
      <c r="AT776" s="149" t="s">
        <v>189</v>
      </c>
      <c r="AU776" s="149" t="s">
        <v>84</v>
      </c>
      <c r="AY776" s="17" t="s">
        <v>187</v>
      </c>
      <c r="BE776" s="150">
        <f>IF(N776="základní",J776,0)</f>
        <v>0</v>
      </c>
      <c r="BF776" s="150">
        <f>IF(N776="snížená",J776,0)</f>
        <v>0</v>
      </c>
      <c r="BG776" s="150">
        <f>IF(N776="zákl. přenesená",J776,0)</f>
        <v>0</v>
      </c>
      <c r="BH776" s="150">
        <f>IF(N776="sníž. přenesená",J776,0)</f>
        <v>0</v>
      </c>
      <c r="BI776" s="150">
        <f>IF(N776="nulová",J776,0)</f>
        <v>0</v>
      </c>
      <c r="BJ776" s="17" t="s">
        <v>84</v>
      </c>
      <c r="BK776" s="150">
        <f>ROUND(I776*H776,2)</f>
        <v>0</v>
      </c>
      <c r="BL776" s="17" t="s">
        <v>193</v>
      </c>
      <c r="BM776" s="149" t="s">
        <v>3146</v>
      </c>
    </row>
    <row r="777" spans="2:65" s="1" customFormat="1" ht="39">
      <c r="B777" s="32"/>
      <c r="D777" s="151" t="s">
        <v>195</v>
      </c>
      <c r="F777" s="152" t="s">
        <v>772</v>
      </c>
      <c r="I777" s="153"/>
      <c r="L777" s="32"/>
      <c r="M777" s="154"/>
      <c r="T777" s="56"/>
      <c r="AT777" s="17" t="s">
        <v>195</v>
      </c>
      <c r="AU777" s="17" t="s">
        <v>84</v>
      </c>
    </row>
    <row r="778" spans="2:65" s="1" customFormat="1" ht="24.2" customHeight="1">
      <c r="B778" s="32"/>
      <c r="C778" s="175" t="s">
        <v>789</v>
      </c>
      <c r="D778" s="175" t="s">
        <v>338</v>
      </c>
      <c r="E778" s="176" t="s">
        <v>790</v>
      </c>
      <c r="F778" s="177" t="s">
        <v>791</v>
      </c>
      <c r="G778" s="178" t="s">
        <v>397</v>
      </c>
      <c r="H778" s="179">
        <v>132.30000000000001</v>
      </c>
      <c r="I778" s="180"/>
      <c r="J778" s="181">
        <f>ROUND(I778*H778,2)</f>
        <v>0</v>
      </c>
      <c r="K778" s="182"/>
      <c r="L778" s="183"/>
      <c r="M778" s="184" t="s">
        <v>1</v>
      </c>
      <c r="N778" s="185" t="s">
        <v>39</v>
      </c>
      <c r="P778" s="147">
        <f>O778*H778</f>
        <v>0</v>
      </c>
      <c r="Q778" s="147">
        <v>0</v>
      </c>
      <c r="R778" s="147">
        <f>Q778*H778</f>
        <v>0</v>
      </c>
      <c r="S778" s="147">
        <v>0</v>
      </c>
      <c r="T778" s="148">
        <f>S778*H778</f>
        <v>0</v>
      </c>
      <c r="AR778" s="149" t="s">
        <v>242</v>
      </c>
      <c r="AT778" s="149" t="s">
        <v>338</v>
      </c>
      <c r="AU778" s="149" t="s">
        <v>84</v>
      </c>
      <c r="AY778" s="17" t="s">
        <v>187</v>
      </c>
      <c r="BE778" s="150">
        <f>IF(N778="základní",J778,0)</f>
        <v>0</v>
      </c>
      <c r="BF778" s="150">
        <f>IF(N778="snížená",J778,0)</f>
        <v>0</v>
      </c>
      <c r="BG778" s="150">
        <f>IF(N778="zákl. přenesená",J778,0)</f>
        <v>0</v>
      </c>
      <c r="BH778" s="150">
        <f>IF(N778="sníž. přenesená",J778,0)</f>
        <v>0</v>
      </c>
      <c r="BI778" s="150">
        <f>IF(N778="nulová",J778,0)</f>
        <v>0</v>
      </c>
      <c r="BJ778" s="17" t="s">
        <v>84</v>
      </c>
      <c r="BK778" s="150">
        <f>ROUND(I778*H778,2)</f>
        <v>0</v>
      </c>
      <c r="BL778" s="17" t="s">
        <v>193</v>
      </c>
      <c r="BM778" s="149" t="s">
        <v>3147</v>
      </c>
    </row>
    <row r="779" spans="2:65" s="12" customFormat="1" ht="11.25">
      <c r="B779" s="155"/>
      <c r="D779" s="151" t="s">
        <v>197</v>
      </c>
      <c r="E779" s="156" t="s">
        <v>1</v>
      </c>
      <c r="F779" s="157" t="s">
        <v>793</v>
      </c>
      <c r="H779" s="156" t="s">
        <v>1</v>
      </c>
      <c r="I779" s="158"/>
      <c r="L779" s="155"/>
      <c r="M779" s="159"/>
      <c r="T779" s="160"/>
      <c r="AT779" s="156" t="s">
        <v>197</v>
      </c>
      <c r="AU779" s="156" t="s">
        <v>84</v>
      </c>
      <c r="AV779" s="12" t="s">
        <v>80</v>
      </c>
      <c r="AW779" s="12" t="s">
        <v>30</v>
      </c>
      <c r="AX779" s="12" t="s">
        <v>73</v>
      </c>
      <c r="AY779" s="156" t="s">
        <v>187</v>
      </c>
    </row>
    <row r="780" spans="2:65" s="13" customFormat="1" ht="11.25">
      <c r="B780" s="161"/>
      <c r="D780" s="151" t="s">
        <v>197</v>
      </c>
      <c r="E780" s="162" t="s">
        <v>1</v>
      </c>
      <c r="F780" s="163" t="s">
        <v>794</v>
      </c>
      <c r="H780" s="164">
        <v>132.30000000000001</v>
      </c>
      <c r="I780" s="165"/>
      <c r="L780" s="161"/>
      <c r="M780" s="166"/>
      <c r="T780" s="167"/>
      <c r="AT780" s="162" t="s">
        <v>197</v>
      </c>
      <c r="AU780" s="162" t="s">
        <v>84</v>
      </c>
      <c r="AV780" s="13" t="s">
        <v>84</v>
      </c>
      <c r="AW780" s="13" t="s">
        <v>30</v>
      </c>
      <c r="AX780" s="13" t="s">
        <v>73</v>
      </c>
      <c r="AY780" s="162" t="s">
        <v>187</v>
      </c>
    </row>
    <row r="781" spans="2:65" s="14" customFormat="1" ht="11.25">
      <c r="B781" s="168"/>
      <c r="D781" s="151" t="s">
        <v>197</v>
      </c>
      <c r="E781" s="169" t="s">
        <v>1</v>
      </c>
      <c r="F781" s="170" t="s">
        <v>202</v>
      </c>
      <c r="H781" s="171">
        <v>132.30000000000001</v>
      </c>
      <c r="I781" s="172"/>
      <c r="L781" s="168"/>
      <c r="M781" s="173"/>
      <c r="T781" s="174"/>
      <c r="AT781" s="169" t="s">
        <v>197</v>
      </c>
      <c r="AU781" s="169" t="s">
        <v>84</v>
      </c>
      <c r="AV781" s="14" t="s">
        <v>193</v>
      </c>
      <c r="AW781" s="14" t="s">
        <v>30</v>
      </c>
      <c r="AX781" s="14" t="s">
        <v>80</v>
      </c>
      <c r="AY781" s="169" t="s">
        <v>187</v>
      </c>
    </row>
    <row r="782" spans="2:65" s="1" customFormat="1" ht="24.2" customHeight="1">
      <c r="B782" s="32"/>
      <c r="C782" s="175" t="s">
        <v>795</v>
      </c>
      <c r="D782" s="175" t="s">
        <v>338</v>
      </c>
      <c r="E782" s="176" t="s">
        <v>796</v>
      </c>
      <c r="F782" s="177" t="s">
        <v>797</v>
      </c>
      <c r="G782" s="178" t="s">
        <v>397</v>
      </c>
      <c r="H782" s="179">
        <v>484.68</v>
      </c>
      <c r="I782" s="180"/>
      <c r="J782" s="181">
        <f>ROUND(I782*H782,2)</f>
        <v>0</v>
      </c>
      <c r="K782" s="182"/>
      <c r="L782" s="183"/>
      <c r="M782" s="184" t="s">
        <v>1</v>
      </c>
      <c r="N782" s="185" t="s">
        <v>39</v>
      </c>
      <c r="P782" s="147">
        <f>O782*H782</f>
        <v>0</v>
      </c>
      <c r="Q782" s="147">
        <v>0</v>
      </c>
      <c r="R782" s="147">
        <f>Q782*H782</f>
        <v>0</v>
      </c>
      <c r="S782" s="147">
        <v>0</v>
      </c>
      <c r="T782" s="148">
        <f>S782*H782</f>
        <v>0</v>
      </c>
      <c r="AR782" s="149" t="s">
        <v>242</v>
      </c>
      <c r="AT782" s="149" t="s">
        <v>338</v>
      </c>
      <c r="AU782" s="149" t="s">
        <v>84</v>
      </c>
      <c r="AY782" s="17" t="s">
        <v>187</v>
      </c>
      <c r="BE782" s="150">
        <f>IF(N782="základní",J782,0)</f>
        <v>0</v>
      </c>
      <c r="BF782" s="150">
        <f>IF(N782="snížená",J782,0)</f>
        <v>0</v>
      </c>
      <c r="BG782" s="150">
        <f>IF(N782="zákl. přenesená",J782,0)</f>
        <v>0</v>
      </c>
      <c r="BH782" s="150">
        <f>IF(N782="sníž. přenesená",J782,0)</f>
        <v>0</v>
      </c>
      <c r="BI782" s="150">
        <f>IF(N782="nulová",J782,0)</f>
        <v>0</v>
      </c>
      <c r="BJ782" s="17" t="s">
        <v>84</v>
      </c>
      <c r="BK782" s="150">
        <f>ROUND(I782*H782,2)</f>
        <v>0</v>
      </c>
      <c r="BL782" s="17" t="s">
        <v>193</v>
      </c>
      <c r="BM782" s="149" t="s">
        <v>3148</v>
      </c>
    </row>
    <row r="783" spans="2:65" s="12" customFormat="1" ht="11.25">
      <c r="B783" s="155"/>
      <c r="D783" s="151" t="s">
        <v>197</v>
      </c>
      <c r="E783" s="156" t="s">
        <v>1</v>
      </c>
      <c r="F783" s="157" t="s">
        <v>799</v>
      </c>
      <c r="H783" s="156" t="s">
        <v>1</v>
      </c>
      <c r="I783" s="158"/>
      <c r="L783" s="155"/>
      <c r="M783" s="159"/>
      <c r="T783" s="160"/>
      <c r="AT783" s="156" t="s">
        <v>197</v>
      </c>
      <c r="AU783" s="156" t="s">
        <v>84</v>
      </c>
      <c r="AV783" s="12" t="s">
        <v>80</v>
      </c>
      <c r="AW783" s="12" t="s">
        <v>30</v>
      </c>
      <c r="AX783" s="12" t="s">
        <v>73</v>
      </c>
      <c r="AY783" s="156" t="s">
        <v>187</v>
      </c>
    </row>
    <row r="784" spans="2:65" s="13" customFormat="1" ht="11.25">
      <c r="B784" s="161"/>
      <c r="D784" s="151" t="s">
        <v>197</v>
      </c>
      <c r="E784" s="162" t="s">
        <v>1</v>
      </c>
      <c r="F784" s="163" t="s">
        <v>800</v>
      </c>
      <c r="H784" s="164">
        <v>484.68</v>
      </c>
      <c r="I784" s="165"/>
      <c r="L784" s="161"/>
      <c r="M784" s="166"/>
      <c r="T784" s="167"/>
      <c r="AT784" s="162" t="s">
        <v>197</v>
      </c>
      <c r="AU784" s="162" t="s">
        <v>84</v>
      </c>
      <c r="AV784" s="13" t="s">
        <v>84</v>
      </c>
      <c r="AW784" s="13" t="s">
        <v>30</v>
      </c>
      <c r="AX784" s="13" t="s">
        <v>73</v>
      </c>
      <c r="AY784" s="162" t="s">
        <v>187</v>
      </c>
    </row>
    <row r="785" spans="2:65" s="14" customFormat="1" ht="11.25">
      <c r="B785" s="168"/>
      <c r="D785" s="151" t="s">
        <v>197</v>
      </c>
      <c r="E785" s="169" t="s">
        <v>1</v>
      </c>
      <c r="F785" s="170" t="s">
        <v>202</v>
      </c>
      <c r="H785" s="171">
        <v>484.68</v>
      </c>
      <c r="I785" s="172"/>
      <c r="L785" s="168"/>
      <c r="M785" s="173"/>
      <c r="T785" s="174"/>
      <c r="AT785" s="169" t="s">
        <v>197</v>
      </c>
      <c r="AU785" s="169" t="s">
        <v>84</v>
      </c>
      <c r="AV785" s="14" t="s">
        <v>193</v>
      </c>
      <c r="AW785" s="14" t="s">
        <v>30</v>
      </c>
      <c r="AX785" s="14" t="s">
        <v>80</v>
      </c>
      <c r="AY785" s="169" t="s">
        <v>187</v>
      </c>
    </row>
    <row r="786" spans="2:65" s="1" customFormat="1" ht="24.2" customHeight="1">
      <c r="B786" s="32"/>
      <c r="C786" s="175" t="s">
        <v>801</v>
      </c>
      <c r="D786" s="175" t="s">
        <v>338</v>
      </c>
      <c r="E786" s="176" t="s">
        <v>802</v>
      </c>
      <c r="F786" s="177" t="s">
        <v>803</v>
      </c>
      <c r="G786" s="178" t="s">
        <v>397</v>
      </c>
      <c r="H786" s="179">
        <v>206.714</v>
      </c>
      <c r="I786" s="180"/>
      <c r="J786" s="181">
        <f>ROUND(I786*H786,2)</f>
        <v>0</v>
      </c>
      <c r="K786" s="182"/>
      <c r="L786" s="183"/>
      <c r="M786" s="184" t="s">
        <v>1</v>
      </c>
      <c r="N786" s="185" t="s">
        <v>39</v>
      </c>
      <c r="P786" s="147">
        <f>O786*H786</f>
        <v>0</v>
      </c>
      <c r="Q786" s="147">
        <v>0</v>
      </c>
      <c r="R786" s="147">
        <f>Q786*H786</f>
        <v>0</v>
      </c>
      <c r="S786" s="147">
        <v>0</v>
      </c>
      <c r="T786" s="148">
        <f>S786*H786</f>
        <v>0</v>
      </c>
      <c r="AR786" s="149" t="s">
        <v>242</v>
      </c>
      <c r="AT786" s="149" t="s">
        <v>338</v>
      </c>
      <c r="AU786" s="149" t="s">
        <v>84</v>
      </c>
      <c r="AY786" s="17" t="s">
        <v>187</v>
      </c>
      <c r="BE786" s="150">
        <f>IF(N786="základní",J786,0)</f>
        <v>0</v>
      </c>
      <c r="BF786" s="150">
        <f>IF(N786="snížená",J786,0)</f>
        <v>0</v>
      </c>
      <c r="BG786" s="150">
        <f>IF(N786="zákl. přenesená",J786,0)</f>
        <v>0</v>
      </c>
      <c r="BH786" s="150">
        <f>IF(N786="sníž. přenesená",J786,0)</f>
        <v>0</v>
      </c>
      <c r="BI786" s="150">
        <f>IF(N786="nulová",J786,0)</f>
        <v>0</v>
      </c>
      <c r="BJ786" s="17" t="s">
        <v>84</v>
      </c>
      <c r="BK786" s="150">
        <f>ROUND(I786*H786,2)</f>
        <v>0</v>
      </c>
      <c r="BL786" s="17" t="s">
        <v>193</v>
      </c>
      <c r="BM786" s="149" t="s">
        <v>3149</v>
      </c>
    </row>
    <row r="787" spans="2:65" s="12" customFormat="1" ht="11.25">
      <c r="B787" s="155"/>
      <c r="D787" s="151" t="s">
        <v>197</v>
      </c>
      <c r="E787" s="156" t="s">
        <v>1</v>
      </c>
      <c r="F787" s="157" t="s">
        <v>805</v>
      </c>
      <c r="H787" s="156" t="s">
        <v>1</v>
      </c>
      <c r="I787" s="158"/>
      <c r="L787" s="155"/>
      <c r="M787" s="159"/>
      <c r="T787" s="160"/>
      <c r="AT787" s="156" t="s">
        <v>197</v>
      </c>
      <c r="AU787" s="156" t="s">
        <v>84</v>
      </c>
      <c r="AV787" s="12" t="s">
        <v>80</v>
      </c>
      <c r="AW787" s="12" t="s">
        <v>30</v>
      </c>
      <c r="AX787" s="12" t="s">
        <v>73</v>
      </c>
      <c r="AY787" s="156" t="s">
        <v>187</v>
      </c>
    </row>
    <row r="788" spans="2:65" s="13" customFormat="1" ht="11.25">
      <c r="B788" s="161"/>
      <c r="D788" s="151" t="s">
        <v>197</v>
      </c>
      <c r="E788" s="162" t="s">
        <v>1</v>
      </c>
      <c r="F788" s="163" t="s">
        <v>806</v>
      </c>
      <c r="H788" s="164">
        <v>206.714</v>
      </c>
      <c r="I788" s="165"/>
      <c r="L788" s="161"/>
      <c r="M788" s="166"/>
      <c r="T788" s="167"/>
      <c r="AT788" s="162" t="s">
        <v>197</v>
      </c>
      <c r="AU788" s="162" t="s">
        <v>84</v>
      </c>
      <c r="AV788" s="13" t="s">
        <v>84</v>
      </c>
      <c r="AW788" s="13" t="s">
        <v>30</v>
      </c>
      <c r="AX788" s="13" t="s">
        <v>73</v>
      </c>
      <c r="AY788" s="162" t="s">
        <v>187</v>
      </c>
    </row>
    <row r="789" spans="2:65" s="14" customFormat="1" ht="11.25">
      <c r="B789" s="168"/>
      <c r="D789" s="151" t="s">
        <v>197</v>
      </c>
      <c r="E789" s="169" t="s">
        <v>1</v>
      </c>
      <c r="F789" s="170" t="s">
        <v>202</v>
      </c>
      <c r="H789" s="171">
        <v>206.714</v>
      </c>
      <c r="I789" s="172"/>
      <c r="L789" s="168"/>
      <c r="M789" s="173"/>
      <c r="T789" s="174"/>
      <c r="AT789" s="169" t="s">
        <v>197</v>
      </c>
      <c r="AU789" s="169" t="s">
        <v>84</v>
      </c>
      <c r="AV789" s="14" t="s">
        <v>193</v>
      </c>
      <c r="AW789" s="14" t="s">
        <v>30</v>
      </c>
      <c r="AX789" s="14" t="s">
        <v>80</v>
      </c>
      <c r="AY789" s="169" t="s">
        <v>187</v>
      </c>
    </row>
    <row r="790" spans="2:65" s="1" customFormat="1" ht="24.2" customHeight="1">
      <c r="B790" s="32"/>
      <c r="C790" s="175" t="s">
        <v>807</v>
      </c>
      <c r="D790" s="175" t="s">
        <v>338</v>
      </c>
      <c r="E790" s="176" t="s">
        <v>808</v>
      </c>
      <c r="F790" s="177" t="s">
        <v>809</v>
      </c>
      <c r="G790" s="178" t="s">
        <v>397</v>
      </c>
      <c r="H790" s="179">
        <v>42.719000000000001</v>
      </c>
      <c r="I790" s="180"/>
      <c r="J790" s="181">
        <f>ROUND(I790*H790,2)</f>
        <v>0</v>
      </c>
      <c r="K790" s="182"/>
      <c r="L790" s="183"/>
      <c r="M790" s="184" t="s">
        <v>1</v>
      </c>
      <c r="N790" s="185" t="s">
        <v>39</v>
      </c>
      <c r="P790" s="147">
        <f>O790*H790</f>
        <v>0</v>
      </c>
      <c r="Q790" s="147">
        <v>0</v>
      </c>
      <c r="R790" s="147">
        <f>Q790*H790</f>
        <v>0</v>
      </c>
      <c r="S790" s="147">
        <v>0</v>
      </c>
      <c r="T790" s="148">
        <f>S790*H790</f>
        <v>0</v>
      </c>
      <c r="AR790" s="149" t="s">
        <v>242</v>
      </c>
      <c r="AT790" s="149" t="s">
        <v>338</v>
      </c>
      <c r="AU790" s="149" t="s">
        <v>84</v>
      </c>
      <c r="AY790" s="17" t="s">
        <v>187</v>
      </c>
      <c r="BE790" s="150">
        <f>IF(N790="základní",J790,0)</f>
        <v>0</v>
      </c>
      <c r="BF790" s="150">
        <f>IF(N790="snížená",J790,0)</f>
        <v>0</v>
      </c>
      <c r="BG790" s="150">
        <f>IF(N790="zákl. přenesená",J790,0)</f>
        <v>0</v>
      </c>
      <c r="BH790" s="150">
        <f>IF(N790="sníž. přenesená",J790,0)</f>
        <v>0</v>
      </c>
      <c r="BI790" s="150">
        <f>IF(N790="nulová",J790,0)</f>
        <v>0</v>
      </c>
      <c r="BJ790" s="17" t="s">
        <v>84</v>
      </c>
      <c r="BK790" s="150">
        <f>ROUND(I790*H790,2)</f>
        <v>0</v>
      </c>
      <c r="BL790" s="17" t="s">
        <v>193</v>
      </c>
      <c r="BM790" s="149" t="s">
        <v>3150</v>
      </c>
    </row>
    <row r="791" spans="2:65" s="12" customFormat="1" ht="11.25">
      <c r="B791" s="155"/>
      <c r="D791" s="151" t="s">
        <v>197</v>
      </c>
      <c r="E791" s="156" t="s">
        <v>1</v>
      </c>
      <c r="F791" s="157" t="s">
        <v>811</v>
      </c>
      <c r="H791" s="156" t="s">
        <v>1</v>
      </c>
      <c r="I791" s="158"/>
      <c r="L791" s="155"/>
      <c r="M791" s="159"/>
      <c r="T791" s="160"/>
      <c r="AT791" s="156" t="s">
        <v>197</v>
      </c>
      <c r="AU791" s="156" t="s">
        <v>84</v>
      </c>
      <c r="AV791" s="12" t="s">
        <v>80</v>
      </c>
      <c r="AW791" s="12" t="s">
        <v>30</v>
      </c>
      <c r="AX791" s="12" t="s">
        <v>73</v>
      </c>
      <c r="AY791" s="156" t="s">
        <v>187</v>
      </c>
    </row>
    <row r="792" spans="2:65" s="13" customFormat="1" ht="11.25">
      <c r="B792" s="161"/>
      <c r="D792" s="151" t="s">
        <v>197</v>
      </c>
      <c r="E792" s="162" t="s">
        <v>1</v>
      </c>
      <c r="F792" s="163" t="s">
        <v>812</v>
      </c>
      <c r="H792" s="164">
        <v>42.719000000000001</v>
      </c>
      <c r="I792" s="165"/>
      <c r="L792" s="161"/>
      <c r="M792" s="166"/>
      <c r="T792" s="167"/>
      <c r="AT792" s="162" t="s">
        <v>197</v>
      </c>
      <c r="AU792" s="162" t="s">
        <v>84</v>
      </c>
      <c r="AV792" s="13" t="s">
        <v>84</v>
      </c>
      <c r="AW792" s="13" t="s">
        <v>30</v>
      </c>
      <c r="AX792" s="13" t="s">
        <v>73</v>
      </c>
      <c r="AY792" s="162" t="s">
        <v>187</v>
      </c>
    </row>
    <row r="793" spans="2:65" s="14" customFormat="1" ht="11.25">
      <c r="B793" s="168"/>
      <c r="D793" s="151" t="s">
        <v>197</v>
      </c>
      <c r="E793" s="169" t="s">
        <v>1</v>
      </c>
      <c r="F793" s="170" t="s">
        <v>202</v>
      </c>
      <c r="H793" s="171">
        <v>42.719000000000001</v>
      </c>
      <c r="I793" s="172"/>
      <c r="L793" s="168"/>
      <c r="M793" s="173"/>
      <c r="T793" s="174"/>
      <c r="AT793" s="169" t="s">
        <v>197</v>
      </c>
      <c r="AU793" s="169" t="s">
        <v>84</v>
      </c>
      <c r="AV793" s="14" t="s">
        <v>193</v>
      </c>
      <c r="AW793" s="14" t="s">
        <v>30</v>
      </c>
      <c r="AX793" s="14" t="s">
        <v>80</v>
      </c>
      <c r="AY793" s="169" t="s">
        <v>187</v>
      </c>
    </row>
    <row r="794" spans="2:65" s="1" customFormat="1" ht="24.2" customHeight="1">
      <c r="B794" s="32"/>
      <c r="C794" s="175" t="s">
        <v>813</v>
      </c>
      <c r="D794" s="175" t="s">
        <v>338</v>
      </c>
      <c r="E794" s="176" t="s">
        <v>814</v>
      </c>
      <c r="F794" s="177" t="s">
        <v>815</v>
      </c>
      <c r="G794" s="178" t="s">
        <v>397</v>
      </c>
      <c r="H794" s="179">
        <v>31.693999999999999</v>
      </c>
      <c r="I794" s="180"/>
      <c r="J794" s="181">
        <f>ROUND(I794*H794,2)</f>
        <v>0</v>
      </c>
      <c r="K794" s="182"/>
      <c r="L794" s="183"/>
      <c r="M794" s="184" t="s">
        <v>1</v>
      </c>
      <c r="N794" s="185" t="s">
        <v>39</v>
      </c>
      <c r="P794" s="147">
        <f>O794*H794</f>
        <v>0</v>
      </c>
      <c r="Q794" s="147">
        <v>0</v>
      </c>
      <c r="R794" s="147">
        <f>Q794*H794</f>
        <v>0</v>
      </c>
      <c r="S794" s="147">
        <v>0</v>
      </c>
      <c r="T794" s="148">
        <f>S794*H794</f>
        <v>0</v>
      </c>
      <c r="AR794" s="149" t="s">
        <v>242</v>
      </c>
      <c r="AT794" s="149" t="s">
        <v>338</v>
      </c>
      <c r="AU794" s="149" t="s">
        <v>84</v>
      </c>
      <c r="AY794" s="17" t="s">
        <v>187</v>
      </c>
      <c r="BE794" s="150">
        <f>IF(N794="základní",J794,0)</f>
        <v>0</v>
      </c>
      <c r="BF794" s="150">
        <f>IF(N794="snížená",J794,0)</f>
        <v>0</v>
      </c>
      <c r="BG794" s="150">
        <f>IF(N794="zákl. přenesená",J794,0)</f>
        <v>0</v>
      </c>
      <c r="BH794" s="150">
        <f>IF(N794="sníž. přenesená",J794,0)</f>
        <v>0</v>
      </c>
      <c r="BI794" s="150">
        <f>IF(N794="nulová",J794,0)</f>
        <v>0</v>
      </c>
      <c r="BJ794" s="17" t="s">
        <v>84</v>
      </c>
      <c r="BK794" s="150">
        <f>ROUND(I794*H794,2)</f>
        <v>0</v>
      </c>
      <c r="BL794" s="17" t="s">
        <v>193</v>
      </c>
      <c r="BM794" s="149" t="s">
        <v>3151</v>
      </c>
    </row>
    <row r="795" spans="2:65" s="12" customFormat="1" ht="11.25">
      <c r="B795" s="155"/>
      <c r="D795" s="151" t="s">
        <v>197</v>
      </c>
      <c r="E795" s="156" t="s">
        <v>1</v>
      </c>
      <c r="F795" s="157" t="s">
        <v>817</v>
      </c>
      <c r="H795" s="156" t="s">
        <v>1</v>
      </c>
      <c r="I795" s="158"/>
      <c r="L795" s="155"/>
      <c r="M795" s="159"/>
      <c r="T795" s="160"/>
      <c r="AT795" s="156" t="s">
        <v>197</v>
      </c>
      <c r="AU795" s="156" t="s">
        <v>84</v>
      </c>
      <c r="AV795" s="12" t="s">
        <v>80</v>
      </c>
      <c r="AW795" s="12" t="s">
        <v>30</v>
      </c>
      <c r="AX795" s="12" t="s">
        <v>73</v>
      </c>
      <c r="AY795" s="156" t="s">
        <v>187</v>
      </c>
    </row>
    <row r="796" spans="2:65" s="13" customFormat="1" ht="11.25">
      <c r="B796" s="161"/>
      <c r="D796" s="151" t="s">
        <v>197</v>
      </c>
      <c r="E796" s="162" t="s">
        <v>1</v>
      </c>
      <c r="F796" s="163" t="s">
        <v>818</v>
      </c>
      <c r="H796" s="164">
        <v>31.693999999999999</v>
      </c>
      <c r="I796" s="165"/>
      <c r="L796" s="161"/>
      <c r="M796" s="166"/>
      <c r="T796" s="167"/>
      <c r="AT796" s="162" t="s">
        <v>197</v>
      </c>
      <c r="AU796" s="162" t="s">
        <v>84</v>
      </c>
      <c r="AV796" s="13" t="s">
        <v>84</v>
      </c>
      <c r="AW796" s="13" t="s">
        <v>30</v>
      </c>
      <c r="AX796" s="13" t="s">
        <v>73</v>
      </c>
      <c r="AY796" s="162" t="s">
        <v>187</v>
      </c>
    </row>
    <row r="797" spans="2:65" s="14" customFormat="1" ht="11.25">
      <c r="B797" s="168"/>
      <c r="D797" s="151" t="s">
        <v>197</v>
      </c>
      <c r="E797" s="169" t="s">
        <v>1</v>
      </c>
      <c r="F797" s="170" t="s">
        <v>202</v>
      </c>
      <c r="H797" s="171">
        <v>31.693999999999999</v>
      </c>
      <c r="I797" s="172"/>
      <c r="L797" s="168"/>
      <c r="M797" s="173"/>
      <c r="T797" s="174"/>
      <c r="AT797" s="169" t="s">
        <v>197</v>
      </c>
      <c r="AU797" s="169" t="s">
        <v>84</v>
      </c>
      <c r="AV797" s="14" t="s">
        <v>193</v>
      </c>
      <c r="AW797" s="14" t="s">
        <v>30</v>
      </c>
      <c r="AX797" s="14" t="s">
        <v>80</v>
      </c>
      <c r="AY797" s="169" t="s">
        <v>187</v>
      </c>
    </row>
    <row r="798" spans="2:65" s="1" customFormat="1" ht="33" customHeight="1">
      <c r="B798" s="32"/>
      <c r="C798" s="137" t="s">
        <v>819</v>
      </c>
      <c r="D798" s="137" t="s">
        <v>189</v>
      </c>
      <c r="E798" s="138" t="s">
        <v>820</v>
      </c>
      <c r="F798" s="139" t="s">
        <v>821</v>
      </c>
      <c r="G798" s="140" t="s">
        <v>245</v>
      </c>
      <c r="H798" s="141">
        <v>681.11800000000005</v>
      </c>
      <c r="I798" s="142"/>
      <c r="J798" s="143">
        <f>ROUND(I798*H798,2)</f>
        <v>0</v>
      </c>
      <c r="K798" s="144"/>
      <c r="L798" s="32"/>
      <c r="M798" s="145" t="s">
        <v>1</v>
      </c>
      <c r="N798" s="146" t="s">
        <v>39</v>
      </c>
      <c r="P798" s="147">
        <f>O798*H798</f>
        <v>0</v>
      </c>
      <c r="Q798" s="147">
        <v>0</v>
      </c>
      <c r="R798" s="147">
        <f>Q798*H798</f>
        <v>0</v>
      </c>
      <c r="S798" s="147">
        <v>0</v>
      </c>
      <c r="T798" s="148">
        <f>S798*H798</f>
        <v>0</v>
      </c>
      <c r="AR798" s="149" t="s">
        <v>193</v>
      </c>
      <c r="AT798" s="149" t="s">
        <v>189</v>
      </c>
      <c r="AU798" s="149" t="s">
        <v>84</v>
      </c>
      <c r="AY798" s="17" t="s">
        <v>187</v>
      </c>
      <c r="BE798" s="150">
        <f>IF(N798="základní",J798,0)</f>
        <v>0</v>
      </c>
      <c r="BF798" s="150">
        <f>IF(N798="snížená",J798,0)</f>
        <v>0</v>
      </c>
      <c r="BG798" s="150">
        <f>IF(N798="zákl. přenesená",J798,0)</f>
        <v>0</v>
      </c>
      <c r="BH798" s="150">
        <f>IF(N798="sníž. přenesená",J798,0)</f>
        <v>0</v>
      </c>
      <c r="BI798" s="150">
        <f>IF(N798="nulová",J798,0)</f>
        <v>0</v>
      </c>
      <c r="BJ798" s="17" t="s">
        <v>84</v>
      </c>
      <c r="BK798" s="150">
        <f>ROUND(I798*H798,2)</f>
        <v>0</v>
      </c>
      <c r="BL798" s="17" t="s">
        <v>193</v>
      </c>
      <c r="BM798" s="149" t="s">
        <v>3152</v>
      </c>
    </row>
    <row r="799" spans="2:65" s="12" customFormat="1" ht="11.25">
      <c r="B799" s="155"/>
      <c r="D799" s="151" t="s">
        <v>197</v>
      </c>
      <c r="E799" s="156" t="s">
        <v>1</v>
      </c>
      <c r="F799" s="157" t="s">
        <v>207</v>
      </c>
      <c r="H799" s="156" t="s">
        <v>1</v>
      </c>
      <c r="I799" s="158"/>
      <c r="L799" s="155"/>
      <c r="M799" s="159"/>
      <c r="T799" s="160"/>
      <c r="AT799" s="156" t="s">
        <v>197</v>
      </c>
      <c r="AU799" s="156" t="s">
        <v>84</v>
      </c>
      <c r="AV799" s="12" t="s">
        <v>80</v>
      </c>
      <c r="AW799" s="12" t="s">
        <v>30</v>
      </c>
      <c r="AX799" s="12" t="s">
        <v>73</v>
      </c>
      <c r="AY799" s="156" t="s">
        <v>187</v>
      </c>
    </row>
    <row r="800" spans="2:65" s="13" customFormat="1" ht="11.25">
      <c r="B800" s="161"/>
      <c r="D800" s="151" t="s">
        <v>197</v>
      </c>
      <c r="E800" s="162" t="s">
        <v>1</v>
      </c>
      <c r="F800" s="163" t="s">
        <v>706</v>
      </c>
      <c r="H800" s="164">
        <v>679.88</v>
      </c>
      <c r="I800" s="165"/>
      <c r="L800" s="161"/>
      <c r="M800" s="166"/>
      <c r="T800" s="167"/>
      <c r="AT800" s="162" t="s">
        <v>197</v>
      </c>
      <c r="AU800" s="162" t="s">
        <v>84</v>
      </c>
      <c r="AV800" s="13" t="s">
        <v>84</v>
      </c>
      <c r="AW800" s="13" t="s">
        <v>30</v>
      </c>
      <c r="AX800" s="13" t="s">
        <v>73</v>
      </c>
      <c r="AY800" s="162" t="s">
        <v>187</v>
      </c>
    </row>
    <row r="801" spans="2:51" s="13" customFormat="1" ht="11.25">
      <c r="B801" s="161"/>
      <c r="D801" s="151" t="s">
        <v>197</v>
      </c>
      <c r="E801" s="162" t="s">
        <v>1</v>
      </c>
      <c r="F801" s="163" t="s">
        <v>707</v>
      </c>
      <c r="H801" s="164">
        <v>23.062999999999999</v>
      </c>
      <c r="I801" s="165"/>
      <c r="L801" s="161"/>
      <c r="M801" s="166"/>
      <c r="T801" s="167"/>
      <c r="AT801" s="162" t="s">
        <v>197</v>
      </c>
      <c r="AU801" s="162" t="s">
        <v>84</v>
      </c>
      <c r="AV801" s="13" t="s">
        <v>84</v>
      </c>
      <c r="AW801" s="13" t="s">
        <v>30</v>
      </c>
      <c r="AX801" s="13" t="s">
        <v>73</v>
      </c>
      <c r="AY801" s="162" t="s">
        <v>187</v>
      </c>
    </row>
    <row r="802" spans="2:51" s="13" customFormat="1" ht="11.25">
      <c r="B802" s="161"/>
      <c r="D802" s="151" t="s">
        <v>197</v>
      </c>
      <c r="E802" s="162" t="s">
        <v>1</v>
      </c>
      <c r="F802" s="163" t="s">
        <v>708</v>
      </c>
      <c r="H802" s="164">
        <v>-6.3040000000000003</v>
      </c>
      <c r="I802" s="165"/>
      <c r="L802" s="161"/>
      <c r="M802" s="166"/>
      <c r="T802" s="167"/>
      <c r="AT802" s="162" t="s">
        <v>197</v>
      </c>
      <c r="AU802" s="162" t="s">
        <v>84</v>
      </c>
      <c r="AV802" s="13" t="s">
        <v>84</v>
      </c>
      <c r="AW802" s="13" t="s">
        <v>30</v>
      </c>
      <c r="AX802" s="13" t="s">
        <v>73</v>
      </c>
      <c r="AY802" s="162" t="s">
        <v>187</v>
      </c>
    </row>
    <row r="803" spans="2:51" s="13" customFormat="1" ht="11.25">
      <c r="B803" s="161"/>
      <c r="D803" s="151" t="s">
        <v>197</v>
      </c>
      <c r="E803" s="162" t="s">
        <v>1</v>
      </c>
      <c r="F803" s="163" t="s">
        <v>709</v>
      </c>
      <c r="H803" s="164">
        <v>-6.875</v>
      </c>
      <c r="I803" s="165"/>
      <c r="L803" s="161"/>
      <c r="M803" s="166"/>
      <c r="T803" s="167"/>
      <c r="AT803" s="162" t="s">
        <v>197</v>
      </c>
      <c r="AU803" s="162" t="s">
        <v>84</v>
      </c>
      <c r="AV803" s="13" t="s">
        <v>84</v>
      </c>
      <c r="AW803" s="13" t="s">
        <v>30</v>
      </c>
      <c r="AX803" s="13" t="s">
        <v>73</v>
      </c>
      <c r="AY803" s="162" t="s">
        <v>187</v>
      </c>
    </row>
    <row r="804" spans="2:51" s="13" customFormat="1" ht="11.25">
      <c r="B804" s="161"/>
      <c r="D804" s="151" t="s">
        <v>197</v>
      </c>
      <c r="E804" s="162" t="s">
        <v>1</v>
      </c>
      <c r="F804" s="163" t="s">
        <v>710</v>
      </c>
      <c r="H804" s="164">
        <v>-1.28</v>
      </c>
      <c r="I804" s="165"/>
      <c r="L804" s="161"/>
      <c r="M804" s="166"/>
      <c r="T804" s="167"/>
      <c r="AT804" s="162" t="s">
        <v>197</v>
      </c>
      <c r="AU804" s="162" t="s">
        <v>84</v>
      </c>
      <c r="AV804" s="13" t="s">
        <v>84</v>
      </c>
      <c r="AW804" s="13" t="s">
        <v>30</v>
      </c>
      <c r="AX804" s="13" t="s">
        <v>73</v>
      </c>
      <c r="AY804" s="162" t="s">
        <v>187</v>
      </c>
    </row>
    <row r="805" spans="2:51" s="13" customFormat="1" ht="11.25">
      <c r="B805" s="161"/>
      <c r="D805" s="151" t="s">
        <v>197</v>
      </c>
      <c r="E805" s="162" t="s">
        <v>1</v>
      </c>
      <c r="F805" s="163" t="s">
        <v>711</v>
      </c>
      <c r="H805" s="164">
        <v>-4.68</v>
      </c>
      <c r="I805" s="165"/>
      <c r="L805" s="161"/>
      <c r="M805" s="166"/>
      <c r="T805" s="167"/>
      <c r="AT805" s="162" t="s">
        <v>197</v>
      </c>
      <c r="AU805" s="162" t="s">
        <v>84</v>
      </c>
      <c r="AV805" s="13" t="s">
        <v>84</v>
      </c>
      <c r="AW805" s="13" t="s">
        <v>30</v>
      </c>
      <c r="AX805" s="13" t="s">
        <v>73</v>
      </c>
      <c r="AY805" s="162" t="s">
        <v>187</v>
      </c>
    </row>
    <row r="806" spans="2:51" s="13" customFormat="1" ht="11.25">
      <c r="B806" s="161"/>
      <c r="D806" s="151" t="s">
        <v>197</v>
      </c>
      <c r="E806" s="162" t="s">
        <v>1</v>
      </c>
      <c r="F806" s="163" t="s">
        <v>712</v>
      </c>
      <c r="H806" s="164">
        <v>-16.38</v>
      </c>
      <c r="I806" s="165"/>
      <c r="L806" s="161"/>
      <c r="M806" s="166"/>
      <c r="T806" s="167"/>
      <c r="AT806" s="162" t="s">
        <v>197</v>
      </c>
      <c r="AU806" s="162" t="s">
        <v>84</v>
      </c>
      <c r="AV806" s="13" t="s">
        <v>84</v>
      </c>
      <c r="AW806" s="13" t="s">
        <v>30</v>
      </c>
      <c r="AX806" s="13" t="s">
        <v>73</v>
      </c>
      <c r="AY806" s="162" t="s">
        <v>187</v>
      </c>
    </row>
    <row r="807" spans="2:51" s="13" customFormat="1" ht="11.25">
      <c r="B807" s="161"/>
      <c r="D807" s="151" t="s">
        <v>197</v>
      </c>
      <c r="E807" s="162" t="s">
        <v>1</v>
      </c>
      <c r="F807" s="163" t="s">
        <v>713</v>
      </c>
      <c r="H807" s="164">
        <v>-21.06</v>
      </c>
      <c r="I807" s="165"/>
      <c r="L807" s="161"/>
      <c r="M807" s="166"/>
      <c r="T807" s="167"/>
      <c r="AT807" s="162" t="s">
        <v>197</v>
      </c>
      <c r="AU807" s="162" t="s">
        <v>84</v>
      </c>
      <c r="AV807" s="13" t="s">
        <v>84</v>
      </c>
      <c r="AW807" s="13" t="s">
        <v>30</v>
      </c>
      <c r="AX807" s="13" t="s">
        <v>73</v>
      </c>
      <c r="AY807" s="162" t="s">
        <v>187</v>
      </c>
    </row>
    <row r="808" spans="2:51" s="13" customFormat="1" ht="11.25">
      <c r="B808" s="161"/>
      <c r="D808" s="151" t="s">
        <v>197</v>
      </c>
      <c r="E808" s="162" t="s">
        <v>1</v>
      </c>
      <c r="F808" s="163" t="s">
        <v>714</v>
      </c>
      <c r="H808" s="164">
        <v>-1.08</v>
      </c>
      <c r="I808" s="165"/>
      <c r="L808" s="161"/>
      <c r="M808" s="166"/>
      <c r="T808" s="167"/>
      <c r="AT808" s="162" t="s">
        <v>197</v>
      </c>
      <c r="AU808" s="162" t="s">
        <v>84</v>
      </c>
      <c r="AV808" s="13" t="s">
        <v>84</v>
      </c>
      <c r="AW808" s="13" t="s">
        <v>30</v>
      </c>
      <c r="AX808" s="13" t="s">
        <v>73</v>
      </c>
      <c r="AY808" s="162" t="s">
        <v>187</v>
      </c>
    </row>
    <row r="809" spans="2:51" s="13" customFormat="1" ht="11.25">
      <c r="B809" s="161"/>
      <c r="D809" s="151" t="s">
        <v>197</v>
      </c>
      <c r="E809" s="162" t="s">
        <v>1</v>
      </c>
      <c r="F809" s="163" t="s">
        <v>715</v>
      </c>
      <c r="H809" s="164">
        <v>-1.5</v>
      </c>
      <c r="I809" s="165"/>
      <c r="L809" s="161"/>
      <c r="M809" s="166"/>
      <c r="T809" s="167"/>
      <c r="AT809" s="162" t="s">
        <v>197</v>
      </c>
      <c r="AU809" s="162" t="s">
        <v>84</v>
      </c>
      <c r="AV809" s="13" t="s">
        <v>84</v>
      </c>
      <c r="AW809" s="13" t="s">
        <v>30</v>
      </c>
      <c r="AX809" s="13" t="s">
        <v>73</v>
      </c>
      <c r="AY809" s="162" t="s">
        <v>187</v>
      </c>
    </row>
    <row r="810" spans="2:51" s="13" customFormat="1" ht="11.25">
      <c r="B810" s="161"/>
      <c r="D810" s="151" t="s">
        <v>197</v>
      </c>
      <c r="E810" s="162" t="s">
        <v>1</v>
      </c>
      <c r="F810" s="163" t="s">
        <v>716</v>
      </c>
      <c r="H810" s="164">
        <v>-0.34300000000000003</v>
      </c>
      <c r="I810" s="165"/>
      <c r="L810" s="161"/>
      <c r="M810" s="166"/>
      <c r="T810" s="167"/>
      <c r="AT810" s="162" t="s">
        <v>197</v>
      </c>
      <c r="AU810" s="162" t="s">
        <v>84</v>
      </c>
      <c r="AV810" s="13" t="s">
        <v>84</v>
      </c>
      <c r="AW810" s="13" t="s">
        <v>30</v>
      </c>
      <c r="AX810" s="13" t="s">
        <v>73</v>
      </c>
      <c r="AY810" s="162" t="s">
        <v>187</v>
      </c>
    </row>
    <row r="811" spans="2:51" s="13" customFormat="1" ht="11.25">
      <c r="B811" s="161"/>
      <c r="D811" s="151" t="s">
        <v>197</v>
      </c>
      <c r="E811" s="162" t="s">
        <v>1</v>
      </c>
      <c r="F811" s="163" t="s">
        <v>636</v>
      </c>
      <c r="H811" s="164">
        <v>-2.2000000000000002</v>
      </c>
      <c r="I811" s="165"/>
      <c r="L811" s="161"/>
      <c r="M811" s="166"/>
      <c r="T811" s="167"/>
      <c r="AT811" s="162" t="s">
        <v>197</v>
      </c>
      <c r="AU811" s="162" t="s">
        <v>84</v>
      </c>
      <c r="AV811" s="13" t="s">
        <v>84</v>
      </c>
      <c r="AW811" s="13" t="s">
        <v>30</v>
      </c>
      <c r="AX811" s="13" t="s">
        <v>73</v>
      </c>
      <c r="AY811" s="162" t="s">
        <v>187</v>
      </c>
    </row>
    <row r="812" spans="2:51" s="13" customFormat="1" ht="11.25">
      <c r="B812" s="161"/>
      <c r="D812" s="151" t="s">
        <v>197</v>
      </c>
      <c r="E812" s="162" t="s">
        <v>1</v>
      </c>
      <c r="F812" s="163" t="s">
        <v>717</v>
      </c>
      <c r="H812" s="164">
        <v>8</v>
      </c>
      <c r="I812" s="165"/>
      <c r="L812" s="161"/>
      <c r="M812" s="166"/>
      <c r="T812" s="167"/>
      <c r="AT812" s="162" t="s">
        <v>197</v>
      </c>
      <c r="AU812" s="162" t="s">
        <v>84</v>
      </c>
      <c r="AV812" s="13" t="s">
        <v>84</v>
      </c>
      <c r="AW812" s="13" t="s">
        <v>30</v>
      </c>
      <c r="AX812" s="13" t="s">
        <v>73</v>
      </c>
      <c r="AY812" s="162" t="s">
        <v>187</v>
      </c>
    </row>
    <row r="813" spans="2:51" s="13" customFormat="1" ht="11.25">
      <c r="B813" s="161"/>
      <c r="D813" s="151" t="s">
        <v>197</v>
      </c>
      <c r="E813" s="162" t="s">
        <v>1</v>
      </c>
      <c r="F813" s="163" t="s">
        <v>718</v>
      </c>
      <c r="H813" s="164">
        <v>5.4</v>
      </c>
      <c r="I813" s="165"/>
      <c r="L813" s="161"/>
      <c r="M813" s="166"/>
      <c r="T813" s="167"/>
      <c r="AT813" s="162" t="s">
        <v>197</v>
      </c>
      <c r="AU813" s="162" t="s">
        <v>84</v>
      </c>
      <c r="AV813" s="13" t="s">
        <v>84</v>
      </c>
      <c r="AW813" s="13" t="s">
        <v>30</v>
      </c>
      <c r="AX813" s="13" t="s">
        <v>73</v>
      </c>
      <c r="AY813" s="162" t="s">
        <v>187</v>
      </c>
    </row>
    <row r="814" spans="2:51" s="13" customFormat="1" ht="11.25">
      <c r="B814" s="161"/>
      <c r="D814" s="151" t="s">
        <v>197</v>
      </c>
      <c r="E814" s="162" t="s">
        <v>1</v>
      </c>
      <c r="F814" s="163" t="s">
        <v>719</v>
      </c>
      <c r="H814" s="164">
        <v>1.92</v>
      </c>
      <c r="I814" s="165"/>
      <c r="L814" s="161"/>
      <c r="M814" s="166"/>
      <c r="T814" s="167"/>
      <c r="AT814" s="162" t="s">
        <v>197</v>
      </c>
      <c r="AU814" s="162" t="s">
        <v>84</v>
      </c>
      <c r="AV814" s="13" t="s">
        <v>84</v>
      </c>
      <c r="AW814" s="13" t="s">
        <v>30</v>
      </c>
      <c r="AX814" s="13" t="s">
        <v>73</v>
      </c>
      <c r="AY814" s="162" t="s">
        <v>187</v>
      </c>
    </row>
    <row r="815" spans="2:51" s="13" customFormat="1" ht="11.25">
      <c r="B815" s="161"/>
      <c r="D815" s="151" t="s">
        <v>197</v>
      </c>
      <c r="E815" s="162" t="s">
        <v>1</v>
      </c>
      <c r="F815" s="163" t="s">
        <v>720</v>
      </c>
      <c r="H815" s="164">
        <v>3.6</v>
      </c>
      <c r="I815" s="165"/>
      <c r="L815" s="161"/>
      <c r="M815" s="166"/>
      <c r="T815" s="167"/>
      <c r="AT815" s="162" t="s">
        <v>197</v>
      </c>
      <c r="AU815" s="162" t="s">
        <v>84</v>
      </c>
      <c r="AV815" s="13" t="s">
        <v>84</v>
      </c>
      <c r="AW815" s="13" t="s">
        <v>30</v>
      </c>
      <c r="AX815" s="13" t="s">
        <v>73</v>
      </c>
      <c r="AY815" s="162" t="s">
        <v>187</v>
      </c>
    </row>
    <row r="816" spans="2:51" s="13" customFormat="1" ht="11.25">
      <c r="B816" s="161"/>
      <c r="D816" s="151" t="s">
        <v>197</v>
      </c>
      <c r="E816" s="162" t="s">
        <v>1</v>
      </c>
      <c r="F816" s="163" t="s">
        <v>721</v>
      </c>
      <c r="H816" s="164">
        <v>7.92</v>
      </c>
      <c r="I816" s="165"/>
      <c r="L816" s="161"/>
      <c r="M816" s="166"/>
      <c r="T816" s="167"/>
      <c r="AT816" s="162" t="s">
        <v>197</v>
      </c>
      <c r="AU816" s="162" t="s">
        <v>84</v>
      </c>
      <c r="AV816" s="13" t="s">
        <v>84</v>
      </c>
      <c r="AW816" s="13" t="s">
        <v>30</v>
      </c>
      <c r="AX816" s="13" t="s">
        <v>73</v>
      </c>
      <c r="AY816" s="162" t="s">
        <v>187</v>
      </c>
    </row>
    <row r="817" spans="2:65" s="13" customFormat="1" ht="11.25">
      <c r="B817" s="161"/>
      <c r="D817" s="151" t="s">
        <v>197</v>
      </c>
      <c r="E817" s="162" t="s">
        <v>1</v>
      </c>
      <c r="F817" s="163" t="s">
        <v>722</v>
      </c>
      <c r="H817" s="164">
        <v>8.4</v>
      </c>
      <c r="I817" s="165"/>
      <c r="L817" s="161"/>
      <c r="M817" s="166"/>
      <c r="T817" s="167"/>
      <c r="AT817" s="162" t="s">
        <v>197</v>
      </c>
      <c r="AU817" s="162" t="s">
        <v>84</v>
      </c>
      <c r="AV817" s="13" t="s">
        <v>84</v>
      </c>
      <c r="AW817" s="13" t="s">
        <v>30</v>
      </c>
      <c r="AX817" s="13" t="s">
        <v>73</v>
      </c>
      <c r="AY817" s="162" t="s">
        <v>187</v>
      </c>
    </row>
    <row r="818" spans="2:65" s="13" customFormat="1" ht="11.25">
      <c r="B818" s="161"/>
      <c r="D818" s="151" t="s">
        <v>197</v>
      </c>
      <c r="E818" s="162" t="s">
        <v>1</v>
      </c>
      <c r="F818" s="163" t="s">
        <v>723</v>
      </c>
      <c r="H818" s="164">
        <v>1.02</v>
      </c>
      <c r="I818" s="165"/>
      <c r="L818" s="161"/>
      <c r="M818" s="166"/>
      <c r="T818" s="167"/>
      <c r="AT818" s="162" t="s">
        <v>197</v>
      </c>
      <c r="AU818" s="162" t="s">
        <v>84</v>
      </c>
      <c r="AV818" s="13" t="s">
        <v>84</v>
      </c>
      <c r="AW818" s="13" t="s">
        <v>30</v>
      </c>
      <c r="AX818" s="13" t="s">
        <v>73</v>
      </c>
      <c r="AY818" s="162" t="s">
        <v>187</v>
      </c>
    </row>
    <row r="819" spans="2:65" s="13" customFormat="1" ht="11.25">
      <c r="B819" s="161"/>
      <c r="D819" s="151" t="s">
        <v>197</v>
      </c>
      <c r="E819" s="162" t="s">
        <v>1</v>
      </c>
      <c r="F819" s="163" t="s">
        <v>724</v>
      </c>
      <c r="H819" s="164">
        <v>1.24</v>
      </c>
      <c r="I819" s="165"/>
      <c r="L819" s="161"/>
      <c r="M819" s="166"/>
      <c r="T819" s="167"/>
      <c r="AT819" s="162" t="s">
        <v>197</v>
      </c>
      <c r="AU819" s="162" t="s">
        <v>84</v>
      </c>
      <c r="AV819" s="13" t="s">
        <v>84</v>
      </c>
      <c r="AW819" s="13" t="s">
        <v>30</v>
      </c>
      <c r="AX819" s="13" t="s">
        <v>73</v>
      </c>
      <c r="AY819" s="162" t="s">
        <v>187</v>
      </c>
    </row>
    <row r="820" spans="2:65" s="13" customFormat="1" ht="11.25">
      <c r="B820" s="161"/>
      <c r="D820" s="151" t="s">
        <v>197</v>
      </c>
      <c r="E820" s="162" t="s">
        <v>1</v>
      </c>
      <c r="F820" s="163" t="s">
        <v>725</v>
      </c>
      <c r="H820" s="164">
        <v>0.33700000000000002</v>
      </c>
      <c r="I820" s="165"/>
      <c r="L820" s="161"/>
      <c r="M820" s="166"/>
      <c r="T820" s="167"/>
      <c r="AT820" s="162" t="s">
        <v>197</v>
      </c>
      <c r="AU820" s="162" t="s">
        <v>84</v>
      </c>
      <c r="AV820" s="13" t="s">
        <v>84</v>
      </c>
      <c r="AW820" s="13" t="s">
        <v>30</v>
      </c>
      <c r="AX820" s="13" t="s">
        <v>73</v>
      </c>
      <c r="AY820" s="162" t="s">
        <v>187</v>
      </c>
    </row>
    <row r="821" spans="2:65" s="13" customFormat="1" ht="11.25">
      <c r="B821" s="161"/>
      <c r="D821" s="151" t="s">
        <v>197</v>
      </c>
      <c r="E821" s="162" t="s">
        <v>1</v>
      </c>
      <c r="F821" s="163" t="s">
        <v>726</v>
      </c>
      <c r="H821" s="164">
        <v>2.04</v>
      </c>
      <c r="I821" s="165"/>
      <c r="L821" s="161"/>
      <c r="M821" s="166"/>
      <c r="T821" s="167"/>
      <c r="AT821" s="162" t="s">
        <v>197</v>
      </c>
      <c r="AU821" s="162" t="s">
        <v>84</v>
      </c>
      <c r="AV821" s="13" t="s">
        <v>84</v>
      </c>
      <c r="AW821" s="13" t="s">
        <v>30</v>
      </c>
      <c r="AX821" s="13" t="s">
        <v>73</v>
      </c>
      <c r="AY821" s="162" t="s">
        <v>187</v>
      </c>
    </row>
    <row r="822" spans="2:65" s="14" customFormat="1" ht="11.25">
      <c r="B822" s="168"/>
      <c r="D822" s="151" t="s">
        <v>197</v>
      </c>
      <c r="E822" s="169" t="s">
        <v>1</v>
      </c>
      <c r="F822" s="170" t="s">
        <v>202</v>
      </c>
      <c r="H822" s="171">
        <v>681.11799999999994</v>
      </c>
      <c r="I822" s="172"/>
      <c r="L822" s="168"/>
      <c r="M822" s="173"/>
      <c r="T822" s="174"/>
      <c r="AT822" s="169" t="s">
        <v>197</v>
      </c>
      <c r="AU822" s="169" t="s">
        <v>84</v>
      </c>
      <c r="AV822" s="14" t="s">
        <v>193</v>
      </c>
      <c r="AW822" s="14" t="s">
        <v>30</v>
      </c>
      <c r="AX822" s="14" t="s">
        <v>80</v>
      </c>
      <c r="AY822" s="169" t="s">
        <v>187</v>
      </c>
    </row>
    <row r="823" spans="2:65" s="1" customFormat="1" ht="37.9" customHeight="1">
      <c r="B823" s="32"/>
      <c r="C823" s="137" t="s">
        <v>823</v>
      </c>
      <c r="D823" s="137" t="s">
        <v>189</v>
      </c>
      <c r="E823" s="138" t="s">
        <v>824</v>
      </c>
      <c r="F823" s="139" t="s">
        <v>825</v>
      </c>
      <c r="G823" s="140" t="s">
        <v>245</v>
      </c>
      <c r="H823" s="141">
        <v>22.17</v>
      </c>
      <c r="I823" s="142"/>
      <c r="J823" s="143">
        <f>ROUND(I823*H823,2)</f>
        <v>0</v>
      </c>
      <c r="K823" s="144"/>
      <c r="L823" s="32"/>
      <c r="M823" s="145" t="s">
        <v>1</v>
      </c>
      <c r="N823" s="146" t="s">
        <v>39</v>
      </c>
      <c r="P823" s="147">
        <f>O823*H823</f>
        <v>0</v>
      </c>
      <c r="Q823" s="147">
        <v>0</v>
      </c>
      <c r="R823" s="147">
        <f>Q823*H823</f>
        <v>0</v>
      </c>
      <c r="S823" s="147">
        <v>0</v>
      </c>
      <c r="T823" s="148">
        <f>S823*H823</f>
        <v>0</v>
      </c>
      <c r="AR823" s="149" t="s">
        <v>193</v>
      </c>
      <c r="AT823" s="149" t="s">
        <v>189</v>
      </c>
      <c r="AU823" s="149" t="s">
        <v>84</v>
      </c>
      <c r="AY823" s="17" t="s">
        <v>187</v>
      </c>
      <c r="BE823" s="150">
        <f>IF(N823="základní",J823,0)</f>
        <v>0</v>
      </c>
      <c r="BF823" s="150">
        <f>IF(N823="snížená",J823,0)</f>
        <v>0</v>
      </c>
      <c r="BG823" s="150">
        <f>IF(N823="zákl. přenesená",J823,0)</f>
        <v>0</v>
      </c>
      <c r="BH823" s="150">
        <f>IF(N823="sníž. přenesená",J823,0)</f>
        <v>0</v>
      </c>
      <c r="BI823" s="150">
        <f>IF(N823="nulová",J823,0)</f>
        <v>0</v>
      </c>
      <c r="BJ823" s="17" t="s">
        <v>84</v>
      </c>
      <c r="BK823" s="150">
        <f>ROUND(I823*H823,2)</f>
        <v>0</v>
      </c>
      <c r="BL823" s="17" t="s">
        <v>193</v>
      </c>
      <c r="BM823" s="149" t="s">
        <v>3153</v>
      </c>
    </row>
    <row r="824" spans="2:65" s="12" customFormat="1" ht="11.25">
      <c r="B824" s="155"/>
      <c r="D824" s="151" t="s">
        <v>197</v>
      </c>
      <c r="E824" s="156" t="s">
        <v>1</v>
      </c>
      <c r="F824" s="157" t="s">
        <v>207</v>
      </c>
      <c r="H824" s="156" t="s">
        <v>1</v>
      </c>
      <c r="I824" s="158"/>
      <c r="L824" s="155"/>
      <c r="M824" s="159"/>
      <c r="T824" s="160"/>
      <c r="AT824" s="156" t="s">
        <v>197</v>
      </c>
      <c r="AU824" s="156" t="s">
        <v>84</v>
      </c>
      <c r="AV824" s="12" t="s">
        <v>80</v>
      </c>
      <c r="AW824" s="12" t="s">
        <v>30</v>
      </c>
      <c r="AX824" s="12" t="s">
        <v>73</v>
      </c>
      <c r="AY824" s="156" t="s">
        <v>187</v>
      </c>
    </row>
    <row r="825" spans="2:65" s="13" customFormat="1" ht="11.25">
      <c r="B825" s="161"/>
      <c r="D825" s="151" t="s">
        <v>197</v>
      </c>
      <c r="E825" s="162" t="s">
        <v>1</v>
      </c>
      <c r="F825" s="163" t="s">
        <v>827</v>
      </c>
      <c r="H825" s="164">
        <v>22.17</v>
      </c>
      <c r="I825" s="165"/>
      <c r="L825" s="161"/>
      <c r="M825" s="166"/>
      <c r="T825" s="167"/>
      <c r="AT825" s="162" t="s">
        <v>197</v>
      </c>
      <c r="AU825" s="162" t="s">
        <v>84</v>
      </c>
      <c r="AV825" s="13" t="s">
        <v>84</v>
      </c>
      <c r="AW825" s="13" t="s">
        <v>30</v>
      </c>
      <c r="AX825" s="13" t="s">
        <v>73</v>
      </c>
      <c r="AY825" s="162" t="s">
        <v>187</v>
      </c>
    </row>
    <row r="826" spans="2:65" s="14" customFormat="1" ht="11.25">
      <c r="B826" s="168"/>
      <c r="D826" s="151" t="s">
        <v>197</v>
      </c>
      <c r="E826" s="169" t="s">
        <v>1</v>
      </c>
      <c r="F826" s="170" t="s">
        <v>202</v>
      </c>
      <c r="H826" s="171">
        <v>22.17</v>
      </c>
      <c r="I826" s="172"/>
      <c r="L826" s="168"/>
      <c r="M826" s="173"/>
      <c r="T826" s="174"/>
      <c r="AT826" s="169" t="s">
        <v>197</v>
      </c>
      <c r="AU826" s="169" t="s">
        <v>84</v>
      </c>
      <c r="AV826" s="14" t="s">
        <v>193</v>
      </c>
      <c r="AW826" s="14" t="s">
        <v>30</v>
      </c>
      <c r="AX826" s="14" t="s">
        <v>80</v>
      </c>
      <c r="AY826" s="169" t="s">
        <v>187</v>
      </c>
    </row>
    <row r="827" spans="2:65" s="1" customFormat="1" ht="55.5" customHeight="1">
      <c r="B827" s="32"/>
      <c r="C827" s="137" t="s">
        <v>828</v>
      </c>
      <c r="D827" s="137" t="s">
        <v>189</v>
      </c>
      <c r="E827" s="138" t="s">
        <v>829</v>
      </c>
      <c r="F827" s="139" t="s">
        <v>830</v>
      </c>
      <c r="G827" s="140" t="s">
        <v>245</v>
      </c>
      <c r="H827" s="141">
        <v>713.30700000000002</v>
      </c>
      <c r="I827" s="142"/>
      <c r="J827" s="143">
        <f>ROUND(I827*H827,2)</f>
        <v>0</v>
      </c>
      <c r="K827" s="144"/>
      <c r="L827" s="32"/>
      <c r="M827" s="145" t="s">
        <v>1</v>
      </c>
      <c r="N827" s="146" t="s">
        <v>39</v>
      </c>
      <c r="P827" s="147">
        <f>O827*H827</f>
        <v>0</v>
      </c>
      <c r="Q827" s="147">
        <v>0</v>
      </c>
      <c r="R827" s="147">
        <f>Q827*H827</f>
        <v>0</v>
      </c>
      <c r="S827" s="147">
        <v>0</v>
      </c>
      <c r="T827" s="148">
        <f>S827*H827</f>
        <v>0</v>
      </c>
      <c r="AR827" s="149" t="s">
        <v>193</v>
      </c>
      <c r="AT827" s="149" t="s">
        <v>189</v>
      </c>
      <c r="AU827" s="149" t="s">
        <v>84</v>
      </c>
      <c r="AY827" s="17" t="s">
        <v>187</v>
      </c>
      <c r="BE827" s="150">
        <f>IF(N827="základní",J827,0)</f>
        <v>0</v>
      </c>
      <c r="BF827" s="150">
        <f>IF(N827="snížená",J827,0)</f>
        <v>0</v>
      </c>
      <c r="BG827" s="150">
        <f>IF(N827="zákl. přenesená",J827,0)</f>
        <v>0</v>
      </c>
      <c r="BH827" s="150">
        <f>IF(N827="sníž. přenesená",J827,0)</f>
        <v>0</v>
      </c>
      <c r="BI827" s="150">
        <f>IF(N827="nulová",J827,0)</f>
        <v>0</v>
      </c>
      <c r="BJ827" s="17" t="s">
        <v>84</v>
      </c>
      <c r="BK827" s="150">
        <f>ROUND(I827*H827,2)</f>
        <v>0</v>
      </c>
      <c r="BL827" s="17" t="s">
        <v>193</v>
      </c>
      <c r="BM827" s="149" t="s">
        <v>3154</v>
      </c>
    </row>
    <row r="828" spans="2:65" s="12" customFormat="1" ht="11.25">
      <c r="B828" s="155"/>
      <c r="D828" s="151" t="s">
        <v>197</v>
      </c>
      <c r="E828" s="156" t="s">
        <v>1</v>
      </c>
      <c r="F828" s="157" t="s">
        <v>207</v>
      </c>
      <c r="H828" s="156" t="s">
        <v>1</v>
      </c>
      <c r="I828" s="158"/>
      <c r="L828" s="155"/>
      <c r="M828" s="159"/>
      <c r="T828" s="160"/>
      <c r="AT828" s="156" t="s">
        <v>197</v>
      </c>
      <c r="AU828" s="156" t="s">
        <v>84</v>
      </c>
      <c r="AV828" s="12" t="s">
        <v>80</v>
      </c>
      <c r="AW828" s="12" t="s">
        <v>30</v>
      </c>
      <c r="AX828" s="12" t="s">
        <v>73</v>
      </c>
      <c r="AY828" s="156" t="s">
        <v>187</v>
      </c>
    </row>
    <row r="829" spans="2:65" s="13" customFormat="1" ht="11.25">
      <c r="B829" s="161"/>
      <c r="D829" s="151" t="s">
        <v>197</v>
      </c>
      <c r="E829" s="162" t="s">
        <v>1</v>
      </c>
      <c r="F829" s="163" t="s">
        <v>832</v>
      </c>
      <c r="H829" s="164">
        <v>673.2</v>
      </c>
      <c r="I829" s="165"/>
      <c r="L829" s="161"/>
      <c r="M829" s="166"/>
      <c r="T829" s="167"/>
      <c r="AT829" s="162" t="s">
        <v>197</v>
      </c>
      <c r="AU829" s="162" t="s">
        <v>84</v>
      </c>
      <c r="AV829" s="13" t="s">
        <v>84</v>
      </c>
      <c r="AW829" s="13" t="s">
        <v>30</v>
      </c>
      <c r="AX829" s="13" t="s">
        <v>73</v>
      </c>
      <c r="AY829" s="162" t="s">
        <v>187</v>
      </c>
    </row>
    <row r="830" spans="2:65" s="13" customFormat="1" ht="11.25">
      <c r="B830" s="161"/>
      <c r="D830" s="151" t="s">
        <v>197</v>
      </c>
      <c r="E830" s="162" t="s">
        <v>1</v>
      </c>
      <c r="F830" s="163" t="s">
        <v>707</v>
      </c>
      <c r="H830" s="164">
        <v>23.062999999999999</v>
      </c>
      <c r="I830" s="165"/>
      <c r="L830" s="161"/>
      <c r="M830" s="166"/>
      <c r="T830" s="167"/>
      <c r="AT830" s="162" t="s">
        <v>197</v>
      </c>
      <c r="AU830" s="162" t="s">
        <v>84</v>
      </c>
      <c r="AV830" s="13" t="s">
        <v>84</v>
      </c>
      <c r="AW830" s="13" t="s">
        <v>30</v>
      </c>
      <c r="AX830" s="13" t="s">
        <v>73</v>
      </c>
      <c r="AY830" s="162" t="s">
        <v>187</v>
      </c>
    </row>
    <row r="831" spans="2:65" s="13" customFormat="1" ht="11.25">
      <c r="B831" s="161"/>
      <c r="D831" s="151" t="s">
        <v>197</v>
      </c>
      <c r="E831" s="162" t="s">
        <v>1</v>
      </c>
      <c r="F831" s="163" t="s">
        <v>708</v>
      </c>
      <c r="H831" s="164">
        <v>-6.3040000000000003</v>
      </c>
      <c r="I831" s="165"/>
      <c r="L831" s="161"/>
      <c r="M831" s="166"/>
      <c r="T831" s="167"/>
      <c r="AT831" s="162" t="s">
        <v>197</v>
      </c>
      <c r="AU831" s="162" t="s">
        <v>84</v>
      </c>
      <c r="AV831" s="13" t="s">
        <v>84</v>
      </c>
      <c r="AW831" s="13" t="s">
        <v>30</v>
      </c>
      <c r="AX831" s="13" t="s">
        <v>73</v>
      </c>
      <c r="AY831" s="162" t="s">
        <v>187</v>
      </c>
    </row>
    <row r="832" spans="2:65" s="13" customFormat="1" ht="11.25">
      <c r="B832" s="161"/>
      <c r="D832" s="151" t="s">
        <v>197</v>
      </c>
      <c r="E832" s="162" t="s">
        <v>1</v>
      </c>
      <c r="F832" s="163" t="s">
        <v>709</v>
      </c>
      <c r="H832" s="164">
        <v>-6.875</v>
      </c>
      <c r="I832" s="165"/>
      <c r="L832" s="161"/>
      <c r="M832" s="166"/>
      <c r="T832" s="167"/>
      <c r="AT832" s="162" t="s">
        <v>197</v>
      </c>
      <c r="AU832" s="162" t="s">
        <v>84</v>
      </c>
      <c r="AV832" s="13" t="s">
        <v>84</v>
      </c>
      <c r="AW832" s="13" t="s">
        <v>30</v>
      </c>
      <c r="AX832" s="13" t="s">
        <v>73</v>
      </c>
      <c r="AY832" s="162" t="s">
        <v>187</v>
      </c>
    </row>
    <row r="833" spans="2:51" s="13" customFormat="1" ht="11.25">
      <c r="B833" s="161"/>
      <c r="D833" s="151" t="s">
        <v>197</v>
      </c>
      <c r="E833" s="162" t="s">
        <v>1</v>
      </c>
      <c r="F833" s="163" t="s">
        <v>710</v>
      </c>
      <c r="H833" s="164">
        <v>-1.28</v>
      </c>
      <c r="I833" s="165"/>
      <c r="L833" s="161"/>
      <c r="M833" s="166"/>
      <c r="T833" s="167"/>
      <c r="AT833" s="162" t="s">
        <v>197</v>
      </c>
      <c r="AU833" s="162" t="s">
        <v>84</v>
      </c>
      <c r="AV833" s="13" t="s">
        <v>84</v>
      </c>
      <c r="AW833" s="13" t="s">
        <v>30</v>
      </c>
      <c r="AX833" s="13" t="s">
        <v>73</v>
      </c>
      <c r="AY833" s="162" t="s">
        <v>187</v>
      </c>
    </row>
    <row r="834" spans="2:51" s="13" customFormat="1" ht="11.25">
      <c r="B834" s="161"/>
      <c r="D834" s="151" t="s">
        <v>197</v>
      </c>
      <c r="E834" s="162" t="s">
        <v>1</v>
      </c>
      <c r="F834" s="163" t="s">
        <v>711</v>
      </c>
      <c r="H834" s="164">
        <v>-4.68</v>
      </c>
      <c r="I834" s="165"/>
      <c r="L834" s="161"/>
      <c r="M834" s="166"/>
      <c r="T834" s="167"/>
      <c r="AT834" s="162" t="s">
        <v>197</v>
      </c>
      <c r="AU834" s="162" t="s">
        <v>84</v>
      </c>
      <c r="AV834" s="13" t="s">
        <v>84</v>
      </c>
      <c r="AW834" s="13" t="s">
        <v>30</v>
      </c>
      <c r="AX834" s="13" t="s">
        <v>73</v>
      </c>
      <c r="AY834" s="162" t="s">
        <v>187</v>
      </c>
    </row>
    <row r="835" spans="2:51" s="13" customFormat="1" ht="11.25">
      <c r="B835" s="161"/>
      <c r="D835" s="151" t="s">
        <v>197</v>
      </c>
      <c r="E835" s="162" t="s">
        <v>1</v>
      </c>
      <c r="F835" s="163" t="s">
        <v>712</v>
      </c>
      <c r="H835" s="164">
        <v>-16.38</v>
      </c>
      <c r="I835" s="165"/>
      <c r="L835" s="161"/>
      <c r="M835" s="166"/>
      <c r="T835" s="167"/>
      <c r="AT835" s="162" t="s">
        <v>197</v>
      </c>
      <c r="AU835" s="162" t="s">
        <v>84</v>
      </c>
      <c r="AV835" s="13" t="s">
        <v>84</v>
      </c>
      <c r="AW835" s="13" t="s">
        <v>30</v>
      </c>
      <c r="AX835" s="13" t="s">
        <v>73</v>
      </c>
      <c r="AY835" s="162" t="s">
        <v>187</v>
      </c>
    </row>
    <row r="836" spans="2:51" s="13" customFormat="1" ht="11.25">
      <c r="B836" s="161"/>
      <c r="D836" s="151" t="s">
        <v>197</v>
      </c>
      <c r="E836" s="162" t="s">
        <v>1</v>
      </c>
      <c r="F836" s="163" t="s">
        <v>713</v>
      </c>
      <c r="H836" s="164">
        <v>-21.06</v>
      </c>
      <c r="I836" s="165"/>
      <c r="L836" s="161"/>
      <c r="M836" s="166"/>
      <c r="T836" s="167"/>
      <c r="AT836" s="162" t="s">
        <v>197</v>
      </c>
      <c r="AU836" s="162" t="s">
        <v>84</v>
      </c>
      <c r="AV836" s="13" t="s">
        <v>84</v>
      </c>
      <c r="AW836" s="13" t="s">
        <v>30</v>
      </c>
      <c r="AX836" s="13" t="s">
        <v>73</v>
      </c>
      <c r="AY836" s="162" t="s">
        <v>187</v>
      </c>
    </row>
    <row r="837" spans="2:51" s="13" customFormat="1" ht="11.25">
      <c r="B837" s="161"/>
      <c r="D837" s="151" t="s">
        <v>197</v>
      </c>
      <c r="E837" s="162" t="s">
        <v>1</v>
      </c>
      <c r="F837" s="163" t="s">
        <v>714</v>
      </c>
      <c r="H837" s="164">
        <v>-1.08</v>
      </c>
      <c r="I837" s="165"/>
      <c r="L837" s="161"/>
      <c r="M837" s="166"/>
      <c r="T837" s="167"/>
      <c r="AT837" s="162" t="s">
        <v>197</v>
      </c>
      <c r="AU837" s="162" t="s">
        <v>84</v>
      </c>
      <c r="AV837" s="13" t="s">
        <v>84</v>
      </c>
      <c r="AW837" s="13" t="s">
        <v>30</v>
      </c>
      <c r="AX837" s="13" t="s">
        <v>73</v>
      </c>
      <c r="AY837" s="162" t="s">
        <v>187</v>
      </c>
    </row>
    <row r="838" spans="2:51" s="13" customFormat="1" ht="11.25">
      <c r="B838" s="161"/>
      <c r="D838" s="151" t="s">
        <v>197</v>
      </c>
      <c r="E838" s="162" t="s">
        <v>1</v>
      </c>
      <c r="F838" s="163" t="s">
        <v>715</v>
      </c>
      <c r="H838" s="164">
        <v>-1.5</v>
      </c>
      <c r="I838" s="165"/>
      <c r="L838" s="161"/>
      <c r="M838" s="166"/>
      <c r="T838" s="167"/>
      <c r="AT838" s="162" t="s">
        <v>197</v>
      </c>
      <c r="AU838" s="162" t="s">
        <v>84</v>
      </c>
      <c r="AV838" s="13" t="s">
        <v>84</v>
      </c>
      <c r="AW838" s="13" t="s">
        <v>30</v>
      </c>
      <c r="AX838" s="13" t="s">
        <v>73</v>
      </c>
      <c r="AY838" s="162" t="s">
        <v>187</v>
      </c>
    </row>
    <row r="839" spans="2:51" s="13" customFormat="1" ht="11.25">
      <c r="B839" s="161"/>
      <c r="D839" s="151" t="s">
        <v>197</v>
      </c>
      <c r="E839" s="162" t="s">
        <v>1</v>
      </c>
      <c r="F839" s="163" t="s">
        <v>716</v>
      </c>
      <c r="H839" s="164">
        <v>-0.34300000000000003</v>
      </c>
      <c r="I839" s="165"/>
      <c r="L839" s="161"/>
      <c r="M839" s="166"/>
      <c r="T839" s="167"/>
      <c r="AT839" s="162" t="s">
        <v>197</v>
      </c>
      <c r="AU839" s="162" t="s">
        <v>84</v>
      </c>
      <c r="AV839" s="13" t="s">
        <v>84</v>
      </c>
      <c r="AW839" s="13" t="s">
        <v>30</v>
      </c>
      <c r="AX839" s="13" t="s">
        <v>73</v>
      </c>
      <c r="AY839" s="162" t="s">
        <v>187</v>
      </c>
    </row>
    <row r="840" spans="2:51" s="13" customFormat="1" ht="11.25">
      <c r="B840" s="161"/>
      <c r="D840" s="151" t="s">
        <v>197</v>
      </c>
      <c r="E840" s="162" t="s">
        <v>1</v>
      </c>
      <c r="F840" s="163" t="s">
        <v>636</v>
      </c>
      <c r="H840" s="164">
        <v>-2.2000000000000002</v>
      </c>
      <c r="I840" s="165"/>
      <c r="L840" s="161"/>
      <c r="M840" s="166"/>
      <c r="T840" s="167"/>
      <c r="AT840" s="162" t="s">
        <v>197</v>
      </c>
      <c r="AU840" s="162" t="s">
        <v>84</v>
      </c>
      <c r="AV840" s="13" t="s">
        <v>84</v>
      </c>
      <c r="AW840" s="13" t="s">
        <v>30</v>
      </c>
      <c r="AX840" s="13" t="s">
        <v>73</v>
      </c>
      <c r="AY840" s="162" t="s">
        <v>187</v>
      </c>
    </row>
    <row r="841" spans="2:51" s="13" customFormat="1" ht="11.25">
      <c r="B841" s="161"/>
      <c r="D841" s="151" t="s">
        <v>197</v>
      </c>
      <c r="E841" s="162" t="s">
        <v>1</v>
      </c>
      <c r="F841" s="163" t="s">
        <v>833</v>
      </c>
      <c r="H841" s="164">
        <v>11</v>
      </c>
      <c r="I841" s="165"/>
      <c r="L841" s="161"/>
      <c r="M841" s="166"/>
      <c r="T841" s="167"/>
      <c r="AT841" s="162" t="s">
        <v>197</v>
      </c>
      <c r="AU841" s="162" t="s">
        <v>84</v>
      </c>
      <c r="AV841" s="13" t="s">
        <v>84</v>
      </c>
      <c r="AW841" s="13" t="s">
        <v>30</v>
      </c>
      <c r="AX841" s="13" t="s">
        <v>73</v>
      </c>
      <c r="AY841" s="162" t="s">
        <v>187</v>
      </c>
    </row>
    <row r="842" spans="2:51" s="13" customFormat="1" ht="11.25">
      <c r="B842" s="161"/>
      <c r="D842" s="151" t="s">
        <v>197</v>
      </c>
      <c r="E842" s="162" t="s">
        <v>1</v>
      </c>
      <c r="F842" s="163" t="s">
        <v>834</v>
      </c>
      <c r="H842" s="164">
        <v>7.4249999999999998</v>
      </c>
      <c r="I842" s="165"/>
      <c r="L842" s="161"/>
      <c r="M842" s="166"/>
      <c r="T842" s="167"/>
      <c r="AT842" s="162" t="s">
        <v>197</v>
      </c>
      <c r="AU842" s="162" t="s">
        <v>84</v>
      </c>
      <c r="AV842" s="13" t="s">
        <v>84</v>
      </c>
      <c r="AW842" s="13" t="s">
        <v>30</v>
      </c>
      <c r="AX842" s="13" t="s">
        <v>73</v>
      </c>
      <c r="AY842" s="162" t="s">
        <v>187</v>
      </c>
    </row>
    <row r="843" spans="2:51" s="13" customFormat="1" ht="11.25">
      <c r="B843" s="161"/>
      <c r="D843" s="151" t="s">
        <v>197</v>
      </c>
      <c r="E843" s="162" t="s">
        <v>1</v>
      </c>
      <c r="F843" s="163" t="s">
        <v>835</v>
      </c>
      <c r="H843" s="164">
        <v>3.36</v>
      </c>
      <c r="I843" s="165"/>
      <c r="L843" s="161"/>
      <c r="M843" s="166"/>
      <c r="T843" s="167"/>
      <c r="AT843" s="162" t="s">
        <v>197</v>
      </c>
      <c r="AU843" s="162" t="s">
        <v>84</v>
      </c>
      <c r="AV843" s="13" t="s">
        <v>84</v>
      </c>
      <c r="AW843" s="13" t="s">
        <v>30</v>
      </c>
      <c r="AX843" s="13" t="s">
        <v>73</v>
      </c>
      <c r="AY843" s="162" t="s">
        <v>187</v>
      </c>
    </row>
    <row r="844" spans="2:51" s="13" customFormat="1" ht="11.25">
      <c r="B844" s="161"/>
      <c r="D844" s="151" t="s">
        <v>197</v>
      </c>
      <c r="E844" s="162" t="s">
        <v>1</v>
      </c>
      <c r="F844" s="163" t="s">
        <v>836</v>
      </c>
      <c r="H844" s="164">
        <v>6.3</v>
      </c>
      <c r="I844" s="165"/>
      <c r="L844" s="161"/>
      <c r="M844" s="166"/>
      <c r="T844" s="167"/>
      <c r="AT844" s="162" t="s">
        <v>197</v>
      </c>
      <c r="AU844" s="162" t="s">
        <v>84</v>
      </c>
      <c r="AV844" s="13" t="s">
        <v>84</v>
      </c>
      <c r="AW844" s="13" t="s">
        <v>30</v>
      </c>
      <c r="AX844" s="13" t="s">
        <v>73</v>
      </c>
      <c r="AY844" s="162" t="s">
        <v>187</v>
      </c>
    </row>
    <row r="845" spans="2:51" s="13" customFormat="1" ht="11.25">
      <c r="B845" s="161"/>
      <c r="D845" s="151" t="s">
        <v>197</v>
      </c>
      <c r="E845" s="162" t="s">
        <v>1</v>
      </c>
      <c r="F845" s="163" t="s">
        <v>837</v>
      </c>
      <c r="H845" s="164">
        <v>13.86</v>
      </c>
      <c r="I845" s="165"/>
      <c r="L845" s="161"/>
      <c r="M845" s="166"/>
      <c r="T845" s="167"/>
      <c r="AT845" s="162" t="s">
        <v>197</v>
      </c>
      <c r="AU845" s="162" t="s">
        <v>84</v>
      </c>
      <c r="AV845" s="13" t="s">
        <v>84</v>
      </c>
      <c r="AW845" s="13" t="s">
        <v>30</v>
      </c>
      <c r="AX845" s="13" t="s">
        <v>73</v>
      </c>
      <c r="AY845" s="162" t="s">
        <v>187</v>
      </c>
    </row>
    <row r="846" spans="2:51" s="13" customFormat="1" ht="11.25">
      <c r="B846" s="161"/>
      <c r="D846" s="151" t="s">
        <v>197</v>
      </c>
      <c r="E846" s="162" t="s">
        <v>1</v>
      </c>
      <c r="F846" s="163" t="s">
        <v>838</v>
      </c>
      <c r="H846" s="164">
        <v>14.7</v>
      </c>
      <c r="I846" s="165"/>
      <c r="L846" s="161"/>
      <c r="M846" s="166"/>
      <c r="T846" s="167"/>
      <c r="AT846" s="162" t="s">
        <v>197</v>
      </c>
      <c r="AU846" s="162" t="s">
        <v>84</v>
      </c>
      <c r="AV846" s="13" t="s">
        <v>84</v>
      </c>
      <c r="AW846" s="13" t="s">
        <v>30</v>
      </c>
      <c r="AX846" s="13" t="s">
        <v>73</v>
      </c>
      <c r="AY846" s="162" t="s">
        <v>187</v>
      </c>
    </row>
    <row r="847" spans="2:51" s="13" customFormat="1" ht="11.25">
      <c r="B847" s="161"/>
      <c r="D847" s="151" t="s">
        <v>197</v>
      </c>
      <c r="E847" s="162" t="s">
        <v>1</v>
      </c>
      <c r="F847" s="163" t="s">
        <v>839</v>
      </c>
      <c r="H847" s="164">
        <v>1.7849999999999999</v>
      </c>
      <c r="I847" s="165"/>
      <c r="L847" s="161"/>
      <c r="M847" s="166"/>
      <c r="T847" s="167"/>
      <c r="AT847" s="162" t="s">
        <v>197</v>
      </c>
      <c r="AU847" s="162" t="s">
        <v>84</v>
      </c>
      <c r="AV847" s="13" t="s">
        <v>84</v>
      </c>
      <c r="AW847" s="13" t="s">
        <v>30</v>
      </c>
      <c r="AX847" s="13" t="s">
        <v>73</v>
      </c>
      <c r="AY847" s="162" t="s">
        <v>187</v>
      </c>
    </row>
    <row r="848" spans="2:51" s="13" customFormat="1" ht="11.25">
      <c r="B848" s="161"/>
      <c r="D848" s="151" t="s">
        <v>197</v>
      </c>
      <c r="E848" s="162" t="s">
        <v>1</v>
      </c>
      <c r="F848" s="163" t="s">
        <v>840</v>
      </c>
      <c r="H848" s="164">
        <v>2.17</v>
      </c>
      <c r="I848" s="165"/>
      <c r="L848" s="161"/>
      <c r="M848" s="166"/>
      <c r="T848" s="167"/>
      <c r="AT848" s="162" t="s">
        <v>197</v>
      </c>
      <c r="AU848" s="162" t="s">
        <v>84</v>
      </c>
      <c r="AV848" s="13" t="s">
        <v>84</v>
      </c>
      <c r="AW848" s="13" t="s">
        <v>30</v>
      </c>
      <c r="AX848" s="13" t="s">
        <v>73</v>
      </c>
      <c r="AY848" s="162" t="s">
        <v>187</v>
      </c>
    </row>
    <row r="849" spans="2:65" s="13" customFormat="1" ht="11.25">
      <c r="B849" s="161"/>
      <c r="D849" s="151" t="s">
        <v>197</v>
      </c>
      <c r="E849" s="162" t="s">
        <v>1</v>
      </c>
      <c r="F849" s="163" t="s">
        <v>841</v>
      </c>
      <c r="H849" s="164">
        <v>0.59</v>
      </c>
      <c r="I849" s="165"/>
      <c r="L849" s="161"/>
      <c r="M849" s="166"/>
      <c r="T849" s="167"/>
      <c r="AT849" s="162" t="s">
        <v>197</v>
      </c>
      <c r="AU849" s="162" t="s">
        <v>84</v>
      </c>
      <c r="AV849" s="13" t="s">
        <v>84</v>
      </c>
      <c r="AW849" s="13" t="s">
        <v>30</v>
      </c>
      <c r="AX849" s="13" t="s">
        <v>73</v>
      </c>
      <c r="AY849" s="162" t="s">
        <v>187</v>
      </c>
    </row>
    <row r="850" spans="2:65" s="13" customFormat="1" ht="11.25">
      <c r="B850" s="161"/>
      <c r="D850" s="151" t="s">
        <v>197</v>
      </c>
      <c r="E850" s="162" t="s">
        <v>1</v>
      </c>
      <c r="F850" s="163" t="s">
        <v>842</v>
      </c>
      <c r="H850" s="164">
        <v>3.57</v>
      </c>
      <c r="I850" s="165"/>
      <c r="L850" s="161"/>
      <c r="M850" s="166"/>
      <c r="T850" s="167"/>
      <c r="AT850" s="162" t="s">
        <v>197</v>
      </c>
      <c r="AU850" s="162" t="s">
        <v>84</v>
      </c>
      <c r="AV850" s="13" t="s">
        <v>84</v>
      </c>
      <c r="AW850" s="13" t="s">
        <v>30</v>
      </c>
      <c r="AX850" s="13" t="s">
        <v>73</v>
      </c>
      <c r="AY850" s="162" t="s">
        <v>187</v>
      </c>
    </row>
    <row r="851" spans="2:65" s="15" customFormat="1" ht="11.25">
      <c r="B851" s="186"/>
      <c r="D851" s="151" t="s">
        <v>197</v>
      </c>
      <c r="E851" s="187" t="s">
        <v>1</v>
      </c>
      <c r="F851" s="188" t="s">
        <v>492</v>
      </c>
      <c r="H851" s="189">
        <v>699.32100000000014</v>
      </c>
      <c r="I851" s="190"/>
      <c r="L851" s="186"/>
      <c r="M851" s="191"/>
      <c r="T851" s="192"/>
      <c r="AT851" s="187" t="s">
        <v>197</v>
      </c>
      <c r="AU851" s="187" t="s">
        <v>84</v>
      </c>
      <c r="AV851" s="15" t="s">
        <v>210</v>
      </c>
      <c r="AW851" s="15" t="s">
        <v>30</v>
      </c>
      <c r="AX851" s="15" t="s">
        <v>73</v>
      </c>
      <c r="AY851" s="187" t="s">
        <v>187</v>
      </c>
    </row>
    <row r="852" spans="2:65" s="12" customFormat="1" ht="11.25">
      <c r="B852" s="155"/>
      <c r="D852" s="151" t="s">
        <v>197</v>
      </c>
      <c r="E852" s="156" t="s">
        <v>1</v>
      </c>
      <c r="F852" s="157" t="s">
        <v>843</v>
      </c>
      <c r="H852" s="156" t="s">
        <v>1</v>
      </c>
      <c r="I852" s="158"/>
      <c r="L852" s="155"/>
      <c r="M852" s="159"/>
      <c r="T852" s="160"/>
      <c r="AT852" s="156" t="s">
        <v>197</v>
      </c>
      <c r="AU852" s="156" t="s">
        <v>84</v>
      </c>
      <c r="AV852" s="12" t="s">
        <v>80</v>
      </c>
      <c r="AW852" s="12" t="s">
        <v>30</v>
      </c>
      <c r="AX852" s="12" t="s">
        <v>73</v>
      </c>
      <c r="AY852" s="156" t="s">
        <v>187</v>
      </c>
    </row>
    <row r="853" spans="2:65" s="13" customFormat="1" ht="11.25">
      <c r="B853" s="161"/>
      <c r="D853" s="151" t="s">
        <v>197</v>
      </c>
      <c r="E853" s="162" t="s">
        <v>1</v>
      </c>
      <c r="F853" s="163" t="s">
        <v>844</v>
      </c>
      <c r="H853" s="164">
        <v>13.986000000000001</v>
      </c>
      <c r="I853" s="165"/>
      <c r="L853" s="161"/>
      <c r="M853" s="166"/>
      <c r="T853" s="167"/>
      <c r="AT853" s="162" t="s">
        <v>197</v>
      </c>
      <c r="AU853" s="162" t="s">
        <v>84</v>
      </c>
      <c r="AV853" s="13" t="s">
        <v>84</v>
      </c>
      <c r="AW853" s="13" t="s">
        <v>30</v>
      </c>
      <c r="AX853" s="13" t="s">
        <v>73</v>
      </c>
      <c r="AY853" s="162" t="s">
        <v>187</v>
      </c>
    </row>
    <row r="854" spans="2:65" s="14" customFormat="1" ht="11.25">
      <c r="B854" s="168"/>
      <c r="D854" s="151" t="s">
        <v>197</v>
      </c>
      <c r="E854" s="169" t="s">
        <v>1</v>
      </c>
      <c r="F854" s="170" t="s">
        <v>202</v>
      </c>
      <c r="H854" s="171">
        <v>713.30700000000013</v>
      </c>
      <c r="I854" s="172"/>
      <c r="L854" s="168"/>
      <c r="M854" s="173"/>
      <c r="T854" s="174"/>
      <c r="AT854" s="169" t="s">
        <v>197</v>
      </c>
      <c r="AU854" s="169" t="s">
        <v>84</v>
      </c>
      <c r="AV854" s="14" t="s">
        <v>193</v>
      </c>
      <c r="AW854" s="14" t="s">
        <v>30</v>
      </c>
      <c r="AX854" s="14" t="s">
        <v>80</v>
      </c>
      <c r="AY854" s="169" t="s">
        <v>187</v>
      </c>
    </row>
    <row r="855" spans="2:65" s="1" customFormat="1" ht="37.9" customHeight="1">
      <c r="B855" s="32"/>
      <c r="C855" s="137" t="s">
        <v>845</v>
      </c>
      <c r="D855" s="137" t="s">
        <v>189</v>
      </c>
      <c r="E855" s="138" t="s">
        <v>846</v>
      </c>
      <c r="F855" s="139" t="s">
        <v>847</v>
      </c>
      <c r="G855" s="140" t="s">
        <v>245</v>
      </c>
      <c r="H855" s="141">
        <v>73.515000000000001</v>
      </c>
      <c r="I855" s="142"/>
      <c r="J855" s="143">
        <f>ROUND(I855*H855,2)</f>
        <v>0</v>
      </c>
      <c r="K855" s="144"/>
      <c r="L855" s="32"/>
      <c r="M855" s="145" t="s">
        <v>1</v>
      </c>
      <c r="N855" s="146" t="s">
        <v>39</v>
      </c>
      <c r="P855" s="147">
        <f>O855*H855</f>
        <v>0</v>
      </c>
      <c r="Q855" s="147">
        <v>0</v>
      </c>
      <c r="R855" s="147">
        <f>Q855*H855</f>
        <v>0</v>
      </c>
      <c r="S855" s="147">
        <v>0</v>
      </c>
      <c r="T855" s="148">
        <f>S855*H855</f>
        <v>0</v>
      </c>
      <c r="AR855" s="149" t="s">
        <v>193</v>
      </c>
      <c r="AT855" s="149" t="s">
        <v>189</v>
      </c>
      <c r="AU855" s="149" t="s">
        <v>84</v>
      </c>
      <c r="AY855" s="17" t="s">
        <v>187</v>
      </c>
      <c r="BE855" s="150">
        <f>IF(N855="základní",J855,0)</f>
        <v>0</v>
      </c>
      <c r="BF855" s="150">
        <f>IF(N855="snížená",J855,0)</f>
        <v>0</v>
      </c>
      <c r="BG855" s="150">
        <f>IF(N855="zákl. přenesená",J855,0)</f>
        <v>0</v>
      </c>
      <c r="BH855" s="150">
        <f>IF(N855="sníž. přenesená",J855,0)</f>
        <v>0</v>
      </c>
      <c r="BI855" s="150">
        <f>IF(N855="nulová",J855,0)</f>
        <v>0</v>
      </c>
      <c r="BJ855" s="17" t="s">
        <v>84</v>
      </c>
      <c r="BK855" s="150">
        <f>ROUND(I855*H855,2)</f>
        <v>0</v>
      </c>
      <c r="BL855" s="17" t="s">
        <v>193</v>
      </c>
      <c r="BM855" s="149" t="s">
        <v>3155</v>
      </c>
    </row>
    <row r="856" spans="2:65" s="12" customFormat="1" ht="11.25">
      <c r="B856" s="155"/>
      <c r="D856" s="151" t="s">
        <v>197</v>
      </c>
      <c r="E856" s="156" t="s">
        <v>1</v>
      </c>
      <c r="F856" s="157" t="s">
        <v>207</v>
      </c>
      <c r="H856" s="156" t="s">
        <v>1</v>
      </c>
      <c r="I856" s="158"/>
      <c r="L856" s="155"/>
      <c r="M856" s="159"/>
      <c r="T856" s="160"/>
      <c r="AT856" s="156" t="s">
        <v>197</v>
      </c>
      <c r="AU856" s="156" t="s">
        <v>84</v>
      </c>
      <c r="AV856" s="12" t="s">
        <v>80</v>
      </c>
      <c r="AW856" s="12" t="s">
        <v>30</v>
      </c>
      <c r="AX856" s="12" t="s">
        <v>73</v>
      </c>
      <c r="AY856" s="156" t="s">
        <v>187</v>
      </c>
    </row>
    <row r="857" spans="2:65" s="13" customFormat="1" ht="11.25">
      <c r="B857" s="161"/>
      <c r="D857" s="151" t="s">
        <v>197</v>
      </c>
      <c r="E857" s="162" t="s">
        <v>1</v>
      </c>
      <c r="F857" s="163" t="s">
        <v>849</v>
      </c>
      <c r="H857" s="164">
        <v>12</v>
      </c>
      <c r="I857" s="165"/>
      <c r="L857" s="161"/>
      <c r="M857" s="166"/>
      <c r="T857" s="167"/>
      <c r="AT857" s="162" t="s">
        <v>197</v>
      </c>
      <c r="AU857" s="162" t="s">
        <v>84</v>
      </c>
      <c r="AV857" s="13" t="s">
        <v>84</v>
      </c>
      <c r="AW857" s="13" t="s">
        <v>30</v>
      </c>
      <c r="AX857" s="13" t="s">
        <v>73</v>
      </c>
      <c r="AY857" s="162" t="s">
        <v>187</v>
      </c>
    </row>
    <row r="858" spans="2:65" s="13" customFormat="1" ht="11.25">
      <c r="B858" s="161"/>
      <c r="D858" s="151" t="s">
        <v>197</v>
      </c>
      <c r="E858" s="162" t="s">
        <v>1</v>
      </c>
      <c r="F858" s="163" t="s">
        <v>850</v>
      </c>
      <c r="H858" s="164">
        <v>37.92</v>
      </c>
      <c r="I858" s="165"/>
      <c r="L858" s="161"/>
      <c r="M858" s="166"/>
      <c r="T858" s="167"/>
      <c r="AT858" s="162" t="s">
        <v>197</v>
      </c>
      <c r="AU858" s="162" t="s">
        <v>84</v>
      </c>
      <c r="AV858" s="13" t="s">
        <v>84</v>
      </c>
      <c r="AW858" s="13" t="s">
        <v>30</v>
      </c>
      <c r="AX858" s="13" t="s">
        <v>73</v>
      </c>
      <c r="AY858" s="162" t="s">
        <v>187</v>
      </c>
    </row>
    <row r="859" spans="2:65" s="13" customFormat="1" ht="11.25">
      <c r="B859" s="161"/>
      <c r="D859" s="151" t="s">
        <v>197</v>
      </c>
      <c r="E859" s="162" t="s">
        <v>1</v>
      </c>
      <c r="F859" s="163" t="s">
        <v>851</v>
      </c>
      <c r="H859" s="164">
        <v>6</v>
      </c>
      <c r="I859" s="165"/>
      <c r="L859" s="161"/>
      <c r="M859" s="166"/>
      <c r="T859" s="167"/>
      <c r="AT859" s="162" t="s">
        <v>197</v>
      </c>
      <c r="AU859" s="162" t="s">
        <v>84</v>
      </c>
      <c r="AV859" s="13" t="s">
        <v>84</v>
      </c>
      <c r="AW859" s="13" t="s">
        <v>30</v>
      </c>
      <c r="AX859" s="13" t="s">
        <v>73</v>
      </c>
      <c r="AY859" s="162" t="s">
        <v>187</v>
      </c>
    </row>
    <row r="860" spans="2:65" s="13" customFormat="1" ht="11.25">
      <c r="B860" s="161"/>
      <c r="D860" s="151" t="s">
        <v>197</v>
      </c>
      <c r="E860" s="162" t="s">
        <v>1</v>
      </c>
      <c r="F860" s="163" t="s">
        <v>852</v>
      </c>
      <c r="H860" s="164">
        <v>7.2</v>
      </c>
      <c r="I860" s="165"/>
      <c r="L860" s="161"/>
      <c r="M860" s="166"/>
      <c r="T860" s="167"/>
      <c r="AT860" s="162" t="s">
        <v>197</v>
      </c>
      <c r="AU860" s="162" t="s">
        <v>84</v>
      </c>
      <c r="AV860" s="13" t="s">
        <v>84</v>
      </c>
      <c r="AW860" s="13" t="s">
        <v>30</v>
      </c>
      <c r="AX860" s="13" t="s">
        <v>73</v>
      </c>
      <c r="AY860" s="162" t="s">
        <v>187</v>
      </c>
    </row>
    <row r="861" spans="2:65" s="13" customFormat="1" ht="11.25">
      <c r="B861" s="161"/>
      <c r="D861" s="151" t="s">
        <v>197</v>
      </c>
      <c r="E861" s="162" t="s">
        <v>1</v>
      </c>
      <c r="F861" s="163" t="s">
        <v>853</v>
      </c>
      <c r="H861" s="164">
        <v>1.86</v>
      </c>
      <c r="I861" s="165"/>
      <c r="L861" s="161"/>
      <c r="M861" s="166"/>
      <c r="T861" s="167"/>
      <c r="AT861" s="162" t="s">
        <v>197</v>
      </c>
      <c r="AU861" s="162" t="s">
        <v>84</v>
      </c>
      <c r="AV861" s="13" t="s">
        <v>84</v>
      </c>
      <c r="AW861" s="13" t="s">
        <v>30</v>
      </c>
      <c r="AX861" s="13" t="s">
        <v>73</v>
      </c>
      <c r="AY861" s="162" t="s">
        <v>187</v>
      </c>
    </row>
    <row r="862" spans="2:65" s="13" customFormat="1" ht="11.25">
      <c r="B862" s="161"/>
      <c r="D862" s="151" t="s">
        <v>197</v>
      </c>
      <c r="E862" s="162" t="s">
        <v>1</v>
      </c>
      <c r="F862" s="163" t="s">
        <v>854</v>
      </c>
      <c r="H862" s="164">
        <v>2.88</v>
      </c>
      <c r="I862" s="165"/>
      <c r="L862" s="161"/>
      <c r="M862" s="166"/>
      <c r="T862" s="167"/>
      <c r="AT862" s="162" t="s">
        <v>197</v>
      </c>
      <c r="AU862" s="162" t="s">
        <v>84</v>
      </c>
      <c r="AV862" s="13" t="s">
        <v>84</v>
      </c>
      <c r="AW862" s="13" t="s">
        <v>30</v>
      </c>
      <c r="AX862" s="13" t="s">
        <v>73</v>
      </c>
      <c r="AY862" s="162" t="s">
        <v>187</v>
      </c>
    </row>
    <row r="863" spans="2:65" s="13" customFormat="1" ht="11.25">
      <c r="B863" s="161"/>
      <c r="D863" s="151" t="s">
        <v>197</v>
      </c>
      <c r="E863" s="162" t="s">
        <v>1</v>
      </c>
      <c r="F863" s="163" t="s">
        <v>855</v>
      </c>
      <c r="H863" s="164">
        <v>3.15</v>
      </c>
      <c r="I863" s="165"/>
      <c r="L863" s="161"/>
      <c r="M863" s="166"/>
      <c r="T863" s="167"/>
      <c r="AT863" s="162" t="s">
        <v>197</v>
      </c>
      <c r="AU863" s="162" t="s">
        <v>84</v>
      </c>
      <c r="AV863" s="13" t="s">
        <v>84</v>
      </c>
      <c r="AW863" s="13" t="s">
        <v>30</v>
      </c>
      <c r="AX863" s="13" t="s">
        <v>73</v>
      </c>
      <c r="AY863" s="162" t="s">
        <v>187</v>
      </c>
    </row>
    <row r="864" spans="2:65" s="13" customFormat="1" ht="11.25">
      <c r="B864" s="161"/>
      <c r="D864" s="151" t="s">
        <v>197</v>
      </c>
      <c r="E864" s="162" t="s">
        <v>1</v>
      </c>
      <c r="F864" s="163" t="s">
        <v>856</v>
      </c>
      <c r="H864" s="164">
        <v>0.70499999999999996</v>
      </c>
      <c r="I864" s="165"/>
      <c r="L864" s="161"/>
      <c r="M864" s="166"/>
      <c r="T864" s="167"/>
      <c r="AT864" s="162" t="s">
        <v>197</v>
      </c>
      <c r="AU864" s="162" t="s">
        <v>84</v>
      </c>
      <c r="AV864" s="13" t="s">
        <v>84</v>
      </c>
      <c r="AW864" s="13" t="s">
        <v>30</v>
      </c>
      <c r="AX864" s="13" t="s">
        <v>73</v>
      </c>
      <c r="AY864" s="162" t="s">
        <v>187</v>
      </c>
    </row>
    <row r="865" spans="2:65" s="13" customFormat="1" ht="11.25">
      <c r="B865" s="161"/>
      <c r="D865" s="151" t="s">
        <v>197</v>
      </c>
      <c r="E865" s="162" t="s">
        <v>1</v>
      </c>
      <c r="F865" s="163" t="s">
        <v>857</v>
      </c>
      <c r="H865" s="164">
        <v>1.8</v>
      </c>
      <c r="I865" s="165"/>
      <c r="L865" s="161"/>
      <c r="M865" s="166"/>
      <c r="T865" s="167"/>
      <c r="AT865" s="162" t="s">
        <v>197</v>
      </c>
      <c r="AU865" s="162" t="s">
        <v>84</v>
      </c>
      <c r="AV865" s="13" t="s">
        <v>84</v>
      </c>
      <c r="AW865" s="13" t="s">
        <v>30</v>
      </c>
      <c r="AX865" s="13" t="s">
        <v>73</v>
      </c>
      <c r="AY865" s="162" t="s">
        <v>187</v>
      </c>
    </row>
    <row r="866" spans="2:65" s="14" customFormat="1" ht="11.25">
      <c r="B866" s="168"/>
      <c r="D866" s="151" t="s">
        <v>197</v>
      </c>
      <c r="E866" s="169" t="s">
        <v>1</v>
      </c>
      <c r="F866" s="170" t="s">
        <v>202</v>
      </c>
      <c r="H866" s="171">
        <v>73.515000000000001</v>
      </c>
      <c r="I866" s="172"/>
      <c r="L866" s="168"/>
      <c r="M866" s="173"/>
      <c r="T866" s="174"/>
      <c r="AT866" s="169" t="s">
        <v>197</v>
      </c>
      <c r="AU866" s="169" t="s">
        <v>84</v>
      </c>
      <c r="AV866" s="14" t="s">
        <v>193</v>
      </c>
      <c r="AW866" s="14" t="s">
        <v>30</v>
      </c>
      <c r="AX866" s="14" t="s">
        <v>80</v>
      </c>
      <c r="AY866" s="169" t="s">
        <v>187</v>
      </c>
    </row>
    <row r="867" spans="2:65" s="1" customFormat="1" ht="24.2" customHeight="1">
      <c r="B867" s="32"/>
      <c r="C867" s="137" t="s">
        <v>858</v>
      </c>
      <c r="D867" s="137" t="s">
        <v>189</v>
      </c>
      <c r="E867" s="138" t="s">
        <v>859</v>
      </c>
      <c r="F867" s="139" t="s">
        <v>860</v>
      </c>
      <c r="G867" s="140" t="s">
        <v>397</v>
      </c>
      <c r="H867" s="141">
        <v>60.37</v>
      </c>
      <c r="I867" s="142"/>
      <c r="J867" s="143">
        <f>ROUND(I867*H867,2)</f>
        <v>0</v>
      </c>
      <c r="K867" s="144"/>
      <c r="L867" s="32"/>
      <c r="M867" s="145" t="s">
        <v>1</v>
      </c>
      <c r="N867" s="146" t="s">
        <v>39</v>
      </c>
      <c r="P867" s="147">
        <f>O867*H867</f>
        <v>0</v>
      </c>
      <c r="Q867" s="147">
        <v>0</v>
      </c>
      <c r="R867" s="147">
        <f>Q867*H867</f>
        <v>0</v>
      </c>
      <c r="S867" s="147">
        <v>0</v>
      </c>
      <c r="T867" s="148">
        <f>S867*H867</f>
        <v>0</v>
      </c>
      <c r="AR867" s="149" t="s">
        <v>193</v>
      </c>
      <c r="AT867" s="149" t="s">
        <v>189</v>
      </c>
      <c r="AU867" s="149" t="s">
        <v>84</v>
      </c>
      <c r="AY867" s="17" t="s">
        <v>187</v>
      </c>
      <c r="BE867" s="150">
        <f>IF(N867="základní",J867,0)</f>
        <v>0</v>
      </c>
      <c r="BF867" s="150">
        <f>IF(N867="snížená",J867,0)</f>
        <v>0</v>
      </c>
      <c r="BG867" s="150">
        <f>IF(N867="zákl. přenesená",J867,0)</f>
        <v>0</v>
      </c>
      <c r="BH867" s="150">
        <f>IF(N867="sníž. přenesená",J867,0)</f>
        <v>0</v>
      </c>
      <c r="BI867" s="150">
        <f>IF(N867="nulová",J867,0)</f>
        <v>0</v>
      </c>
      <c r="BJ867" s="17" t="s">
        <v>84</v>
      </c>
      <c r="BK867" s="150">
        <f>ROUND(I867*H867,2)</f>
        <v>0</v>
      </c>
      <c r="BL867" s="17" t="s">
        <v>193</v>
      </c>
      <c r="BM867" s="149" t="s">
        <v>3156</v>
      </c>
    </row>
    <row r="868" spans="2:65" s="1" customFormat="1" ht="37.9" customHeight="1">
      <c r="B868" s="32"/>
      <c r="C868" s="137" t="s">
        <v>862</v>
      </c>
      <c r="D868" s="137" t="s">
        <v>189</v>
      </c>
      <c r="E868" s="138" t="s">
        <v>863</v>
      </c>
      <c r="F868" s="139" t="s">
        <v>864</v>
      </c>
      <c r="G868" s="140" t="s">
        <v>245</v>
      </c>
      <c r="H868" s="141">
        <v>43.4</v>
      </c>
      <c r="I868" s="142"/>
      <c r="J868" s="143">
        <f>ROUND(I868*H868,2)</f>
        <v>0</v>
      </c>
      <c r="K868" s="144"/>
      <c r="L868" s="32"/>
      <c r="M868" s="145" t="s">
        <v>1</v>
      </c>
      <c r="N868" s="146" t="s">
        <v>39</v>
      </c>
      <c r="P868" s="147">
        <f>O868*H868</f>
        <v>0</v>
      </c>
      <c r="Q868" s="147">
        <v>0</v>
      </c>
      <c r="R868" s="147">
        <f>Q868*H868</f>
        <v>0</v>
      </c>
      <c r="S868" s="147">
        <v>0</v>
      </c>
      <c r="T868" s="148">
        <f>S868*H868</f>
        <v>0</v>
      </c>
      <c r="AR868" s="149" t="s">
        <v>193</v>
      </c>
      <c r="AT868" s="149" t="s">
        <v>189</v>
      </c>
      <c r="AU868" s="149" t="s">
        <v>84</v>
      </c>
      <c r="AY868" s="17" t="s">
        <v>187</v>
      </c>
      <c r="BE868" s="150">
        <f>IF(N868="základní",J868,0)</f>
        <v>0</v>
      </c>
      <c r="BF868" s="150">
        <f>IF(N868="snížená",J868,0)</f>
        <v>0</v>
      </c>
      <c r="BG868" s="150">
        <f>IF(N868="zákl. přenesená",J868,0)</f>
        <v>0</v>
      </c>
      <c r="BH868" s="150">
        <f>IF(N868="sníž. přenesená",J868,0)</f>
        <v>0</v>
      </c>
      <c r="BI868" s="150">
        <f>IF(N868="nulová",J868,0)</f>
        <v>0</v>
      </c>
      <c r="BJ868" s="17" t="s">
        <v>84</v>
      </c>
      <c r="BK868" s="150">
        <f>ROUND(I868*H868,2)</f>
        <v>0</v>
      </c>
      <c r="BL868" s="17" t="s">
        <v>193</v>
      </c>
      <c r="BM868" s="149" t="s">
        <v>3157</v>
      </c>
    </row>
    <row r="869" spans="2:65" s="1" customFormat="1" ht="39">
      <c r="B869" s="32"/>
      <c r="D869" s="151" t="s">
        <v>195</v>
      </c>
      <c r="F869" s="152" t="s">
        <v>866</v>
      </c>
      <c r="I869" s="153"/>
      <c r="L869" s="32"/>
      <c r="M869" s="154"/>
      <c r="T869" s="56"/>
      <c r="AT869" s="17" t="s">
        <v>195</v>
      </c>
      <c r="AU869" s="17" t="s">
        <v>84</v>
      </c>
    </row>
    <row r="870" spans="2:65" s="12" customFormat="1" ht="11.25">
      <c r="B870" s="155"/>
      <c r="D870" s="151" t="s">
        <v>197</v>
      </c>
      <c r="E870" s="156" t="s">
        <v>1</v>
      </c>
      <c r="F870" s="157" t="s">
        <v>207</v>
      </c>
      <c r="H870" s="156" t="s">
        <v>1</v>
      </c>
      <c r="I870" s="158"/>
      <c r="L870" s="155"/>
      <c r="M870" s="159"/>
      <c r="T870" s="160"/>
      <c r="AT870" s="156" t="s">
        <v>197</v>
      </c>
      <c r="AU870" s="156" t="s">
        <v>84</v>
      </c>
      <c r="AV870" s="12" t="s">
        <v>80</v>
      </c>
      <c r="AW870" s="12" t="s">
        <v>30</v>
      </c>
      <c r="AX870" s="12" t="s">
        <v>73</v>
      </c>
      <c r="AY870" s="156" t="s">
        <v>187</v>
      </c>
    </row>
    <row r="871" spans="2:65" s="13" customFormat="1" ht="11.25">
      <c r="B871" s="161"/>
      <c r="D871" s="151" t="s">
        <v>197</v>
      </c>
      <c r="E871" s="162" t="s">
        <v>1</v>
      </c>
      <c r="F871" s="163" t="s">
        <v>675</v>
      </c>
      <c r="H871" s="164">
        <v>1.28</v>
      </c>
      <c r="I871" s="165"/>
      <c r="L871" s="161"/>
      <c r="M871" s="166"/>
      <c r="T871" s="167"/>
      <c r="AT871" s="162" t="s">
        <v>197</v>
      </c>
      <c r="AU871" s="162" t="s">
        <v>84</v>
      </c>
      <c r="AV871" s="13" t="s">
        <v>84</v>
      </c>
      <c r="AW871" s="13" t="s">
        <v>30</v>
      </c>
      <c r="AX871" s="13" t="s">
        <v>73</v>
      </c>
      <c r="AY871" s="162" t="s">
        <v>187</v>
      </c>
    </row>
    <row r="872" spans="2:65" s="13" customFormat="1" ht="11.25">
      <c r="B872" s="161"/>
      <c r="D872" s="151" t="s">
        <v>197</v>
      </c>
      <c r="E872" s="162" t="s">
        <v>1</v>
      </c>
      <c r="F872" s="163" t="s">
        <v>676</v>
      </c>
      <c r="H872" s="164">
        <v>4.68</v>
      </c>
      <c r="I872" s="165"/>
      <c r="L872" s="161"/>
      <c r="M872" s="166"/>
      <c r="T872" s="167"/>
      <c r="AT872" s="162" t="s">
        <v>197</v>
      </c>
      <c r="AU872" s="162" t="s">
        <v>84</v>
      </c>
      <c r="AV872" s="13" t="s">
        <v>84</v>
      </c>
      <c r="AW872" s="13" t="s">
        <v>30</v>
      </c>
      <c r="AX872" s="13" t="s">
        <v>73</v>
      </c>
      <c r="AY872" s="162" t="s">
        <v>187</v>
      </c>
    </row>
    <row r="873" spans="2:65" s="13" customFormat="1" ht="11.25">
      <c r="B873" s="161"/>
      <c r="D873" s="151" t="s">
        <v>197</v>
      </c>
      <c r="E873" s="162" t="s">
        <v>1</v>
      </c>
      <c r="F873" s="163" t="s">
        <v>677</v>
      </c>
      <c r="H873" s="164">
        <v>16.38</v>
      </c>
      <c r="I873" s="165"/>
      <c r="L873" s="161"/>
      <c r="M873" s="166"/>
      <c r="T873" s="167"/>
      <c r="AT873" s="162" t="s">
        <v>197</v>
      </c>
      <c r="AU873" s="162" t="s">
        <v>84</v>
      </c>
      <c r="AV873" s="13" t="s">
        <v>84</v>
      </c>
      <c r="AW873" s="13" t="s">
        <v>30</v>
      </c>
      <c r="AX873" s="13" t="s">
        <v>73</v>
      </c>
      <c r="AY873" s="162" t="s">
        <v>187</v>
      </c>
    </row>
    <row r="874" spans="2:65" s="13" customFormat="1" ht="11.25">
      <c r="B874" s="161"/>
      <c r="D874" s="151" t="s">
        <v>197</v>
      </c>
      <c r="E874" s="162" t="s">
        <v>1</v>
      </c>
      <c r="F874" s="163" t="s">
        <v>678</v>
      </c>
      <c r="H874" s="164">
        <v>21.06</v>
      </c>
      <c r="I874" s="165"/>
      <c r="L874" s="161"/>
      <c r="M874" s="166"/>
      <c r="T874" s="167"/>
      <c r="AT874" s="162" t="s">
        <v>197</v>
      </c>
      <c r="AU874" s="162" t="s">
        <v>84</v>
      </c>
      <c r="AV874" s="13" t="s">
        <v>84</v>
      </c>
      <c r="AW874" s="13" t="s">
        <v>30</v>
      </c>
      <c r="AX874" s="13" t="s">
        <v>73</v>
      </c>
      <c r="AY874" s="162" t="s">
        <v>187</v>
      </c>
    </row>
    <row r="875" spans="2:65" s="14" customFormat="1" ht="11.25">
      <c r="B875" s="168"/>
      <c r="D875" s="151" t="s">
        <v>197</v>
      </c>
      <c r="E875" s="169" t="s">
        <v>1</v>
      </c>
      <c r="F875" s="170" t="s">
        <v>202</v>
      </c>
      <c r="H875" s="171">
        <v>43.4</v>
      </c>
      <c r="I875" s="172"/>
      <c r="L875" s="168"/>
      <c r="M875" s="173"/>
      <c r="T875" s="174"/>
      <c r="AT875" s="169" t="s">
        <v>197</v>
      </c>
      <c r="AU875" s="169" t="s">
        <v>84</v>
      </c>
      <c r="AV875" s="14" t="s">
        <v>193</v>
      </c>
      <c r="AW875" s="14" t="s">
        <v>30</v>
      </c>
      <c r="AX875" s="14" t="s">
        <v>80</v>
      </c>
      <c r="AY875" s="169" t="s">
        <v>187</v>
      </c>
    </row>
    <row r="876" spans="2:65" s="1" customFormat="1" ht="16.5" customHeight="1">
      <c r="B876" s="32"/>
      <c r="C876" s="137" t="s">
        <v>867</v>
      </c>
      <c r="D876" s="137" t="s">
        <v>189</v>
      </c>
      <c r="E876" s="138" t="s">
        <v>868</v>
      </c>
      <c r="F876" s="139" t="s">
        <v>869</v>
      </c>
      <c r="G876" s="140" t="s">
        <v>245</v>
      </c>
      <c r="H876" s="141">
        <v>705.93799999999999</v>
      </c>
      <c r="I876" s="142"/>
      <c r="J876" s="143">
        <f>ROUND(I876*H876,2)</f>
        <v>0</v>
      </c>
      <c r="K876" s="144"/>
      <c r="L876" s="32"/>
      <c r="M876" s="145" t="s">
        <v>1</v>
      </c>
      <c r="N876" s="146" t="s">
        <v>39</v>
      </c>
      <c r="P876" s="147">
        <f>O876*H876</f>
        <v>0</v>
      </c>
      <c r="Q876" s="147">
        <v>0</v>
      </c>
      <c r="R876" s="147">
        <f>Q876*H876</f>
        <v>0</v>
      </c>
      <c r="S876" s="147">
        <v>0</v>
      </c>
      <c r="T876" s="148">
        <f>S876*H876</f>
        <v>0</v>
      </c>
      <c r="AR876" s="149" t="s">
        <v>193</v>
      </c>
      <c r="AT876" s="149" t="s">
        <v>189</v>
      </c>
      <c r="AU876" s="149" t="s">
        <v>84</v>
      </c>
      <c r="AY876" s="17" t="s">
        <v>187</v>
      </c>
      <c r="BE876" s="150">
        <f>IF(N876="základní",J876,0)</f>
        <v>0</v>
      </c>
      <c r="BF876" s="150">
        <f>IF(N876="snížená",J876,0)</f>
        <v>0</v>
      </c>
      <c r="BG876" s="150">
        <f>IF(N876="zákl. přenesená",J876,0)</f>
        <v>0</v>
      </c>
      <c r="BH876" s="150">
        <f>IF(N876="sníž. přenesená",J876,0)</f>
        <v>0</v>
      </c>
      <c r="BI876" s="150">
        <f>IF(N876="nulová",J876,0)</f>
        <v>0</v>
      </c>
      <c r="BJ876" s="17" t="s">
        <v>84</v>
      </c>
      <c r="BK876" s="150">
        <f>ROUND(I876*H876,2)</f>
        <v>0</v>
      </c>
      <c r="BL876" s="17" t="s">
        <v>193</v>
      </c>
      <c r="BM876" s="149" t="s">
        <v>3158</v>
      </c>
    </row>
    <row r="877" spans="2:65" s="12" customFormat="1" ht="11.25">
      <c r="B877" s="155"/>
      <c r="D877" s="151" t="s">
        <v>197</v>
      </c>
      <c r="E877" s="156" t="s">
        <v>1</v>
      </c>
      <c r="F877" s="157" t="s">
        <v>207</v>
      </c>
      <c r="H877" s="156" t="s">
        <v>1</v>
      </c>
      <c r="I877" s="158"/>
      <c r="L877" s="155"/>
      <c r="M877" s="159"/>
      <c r="T877" s="160"/>
      <c r="AT877" s="156" t="s">
        <v>197</v>
      </c>
      <c r="AU877" s="156" t="s">
        <v>84</v>
      </c>
      <c r="AV877" s="12" t="s">
        <v>80</v>
      </c>
      <c r="AW877" s="12" t="s">
        <v>30</v>
      </c>
      <c r="AX877" s="12" t="s">
        <v>73</v>
      </c>
      <c r="AY877" s="156" t="s">
        <v>187</v>
      </c>
    </row>
    <row r="878" spans="2:65" s="13" customFormat="1" ht="11.25">
      <c r="B878" s="161"/>
      <c r="D878" s="151" t="s">
        <v>197</v>
      </c>
      <c r="E878" s="162" t="s">
        <v>1</v>
      </c>
      <c r="F878" s="163" t="s">
        <v>706</v>
      </c>
      <c r="H878" s="164">
        <v>679.88</v>
      </c>
      <c r="I878" s="165"/>
      <c r="L878" s="161"/>
      <c r="M878" s="166"/>
      <c r="T878" s="167"/>
      <c r="AT878" s="162" t="s">
        <v>197</v>
      </c>
      <c r="AU878" s="162" t="s">
        <v>84</v>
      </c>
      <c r="AV878" s="13" t="s">
        <v>84</v>
      </c>
      <c r="AW878" s="13" t="s">
        <v>30</v>
      </c>
      <c r="AX878" s="13" t="s">
        <v>73</v>
      </c>
      <c r="AY878" s="162" t="s">
        <v>187</v>
      </c>
    </row>
    <row r="879" spans="2:65" s="13" customFormat="1" ht="11.25">
      <c r="B879" s="161"/>
      <c r="D879" s="151" t="s">
        <v>197</v>
      </c>
      <c r="E879" s="162" t="s">
        <v>1</v>
      </c>
      <c r="F879" s="163" t="s">
        <v>707</v>
      </c>
      <c r="H879" s="164">
        <v>23.062999999999999</v>
      </c>
      <c r="I879" s="165"/>
      <c r="L879" s="161"/>
      <c r="M879" s="166"/>
      <c r="T879" s="167"/>
      <c r="AT879" s="162" t="s">
        <v>197</v>
      </c>
      <c r="AU879" s="162" t="s">
        <v>84</v>
      </c>
      <c r="AV879" s="13" t="s">
        <v>84</v>
      </c>
      <c r="AW879" s="13" t="s">
        <v>30</v>
      </c>
      <c r="AX879" s="13" t="s">
        <v>73</v>
      </c>
      <c r="AY879" s="162" t="s">
        <v>187</v>
      </c>
    </row>
    <row r="880" spans="2:65" s="13" customFormat="1" ht="11.25">
      <c r="B880" s="161"/>
      <c r="D880" s="151" t="s">
        <v>197</v>
      </c>
      <c r="E880" s="162" t="s">
        <v>1</v>
      </c>
      <c r="F880" s="163" t="s">
        <v>708</v>
      </c>
      <c r="H880" s="164">
        <v>-6.3040000000000003</v>
      </c>
      <c r="I880" s="165"/>
      <c r="L880" s="161"/>
      <c r="M880" s="166"/>
      <c r="T880" s="167"/>
      <c r="AT880" s="162" t="s">
        <v>197</v>
      </c>
      <c r="AU880" s="162" t="s">
        <v>84</v>
      </c>
      <c r="AV880" s="13" t="s">
        <v>84</v>
      </c>
      <c r="AW880" s="13" t="s">
        <v>30</v>
      </c>
      <c r="AX880" s="13" t="s">
        <v>73</v>
      </c>
      <c r="AY880" s="162" t="s">
        <v>187</v>
      </c>
    </row>
    <row r="881" spans="2:51" s="13" customFormat="1" ht="11.25">
      <c r="B881" s="161"/>
      <c r="D881" s="151" t="s">
        <v>197</v>
      </c>
      <c r="E881" s="162" t="s">
        <v>1</v>
      </c>
      <c r="F881" s="163" t="s">
        <v>709</v>
      </c>
      <c r="H881" s="164">
        <v>-6.875</v>
      </c>
      <c r="I881" s="165"/>
      <c r="L881" s="161"/>
      <c r="M881" s="166"/>
      <c r="T881" s="167"/>
      <c r="AT881" s="162" t="s">
        <v>197</v>
      </c>
      <c r="AU881" s="162" t="s">
        <v>84</v>
      </c>
      <c r="AV881" s="13" t="s">
        <v>84</v>
      </c>
      <c r="AW881" s="13" t="s">
        <v>30</v>
      </c>
      <c r="AX881" s="13" t="s">
        <v>73</v>
      </c>
      <c r="AY881" s="162" t="s">
        <v>187</v>
      </c>
    </row>
    <row r="882" spans="2:51" s="13" customFormat="1" ht="11.25">
      <c r="B882" s="161"/>
      <c r="D882" s="151" t="s">
        <v>197</v>
      </c>
      <c r="E882" s="162" t="s">
        <v>1</v>
      </c>
      <c r="F882" s="163" t="s">
        <v>710</v>
      </c>
      <c r="H882" s="164">
        <v>-1.28</v>
      </c>
      <c r="I882" s="165"/>
      <c r="L882" s="161"/>
      <c r="M882" s="166"/>
      <c r="T882" s="167"/>
      <c r="AT882" s="162" t="s">
        <v>197</v>
      </c>
      <c r="AU882" s="162" t="s">
        <v>84</v>
      </c>
      <c r="AV882" s="13" t="s">
        <v>84</v>
      </c>
      <c r="AW882" s="13" t="s">
        <v>30</v>
      </c>
      <c r="AX882" s="13" t="s">
        <v>73</v>
      </c>
      <c r="AY882" s="162" t="s">
        <v>187</v>
      </c>
    </row>
    <row r="883" spans="2:51" s="13" customFormat="1" ht="11.25">
      <c r="B883" s="161"/>
      <c r="D883" s="151" t="s">
        <v>197</v>
      </c>
      <c r="E883" s="162" t="s">
        <v>1</v>
      </c>
      <c r="F883" s="163" t="s">
        <v>711</v>
      </c>
      <c r="H883" s="164">
        <v>-4.68</v>
      </c>
      <c r="I883" s="165"/>
      <c r="L883" s="161"/>
      <c r="M883" s="166"/>
      <c r="T883" s="167"/>
      <c r="AT883" s="162" t="s">
        <v>197</v>
      </c>
      <c r="AU883" s="162" t="s">
        <v>84</v>
      </c>
      <c r="AV883" s="13" t="s">
        <v>84</v>
      </c>
      <c r="AW883" s="13" t="s">
        <v>30</v>
      </c>
      <c r="AX883" s="13" t="s">
        <v>73</v>
      </c>
      <c r="AY883" s="162" t="s">
        <v>187</v>
      </c>
    </row>
    <row r="884" spans="2:51" s="13" customFormat="1" ht="11.25">
      <c r="B884" s="161"/>
      <c r="D884" s="151" t="s">
        <v>197</v>
      </c>
      <c r="E884" s="162" t="s">
        <v>1</v>
      </c>
      <c r="F884" s="163" t="s">
        <v>712</v>
      </c>
      <c r="H884" s="164">
        <v>-16.38</v>
      </c>
      <c r="I884" s="165"/>
      <c r="L884" s="161"/>
      <c r="M884" s="166"/>
      <c r="T884" s="167"/>
      <c r="AT884" s="162" t="s">
        <v>197</v>
      </c>
      <c r="AU884" s="162" t="s">
        <v>84</v>
      </c>
      <c r="AV884" s="13" t="s">
        <v>84</v>
      </c>
      <c r="AW884" s="13" t="s">
        <v>30</v>
      </c>
      <c r="AX884" s="13" t="s">
        <v>73</v>
      </c>
      <c r="AY884" s="162" t="s">
        <v>187</v>
      </c>
    </row>
    <row r="885" spans="2:51" s="13" customFormat="1" ht="11.25">
      <c r="B885" s="161"/>
      <c r="D885" s="151" t="s">
        <v>197</v>
      </c>
      <c r="E885" s="162" t="s">
        <v>1</v>
      </c>
      <c r="F885" s="163" t="s">
        <v>713</v>
      </c>
      <c r="H885" s="164">
        <v>-21.06</v>
      </c>
      <c r="I885" s="165"/>
      <c r="L885" s="161"/>
      <c r="M885" s="166"/>
      <c r="T885" s="167"/>
      <c r="AT885" s="162" t="s">
        <v>197</v>
      </c>
      <c r="AU885" s="162" t="s">
        <v>84</v>
      </c>
      <c r="AV885" s="13" t="s">
        <v>84</v>
      </c>
      <c r="AW885" s="13" t="s">
        <v>30</v>
      </c>
      <c r="AX885" s="13" t="s">
        <v>73</v>
      </c>
      <c r="AY885" s="162" t="s">
        <v>187</v>
      </c>
    </row>
    <row r="886" spans="2:51" s="13" customFormat="1" ht="11.25">
      <c r="B886" s="161"/>
      <c r="D886" s="151" t="s">
        <v>197</v>
      </c>
      <c r="E886" s="162" t="s">
        <v>1</v>
      </c>
      <c r="F886" s="163" t="s">
        <v>714</v>
      </c>
      <c r="H886" s="164">
        <v>-1.08</v>
      </c>
      <c r="I886" s="165"/>
      <c r="L886" s="161"/>
      <c r="M886" s="166"/>
      <c r="T886" s="167"/>
      <c r="AT886" s="162" t="s">
        <v>197</v>
      </c>
      <c r="AU886" s="162" t="s">
        <v>84</v>
      </c>
      <c r="AV886" s="13" t="s">
        <v>84</v>
      </c>
      <c r="AW886" s="13" t="s">
        <v>30</v>
      </c>
      <c r="AX886" s="13" t="s">
        <v>73</v>
      </c>
      <c r="AY886" s="162" t="s">
        <v>187</v>
      </c>
    </row>
    <row r="887" spans="2:51" s="13" customFormat="1" ht="11.25">
      <c r="B887" s="161"/>
      <c r="D887" s="151" t="s">
        <v>197</v>
      </c>
      <c r="E887" s="162" t="s">
        <v>1</v>
      </c>
      <c r="F887" s="163" t="s">
        <v>715</v>
      </c>
      <c r="H887" s="164">
        <v>-1.5</v>
      </c>
      <c r="I887" s="165"/>
      <c r="L887" s="161"/>
      <c r="M887" s="166"/>
      <c r="T887" s="167"/>
      <c r="AT887" s="162" t="s">
        <v>197</v>
      </c>
      <c r="AU887" s="162" t="s">
        <v>84</v>
      </c>
      <c r="AV887" s="13" t="s">
        <v>84</v>
      </c>
      <c r="AW887" s="13" t="s">
        <v>30</v>
      </c>
      <c r="AX887" s="13" t="s">
        <v>73</v>
      </c>
      <c r="AY887" s="162" t="s">
        <v>187</v>
      </c>
    </row>
    <row r="888" spans="2:51" s="13" customFormat="1" ht="11.25">
      <c r="B888" s="161"/>
      <c r="D888" s="151" t="s">
        <v>197</v>
      </c>
      <c r="E888" s="162" t="s">
        <v>1</v>
      </c>
      <c r="F888" s="163" t="s">
        <v>716</v>
      </c>
      <c r="H888" s="164">
        <v>-0.34300000000000003</v>
      </c>
      <c r="I888" s="165"/>
      <c r="L888" s="161"/>
      <c r="M888" s="166"/>
      <c r="T888" s="167"/>
      <c r="AT888" s="162" t="s">
        <v>197</v>
      </c>
      <c r="AU888" s="162" t="s">
        <v>84</v>
      </c>
      <c r="AV888" s="13" t="s">
        <v>84</v>
      </c>
      <c r="AW888" s="13" t="s">
        <v>30</v>
      </c>
      <c r="AX888" s="13" t="s">
        <v>73</v>
      </c>
      <c r="AY888" s="162" t="s">
        <v>187</v>
      </c>
    </row>
    <row r="889" spans="2:51" s="13" customFormat="1" ht="11.25">
      <c r="B889" s="161"/>
      <c r="D889" s="151" t="s">
        <v>197</v>
      </c>
      <c r="E889" s="162" t="s">
        <v>1</v>
      </c>
      <c r="F889" s="163" t="s">
        <v>636</v>
      </c>
      <c r="H889" s="164">
        <v>-2.2000000000000002</v>
      </c>
      <c r="I889" s="165"/>
      <c r="L889" s="161"/>
      <c r="M889" s="166"/>
      <c r="T889" s="167"/>
      <c r="AT889" s="162" t="s">
        <v>197</v>
      </c>
      <c r="AU889" s="162" t="s">
        <v>84</v>
      </c>
      <c r="AV889" s="13" t="s">
        <v>84</v>
      </c>
      <c r="AW889" s="13" t="s">
        <v>30</v>
      </c>
      <c r="AX889" s="13" t="s">
        <v>73</v>
      </c>
      <c r="AY889" s="162" t="s">
        <v>187</v>
      </c>
    </row>
    <row r="890" spans="2:51" s="13" customFormat="1" ht="11.25">
      <c r="B890" s="161"/>
      <c r="D890" s="151" t="s">
        <v>197</v>
      </c>
      <c r="E890" s="162" t="s">
        <v>1</v>
      </c>
      <c r="F890" s="163" t="s">
        <v>717</v>
      </c>
      <c r="H890" s="164">
        <v>8</v>
      </c>
      <c r="I890" s="165"/>
      <c r="L890" s="161"/>
      <c r="M890" s="166"/>
      <c r="T890" s="167"/>
      <c r="AT890" s="162" t="s">
        <v>197</v>
      </c>
      <c r="AU890" s="162" t="s">
        <v>84</v>
      </c>
      <c r="AV890" s="13" t="s">
        <v>84</v>
      </c>
      <c r="AW890" s="13" t="s">
        <v>30</v>
      </c>
      <c r="AX890" s="13" t="s">
        <v>73</v>
      </c>
      <c r="AY890" s="162" t="s">
        <v>187</v>
      </c>
    </row>
    <row r="891" spans="2:51" s="13" customFormat="1" ht="11.25">
      <c r="B891" s="161"/>
      <c r="D891" s="151" t="s">
        <v>197</v>
      </c>
      <c r="E891" s="162" t="s">
        <v>1</v>
      </c>
      <c r="F891" s="163" t="s">
        <v>718</v>
      </c>
      <c r="H891" s="164">
        <v>5.4</v>
      </c>
      <c r="I891" s="165"/>
      <c r="L891" s="161"/>
      <c r="M891" s="166"/>
      <c r="T891" s="167"/>
      <c r="AT891" s="162" t="s">
        <v>197</v>
      </c>
      <c r="AU891" s="162" t="s">
        <v>84</v>
      </c>
      <c r="AV891" s="13" t="s">
        <v>84</v>
      </c>
      <c r="AW891" s="13" t="s">
        <v>30</v>
      </c>
      <c r="AX891" s="13" t="s">
        <v>73</v>
      </c>
      <c r="AY891" s="162" t="s">
        <v>187</v>
      </c>
    </row>
    <row r="892" spans="2:51" s="13" customFormat="1" ht="11.25">
      <c r="B892" s="161"/>
      <c r="D892" s="151" t="s">
        <v>197</v>
      </c>
      <c r="E892" s="162" t="s">
        <v>1</v>
      </c>
      <c r="F892" s="163" t="s">
        <v>719</v>
      </c>
      <c r="H892" s="164">
        <v>1.92</v>
      </c>
      <c r="I892" s="165"/>
      <c r="L892" s="161"/>
      <c r="M892" s="166"/>
      <c r="T892" s="167"/>
      <c r="AT892" s="162" t="s">
        <v>197</v>
      </c>
      <c r="AU892" s="162" t="s">
        <v>84</v>
      </c>
      <c r="AV892" s="13" t="s">
        <v>84</v>
      </c>
      <c r="AW892" s="13" t="s">
        <v>30</v>
      </c>
      <c r="AX892" s="13" t="s">
        <v>73</v>
      </c>
      <c r="AY892" s="162" t="s">
        <v>187</v>
      </c>
    </row>
    <row r="893" spans="2:51" s="13" customFormat="1" ht="11.25">
      <c r="B893" s="161"/>
      <c r="D893" s="151" t="s">
        <v>197</v>
      </c>
      <c r="E893" s="162" t="s">
        <v>1</v>
      </c>
      <c r="F893" s="163" t="s">
        <v>720</v>
      </c>
      <c r="H893" s="164">
        <v>3.6</v>
      </c>
      <c r="I893" s="165"/>
      <c r="L893" s="161"/>
      <c r="M893" s="166"/>
      <c r="T893" s="167"/>
      <c r="AT893" s="162" t="s">
        <v>197</v>
      </c>
      <c r="AU893" s="162" t="s">
        <v>84</v>
      </c>
      <c r="AV893" s="13" t="s">
        <v>84</v>
      </c>
      <c r="AW893" s="13" t="s">
        <v>30</v>
      </c>
      <c r="AX893" s="13" t="s">
        <v>73</v>
      </c>
      <c r="AY893" s="162" t="s">
        <v>187</v>
      </c>
    </row>
    <row r="894" spans="2:51" s="13" customFormat="1" ht="11.25">
      <c r="B894" s="161"/>
      <c r="D894" s="151" t="s">
        <v>197</v>
      </c>
      <c r="E894" s="162" t="s">
        <v>1</v>
      </c>
      <c r="F894" s="163" t="s">
        <v>721</v>
      </c>
      <c r="H894" s="164">
        <v>7.92</v>
      </c>
      <c r="I894" s="165"/>
      <c r="L894" s="161"/>
      <c r="M894" s="166"/>
      <c r="T894" s="167"/>
      <c r="AT894" s="162" t="s">
        <v>197</v>
      </c>
      <c r="AU894" s="162" t="s">
        <v>84</v>
      </c>
      <c r="AV894" s="13" t="s">
        <v>84</v>
      </c>
      <c r="AW894" s="13" t="s">
        <v>30</v>
      </c>
      <c r="AX894" s="13" t="s">
        <v>73</v>
      </c>
      <c r="AY894" s="162" t="s">
        <v>187</v>
      </c>
    </row>
    <row r="895" spans="2:51" s="13" customFormat="1" ht="11.25">
      <c r="B895" s="161"/>
      <c r="D895" s="151" t="s">
        <v>197</v>
      </c>
      <c r="E895" s="162" t="s">
        <v>1</v>
      </c>
      <c r="F895" s="163" t="s">
        <v>722</v>
      </c>
      <c r="H895" s="164">
        <v>8.4</v>
      </c>
      <c r="I895" s="165"/>
      <c r="L895" s="161"/>
      <c r="M895" s="166"/>
      <c r="T895" s="167"/>
      <c r="AT895" s="162" t="s">
        <v>197</v>
      </c>
      <c r="AU895" s="162" t="s">
        <v>84</v>
      </c>
      <c r="AV895" s="13" t="s">
        <v>84</v>
      </c>
      <c r="AW895" s="13" t="s">
        <v>30</v>
      </c>
      <c r="AX895" s="13" t="s">
        <v>73</v>
      </c>
      <c r="AY895" s="162" t="s">
        <v>187</v>
      </c>
    </row>
    <row r="896" spans="2:51" s="13" customFormat="1" ht="11.25">
      <c r="B896" s="161"/>
      <c r="D896" s="151" t="s">
        <v>197</v>
      </c>
      <c r="E896" s="162" t="s">
        <v>1</v>
      </c>
      <c r="F896" s="163" t="s">
        <v>723</v>
      </c>
      <c r="H896" s="164">
        <v>1.02</v>
      </c>
      <c r="I896" s="165"/>
      <c r="L896" s="161"/>
      <c r="M896" s="166"/>
      <c r="T896" s="167"/>
      <c r="AT896" s="162" t="s">
        <v>197</v>
      </c>
      <c r="AU896" s="162" t="s">
        <v>84</v>
      </c>
      <c r="AV896" s="13" t="s">
        <v>84</v>
      </c>
      <c r="AW896" s="13" t="s">
        <v>30</v>
      </c>
      <c r="AX896" s="13" t="s">
        <v>73</v>
      </c>
      <c r="AY896" s="162" t="s">
        <v>187</v>
      </c>
    </row>
    <row r="897" spans="2:65" s="13" customFormat="1" ht="11.25">
      <c r="B897" s="161"/>
      <c r="D897" s="151" t="s">
        <v>197</v>
      </c>
      <c r="E897" s="162" t="s">
        <v>1</v>
      </c>
      <c r="F897" s="163" t="s">
        <v>724</v>
      </c>
      <c r="H897" s="164">
        <v>1.24</v>
      </c>
      <c r="I897" s="165"/>
      <c r="L897" s="161"/>
      <c r="M897" s="166"/>
      <c r="T897" s="167"/>
      <c r="AT897" s="162" t="s">
        <v>197</v>
      </c>
      <c r="AU897" s="162" t="s">
        <v>84</v>
      </c>
      <c r="AV897" s="13" t="s">
        <v>84</v>
      </c>
      <c r="AW897" s="13" t="s">
        <v>30</v>
      </c>
      <c r="AX897" s="13" t="s">
        <v>73</v>
      </c>
      <c r="AY897" s="162" t="s">
        <v>187</v>
      </c>
    </row>
    <row r="898" spans="2:65" s="13" customFormat="1" ht="11.25">
      <c r="B898" s="161"/>
      <c r="D898" s="151" t="s">
        <v>197</v>
      </c>
      <c r="E898" s="162" t="s">
        <v>1</v>
      </c>
      <c r="F898" s="163" t="s">
        <v>725</v>
      </c>
      <c r="H898" s="164">
        <v>0.33700000000000002</v>
      </c>
      <c r="I898" s="165"/>
      <c r="L898" s="161"/>
      <c r="M898" s="166"/>
      <c r="T898" s="167"/>
      <c r="AT898" s="162" t="s">
        <v>197</v>
      </c>
      <c r="AU898" s="162" t="s">
        <v>84</v>
      </c>
      <c r="AV898" s="13" t="s">
        <v>84</v>
      </c>
      <c r="AW898" s="13" t="s">
        <v>30</v>
      </c>
      <c r="AX898" s="13" t="s">
        <v>73</v>
      </c>
      <c r="AY898" s="162" t="s">
        <v>187</v>
      </c>
    </row>
    <row r="899" spans="2:65" s="13" customFormat="1" ht="11.25">
      <c r="B899" s="161"/>
      <c r="D899" s="151" t="s">
        <v>197</v>
      </c>
      <c r="E899" s="162" t="s">
        <v>1</v>
      </c>
      <c r="F899" s="163" t="s">
        <v>726</v>
      </c>
      <c r="H899" s="164">
        <v>2.04</v>
      </c>
      <c r="I899" s="165"/>
      <c r="L899" s="161"/>
      <c r="M899" s="166"/>
      <c r="T899" s="167"/>
      <c r="AT899" s="162" t="s">
        <v>197</v>
      </c>
      <c r="AU899" s="162" t="s">
        <v>84</v>
      </c>
      <c r="AV899" s="13" t="s">
        <v>84</v>
      </c>
      <c r="AW899" s="13" t="s">
        <v>30</v>
      </c>
      <c r="AX899" s="13" t="s">
        <v>73</v>
      </c>
      <c r="AY899" s="162" t="s">
        <v>187</v>
      </c>
    </row>
    <row r="900" spans="2:65" s="15" customFormat="1" ht="11.25">
      <c r="B900" s="186"/>
      <c r="D900" s="151" t="s">
        <v>197</v>
      </c>
      <c r="E900" s="187" t="s">
        <v>1</v>
      </c>
      <c r="F900" s="188" t="s">
        <v>492</v>
      </c>
      <c r="H900" s="189">
        <v>681.11799999999994</v>
      </c>
      <c r="I900" s="190"/>
      <c r="L900" s="186"/>
      <c r="M900" s="191"/>
      <c r="T900" s="192"/>
      <c r="AT900" s="187" t="s">
        <v>197</v>
      </c>
      <c r="AU900" s="187" t="s">
        <v>84</v>
      </c>
      <c r="AV900" s="15" t="s">
        <v>210</v>
      </c>
      <c r="AW900" s="15" t="s">
        <v>30</v>
      </c>
      <c r="AX900" s="15" t="s">
        <v>73</v>
      </c>
      <c r="AY900" s="187" t="s">
        <v>187</v>
      </c>
    </row>
    <row r="901" spans="2:65" s="12" customFormat="1" ht="11.25">
      <c r="B901" s="155"/>
      <c r="D901" s="151" t="s">
        <v>197</v>
      </c>
      <c r="E901" s="156" t="s">
        <v>1</v>
      </c>
      <c r="F901" s="157" t="s">
        <v>683</v>
      </c>
      <c r="H901" s="156" t="s">
        <v>1</v>
      </c>
      <c r="I901" s="158"/>
      <c r="L901" s="155"/>
      <c r="M901" s="159"/>
      <c r="T901" s="160"/>
      <c r="AT901" s="156" t="s">
        <v>197</v>
      </c>
      <c r="AU901" s="156" t="s">
        <v>84</v>
      </c>
      <c r="AV901" s="12" t="s">
        <v>80</v>
      </c>
      <c r="AW901" s="12" t="s">
        <v>30</v>
      </c>
      <c r="AX901" s="12" t="s">
        <v>73</v>
      </c>
      <c r="AY901" s="156" t="s">
        <v>187</v>
      </c>
    </row>
    <row r="902" spans="2:65" s="13" customFormat="1" ht="11.25">
      <c r="B902" s="161"/>
      <c r="D902" s="151" t="s">
        <v>197</v>
      </c>
      <c r="E902" s="162" t="s">
        <v>1</v>
      </c>
      <c r="F902" s="163" t="s">
        <v>684</v>
      </c>
      <c r="H902" s="164">
        <v>24.82</v>
      </c>
      <c r="I902" s="165"/>
      <c r="L902" s="161"/>
      <c r="M902" s="166"/>
      <c r="T902" s="167"/>
      <c r="AT902" s="162" t="s">
        <v>197</v>
      </c>
      <c r="AU902" s="162" t="s">
        <v>84</v>
      </c>
      <c r="AV902" s="13" t="s">
        <v>84</v>
      </c>
      <c r="AW902" s="13" t="s">
        <v>30</v>
      </c>
      <c r="AX902" s="13" t="s">
        <v>73</v>
      </c>
      <c r="AY902" s="162" t="s">
        <v>187</v>
      </c>
    </row>
    <row r="903" spans="2:65" s="15" customFormat="1" ht="11.25">
      <c r="B903" s="186"/>
      <c r="D903" s="151" t="s">
        <v>197</v>
      </c>
      <c r="E903" s="187" t="s">
        <v>1</v>
      </c>
      <c r="F903" s="188" t="s">
        <v>492</v>
      </c>
      <c r="H903" s="189">
        <v>24.82</v>
      </c>
      <c r="I903" s="190"/>
      <c r="L903" s="186"/>
      <c r="M903" s="191"/>
      <c r="T903" s="192"/>
      <c r="AT903" s="187" t="s">
        <v>197</v>
      </c>
      <c r="AU903" s="187" t="s">
        <v>84</v>
      </c>
      <c r="AV903" s="15" t="s">
        <v>210</v>
      </c>
      <c r="AW903" s="15" t="s">
        <v>30</v>
      </c>
      <c r="AX903" s="15" t="s">
        <v>73</v>
      </c>
      <c r="AY903" s="187" t="s">
        <v>187</v>
      </c>
    </row>
    <row r="904" spans="2:65" s="14" customFormat="1" ht="11.25">
      <c r="B904" s="168"/>
      <c r="D904" s="151" t="s">
        <v>197</v>
      </c>
      <c r="E904" s="169" t="s">
        <v>1</v>
      </c>
      <c r="F904" s="170" t="s">
        <v>202</v>
      </c>
      <c r="H904" s="171">
        <v>705.93799999999999</v>
      </c>
      <c r="I904" s="172"/>
      <c r="L904" s="168"/>
      <c r="M904" s="173"/>
      <c r="T904" s="174"/>
      <c r="AT904" s="169" t="s">
        <v>197</v>
      </c>
      <c r="AU904" s="169" t="s">
        <v>84</v>
      </c>
      <c r="AV904" s="14" t="s">
        <v>193</v>
      </c>
      <c r="AW904" s="14" t="s">
        <v>30</v>
      </c>
      <c r="AX904" s="14" t="s">
        <v>80</v>
      </c>
      <c r="AY904" s="169" t="s">
        <v>187</v>
      </c>
    </row>
    <row r="905" spans="2:65" s="1" customFormat="1" ht="33" customHeight="1">
      <c r="B905" s="32"/>
      <c r="C905" s="137" t="s">
        <v>871</v>
      </c>
      <c r="D905" s="137" t="s">
        <v>189</v>
      </c>
      <c r="E905" s="138" t="s">
        <v>872</v>
      </c>
      <c r="F905" s="139" t="s">
        <v>873</v>
      </c>
      <c r="G905" s="140" t="s">
        <v>192</v>
      </c>
      <c r="H905" s="141">
        <v>1.68</v>
      </c>
      <c r="I905" s="142"/>
      <c r="J905" s="143">
        <f>ROUND(I905*H905,2)</f>
        <v>0</v>
      </c>
      <c r="K905" s="144"/>
      <c r="L905" s="32"/>
      <c r="M905" s="145" t="s">
        <v>1</v>
      </c>
      <c r="N905" s="146" t="s">
        <v>39</v>
      </c>
      <c r="P905" s="147">
        <f>O905*H905</f>
        <v>0</v>
      </c>
      <c r="Q905" s="147">
        <v>0</v>
      </c>
      <c r="R905" s="147">
        <f>Q905*H905</f>
        <v>0</v>
      </c>
      <c r="S905" s="147">
        <v>0</v>
      </c>
      <c r="T905" s="148">
        <f>S905*H905</f>
        <v>0</v>
      </c>
      <c r="AR905" s="149" t="s">
        <v>193</v>
      </c>
      <c r="AT905" s="149" t="s">
        <v>189</v>
      </c>
      <c r="AU905" s="149" t="s">
        <v>84</v>
      </c>
      <c r="AY905" s="17" t="s">
        <v>187</v>
      </c>
      <c r="BE905" s="150">
        <f>IF(N905="základní",J905,0)</f>
        <v>0</v>
      </c>
      <c r="BF905" s="150">
        <f>IF(N905="snížená",J905,0)</f>
        <v>0</v>
      </c>
      <c r="BG905" s="150">
        <f>IF(N905="zákl. přenesená",J905,0)</f>
        <v>0</v>
      </c>
      <c r="BH905" s="150">
        <f>IF(N905="sníž. přenesená",J905,0)</f>
        <v>0</v>
      </c>
      <c r="BI905" s="150">
        <f>IF(N905="nulová",J905,0)</f>
        <v>0</v>
      </c>
      <c r="BJ905" s="17" t="s">
        <v>84</v>
      </c>
      <c r="BK905" s="150">
        <f>ROUND(I905*H905,2)</f>
        <v>0</v>
      </c>
      <c r="BL905" s="17" t="s">
        <v>193</v>
      </c>
      <c r="BM905" s="149" t="s">
        <v>3159</v>
      </c>
    </row>
    <row r="906" spans="2:65" s="1" customFormat="1" ht="185.25">
      <c r="B906" s="32"/>
      <c r="D906" s="151" t="s">
        <v>195</v>
      </c>
      <c r="F906" s="152" t="s">
        <v>875</v>
      </c>
      <c r="I906" s="153"/>
      <c r="L906" s="32"/>
      <c r="M906" s="154"/>
      <c r="T906" s="56"/>
      <c r="AT906" s="17" t="s">
        <v>195</v>
      </c>
      <c r="AU906" s="17" t="s">
        <v>84</v>
      </c>
    </row>
    <row r="907" spans="2:65" s="12" customFormat="1" ht="11.25">
      <c r="B907" s="155"/>
      <c r="D907" s="151" t="s">
        <v>197</v>
      </c>
      <c r="E907" s="156" t="s">
        <v>1</v>
      </c>
      <c r="F907" s="157" t="s">
        <v>238</v>
      </c>
      <c r="H907" s="156" t="s">
        <v>1</v>
      </c>
      <c r="I907" s="158"/>
      <c r="L907" s="155"/>
      <c r="M907" s="159"/>
      <c r="T907" s="160"/>
      <c r="AT907" s="156" t="s">
        <v>197</v>
      </c>
      <c r="AU907" s="156" t="s">
        <v>84</v>
      </c>
      <c r="AV907" s="12" t="s">
        <v>80</v>
      </c>
      <c r="AW907" s="12" t="s">
        <v>30</v>
      </c>
      <c r="AX907" s="12" t="s">
        <v>73</v>
      </c>
      <c r="AY907" s="156" t="s">
        <v>187</v>
      </c>
    </row>
    <row r="908" spans="2:65" s="13" customFormat="1" ht="11.25">
      <c r="B908" s="161"/>
      <c r="D908" s="151" t="s">
        <v>197</v>
      </c>
      <c r="E908" s="162" t="s">
        <v>1</v>
      </c>
      <c r="F908" s="163" t="s">
        <v>876</v>
      </c>
      <c r="H908" s="164">
        <v>1.68</v>
      </c>
      <c r="I908" s="165"/>
      <c r="L908" s="161"/>
      <c r="M908" s="166"/>
      <c r="T908" s="167"/>
      <c r="AT908" s="162" t="s">
        <v>197</v>
      </c>
      <c r="AU908" s="162" t="s">
        <v>84</v>
      </c>
      <c r="AV908" s="13" t="s">
        <v>84</v>
      </c>
      <c r="AW908" s="13" t="s">
        <v>30</v>
      </c>
      <c r="AX908" s="13" t="s">
        <v>73</v>
      </c>
      <c r="AY908" s="162" t="s">
        <v>187</v>
      </c>
    </row>
    <row r="909" spans="2:65" s="14" customFormat="1" ht="11.25">
      <c r="B909" s="168"/>
      <c r="D909" s="151" t="s">
        <v>197</v>
      </c>
      <c r="E909" s="169" t="s">
        <v>1</v>
      </c>
      <c r="F909" s="170" t="s">
        <v>202</v>
      </c>
      <c r="H909" s="171">
        <v>1.68</v>
      </c>
      <c r="I909" s="172"/>
      <c r="L909" s="168"/>
      <c r="M909" s="173"/>
      <c r="T909" s="174"/>
      <c r="AT909" s="169" t="s">
        <v>197</v>
      </c>
      <c r="AU909" s="169" t="s">
        <v>84</v>
      </c>
      <c r="AV909" s="14" t="s">
        <v>193</v>
      </c>
      <c r="AW909" s="14" t="s">
        <v>30</v>
      </c>
      <c r="AX909" s="14" t="s">
        <v>80</v>
      </c>
      <c r="AY909" s="169" t="s">
        <v>187</v>
      </c>
    </row>
    <row r="910" spans="2:65" s="1" customFormat="1" ht="44.25" customHeight="1">
      <c r="B910" s="32"/>
      <c r="C910" s="137" t="s">
        <v>877</v>
      </c>
      <c r="D910" s="137" t="s">
        <v>189</v>
      </c>
      <c r="E910" s="138" t="s">
        <v>878</v>
      </c>
      <c r="F910" s="139" t="s">
        <v>879</v>
      </c>
      <c r="G910" s="140" t="s">
        <v>192</v>
      </c>
      <c r="H910" s="141">
        <v>1.68</v>
      </c>
      <c r="I910" s="142"/>
      <c r="J910" s="143">
        <f>ROUND(I910*H910,2)</f>
        <v>0</v>
      </c>
      <c r="K910" s="144"/>
      <c r="L910" s="32"/>
      <c r="M910" s="145" t="s">
        <v>1</v>
      </c>
      <c r="N910" s="146" t="s">
        <v>39</v>
      </c>
      <c r="P910" s="147">
        <f>O910*H910</f>
        <v>0</v>
      </c>
      <c r="Q910" s="147">
        <v>0</v>
      </c>
      <c r="R910" s="147">
        <f>Q910*H910</f>
        <v>0</v>
      </c>
      <c r="S910" s="147">
        <v>0</v>
      </c>
      <c r="T910" s="148">
        <f>S910*H910</f>
        <v>0</v>
      </c>
      <c r="AR910" s="149" t="s">
        <v>193</v>
      </c>
      <c r="AT910" s="149" t="s">
        <v>189</v>
      </c>
      <c r="AU910" s="149" t="s">
        <v>84</v>
      </c>
      <c r="AY910" s="17" t="s">
        <v>187</v>
      </c>
      <c r="BE910" s="150">
        <f>IF(N910="základní",J910,0)</f>
        <v>0</v>
      </c>
      <c r="BF910" s="150">
        <f>IF(N910="snížená",J910,0)</f>
        <v>0</v>
      </c>
      <c r="BG910" s="150">
        <f>IF(N910="zákl. přenesená",J910,0)</f>
        <v>0</v>
      </c>
      <c r="BH910" s="150">
        <f>IF(N910="sníž. přenesená",J910,0)</f>
        <v>0</v>
      </c>
      <c r="BI910" s="150">
        <f>IF(N910="nulová",J910,0)</f>
        <v>0</v>
      </c>
      <c r="BJ910" s="17" t="s">
        <v>84</v>
      </c>
      <c r="BK910" s="150">
        <f>ROUND(I910*H910,2)</f>
        <v>0</v>
      </c>
      <c r="BL910" s="17" t="s">
        <v>193</v>
      </c>
      <c r="BM910" s="149" t="s">
        <v>3160</v>
      </c>
    </row>
    <row r="911" spans="2:65" s="1" customFormat="1" ht="78">
      <c r="B911" s="32"/>
      <c r="D911" s="151" t="s">
        <v>195</v>
      </c>
      <c r="F911" s="152" t="s">
        <v>881</v>
      </c>
      <c r="I911" s="153"/>
      <c r="L911" s="32"/>
      <c r="M911" s="154"/>
      <c r="T911" s="56"/>
      <c r="AT911" s="17" t="s">
        <v>195</v>
      </c>
      <c r="AU911" s="17" t="s">
        <v>84</v>
      </c>
    </row>
    <row r="912" spans="2:65" s="1" customFormat="1" ht="16.5" customHeight="1">
      <c r="B912" s="32"/>
      <c r="C912" s="137" t="s">
        <v>882</v>
      </c>
      <c r="D912" s="137" t="s">
        <v>189</v>
      </c>
      <c r="E912" s="138" t="s">
        <v>883</v>
      </c>
      <c r="F912" s="139" t="s">
        <v>884</v>
      </c>
      <c r="G912" s="140" t="s">
        <v>245</v>
      </c>
      <c r="H912" s="141">
        <v>2.25</v>
      </c>
      <c r="I912" s="142"/>
      <c r="J912" s="143">
        <f>ROUND(I912*H912,2)</f>
        <v>0</v>
      </c>
      <c r="K912" s="144"/>
      <c r="L912" s="32"/>
      <c r="M912" s="145" t="s">
        <v>1</v>
      </c>
      <c r="N912" s="146" t="s">
        <v>39</v>
      </c>
      <c r="P912" s="147">
        <f>O912*H912</f>
        <v>0</v>
      </c>
      <c r="Q912" s="147">
        <v>0</v>
      </c>
      <c r="R912" s="147">
        <f>Q912*H912</f>
        <v>0</v>
      </c>
      <c r="S912" s="147">
        <v>0</v>
      </c>
      <c r="T912" s="148">
        <f>S912*H912</f>
        <v>0</v>
      </c>
      <c r="AR912" s="149" t="s">
        <v>193</v>
      </c>
      <c r="AT912" s="149" t="s">
        <v>189</v>
      </c>
      <c r="AU912" s="149" t="s">
        <v>84</v>
      </c>
      <c r="AY912" s="17" t="s">
        <v>187</v>
      </c>
      <c r="BE912" s="150">
        <f>IF(N912="základní",J912,0)</f>
        <v>0</v>
      </c>
      <c r="BF912" s="150">
        <f>IF(N912="snížená",J912,0)</f>
        <v>0</v>
      </c>
      <c r="BG912" s="150">
        <f>IF(N912="zákl. přenesená",J912,0)</f>
        <v>0</v>
      </c>
      <c r="BH912" s="150">
        <f>IF(N912="sníž. přenesená",J912,0)</f>
        <v>0</v>
      </c>
      <c r="BI912" s="150">
        <f>IF(N912="nulová",J912,0)</f>
        <v>0</v>
      </c>
      <c r="BJ912" s="17" t="s">
        <v>84</v>
      </c>
      <c r="BK912" s="150">
        <f>ROUND(I912*H912,2)</f>
        <v>0</v>
      </c>
      <c r="BL912" s="17" t="s">
        <v>193</v>
      </c>
      <c r="BM912" s="149" t="s">
        <v>3161</v>
      </c>
    </row>
    <row r="913" spans="2:65" s="12" customFormat="1" ht="11.25">
      <c r="B913" s="155"/>
      <c r="D913" s="151" t="s">
        <v>197</v>
      </c>
      <c r="E913" s="156" t="s">
        <v>1</v>
      </c>
      <c r="F913" s="157" t="s">
        <v>238</v>
      </c>
      <c r="H913" s="156" t="s">
        <v>1</v>
      </c>
      <c r="I913" s="158"/>
      <c r="L913" s="155"/>
      <c r="M913" s="159"/>
      <c r="T913" s="160"/>
      <c r="AT913" s="156" t="s">
        <v>197</v>
      </c>
      <c r="AU913" s="156" t="s">
        <v>84</v>
      </c>
      <c r="AV913" s="12" t="s">
        <v>80</v>
      </c>
      <c r="AW913" s="12" t="s">
        <v>30</v>
      </c>
      <c r="AX913" s="12" t="s">
        <v>73</v>
      </c>
      <c r="AY913" s="156" t="s">
        <v>187</v>
      </c>
    </row>
    <row r="914" spans="2:65" s="13" customFormat="1" ht="11.25">
      <c r="B914" s="161"/>
      <c r="D914" s="151" t="s">
        <v>197</v>
      </c>
      <c r="E914" s="162" t="s">
        <v>1</v>
      </c>
      <c r="F914" s="163" t="s">
        <v>886</v>
      </c>
      <c r="H914" s="164">
        <v>2.25</v>
      </c>
      <c r="I914" s="165"/>
      <c r="L914" s="161"/>
      <c r="M914" s="166"/>
      <c r="T914" s="167"/>
      <c r="AT914" s="162" t="s">
        <v>197</v>
      </c>
      <c r="AU914" s="162" t="s">
        <v>84</v>
      </c>
      <c r="AV914" s="13" t="s">
        <v>84</v>
      </c>
      <c r="AW914" s="13" t="s">
        <v>30</v>
      </c>
      <c r="AX914" s="13" t="s">
        <v>73</v>
      </c>
      <c r="AY914" s="162" t="s">
        <v>187</v>
      </c>
    </row>
    <row r="915" spans="2:65" s="14" customFormat="1" ht="11.25">
      <c r="B915" s="168"/>
      <c r="D915" s="151" t="s">
        <v>197</v>
      </c>
      <c r="E915" s="169" t="s">
        <v>1</v>
      </c>
      <c r="F915" s="170" t="s">
        <v>202</v>
      </c>
      <c r="H915" s="171">
        <v>2.25</v>
      </c>
      <c r="I915" s="172"/>
      <c r="L915" s="168"/>
      <c r="M915" s="173"/>
      <c r="T915" s="174"/>
      <c r="AT915" s="169" t="s">
        <v>197</v>
      </c>
      <c r="AU915" s="169" t="s">
        <v>84</v>
      </c>
      <c r="AV915" s="14" t="s">
        <v>193</v>
      </c>
      <c r="AW915" s="14" t="s">
        <v>30</v>
      </c>
      <c r="AX915" s="14" t="s">
        <v>80</v>
      </c>
      <c r="AY915" s="169" t="s">
        <v>187</v>
      </c>
    </row>
    <row r="916" spans="2:65" s="1" customFormat="1" ht="16.5" customHeight="1">
      <c r="B916" s="32"/>
      <c r="C916" s="137" t="s">
        <v>887</v>
      </c>
      <c r="D916" s="137" t="s">
        <v>189</v>
      </c>
      <c r="E916" s="138" t="s">
        <v>888</v>
      </c>
      <c r="F916" s="139" t="s">
        <v>889</v>
      </c>
      <c r="G916" s="140" t="s">
        <v>245</v>
      </c>
      <c r="H916" s="141">
        <v>2.25</v>
      </c>
      <c r="I916" s="142"/>
      <c r="J916" s="143">
        <f>ROUND(I916*H916,2)</f>
        <v>0</v>
      </c>
      <c r="K916" s="144"/>
      <c r="L916" s="32"/>
      <c r="M916" s="145" t="s">
        <v>1</v>
      </c>
      <c r="N916" s="146" t="s">
        <v>39</v>
      </c>
      <c r="P916" s="147">
        <f>O916*H916</f>
        <v>0</v>
      </c>
      <c r="Q916" s="147">
        <v>0</v>
      </c>
      <c r="R916" s="147">
        <f>Q916*H916</f>
        <v>0</v>
      </c>
      <c r="S916" s="147">
        <v>0</v>
      </c>
      <c r="T916" s="148">
        <f>S916*H916</f>
        <v>0</v>
      </c>
      <c r="AR916" s="149" t="s">
        <v>193</v>
      </c>
      <c r="AT916" s="149" t="s">
        <v>189</v>
      </c>
      <c r="AU916" s="149" t="s">
        <v>84</v>
      </c>
      <c r="AY916" s="17" t="s">
        <v>187</v>
      </c>
      <c r="BE916" s="150">
        <f>IF(N916="základní",J916,0)</f>
        <v>0</v>
      </c>
      <c r="BF916" s="150">
        <f>IF(N916="snížená",J916,0)</f>
        <v>0</v>
      </c>
      <c r="BG916" s="150">
        <f>IF(N916="zákl. přenesená",J916,0)</f>
        <v>0</v>
      </c>
      <c r="BH916" s="150">
        <f>IF(N916="sníž. přenesená",J916,0)</f>
        <v>0</v>
      </c>
      <c r="BI916" s="150">
        <f>IF(N916="nulová",J916,0)</f>
        <v>0</v>
      </c>
      <c r="BJ916" s="17" t="s">
        <v>84</v>
      </c>
      <c r="BK916" s="150">
        <f>ROUND(I916*H916,2)</f>
        <v>0</v>
      </c>
      <c r="BL916" s="17" t="s">
        <v>193</v>
      </c>
      <c r="BM916" s="149" t="s">
        <v>3162</v>
      </c>
    </row>
    <row r="917" spans="2:65" s="1" customFormat="1" ht="21.75" customHeight="1">
      <c r="B917" s="32"/>
      <c r="C917" s="137" t="s">
        <v>891</v>
      </c>
      <c r="D917" s="137" t="s">
        <v>189</v>
      </c>
      <c r="E917" s="138" t="s">
        <v>892</v>
      </c>
      <c r="F917" s="139" t="s">
        <v>893</v>
      </c>
      <c r="G917" s="140" t="s">
        <v>217</v>
      </c>
      <c r="H917" s="141">
        <v>0.25600000000000001</v>
      </c>
      <c r="I917" s="142"/>
      <c r="J917" s="143">
        <f>ROUND(I917*H917,2)</f>
        <v>0</v>
      </c>
      <c r="K917" s="144"/>
      <c r="L917" s="32"/>
      <c r="M917" s="145" t="s">
        <v>1</v>
      </c>
      <c r="N917" s="146" t="s">
        <v>39</v>
      </c>
      <c r="P917" s="147">
        <f>O917*H917</f>
        <v>0</v>
      </c>
      <c r="Q917" s="147">
        <v>0</v>
      </c>
      <c r="R917" s="147">
        <f>Q917*H917</f>
        <v>0</v>
      </c>
      <c r="S917" s="147">
        <v>0</v>
      </c>
      <c r="T917" s="148">
        <f>S917*H917</f>
        <v>0</v>
      </c>
      <c r="AR917" s="149" t="s">
        <v>193</v>
      </c>
      <c r="AT917" s="149" t="s">
        <v>189</v>
      </c>
      <c r="AU917" s="149" t="s">
        <v>84</v>
      </c>
      <c r="AY917" s="17" t="s">
        <v>187</v>
      </c>
      <c r="BE917" s="150">
        <f>IF(N917="základní",J917,0)</f>
        <v>0</v>
      </c>
      <c r="BF917" s="150">
        <f>IF(N917="snížená",J917,0)</f>
        <v>0</v>
      </c>
      <c r="BG917" s="150">
        <f>IF(N917="zákl. přenesená",J917,0)</f>
        <v>0</v>
      </c>
      <c r="BH917" s="150">
        <f>IF(N917="sníž. přenesená",J917,0)</f>
        <v>0</v>
      </c>
      <c r="BI917" s="150">
        <f>IF(N917="nulová",J917,0)</f>
        <v>0</v>
      </c>
      <c r="BJ917" s="17" t="s">
        <v>84</v>
      </c>
      <c r="BK917" s="150">
        <f>ROUND(I917*H917,2)</f>
        <v>0</v>
      </c>
      <c r="BL917" s="17" t="s">
        <v>193</v>
      </c>
      <c r="BM917" s="149" t="s">
        <v>3163</v>
      </c>
    </row>
    <row r="918" spans="2:65" s="1" customFormat="1" ht="39">
      <c r="B918" s="32"/>
      <c r="D918" s="151" t="s">
        <v>195</v>
      </c>
      <c r="F918" s="152" t="s">
        <v>895</v>
      </c>
      <c r="I918" s="153"/>
      <c r="L918" s="32"/>
      <c r="M918" s="154"/>
      <c r="T918" s="56"/>
      <c r="AT918" s="17" t="s">
        <v>195</v>
      </c>
      <c r="AU918" s="17" t="s">
        <v>84</v>
      </c>
    </row>
    <row r="919" spans="2:65" s="12" customFormat="1" ht="11.25">
      <c r="B919" s="155"/>
      <c r="D919" s="151" t="s">
        <v>197</v>
      </c>
      <c r="E919" s="156" t="s">
        <v>1</v>
      </c>
      <c r="F919" s="157" t="s">
        <v>238</v>
      </c>
      <c r="H919" s="156" t="s">
        <v>1</v>
      </c>
      <c r="I919" s="158"/>
      <c r="L919" s="155"/>
      <c r="M919" s="159"/>
      <c r="T919" s="160"/>
      <c r="AT919" s="156" t="s">
        <v>197</v>
      </c>
      <c r="AU919" s="156" t="s">
        <v>84</v>
      </c>
      <c r="AV919" s="12" t="s">
        <v>80</v>
      </c>
      <c r="AW919" s="12" t="s">
        <v>30</v>
      </c>
      <c r="AX919" s="12" t="s">
        <v>73</v>
      </c>
      <c r="AY919" s="156" t="s">
        <v>187</v>
      </c>
    </row>
    <row r="920" spans="2:65" s="13" customFormat="1" ht="11.25">
      <c r="B920" s="161"/>
      <c r="D920" s="151" t="s">
        <v>197</v>
      </c>
      <c r="E920" s="162" t="s">
        <v>1</v>
      </c>
      <c r="F920" s="163" t="s">
        <v>896</v>
      </c>
      <c r="H920" s="164">
        <v>0.25600000000000001</v>
      </c>
      <c r="I920" s="165"/>
      <c r="L920" s="161"/>
      <c r="M920" s="166"/>
      <c r="T920" s="167"/>
      <c r="AT920" s="162" t="s">
        <v>197</v>
      </c>
      <c r="AU920" s="162" t="s">
        <v>84</v>
      </c>
      <c r="AV920" s="13" t="s">
        <v>84</v>
      </c>
      <c r="AW920" s="13" t="s">
        <v>30</v>
      </c>
      <c r="AX920" s="13" t="s">
        <v>73</v>
      </c>
      <c r="AY920" s="162" t="s">
        <v>187</v>
      </c>
    </row>
    <row r="921" spans="2:65" s="14" customFormat="1" ht="11.25">
      <c r="B921" s="168"/>
      <c r="D921" s="151" t="s">
        <v>197</v>
      </c>
      <c r="E921" s="169" t="s">
        <v>1</v>
      </c>
      <c r="F921" s="170" t="s">
        <v>202</v>
      </c>
      <c r="H921" s="171">
        <v>0.25600000000000001</v>
      </c>
      <c r="I921" s="172"/>
      <c r="L921" s="168"/>
      <c r="M921" s="173"/>
      <c r="T921" s="174"/>
      <c r="AT921" s="169" t="s">
        <v>197</v>
      </c>
      <c r="AU921" s="169" t="s">
        <v>84</v>
      </c>
      <c r="AV921" s="14" t="s">
        <v>193</v>
      </c>
      <c r="AW921" s="14" t="s">
        <v>30</v>
      </c>
      <c r="AX921" s="14" t="s">
        <v>80</v>
      </c>
      <c r="AY921" s="169" t="s">
        <v>187</v>
      </c>
    </row>
    <row r="922" spans="2:65" s="1" customFormat="1" ht="33" customHeight="1">
      <c r="B922" s="32"/>
      <c r="C922" s="137" t="s">
        <v>897</v>
      </c>
      <c r="D922" s="137" t="s">
        <v>189</v>
      </c>
      <c r="E922" s="138" t="s">
        <v>898</v>
      </c>
      <c r="F922" s="139" t="s">
        <v>899</v>
      </c>
      <c r="G922" s="140" t="s">
        <v>245</v>
      </c>
      <c r="H922" s="141">
        <v>13</v>
      </c>
      <c r="I922" s="142"/>
      <c r="J922" s="143">
        <f>ROUND(I922*H922,2)</f>
        <v>0</v>
      </c>
      <c r="K922" s="144"/>
      <c r="L922" s="32"/>
      <c r="M922" s="145" t="s">
        <v>1</v>
      </c>
      <c r="N922" s="146" t="s">
        <v>39</v>
      </c>
      <c r="P922" s="147">
        <f>O922*H922</f>
        <v>0</v>
      </c>
      <c r="Q922" s="147">
        <v>0</v>
      </c>
      <c r="R922" s="147">
        <f>Q922*H922</f>
        <v>0</v>
      </c>
      <c r="S922" s="147">
        <v>0</v>
      </c>
      <c r="T922" s="148">
        <f>S922*H922</f>
        <v>0</v>
      </c>
      <c r="AR922" s="149" t="s">
        <v>193</v>
      </c>
      <c r="AT922" s="149" t="s">
        <v>189</v>
      </c>
      <c r="AU922" s="149" t="s">
        <v>84</v>
      </c>
      <c r="AY922" s="17" t="s">
        <v>187</v>
      </c>
      <c r="BE922" s="150">
        <f>IF(N922="základní",J922,0)</f>
        <v>0</v>
      </c>
      <c r="BF922" s="150">
        <f>IF(N922="snížená",J922,0)</f>
        <v>0</v>
      </c>
      <c r="BG922" s="150">
        <f>IF(N922="zákl. přenesená",J922,0)</f>
        <v>0</v>
      </c>
      <c r="BH922" s="150">
        <f>IF(N922="sníž. přenesená",J922,0)</f>
        <v>0</v>
      </c>
      <c r="BI922" s="150">
        <f>IF(N922="nulová",J922,0)</f>
        <v>0</v>
      </c>
      <c r="BJ922" s="17" t="s">
        <v>84</v>
      </c>
      <c r="BK922" s="150">
        <f>ROUND(I922*H922,2)</f>
        <v>0</v>
      </c>
      <c r="BL922" s="17" t="s">
        <v>193</v>
      </c>
      <c r="BM922" s="149" t="s">
        <v>3164</v>
      </c>
    </row>
    <row r="923" spans="2:65" s="1" customFormat="1" ht="146.25">
      <c r="B923" s="32"/>
      <c r="D923" s="151" t="s">
        <v>195</v>
      </c>
      <c r="F923" s="152" t="s">
        <v>901</v>
      </c>
      <c r="I923" s="153"/>
      <c r="L923" s="32"/>
      <c r="M923" s="154"/>
      <c r="T923" s="56"/>
      <c r="AT923" s="17" t="s">
        <v>195</v>
      </c>
      <c r="AU923" s="17" t="s">
        <v>84</v>
      </c>
    </row>
    <row r="924" spans="2:65" s="1" customFormat="1" ht="37.9" customHeight="1">
      <c r="B924" s="32"/>
      <c r="C924" s="137" t="s">
        <v>902</v>
      </c>
      <c r="D924" s="137" t="s">
        <v>189</v>
      </c>
      <c r="E924" s="138" t="s">
        <v>903</v>
      </c>
      <c r="F924" s="139" t="s">
        <v>904</v>
      </c>
      <c r="G924" s="140" t="s">
        <v>245</v>
      </c>
      <c r="H924" s="141">
        <v>49.64</v>
      </c>
      <c r="I924" s="142"/>
      <c r="J924" s="143">
        <f>ROUND(I924*H924,2)</f>
        <v>0</v>
      </c>
      <c r="K924" s="144"/>
      <c r="L924" s="32"/>
      <c r="M924" s="145" t="s">
        <v>1</v>
      </c>
      <c r="N924" s="146" t="s">
        <v>39</v>
      </c>
      <c r="P924" s="147">
        <f>O924*H924</f>
        <v>0</v>
      </c>
      <c r="Q924" s="147">
        <v>0</v>
      </c>
      <c r="R924" s="147">
        <f>Q924*H924</f>
        <v>0</v>
      </c>
      <c r="S924" s="147">
        <v>0</v>
      </c>
      <c r="T924" s="148">
        <f>S924*H924</f>
        <v>0</v>
      </c>
      <c r="AR924" s="149" t="s">
        <v>193</v>
      </c>
      <c r="AT924" s="149" t="s">
        <v>189</v>
      </c>
      <c r="AU924" s="149" t="s">
        <v>84</v>
      </c>
      <c r="AY924" s="17" t="s">
        <v>187</v>
      </c>
      <c r="BE924" s="150">
        <f>IF(N924="základní",J924,0)</f>
        <v>0</v>
      </c>
      <c r="BF924" s="150">
        <f>IF(N924="snížená",J924,0)</f>
        <v>0</v>
      </c>
      <c r="BG924" s="150">
        <f>IF(N924="zákl. přenesená",J924,0)</f>
        <v>0</v>
      </c>
      <c r="BH924" s="150">
        <f>IF(N924="sníž. přenesená",J924,0)</f>
        <v>0</v>
      </c>
      <c r="BI924" s="150">
        <f>IF(N924="nulová",J924,0)</f>
        <v>0</v>
      </c>
      <c r="BJ924" s="17" t="s">
        <v>84</v>
      </c>
      <c r="BK924" s="150">
        <f>ROUND(I924*H924,2)</f>
        <v>0</v>
      </c>
      <c r="BL924" s="17" t="s">
        <v>193</v>
      </c>
      <c r="BM924" s="149" t="s">
        <v>3165</v>
      </c>
    </row>
    <row r="925" spans="2:65" s="1" customFormat="1" ht="29.25">
      <c r="B925" s="32"/>
      <c r="D925" s="151" t="s">
        <v>195</v>
      </c>
      <c r="F925" s="152" t="s">
        <v>651</v>
      </c>
      <c r="I925" s="153"/>
      <c r="L925" s="32"/>
      <c r="M925" s="154"/>
      <c r="T925" s="56"/>
      <c r="AT925" s="17" t="s">
        <v>195</v>
      </c>
      <c r="AU925" s="17" t="s">
        <v>84</v>
      </c>
    </row>
    <row r="926" spans="2:65" s="1" customFormat="1" ht="33" customHeight="1">
      <c r="B926" s="32"/>
      <c r="C926" s="137" t="s">
        <v>906</v>
      </c>
      <c r="D926" s="137" t="s">
        <v>189</v>
      </c>
      <c r="E926" s="138" t="s">
        <v>907</v>
      </c>
      <c r="F926" s="139" t="s">
        <v>908</v>
      </c>
      <c r="G926" s="140" t="s">
        <v>245</v>
      </c>
      <c r="H926" s="141">
        <v>37.6</v>
      </c>
      <c r="I926" s="142"/>
      <c r="J926" s="143">
        <f>ROUND(I926*H926,2)</f>
        <v>0</v>
      </c>
      <c r="K926" s="144"/>
      <c r="L926" s="32"/>
      <c r="M926" s="145" t="s">
        <v>1</v>
      </c>
      <c r="N926" s="146" t="s">
        <v>39</v>
      </c>
      <c r="P926" s="147">
        <f>O926*H926</f>
        <v>0</v>
      </c>
      <c r="Q926" s="147">
        <v>0</v>
      </c>
      <c r="R926" s="147">
        <f>Q926*H926</f>
        <v>0</v>
      </c>
      <c r="S926" s="147">
        <v>0</v>
      </c>
      <c r="T926" s="148">
        <f>S926*H926</f>
        <v>0</v>
      </c>
      <c r="AR926" s="149" t="s">
        <v>193</v>
      </c>
      <c r="AT926" s="149" t="s">
        <v>189</v>
      </c>
      <c r="AU926" s="149" t="s">
        <v>84</v>
      </c>
      <c r="AY926" s="17" t="s">
        <v>187</v>
      </c>
      <c r="BE926" s="150">
        <f>IF(N926="základní",J926,0)</f>
        <v>0</v>
      </c>
      <c r="BF926" s="150">
        <f>IF(N926="snížená",J926,0)</f>
        <v>0</v>
      </c>
      <c r="BG926" s="150">
        <f>IF(N926="zákl. přenesená",J926,0)</f>
        <v>0</v>
      </c>
      <c r="BH926" s="150">
        <f>IF(N926="sníž. přenesená",J926,0)</f>
        <v>0</v>
      </c>
      <c r="BI926" s="150">
        <f>IF(N926="nulová",J926,0)</f>
        <v>0</v>
      </c>
      <c r="BJ926" s="17" t="s">
        <v>84</v>
      </c>
      <c r="BK926" s="150">
        <f>ROUND(I926*H926,2)</f>
        <v>0</v>
      </c>
      <c r="BL926" s="17" t="s">
        <v>193</v>
      </c>
      <c r="BM926" s="149" t="s">
        <v>3166</v>
      </c>
    </row>
    <row r="927" spans="2:65" s="12" customFormat="1" ht="11.25">
      <c r="B927" s="155"/>
      <c r="D927" s="151" t="s">
        <v>197</v>
      </c>
      <c r="E927" s="156" t="s">
        <v>1</v>
      </c>
      <c r="F927" s="157" t="s">
        <v>207</v>
      </c>
      <c r="H927" s="156" t="s">
        <v>1</v>
      </c>
      <c r="I927" s="158"/>
      <c r="L927" s="155"/>
      <c r="M927" s="159"/>
      <c r="T927" s="160"/>
      <c r="AT927" s="156" t="s">
        <v>197</v>
      </c>
      <c r="AU927" s="156" t="s">
        <v>84</v>
      </c>
      <c r="AV927" s="12" t="s">
        <v>80</v>
      </c>
      <c r="AW927" s="12" t="s">
        <v>30</v>
      </c>
      <c r="AX927" s="12" t="s">
        <v>73</v>
      </c>
      <c r="AY927" s="156" t="s">
        <v>187</v>
      </c>
    </row>
    <row r="928" spans="2:65" s="12" customFormat="1" ht="11.25">
      <c r="B928" s="155"/>
      <c r="D928" s="151" t="s">
        <v>197</v>
      </c>
      <c r="E928" s="156" t="s">
        <v>1</v>
      </c>
      <c r="F928" s="157" t="s">
        <v>910</v>
      </c>
      <c r="H928" s="156" t="s">
        <v>1</v>
      </c>
      <c r="I928" s="158"/>
      <c r="L928" s="155"/>
      <c r="M928" s="159"/>
      <c r="T928" s="160"/>
      <c r="AT928" s="156" t="s">
        <v>197</v>
      </c>
      <c r="AU928" s="156" t="s">
        <v>84</v>
      </c>
      <c r="AV928" s="12" t="s">
        <v>80</v>
      </c>
      <c r="AW928" s="12" t="s">
        <v>30</v>
      </c>
      <c r="AX928" s="12" t="s">
        <v>73</v>
      </c>
      <c r="AY928" s="156" t="s">
        <v>187</v>
      </c>
    </row>
    <row r="929" spans="2:65" s="13" customFormat="1" ht="11.25">
      <c r="B929" s="161"/>
      <c r="D929" s="151" t="s">
        <v>197</v>
      </c>
      <c r="E929" s="162" t="s">
        <v>1</v>
      </c>
      <c r="F929" s="163" t="s">
        <v>563</v>
      </c>
      <c r="H929" s="164">
        <v>37.6</v>
      </c>
      <c r="I929" s="165"/>
      <c r="L929" s="161"/>
      <c r="M929" s="166"/>
      <c r="T929" s="167"/>
      <c r="AT929" s="162" t="s">
        <v>197</v>
      </c>
      <c r="AU929" s="162" t="s">
        <v>84</v>
      </c>
      <c r="AV929" s="13" t="s">
        <v>84</v>
      </c>
      <c r="AW929" s="13" t="s">
        <v>30</v>
      </c>
      <c r="AX929" s="13" t="s">
        <v>73</v>
      </c>
      <c r="AY929" s="162" t="s">
        <v>187</v>
      </c>
    </row>
    <row r="930" spans="2:65" s="14" customFormat="1" ht="11.25">
      <c r="B930" s="168"/>
      <c r="D930" s="151" t="s">
        <v>197</v>
      </c>
      <c r="E930" s="169" t="s">
        <v>1</v>
      </c>
      <c r="F930" s="170" t="s">
        <v>202</v>
      </c>
      <c r="H930" s="171">
        <v>37.6</v>
      </c>
      <c r="I930" s="172"/>
      <c r="L930" s="168"/>
      <c r="M930" s="173"/>
      <c r="T930" s="174"/>
      <c r="AT930" s="169" t="s">
        <v>197</v>
      </c>
      <c r="AU930" s="169" t="s">
        <v>84</v>
      </c>
      <c r="AV930" s="14" t="s">
        <v>193</v>
      </c>
      <c r="AW930" s="14" t="s">
        <v>30</v>
      </c>
      <c r="AX930" s="14" t="s">
        <v>80</v>
      </c>
      <c r="AY930" s="169" t="s">
        <v>187</v>
      </c>
    </row>
    <row r="931" spans="2:65" s="1" customFormat="1" ht="37.9" customHeight="1">
      <c r="B931" s="32"/>
      <c r="C931" s="137" t="s">
        <v>911</v>
      </c>
      <c r="D931" s="137" t="s">
        <v>189</v>
      </c>
      <c r="E931" s="138" t="s">
        <v>912</v>
      </c>
      <c r="F931" s="139" t="s">
        <v>913</v>
      </c>
      <c r="G931" s="140" t="s">
        <v>397</v>
      </c>
      <c r="H931" s="141">
        <v>77.2</v>
      </c>
      <c r="I931" s="142"/>
      <c r="J931" s="143">
        <f>ROUND(I931*H931,2)</f>
        <v>0</v>
      </c>
      <c r="K931" s="144"/>
      <c r="L931" s="32"/>
      <c r="M931" s="145" t="s">
        <v>1</v>
      </c>
      <c r="N931" s="146" t="s">
        <v>39</v>
      </c>
      <c r="P931" s="147">
        <f>O931*H931</f>
        <v>0</v>
      </c>
      <c r="Q931" s="147">
        <v>0</v>
      </c>
      <c r="R931" s="147">
        <f>Q931*H931</f>
        <v>0</v>
      </c>
      <c r="S931" s="147">
        <v>0</v>
      </c>
      <c r="T931" s="148">
        <f>S931*H931</f>
        <v>0</v>
      </c>
      <c r="AR931" s="149" t="s">
        <v>193</v>
      </c>
      <c r="AT931" s="149" t="s">
        <v>189</v>
      </c>
      <c r="AU931" s="149" t="s">
        <v>84</v>
      </c>
      <c r="AY931" s="17" t="s">
        <v>187</v>
      </c>
      <c r="BE931" s="150">
        <f>IF(N931="základní",J931,0)</f>
        <v>0</v>
      </c>
      <c r="BF931" s="150">
        <f>IF(N931="snížená",J931,0)</f>
        <v>0</v>
      </c>
      <c r="BG931" s="150">
        <f>IF(N931="zákl. přenesená",J931,0)</f>
        <v>0</v>
      </c>
      <c r="BH931" s="150">
        <f>IF(N931="sníž. přenesená",J931,0)</f>
        <v>0</v>
      </c>
      <c r="BI931" s="150">
        <f>IF(N931="nulová",J931,0)</f>
        <v>0</v>
      </c>
      <c r="BJ931" s="17" t="s">
        <v>84</v>
      </c>
      <c r="BK931" s="150">
        <f>ROUND(I931*H931,2)</f>
        <v>0</v>
      </c>
      <c r="BL931" s="17" t="s">
        <v>193</v>
      </c>
      <c r="BM931" s="149" t="s">
        <v>3167</v>
      </c>
    </row>
    <row r="932" spans="2:65" s="12" customFormat="1" ht="11.25">
      <c r="B932" s="155"/>
      <c r="D932" s="151" t="s">
        <v>197</v>
      </c>
      <c r="E932" s="156" t="s">
        <v>1</v>
      </c>
      <c r="F932" s="157" t="s">
        <v>207</v>
      </c>
      <c r="H932" s="156" t="s">
        <v>1</v>
      </c>
      <c r="I932" s="158"/>
      <c r="L932" s="155"/>
      <c r="M932" s="159"/>
      <c r="T932" s="160"/>
      <c r="AT932" s="156" t="s">
        <v>197</v>
      </c>
      <c r="AU932" s="156" t="s">
        <v>84</v>
      </c>
      <c r="AV932" s="12" t="s">
        <v>80</v>
      </c>
      <c r="AW932" s="12" t="s">
        <v>30</v>
      </c>
      <c r="AX932" s="12" t="s">
        <v>73</v>
      </c>
      <c r="AY932" s="156" t="s">
        <v>187</v>
      </c>
    </row>
    <row r="933" spans="2:65" s="13" customFormat="1" ht="11.25">
      <c r="B933" s="161"/>
      <c r="D933" s="151" t="s">
        <v>197</v>
      </c>
      <c r="E933" s="162" t="s">
        <v>1</v>
      </c>
      <c r="F933" s="163" t="s">
        <v>915</v>
      </c>
      <c r="H933" s="164">
        <v>77.2</v>
      </c>
      <c r="I933" s="165"/>
      <c r="L933" s="161"/>
      <c r="M933" s="166"/>
      <c r="T933" s="167"/>
      <c r="AT933" s="162" t="s">
        <v>197</v>
      </c>
      <c r="AU933" s="162" t="s">
        <v>84</v>
      </c>
      <c r="AV933" s="13" t="s">
        <v>84</v>
      </c>
      <c r="AW933" s="13" t="s">
        <v>30</v>
      </c>
      <c r="AX933" s="13" t="s">
        <v>73</v>
      </c>
      <c r="AY933" s="162" t="s">
        <v>187</v>
      </c>
    </row>
    <row r="934" spans="2:65" s="14" customFormat="1" ht="11.25">
      <c r="B934" s="168"/>
      <c r="D934" s="151" t="s">
        <v>197</v>
      </c>
      <c r="E934" s="169" t="s">
        <v>1</v>
      </c>
      <c r="F934" s="170" t="s">
        <v>202</v>
      </c>
      <c r="H934" s="171">
        <v>77.2</v>
      </c>
      <c r="I934" s="172"/>
      <c r="L934" s="168"/>
      <c r="M934" s="173"/>
      <c r="T934" s="174"/>
      <c r="AT934" s="169" t="s">
        <v>197</v>
      </c>
      <c r="AU934" s="169" t="s">
        <v>84</v>
      </c>
      <c r="AV934" s="14" t="s">
        <v>193</v>
      </c>
      <c r="AW934" s="14" t="s">
        <v>30</v>
      </c>
      <c r="AX934" s="14" t="s">
        <v>80</v>
      </c>
      <c r="AY934" s="169" t="s">
        <v>187</v>
      </c>
    </row>
    <row r="935" spans="2:65" s="1" customFormat="1" ht="37.9" customHeight="1">
      <c r="B935" s="32"/>
      <c r="C935" s="137" t="s">
        <v>916</v>
      </c>
      <c r="D935" s="137" t="s">
        <v>189</v>
      </c>
      <c r="E935" s="138" t="s">
        <v>917</v>
      </c>
      <c r="F935" s="139" t="s">
        <v>918</v>
      </c>
      <c r="G935" s="140" t="s">
        <v>406</v>
      </c>
      <c r="H935" s="141">
        <v>29</v>
      </c>
      <c r="I935" s="142"/>
      <c r="J935" s="143">
        <f>ROUND(I935*H935,2)</f>
        <v>0</v>
      </c>
      <c r="K935" s="144"/>
      <c r="L935" s="32"/>
      <c r="M935" s="145" t="s">
        <v>1</v>
      </c>
      <c r="N935" s="146" t="s">
        <v>39</v>
      </c>
      <c r="P935" s="147">
        <f>O935*H935</f>
        <v>0</v>
      </c>
      <c r="Q935" s="147">
        <v>0</v>
      </c>
      <c r="R935" s="147">
        <f>Q935*H935</f>
        <v>0</v>
      </c>
      <c r="S935" s="147">
        <v>0</v>
      </c>
      <c r="T935" s="148">
        <f>S935*H935</f>
        <v>0</v>
      </c>
      <c r="AR935" s="149" t="s">
        <v>193</v>
      </c>
      <c r="AT935" s="149" t="s">
        <v>189</v>
      </c>
      <c r="AU935" s="149" t="s">
        <v>84</v>
      </c>
      <c r="AY935" s="17" t="s">
        <v>187</v>
      </c>
      <c r="BE935" s="150">
        <f>IF(N935="základní",J935,0)</f>
        <v>0</v>
      </c>
      <c r="BF935" s="150">
        <f>IF(N935="snížená",J935,0)</f>
        <v>0</v>
      </c>
      <c r="BG935" s="150">
        <f>IF(N935="zákl. přenesená",J935,0)</f>
        <v>0</v>
      </c>
      <c r="BH935" s="150">
        <f>IF(N935="sníž. přenesená",J935,0)</f>
        <v>0</v>
      </c>
      <c r="BI935" s="150">
        <f>IF(N935="nulová",J935,0)</f>
        <v>0</v>
      </c>
      <c r="BJ935" s="17" t="s">
        <v>84</v>
      </c>
      <c r="BK935" s="150">
        <f>ROUND(I935*H935,2)</f>
        <v>0</v>
      </c>
      <c r="BL935" s="17" t="s">
        <v>193</v>
      </c>
      <c r="BM935" s="149" t="s">
        <v>3168</v>
      </c>
    </row>
    <row r="936" spans="2:65" s="1" customFormat="1" ht="29.25">
      <c r="B936" s="32"/>
      <c r="D936" s="151" t="s">
        <v>195</v>
      </c>
      <c r="F936" s="152" t="s">
        <v>920</v>
      </c>
      <c r="I936" s="153"/>
      <c r="L936" s="32"/>
      <c r="M936" s="154"/>
      <c r="T936" s="56"/>
      <c r="AT936" s="17" t="s">
        <v>195</v>
      </c>
      <c r="AU936" s="17" t="s">
        <v>84</v>
      </c>
    </row>
    <row r="937" spans="2:65" s="12" customFormat="1" ht="11.25">
      <c r="B937" s="155"/>
      <c r="D937" s="151" t="s">
        <v>197</v>
      </c>
      <c r="E937" s="156" t="s">
        <v>1</v>
      </c>
      <c r="F937" s="157" t="s">
        <v>207</v>
      </c>
      <c r="H937" s="156" t="s">
        <v>1</v>
      </c>
      <c r="I937" s="158"/>
      <c r="L937" s="155"/>
      <c r="M937" s="159"/>
      <c r="T937" s="160"/>
      <c r="AT937" s="156" t="s">
        <v>197</v>
      </c>
      <c r="AU937" s="156" t="s">
        <v>84</v>
      </c>
      <c r="AV937" s="12" t="s">
        <v>80</v>
      </c>
      <c r="AW937" s="12" t="s">
        <v>30</v>
      </c>
      <c r="AX937" s="12" t="s">
        <v>73</v>
      </c>
      <c r="AY937" s="156" t="s">
        <v>187</v>
      </c>
    </row>
    <row r="938" spans="2:65" s="12" customFormat="1" ht="11.25">
      <c r="B938" s="155"/>
      <c r="D938" s="151" t="s">
        <v>197</v>
      </c>
      <c r="E938" s="156" t="s">
        <v>1</v>
      </c>
      <c r="F938" s="157" t="s">
        <v>921</v>
      </c>
      <c r="H938" s="156" t="s">
        <v>1</v>
      </c>
      <c r="I938" s="158"/>
      <c r="L938" s="155"/>
      <c r="M938" s="159"/>
      <c r="T938" s="160"/>
      <c r="AT938" s="156" t="s">
        <v>197</v>
      </c>
      <c r="AU938" s="156" t="s">
        <v>84</v>
      </c>
      <c r="AV938" s="12" t="s">
        <v>80</v>
      </c>
      <c r="AW938" s="12" t="s">
        <v>30</v>
      </c>
      <c r="AX938" s="12" t="s">
        <v>73</v>
      </c>
      <c r="AY938" s="156" t="s">
        <v>187</v>
      </c>
    </row>
    <row r="939" spans="2:65" s="13" customFormat="1" ht="11.25">
      <c r="B939" s="161"/>
      <c r="D939" s="151" t="s">
        <v>197</v>
      </c>
      <c r="E939" s="162" t="s">
        <v>1</v>
      </c>
      <c r="F939" s="163" t="s">
        <v>193</v>
      </c>
      <c r="H939" s="164">
        <v>4</v>
      </c>
      <c r="I939" s="165"/>
      <c r="L939" s="161"/>
      <c r="M939" s="166"/>
      <c r="T939" s="167"/>
      <c r="AT939" s="162" t="s">
        <v>197</v>
      </c>
      <c r="AU939" s="162" t="s">
        <v>84</v>
      </c>
      <c r="AV939" s="13" t="s">
        <v>84</v>
      </c>
      <c r="AW939" s="13" t="s">
        <v>30</v>
      </c>
      <c r="AX939" s="13" t="s">
        <v>73</v>
      </c>
      <c r="AY939" s="162" t="s">
        <v>187</v>
      </c>
    </row>
    <row r="940" spans="2:65" s="12" customFormat="1" ht="11.25">
      <c r="B940" s="155"/>
      <c r="D940" s="151" t="s">
        <v>197</v>
      </c>
      <c r="E940" s="156" t="s">
        <v>1</v>
      </c>
      <c r="F940" s="157" t="s">
        <v>922</v>
      </c>
      <c r="H940" s="156" t="s">
        <v>1</v>
      </c>
      <c r="I940" s="158"/>
      <c r="L940" s="155"/>
      <c r="M940" s="159"/>
      <c r="T940" s="160"/>
      <c r="AT940" s="156" t="s">
        <v>197</v>
      </c>
      <c r="AU940" s="156" t="s">
        <v>84</v>
      </c>
      <c r="AV940" s="12" t="s">
        <v>80</v>
      </c>
      <c r="AW940" s="12" t="s">
        <v>30</v>
      </c>
      <c r="AX940" s="12" t="s">
        <v>73</v>
      </c>
      <c r="AY940" s="156" t="s">
        <v>187</v>
      </c>
    </row>
    <row r="941" spans="2:65" s="13" customFormat="1" ht="11.25">
      <c r="B941" s="161"/>
      <c r="D941" s="151" t="s">
        <v>197</v>
      </c>
      <c r="E941" s="162" t="s">
        <v>1</v>
      </c>
      <c r="F941" s="163" t="s">
        <v>193</v>
      </c>
      <c r="H941" s="164">
        <v>4</v>
      </c>
      <c r="I941" s="165"/>
      <c r="L941" s="161"/>
      <c r="M941" s="166"/>
      <c r="T941" s="167"/>
      <c r="AT941" s="162" t="s">
        <v>197</v>
      </c>
      <c r="AU941" s="162" t="s">
        <v>84</v>
      </c>
      <c r="AV941" s="13" t="s">
        <v>84</v>
      </c>
      <c r="AW941" s="13" t="s">
        <v>30</v>
      </c>
      <c r="AX941" s="13" t="s">
        <v>73</v>
      </c>
      <c r="AY941" s="162" t="s">
        <v>187</v>
      </c>
    </row>
    <row r="942" spans="2:65" s="12" customFormat="1" ht="11.25">
      <c r="B942" s="155"/>
      <c r="D942" s="151" t="s">
        <v>197</v>
      </c>
      <c r="E942" s="156" t="s">
        <v>1</v>
      </c>
      <c r="F942" s="157" t="s">
        <v>923</v>
      </c>
      <c r="H942" s="156" t="s">
        <v>1</v>
      </c>
      <c r="I942" s="158"/>
      <c r="L942" s="155"/>
      <c r="M942" s="159"/>
      <c r="T942" s="160"/>
      <c r="AT942" s="156" t="s">
        <v>197</v>
      </c>
      <c r="AU942" s="156" t="s">
        <v>84</v>
      </c>
      <c r="AV942" s="12" t="s">
        <v>80</v>
      </c>
      <c r="AW942" s="12" t="s">
        <v>30</v>
      </c>
      <c r="AX942" s="12" t="s">
        <v>73</v>
      </c>
      <c r="AY942" s="156" t="s">
        <v>187</v>
      </c>
    </row>
    <row r="943" spans="2:65" s="13" customFormat="1" ht="11.25">
      <c r="B943" s="161"/>
      <c r="D943" s="151" t="s">
        <v>197</v>
      </c>
      <c r="E943" s="162" t="s">
        <v>1</v>
      </c>
      <c r="F943" s="163" t="s">
        <v>279</v>
      </c>
      <c r="H943" s="164">
        <v>15</v>
      </c>
      <c r="I943" s="165"/>
      <c r="L943" s="161"/>
      <c r="M943" s="166"/>
      <c r="T943" s="167"/>
      <c r="AT943" s="162" t="s">
        <v>197</v>
      </c>
      <c r="AU943" s="162" t="s">
        <v>84</v>
      </c>
      <c r="AV943" s="13" t="s">
        <v>84</v>
      </c>
      <c r="AW943" s="13" t="s">
        <v>30</v>
      </c>
      <c r="AX943" s="13" t="s">
        <v>73</v>
      </c>
      <c r="AY943" s="162" t="s">
        <v>187</v>
      </c>
    </row>
    <row r="944" spans="2:65" s="12" customFormat="1" ht="11.25">
      <c r="B944" s="155"/>
      <c r="D944" s="151" t="s">
        <v>197</v>
      </c>
      <c r="E944" s="156" t="s">
        <v>1</v>
      </c>
      <c r="F944" s="157" t="s">
        <v>924</v>
      </c>
      <c r="H944" s="156" t="s">
        <v>1</v>
      </c>
      <c r="I944" s="158"/>
      <c r="L944" s="155"/>
      <c r="M944" s="159"/>
      <c r="T944" s="160"/>
      <c r="AT944" s="156" t="s">
        <v>197</v>
      </c>
      <c r="AU944" s="156" t="s">
        <v>84</v>
      </c>
      <c r="AV944" s="12" t="s">
        <v>80</v>
      </c>
      <c r="AW944" s="12" t="s">
        <v>30</v>
      </c>
      <c r="AX944" s="12" t="s">
        <v>73</v>
      </c>
      <c r="AY944" s="156" t="s">
        <v>187</v>
      </c>
    </row>
    <row r="945" spans="2:65" s="13" customFormat="1" ht="11.25">
      <c r="B945" s="161"/>
      <c r="D945" s="151" t="s">
        <v>197</v>
      </c>
      <c r="E945" s="162" t="s">
        <v>1</v>
      </c>
      <c r="F945" s="163" t="s">
        <v>193</v>
      </c>
      <c r="H945" s="164">
        <v>4</v>
      </c>
      <c r="I945" s="165"/>
      <c r="L945" s="161"/>
      <c r="M945" s="166"/>
      <c r="T945" s="167"/>
      <c r="AT945" s="162" t="s">
        <v>197</v>
      </c>
      <c r="AU945" s="162" t="s">
        <v>84</v>
      </c>
      <c r="AV945" s="13" t="s">
        <v>84</v>
      </c>
      <c r="AW945" s="13" t="s">
        <v>30</v>
      </c>
      <c r="AX945" s="13" t="s">
        <v>73</v>
      </c>
      <c r="AY945" s="162" t="s">
        <v>187</v>
      </c>
    </row>
    <row r="946" spans="2:65" s="12" customFormat="1" ht="11.25">
      <c r="B946" s="155"/>
      <c r="D946" s="151" t="s">
        <v>197</v>
      </c>
      <c r="E946" s="156" t="s">
        <v>1</v>
      </c>
      <c r="F946" s="157" t="s">
        <v>925</v>
      </c>
      <c r="H946" s="156" t="s">
        <v>1</v>
      </c>
      <c r="I946" s="158"/>
      <c r="L946" s="155"/>
      <c r="M946" s="159"/>
      <c r="T946" s="160"/>
      <c r="AT946" s="156" t="s">
        <v>197</v>
      </c>
      <c r="AU946" s="156" t="s">
        <v>84</v>
      </c>
      <c r="AV946" s="12" t="s">
        <v>80</v>
      </c>
      <c r="AW946" s="12" t="s">
        <v>30</v>
      </c>
      <c r="AX946" s="12" t="s">
        <v>73</v>
      </c>
      <c r="AY946" s="156" t="s">
        <v>187</v>
      </c>
    </row>
    <row r="947" spans="2:65" s="13" customFormat="1" ht="11.25">
      <c r="B947" s="161"/>
      <c r="D947" s="151" t="s">
        <v>197</v>
      </c>
      <c r="E947" s="162" t="s">
        <v>1</v>
      </c>
      <c r="F947" s="163" t="s">
        <v>80</v>
      </c>
      <c r="H947" s="164">
        <v>1</v>
      </c>
      <c r="I947" s="165"/>
      <c r="L947" s="161"/>
      <c r="M947" s="166"/>
      <c r="T947" s="167"/>
      <c r="AT947" s="162" t="s">
        <v>197</v>
      </c>
      <c r="AU947" s="162" t="s">
        <v>84</v>
      </c>
      <c r="AV947" s="13" t="s">
        <v>84</v>
      </c>
      <c r="AW947" s="13" t="s">
        <v>30</v>
      </c>
      <c r="AX947" s="13" t="s">
        <v>73</v>
      </c>
      <c r="AY947" s="162" t="s">
        <v>187</v>
      </c>
    </row>
    <row r="948" spans="2:65" s="12" customFormat="1" ht="11.25">
      <c r="B948" s="155"/>
      <c r="D948" s="151" t="s">
        <v>197</v>
      </c>
      <c r="E948" s="156" t="s">
        <v>1</v>
      </c>
      <c r="F948" s="157" t="s">
        <v>926</v>
      </c>
      <c r="H948" s="156" t="s">
        <v>1</v>
      </c>
      <c r="I948" s="158"/>
      <c r="L948" s="155"/>
      <c r="M948" s="159"/>
      <c r="T948" s="160"/>
      <c r="AT948" s="156" t="s">
        <v>197</v>
      </c>
      <c r="AU948" s="156" t="s">
        <v>84</v>
      </c>
      <c r="AV948" s="12" t="s">
        <v>80</v>
      </c>
      <c r="AW948" s="12" t="s">
        <v>30</v>
      </c>
      <c r="AX948" s="12" t="s">
        <v>73</v>
      </c>
      <c r="AY948" s="156" t="s">
        <v>187</v>
      </c>
    </row>
    <row r="949" spans="2:65" s="13" customFormat="1" ht="11.25">
      <c r="B949" s="161"/>
      <c r="D949" s="151" t="s">
        <v>197</v>
      </c>
      <c r="E949" s="162" t="s">
        <v>1</v>
      </c>
      <c r="F949" s="163" t="s">
        <v>80</v>
      </c>
      <c r="H949" s="164">
        <v>1</v>
      </c>
      <c r="I949" s="165"/>
      <c r="L949" s="161"/>
      <c r="M949" s="166"/>
      <c r="T949" s="167"/>
      <c r="AT949" s="162" t="s">
        <v>197</v>
      </c>
      <c r="AU949" s="162" t="s">
        <v>84</v>
      </c>
      <c r="AV949" s="13" t="s">
        <v>84</v>
      </c>
      <c r="AW949" s="13" t="s">
        <v>30</v>
      </c>
      <c r="AX949" s="13" t="s">
        <v>73</v>
      </c>
      <c r="AY949" s="162" t="s">
        <v>187</v>
      </c>
    </row>
    <row r="950" spans="2:65" s="14" customFormat="1" ht="11.25">
      <c r="B950" s="168"/>
      <c r="D950" s="151" t="s">
        <v>197</v>
      </c>
      <c r="E950" s="169" t="s">
        <v>1</v>
      </c>
      <c r="F950" s="170" t="s">
        <v>202</v>
      </c>
      <c r="H950" s="171">
        <v>29</v>
      </c>
      <c r="I950" s="172"/>
      <c r="L950" s="168"/>
      <c r="M950" s="173"/>
      <c r="T950" s="174"/>
      <c r="AT950" s="169" t="s">
        <v>197</v>
      </c>
      <c r="AU950" s="169" t="s">
        <v>84</v>
      </c>
      <c r="AV950" s="14" t="s">
        <v>193</v>
      </c>
      <c r="AW950" s="14" t="s">
        <v>30</v>
      </c>
      <c r="AX950" s="14" t="s">
        <v>80</v>
      </c>
      <c r="AY950" s="169" t="s">
        <v>187</v>
      </c>
    </row>
    <row r="951" spans="2:65" s="1" customFormat="1" ht="24.2" customHeight="1">
      <c r="B951" s="32"/>
      <c r="C951" s="175" t="s">
        <v>927</v>
      </c>
      <c r="D951" s="175" t="s">
        <v>338</v>
      </c>
      <c r="E951" s="176" t="s">
        <v>928</v>
      </c>
      <c r="F951" s="177" t="s">
        <v>929</v>
      </c>
      <c r="G951" s="178" t="s">
        <v>406</v>
      </c>
      <c r="H951" s="179">
        <v>4</v>
      </c>
      <c r="I951" s="180"/>
      <c r="J951" s="181">
        <f t="shared" ref="J951:J956" si="10">ROUND(I951*H951,2)</f>
        <v>0</v>
      </c>
      <c r="K951" s="182"/>
      <c r="L951" s="183"/>
      <c r="M951" s="184" t="s">
        <v>1</v>
      </c>
      <c r="N951" s="185" t="s">
        <v>39</v>
      </c>
      <c r="P951" s="147">
        <f t="shared" ref="P951:P956" si="11">O951*H951</f>
        <v>0</v>
      </c>
      <c r="Q951" s="147">
        <v>0</v>
      </c>
      <c r="R951" s="147">
        <f t="shared" ref="R951:R956" si="12">Q951*H951</f>
        <v>0</v>
      </c>
      <c r="S951" s="147">
        <v>0</v>
      </c>
      <c r="T951" s="148">
        <f t="shared" ref="T951:T956" si="13">S951*H951</f>
        <v>0</v>
      </c>
      <c r="AR951" s="149" t="s">
        <v>242</v>
      </c>
      <c r="AT951" s="149" t="s">
        <v>338</v>
      </c>
      <c r="AU951" s="149" t="s">
        <v>84</v>
      </c>
      <c r="AY951" s="17" t="s">
        <v>187</v>
      </c>
      <c r="BE951" s="150">
        <f t="shared" ref="BE951:BE956" si="14">IF(N951="základní",J951,0)</f>
        <v>0</v>
      </c>
      <c r="BF951" s="150">
        <f t="shared" ref="BF951:BF956" si="15">IF(N951="snížená",J951,0)</f>
        <v>0</v>
      </c>
      <c r="BG951" s="150">
        <f t="shared" ref="BG951:BG956" si="16">IF(N951="zákl. přenesená",J951,0)</f>
        <v>0</v>
      </c>
      <c r="BH951" s="150">
        <f t="shared" ref="BH951:BH956" si="17">IF(N951="sníž. přenesená",J951,0)</f>
        <v>0</v>
      </c>
      <c r="BI951" s="150">
        <f t="shared" ref="BI951:BI956" si="18">IF(N951="nulová",J951,0)</f>
        <v>0</v>
      </c>
      <c r="BJ951" s="17" t="s">
        <v>84</v>
      </c>
      <c r="BK951" s="150">
        <f t="shared" ref="BK951:BK956" si="19">ROUND(I951*H951,2)</f>
        <v>0</v>
      </c>
      <c r="BL951" s="17" t="s">
        <v>193</v>
      </c>
      <c r="BM951" s="149" t="s">
        <v>3169</v>
      </c>
    </row>
    <row r="952" spans="2:65" s="1" customFormat="1" ht="24.2" customHeight="1">
      <c r="B952" s="32"/>
      <c r="C952" s="175" t="s">
        <v>931</v>
      </c>
      <c r="D952" s="175" t="s">
        <v>338</v>
      </c>
      <c r="E952" s="176" t="s">
        <v>932</v>
      </c>
      <c r="F952" s="177" t="s">
        <v>933</v>
      </c>
      <c r="G952" s="178" t="s">
        <v>406</v>
      </c>
      <c r="H952" s="179">
        <v>15</v>
      </c>
      <c r="I952" s="180"/>
      <c r="J952" s="181">
        <f t="shared" si="10"/>
        <v>0</v>
      </c>
      <c r="K952" s="182"/>
      <c r="L952" s="183"/>
      <c r="M952" s="184" t="s">
        <v>1</v>
      </c>
      <c r="N952" s="185" t="s">
        <v>39</v>
      </c>
      <c r="P952" s="147">
        <f t="shared" si="11"/>
        <v>0</v>
      </c>
      <c r="Q952" s="147">
        <v>0</v>
      </c>
      <c r="R952" s="147">
        <f t="shared" si="12"/>
        <v>0</v>
      </c>
      <c r="S952" s="147">
        <v>0</v>
      </c>
      <c r="T952" s="148">
        <f t="shared" si="13"/>
        <v>0</v>
      </c>
      <c r="AR952" s="149" t="s">
        <v>242</v>
      </c>
      <c r="AT952" s="149" t="s">
        <v>338</v>
      </c>
      <c r="AU952" s="149" t="s">
        <v>84</v>
      </c>
      <c r="AY952" s="17" t="s">
        <v>187</v>
      </c>
      <c r="BE952" s="150">
        <f t="shared" si="14"/>
        <v>0</v>
      </c>
      <c r="BF952" s="150">
        <f t="shared" si="15"/>
        <v>0</v>
      </c>
      <c r="BG952" s="150">
        <f t="shared" si="16"/>
        <v>0</v>
      </c>
      <c r="BH952" s="150">
        <f t="shared" si="17"/>
        <v>0</v>
      </c>
      <c r="BI952" s="150">
        <f t="shared" si="18"/>
        <v>0</v>
      </c>
      <c r="BJ952" s="17" t="s">
        <v>84</v>
      </c>
      <c r="BK952" s="150">
        <f t="shared" si="19"/>
        <v>0</v>
      </c>
      <c r="BL952" s="17" t="s">
        <v>193</v>
      </c>
      <c r="BM952" s="149" t="s">
        <v>3170</v>
      </c>
    </row>
    <row r="953" spans="2:65" s="1" customFormat="1" ht="24.2" customHeight="1">
      <c r="B953" s="32"/>
      <c r="C953" s="175" t="s">
        <v>935</v>
      </c>
      <c r="D953" s="175" t="s">
        <v>338</v>
      </c>
      <c r="E953" s="176" t="s">
        <v>936</v>
      </c>
      <c r="F953" s="177" t="s">
        <v>937</v>
      </c>
      <c r="G953" s="178" t="s">
        <v>406</v>
      </c>
      <c r="H953" s="179">
        <v>4</v>
      </c>
      <c r="I953" s="180"/>
      <c r="J953" s="181">
        <f t="shared" si="10"/>
        <v>0</v>
      </c>
      <c r="K953" s="182"/>
      <c r="L953" s="183"/>
      <c r="M953" s="184" t="s">
        <v>1</v>
      </c>
      <c r="N953" s="185" t="s">
        <v>39</v>
      </c>
      <c r="P953" s="147">
        <f t="shared" si="11"/>
        <v>0</v>
      </c>
      <c r="Q953" s="147">
        <v>0</v>
      </c>
      <c r="R953" s="147">
        <f t="shared" si="12"/>
        <v>0</v>
      </c>
      <c r="S953" s="147">
        <v>0</v>
      </c>
      <c r="T953" s="148">
        <f t="shared" si="13"/>
        <v>0</v>
      </c>
      <c r="AR953" s="149" t="s">
        <v>242</v>
      </c>
      <c r="AT953" s="149" t="s">
        <v>338</v>
      </c>
      <c r="AU953" s="149" t="s">
        <v>84</v>
      </c>
      <c r="AY953" s="17" t="s">
        <v>187</v>
      </c>
      <c r="BE953" s="150">
        <f t="shared" si="14"/>
        <v>0</v>
      </c>
      <c r="BF953" s="150">
        <f t="shared" si="15"/>
        <v>0</v>
      </c>
      <c r="BG953" s="150">
        <f t="shared" si="16"/>
        <v>0</v>
      </c>
      <c r="BH953" s="150">
        <f t="shared" si="17"/>
        <v>0</v>
      </c>
      <c r="BI953" s="150">
        <f t="shared" si="18"/>
        <v>0</v>
      </c>
      <c r="BJ953" s="17" t="s">
        <v>84</v>
      </c>
      <c r="BK953" s="150">
        <f t="shared" si="19"/>
        <v>0</v>
      </c>
      <c r="BL953" s="17" t="s">
        <v>193</v>
      </c>
      <c r="BM953" s="149" t="s">
        <v>3171</v>
      </c>
    </row>
    <row r="954" spans="2:65" s="1" customFormat="1" ht="24.2" customHeight="1">
      <c r="B954" s="32"/>
      <c r="C954" s="175" t="s">
        <v>939</v>
      </c>
      <c r="D954" s="175" t="s">
        <v>338</v>
      </c>
      <c r="E954" s="176" t="s">
        <v>940</v>
      </c>
      <c r="F954" s="177" t="s">
        <v>941</v>
      </c>
      <c r="G954" s="178" t="s">
        <v>406</v>
      </c>
      <c r="H954" s="179">
        <v>5</v>
      </c>
      <c r="I954" s="180"/>
      <c r="J954" s="181">
        <f t="shared" si="10"/>
        <v>0</v>
      </c>
      <c r="K954" s="182"/>
      <c r="L954" s="183"/>
      <c r="M954" s="184" t="s">
        <v>1</v>
      </c>
      <c r="N954" s="185" t="s">
        <v>39</v>
      </c>
      <c r="P954" s="147">
        <f t="shared" si="11"/>
        <v>0</v>
      </c>
      <c r="Q954" s="147">
        <v>0</v>
      </c>
      <c r="R954" s="147">
        <f t="shared" si="12"/>
        <v>0</v>
      </c>
      <c r="S954" s="147">
        <v>0</v>
      </c>
      <c r="T954" s="148">
        <f t="shared" si="13"/>
        <v>0</v>
      </c>
      <c r="AR954" s="149" t="s">
        <v>242</v>
      </c>
      <c r="AT954" s="149" t="s">
        <v>338</v>
      </c>
      <c r="AU954" s="149" t="s">
        <v>84</v>
      </c>
      <c r="AY954" s="17" t="s">
        <v>187</v>
      </c>
      <c r="BE954" s="150">
        <f t="shared" si="14"/>
        <v>0</v>
      </c>
      <c r="BF954" s="150">
        <f t="shared" si="15"/>
        <v>0</v>
      </c>
      <c r="BG954" s="150">
        <f t="shared" si="16"/>
        <v>0</v>
      </c>
      <c r="BH954" s="150">
        <f t="shared" si="17"/>
        <v>0</v>
      </c>
      <c r="BI954" s="150">
        <f t="shared" si="18"/>
        <v>0</v>
      </c>
      <c r="BJ954" s="17" t="s">
        <v>84</v>
      </c>
      <c r="BK954" s="150">
        <f t="shared" si="19"/>
        <v>0</v>
      </c>
      <c r="BL954" s="17" t="s">
        <v>193</v>
      </c>
      <c r="BM954" s="149" t="s">
        <v>3172</v>
      </c>
    </row>
    <row r="955" spans="2:65" s="1" customFormat="1" ht="24.2" customHeight="1">
      <c r="B955" s="32"/>
      <c r="C955" s="175" t="s">
        <v>943</v>
      </c>
      <c r="D955" s="175" t="s">
        <v>338</v>
      </c>
      <c r="E955" s="176" t="s">
        <v>944</v>
      </c>
      <c r="F955" s="177" t="s">
        <v>945</v>
      </c>
      <c r="G955" s="178" t="s">
        <v>406</v>
      </c>
      <c r="H955" s="179">
        <v>1</v>
      </c>
      <c r="I955" s="180"/>
      <c r="J955" s="181">
        <f t="shared" si="10"/>
        <v>0</v>
      </c>
      <c r="K955" s="182"/>
      <c r="L955" s="183"/>
      <c r="M955" s="184" t="s">
        <v>1</v>
      </c>
      <c r="N955" s="185" t="s">
        <v>39</v>
      </c>
      <c r="P955" s="147">
        <f t="shared" si="11"/>
        <v>0</v>
      </c>
      <c r="Q955" s="147">
        <v>0</v>
      </c>
      <c r="R955" s="147">
        <f t="shared" si="12"/>
        <v>0</v>
      </c>
      <c r="S955" s="147">
        <v>0</v>
      </c>
      <c r="T955" s="148">
        <f t="shared" si="13"/>
        <v>0</v>
      </c>
      <c r="AR955" s="149" t="s">
        <v>242</v>
      </c>
      <c r="AT955" s="149" t="s">
        <v>338</v>
      </c>
      <c r="AU955" s="149" t="s">
        <v>84</v>
      </c>
      <c r="AY955" s="17" t="s">
        <v>187</v>
      </c>
      <c r="BE955" s="150">
        <f t="shared" si="14"/>
        <v>0</v>
      </c>
      <c r="BF955" s="150">
        <f t="shared" si="15"/>
        <v>0</v>
      </c>
      <c r="BG955" s="150">
        <f t="shared" si="16"/>
        <v>0</v>
      </c>
      <c r="BH955" s="150">
        <f t="shared" si="17"/>
        <v>0</v>
      </c>
      <c r="BI955" s="150">
        <f t="shared" si="18"/>
        <v>0</v>
      </c>
      <c r="BJ955" s="17" t="s">
        <v>84</v>
      </c>
      <c r="BK955" s="150">
        <f t="shared" si="19"/>
        <v>0</v>
      </c>
      <c r="BL955" s="17" t="s">
        <v>193</v>
      </c>
      <c r="BM955" s="149" t="s">
        <v>3173</v>
      </c>
    </row>
    <row r="956" spans="2:65" s="1" customFormat="1" ht="37.9" customHeight="1">
      <c r="B956" s="32"/>
      <c r="C956" s="137" t="s">
        <v>947</v>
      </c>
      <c r="D956" s="137" t="s">
        <v>189</v>
      </c>
      <c r="E956" s="138" t="s">
        <v>948</v>
      </c>
      <c r="F956" s="139" t="s">
        <v>949</v>
      </c>
      <c r="G956" s="140" t="s">
        <v>406</v>
      </c>
      <c r="H956" s="141">
        <v>6</v>
      </c>
      <c r="I956" s="142"/>
      <c r="J956" s="143">
        <f t="shared" si="10"/>
        <v>0</v>
      </c>
      <c r="K956" s="144"/>
      <c r="L956" s="32"/>
      <c r="M956" s="145" t="s">
        <v>1</v>
      </c>
      <c r="N956" s="146" t="s">
        <v>39</v>
      </c>
      <c r="P956" s="147">
        <f t="shared" si="11"/>
        <v>0</v>
      </c>
      <c r="Q956" s="147">
        <v>0</v>
      </c>
      <c r="R956" s="147">
        <f t="shared" si="12"/>
        <v>0</v>
      </c>
      <c r="S956" s="147">
        <v>0</v>
      </c>
      <c r="T956" s="148">
        <f t="shared" si="13"/>
        <v>0</v>
      </c>
      <c r="AR956" s="149" t="s">
        <v>193</v>
      </c>
      <c r="AT956" s="149" t="s">
        <v>189</v>
      </c>
      <c r="AU956" s="149" t="s">
        <v>84</v>
      </c>
      <c r="AY956" s="17" t="s">
        <v>187</v>
      </c>
      <c r="BE956" s="150">
        <f t="shared" si="14"/>
        <v>0</v>
      </c>
      <c r="BF956" s="150">
        <f t="shared" si="15"/>
        <v>0</v>
      </c>
      <c r="BG956" s="150">
        <f t="shared" si="16"/>
        <v>0</v>
      </c>
      <c r="BH956" s="150">
        <f t="shared" si="17"/>
        <v>0</v>
      </c>
      <c r="BI956" s="150">
        <f t="shared" si="18"/>
        <v>0</v>
      </c>
      <c r="BJ956" s="17" t="s">
        <v>84</v>
      </c>
      <c r="BK956" s="150">
        <f t="shared" si="19"/>
        <v>0</v>
      </c>
      <c r="BL956" s="17" t="s">
        <v>193</v>
      </c>
      <c r="BM956" s="149" t="s">
        <v>3174</v>
      </c>
    </row>
    <row r="957" spans="2:65" s="1" customFormat="1" ht="107.25">
      <c r="B957" s="32"/>
      <c r="D957" s="151" t="s">
        <v>195</v>
      </c>
      <c r="F957" s="152" t="s">
        <v>951</v>
      </c>
      <c r="I957" s="153"/>
      <c r="L957" s="32"/>
      <c r="M957" s="154"/>
      <c r="T957" s="56"/>
      <c r="AT957" s="17" t="s">
        <v>195</v>
      </c>
      <c r="AU957" s="17" t="s">
        <v>84</v>
      </c>
    </row>
    <row r="958" spans="2:65" s="12" customFormat="1" ht="11.25">
      <c r="B958" s="155"/>
      <c r="D958" s="151" t="s">
        <v>197</v>
      </c>
      <c r="E958" s="156" t="s">
        <v>1</v>
      </c>
      <c r="F958" s="157" t="s">
        <v>207</v>
      </c>
      <c r="H958" s="156" t="s">
        <v>1</v>
      </c>
      <c r="I958" s="158"/>
      <c r="L958" s="155"/>
      <c r="M958" s="159"/>
      <c r="T958" s="160"/>
      <c r="AT958" s="156" t="s">
        <v>197</v>
      </c>
      <c r="AU958" s="156" t="s">
        <v>84</v>
      </c>
      <c r="AV958" s="12" t="s">
        <v>80</v>
      </c>
      <c r="AW958" s="12" t="s">
        <v>30</v>
      </c>
      <c r="AX958" s="12" t="s">
        <v>73</v>
      </c>
      <c r="AY958" s="156" t="s">
        <v>187</v>
      </c>
    </row>
    <row r="959" spans="2:65" s="12" customFormat="1" ht="11.25">
      <c r="B959" s="155"/>
      <c r="D959" s="151" t="s">
        <v>197</v>
      </c>
      <c r="E959" s="156" t="s">
        <v>1</v>
      </c>
      <c r="F959" s="157" t="s">
        <v>952</v>
      </c>
      <c r="H959" s="156" t="s">
        <v>1</v>
      </c>
      <c r="I959" s="158"/>
      <c r="L959" s="155"/>
      <c r="M959" s="159"/>
      <c r="T959" s="160"/>
      <c r="AT959" s="156" t="s">
        <v>197</v>
      </c>
      <c r="AU959" s="156" t="s">
        <v>84</v>
      </c>
      <c r="AV959" s="12" t="s">
        <v>80</v>
      </c>
      <c r="AW959" s="12" t="s">
        <v>30</v>
      </c>
      <c r="AX959" s="12" t="s">
        <v>73</v>
      </c>
      <c r="AY959" s="156" t="s">
        <v>187</v>
      </c>
    </row>
    <row r="960" spans="2:65" s="12" customFormat="1" ht="11.25">
      <c r="B960" s="155"/>
      <c r="D960" s="151" t="s">
        <v>197</v>
      </c>
      <c r="E960" s="156" t="s">
        <v>1</v>
      </c>
      <c r="F960" s="157" t="s">
        <v>953</v>
      </c>
      <c r="H960" s="156" t="s">
        <v>1</v>
      </c>
      <c r="I960" s="158"/>
      <c r="L960" s="155"/>
      <c r="M960" s="159"/>
      <c r="T960" s="160"/>
      <c r="AT960" s="156" t="s">
        <v>197</v>
      </c>
      <c r="AU960" s="156" t="s">
        <v>84</v>
      </c>
      <c r="AV960" s="12" t="s">
        <v>80</v>
      </c>
      <c r="AW960" s="12" t="s">
        <v>30</v>
      </c>
      <c r="AX960" s="12" t="s">
        <v>73</v>
      </c>
      <c r="AY960" s="156" t="s">
        <v>187</v>
      </c>
    </row>
    <row r="961" spans="2:65" s="13" customFormat="1" ht="11.25">
      <c r="B961" s="161"/>
      <c r="D961" s="151" t="s">
        <v>197</v>
      </c>
      <c r="E961" s="162" t="s">
        <v>1</v>
      </c>
      <c r="F961" s="163" t="s">
        <v>84</v>
      </c>
      <c r="H961" s="164">
        <v>2</v>
      </c>
      <c r="I961" s="165"/>
      <c r="L961" s="161"/>
      <c r="M961" s="166"/>
      <c r="T961" s="167"/>
      <c r="AT961" s="162" t="s">
        <v>197</v>
      </c>
      <c r="AU961" s="162" t="s">
        <v>84</v>
      </c>
      <c r="AV961" s="13" t="s">
        <v>84</v>
      </c>
      <c r="AW961" s="13" t="s">
        <v>30</v>
      </c>
      <c r="AX961" s="13" t="s">
        <v>73</v>
      </c>
      <c r="AY961" s="162" t="s">
        <v>187</v>
      </c>
    </row>
    <row r="962" spans="2:65" s="12" customFormat="1" ht="11.25">
      <c r="B962" s="155"/>
      <c r="D962" s="151" t="s">
        <v>197</v>
      </c>
      <c r="E962" s="156" t="s">
        <v>1</v>
      </c>
      <c r="F962" s="157" t="s">
        <v>954</v>
      </c>
      <c r="H962" s="156" t="s">
        <v>1</v>
      </c>
      <c r="I962" s="158"/>
      <c r="L962" s="155"/>
      <c r="M962" s="159"/>
      <c r="T962" s="160"/>
      <c r="AT962" s="156" t="s">
        <v>197</v>
      </c>
      <c r="AU962" s="156" t="s">
        <v>84</v>
      </c>
      <c r="AV962" s="12" t="s">
        <v>80</v>
      </c>
      <c r="AW962" s="12" t="s">
        <v>30</v>
      </c>
      <c r="AX962" s="12" t="s">
        <v>73</v>
      </c>
      <c r="AY962" s="156" t="s">
        <v>187</v>
      </c>
    </row>
    <row r="963" spans="2:65" s="12" customFormat="1" ht="11.25">
      <c r="B963" s="155"/>
      <c r="D963" s="151" t="s">
        <v>197</v>
      </c>
      <c r="E963" s="156" t="s">
        <v>1</v>
      </c>
      <c r="F963" s="157" t="s">
        <v>955</v>
      </c>
      <c r="H963" s="156" t="s">
        <v>1</v>
      </c>
      <c r="I963" s="158"/>
      <c r="L963" s="155"/>
      <c r="M963" s="159"/>
      <c r="T963" s="160"/>
      <c r="AT963" s="156" t="s">
        <v>197</v>
      </c>
      <c r="AU963" s="156" t="s">
        <v>84</v>
      </c>
      <c r="AV963" s="12" t="s">
        <v>80</v>
      </c>
      <c r="AW963" s="12" t="s">
        <v>30</v>
      </c>
      <c r="AX963" s="12" t="s">
        <v>73</v>
      </c>
      <c r="AY963" s="156" t="s">
        <v>187</v>
      </c>
    </row>
    <row r="964" spans="2:65" s="13" customFormat="1" ht="11.25">
      <c r="B964" s="161"/>
      <c r="D964" s="151" t="s">
        <v>197</v>
      </c>
      <c r="E964" s="162" t="s">
        <v>1</v>
      </c>
      <c r="F964" s="163" t="s">
        <v>84</v>
      </c>
      <c r="H964" s="164">
        <v>2</v>
      </c>
      <c r="I964" s="165"/>
      <c r="L964" s="161"/>
      <c r="M964" s="166"/>
      <c r="T964" s="167"/>
      <c r="AT964" s="162" t="s">
        <v>197</v>
      </c>
      <c r="AU964" s="162" t="s">
        <v>84</v>
      </c>
      <c r="AV964" s="13" t="s">
        <v>84</v>
      </c>
      <c r="AW964" s="13" t="s">
        <v>30</v>
      </c>
      <c r="AX964" s="13" t="s">
        <v>73</v>
      </c>
      <c r="AY964" s="162" t="s">
        <v>187</v>
      </c>
    </row>
    <row r="965" spans="2:65" s="12" customFormat="1" ht="11.25">
      <c r="B965" s="155"/>
      <c r="D965" s="151" t="s">
        <v>197</v>
      </c>
      <c r="E965" s="156" t="s">
        <v>1</v>
      </c>
      <c r="F965" s="157" t="s">
        <v>956</v>
      </c>
      <c r="H965" s="156" t="s">
        <v>1</v>
      </c>
      <c r="I965" s="158"/>
      <c r="L965" s="155"/>
      <c r="M965" s="159"/>
      <c r="T965" s="160"/>
      <c r="AT965" s="156" t="s">
        <v>197</v>
      </c>
      <c r="AU965" s="156" t="s">
        <v>84</v>
      </c>
      <c r="AV965" s="12" t="s">
        <v>80</v>
      </c>
      <c r="AW965" s="12" t="s">
        <v>30</v>
      </c>
      <c r="AX965" s="12" t="s">
        <v>73</v>
      </c>
      <c r="AY965" s="156" t="s">
        <v>187</v>
      </c>
    </row>
    <row r="966" spans="2:65" s="13" customFormat="1" ht="11.25">
      <c r="B966" s="161"/>
      <c r="D966" s="151" t="s">
        <v>197</v>
      </c>
      <c r="E966" s="162" t="s">
        <v>1</v>
      </c>
      <c r="F966" s="163" t="s">
        <v>80</v>
      </c>
      <c r="H966" s="164">
        <v>1</v>
      </c>
      <c r="I966" s="165"/>
      <c r="L966" s="161"/>
      <c r="M966" s="166"/>
      <c r="T966" s="167"/>
      <c r="AT966" s="162" t="s">
        <v>197</v>
      </c>
      <c r="AU966" s="162" t="s">
        <v>84</v>
      </c>
      <c r="AV966" s="13" t="s">
        <v>84</v>
      </c>
      <c r="AW966" s="13" t="s">
        <v>30</v>
      </c>
      <c r="AX966" s="13" t="s">
        <v>73</v>
      </c>
      <c r="AY966" s="162" t="s">
        <v>187</v>
      </c>
    </row>
    <row r="967" spans="2:65" s="12" customFormat="1" ht="11.25">
      <c r="B967" s="155"/>
      <c r="D967" s="151" t="s">
        <v>197</v>
      </c>
      <c r="E967" s="156" t="s">
        <v>1</v>
      </c>
      <c r="F967" s="157" t="s">
        <v>957</v>
      </c>
      <c r="H967" s="156" t="s">
        <v>1</v>
      </c>
      <c r="I967" s="158"/>
      <c r="L967" s="155"/>
      <c r="M967" s="159"/>
      <c r="T967" s="160"/>
      <c r="AT967" s="156" t="s">
        <v>197</v>
      </c>
      <c r="AU967" s="156" t="s">
        <v>84</v>
      </c>
      <c r="AV967" s="12" t="s">
        <v>80</v>
      </c>
      <c r="AW967" s="12" t="s">
        <v>30</v>
      </c>
      <c r="AX967" s="12" t="s">
        <v>73</v>
      </c>
      <c r="AY967" s="156" t="s">
        <v>187</v>
      </c>
    </row>
    <row r="968" spans="2:65" s="13" customFormat="1" ht="11.25">
      <c r="B968" s="161"/>
      <c r="D968" s="151" t="s">
        <v>197</v>
      </c>
      <c r="E968" s="162" t="s">
        <v>1</v>
      </c>
      <c r="F968" s="163" t="s">
        <v>80</v>
      </c>
      <c r="H968" s="164">
        <v>1</v>
      </c>
      <c r="I968" s="165"/>
      <c r="L968" s="161"/>
      <c r="M968" s="166"/>
      <c r="T968" s="167"/>
      <c r="AT968" s="162" t="s">
        <v>197</v>
      </c>
      <c r="AU968" s="162" t="s">
        <v>84</v>
      </c>
      <c r="AV968" s="13" t="s">
        <v>84</v>
      </c>
      <c r="AW968" s="13" t="s">
        <v>30</v>
      </c>
      <c r="AX968" s="13" t="s">
        <v>73</v>
      </c>
      <c r="AY968" s="162" t="s">
        <v>187</v>
      </c>
    </row>
    <row r="969" spans="2:65" s="14" customFormat="1" ht="11.25">
      <c r="B969" s="168"/>
      <c r="D969" s="151" t="s">
        <v>197</v>
      </c>
      <c r="E969" s="169" t="s">
        <v>1</v>
      </c>
      <c r="F969" s="170" t="s">
        <v>202</v>
      </c>
      <c r="H969" s="171">
        <v>6</v>
      </c>
      <c r="I969" s="172"/>
      <c r="L969" s="168"/>
      <c r="M969" s="173"/>
      <c r="T969" s="174"/>
      <c r="AT969" s="169" t="s">
        <v>197</v>
      </c>
      <c r="AU969" s="169" t="s">
        <v>84</v>
      </c>
      <c r="AV969" s="14" t="s">
        <v>193</v>
      </c>
      <c r="AW969" s="14" t="s">
        <v>30</v>
      </c>
      <c r="AX969" s="14" t="s">
        <v>80</v>
      </c>
      <c r="AY969" s="169" t="s">
        <v>187</v>
      </c>
    </row>
    <row r="970" spans="2:65" s="1" customFormat="1" ht="24.2" customHeight="1">
      <c r="B970" s="32"/>
      <c r="C970" s="175" t="s">
        <v>958</v>
      </c>
      <c r="D970" s="175" t="s">
        <v>338</v>
      </c>
      <c r="E970" s="176" t="s">
        <v>940</v>
      </c>
      <c r="F970" s="177" t="s">
        <v>941</v>
      </c>
      <c r="G970" s="178" t="s">
        <v>406</v>
      </c>
      <c r="H970" s="179">
        <v>4</v>
      </c>
      <c r="I970" s="180"/>
      <c r="J970" s="181">
        <f>ROUND(I970*H970,2)</f>
        <v>0</v>
      </c>
      <c r="K970" s="182"/>
      <c r="L970" s="183"/>
      <c r="M970" s="184" t="s">
        <v>1</v>
      </c>
      <c r="N970" s="185" t="s">
        <v>39</v>
      </c>
      <c r="P970" s="147">
        <f>O970*H970</f>
        <v>0</v>
      </c>
      <c r="Q970" s="147">
        <v>0</v>
      </c>
      <c r="R970" s="147">
        <f>Q970*H970</f>
        <v>0</v>
      </c>
      <c r="S970" s="147">
        <v>0</v>
      </c>
      <c r="T970" s="148">
        <f>S970*H970</f>
        <v>0</v>
      </c>
      <c r="AR970" s="149" t="s">
        <v>242</v>
      </c>
      <c r="AT970" s="149" t="s">
        <v>338</v>
      </c>
      <c r="AU970" s="149" t="s">
        <v>84</v>
      </c>
      <c r="AY970" s="17" t="s">
        <v>187</v>
      </c>
      <c r="BE970" s="150">
        <f>IF(N970="základní",J970,0)</f>
        <v>0</v>
      </c>
      <c r="BF970" s="150">
        <f>IF(N970="snížená",J970,0)</f>
        <v>0</v>
      </c>
      <c r="BG970" s="150">
        <f>IF(N970="zákl. přenesená",J970,0)</f>
        <v>0</v>
      </c>
      <c r="BH970" s="150">
        <f>IF(N970="sníž. přenesená",J970,0)</f>
        <v>0</v>
      </c>
      <c r="BI970" s="150">
        <f>IF(N970="nulová",J970,0)</f>
        <v>0</v>
      </c>
      <c r="BJ970" s="17" t="s">
        <v>84</v>
      </c>
      <c r="BK970" s="150">
        <f>ROUND(I970*H970,2)</f>
        <v>0</v>
      </c>
      <c r="BL970" s="17" t="s">
        <v>193</v>
      </c>
      <c r="BM970" s="149" t="s">
        <v>3175</v>
      </c>
    </row>
    <row r="971" spans="2:65" s="1" customFormat="1" ht="24.2" customHeight="1">
      <c r="B971" s="32"/>
      <c r="C971" s="175" t="s">
        <v>960</v>
      </c>
      <c r="D971" s="175" t="s">
        <v>338</v>
      </c>
      <c r="E971" s="176" t="s">
        <v>961</v>
      </c>
      <c r="F971" s="177" t="s">
        <v>962</v>
      </c>
      <c r="G971" s="178" t="s">
        <v>406</v>
      </c>
      <c r="H971" s="179">
        <v>1</v>
      </c>
      <c r="I971" s="180"/>
      <c r="J971" s="181">
        <f>ROUND(I971*H971,2)</f>
        <v>0</v>
      </c>
      <c r="K971" s="182"/>
      <c r="L971" s="183"/>
      <c r="M971" s="184" t="s">
        <v>1</v>
      </c>
      <c r="N971" s="185" t="s">
        <v>39</v>
      </c>
      <c r="P971" s="147">
        <f>O971*H971</f>
        <v>0</v>
      </c>
      <c r="Q971" s="147">
        <v>0</v>
      </c>
      <c r="R971" s="147">
        <f>Q971*H971</f>
        <v>0</v>
      </c>
      <c r="S971" s="147">
        <v>0</v>
      </c>
      <c r="T971" s="148">
        <f>S971*H971</f>
        <v>0</v>
      </c>
      <c r="AR971" s="149" t="s">
        <v>242</v>
      </c>
      <c r="AT971" s="149" t="s">
        <v>338</v>
      </c>
      <c r="AU971" s="149" t="s">
        <v>84</v>
      </c>
      <c r="AY971" s="17" t="s">
        <v>187</v>
      </c>
      <c r="BE971" s="150">
        <f>IF(N971="základní",J971,0)</f>
        <v>0</v>
      </c>
      <c r="BF971" s="150">
        <f>IF(N971="snížená",J971,0)</f>
        <v>0</v>
      </c>
      <c r="BG971" s="150">
        <f>IF(N971="zákl. přenesená",J971,0)</f>
        <v>0</v>
      </c>
      <c r="BH971" s="150">
        <f>IF(N971="sníž. přenesená",J971,0)</f>
        <v>0</v>
      </c>
      <c r="BI971" s="150">
        <f>IF(N971="nulová",J971,0)</f>
        <v>0</v>
      </c>
      <c r="BJ971" s="17" t="s">
        <v>84</v>
      </c>
      <c r="BK971" s="150">
        <f>ROUND(I971*H971,2)</f>
        <v>0</v>
      </c>
      <c r="BL971" s="17" t="s">
        <v>193</v>
      </c>
      <c r="BM971" s="149" t="s">
        <v>3176</v>
      </c>
    </row>
    <row r="972" spans="2:65" s="1" customFormat="1" ht="24.2" customHeight="1">
      <c r="B972" s="32"/>
      <c r="C972" s="175" t="s">
        <v>964</v>
      </c>
      <c r="D972" s="175" t="s">
        <v>338</v>
      </c>
      <c r="E972" s="176" t="s">
        <v>944</v>
      </c>
      <c r="F972" s="177" t="s">
        <v>945</v>
      </c>
      <c r="G972" s="178" t="s">
        <v>406</v>
      </c>
      <c r="H972" s="179">
        <v>1</v>
      </c>
      <c r="I972" s="180"/>
      <c r="J972" s="181">
        <f>ROUND(I972*H972,2)</f>
        <v>0</v>
      </c>
      <c r="K972" s="182"/>
      <c r="L972" s="183"/>
      <c r="M972" s="184" t="s">
        <v>1</v>
      </c>
      <c r="N972" s="185" t="s">
        <v>39</v>
      </c>
      <c r="P972" s="147">
        <f>O972*H972</f>
        <v>0</v>
      </c>
      <c r="Q972" s="147">
        <v>0</v>
      </c>
      <c r="R972" s="147">
        <f>Q972*H972</f>
        <v>0</v>
      </c>
      <c r="S972" s="147">
        <v>0</v>
      </c>
      <c r="T972" s="148">
        <f>S972*H972</f>
        <v>0</v>
      </c>
      <c r="AR972" s="149" t="s">
        <v>242</v>
      </c>
      <c r="AT972" s="149" t="s">
        <v>338</v>
      </c>
      <c r="AU972" s="149" t="s">
        <v>84</v>
      </c>
      <c r="AY972" s="17" t="s">
        <v>187</v>
      </c>
      <c r="BE972" s="150">
        <f>IF(N972="základní",J972,0)</f>
        <v>0</v>
      </c>
      <c r="BF972" s="150">
        <f>IF(N972="snížená",J972,0)</f>
        <v>0</v>
      </c>
      <c r="BG972" s="150">
        <f>IF(N972="zákl. přenesená",J972,0)</f>
        <v>0</v>
      </c>
      <c r="BH972" s="150">
        <f>IF(N972="sníž. přenesená",J972,0)</f>
        <v>0</v>
      </c>
      <c r="BI972" s="150">
        <f>IF(N972="nulová",J972,0)</f>
        <v>0</v>
      </c>
      <c r="BJ972" s="17" t="s">
        <v>84</v>
      </c>
      <c r="BK972" s="150">
        <f>ROUND(I972*H972,2)</f>
        <v>0</v>
      </c>
      <c r="BL972" s="17" t="s">
        <v>193</v>
      </c>
      <c r="BM972" s="149" t="s">
        <v>3177</v>
      </c>
    </row>
    <row r="973" spans="2:65" s="11" customFormat="1" ht="22.9" customHeight="1">
      <c r="B973" s="125"/>
      <c r="D973" s="126" t="s">
        <v>72</v>
      </c>
      <c r="E973" s="135" t="s">
        <v>242</v>
      </c>
      <c r="F973" s="135" t="s">
        <v>966</v>
      </c>
      <c r="I973" s="128"/>
      <c r="J973" s="136">
        <f>BK973</f>
        <v>0</v>
      </c>
      <c r="L973" s="125"/>
      <c r="M973" s="130"/>
      <c r="P973" s="131">
        <f>SUM(P974:P976)</f>
        <v>0</v>
      </c>
      <c r="R973" s="131">
        <f>SUM(R974:R976)</f>
        <v>0</v>
      </c>
      <c r="T973" s="132">
        <f>SUM(T974:T976)</f>
        <v>0</v>
      </c>
      <c r="AR973" s="126" t="s">
        <v>80</v>
      </c>
      <c r="AT973" s="133" t="s">
        <v>72</v>
      </c>
      <c r="AU973" s="133" t="s">
        <v>80</v>
      </c>
      <c r="AY973" s="126" t="s">
        <v>187</v>
      </c>
      <c r="BK973" s="134">
        <f>SUM(BK974:BK976)</f>
        <v>0</v>
      </c>
    </row>
    <row r="974" spans="2:65" s="1" customFormat="1" ht="21.75" customHeight="1">
      <c r="B974" s="32"/>
      <c r="C974" s="137" t="s">
        <v>967</v>
      </c>
      <c r="D974" s="137" t="s">
        <v>189</v>
      </c>
      <c r="E974" s="138" t="s">
        <v>968</v>
      </c>
      <c r="F974" s="139" t="s">
        <v>969</v>
      </c>
      <c r="G974" s="140" t="s">
        <v>406</v>
      </c>
      <c r="H974" s="141">
        <v>1</v>
      </c>
      <c r="I974" s="142"/>
      <c r="J974" s="143">
        <f>ROUND(I974*H974,2)</f>
        <v>0</v>
      </c>
      <c r="K974" s="144"/>
      <c r="L974" s="32"/>
      <c r="M974" s="145" t="s">
        <v>1</v>
      </c>
      <c r="N974" s="146" t="s">
        <v>39</v>
      </c>
      <c r="P974" s="147">
        <f>O974*H974</f>
        <v>0</v>
      </c>
      <c r="Q974" s="147">
        <v>0</v>
      </c>
      <c r="R974" s="147">
        <f>Q974*H974</f>
        <v>0</v>
      </c>
      <c r="S974" s="147">
        <v>0</v>
      </c>
      <c r="T974" s="148">
        <f>S974*H974</f>
        <v>0</v>
      </c>
      <c r="AR974" s="149" t="s">
        <v>193</v>
      </c>
      <c r="AT974" s="149" t="s">
        <v>189</v>
      </c>
      <c r="AU974" s="149" t="s">
        <v>84</v>
      </c>
      <c r="AY974" s="17" t="s">
        <v>187</v>
      </c>
      <c r="BE974" s="150">
        <f>IF(N974="základní",J974,0)</f>
        <v>0</v>
      </c>
      <c r="BF974" s="150">
        <f>IF(N974="snížená",J974,0)</f>
        <v>0</v>
      </c>
      <c r="BG974" s="150">
        <f>IF(N974="zákl. přenesená",J974,0)</f>
        <v>0</v>
      </c>
      <c r="BH974" s="150">
        <f>IF(N974="sníž. přenesená",J974,0)</f>
        <v>0</v>
      </c>
      <c r="BI974" s="150">
        <f>IF(N974="nulová",J974,0)</f>
        <v>0</v>
      </c>
      <c r="BJ974" s="17" t="s">
        <v>84</v>
      </c>
      <c r="BK974" s="150">
        <f>ROUND(I974*H974,2)</f>
        <v>0</v>
      </c>
      <c r="BL974" s="17" t="s">
        <v>193</v>
      </c>
      <c r="BM974" s="149" t="s">
        <v>3178</v>
      </c>
    </row>
    <row r="975" spans="2:65" s="1" customFormat="1" ht="165.75">
      <c r="B975" s="32"/>
      <c r="D975" s="151" t="s">
        <v>195</v>
      </c>
      <c r="F975" s="152" t="s">
        <v>971</v>
      </c>
      <c r="I975" s="153"/>
      <c r="L975" s="32"/>
      <c r="M975" s="154"/>
      <c r="T975" s="56"/>
      <c r="AT975" s="17" t="s">
        <v>195</v>
      </c>
      <c r="AU975" s="17" t="s">
        <v>84</v>
      </c>
    </row>
    <row r="976" spans="2:65" s="1" customFormat="1" ht="24.2" customHeight="1">
      <c r="B976" s="32"/>
      <c r="C976" s="175" t="s">
        <v>972</v>
      </c>
      <c r="D976" s="175" t="s">
        <v>338</v>
      </c>
      <c r="E976" s="176" t="s">
        <v>973</v>
      </c>
      <c r="F976" s="177" t="s">
        <v>974</v>
      </c>
      <c r="G976" s="178" t="s">
        <v>245</v>
      </c>
      <c r="H976" s="179">
        <v>1</v>
      </c>
      <c r="I976" s="180"/>
      <c r="J976" s="181">
        <f>ROUND(I976*H976,2)</f>
        <v>0</v>
      </c>
      <c r="K976" s="182"/>
      <c r="L976" s="183"/>
      <c r="M976" s="184" t="s">
        <v>1</v>
      </c>
      <c r="N976" s="185" t="s">
        <v>39</v>
      </c>
      <c r="P976" s="147">
        <f>O976*H976</f>
        <v>0</v>
      </c>
      <c r="Q976" s="147">
        <v>0</v>
      </c>
      <c r="R976" s="147">
        <f>Q976*H976</f>
        <v>0</v>
      </c>
      <c r="S976" s="147">
        <v>0</v>
      </c>
      <c r="T976" s="148">
        <f>S976*H976</f>
        <v>0</v>
      </c>
      <c r="AR976" s="149" t="s">
        <v>242</v>
      </c>
      <c r="AT976" s="149" t="s">
        <v>338</v>
      </c>
      <c r="AU976" s="149" t="s">
        <v>84</v>
      </c>
      <c r="AY976" s="17" t="s">
        <v>187</v>
      </c>
      <c r="BE976" s="150">
        <f>IF(N976="základní",J976,0)</f>
        <v>0</v>
      </c>
      <c r="BF976" s="150">
        <f>IF(N976="snížená",J976,0)</f>
        <v>0</v>
      </c>
      <c r="BG976" s="150">
        <f>IF(N976="zákl. přenesená",J976,0)</f>
        <v>0</v>
      </c>
      <c r="BH976" s="150">
        <f>IF(N976="sníž. přenesená",J976,0)</f>
        <v>0</v>
      </c>
      <c r="BI976" s="150">
        <f>IF(N976="nulová",J976,0)</f>
        <v>0</v>
      </c>
      <c r="BJ976" s="17" t="s">
        <v>84</v>
      </c>
      <c r="BK976" s="150">
        <f>ROUND(I976*H976,2)</f>
        <v>0</v>
      </c>
      <c r="BL976" s="17" t="s">
        <v>193</v>
      </c>
      <c r="BM976" s="149" t="s">
        <v>3179</v>
      </c>
    </row>
    <row r="977" spans="2:65" s="11" customFormat="1" ht="22.9" customHeight="1">
      <c r="B977" s="125"/>
      <c r="D977" s="126" t="s">
        <v>72</v>
      </c>
      <c r="E977" s="135" t="s">
        <v>251</v>
      </c>
      <c r="F977" s="135" t="s">
        <v>976</v>
      </c>
      <c r="I977" s="128"/>
      <c r="J977" s="136">
        <f>BK977</f>
        <v>0</v>
      </c>
      <c r="L977" s="125"/>
      <c r="M977" s="130"/>
      <c r="P977" s="131">
        <f>SUM(P978:P1351)</f>
        <v>0</v>
      </c>
      <c r="R977" s="131">
        <f>SUM(R978:R1351)</f>
        <v>0</v>
      </c>
      <c r="T977" s="132">
        <f>SUM(T978:T1351)</f>
        <v>0</v>
      </c>
      <c r="AR977" s="126" t="s">
        <v>80</v>
      </c>
      <c r="AT977" s="133" t="s">
        <v>72</v>
      </c>
      <c r="AU977" s="133" t="s">
        <v>80</v>
      </c>
      <c r="AY977" s="126" t="s">
        <v>187</v>
      </c>
      <c r="BK977" s="134">
        <f>SUM(BK978:BK1351)</f>
        <v>0</v>
      </c>
    </row>
    <row r="978" spans="2:65" s="1" customFormat="1" ht="49.15" customHeight="1">
      <c r="B978" s="32"/>
      <c r="C978" s="137" t="s">
        <v>977</v>
      </c>
      <c r="D978" s="137" t="s">
        <v>189</v>
      </c>
      <c r="E978" s="138" t="s">
        <v>978</v>
      </c>
      <c r="F978" s="139" t="s">
        <v>979</v>
      </c>
      <c r="G978" s="140" t="s">
        <v>245</v>
      </c>
      <c r="H978" s="141">
        <v>808.80499999999995</v>
      </c>
      <c r="I978" s="142"/>
      <c r="J978" s="143">
        <f>ROUND(I978*H978,2)</f>
        <v>0</v>
      </c>
      <c r="K978" s="144"/>
      <c r="L978" s="32"/>
      <c r="M978" s="145" t="s">
        <v>1</v>
      </c>
      <c r="N978" s="146" t="s">
        <v>39</v>
      </c>
      <c r="P978" s="147">
        <f>O978*H978</f>
        <v>0</v>
      </c>
      <c r="Q978" s="147">
        <v>0</v>
      </c>
      <c r="R978" s="147">
        <f>Q978*H978</f>
        <v>0</v>
      </c>
      <c r="S978" s="147">
        <v>0</v>
      </c>
      <c r="T978" s="148">
        <f>S978*H978</f>
        <v>0</v>
      </c>
      <c r="AR978" s="149" t="s">
        <v>193</v>
      </c>
      <c r="AT978" s="149" t="s">
        <v>189</v>
      </c>
      <c r="AU978" s="149" t="s">
        <v>84</v>
      </c>
      <c r="AY978" s="17" t="s">
        <v>187</v>
      </c>
      <c r="BE978" s="150">
        <f>IF(N978="základní",J978,0)</f>
        <v>0</v>
      </c>
      <c r="BF978" s="150">
        <f>IF(N978="snížená",J978,0)</f>
        <v>0</v>
      </c>
      <c r="BG978" s="150">
        <f>IF(N978="zákl. přenesená",J978,0)</f>
        <v>0</v>
      </c>
      <c r="BH978" s="150">
        <f>IF(N978="sníž. přenesená",J978,0)</f>
        <v>0</v>
      </c>
      <c r="BI978" s="150">
        <f>IF(N978="nulová",J978,0)</f>
        <v>0</v>
      </c>
      <c r="BJ978" s="17" t="s">
        <v>84</v>
      </c>
      <c r="BK978" s="150">
        <f>ROUND(I978*H978,2)</f>
        <v>0</v>
      </c>
      <c r="BL978" s="17" t="s">
        <v>193</v>
      </c>
      <c r="BM978" s="149" t="s">
        <v>3180</v>
      </c>
    </row>
    <row r="979" spans="2:65" s="1" customFormat="1" ht="58.5">
      <c r="B979" s="32"/>
      <c r="D979" s="151" t="s">
        <v>195</v>
      </c>
      <c r="F979" s="152" t="s">
        <v>981</v>
      </c>
      <c r="I979" s="153"/>
      <c r="L979" s="32"/>
      <c r="M979" s="154"/>
      <c r="T979" s="56"/>
      <c r="AT979" s="17" t="s">
        <v>195</v>
      </c>
      <c r="AU979" s="17" t="s">
        <v>84</v>
      </c>
    </row>
    <row r="980" spans="2:65" s="12" customFormat="1" ht="11.25">
      <c r="B980" s="155"/>
      <c r="D980" s="151" t="s">
        <v>197</v>
      </c>
      <c r="E980" s="156" t="s">
        <v>1</v>
      </c>
      <c r="F980" s="157" t="s">
        <v>207</v>
      </c>
      <c r="H980" s="156" t="s">
        <v>1</v>
      </c>
      <c r="I980" s="158"/>
      <c r="L980" s="155"/>
      <c r="M980" s="159"/>
      <c r="T980" s="160"/>
      <c r="AT980" s="156" t="s">
        <v>197</v>
      </c>
      <c r="AU980" s="156" t="s">
        <v>84</v>
      </c>
      <c r="AV980" s="12" t="s">
        <v>80</v>
      </c>
      <c r="AW980" s="12" t="s">
        <v>30</v>
      </c>
      <c r="AX980" s="12" t="s">
        <v>73</v>
      </c>
      <c r="AY980" s="156" t="s">
        <v>187</v>
      </c>
    </row>
    <row r="981" spans="2:65" s="13" customFormat="1" ht="11.25">
      <c r="B981" s="161"/>
      <c r="D981" s="151" t="s">
        <v>197</v>
      </c>
      <c r="E981" s="162" t="s">
        <v>1</v>
      </c>
      <c r="F981" s="163" t="s">
        <v>982</v>
      </c>
      <c r="H981" s="164">
        <v>762.68</v>
      </c>
      <c r="I981" s="165"/>
      <c r="L981" s="161"/>
      <c r="M981" s="166"/>
      <c r="T981" s="167"/>
      <c r="AT981" s="162" t="s">
        <v>197</v>
      </c>
      <c r="AU981" s="162" t="s">
        <v>84</v>
      </c>
      <c r="AV981" s="13" t="s">
        <v>84</v>
      </c>
      <c r="AW981" s="13" t="s">
        <v>30</v>
      </c>
      <c r="AX981" s="13" t="s">
        <v>73</v>
      </c>
      <c r="AY981" s="162" t="s">
        <v>187</v>
      </c>
    </row>
    <row r="982" spans="2:65" s="13" customFormat="1" ht="11.25">
      <c r="B982" s="161"/>
      <c r="D982" s="151" t="s">
        <v>197</v>
      </c>
      <c r="E982" s="162" t="s">
        <v>1</v>
      </c>
      <c r="F982" s="163" t="s">
        <v>983</v>
      </c>
      <c r="H982" s="164">
        <v>46.125</v>
      </c>
      <c r="I982" s="165"/>
      <c r="L982" s="161"/>
      <c r="M982" s="166"/>
      <c r="T982" s="167"/>
      <c r="AT982" s="162" t="s">
        <v>197</v>
      </c>
      <c r="AU982" s="162" t="s">
        <v>84</v>
      </c>
      <c r="AV982" s="13" t="s">
        <v>84</v>
      </c>
      <c r="AW982" s="13" t="s">
        <v>30</v>
      </c>
      <c r="AX982" s="13" t="s">
        <v>73</v>
      </c>
      <c r="AY982" s="162" t="s">
        <v>187</v>
      </c>
    </row>
    <row r="983" spans="2:65" s="14" customFormat="1" ht="11.25">
      <c r="B983" s="168"/>
      <c r="D983" s="151" t="s">
        <v>197</v>
      </c>
      <c r="E983" s="169" t="s">
        <v>1</v>
      </c>
      <c r="F983" s="170" t="s">
        <v>202</v>
      </c>
      <c r="H983" s="171">
        <v>808.80499999999995</v>
      </c>
      <c r="I983" s="172"/>
      <c r="L983" s="168"/>
      <c r="M983" s="173"/>
      <c r="T983" s="174"/>
      <c r="AT983" s="169" t="s">
        <v>197</v>
      </c>
      <c r="AU983" s="169" t="s">
        <v>84</v>
      </c>
      <c r="AV983" s="14" t="s">
        <v>193</v>
      </c>
      <c r="AW983" s="14" t="s">
        <v>30</v>
      </c>
      <c r="AX983" s="14" t="s">
        <v>80</v>
      </c>
      <c r="AY983" s="169" t="s">
        <v>187</v>
      </c>
    </row>
    <row r="984" spans="2:65" s="1" customFormat="1" ht="49.15" customHeight="1">
      <c r="B984" s="32"/>
      <c r="C984" s="137" t="s">
        <v>984</v>
      </c>
      <c r="D984" s="137" t="s">
        <v>189</v>
      </c>
      <c r="E984" s="138" t="s">
        <v>985</v>
      </c>
      <c r="F984" s="139" t="s">
        <v>986</v>
      </c>
      <c r="G984" s="140" t="s">
        <v>245</v>
      </c>
      <c r="H984" s="141">
        <v>48528.3</v>
      </c>
      <c r="I984" s="142"/>
      <c r="J984" s="143">
        <f>ROUND(I984*H984,2)</f>
        <v>0</v>
      </c>
      <c r="K984" s="144"/>
      <c r="L984" s="32"/>
      <c r="M984" s="145" t="s">
        <v>1</v>
      </c>
      <c r="N984" s="146" t="s">
        <v>39</v>
      </c>
      <c r="P984" s="147">
        <f>O984*H984</f>
        <v>0</v>
      </c>
      <c r="Q984" s="147">
        <v>0</v>
      </c>
      <c r="R984" s="147">
        <f>Q984*H984</f>
        <v>0</v>
      </c>
      <c r="S984" s="147">
        <v>0</v>
      </c>
      <c r="T984" s="148">
        <f>S984*H984</f>
        <v>0</v>
      </c>
      <c r="AR984" s="149" t="s">
        <v>193</v>
      </c>
      <c r="AT984" s="149" t="s">
        <v>189</v>
      </c>
      <c r="AU984" s="149" t="s">
        <v>84</v>
      </c>
      <c r="AY984" s="17" t="s">
        <v>187</v>
      </c>
      <c r="BE984" s="150">
        <f>IF(N984="základní",J984,0)</f>
        <v>0</v>
      </c>
      <c r="BF984" s="150">
        <f>IF(N984="snížená",J984,0)</f>
        <v>0</v>
      </c>
      <c r="BG984" s="150">
        <f>IF(N984="zákl. přenesená",J984,0)</f>
        <v>0</v>
      </c>
      <c r="BH984" s="150">
        <f>IF(N984="sníž. přenesená",J984,0)</f>
        <v>0</v>
      </c>
      <c r="BI984" s="150">
        <f>IF(N984="nulová",J984,0)</f>
        <v>0</v>
      </c>
      <c r="BJ984" s="17" t="s">
        <v>84</v>
      </c>
      <c r="BK984" s="150">
        <f>ROUND(I984*H984,2)</f>
        <v>0</v>
      </c>
      <c r="BL984" s="17" t="s">
        <v>193</v>
      </c>
      <c r="BM984" s="149" t="s">
        <v>3181</v>
      </c>
    </row>
    <row r="985" spans="2:65" s="1" customFormat="1" ht="58.5">
      <c r="B985" s="32"/>
      <c r="D985" s="151" t="s">
        <v>195</v>
      </c>
      <c r="F985" s="152" t="s">
        <v>981</v>
      </c>
      <c r="I985" s="153"/>
      <c r="L985" s="32"/>
      <c r="M985" s="154"/>
      <c r="T985" s="56"/>
      <c r="AT985" s="17" t="s">
        <v>195</v>
      </c>
      <c r="AU985" s="17" t="s">
        <v>84</v>
      </c>
    </row>
    <row r="986" spans="2:65" s="13" customFormat="1" ht="11.25">
      <c r="B986" s="161"/>
      <c r="D986" s="151" t="s">
        <v>197</v>
      </c>
      <c r="E986" s="162" t="s">
        <v>1</v>
      </c>
      <c r="F986" s="163" t="s">
        <v>988</v>
      </c>
      <c r="H986" s="164">
        <v>48528.3</v>
      </c>
      <c r="I986" s="165"/>
      <c r="L986" s="161"/>
      <c r="M986" s="166"/>
      <c r="T986" s="167"/>
      <c r="AT986" s="162" t="s">
        <v>197</v>
      </c>
      <c r="AU986" s="162" t="s">
        <v>84</v>
      </c>
      <c r="AV986" s="13" t="s">
        <v>84</v>
      </c>
      <c r="AW986" s="13" t="s">
        <v>30</v>
      </c>
      <c r="AX986" s="13" t="s">
        <v>73</v>
      </c>
      <c r="AY986" s="162" t="s">
        <v>187</v>
      </c>
    </row>
    <row r="987" spans="2:65" s="14" customFormat="1" ht="11.25">
      <c r="B987" s="168"/>
      <c r="D987" s="151" t="s">
        <v>197</v>
      </c>
      <c r="E987" s="169" t="s">
        <v>1</v>
      </c>
      <c r="F987" s="170" t="s">
        <v>202</v>
      </c>
      <c r="H987" s="171">
        <v>48528.3</v>
      </c>
      <c r="I987" s="172"/>
      <c r="L987" s="168"/>
      <c r="M987" s="173"/>
      <c r="T987" s="174"/>
      <c r="AT987" s="169" t="s">
        <v>197</v>
      </c>
      <c r="AU987" s="169" t="s">
        <v>84</v>
      </c>
      <c r="AV987" s="14" t="s">
        <v>193</v>
      </c>
      <c r="AW987" s="14" t="s">
        <v>30</v>
      </c>
      <c r="AX987" s="14" t="s">
        <v>80</v>
      </c>
      <c r="AY987" s="169" t="s">
        <v>187</v>
      </c>
    </row>
    <row r="988" spans="2:65" s="1" customFormat="1" ht="49.15" customHeight="1">
      <c r="B988" s="32"/>
      <c r="C988" s="137" t="s">
        <v>989</v>
      </c>
      <c r="D988" s="137" t="s">
        <v>189</v>
      </c>
      <c r="E988" s="138" t="s">
        <v>990</v>
      </c>
      <c r="F988" s="139" t="s">
        <v>991</v>
      </c>
      <c r="G988" s="140" t="s">
        <v>245</v>
      </c>
      <c r="H988" s="141">
        <v>808.80499999999995</v>
      </c>
      <c r="I988" s="142"/>
      <c r="J988" s="143">
        <f>ROUND(I988*H988,2)</f>
        <v>0</v>
      </c>
      <c r="K988" s="144"/>
      <c r="L988" s="32"/>
      <c r="M988" s="145" t="s">
        <v>1</v>
      </c>
      <c r="N988" s="146" t="s">
        <v>39</v>
      </c>
      <c r="P988" s="147">
        <f>O988*H988</f>
        <v>0</v>
      </c>
      <c r="Q988" s="147">
        <v>0</v>
      </c>
      <c r="R988" s="147">
        <f>Q988*H988</f>
        <v>0</v>
      </c>
      <c r="S988" s="147">
        <v>0</v>
      </c>
      <c r="T988" s="148">
        <f>S988*H988</f>
        <v>0</v>
      </c>
      <c r="AR988" s="149" t="s">
        <v>193</v>
      </c>
      <c r="AT988" s="149" t="s">
        <v>189</v>
      </c>
      <c r="AU988" s="149" t="s">
        <v>84</v>
      </c>
      <c r="AY988" s="17" t="s">
        <v>187</v>
      </c>
      <c r="BE988" s="150">
        <f>IF(N988="základní",J988,0)</f>
        <v>0</v>
      </c>
      <c r="BF988" s="150">
        <f>IF(N988="snížená",J988,0)</f>
        <v>0</v>
      </c>
      <c r="BG988" s="150">
        <f>IF(N988="zákl. přenesená",J988,0)</f>
        <v>0</v>
      </c>
      <c r="BH988" s="150">
        <f>IF(N988="sníž. přenesená",J988,0)</f>
        <v>0</v>
      </c>
      <c r="BI988" s="150">
        <f>IF(N988="nulová",J988,0)</f>
        <v>0</v>
      </c>
      <c r="BJ988" s="17" t="s">
        <v>84</v>
      </c>
      <c r="BK988" s="150">
        <f>ROUND(I988*H988,2)</f>
        <v>0</v>
      </c>
      <c r="BL988" s="17" t="s">
        <v>193</v>
      </c>
      <c r="BM988" s="149" t="s">
        <v>3182</v>
      </c>
    </row>
    <row r="989" spans="2:65" s="1" customFormat="1" ht="29.25">
      <c r="B989" s="32"/>
      <c r="D989" s="151" t="s">
        <v>195</v>
      </c>
      <c r="F989" s="152" t="s">
        <v>993</v>
      </c>
      <c r="I989" s="153"/>
      <c r="L989" s="32"/>
      <c r="M989" s="154"/>
      <c r="T989" s="56"/>
      <c r="AT989" s="17" t="s">
        <v>195</v>
      </c>
      <c r="AU989" s="17" t="s">
        <v>84</v>
      </c>
    </row>
    <row r="990" spans="2:65" s="1" customFormat="1" ht="24.2" customHeight="1">
      <c r="B990" s="32"/>
      <c r="C990" s="137" t="s">
        <v>994</v>
      </c>
      <c r="D990" s="137" t="s">
        <v>189</v>
      </c>
      <c r="E990" s="138" t="s">
        <v>995</v>
      </c>
      <c r="F990" s="139" t="s">
        <v>996</v>
      </c>
      <c r="G990" s="140" t="s">
        <v>245</v>
      </c>
      <c r="H990" s="141">
        <v>808.80499999999995</v>
      </c>
      <c r="I990" s="142"/>
      <c r="J990" s="143">
        <f>ROUND(I990*H990,2)</f>
        <v>0</v>
      </c>
      <c r="K990" s="144"/>
      <c r="L990" s="32"/>
      <c r="M990" s="145" t="s">
        <v>1</v>
      </c>
      <c r="N990" s="146" t="s">
        <v>39</v>
      </c>
      <c r="P990" s="147">
        <f>O990*H990</f>
        <v>0</v>
      </c>
      <c r="Q990" s="147">
        <v>0</v>
      </c>
      <c r="R990" s="147">
        <f>Q990*H990</f>
        <v>0</v>
      </c>
      <c r="S990" s="147">
        <v>0</v>
      </c>
      <c r="T990" s="148">
        <f>S990*H990</f>
        <v>0</v>
      </c>
      <c r="AR990" s="149" t="s">
        <v>193</v>
      </c>
      <c r="AT990" s="149" t="s">
        <v>189</v>
      </c>
      <c r="AU990" s="149" t="s">
        <v>84</v>
      </c>
      <c r="AY990" s="17" t="s">
        <v>187</v>
      </c>
      <c r="BE990" s="150">
        <f>IF(N990="základní",J990,0)</f>
        <v>0</v>
      </c>
      <c r="BF990" s="150">
        <f>IF(N990="snížená",J990,0)</f>
        <v>0</v>
      </c>
      <c r="BG990" s="150">
        <f>IF(N990="zákl. přenesená",J990,0)</f>
        <v>0</v>
      </c>
      <c r="BH990" s="150">
        <f>IF(N990="sníž. přenesená",J990,0)</f>
        <v>0</v>
      </c>
      <c r="BI990" s="150">
        <f>IF(N990="nulová",J990,0)</f>
        <v>0</v>
      </c>
      <c r="BJ990" s="17" t="s">
        <v>84</v>
      </c>
      <c r="BK990" s="150">
        <f>ROUND(I990*H990,2)</f>
        <v>0</v>
      </c>
      <c r="BL990" s="17" t="s">
        <v>193</v>
      </c>
      <c r="BM990" s="149" t="s">
        <v>3183</v>
      </c>
    </row>
    <row r="991" spans="2:65" s="1" customFormat="1" ht="39">
      <c r="B991" s="32"/>
      <c r="D991" s="151" t="s">
        <v>195</v>
      </c>
      <c r="F991" s="152" t="s">
        <v>998</v>
      </c>
      <c r="I991" s="153"/>
      <c r="L991" s="32"/>
      <c r="M991" s="154"/>
      <c r="T991" s="56"/>
      <c r="AT991" s="17" t="s">
        <v>195</v>
      </c>
      <c r="AU991" s="17" t="s">
        <v>84</v>
      </c>
    </row>
    <row r="992" spans="2:65" s="1" customFormat="1" ht="24.2" customHeight="1">
      <c r="B992" s="32"/>
      <c r="C992" s="137" t="s">
        <v>999</v>
      </c>
      <c r="D992" s="137" t="s">
        <v>189</v>
      </c>
      <c r="E992" s="138" t="s">
        <v>1000</v>
      </c>
      <c r="F992" s="139" t="s">
        <v>1001</v>
      </c>
      <c r="G992" s="140" t="s">
        <v>245</v>
      </c>
      <c r="H992" s="141">
        <v>48528.3</v>
      </c>
      <c r="I992" s="142"/>
      <c r="J992" s="143">
        <f>ROUND(I992*H992,2)</f>
        <v>0</v>
      </c>
      <c r="K992" s="144"/>
      <c r="L992" s="32"/>
      <c r="M992" s="145" t="s">
        <v>1</v>
      </c>
      <c r="N992" s="146" t="s">
        <v>39</v>
      </c>
      <c r="P992" s="147">
        <f>O992*H992</f>
        <v>0</v>
      </c>
      <c r="Q992" s="147">
        <v>0</v>
      </c>
      <c r="R992" s="147">
        <f>Q992*H992</f>
        <v>0</v>
      </c>
      <c r="S992" s="147">
        <v>0</v>
      </c>
      <c r="T992" s="148">
        <f>S992*H992</f>
        <v>0</v>
      </c>
      <c r="AR992" s="149" t="s">
        <v>193</v>
      </c>
      <c r="AT992" s="149" t="s">
        <v>189</v>
      </c>
      <c r="AU992" s="149" t="s">
        <v>84</v>
      </c>
      <c r="AY992" s="17" t="s">
        <v>187</v>
      </c>
      <c r="BE992" s="150">
        <f>IF(N992="základní",J992,0)</f>
        <v>0</v>
      </c>
      <c r="BF992" s="150">
        <f>IF(N992="snížená",J992,0)</f>
        <v>0</v>
      </c>
      <c r="BG992" s="150">
        <f>IF(N992="zákl. přenesená",J992,0)</f>
        <v>0</v>
      </c>
      <c r="BH992" s="150">
        <f>IF(N992="sníž. přenesená",J992,0)</f>
        <v>0</v>
      </c>
      <c r="BI992" s="150">
        <f>IF(N992="nulová",J992,0)</f>
        <v>0</v>
      </c>
      <c r="BJ992" s="17" t="s">
        <v>84</v>
      </c>
      <c r="BK992" s="150">
        <f>ROUND(I992*H992,2)</f>
        <v>0</v>
      </c>
      <c r="BL992" s="17" t="s">
        <v>193</v>
      </c>
      <c r="BM992" s="149" t="s">
        <v>3184</v>
      </c>
    </row>
    <row r="993" spans="2:65" s="1" customFormat="1" ht="39">
      <c r="B993" s="32"/>
      <c r="D993" s="151" t="s">
        <v>195</v>
      </c>
      <c r="F993" s="152" t="s">
        <v>998</v>
      </c>
      <c r="I993" s="153"/>
      <c r="L993" s="32"/>
      <c r="M993" s="154"/>
      <c r="T993" s="56"/>
      <c r="AT993" s="17" t="s">
        <v>195</v>
      </c>
      <c r="AU993" s="17" t="s">
        <v>84</v>
      </c>
    </row>
    <row r="994" spans="2:65" s="13" customFormat="1" ht="11.25">
      <c r="B994" s="161"/>
      <c r="D994" s="151" t="s">
        <v>197</v>
      </c>
      <c r="E994" s="162" t="s">
        <v>1</v>
      </c>
      <c r="F994" s="163" t="s">
        <v>988</v>
      </c>
      <c r="H994" s="164">
        <v>48528.3</v>
      </c>
      <c r="I994" s="165"/>
      <c r="L994" s="161"/>
      <c r="M994" s="166"/>
      <c r="T994" s="167"/>
      <c r="AT994" s="162" t="s">
        <v>197</v>
      </c>
      <c r="AU994" s="162" t="s">
        <v>84</v>
      </c>
      <c r="AV994" s="13" t="s">
        <v>84</v>
      </c>
      <c r="AW994" s="13" t="s">
        <v>30</v>
      </c>
      <c r="AX994" s="13" t="s">
        <v>73</v>
      </c>
      <c r="AY994" s="162" t="s">
        <v>187</v>
      </c>
    </row>
    <row r="995" spans="2:65" s="14" customFormat="1" ht="11.25">
      <c r="B995" s="168"/>
      <c r="D995" s="151" t="s">
        <v>197</v>
      </c>
      <c r="E995" s="169" t="s">
        <v>1</v>
      </c>
      <c r="F995" s="170" t="s">
        <v>202</v>
      </c>
      <c r="H995" s="171">
        <v>48528.3</v>
      </c>
      <c r="I995" s="172"/>
      <c r="L995" s="168"/>
      <c r="M995" s="173"/>
      <c r="T995" s="174"/>
      <c r="AT995" s="169" t="s">
        <v>197</v>
      </c>
      <c r="AU995" s="169" t="s">
        <v>84</v>
      </c>
      <c r="AV995" s="14" t="s">
        <v>193</v>
      </c>
      <c r="AW995" s="14" t="s">
        <v>30</v>
      </c>
      <c r="AX995" s="14" t="s">
        <v>80</v>
      </c>
      <c r="AY995" s="169" t="s">
        <v>187</v>
      </c>
    </row>
    <row r="996" spans="2:65" s="1" customFormat="1" ht="24.2" customHeight="1">
      <c r="B996" s="32"/>
      <c r="C996" s="137" t="s">
        <v>1003</v>
      </c>
      <c r="D996" s="137" t="s">
        <v>189</v>
      </c>
      <c r="E996" s="138" t="s">
        <v>1004</v>
      </c>
      <c r="F996" s="139" t="s">
        <v>1005</v>
      </c>
      <c r="G996" s="140" t="s">
        <v>245</v>
      </c>
      <c r="H996" s="141">
        <v>808.80499999999995</v>
      </c>
      <c r="I996" s="142"/>
      <c r="J996" s="143">
        <f>ROUND(I996*H996,2)</f>
        <v>0</v>
      </c>
      <c r="K996" s="144"/>
      <c r="L996" s="32"/>
      <c r="M996" s="145" t="s">
        <v>1</v>
      </c>
      <c r="N996" s="146" t="s">
        <v>39</v>
      </c>
      <c r="P996" s="147">
        <f>O996*H996</f>
        <v>0</v>
      </c>
      <c r="Q996" s="147">
        <v>0</v>
      </c>
      <c r="R996" s="147">
        <f>Q996*H996</f>
        <v>0</v>
      </c>
      <c r="S996" s="147">
        <v>0</v>
      </c>
      <c r="T996" s="148">
        <f>S996*H996</f>
        <v>0</v>
      </c>
      <c r="AR996" s="149" t="s">
        <v>193</v>
      </c>
      <c r="AT996" s="149" t="s">
        <v>189</v>
      </c>
      <c r="AU996" s="149" t="s">
        <v>84</v>
      </c>
      <c r="AY996" s="17" t="s">
        <v>187</v>
      </c>
      <c r="BE996" s="150">
        <f>IF(N996="základní",J996,0)</f>
        <v>0</v>
      </c>
      <c r="BF996" s="150">
        <f>IF(N996="snížená",J996,0)</f>
        <v>0</v>
      </c>
      <c r="BG996" s="150">
        <f>IF(N996="zákl. přenesená",J996,0)</f>
        <v>0</v>
      </c>
      <c r="BH996" s="150">
        <f>IF(N996="sníž. přenesená",J996,0)</f>
        <v>0</v>
      </c>
      <c r="BI996" s="150">
        <f>IF(N996="nulová",J996,0)</f>
        <v>0</v>
      </c>
      <c r="BJ996" s="17" t="s">
        <v>84</v>
      </c>
      <c r="BK996" s="150">
        <f>ROUND(I996*H996,2)</f>
        <v>0</v>
      </c>
      <c r="BL996" s="17" t="s">
        <v>193</v>
      </c>
      <c r="BM996" s="149" t="s">
        <v>3185</v>
      </c>
    </row>
    <row r="997" spans="2:65" s="1" customFormat="1" ht="24.2" customHeight="1">
      <c r="B997" s="32"/>
      <c r="C997" s="137" t="s">
        <v>1007</v>
      </c>
      <c r="D997" s="137" t="s">
        <v>189</v>
      </c>
      <c r="E997" s="138" t="s">
        <v>1008</v>
      </c>
      <c r="F997" s="139" t="s">
        <v>1009</v>
      </c>
      <c r="G997" s="140" t="s">
        <v>397</v>
      </c>
      <c r="H997" s="141">
        <v>10</v>
      </c>
      <c r="I997" s="142"/>
      <c r="J997" s="143">
        <f>ROUND(I997*H997,2)</f>
        <v>0</v>
      </c>
      <c r="K997" s="144"/>
      <c r="L997" s="32"/>
      <c r="M997" s="145" t="s">
        <v>1</v>
      </c>
      <c r="N997" s="146" t="s">
        <v>39</v>
      </c>
      <c r="P997" s="147">
        <f>O997*H997</f>
        <v>0</v>
      </c>
      <c r="Q997" s="147">
        <v>0</v>
      </c>
      <c r="R997" s="147">
        <f>Q997*H997</f>
        <v>0</v>
      </c>
      <c r="S997" s="147">
        <v>0</v>
      </c>
      <c r="T997" s="148">
        <f>S997*H997</f>
        <v>0</v>
      </c>
      <c r="AR997" s="149" t="s">
        <v>193</v>
      </c>
      <c r="AT997" s="149" t="s">
        <v>189</v>
      </c>
      <c r="AU997" s="149" t="s">
        <v>84</v>
      </c>
      <c r="AY997" s="17" t="s">
        <v>187</v>
      </c>
      <c r="BE997" s="150">
        <f>IF(N997="základní",J997,0)</f>
        <v>0</v>
      </c>
      <c r="BF997" s="150">
        <f>IF(N997="snížená",J997,0)</f>
        <v>0</v>
      </c>
      <c r="BG997" s="150">
        <f>IF(N997="zákl. přenesená",J997,0)</f>
        <v>0</v>
      </c>
      <c r="BH997" s="150">
        <f>IF(N997="sníž. přenesená",J997,0)</f>
        <v>0</v>
      </c>
      <c r="BI997" s="150">
        <f>IF(N997="nulová",J997,0)</f>
        <v>0</v>
      </c>
      <c r="BJ997" s="17" t="s">
        <v>84</v>
      </c>
      <c r="BK997" s="150">
        <f>ROUND(I997*H997,2)</f>
        <v>0</v>
      </c>
      <c r="BL997" s="17" t="s">
        <v>193</v>
      </c>
      <c r="BM997" s="149" t="s">
        <v>3186</v>
      </c>
    </row>
    <row r="998" spans="2:65" s="1" customFormat="1" ht="58.5">
      <c r="B998" s="32"/>
      <c r="D998" s="151" t="s">
        <v>195</v>
      </c>
      <c r="F998" s="152" t="s">
        <v>1011</v>
      </c>
      <c r="I998" s="153"/>
      <c r="L998" s="32"/>
      <c r="M998" s="154"/>
      <c r="T998" s="56"/>
      <c r="AT998" s="17" t="s">
        <v>195</v>
      </c>
      <c r="AU998" s="17" t="s">
        <v>84</v>
      </c>
    </row>
    <row r="999" spans="2:65" s="1" customFormat="1" ht="33" customHeight="1">
      <c r="B999" s="32"/>
      <c r="C999" s="137" t="s">
        <v>1012</v>
      </c>
      <c r="D999" s="137" t="s">
        <v>189</v>
      </c>
      <c r="E999" s="138" t="s">
        <v>1013</v>
      </c>
      <c r="F999" s="139" t="s">
        <v>1014</v>
      </c>
      <c r="G999" s="140" t="s">
        <v>397</v>
      </c>
      <c r="H999" s="141">
        <v>600</v>
      </c>
      <c r="I999" s="142"/>
      <c r="J999" s="143">
        <f>ROUND(I999*H999,2)</f>
        <v>0</v>
      </c>
      <c r="K999" s="144"/>
      <c r="L999" s="32"/>
      <c r="M999" s="145" t="s">
        <v>1</v>
      </c>
      <c r="N999" s="146" t="s">
        <v>39</v>
      </c>
      <c r="P999" s="147">
        <f>O999*H999</f>
        <v>0</v>
      </c>
      <c r="Q999" s="147">
        <v>0</v>
      </c>
      <c r="R999" s="147">
        <f>Q999*H999</f>
        <v>0</v>
      </c>
      <c r="S999" s="147">
        <v>0</v>
      </c>
      <c r="T999" s="148">
        <f>S999*H999</f>
        <v>0</v>
      </c>
      <c r="AR999" s="149" t="s">
        <v>193</v>
      </c>
      <c r="AT999" s="149" t="s">
        <v>189</v>
      </c>
      <c r="AU999" s="149" t="s">
        <v>84</v>
      </c>
      <c r="AY999" s="17" t="s">
        <v>187</v>
      </c>
      <c r="BE999" s="150">
        <f>IF(N999="základní",J999,0)</f>
        <v>0</v>
      </c>
      <c r="BF999" s="150">
        <f>IF(N999="snížená",J999,0)</f>
        <v>0</v>
      </c>
      <c r="BG999" s="150">
        <f>IF(N999="zákl. přenesená",J999,0)</f>
        <v>0</v>
      </c>
      <c r="BH999" s="150">
        <f>IF(N999="sníž. přenesená",J999,0)</f>
        <v>0</v>
      </c>
      <c r="BI999" s="150">
        <f>IF(N999="nulová",J999,0)</f>
        <v>0</v>
      </c>
      <c r="BJ999" s="17" t="s">
        <v>84</v>
      </c>
      <c r="BK999" s="150">
        <f>ROUND(I999*H999,2)</f>
        <v>0</v>
      </c>
      <c r="BL999" s="17" t="s">
        <v>193</v>
      </c>
      <c r="BM999" s="149" t="s">
        <v>3187</v>
      </c>
    </row>
    <row r="1000" spans="2:65" s="1" customFormat="1" ht="58.5">
      <c r="B1000" s="32"/>
      <c r="D1000" s="151" t="s">
        <v>195</v>
      </c>
      <c r="F1000" s="152" t="s">
        <v>1011</v>
      </c>
      <c r="I1000" s="153"/>
      <c r="L1000" s="32"/>
      <c r="M1000" s="154"/>
      <c r="T1000" s="56"/>
      <c r="AT1000" s="17" t="s">
        <v>195</v>
      </c>
      <c r="AU1000" s="17" t="s">
        <v>84</v>
      </c>
    </row>
    <row r="1001" spans="2:65" s="13" customFormat="1" ht="11.25">
      <c r="B1001" s="161"/>
      <c r="D1001" s="151" t="s">
        <v>197</v>
      </c>
      <c r="E1001" s="162" t="s">
        <v>1</v>
      </c>
      <c r="F1001" s="163" t="s">
        <v>1016</v>
      </c>
      <c r="H1001" s="164">
        <v>600</v>
      </c>
      <c r="I1001" s="165"/>
      <c r="L1001" s="161"/>
      <c r="M1001" s="166"/>
      <c r="T1001" s="167"/>
      <c r="AT1001" s="162" t="s">
        <v>197</v>
      </c>
      <c r="AU1001" s="162" t="s">
        <v>84</v>
      </c>
      <c r="AV1001" s="13" t="s">
        <v>84</v>
      </c>
      <c r="AW1001" s="13" t="s">
        <v>30</v>
      </c>
      <c r="AX1001" s="13" t="s">
        <v>73</v>
      </c>
      <c r="AY1001" s="162" t="s">
        <v>187</v>
      </c>
    </row>
    <row r="1002" spans="2:65" s="14" customFormat="1" ht="11.25">
      <c r="B1002" s="168"/>
      <c r="D1002" s="151" t="s">
        <v>197</v>
      </c>
      <c r="E1002" s="169" t="s">
        <v>1</v>
      </c>
      <c r="F1002" s="170" t="s">
        <v>202</v>
      </c>
      <c r="H1002" s="171">
        <v>600</v>
      </c>
      <c r="I1002" s="172"/>
      <c r="L1002" s="168"/>
      <c r="M1002" s="173"/>
      <c r="T1002" s="174"/>
      <c r="AT1002" s="169" t="s">
        <v>197</v>
      </c>
      <c r="AU1002" s="169" t="s">
        <v>84</v>
      </c>
      <c r="AV1002" s="14" t="s">
        <v>193</v>
      </c>
      <c r="AW1002" s="14" t="s">
        <v>30</v>
      </c>
      <c r="AX1002" s="14" t="s">
        <v>80</v>
      </c>
      <c r="AY1002" s="169" t="s">
        <v>187</v>
      </c>
    </row>
    <row r="1003" spans="2:65" s="1" customFormat="1" ht="24.2" customHeight="1">
      <c r="B1003" s="32"/>
      <c r="C1003" s="137" t="s">
        <v>1017</v>
      </c>
      <c r="D1003" s="137" t="s">
        <v>189</v>
      </c>
      <c r="E1003" s="138" t="s">
        <v>1018</v>
      </c>
      <c r="F1003" s="139" t="s">
        <v>1019</v>
      </c>
      <c r="G1003" s="140" t="s">
        <v>397</v>
      </c>
      <c r="H1003" s="141">
        <v>10</v>
      </c>
      <c r="I1003" s="142"/>
      <c r="J1003" s="143">
        <f>ROUND(I1003*H1003,2)</f>
        <v>0</v>
      </c>
      <c r="K1003" s="144"/>
      <c r="L1003" s="32"/>
      <c r="M1003" s="145" t="s">
        <v>1</v>
      </c>
      <c r="N1003" s="146" t="s">
        <v>39</v>
      </c>
      <c r="P1003" s="147">
        <f>O1003*H1003</f>
        <v>0</v>
      </c>
      <c r="Q1003" s="147">
        <v>0</v>
      </c>
      <c r="R1003" s="147">
        <f>Q1003*H1003</f>
        <v>0</v>
      </c>
      <c r="S1003" s="147">
        <v>0</v>
      </c>
      <c r="T1003" s="148">
        <f>S1003*H1003</f>
        <v>0</v>
      </c>
      <c r="AR1003" s="149" t="s">
        <v>193</v>
      </c>
      <c r="AT1003" s="149" t="s">
        <v>189</v>
      </c>
      <c r="AU1003" s="149" t="s">
        <v>84</v>
      </c>
      <c r="AY1003" s="17" t="s">
        <v>187</v>
      </c>
      <c r="BE1003" s="150">
        <f>IF(N1003="základní",J1003,0)</f>
        <v>0</v>
      </c>
      <c r="BF1003" s="150">
        <f>IF(N1003="snížená",J1003,0)</f>
        <v>0</v>
      </c>
      <c r="BG1003" s="150">
        <f>IF(N1003="zákl. přenesená",J1003,0)</f>
        <v>0</v>
      </c>
      <c r="BH1003" s="150">
        <f>IF(N1003="sníž. přenesená",J1003,0)</f>
        <v>0</v>
      </c>
      <c r="BI1003" s="150">
        <f>IF(N1003="nulová",J1003,0)</f>
        <v>0</v>
      </c>
      <c r="BJ1003" s="17" t="s">
        <v>84</v>
      </c>
      <c r="BK1003" s="150">
        <f>ROUND(I1003*H1003,2)</f>
        <v>0</v>
      </c>
      <c r="BL1003" s="17" t="s">
        <v>193</v>
      </c>
      <c r="BM1003" s="149" t="s">
        <v>3188</v>
      </c>
    </row>
    <row r="1004" spans="2:65" s="1" customFormat="1" ht="39">
      <c r="B1004" s="32"/>
      <c r="D1004" s="151" t="s">
        <v>195</v>
      </c>
      <c r="F1004" s="152" t="s">
        <v>1021</v>
      </c>
      <c r="I1004" s="153"/>
      <c r="L1004" s="32"/>
      <c r="M1004" s="154"/>
      <c r="T1004" s="56"/>
      <c r="AT1004" s="17" t="s">
        <v>195</v>
      </c>
      <c r="AU1004" s="17" t="s">
        <v>84</v>
      </c>
    </row>
    <row r="1005" spans="2:65" s="1" customFormat="1" ht="37.9" customHeight="1">
      <c r="B1005" s="32"/>
      <c r="C1005" s="137" t="s">
        <v>1022</v>
      </c>
      <c r="D1005" s="137" t="s">
        <v>189</v>
      </c>
      <c r="E1005" s="138" t="s">
        <v>1023</v>
      </c>
      <c r="F1005" s="139" t="s">
        <v>1024</v>
      </c>
      <c r="G1005" s="140" t="s">
        <v>245</v>
      </c>
      <c r="H1005" s="141">
        <v>708.35</v>
      </c>
      <c r="I1005" s="142"/>
      <c r="J1005" s="143">
        <f>ROUND(I1005*H1005,2)</f>
        <v>0</v>
      </c>
      <c r="K1005" s="144"/>
      <c r="L1005" s="32"/>
      <c r="M1005" s="145" t="s">
        <v>1</v>
      </c>
      <c r="N1005" s="146" t="s">
        <v>39</v>
      </c>
      <c r="P1005" s="147">
        <f>O1005*H1005</f>
        <v>0</v>
      </c>
      <c r="Q1005" s="147">
        <v>0</v>
      </c>
      <c r="R1005" s="147">
        <f>Q1005*H1005</f>
        <v>0</v>
      </c>
      <c r="S1005" s="147">
        <v>0</v>
      </c>
      <c r="T1005" s="148">
        <f>S1005*H1005</f>
        <v>0</v>
      </c>
      <c r="AR1005" s="149" t="s">
        <v>193</v>
      </c>
      <c r="AT1005" s="149" t="s">
        <v>189</v>
      </c>
      <c r="AU1005" s="149" t="s">
        <v>84</v>
      </c>
      <c r="AY1005" s="17" t="s">
        <v>187</v>
      </c>
      <c r="BE1005" s="150">
        <f>IF(N1005="základní",J1005,0)</f>
        <v>0</v>
      </c>
      <c r="BF1005" s="150">
        <f>IF(N1005="snížená",J1005,0)</f>
        <v>0</v>
      </c>
      <c r="BG1005" s="150">
        <f>IF(N1005="zákl. přenesená",J1005,0)</f>
        <v>0</v>
      </c>
      <c r="BH1005" s="150">
        <f>IF(N1005="sníž. přenesená",J1005,0)</f>
        <v>0</v>
      </c>
      <c r="BI1005" s="150">
        <f>IF(N1005="nulová",J1005,0)</f>
        <v>0</v>
      </c>
      <c r="BJ1005" s="17" t="s">
        <v>84</v>
      </c>
      <c r="BK1005" s="150">
        <f>ROUND(I1005*H1005,2)</f>
        <v>0</v>
      </c>
      <c r="BL1005" s="17" t="s">
        <v>193</v>
      </c>
      <c r="BM1005" s="149" t="s">
        <v>3189</v>
      </c>
    </row>
    <row r="1006" spans="2:65" s="1" customFormat="1" ht="58.5">
      <c r="B1006" s="32"/>
      <c r="D1006" s="151" t="s">
        <v>195</v>
      </c>
      <c r="F1006" s="152" t="s">
        <v>1026</v>
      </c>
      <c r="I1006" s="153"/>
      <c r="L1006" s="32"/>
      <c r="M1006" s="154"/>
      <c r="T1006" s="56"/>
      <c r="AT1006" s="17" t="s">
        <v>195</v>
      </c>
      <c r="AU1006" s="17" t="s">
        <v>84</v>
      </c>
    </row>
    <row r="1007" spans="2:65" s="12" customFormat="1" ht="11.25">
      <c r="B1007" s="155"/>
      <c r="D1007" s="151" t="s">
        <v>197</v>
      </c>
      <c r="E1007" s="156" t="s">
        <v>1</v>
      </c>
      <c r="F1007" s="157" t="s">
        <v>207</v>
      </c>
      <c r="H1007" s="156" t="s">
        <v>1</v>
      </c>
      <c r="I1007" s="158"/>
      <c r="L1007" s="155"/>
      <c r="M1007" s="159"/>
      <c r="T1007" s="160"/>
      <c r="AT1007" s="156" t="s">
        <v>197</v>
      </c>
      <c r="AU1007" s="156" t="s">
        <v>84</v>
      </c>
      <c r="AV1007" s="12" t="s">
        <v>80</v>
      </c>
      <c r="AW1007" s="12" t="s">
        <v>30</v>
      </c>
      <c r="AX1007" s="12" t="s">
        <v>73</v>
      </c>
      <c r="AY1007" s="156" t="s">
        <v>187</v>
      </c>
    </row>
    <row r="1008" spans="2:65" s="13" customFormat="1" ht="11.25">
      <c r="B1008" s="161"/>
      <c r="D1008" s="151" t="s">
        <v>197</v>
      </c>
      <c r="E1008" s="162" t="s">
        <v>1</v>
      </c>
      <c r="F1008" s="163" t="s">
        <v>1027</v>
      </c>
      <c r="H1008" s="164">
        <v>708.35</v>
      </c>
      <c r="I1008" s="165"/>
      <c r="L1008" s="161"/>
      <c r="M1008" s="166"/>
      <c r="T1008" s="167"/>
      <c r="AT1008" s="162" t="s">
        <v>197</v>
      </c>
      <c r="AU1008" s="162" t="s">
        <v>84</v>
      </c>
      <c r="AV1008" s="13" t="s">
        <v>84</v>
      </c>
      <c r="AW1008" s="13" t="s">
        <v>30</v>
      </c>
      <c r="AX1008" s="13" t="s">
        <v>73</v>
      </c>
      <c r="AY1008" s="162" t="s">
        <v>187</v>
      </c>
    </row>
    <row r="1009" spans="2:65" s="14" customFormat="1" ht="11.25">
      <c r="B1009" s="168"/>
      <c r="D1009" s="151" t="s">
        <v>197</v>
      </c>
      <c r="E1009" s="169" t="s">
        <v>1</v>
      </c>
      <c r="F1009" s="170" t="s">
        <v>202</v>
      </c>
      <c r="H1009" s="171">
        <v>708.35</v>
      </c>
      <c r="I1009" s="172"/>
      <c r="L1009" s="168"/>
      <c r="M1009" s="173"/>
      <c r="T1009" s="174"/>
      <c r="AT1009" s="169" t="s">
        <v>197</v>
      </c>
      <c r="AU1009" s="169" t="s">
        <v>84</v>
      </c>
      <c r="AV1009" s="14" t="s">
        <v>193</v>
      </c>
      <c r="AW1009" s="14" t="s">
        <v>30</v>
      </c>
      <c r="AX1009" s="14" t="s">
        <v>80</v>
      </c>
      <c r="AY1009" s="169" t="s">
        <v>187</v>
      </c>
    </row>
    <row r="1010" spans="2:65" s="1" customFormat="1" ht="37.9" customHeight="1">
      <c r="B1010" s="32"/>
      <c r="C1010" s="137" t="s">
        <v>1028</v>
      </c>
      <c r="D1010" s="137" t="s">
        <v>189</v>
      </c>
      <c r="E1010" s="138" t="s">
        <v>1029</v>
      </c>
      <c r="F1010" s="139" t="s">
        <v>1030</v>
      </c>
      <c r="G1010" s="140" t="s">
        <v>245</v>
      </c>
      <c r="H1010" s="141">
        <v>20</v>
      </c>
      <c r="I1010" s="142"/>
      <c r="J1010" s="143">
        <f>ROUND(I1010*H1010,2)</f>
        <v>0</v>
      </c>
      <c r="K1010" s="144"/>
      <c r="L1010" s="32"/>
      <c r="M1010" s="145" t="s">
        <v>1</v>
      </c>
      <c r="N1010" s="146" t="s">
        <v>39</v>
      </c>
      <c r="P1010" s="147">
        <f>O1010*H1010</f>
        <v>0</v>
      </c>
      <c r="Q1010" s="147">
        <v>0</v>
      </c>
      <c r="R1010" s="147">
        <f>Q1010*H1010</f>
        <v>0</v>
      </c>
      <c r="S1010" s="147">
        <v>0</v>
      </c>
      <c r="T1010" s="148">
        <f>S1010*H1010</f>
        <v>0</v>
      </c>
      <c r="AR1010" s="149" t="s">
        <v>193</v>
      </c>
      <c r="AT1010" s="149" t="s">
        <v>189</v>
      </c>
      <c r="AU1010" s="149" t="s">
        <v>84</v>
      </c>
      <c r="AY1010" s="17" t="s">
        <v>187</v>
      </c>
      <c r="BE1010" s="150">
        <f>IF(N1010="základní",J1010,0)</f>
        <v>0</v>
      </c>
      <c r="BF1010" s="150">
        <f>IF(N1010="snížená",J1010,0)</f>
        <v>0</v>
      </c>
      <c r="BG1010" s="150">
        <f>IF(N1010="zákl. přenesená",J1010,0)</f>
        <v>0</v>
      </c>
      <c r="BH1010" s="150">
        <f>IF(N1010="sníž. přenesená",J1010,0)</f>
        <v>0</v>
      </c>
      <c r="BI1010" s="150">
        <f>IF(N1010="nulová",J1010,0)</f>
        <v>0</v>
      </c>
      <c r="BJ1010" s="17" t="s">
        <v>84</v>
      </c>
      <c r="BK1010" s="150">
        <f>ROUND(I1010*H1010,2)</f>
        <v>0</v>
      </c>
      <c r="BL1010" s="17" t="s">
        <v>193</v>
      </c>
      <c r="BM1010" s="149" t="s">
        <v>3190</v>
      </c>
    </row>
    <row r="1011" spans="2:65" s="1" customFormat="1" ht="58.5">
      <c r="B1011" s="32"/>
      <c r="D1011" s="151" t="s">
        <v>195</v>
      </c>
      <c r="F1011" s="152" t="s">
        <v>1026</v>
      </c>
      <c r="I1011" s="153"/>
      <c r="L1011" s="32"/>
      <c r="M1011" s="154"/>
      <c r="T1011" s="56"/>
      <c r="AT1011" s="17" t="s">
        <v>195</v>
      </c>
      <c r="AU1011" s="17" t="s">
        <v>84</v>
      </c>
    </row>
    <row r="1012" spans="2:65" s="1" customFormat="1" ht="37.9" customHeight="1">
      <c r="B1012" s="32"/>
      <c r="C1012" s="137" t="s">
        <v>1032</v>
      </c>
      <c r="D1012" s="137" t="s">
        <v>189</v>
      </c>
      <c r="E1012" s="138" t="s">
        <v>1033</v>
      </c>
      <c r="F1012" s="139" t="s">
        <v>1034</v>
      </c>
      <c r="G1012" s="140" t="s">
        <v>245</v>
      </c>
      <c r="H1012" s="141">
        <v>958.49400000000003</v>
      </c>
      <c r="I1012" s="142"/>
      <c r="J1012" s="143">
        <f>ROUND(I1012*H1012,2)</f>
        <v>0</v>
      </c>
      <c r="K1012" s="144"/>
      <c r="L1012" s="32"/>
      <c r="M1012" s="145" t="s">
        <v>1</v>
      </c>
      <c r="N1012" s="146" t="s">
        <v>39</v>
      </c>
      <c r="P1012" s="147">
        <f>O1012*H1012</f>
        <v>0</v>
      </c>
      <c r="Q1012" s="147">
        <v>0</v>
      </c>
      <c r="R1012" s="147">
        <f>Q1012*H1012</f>
        <v>0</v>
      </c>
      <c r="S1012" s="147">
        <v>0</v>
      </c>
      <c r="T1012" s="148">
        <f>S1012*H1012</f>
        <v>0</v>
      </c>
      <c r="AR1012" s="149" t="s">
        <v>193</v>
      </c>
      <c r="AT1012" s="149" t="s">
        <v>189</v>
      </c>
      <c r="AU1012" s="149" t="s">
        <v>84</v>
      </c>
      <c r="AY1012" s="17" t="s">
        <v>187</v>
      </c>
      <c r="BE1012" s="150">
        <f>IF(N1012="základní",J1012,0)</f>
        <v>0</v>
      </c>
      <c r="BF1012" s="150">
        <f>IF(N1012="snížená",J1012,0)</f>
        <v>0</v>
      </c>
      <c r="BG1012" s="150">
        <f>IF(N1012="zákl. přenesená",J1012,0)</f>
        <v>0</v>
      </c>
      <c r="BH1012" s="150">
        <f>IF(N1012="sníž. přenesená",J1012,0)</f>
        <v>0</v>
      </c>
      <c r="BI1012" s="150">
        <f>IF(N1012="nulová",J1012,0)</f>
        <v>0</v>
      </c>
      <c r="BJ1012" s="17" t="s">
        <v>84</v>
      </c>
      <c r="BK1012" s="150">
        <f>ROUND(I1012*H1012,2)</f>
        <v>0</v>
      </c>
      <c r="BL1012" s="17" t="s">
        <v>193</v>
      </c>
      <c r="BM1012" s="149" t="s">
        <v>3191</v>
      </c>
    </row>
    <row r="1013" spans="2:65" s="1" customFormat="1" ht="224.25">
      <c r="B1013" s="32"/>
      <c r="D1013" s="151" t="s">
        <v>195</v>
      </c>
      <c r="F1013" s="152" t="s">
        <v>1036</v>
      </c>
      <c r="I1013" s="153"/>
      <c r="L1013" s="32"/>
      <c r="M1013" s="154"/>
      <c r="T1013" s="56"/>
      <c r="AT1013" s="17" t="s">
        <v>195</v>
      </c>
      <c r="AU1013" s="17" t="s">
        <v>84</v>
      </c>
    </row>
    <row r="1014" spans="2:65" s="12" customFormat="1" ht="11.25">
      <c r="B1014" s="155"/>
      <c r="D1014" s="151" t="s">
        <v>197</v>
      </c>
      <c r="E1014" s="156" t="s">
        <v>1</v>
      </c>
      <c r="F1014" s="157" t="s">
        <v>207</v>
      </c>
      <c r="H1014" s="156" t="s">
        <v>1</v>
      </c>
      <c r="I1014" s="158"/>
      <c r="L1014" s="155"/>
      <c r="M1014" s="159"/>
      <c r="T1014" s="160"/>
      <c r="AT1014" s="156" t="s">
        <v>197</v>
      </c>
      <c r="AU1014" s="156" t="s">
        <v>84</v>
      </c>
      <c r="AV1014" s="12" t="s">
        <v>80</v>
      </c>
      <c r="AW1014" s="12" t="s">
        <v>30</v>
      </c>
      <c r="AX1014" s="12" t="s">
        <v>73</v>
      </c>
      <c r="AY1014" s="156" t="s">
        <v>187</v>
      </c>
    </row>
    <row r="1015" spans="2:65" s="13" customFormat="1" ht="11.25">
      <c r="B1015" s="161"/>
      <c r="D1015" s="151" t="s">
        <v>197</v>
      </c>
      <c r="E1015" s="162" t="s">
        <v>1</v>
      </c>
      <c r="F1015" s="163" t="s">
        <v>1037</v>
      </c>
      <c r="H1015" s="164">
        <v>902</v>
      </c>
      <c r="I1015" s="165"/>
      <c r="L1015" s="161"/>
      <c r="M1015" s="166"/>
      <c r="T1015" s="167"/>
      <c r="AT1015" s="162" t="s">
        <v>197</v>
      </c>
      <c r="AU1015" s="162" t="s">
        <v>84</v>
      </c>
      <c r="AV1015" s="13" t="s">
        <v>84</v>
      </c>
      <c r="AW1015" s="13" t="s">
        <v>30</v>
      </c>
      <c r="AX1015" s="13" t="s">
        <v>73</v>
      </c>
      <c r="AY1015" s="162" t="s">
        <v>187</v>
      </c>
    </row>
    <row r="1016" spans="2:65" s="13" customFormat="1" ht="11.25">
      <c r="B1016" s="161"/>
      <c r="D1016" s="151" t="s">
        <v>197</v>
      </c>
      <c r="E1016" s="162" t="s">
        <v>1</v>
      </c>
      <c r="F1016" s="163" t="s">
        <v>1038</v>
      </c>
      <c r="H1016" s="164">
        <v>29.61</v>
      </c>
      <c r="I1016" s="165"/>
      <c r="L1016" s="161"/>
      <c r="M1016" s="166"/>
      <c r="T1016" s="167"/>
      <c r="AT1016" s="162" t="s">
        <v>197</v>
      </c>
      <c r="AU1016" s="162" t="s">
        <v>84</v>
      </c>
      <c r="AV1016" s="13" t="s">
        <v>84</v>
      </c>
      <c r="AW1016" s="13" t="s">
        <v>30</v>
      </c>
      <c r="AX1016" s="13" t="s">
        <v>73</v>
      </c>
      <c r="AY1016" s="162" t="s">
        <v>187</v>
      </c>
    </row>
    <row r="1017" spans="2:65" s="13" customFormat="1" ht="11.25">
      <c r="B1017" s="161"/>
      <c r="D1017" s="151" t="s">
        <v>197</v>
      </c>
      <c r="E1017" s="162" t="s">
        <v>1</v>
      </c>
      <c r="F1017" s="163" t="s">
        <v>1039</v>
      </c>
      <c r="H1017" s="164">
        <v>26.884</v>
      </c>
      <c r="I1017" s="165"/>
      <c r="L1017" s="161"/>
      <c r="M1017" s="166"/>
      <c r="T1017" s="167"/>
      <c r="AT1017" s="162" t="s">
        <v>197</v>
      </c>
      <c r="AU1017" s="162" t="s">
        <v>84</v>
      </c>
      <c r="AV1017" s="13" t="s">
        <v>84</v>
      </c>
      <c r="AW1017" s="13" t="s">
        <v>30</v>
      </c>
      <c r="AX1017" s="13" t="s">
        <v>73</v>
      </c>
      <c r="AY1017" s="162" t="s">
        <v>187</v>
      </c>
    </row>
    <row r="1018" spans="2:65" s="14" customFormat="1" ht="11.25">
      <c r="B1018" s="168"/>
      <c r="D1018" s="151" t="s">
        <v>197</v>
      </c>
      <c r="E1018" s="169" t="s">
        <v>1</v>
      </c>
      <c r="F1018" s="170" t="s">
        <v>202</v>
      </c>
      <c r="H1018" s="171">
        <v>958.49400000000003</v>
      </c>
      <c r="I1018" s="172"/>
      <c r="L1018" s="168"/>
      <c r="M1018" s="173"/>
      <c r="T1018" s="174"/>
      <c r="AT1018" s="169" t="s">
        <v>197</v>
      </c>
      <c r="AU1018" s="169" t="s">
        <v>84</v>
      </c>
      <c r="AV1018" s="14" t="s">
        <v>193</v>
      </c>
      <c r="AW1018" s="14" t="s">
        <v>30</v>
      </c>
      <c r="AX1018" s="14" t="s">
        <v>80</v>
      </c>
      <c r="AY1018" s="169" t="s">
        <v>187</v>
      </c>
    </row>
    <row r="1019" spans="2:65" s="1" customFormat="1" ht="24.2" customHeight="1">
      <c r="B1019" s="32"/>
      <c r="C1019" s="137" t="s">
        <v>1040</v>
      </c>
      <c r="D1019" s="137" t="s">
        <v>189</v>
      </c>
      <c r="E1019" s="138" t="s">
        <v>1041</v>
      </c>
      <c r="F1019" s="139" t="s">
        <v>1042</v>
      </c>
      <c r="G1019" s="140" t="s">
        <v>406</v>
      </c>
      <c r="H1019" s="141">
        <v>4</v>
      </c>
      <c r="I1019" s="142"/>
      <c r="J1019" s="143">
        <f>ROUND(I1019*H1019,2)</f>
        <v>0</v>
      </c>
      <c r="K1019" s="144"/>
      <c r="L1019" s="32"/>
      <c r="M1019" s="145" t="s">
        <v>1</v>
      </c>
      <c r="N1019" s="146" t="s">
        <v>39</v>
      </c>
      <c r="P1019" s="147">
        <f>O1019*H1019</f>
        <v>0</v>
      </c>
      <c r="Q1019" s="147">
        <v>0</v>
      </c>
      <c r="R1019" s="147">
        <f>Q1019*H1019</f>
        <v>0</v>
      </c>
      <c r="S1019" s="147">
        <v>0</v>
      </c>
      <c r="T1019" s="148">
        <f>S1019*H1019</f>
        <v>0</v>
      </c>
      <c r="AR1019" s="149" t="s">
        <v>193</v>
      </c>
      <c r="AT1019" s="149" t="s">
        <v>189</v>
      </c>
      <c r="AU1019" s="149" t="s">
        <v>84</v>
      </c>
      <c r="AY1019" s="17" t="s">
        <v>187</v>
      </c>
      <c r="BE1019" s="150">
        <f>IF(N1019="základní",J1019,0)</f>
        <v>0</v>
      </c>
      <c r="BF1019" s="150">
        <f>IF(N1019="snížená",J1019,0)</f>
        <v>0</v>
      </c>
      <c r="BG1019" s="150">
        <f>IF(N1019="zákl. přenesená",J1019,0)</f>
        <v>0</v>
      </c>
      <c r="BH1019" s="150">
        <f>IF(N1019="sníž. přenesená",J1019,0)</f>
        <v>0</v>
      </c>
      <c r="BI1019" s="150">
        <f>IF(N1019="nulová",J1019,0)</f>
        <v>0</v>
      </c>
      <c r="BJ1019" s="17" t="s">
        <v>84</v>
      </c>
      <c r="BK1019" s="150">
        <f>ROUND(I1019*H1019,2)</f>
        <v>0</v>
      </c>
      <c r="BL1019" s="17" t="s">
        <v>193</v>
      </c>
      <c r="BM1019" s="149" t="s">
        <v>3192</v>
      </c>
    </row>
    <row r="1020" spans="2:65" s="1" customFormat="1" ht="78">
      <c r="B1020" s="32"/>
      <c r="D1020" s="151" t="s">
        <v>195</v>
      </c>
      <c r="F1020" s="152" t="s">
        <v>1044</v>
      </c>
      <c r="I1020" s="153"/>
      <c r="L1020" s="32"/>
      <c r="M1020" s="154"/>
      <c r="T1020" s="56"/>
      <c r="AT1020" s="17" t="s">
        <v>195</v>
      </c>
      <c r="AU1020" s="17" t="s">
        <v>84</v>
      </c>
    </row>
    <row r="1021" spans="2:65" s="12" customFormat="1" ht="11.25">
      <c r="B1021" s="155"/>
      <c r="D1021" s="151" t="s">
        <v>197</v>
      </c>
      <c r="E1021" s="156" t="s">
        <v>1</v>
      </c>
      <c r="F1021" s="157" t="s">
        <v>207</v>
      </c>
      <c r="H1021" s="156" t="s">
        <v>1</v>
      </c>
      <c r="I1021" s="158"/>
      <c r="L1021" s="155"/>
      <c r="M1021" s="159"/>
      <c r="T1021" s="160"/>
      <c r="AT1021" s="156" t="s">
        <v>197</v>
      </c>
      <c r="AU1021" s="156" t="s">
        <v>84</v>
      </c>
      <c r="AV1021" s="12" t="s">
        <v>80</v>
      </c>
      <c r="AW1021" s="12" t="s">
        <v>30</v>
      </c>
      <c r="AX1021" s="12" t="s">
        <v>73</v>
      </c>
      <c r="AY1021" s="156" t="s">
        <v>187</v>
      </c>
    </row>
    <row r="1022" spans="2:65" s="12" customFormat="1" ht="11.25">
      <c r="B1022" s="155"/>
      <c r="D1022" s="151" t="s">
        <v>197</v>
      </c>
      <c r="E1022" s="156" t="s">
        <v>1</v>
      </c>
      <c r="F1022" s="157" t="s">
        <v>1045</v>
      </c>
      <c r="H1022" s="156" t="s">
        <v>1</v>
      </c>
      <c r="I1022" s="158"/>
      <c r="L1022" s="155"/>
      <c r="M1022" s="159"/>
      <c r="T1022" s="160"/>
      <c r="AT1022" s="156" t="s">
        <v>197</v>
      </c>
      <c r="AU1022" s="156" t="s">
        <v>84</v>
      </c>
      <c r="AV1022" s="12" t="s">
        <v>80</v>
      </c>
      <c r="AW1022" s="12" t="s">
        <v>30</v>
      </c>
      <c r="AX1022" s="12" t="s">
        <v>73</v>
      </c>
      <c r="AY1022" s="156" t="s">
        <v>187</v>
      </c>
    </row>
    <row r="1023" spans="2:65" s="13" customFormat="1" ht="11.25">
      <c r="B1023" s="161"/>
      <c r="D1023" s="151" t="s">
        <v>197</v>
      </c>
      <c r="E1023" s="162" t="s">
        <v>1</v>
      </c>
      <c r="F1023" s="163" t="s">
        <v>193</v>
      </c>
      <c r="H1023" s="164">
        <v>4</v>
      </c>
      <c r="I1023" s="165"/>
      <c r="L1023" s="161"/>
      <c r="M1023" s="166"/>
      <c r="T1023" s="167"/>
      <c r="AT1023" s="162" t="s">
        <v>197</v>
      </c>
      <c r="AU1023" s="162" t="s">
        <v>84</v>
      </c>
      <c r="AV1023" s="13" t="s">
        <v>84</v>
      </c>
      <c r="AW1023" s="13" t="s">
        <v>30</v>
      </c>
      <c r="AX1023" s="13" t="s">
        <v>73</v>
      </c>
      <c r="AY1023" s="162" t="s">
        <v>187</v>
      </c>
    </row>
    <row r="1024" spans="2:65" s="14" customFormat="1" ht="11.25">
      <c r="B1024" s="168"/>
      <c r="D1024" s="151" t="s">
        <v>197</v>
      </c>
      <c r="E1024" s="169" t="s">
        <v>1</v>
      </c>
      <c r="F1024" s="170" t="s">
        <v>202</v>
      </c>
      <c r="H1024" s="171">
        <v>4</v>
      </c>
      <c r="I1024" s="172"/>
      <c r="L1024" s="168"/>
      <c r="M1024" s="173"/>
      <c r="T1024" s="174"/>
      <c r="AT1024" s="169" t="s">
        <v>197</v>
      </c>
      <c r="AU1024" s="169" t="s">
        <v>84</v>
      </c>
      <c r="AV1024" s="14" t="s">
        <v>193</v>
      </c>
      <c r="AW1024" s="14" t="s">
        <v>30</v>
      </c>
      <c r="AX1024" s="14" t="s">
        <v>80</v>
      </c>
      <c r="AY1024" s="169" t="s">
        <v>187</v>
      </c>
    </row>
    <row r="1025" spans="2:65" s="1" customFormat="1" ht="21.75" customHeight="1">
      <c r="B1025" s="32"/>
      <c r="C1025" s="175" t="s">
        <v>1046</v>
      </c>
      <c r="D1025" s="175" t="s">
        <v>338</v>
      </c>
      <c r="E1025" s="176" t="s">
        <v>1047</v>
      </c>
      <c r="F1025" s="177" t="s">
        <v>1048</v>
      </c>
      <c r="G1025" s="178" t="s">
        <v>406</v>
      </c>
      <c r="H1025" s="179">
        <v>4</v>
      </c>
      <c r="I1025" s="180"/>
      <c r="J1025" s="181">
        <f>ROUND(I1025*H1025,2)</f>
        <v>0</v>
      </c>
      <c r="K1025" s="182"/>
      <c r="L1025" s="183"/>
      <c r="M1025" s="184" t="s">
        <v>1</v>
      </c>
      <c r="N1025" s="185" t="s">
        <v>39</v>
      </c>
      <c r="P1025" s="147">
        <f>O1025*H1025</f>
        <v>0</v>
      </c>
      <c r="Q1025" s="147">
        <v>0</v>
      </c>
      <c r="R1025" s="147">
        <f>Q1025*H1025</f>
        <v>0</v>
      </c>
      <c r="S1025" s="147">
        <v>0</v>
      </c>
      <c r="T1025" s="148">
        <f>S1025*H1025</f>
        <v>0</v>
      </c>
      <c r="AR1025" s="149" t="s">
        <v>242</v>
      </c>
      <c r="AT1025" s="149" t="s">
        <v>338</v>
      </c>
      <c r="AU1025" s="149" t="s">
        <v>84</v>
      </c>
      <c r="AY1025" s="17" t="s">
        <v>187</v>
      </c>
      <c r="BE1025" s="150">
        <f>IF(N1025="základní",J1025,0)</f>
        <v>0</v>
      </c>
      <c r="BF1025" s="150">
        <f>IF(N1025="snížená",J1025,0)</f>
        <v>0</v>
      </c>
      <c r="BG1025" s="150">
        <f>IF(N1025="zákl. přenesená",J1025,0)</f>
        <v>0</v>
      </c>
      <c r="BH1025" s="150">
        <f>IF(N1025="sníž. přenesená",J1025,0)</f>
        <v>0</v>
      </c>
      <c r="BI1025" s="150">
        <f>IF(N1025="nulová",J1025,0)</f>
        <v>0</v>
      </c>
      <c r="BJ1025" s="17" t="s">
        <v>84</v>
      </c>
      <c r="BK1025" s="150">
        <f>ROUND(I1025*H1025,2)</f>
        <v>0</v>
      </c>
      <c r="BL1025" s="17" t="s">
        <v>193</v>
      </c>
      <c r="BM1025" s="149" t="s">
        <v>3193</v>
      </c>
    </row>
    <row r="1026" spans="2:65" s="1" customFormat="1" ht="37.9" customHeight="1">
      <c r="B1026" s="32"/>
      <c r="C1026" s="137" t="s">
        <v>1050</v>
      </c>
      <c r="D1026" s="137" t="s">
        <v>189</v>
      </c>
      <c r="E1026" s="138" t="s">
        <v>1051</v>
      </c>
      <c r="F1026" s="139" t="s">
        <v>1052</v>
      </c>
      <c r="G1026" s="140" t="s">
        <v>406</v>
      </c>
      <c r="H1026" s="141">
        <v>96</v>
      </c>
      <c r="I1026" s="142"/>
      <c r="J1026" s="143">
        <f>ROUND(I1026*H1026,2)</f>
        <v>0</v>
      </c>
      <c r="K1026" s="144"/>
      <c r="L1026" s="32"/>
      <c r="M1026" s="145" t="s">
        <v>1</v>
      </c>
      <c r="N1026" s="146" t="s">
        <v>39</v>
      </c>
      <c r="P1026" s="147">
        <f>O1026*H1026</f>
        <v>0</v>
      </c>
      <c r="Q1026" s="147">
        <v>0</v>
      </c>
      <c r="R1026" s="147">
        <f>Q1026*H1026</f>
        <v>0</v>
      </c>
      <c r="S1026" s="147">
        <v>0</v>
      </c>
      <c r="T1026" s="148">
        <f>S1026*H1026</f>
        <v>0</v>
      </c>
      <c r="AR1026" s="149" t="s">
        <v>193</v>
      </c>
      <c r="AT1026" s="149" t="s">
        <v>189</v>
      </c>
      <c r="AU1026" s="149" t="s">
        <v>84</v>
      </c>
      <c r="AY1026" s="17" t="s">
        <v>187</v>
      </c>
      <c r="BE1026" s="150">
        <f>IF(N1026="základní",J1026,0)</f>
        <v>0</v>
      </c>
      <c r="BF1026" s="150">
        <f>IF(N1026="snížená",J1026,0)</f>
        <v>0</v>
      </c>
      <c r="BG1026" s="150">
        <f>IF(N1026="zákl. přenesená",J1026,0)</f>
        <v>0</v>
      </c>
      <c r="BH1026" s="150">
        <f>IF(N1026="sníž. přenesená",J1026,0)</f>
        <v>0</v>
      </c>
      <c r="BI1026" s="150">
        <f>IF(N1026="nulová",J1026,0)</f>
        <v>0</v>
      </c>
      <c r="BJ1026" s="17" t="s">
        <v>84</v>
      </c>
      <c r="BK1026" s="150">
        <f>ROUND(I1026*H1026,2)</f>
        <v>0</v>
      </c>
      <c r="BL1026" s="17" t="s">
        <v>193</v>
      </c>
      <c r="BM1026" s="149" t="s">
        <v>3194</v>
      </c>
    </row>
    <row r="1027" spans="2:65" s="1" customFormat="1" ht="97.5">
      <c r="B1027" s="32"/>
      <c r="D1027" s="151" t="s">
        <v>195</v>
      </c>
      <c r="F1027" s="152" t="s">
        <v>1054</v>
      </c>
      <c r="I1027" s="153"/>
      <c r="L1027" s="32"/>
      <c r="M1027" s="154"/>
      <c r="T1027" s="56"/>
      <c r="AT1027" s="17" t="s">
        <v>195</v>
      </c>
      <c r="AU1027" s="17" t="s">
        <v>84</v>
      </c>
    </row>
    <row r="1028" spans="2:65" s="12" customFormat="1" ht="11.25">
      <c r="B1028" s="155"/>
      <c r="D1028" s="151" t="s">
        <v>197</v>
      </c>
      <c r="E1028" s="156" t="s">
        <v>1</v>
      </c>
      <c r="F1028" s="157" t="s">
        <v>238</v>
      </c>
      <c r="H1028" s="156" t="s">
        <v>1</v>
      </c>
      <c r="I1028" s="158"/>
      <c r="L1028" s="155"/>
      <c r="M1028" s="159"/>
      <c r="T1028" s="160"/>
      <c r="AT1028" s="156" t="s">
        <v>197</v>
      </c>
      <c r="AU1028" s="156" t="s">
        <v>84</v>
      </c>
      <c r="AV1028" s="12" t="s">
        <v>80</v>
      </c>
      <c r="AW1028" s="12" t="s">
        <v>30</v>
      </c>
      <c r="AX1028" s="12" t="s">
        <v>73</v>
      </c>
      <c r="AY1028" s="156" t="s">
        <v>187</v>
      </c>
    </row>
    <row r="1029" spans="2:65" s="12" customFormat="1" ht="11.25">
      <c r="B1029" s="155"/>
      <c r="D1029" s="151" t="s">
        <v>197</v>
      </c>
      <c r="E1029" s="156" t="s">
        <v>1</v>
      </c>
      <c r="F1029" s="157" t="s">
        <v>321</v>
      </c>
      <c r="H1029" s="156" t="s">
        <v>1</v>
      </c>
      <c r="I1029" s="158"/>
      <c r="L1029" s="155"/>
      <c r="M1029" s="159"/>
      <c r="T1029" s="160"/>
      <c r="AT1029" s="156" t="s">
        <v>197</v>
      </c>
      <c r="AU1029" s="156" t="s">
        <v>84</v>
      </c>
      <c r="AV1029" s="12" t="s">
        <v>80</v>
      </c>
      <c r="AW1029" s="12" t="s">
        <v>30</v>
      </c>
      <c r="AX1029" s="12" t="s">
        <v>73</v>
      </c>
      <c r="AY1029" s="156" t="s">
        <v>187</v>
      </c>
    </row>
    <row r="1030" spans="2:65" s="13" customFormat="1" ht="11.25">
      <c r="B1030" s="161"/>
      <c r="D1030" s="151" t="s">
        <v>197</v>
      </c>
      <c r="E1030" s="162" t="s">
        <v>1</v>
      </c>
      <c r="F1030" s="163" t="s">
        <v>1055</v>
      </c>
      <c r="H1030" s="164">
        <v>96</v>
      </c>
      <c r="I1030" s="165"/>
      <c r="L1030" s="161"/>
      <c r="M1030" s="166"/>
      <c r="T1030" s="167"/>
      <c r="AT1030" s="162" t="s">
        <v>197</v>
      </c>
      <c r="AU1030" s="162" t="s">
        <v>84</v>
      </c>
      <c r="AV1030" s="13" t="s">
        <v>84</v>
      </c>
      <c r="AW1030" s="13" t="s">
        <v>30</v>
      </c>
      <c r="AX1030" s="13" t="s">
        <v>73</v>
      </c>
      <c r="AY1030" s="162" t="s">
        <v>187</v>
      </c>
    </row>
    <row r="1031" spans="2:65" s="14" customFormat="1" ht="11.25">
      <c r="B1031" s="168"/>
      <c r="D1031" s="151" t="s">
        <v>197</v>
      </c>
      <c r="E1031" s="169" t="s">
        <v>1</v>
      </c>
      <c r="F1031" s="170" t="s">
        <v>202</v>
      </c>
      <c r="H1031" s="171">
        <v>96</v>
      </c>
      <c r="I1031" s="172"/>
      <c r="L1031" s="168"/>
      <c r="M1031" s="173"/>
      <c r="T1031" s="174"/>
      <c r="AT1031" s="169" t="s">
        <v>197</v>
      </c>
      <c r="AU1031" s="169" t="s">
        <v>84</v>
      </c>
      <c r="AV1031" s="14" t="s">
        <v>193</v>
      </c>
      <c r="AW1031" s="14" t="s">
        <v>30</v>
      </c>
      <c r="AX1031" s="14" t="s">
        <v>80</v>
      </c>
      <c r="AY1031" s="169" t="s">
        <v>187</v>
      </c>
    </row>
    <row r="1032" spans="2:65" s="1" customFormat="1" ht="16.5" customHeight="1">
      <c r="B1032" s="32"/>
      <c r="C1032" s="137" t="s">
        <v>1056</v>
      </c>
      <c r="D1032" s="137" t="s">
        <v>189</v>
      </c>
      <c r="E1032" s="138" t="s">
        <v>1057</v>
      </c>
      <c r="F1032" s="139" t="s">
        <v>1058</v>
      </c>
      <c r="G1032" s="140" t="s">
        <v>192</v>
      </c>
      <c r="H1032" s="141">
        <v>6.41</v>
      </c>
      <c r="I1032" s="142"/>
      <c r="J1032" s="143">
        <f>ROUND(I1032*H1032,2)</f>
        <v>0</v>
      </c>
      <c r="K1032" s="144"/>
      <c r="L1032" s="32"/>
      <c r="M1032" s="145" t="s">
        <v>1</v>
      </c>
      <c r="N1032" s="146" t="s">
        <v>39</v>
      </c>
      <c r="P1032" s="147">
        <f>O1032*H1032</f>
        <v>0</v>
      </c>
      <c r="Q1032" s="147">
        <v>0</v>
      </c>
      <c r="R1032" s="147">
        <f>Q1032*H1032</f>
        <v>0</v>
      </c>
      <c r="S1032" s="147">
        <v>0</v>
      </c>
      <c r="T1032" s="148">
        <f>S1032*H1032</f>
        <v>0</v>
      </c>
      <c r="AR1032" s="149" t="s">
        <v>193</v>
      </c>
      <c r="AT1032" s="149" t="s">
        <v>189</v>
      </c>
      <c r="AU1032" s="149" t="s">
        <v>84</v>
      </c>
      <c r="AY1032" s="17" t="s">
        <v>187</v>
      </c>
      <c r="BE1032" s="150">
        <f>IF(N1032="základní",J1032,0)</f>
        <v>0</v>
      </c>
      <c r="BF1032" s="150">
        <f>IF(N1032="snížená",J1032,0)</f>
        <v>0</v>
      </c>
      <c r="BG1032" s="150">
        <f>IF(N1032="zákl. přenesená",J1032,0)</f>
        <v>0</v>
      </c>
      <c r="BH1032" s="150">
        <f>IF(N1032="sníž. přenesená",J1032,0)</f>
        <v>0</v>
      </c>
      <c r="BI1032" s="150">
        <f>IF(N1032="nulová",J1032,0)</f>
        <v>0</v>
      </c>
      <c r="BJ1032" s="17" t="s">
        <v>84</v>
      </c>
      <c r="BK1032" s="150">
        <f>ROUND(I1032*H1032,2)</f>
        <v>0</v>
      </c>
      <c r="BL1032" s="17" t="s">
        <v>193</v>
      </c>
      <c r="BM1032" s="149" t="s">
        <v>3195</v>
      </c>
    </row>
    <row r="1033" spans="2:65" s="12" customFormat="1" ht="11.25">
      <c r="B1033" s="155"/>
      <c r="D1033" s="151" t="s">
        <v>197</v>
      </c>
      <c r="E1033" s="156" t="s">
        <v>1</v>
      </c>
      <c r="F1033" s="157" t="s">
        <v>379</v>
      </c>
      <c r="H1033" s="156" t="s">
        <v>1</v>
      </c>
      <c r="I1033" s="158"/>
      <c r="L1033" s="155"/>
      <c r="M1033" s="159"/>
      <c r="T1033" s="160"/>
      <c r="AT1033" s="156" t="s">
        <v>197</v>
      </c>
      <c r="AU1033" s="156" t="s">
        <v>84</v>
      </c>
      <c r="AV1033" s="12" t="s">
        <v>80</v>
      </c>
      <c r="AW1033" s="12" t="s">
        <v>30</v>
      </c>
      <c r="AX1033" s="12" t="s">
        <v>73</v>
      </c>
      <c r="AY1033" s="156" t="s">
        <v>187</v>
      </c>
    </row>
    <row r="1034" spans="2:65" s="13" customFormat="1" ht="11.25">
      <c r="B1034" s="161"/>
      <c r="D1034" s="151" t="s">
        <v>197</v>
      </c>
      <c r="E1034" s="162" t="s">
        <v>1</v>
      </c>
      <c r="F1034" s="163" t="s">
        <v>1060</v>
      </c>
      <c r="H1034" s="164">
        <v>5.157</v>
      </c>
      <c r="I1034" s="165"/>
      <c r="L1034" s="161"/>
      <c r="M1034" s="166"/>
      <c r="T1034" s="167"/>
      <c r="AT1034" s="162" t="s">
        <v>197</v>
      </c>
      <c r="AU1034" s="162" t="s">
        <v>84</v>
      </c>
      <c r="AV1034" s="13" t="s">
        <v>84</v>
      </c>
      <c r="AW1034" s="13" t="s">
        <v>30</v>
      </c>
      <c r="AX1034" s="13" t="s">
        <v>73</v>
      </c>
      <c r="AY1034" s="162" t="s">
        <v>187</v>
      </c>
    </row>
    <row r="1035" spans="2:65" s="13" customFormat="1" ht="11.25">
      <c r="B1035" s="161"/>
      <c r="D1035" s="151" t="s">
        <v>197</v>
      </c>
      <c r="E1035" s="162" t="s">
        <v>1</v>
      </c>
      <c r="F1035" s="163" t="s">
        <v>1061</v>
      </c>
      <c r="H1035" s="164">
        <v>1.2529999999999999</v>
      </c>
      <c r="I1035" s="165"/>
      <c r="L1035" s="161"/>
      <c r="M1035" s="166"/>
      <c r="T1035" s="167"/>
      <c r="AT1035" s="162" t="s">
        <v>197</v>
      </c>
      <c r="AU1035" s="162" t="s">
        <v>84</v>
      </c>
      <c r="AV1035" s="13" t="s">
        <v>84</v>
      </c>
      <c r="AW1035" s="13" t="s">
        <v>30</v>
      </c>
      <c r="AX1035" s="13" t="s">
        <v>73</v>
      </c>
      <c r="AY1035" s="162" t="s">
        <v>187</v>
      </c>
    </row>
    <row r="1036" spans="2:65" s="14" customFormat="1" ht="11.25">
      <c r="B1036" s="168"/>
      <c r="D1036" s="151" t="s">
        <v>197</v>
      </c>
      <c r="E1036" s="169" t="s">
        <v>1</v>
      </c>
      <c r="F1036" s="170" t="s">
        <v>202</v>
      </c>
      <c r="H1036" s="171">
        <v>6.41</v>
      </c>
      <c r="I1036" s="172"/>
      <c r="L1036" s="168"/>
      <c r="M1036" s="173"/>
      <c r="T1036" s="174"/>
      <c r="AT1036" s="169" t="s">
        <v>197</v>
      </c>
      <c r="AU1036" s="169" t="s">
        <v>84</v>
      </c>
      <c r="AV1036" s="14" t="s">
        <v>193</v>
      </c>
      <c r="AW1036" s="14" t="s">
        <v>30</v>
      </c>
      <c r="AX1036" s="14" t="s">
        <v>80</v>
      </c>
      <c r="AY1036" s="169" t="s">
        <v>187</v>
      </c>
    </row>
    <row r="1037" spans="2:65" s="1" customFormat="1" ht="44.25" customHeight="1">
      <c r="B1037" s="32"/>
      <c r="C1037" s="137" t="s">
        <v>1062</v>
      </c>
      <c r="D1037" s="137" t="s">
        <v>189</v>
      </c>
      <c r="E1037" s="138" t="s">
        <v>1063</v>
      </c>
      <c r="F1037" s="139" t="s">
        <v>1064</v>
      </c>
      <c r="G1037" s="140" t="s">
        <v>245</v>
      </c>
      <c r="H1037" s="141">
        <v>24.094000000000001</v>
      </c>
      <c r="I1037" s="142"/>
      <c r="J1037" s="143">
        <f>ROUND(I1037*H1037,2)</f>
        <v>0</v>
      </c>
      <c r="K1037" s="144"/>
      <c r="L1037" s="32"/>
      <c r="M1037" s="145" t="s">
        <v>1</v>
      </c>
      <c r="N1037" s="146" t="s">
        <v>39</v>
      </c>
      <c r="P1037" s="147">
        <f>O1037*H1037</f>
        <v>0</v>
      </c>
      <c r="Q1037" s="147">
        <v>0</v>
      </c>
      <c r="R1037" s="147">
        <f>Q1037*H1037</f>
        <v>0</v>
      </c>
      <c r="S1037" s="147">
        <v>0</v>
      </c>
      <c r="T1037" s="148">
        <f>S1037*H1037</f>
        <v>0</v>
      </c>
      <c r="AR1037" s="149" t="s">
        <v>193</v>
      </c>
      <c r="AT1037" s="149" t="s">
        <v>189</v>
      </c>
      <c r="AU1037" s="149" t="s">
        <v>84</v>
      </c>
      <c r="AY1037" s="17" t="s">
        <v>187</v>
      </c>
      <c r="BE1037" s="150">
        <f>IF(N1037="základní",J1037,0)</f>
        <v>0</v>
      </c>
      <c r="BF1037" s="150">
        <f>IF(N1037="snížená",J1037,0)</f>
        <v>0</v>
      </c>
      <c r="BG1037" s="150">
        <f>IF(N1037="zákl. přenesená",J1037,0)</f>
        <v>0</v>
      </c>
      <c r="BH1037" s="150">
        <f>IF(N1037="sníž. přenesená",J1037,0)</f>
        <v>0</v>
      </c>
      <c r="BI1037" s="150">
        <f>IF(N1037="nulová",J1037,0)</f>
        <v>0</v>
      </c>
      <c r="BJ1037" s="17" t="s">
        <v>84</v>
      </c>
      <c r="BK1037" s="150">
        <f>ROUND(I1037*H1037,2)</f>
        <v>0</v>
      </c>
      <c r="BL1037" s="17" t="s">
        <v>193</v>
      </c>
      <c r="BM1037" s="149" t="s">
        <v>3196</v>
      </c>
    </row>
    <row r="1038" spans="2:65" s="12" customFormat="1" ht="11.25">
      <c r="B1038" s="155"/>
      <c r="D1038" s="151" t="s">
        <v>197</v>
      </c>
      <c r="E1038" s="156" t="s">
        <v>1</v>
      </c>
      <c r="F1038" s="157" t="s">
        <v>379</v>
      </c>
      <c r="H1038" s="156" t="s">
        <v>1</v>
      </c>
      <c r="I1038" s="158"/>
      <c r="L1038" s="155"/>
      <c r="M1038" s="159"/>
      <c r="T1038" s="160"/>
      <c r="AT1038" s="156" t="s">
        <v>197</v>
      </c>
      <c r="AU1038" s="156" t="s">
        <v>84</v>
      </c>
      <c r="AV1038" s="12" t="s">
        <v>80</v>
      </c>
      <c r="AW1038" s="12" t="s">
        <v>30</v>
      </c>
      <c r="AX1038" s="12" t="s">
        <v>73</v>
      </c>
      <c r="AY1038" s="156" t="s">
        <v>187</v>
      </c>
    </row>
    <row r="1039" spans="2:65" s="12" customFormat="1" ht="11.25">
      <c r="B1039" s="155"/>
      <c r="D1039" s="151" t="s">
        <v>197</v>
      </c>
      <c r="E1039" s="156" t="s">
        <v>1</v>
      </c>
      <c r="F1039" s="157" t="s">
        <v>307</v>
      </c>
      <c r="H1039" s="156" t="s">
        <v>1</v>
      </c>
      <c r="I1039" s="158"/>
      <c r="L1039" s="155"/>
      <c r="M1039" s="159"/>
      <c r="T1039" s="160"/>
      <c r="AT1039" s="156" t="s">
        <v>197</v>
      </c>
      <c r="AU1039" s="156" t="s">
        <v>84</v>
      </c>
      <c r="AV1039" s="12" t="s">
        <v>80</v>
      </c>
      <c r="AW1039" s="12" t="s">
        <v>30</v>
      </c>
      <c r="AX1039" s="12" t="s">
        <v>73</v>
      </c>
      <c r="AY1039" s="156" t="s">
        <v>187</v>
      </c>
    </row>
    <row r="1040" spans="2:65" s="13" customFormat="1" ht="11.25">
      <c r="B1040" s="161"/>
      <c r="D1040" s="151" t="s">
        <v>197</v>
      </c>
      <c r="E1040" s="162" t="s">
        <v>1</v>
      </c>
      <c r="F1040" s="163" t="s">
        <v>1066</v>
      </c>
      <c r="H1040" s="164">
        <v>8.8450000000000006</v>
      </c>
      <c r="I1040" s="165"/>
      <c r="L1040" s="161"/>
      <c r="M1040" s="166"/>
      <c r="T1040" s="167"/>
      <c r="AT1040" s="162" t="s">
        <v>197</v>
      </c>
      <c r="AU1040" s="162" t="s">
        <v>84</v>
      </c>
      <c r="AV1040" s="13" t="s">
        <v>84</v>
      </c>
      <c r="AW1040" s="13" t="s">
        <v>30</v>
      </c>
      <c r="AX1040" s="13" t="s">
        <v>73</v>
      </c>
      <c r="AY1040" s="162" t="s">
        <v>187</v>
      </c>
    </row>
    <row r="1041" spans="2:65" s="13" customFormat="1" ht="11.25">
      <c r="B1041" s="161"/>
      <c r="D1041" s="151" t="s">
        <v>197</v>
      </c>
      <c r="E1041" s="162" t="s">
        <v>1</v>
      </c>
      <c r="F1041" s="163" t="s">
        <v>1067</v>
      </c>
      <c r="H1041" s="164">
        <v>7.93</v>
      </c>
      <c r="I1041" s="165"/>
      <c r="L1041" s="161"/>
      <c r="M1041" s="166"/>
      <c r="T1041" s="167"/>
      <c r="AT1041" s="162" t="s">
        <v>197</v>
      </c>
      <c r="AU1041" s="162" t="s">
        <v>84</v>
      </c>
      <c r="AV1041" s="13" t="s">
        <v>84</v>
      </c>
      <c r="AW1041" s="13" t="s">
        <v>30</v>
      </c>
      <c r="AX1041" s="13" t="s">
        <v>73</v>
      </c>
      <c r="AY1041" s="162" t="s">
        <v>187</v>
      </c>
    </row>
    <row r="1042" spans="2:65" s="13" customFormat="1" ht="11.25">
      <c r="B1042" s="161"/>
      <c r="D1042" s="151" t="s">
        <v>197</v>
      </c>
      <c r="E1042" s="162" t="s">
        <v>1</v>
      </c>
      <c r="F1042" s="163" t="s">
        <v>1068</v>
      </c>
      <c r="H1042" s="164">
        <v>-4.7279999999999998</v>
      </c>
      <c r="I1042" s="165"/>
      <c r="L1042" s="161"/>
      <c r="M1042" s="166"/>
      <c r="T1042" s="167"/>
      <c r="AT1042" s="162" t="s">
        <v>197</v>
      </c>
      <c r="AU1042" s="162" t="s">
        <v>84</v>
      </c>
      <c r="AV1042" s="13" t="s">
        <v>84</v>
      </c>
      <c r="AW1042" s="13" t="s">
        <v>30</v>
      </c>
      <c r="AX1042" s="13" t="s">
        <v>73</v>
      </c>
      <c r="AY1042" s="162" t="s">
        <v>187</v>
      </c>
    </row>
    <row r="1043" spans="2:65" s="12" customFormat="1" ht="11.25">
      <c r="B1043" s="155"/>
      <c r="D1043" s="151" t="s">
        <v>197</v>
      </c>
      <c r="E1043" s="156" t="s">
        <v>1</v>
      </c>
      <c r="F1043" s="157" t="s">
        <v>311</v>
      </c>
      <c r="H1043" s="156" t="s">
        <v>1</v>
      </c>
      <c r="I1043" s="158"/>
      <c r="L1043" s="155"/>
      <c r="M1043" s="159"/>
      <c r="T1043" s="160"/>
      <c r="AT1043" s="156" t="s">
        <v>197</v>
      </c>
      <c r="AU1043" s="156" t="s">
        <v>84</v>
      </c>
      <c r="AV1043" s="12" t="s">
        <v>80</v>
      </c>
      <c r="AW1043" s="12" t="s">
        <v>30</v>
      </c>
      <c r="AX1043" s="12" t="s">
        <v>73</v>
      </c>
      <c r="AY1043" s="156" t="s">
        <v>187</v>
      </c>
    </row>
    <row r="1044" spans="2:65" s="13" customFormat="1" ht="11.25">
      <c r="B1044" s="161"/>
      <c r="D1044" s="151" t="s">
        <v>197</v>
      </c>
      <c r="E1044" s="162" t="s">
        <v>1</v>
      </c>
      <c r="F1044" s="163" t="s">
        <v>1066</v>
      </c>
      <c r="H1044" s="164">
        <v>8.8450000000000006</v>
      </c>
      <c r="I1044" s="165"/>
      <c r="L1044" s="161"/>
      <c r="M1044" s="166"/>
      <c r="T1044" s="167"/>
      <c r="AT1044" s="162" t="s">
        <v>197</v>
      </c>
      <c r="AU1044" s="162" t="s">
        <v>84</v>
      </c>
      <c r="AV1044" s="13" t="s">
        <v>84</v>
      </c>
      <c r="AW1044" s="13" t="s">
        <v>30</v>
      </c>
      <c r="AX1044" s="13" t="s">
        <v>73</v>
      </c>
      <c r="AY1044" s="162" t="s">
        <v>187</v>
      </c>
    </row>
    <row r="1045" spans="2:65" s="13" customFormat="1" ht="11.25">
      <c r="B1045" s="161"/>
      <c r="D1045" s="151" t="s">
        <v>197</v>
      </c>
      <c r="E1045" s="162" t="s">
        <v>1</v>
      </c>
      <c r="F1045" s="163" t="s">
        <v>1067</v>
      </c>
      <c r="H1045" s="164">
        <v>7.93</v>
      </c>
      <c r="I1045" s="165"/>
      <c r="L1045" s="161"/>
      <c r="M1045" s="166"/>
      <c r="T1045" s="167"/>
      <c r="AT1045" s="162" t="s">
        <v>197</v>
      </c>
      <c r="AU1045" s="162" t="s">
        <v>84</v>
      </c>
      <c r="AV1045" s="13" t="s">
        <v>84</v>
      </c>
      <c r="AW1045" s="13" t="s">
        <v>30</v>
      </c>
      <c r="AX1045" s="13" t="s">
        <v>73</v>
      </c>
      <c r="AY1045" s="162" t="s">
        <v>187</v>
      </c>
    </row>
    <row r="1046" spans="2:65" s="13" customFormat="1" ht="11.25">
      <c r="B1046" s="161"/>
      <c r="D1046" s="151" t="s">
        <v>197</v>
      </c>
      <c r="E1046" s="162" t="s">
        <v>1</v>
      </c>
      <c r="F1046" s="163" t="s">
        <v>1068</v>
      </c>
      <c r="H1046" s="164">
        <v>-4.7279999999999998</v>
      </c>
      <c r="I1046" s="165"/>
      <c r="L1046" s="161"/>
      <c r="M1046" s="166"/>
      <c r="T1046" s="167"/>
      <c r="AT1046" s="162" t="s">
        <v>197</v>
      </c>
      <c r="AU1046" s="162" t="s">
        <v>84</v>
      </c>
      <c r="AV1046" s="13" t="s">
        <v>84</v>
      </c>
      <c r="AW1046" s="13" t="s">
        <v>30</v>
      </c>
      <c r="AX1046" s="13" t="s">
        <v>73</v>
      </c>
      <c r="AY1046" s="162" t="s">
        <v>187</v>
      </c>
    </row>
    <row r="1047" spans="2:65" s="14" customFormat="1" ht="11.25">
      <c r="B1047" s="168"/>
      <c r="D1047" s="151" t="s">
        <v>197</v>
      </c>
      <c r="E1047" s="169" t="s">
        <v>1</v>
      </c>
      <c r="F1047" s="170" t="s">
        <v>202</v>
      </c>
      <c r="H1047" s="171">
        <v>24.094000000000001</v>
      </c>
      <c r="I1047" s="172"/>
      <c r="L1047" s="168"/>
      <c r="M1047" s="173"/>
      <c r="T1047" s="174"/>
      <c r="AT1047" s="169" t="s">
        <v>197</v>
      </c>
      <c r="AU1047" s="169" t="s">
        <v>84</v>
      </c>
      <c r="AV1047" s="14" t="s">
        <v>193</v>
      </c>
      <c r="AW1047" s="14" t="s">
        <v>30</v>
      </c>
      <c r="AX1047" s="14" t="s">
        <v>80</v>
      </c>
      <c r="AY1047" s="169" t="s">
        <v>187</v>
      </c>
    </row>
    <row r="1048" spans="2:65" s="1" customFormat="1" ht="44.25" customHeight="1">
      <c r="B1048" s="32"/>
      <c r="C1048" s="137" t="s">
        <v>1069</v>
      </c>
      <c r="D1048" s="137" t="s">
        <v>189</v>
      </c>
      <c r="E1048" s="138" t="s">
        <v>1070</v>
      </c>
      <c r="F1048" s="139" t="s">
        <v>1071</v>
      </c>
      <c r="G1048" s="140" t="s">
        <v>245</v>
      </c>
      <c r="H1048" s="141">
        <v>55.076000000000001</v>
      </c>
      <c r="I1048" s="142"/>
      <c r="J1048" s="143">
        <f>ROUND(I1048*H1048,2)</f>
        <v>0</v>
      </c>
      <c r="K1048" s="144"/>
      <c r="L1048" s="32"/>
      <c r="M1048" s="145" t="s">
        <v>1</v>
      </c>
      <c r="N1048" s="146" t="s">
        <v>39</v>
      </c>
      <c r="P1048" s="147">
        <f>O1048*H1048</f>
        <v>0</v>
      </c>
      <c r="Q1048" s="147">
        <v>0</v>
      </c>
      <c r="R1048" s="147">
        <f>Q1048*H1048</f>
        <v>0</v>
      </c>
      <c r="S1048" s="147">
        <v>0</v>
      </c>
      <c r="T1048" s="148">
        <f>S1048*H1048</f>
        <v>0</v>
      </c>
      <c r="AR1048" s="149" t="s">
        <v>193</v>
      </c>
      <c r="AT1048" s="149" t="s">
        <v>189</v>
      </c>
      <c r="AU1048" s="149" t="s">
        <v>84</v>
      </c>
      <c r="AY1048" s="17" t="s">
        <v>187</v>
      </c>
      <c r="BE1048" s="150">
        <f>IF(N1048="základní",J1048,0)</f>
        <v>0</v>
      </c>
      <c r="BF1048" s="150">
        <f>IF(N1048="snížená",J1048,0)</f>
        <v>0</v>
      </c>
      <c r="BG1048" s="150">
        <f>IF(N1048="zákl. přenesená",J1048,0)</f>
        <v>0</v>
      </c>
      <c r="BH1048" s="150">
        <f>IF(N1048="sníž. přenesená",J1048,0)</f>
        <v>0</v>
      </c>
      <c r="BI1048" s="150">
        <f>IF(N1048="nulová",J1048,0)</f>
        <v>0</v>
      </c>
      <c r="BJ1048" s="17" t="s">
        <v>84</v>
      </c>
      <c r="BK1048" s="150">
        <f>ROUND(I1048*H1048,2)</f>
        <v>0</v>
      </c>
      <c r="BL1048" s="17" t="s">
        <v>193</v>
      </c>
      <c r="BM1048" s="149" t="s">
        <v>3197</v>
      </c>
    </row>
    <row r="1049" spans="2:65" s="12" customFormat="1" ht="11.25">
      <c r="B1049" s="155"/>
      <c r="D1049" s="151" t="s">
        <v>197</v>
      </c>
      <c r="E1049" s="156" t="s">
        <v>1</v>
      </c>
      <c r="F1049" s="157" t="s">
        <v>379</v>
      </c>
      <c r="H1049" s="156" t="s">
        <v>1</v>
      </c>
      <c r="I1049" s="158"/>
      <c r="L1049" s="155"/>
      <c r="M1049" s="159"/>
      <c r="T1049" s="160"/>
      <c r="AT1049" s="156" t="s">
        <v>197</v>
      </c>
      <c r="AU1049" s="156" t="s">
        <v>84</v>
      </c>
      <c r="AV1049" s="12" t="s">
        <v>80</v>
      </c>
      <c r="AW1049" s="12" t="s">
        <v>30</v>
      </c>
      <c r="AX1049" s="12" t="s">
        <v>73</v>
      </c>
      <c r="AY1049" s="156" t="s">
        <v>187</v>
      </c>
    </row>
    <row r="1050" spans="2:65" s="12" customFormat="1" ht="11.25">
      <c r="B1050" s="155"/>
      <c r="D1050" s="151" t="s">
        <v>197</v>
      </c>
      <c r="E1050" s="156" t="s">
        <v>1</v>
      </c>
      <c r="F1050" s="157" t="s">
        <v>307</v>
      </c>
      <c r="H1050" s="156" t="s">
        <v>1</v>
      </c>
      <c r="I1050" s="158"/>
      <c r="L1050" s="155"/>
      <c r="M1050" s="159"/>
      <c r="T1050" s="160"/>
      <c r="AT1050" s="156" t="s">
        <v>197</v>
      </c>
      <c r="AU1050" s="156" t="s">
        <v>84</v>
      </c>
      <c r="AV1050" s="12" t="s">
        <v>80</v>
      </c>
      <c r="AW1050" s="12" t="s">
        <v>30</v>
      </c>
      <c r="AX1050" s="12" t="s">
        <v>73</v>
      </c>
      <c r="AY1050" s="156" t="s">
        <v>187</v>
      </c>
    </row>
    <row r="1051" spans="2:65" s="13" customFormat="1" ht="11.25">
      <c r="B1051" s="161"/>
      <c r="D1051" s="151" t="s">
        <v>197</v>
      </c>
      <c r="E1051" s="162" t="s">
        <v>1</v>
      </c>
      <c r="F1051" s="163" t="s">
        <v>1073</v>
      </c>
      <c r="H1051" s="164">
        <v>25.01</v>
      </c>
      <c r="I1051" s="165"/>
      <c r="L1051" s="161"/>
      <c r="M1051" s="166"/>
      <c r="T1051" s="167"/>
      <c r="AT1051" s="162" t="s">
        <v>197</v>
      </c>
      <c r="AU1051" s="162" t="s">
        <v>84</v>
      </c>
      <c r="AV1051" s="13" t="s">
        <v>84</v>
      </c>
      <c r="AW1051" s="13" t="s">
        <v>30</v>
      </c>
      <c r="AX1051" s="13" t="s">
        <v>73</v>
      </c>
      <c r="AY1051" s="162" t="s">
        <v>187</v>
      </c>
    </row>
    <row r="1052" spans="2:65" s="13" customFormat="1" ht="11.25">
      <c r="B1052" s="161"/>
      <c r="D1052" s="151" t="s">
        <v>197</v>
      </c>
      <c r="E1052" s="162" t="s">
        <v>1</v>
      </c>
      <c r="F1052" s="163" t="s">
        <v>1074</v>
      </c>
      <c r="H1052" s="164">
        <v>-2.3639999999999999</v>
      </c>
      <c r="I1052" s="165"/>
      <c r="L1052" s="161"/>
      <c r="M1052" s="166"/>
      <c r="T1052" s="167"/>
      <c r="AT1052" s="162" t="s">
        <v>197</v>
      </c>
      <c r="AU1052" s="162" t="s">
        <v>84</v>
      </c>
      <c r="AV1052" s="13" t="s">
        <v>84</v>
      </c>
      <c r="AW1052" s="13" t="s">
        <v>30</v>
      </c>
      <c r="AX1052" s="13" t="s">
        <v>73</v>
      </c>
      <c r="AY1052" s="162" t="s">
        <v>187</v>
      </c>
    </row>
    <row r="1053" spans="2:65" s="13" customFormat="1" ht="11.25">
      <c r="B1053" s="161"/>
      <c r="D1053" s="151" t="s">
        <v>197</v>
      </c>
      <c r="E1053" s="162" t="s">
        <v>1</v>
      </c>
      <c r="F1053" s="163" t="s">
        <v>317</v>
      </c>
      <c r="H1053" s="164">
        <v>-3.1520000000000001</v>
      </c>
      <c r="I1053" s="165"/>
      <c r="L1053" s="161"/>
      <c r="M1053" s="166"/>
      <c r="T1053" s="167"/>
      <c r="AT1053" s="162" t="s">
        <v>197</v>
      </c>
      <c r="AU1053" s="162" t="s">
        <v>84</v>
      </c>
      <c r="AV1053" s="13" t="s">
        <v>84</v>
      </c>
      <c r="AW1053" s="13" t="s">
        <v>30</v>
      </c>
      <c r="AX1053" s="13" t="s">
        <v>73</v>
      </c>
      <c r="AY1053" s="162" t="s">
        <v>187</v>
      </c>
    </row>
    <row r="1054" spans="2:65" s="13" customFormat="1" ht="11.25">
      <c r="B1054" s="161"/>
      <c r="D1054" s="151" t="s">
        <v>197</v>
      </c>
      <c r="E1054" s="162" t="s">
        <v>1</v>
      </c>
      <c r="F1054" s="163" t="s">
        <v>1075</v>
      </c>
      <c r="H1054" s="164">
        <v>11.59</v>
      </c>
      <c r="I1054" s="165"/>
      <c r="L1054" s="161"/>
      <c r="M1054" s="166"/>
      <c r="T1054" s="167"/>
      <c r="AT1054" s="162" t="s">
        <v>197</v>
      </c>
      <c r="AU1054" s="162" t="s">
        <v>84</v>
      </c>
      <c r="AV1054" s="13" t="s">
        <v>84</v>
      </c>
      <c r="AW1054" s="13" t="s">
        <v>30</v>
      </c>
      <c r="AX1054" s="13" t="s">
        <v>73</v>
      </c>
      <c r="AY1054" s="162" t="s">
        <v>187</v>
      </c>
    </row>
    <row r="1055" spans="2:65" s="13" customFormat="1" ht="11.25">
      <c r="B1055" s="161"/>
      <c r="D1055" s="151" t="s">
        <v>197</v>
      </c>
      <c r="E1055" s="162" t="s">
        <v>1</v>
      </c>
      <c r="F1055" s="163" t="s">
        <v>1074</v>
      </c>
      <c r="H1055" s="164">
        <v>-2.3639999999999999</v>
      </c>
      <c r="I1055" s="165"/>
      <c r="L1055" s="161"/>
      <c r="M1055" s="166"/>
      <c r="T1055" s="167"/>
      <c r="AT1055" s="162" t="s">
        <v>197</v>
      </c>
      <c r="AU1055" s="162" t="s">
        <v>84</v>
      </c>
      <c r="AV1055" s="13" t="s">
        <v>84</v>
      </c>
      <c r="AW1055" s="13" t="s">
        <v>30</v>
      </c>
      <c r="AX1055" s="13" t="s">
        <v>73</v>
      </c>
      <c r="AY1055" s="162" t="s">
        <v>187</v>
      </c>
    </row>
    <row r="1056" spans="2:65" s="12" customFormat="1" ht="11.25">
      <c r="B1056" s="155"/>
      <c r="D1056" s="151" t="s">
        <v>197</v>
      </c>
      <c r="E1056" s="156" t="s">
        <v>1</v>
      </c>
      <c r="F1056" s="157" t="s">
        <v>311</v>
      </c>
      <c r="H1056" s="156" t="s">
        <v>1</v>
      </c>
      <c r="I1056" s="158"/>
      <c r="L1056" s="155"/>
      <c r="M1056" s="159"/>
      <c r="T1056" s="160"/>
      <c r="AT1056" s="156" t="s">
        <v>197</v>
      </c>
      <c r="AU1056" s="156" t="s">
        <v>84</v>
      </c>
      <c r="AV1056" s="12" t="s">
        <v>80</v>
      </c>
      <c r="AW1056" s="12" t="s">
        <v>30</v>
      </c>
      <c r="AX1056" s="12" t="s">
        <v>73</v>
      </c>
      <c r="AY1056" s="156" t="s">
        <v>187</v>
      </c>
    </row>
    <row r="1057" spans="2:65" s="13" customFormat="1" ht="11.25">
      <c r="B1057" s="161"/>
      <c r="D1057" s="151" t="s">
        <v>197</v>
      </c>
      <c r="E1057" s="162" t="s">
        <v>1</v>
      </c>
      <c r="F1057" s="163" t="s">
        <v>1073</v>
      </c>
      <c r="H1057" s="164">
        <v>25.01</v>
      </c>
      <c r="I1057" s="165"/>
      <c r="L1057" s="161"/>
      <c r="M1057" s="166"/>
      <c r="T1057" s="167"/>
      <c r="AT1057" s="162" t="s">
        <v>197</v>
      </c>
      <c r="AU1057" s="162" t="s">
        <v>84</v>
      </c>
      <c r="AV1057" s="13" t="s">
        <v>84</v>
      </c>
      <c r="AW1057" s="13" t="s">
        <v>30</v>
      </c>
      <c r="AX1057" s="13" t="s">
        <v>73</v>
      </c>
      <c r="AY1057" s="162" t="s">
        <v>187</v>
      </c>
    </row>
    <row r="1058" spans="2:65" s="13" customFormat="1" ht="11.25">
      <c r="B1058" s="161"/>
      <c r="D1058" s="151" t="s">
        <v>197</v>
      </c>
      <c r="E1058" s="162" t="s">
        <v>1</v>
      </c>
      <c r="F1058" s="163" t="s">
        <v>1074</v>
      </c>
      <c r="H1058" s="164">
        <v>-2.3639999999999999</v>
      </c>
      <c r="I1058" s="165"/>
      <c r="L1058" s="161"/>
      <c r="M1058" s="166"/>
      <c r="T1058" s="167"/>
      <c r="AT1058" s="162" t="s">
        <v>197</v>
      </c>
      <c r="AU1058" s="162" t="s">
        <v>84</v>
      </c>
      <c r="AV1058" s="13" t="s">
        <v>84</v>
      </c>
      <c r="AW1058" s="13" t="s">
        <v>30</v>
      </c>
      <c r="AX1058" s="13" t="s">
        <v>73</v>
      </c>
      <c r="AY1058" s="162" t="s">
        <v>187</v>
      </c>
    </row>
    <row r="1059" spans="2:65" s="13" customFormat="1" ht="11.25">
      <c r="B1059" s="161"/>
      <c r="D1059" s="151" t="s">
        <v>197</v>
      </c>
      <c r="E1059" s="162" t="s">
        <v>1</v>
      </c>
      <c r="F1059" s="163" t="s">
        <v>317</v>
      </c>
      <c r="H1059" s="164">
        <v>-3.1520000000000001</v>
      </c>
      <c r="I1059" s="165"/>
      <c r="L1059" s="161"/>
      <c r="M1059" s="166"/>
      <c r="T1059" s="167"/>
      <c r="AT1059" s="162" t="s">
        <v>197</v>
      </c>
      <c r="AU1059" s="162" t="s">
        <v>84</v>
      </c>
      <c r="AV1059" s="13" t="s">
        <v>84</v>
      </c>
      <c r="AW1059" s="13" t="s">
        <v>30</v>
      </c>
      <c r="AX1059" s="13" t="s">
        <v>73</v>
      </c>
      <c r="AY1059" s="162" t="s">
        <v>187</v>
      </c>
    </row>
    <row r="1060" spans="2:65" s="13" customFormat="1" ht="11.25">
      <c r="B1060" s="161"/>
      <c r="D1060" s="151" t="s">
        <v>197</v>
      </c>
      <c r="E1060" s="162" t="s">
        <v>1</v>
      </c>
      <c r="F1060" s="163" t="s">
        <v>1075</v>
      </c>
      <c r="H1060" s="164">
        <v>11.59</v>
      </c>
      <c r="I1060" s="165"/>
      <c r="L1060" s="161"/>
      <c r="M1060" s="166"/>
      <c r="T1060" s="167"/>
      <c r="AT1060" s="162" t="s">
        <v>197</v>
      </c>
      <c r="AU1060" s="162" t="s">
        <v>84</v>
      </c>
      <c r="AV1060" s="13" t="s">
        <v>84</v>
      </c>
      <c r="AW1060" s="13" t="s">
        <v>30</v>
      </c>
      <c r="AX1060" s="13" t="s">
        <v>73</v>
      </c>
      <c r="AY1060" s="162" t="s">
        <v>187</v>
      </c>
    </row>
    <row r="1061" spans="2:65" s="13" customFormat="1" ht="11.25">
      <c r="B1061" s="161"/>
      <c r="D1061" s="151" t="s">
        <v>197</v>
      </c>
      <c r="E1061" s="162" t="s">
        <v>1</v>
      </c>
      <c r="F1061" s="163" t="s">
        <v>1068</v>
      </c>
      <c r="H1061" s="164">
        <v>-4.7279999999999998</v>
      </c>
      <c r="I1061" s="165"/>
      <c r="L1061" s="161"/>
      <c r="M1061" s="166"/>
      <c r="T1061" s="167"/>
      <c r="AT1061" s="162" t="s">
        <v>197</v>
      </c>
      <c r="AU1061" s="162" t="s">
        <v>84</v>
      </c>
      <c r="AV1061" s="13" t="s">
        <v>84</v>
      </c>
      <c r="AW1061" s="13" t="s">
        <v>30</v>
      </c>
      <c r="AX1061" s="13" t="s">
        <v>73</v>
      </c>
      <c r="AY1061" s="162" t="s">
        <v>187</v>
      </c>
    </row>
    <row r="1062" spans="2:65" s="14" customFormat="1" ht="11.25">
      <c r="B1062" s="168"/>
      <c r="D1062" s="151" t="s">
        <v>197</v>
      </c>
      <c r="E1062" s="169" t="s">
        <v>1</v>
      </c>
      <c r="F1062" s="170" t="s">
        <v>202</v>
      </c>
      <c r="H1062" s="171">
        <v>55.076000000000001</v>
      </c>
      <c r="I1062" s="172"/>
      <c r="L1062" s="168"/>
      <c r="M1062" s="173"/>
      <c r="T1062" s="174"/>
      <c r="AT1062" s="169" t="s">
        <v>197</v>
      </c>
      <c r="AU1062" s="169" t="s">
        <v>84</v>
      </c>
      <c r="AV1062" s="14" t="s">
        <v>193</v>
      </c>
      <c r="AW1062" s="14" t="s">
        <v>30</v>
      </c>
      <c r="AX1062" s="14" t="s">
        <v>80</v>
      </c>
      <c r="AY1062" s="169" t="s">
        <v>187</v>
      </c>
    </row>
    <row r="1063" spans="2:65" s="1" customFormat="1" ht="44.25" customHeight="1">
      <c r="B1063" s="32"/>
      <c r="C1063" s="137" t="s">
        <v>1076</v>
      </c>
      <c r="D1063" s="137" t="s">
        <v>189</v>
      </c>
      <c r="E1063" s="138" t="s">
        <v>1077</v>
      </c>
      <c r="F1063" s="139" t="s">
        <v>1078</v>
      </c>
      <c r="G1063" s="140" t="s">
        <v>192</v>
      </c>
      <c r="H1063" s="141">
        <v>5.2069999999999999</v>
      </c>
      <c r="I1063" s="142"/>
      <c r="J1063" s="143">
        <f>ROUND(I1063*H1063,2)</f>
        <v>0</v>
      </c>
      <c r="K1063" s="144"/>
      <c r="L1063" s="32"/>
      <c r="M1063" s="145" t="s">
        <v>1</v>
      </c>
      <c r="N1063" s="146" t="s">
        <v>39</v>
      </c>
      <c r="P1063" s="147">
        <f>O1063*H1063</f>
        <v>0</v>
      </c>
      <c r="Q1063" s="147">
        <v>0</v>
      </c>
      <c r="R1063" s="147">
        <f>Q1063*H1063</f>
        <v>0</v>
      </c>
      <c r="S1063" s="147">
        <v>0</v>
      </c>
      <c r="T1063" s="148">
        <f>S1063*H1063</f>
        <v>0</v>
      </c>
      <c r="AR1063" s="149" t="s">
        <v>193</v>
      </c>
      <c r="AT1063" s="149" t="s">
        <v>189</v>
      </c>
      <c r="AU1063" s="149" t="s">
        <v>84</v>
      </c>
      <c r="AY1063" s="17" t="s">
        <v>187</v>
      </c>
      <c r="BE1063" s="150">
        <f>IF(N1063="základní",J1063,0)</f>
        <v>0</v>
      </c>
      <c r="BF1063" s="150">
        <f>IF(N1063="snížená",J1063,0)</f>
        <v>0</v>
      </c>
      <c r="BG1063" s="150">
        <f>IF(N1063="zákl. přenesená",J1063,0)</f>
        <v>0</v>
      </c>
      <c r="BH1063" s="150">
        <f>IF(N1063="sníž. přenesená",J1063,0)</f>
        <v>0</v>
      </c>
      <c r="BI1063" s="150">
        <f>IF(N1063="nulová",J1063,0)</f>
        <v>0</v>
      </c>
      <c r="BJ1063" s="17" t="s">
        <v>84</v>
      </c>
      <c r="BK1063" s="150">
        <f>ROUND(I1063*H1063,2)</f>
        <v>0</v>
      </c>
      <c r="BL1063" s="17" t="s">
        <v>193</v>
      </c>
      <c r="BM1063" s="149" t="s">
        <v>3198</v>
      </c>
    </row>
    <row r="1064" spans="2:65" s="1" customFormat="1" ht="39">
      <c r="B1064" s="32"/>
      <c r="D1064" s="151" t="s">
        <v>195</v>
      </c>
      <c r="F1064" s="152" t="s">
        <v>1080</v>
      </c>
      <c r="I1064" s="153"/>
      <c r="L1064" s="32"/>
      <c r="M1064" s="154"/>
      <c r="T1064" s="56"/>
      <c r="AT1064" s="17" t="s">
        <v>195</v>
      </c>
      <c r="AU1064" s="17" t="s">
        <v>84</v>
      </c>
    </row>
    <row r="1065" spans="2:65" s="12" customFormat="1" ht="11.25">
      <c r="B1065" s="155"/>
      <c r="D1065" s="151" t="s">
        <v>197</v>
      </c>
      <c r="E1065" s="156" t="s">
        <v>1</v>
      </c>
      <c r="F1065" s="157" t="s">
        <v>379</v>
      </c>
      <c r="H1065" s="156" t="s">
        <v>1</v>
      </c>
      <c r="I1065" s="158"/>
      <c r="L1065" s="155"/>
      <c r="M1065" s="159"/>
      <c r="T1065" s="160"/>
      <c r="AT1065" s="156" t="s">
        <v>197</v>
      </c>
      <c r="AU1065" s="156" t="s">
        <v>84</v>
      </c>
      <c r="AV1065" s="12" t="s">
        <v>80</v>
      </c>
      <c r="AW1065" s="12" t="s">
        <v>30</v>
      </c>
      <c r="AX1065" s="12" t="s">
        <v>73</v>
      </c>
      <c r="AY1065" s="156" t="s">
        <v>187</v>
      </c>
    </row>
    <row r="1066" spans="2:65" s="12" customFormat="1" ht="11.25">
      <c r="B1066" s="155"/>
      <c r="D1066" s="151" t="s">
        <v>197</v>
      </c>
      <c r="E1066" s="156" t="s">
        <v>1</v>
      </c>
      <c r="F1066" s="157" t="s">
        <v>632</v>
      </c>
      <c r="H1066" s="156" t="s">
        <v>1</v>
      </c>
      <c r="I1066" s="158"/>
      <c r="L1066" s="155"/>
      <c r="M1066" s="159"/>
      <c r="T1066" s="160"/>
      <c r="AT1066" s="156" t="s">
        <v>197</v>
      </c>
      <c r="AU1066" s="156" t="s">
        <v>84</v>
      </c>
      <c r="AV1066" s="12" t="s">
        <v>80</v>
      </c>
      <c r="AW1066" s="12" t="s">
        <v>30</v>
      </c>
      <c r="AX1066" s="12" t="s">
        <v>73</v>
      </c>
      <c r="AY1066" s="156" t="s">
        <v>187</v>
      </c>
    </row>
    <row r="1067" spans="2:65" s="13" customFormat="1" ht="11.25">
      <c r="B1067" s="161"/>
      <c r="D1067" s="151" t="s">
        <v>197</v>
      </c>
      <c r="E1067" s="162" t="s">
        <v>1</v>
      </c>
      <c r="F1067" s="163" t="s">
        <v>1081</v>
      </c>
      <c r="H1067" s="164">
        <v>3.9420000000000002</v>
      </c>
      <c r="I1067" s="165"/>
      <c r="L1067" s="161"/>
      <c r="M1067" s="166"/>
      <c r="T1067" s="167"/>
      <c r="AT1067" s="162" t="s">
        <v>197</v>
      </c>
      <c r="AU1067" s="162" t="s">
        <v>84</v>
      </c>
      <c r="AV1067" s="13" t="s">
        <v>84</v>
      </c>
      <c r="AW1067" s="13" t="s">
        <v>30</v>
      </c>
      <c r="AX1067" s="13" t="s">
        <v>73</v>
      </c>
      <c r="AY1067" s="162" t="s">
        <v>187</v>
      </c>
    </row>
    <row r="1068" spans="2:65" s="13" customFormat="1" ht="11.25">
      <c r="B1068" s="161"/>
      <c r="D1068" s="151" t="s">
        <v>197</v>
      </c>
      <c r="E1068" s="162" t="s">
        <v>1</v>
      </c>
      <c r="F1068" s="163" t="s">
        <v>1082</v>
      </c>
      <c r="H1068" s="164">
        <v>1.2649999999999999</v>
      </c>
      <c r="I1068" s="165"/>
      <c r="L1068" s="161"/>
      <c r="M1068" s="166"/>
      <c r="T1068" s="167"/>
      <c r="AT1068" s="162" t="s">
        <v>197</v>
      </c>
      <c r="AU1068" s="162" t="s">
        <v>84</v>
      </c>
      <c r="AV1068" s="13" t="s">
        <v>84</v>
      </c>
      <c r="AW1068" s="13" t="s">
        <v>30</v>
      </c>
      <c r="AX1068" s="13" t="s">
        <v>73</v>
      </c>
      <c r="AY1068" s="162" t="s">
        <v>187</v>
      </c>
    </row>
    <row r="1069" spans="2:65" s="14" customFormat="1" ht="11.25">
      <c r="B1069" s="168"/>
      <c r="D1069" s="151" t="s">
        <v>197</v>
      </c>
      <c r="E1069" s="169" t="s">
        <v>1</v>
      </c>
      <c r="F1069" s="170" t="s">
        <v>202</v>
      </c>
      <c r="H1069" s="171">
        <v>5.2069999999999999</v>
      </c>
      <c r="I1069" s="172"/>
      <c r="L1069" s="168"/>
      <c r="M1069" s="173"/>
      <c r="T1069" s="174"/>
      <c r="AT1069" s="169" t="s">
        <v>197</v>
      </c>
      <c r="AU1069" s="169" t="s">
        <v>84</v>
      </c>
      <c r="AV1069" s="14" t="s">
        <v>193</v>
      </c>
      <c r="AW1069" s="14" t="s">
        <v>30</v>
      </c>
      <c r="AX1069" s="14" t="s">
        <v>80</v>
      </c>
      <c r="AY1069" s="169" t="s">
        <v>187</v>
      </c>
    </row>
    <row r="1070" spans="2:65" s="1" customFormat="1" ht="24.2" customHeight="1">
      <c r="B1070" s="32"/>
      <c r="C1070" s="137" t="s">
        <v>1083</v>
      </c>
      <c r="D1070" s="137" t="s">
        <v>189</v>
      </c>
      <c r="E1070" s="138" t="s">
        <v>1084</v>
      </c>
      <c r="F1070" s="139" t="s">
        <v>1085</v>
      </c>
      <c r="G1070" s="140" t="s">
        <v>192</v>
      </c>
      <c r="H1070" s="141">
        <v>10.366</v>
      </c>
      <c r="I1070" s="142"/>
      <c r="J1070" s="143">
        <f>ROUND(I1070*H1070,2)</f>
        <v>0</v>
      </c>
      <c r="K1070" s="144"/>
      <c r="L1070" s="32"/>
      <c r="M1070" s="145" t="s">
        <v>1</v>
      </c>
      <c r="N1070" s="146" t="s">
        <v>39</v>
      </c>
      <c r="P1070" s="147">
        <f>O1070*H1070</f>
        <v>0</v>
      </c>
      <c r="Q1070" s="147">
        <v>0</v>
      </c>
      <c r="R1070" s="147">
        <f>Q1070*H1070</f>
        <v>0</v>
      </c>
      <c r="S1070" s="147">
        <v>0</v>
      </c>
      <c r="T1070" s="148">
        <f>S1070*H1070</f>
        <v>0</v>
      </c>
      <c r="AR1070" s="149" t="s">
        <v>193</v>
      </c>
      <c r="AT1070" s="149" t="s">
        <v>189</v>
      </c>
      <c r="AU1070" s="149" t="s">
        <v>84</v>
      </c>
      <c r="AY1070" s="17" t="s">
        <v>187</v>
      </c>
      <c r="BE1070" s="150">
        <f>IF(N1070="základní",J1070,0)</f>
        <v>0</v>
      </c>
      <c r="BF1070" s="150">
        <f>IF(N1070="snížená",J1070,0)</f>
        <v>0</v>
      </c>
      <c r="BG1070" s="150">
        <f>IF(N1070="zákl. přenesená",J1070,0)</f>
        <v>0</v>
      </c>
      <c r="BH1070" s="150">
        <f>IF(N1070="sníž. přenesená",J1070,0)</f>
        <v>0</v>
      </c>
      <c r="BI1070" s="150">
        <f>IF(N1070="nulová",J1070,0)</f>
        <v>0</v>
      </c>
      <c r="BJ1070" s="17" t="s">
        <v>84</v>
      </c>
      <c r="BK1070" s="150">
        <f>ROUND(I1070*H1070,2)</f>
        <v>0</v>
      </c>
      <c r="BL1070" s="17" t="s">
        <v>193</v>
      </c>
      <c r="BM1070" s="149" t="s">
        <v>3199</v>
      </c>
    </row>
    <row r="1071" spans="2:65" s="1" customFormat="1" ht="39">
      <c r="B1071" s="32"/>
      <c r="D1071" s="151" t="s">
        <v>195</v>
      </c>
      <c r="F1071" s="152" t="s">
        <v>1087</v>
      </c>
      <c r="I1071" s="153"/>
      <c r="L1071" s="32"/>
      <c r="M1071" s="154"/>
      <c r="T1071" s="56"/>
      <c r="AT1071" s="17" t="s">
        <v>195</v>
      </c>
      <c r="AU1071" s="17" t="s">
        <v>84</v>
      </c>
    </row>
    <row r="1072" spans="2:65" s="12" customFormat="1" ht="11.25">
      <c r="B1072" s="155"/>
      <c r="D1072" s="151" t="s">
        <v>197</v>
      </c>
      <c r="E1072" s="156" t="s">
        <v>1</v>
      </c>
      <c r="F1072" s="157" t="s">
        <v>379</v>
      </c>
      <c r="H1072" s="156" t="s">
        <v>1</v>
      </c>
      <c r="I1072" s="158"/>
      <c r="L1072" s="155"/>
      <c r="M1072" s="159"/>
      <c r="T1072" s="160"/>
      <c r="AT1072" s="156" t="s">
        <v>197</v>
      </c>
      <c r="AU1072" s="156" t="s">
        <v>84</v>
      </c>
      <c r="AV1072" s="12" t="s">
        <v>80</v>
      </c>
      <c r="AW1072" s="12" t="s">
        <v>30</v>
      </c>
      <c r="AX1072" s="12" t="s">
        <v>73</v>
      </c>
      <c r="AY1072" s="156" t="s">
        <v>187</v>
      </c>
    </row>
    <row r="1073" spans="2:65" s="12" customFormat="1" ht="11.25">
      <c r="B1073" s="155"/>
      <c r="D1073" s="151" t="s">
        <v>197</v>
      </c>
      <c r="E1073" s="156" t="s">
        <v>1</v>
      </c>
      <c r="F1073" s="157" t="s">
        <v>1088</v>
      </c>
      <c r="H1073" s="156" t="s">
        <v>1</v>
      </c>
      <c r="I1073" s="158"/>
      <c r="L1073" s="155"/>
      <c r="M1073" s="159"/>
      <c r="T1073" s="160"/>
      <c r="AT1073" s="156" t="s">
        <v>197</v>
      </c>
      <c r="AU1073" s="156" t="s">
        <v>84</v>
      </c>
      <c r="AV1073" s="12" t="s">
        <v>80</v>
      </c>
      <c r="AW1073" s="12" t="s">
        <v>30</v>
      </c>
      <c r="AX1073" s="12" t="s">
        <v>73</v>
      </c>
      <c r="AY1073" s="156" t="s">
        <v>187</v>
      </c>
    </row>
    <row r="1074" spans="2:65" s="13" customFormat="1" ht="11.25">
      <c r="B1074" s="161"/>
      <c r="D1074" s="151" t="s">
        <v>197</v>
      </c>
      <c r="E1074" s="162" t="s">
        <v>1</v>
      </c>
      <c r="F1074" s="163" t="s">
        <v>1089</v>
      </c>
      <c r="H1074" s="164">
        <v>5.73</v>
      </c>
      <c r="I1074" s="165"/>
      <c r="L1074" s="161"/>
      <c r="M1074" s="166"/>
      <c r="T1074" s="167"/>
      <c r="AT1074" s="162" t="s">
        <v>197</v>
      </c>
      <c r="AU1074" s="162" t="s">
        <v>84</v>
      </c>
      <c r="AV1074" s="13" t="s">
        <v>84</v>
      </c>
      <c r="AW1074" s="13" t="s">
        <v>30</v>
      </c>
      <c r="AX1074" s="13" t="s">
        <v>73</v>
      </c>
      <c r="AY1074" s="162" t="s">
        <v>187</v>
      </c>
    </row>
    <row r="1075" spans="2:65" s="13" customFormat="1" ht="11.25">
      <c r="B1075" s="161"/>
      <c r="D1075" s="151" t="s">
        <v>197</v>
      </c>
      <c r="E1075" s="162" t="s">
        <v>1</v>
      </c>
      <c r="F1075" s="163" t="s">
        <v>1090</v>
      </c>
      <c r="H1075" s="164">
        <v>4.298</v>
      </c>
      <c r="I1075" s="165"/>
      <c r="L1075" s="161"/>
      <c r="M1075" s="166"/>
      <c r="T1075" s="167"/>
      <c r="AT1075" s="162" t="s">
        <v>197</v>
      </c>
      <c r="AU1075" s="162" t="s">
        <v>84</v>
      </c>
      <c r="AV1075" s="13" t="s">
        <v>84</v>
      </c>
      <c r="AW1075" s="13" t="s">
        <v>30</v>
      </c>
      <c r="AX1075" s="13" t="s">
        <v>73</v>
      </c>
      <c r="AY1075" s="162" t="s">
        <v>187</v>
      </c>
    </row>
    <row r="1076" spans="2:65" s="13" customFormat="1" ht="11.25">
      <c r="B1076" s="161"/>
      <c r="D1076" s="151" t="s">
        <v>197</v>
      </c>
      <c r="E1076" s="162" t="s">
        <v>1</v>
      </c>
      <c r="F1076" s="163" t="s">
        <v>1091</v>
      </c>
      <c r="H1076" s="164">
        <v>0.33800000000000002</v>
      </c>
      <c r="I1076" s="165"/>
      <c r="L1076" s="161"/>
      <c r="M1076" s="166"/>
      <c r="T1076" s="167"/>
      <c r="AT1076" s="162" t="s">
        <v>197</v>
      </c>
      <c r="AU1076" s="162" t="s">
        <v>84</v>
      </c>
      <c r="AV1076" s="13" t="s">
        <v>84</v>
      </c>
      <c r="AW1076" s="13" t="s">
        <v>30</v>
      </c>
      <c r="AX1076" s="13" t="s">
        <v>73</v>
      </c>
      <c r="AY1076" s="162" t="s">
        <v>187</v>
      </c>
    </row>
    <row r="1077" spans="2:65" s="14" customFormat="1" ht="11.25">
      <c r="B1077" s="168"/>
      <c r="D1077" s="151" t="s">
        <v>197</v>
      </c>
      <c r="E1077" s="169" t="s">
        <v>1</v>
      </c>
      <c r="F1077" s="170" t="s">
        <v>202</v>
      </c>
      <c r="H1077" s="171">
        <v>10.366</v>
      </c>
      <c r="I1077" s="172"/>
      <c r="L1077" s="168"/>
      <c r="M1077" s="173"/>
      <c r="T1077" s="174"/>
      <c r="AT1077" s="169" t="s">
        <v>197</v>
      </c>
      <c r="AU1077" s="169" t="s">
        <v>84</v>
      </c>
      <c r="AV1077" s="14" t="s">
        <v>193</v>
      </c>
      <c r="AW1077" s="14" t="s">
        <v>30</v>
      </c>
      <c r="AX1077" s="14" t="s">
        <v>80</v>
      </c>
      <c r="AY1077" s="169" t="s">
        <v>187</v>
      </c>
    </row>
    <row r="1078" spans="2:65" s="1" customFormat="1" ht="24.2" customHeight="1">
      <c r="B1078" s="32"/>
      <c r="C1078" s="137" t="s">
        <v>1092</v>
      </c>
      <c r="D1078" s="137" t="s">
        <v>189</v>
      </c>
      <c r="E1078" s="138" t="s">
        <v>1093</v>
      </c>
      <c r="F1078" s="139" t="s">
        <v>1094</v>
      </c>
      <c r="G1078" s="140" t="s">
        <v>245</v>
      </c>
      <c r="H1078" s="141">
        <v>2.2000000000000002</v>
      </c>
      <c r="I1078" s="142"/>
      <c r="J1078" s="143">
        <f>ROUND(I1078*H1078,2)</f>
        <v>0</v>
      </c>
      <c r="K1078" s="144"/>
      <c r="L1078" s="32"/>
      <c r="M1078" s="145" t="s">
        <v>1</v>
      </c>
      <c r="N1078" s="146" t="s">
        <v>39</v>
      </c>
      <c r="P1078" s="147">
        <f>O1078*H1078</f>
        <v>0</v>
      </c>
      <c r="Q1078" s="147">
        <v>0</v>
      </c>
      <c r="R1078" s="147">
        <f>Q1078*H1078</f>
        <v>0</v>
      </c>
      <c r="S1078" s="147">
        <v>0</v>
      </c>
      <c r="T1078" s="148">
        <f>S1078*H1078</f>
        <v>0</v>
      </c>
      <c r="AR1078" s="149" t="s">
        <v>193</v>
      </c>
      <c r="AT1078" s="149" t="s">
        <v>189</v>
      </c>
      <c r="AU1078" s="149" t="s">
        <v>84</v>
      </c>
      <c r="AY1078" s="17" t="s">
        <v>187</v>
      </c>
      <c r="BE1078" s="150">
        <f>IF(N1078="základní",J1078,0)</f>
        <v>0</v>
      </c>
      <c r="BF1078" s="150">
        <f>IF(N1078="snížená",J1078,0)</f>
        <v>0</v>
      </c>
      <c r="BG1078" s="150">
        <f>IF(N1078="zákl. přenesená",J1078,0)</f>
        <v>0</v>
      </c>
      <c r="BH1078" s="150">
        <f>IF(N1078="sníž. přenesená",J1078,0)</f>
        <v>0</v>
      </c>
      <c r="BI1078" s="150">
        <f>IF(N1078="nulová",J1078,0)</f>
        <v>0</v>
      </c>
      <c r="BJ1078" s="17" t="s">
        <v>84</v>
      </c>
      <c r="BK1078" s="150">
        <f>ROUND(I1078*H1078,2)</f>
        <v>0</v>
      </c>
      <c r="BL1078" s="17" t="s">
        <v>193</v>
      </c>
      <c r="BM1078" s="149" t="s">
        <v>3200</v>
      </c>
    </row>
    <row r="1079" spans="2:65" s="12" customFormat="1" ht="11.25">
      <c r="B1079" s="155"/>
      <c r="D1079" s="151" t="s">
        <v>197</v>
      </c>
      <c r="E1079" s="156" t="s">
        <v>1</v>
      </c>
      <c r="F1079" s="157" t="s">
        <v>379</v>
      </c>
      <c r="H1079" s="156" t="s">
        <v>1</v>
      </c>
      <c r="I1079" s="158"/>
      <c r="L1079" s="155"/>
      <c r="M1079" s="159"/>
      <c r="T1079" s="160"/>
      <c r="AT1079" s="156" t="s">
        <v>197</v>
      </c>
      <c r="AU1079" s="156" t="s">
        <v>84</v>
      </c>
      <c r="AV1079" s="12" t="s">
        <v>80</v>
      </c>
      <c r="AW1079" s="12" t="s">
        <v>30</v>
      </c>
      <c r="AX1079" s="12" t="s">
        <v>73</v>
      </c>
      <c r="AY1079" s="156" t="s">
        <v>187</v>
      </c>
    </row>
    <row r="1080" spans="2:65" s="12" customFormat="1" ht="11.25">
      <c r="B1080" s="155"/>
      <c r="D1080" s="151" t="s">
        <v>197</v>
      </c>
      <c r="E1080" s="156" t="s">
        <v>1</v>
      </c>
      <c r="F1080" s="157" t="s">
        <v>632</v>
      </c>
      <c r="H1080" s="156" t="s">
        <v>1</v>
      </c>
      <c r="I1080" s="158"/>
      <c r="L1080" s="155"/>
      <c r="M1080" s="159"/>
      <c r="T1080" s="160"/>
      <c r="AT1080" s="156" t="s">
        <v>197</v>
      </c>
      <c r="AU1080" s="156" t="s">
        <v>84</v>
      </c>
      <c r="AV1080" s="12" t="s">
        <v>80</v>
      </c>
      <c r="AW1080" s="12" t="s">
        <v>30</v>
      </c>
      <c r="AX1080" s="12" t="s">
        <v>73</v>
      </c>
      <c r="AY1080" s="156" t="s">
        <v>187</v>
      </c>
    </row>
    <row r="1081" spans="2:65" s="13" customFormat="1" ht="11.25">
      <c r="B1081" s="161"/>
      <c r="D1081" s="151" t="s">
        <v>197</v>
      </c>
      <c r="E1081" s="162" t="s">
        <v>1</v>
      </c>
      <c r="F1081" s="163" t="s">
        <v>1096</v>
      </c>
      <c r="H1081" s="164">
        <v>2.2000000000000002</v>
      </c>
      <c r="I1081" s="165"/>
      <c r="L1081" s="161"/>
      <c r="M1081" s="166"/>
      <c r="T1081" s="167"/>
      <c r="AT1081" s="162" t="s">
        <v>197</v>
      </c>
      <c r="AU1081" s="162" t="s">
        <v>84</v>
      </c>
      <c r="AV1081" s="13" t="s">
        <v>84</v>
      </c>
      <c r="AW1081" s="13" t="s">
        <v>30</v>
      </c>
      <c r="AX1081" s="13" t="s">
        <v>73</v>
      </c>
      <c r="AY1081" s="162" t="s">
        <v>187</v>
      </c>
    </row>
    <row r="1082" spans="2:65" s="14" customFormat="1" ht="11.25">
      <c r="B1082" s="168"/>
      <c r="D1082" s="151" t="s">
        <v>197</v>
      </c>
      <c r="E1082" s="169" t="s">
        <v>1</v>
      </c>
      <c r="F1082" s="170" t="s">
        <v>202</v>
      </c>
      <c r="H1082" s="171">
        <v>2.2000000000000002</v>
      </c>
      <c r="I1082" s="172"/>
      <c r="L1082" s="168"/>
      <c r="M1082" s="173"/>
      <c r="T1082" s="174"/>
      <c r="AT1082" s="169" t="s">
        <v>197</v>
      </c>
      <c r="AU1082" s="169" t="s">
        <v>84</v>
      </c>
      <c r="AV1082" s="14" t="s">
        <v>193</v>
      </c>
      <c r="AW1082" s="14" t="s">
        <v>30</v>
      </c>
      <c r="AX1082" s="14" t="s">
        <v>80</v>
      </c>
      <c r="AY1082" s="169" t="s">
        <v>187</v>
      </c>
    </row>
    <row r="1083" spans="2:65" s="1" customFormat="1" ht="24.2" customHeight="1">
      <c r="B1083" s="32"/>
      <c r="C1083" s="137" t="s">
        <v>1097</v>
      </c>
      <c r="D1083" s="137" t="s">
        <v>189</v>
      </c>
      <c r="E1083" s="138" t="s">
        <v>1098</v>
      </c>
      <c r="F1083" s="139" t="s">
        <v>1099</v>
      </c>
      <c r="G1083" s="140" t="s">
        <v>192</v>
      </c>
      <c r="H1083" s="141">
        <v>6.8250000000000002</v>
      </c>
      <c r="I1083" s="142"/>
      <c r="J1083" s="143">
        <f>ROUND(I1083*H1083,2)</f>
        <v>0</v>
      </c>
      <c r="K1083" s="144"/>
      <c r="L1083" s="32"/>
      <c r="M1083" s="145" t="s">
        <v>1</v>
      </c>
      <c r="N1083" s="146" t="s">
        <v>39</v>
      </c>
      <c r="P1083" s="147">
        <f>O1083*H1083</f>
        <v>0</v>
      </c>
      <c r="Q1083" s="147">
        <v>0</v>
      </c>
      <c r="R1083" s="147">
        <f>Q1083*H1083</f>
        <v>0</v>
      </c>
      <c r="S1083" s="147">
        <v>0</v>
      </c>
      <c r="T1083" s="148">
        <f>S1083*H1083</f>
        <v>0</v>
      </c>
      <c r="AR1083" s="149" t="s">
        <v>193</v>
      </c>
      <c r="AT1083" s="149" t="s">
        <v>189</v>
      </c>
      <c r="AU1083" s="149" t="s">
        <v>84</v>
      </c>
      <c r="AY1083" s="17" t="s">
        <v>187</v>
      </c>
      <c r="BE1083" s="150">
        <f>IF(N1083="základní",J1083,0)</f>
        <v>0</v>
      </c>
      <c r="BF1083" s="150">
        <f>IF(N1083="snížená",J1083,0)</f>
        <v>0</v>
      </c>
      <c r="BG1083" s="150">
        <f>IF(N1083="zákl. přenesená",J1083,0)</f>
        <v>0</v>
      </c>
      <c r="BH1083" s="150">
        <f>IF(N1083="sníž. přenesená",J1083,0)</f>
        <v>0</v>
      </c>
      <c r="BI1083" s="150">
        <f>IF(N1083="nulová",J1083,0)</f>
        <v>0</v>
      </c>
      <c r="BJ1083" s="17" t="s">
        <v>84</v>
      </c>
      <c r="BK1083" s="150">
        <f>ROUND(I1083*H1083,2)</f>
        <v>0</v>
      </c>
      <c r="BL1083" s="17" t="s">
        <v>193</v>
      </c>
      <c r="BM1083" s="149" t="s">
        <v>3201</v>
      </c>
    </row>
    <row r="1084" spans="2:65" s="1" customFormat="1" ht="39">
      <c r="B1084" s="32"/>
      <c r="D1084" s="151" t="s">
        <v>195</v>
      </c>
      <c r="F1084" s="152" t="s">
        <v>1101</v>
      </c>
      <c r="I1084" s="153"/>
      <c r="L1084" s="32"/>
      <c r="M1084" s="154"/>
      <c r="T1084" s="56"/>
      <c r="AT1084" s="17" t="s">
        <v>195</v>
      </c>
      <c r="AU1084" s="17" t="s">
        <v>84</v>
      </c>
    </row>
    <row r="1085" spans="2:65" s="12" customFormat="1" ht="11.25">
      <c r="B1085" s="155"/>
      <c r="D1085" s="151" t="s">
        <v>197</v>
      </c>
      <c r="E1085" s="156" t="s">
        <v>1</v>
      </c>
      <c r="F1085" s="157" t="s">
        <v>379</v>
      </c>
      <c r="H1085" s="156" t="s">
        <v>1</v>
      </c>
      <c r="I1085" s="158"/>
      <c r="L1085" s="155"/>
      <c r="M1085" s="159"/>
      <c r="T1085" s="160"/>
      <c r="AT1085" s="156" t="s">
        <v>197</v>
      </c>
      <c r="AU1085" s="156" t="s">
        <v>84</v>
      </c>
      <c r="AV1085" s="12" t="s">
        <v>80</v>
      </c>
      <c r="AW1085" s="12" t="s">
        <v>30</v>
      </c>
      <c r="AX1085" s="12" t="s">
        <v>73</v>
      </c>
      <c r="AY1085" s="156" t="s">
        <v>187</v>
      </c>
    </row>
    <row r="1086" spans="2:65" s="12" customFormat="1" ht="11.25">
      <c r="B1086" s="155"/>
      <c r="D1086" s="151" t="s">
        <v>197</v>
      </c>
      <c r="E1086" s="156" t="s">
        <v>1</v>
      </c>
      <c r="F1086" s="157" t="s">
        <v>1102</v>
      </c>
      <c r="H1086" s="156" t="s">
        <v>1</v>
      </c>
      <c r="I1086" s="158"/>
      <c r="L1086" s="155"/>
      <c r="M1086" s="159"/>
      <c r="T1086" s="160"/>
      <c r="AT1086" s="156" t="s">
        <v>197</v>
      </c>
      <c r="AU1086" s="156" t="s">
        <v>84</v>
      </c>
      <c r="AV1086" s="12" t="s">
        <v>80</v>
      </c>
      <c r="AW1086" s="12" t="s">
        <v>30</v>
      </c>
      <c r="AX1086" s="12" t="s">
        <v>73</v>
      </c>
      <c r="AY1086" s="156" t="s">
        <v>187</v>
      </c>
    </row>
    <row r="1087" spans="2:65" s="13" customFormat="1" ht="11.25">
      <c r="B1087" s="161"/>
      <c r="D1087" s="151" t="s">
        <v>197</v>
      </c>
      <c r="E1087" s="162" t="s">
        <v>1</v>
      </c>
      <c r="F1087" s="163" t="s">
        <v>1103</v>
      </c>
      <c r="H1087" s="164">
        <v>6.2</v>
      </c>
      <c r="I1087" s="165"/>
      <c r="L1087" s="161"/>
      <c r="M1087" s="166"/>
      <c r="T1087" s="167"/>
      <c r="AT1087" s="162" t="s">
        <v>197</v>
      </c>
      <c r="AU1087" s="162" t="s">
        <v>84</v>
      </c>
      <c r="AV1087" s="13" t="s">
        <v>84</v>
      </c>
      <c r="AW1087" s="13" t="s">
        <v>30</v>
      </c>
      <c r="AX1087" s="13" t="s">
        <v>73</v>
      </c>
      <c r="AY1087" s="162" t="s">
        <v>187</v>
      </c>
    </row>
    <row r="1088" spans="2:65" s="13" customFormat="1" ht="11.25">
      <c r="B1088" s="161"/>
      <c r="D1088" s="151" t="s">
        <v>197</v>
      </c>
      <c r="E1088" s="162" t="s">
        <v>1</v>
      </c>
      <c r="F1088" s="163" t="s">
        <v>1104</v>
      </c>
      <c r="H1088" s="164">
        <v>0.625</v>
      </c>
      <c r="I1088" s="165"/>
      <c r="L1088" s="161"/>
      <c r="M1088" s="166"/>
      <c r="T1088" s="167"/>
      <c r="AT1088" s="162" t="s">
        <v>197</v>
      </c>
      <c r="AU1088" s="162" t="s">
        <v>84</v>
      </c>
      <c r="AV1088" s="13" t="s">
        <v>84</v>
      </c>
      <c r="AW1088" s="13" t="s">
        <v>30</v>
      </c>
      <c r="AX1088" s="13" t="s">
        <v>73</v>
      </c>
      <c r="AY1088" s="162" t="s">
        <v>187</v>
      </c>
    </row>
    <row r="1089" spans="2:65" s="14" customFormat="1" ht="11.25">
      <c r="B1089" s="168"/>
      <c r="D1089" s="151" t="s">
        <v>197</v>
      </c>
      <c r="E1089" s="169" t="s">
        <v>1</v>
      </c>
      <c r="F1089" s="170" t="s">
        <v>202</v>
      </c>
      <c r="H1089" s="171">
        <v>6.8250000000000002</v>
      </c>
      <c r="I1089" s="172"/>
      <c r="L1089" s="168"/>
      <c r="M1089" s="173"/>
      <c r="T1089" s="174"/>
      <c r="AT1089" s="169" t="s">
        <v>197</v>
      </c>
      <c r="AU1089" s="169" t="s">
        <v>84</v>
      </c>
      <c r="AV1089" s="14" t="s">
        <v>193</v>
      </c>
      <c r="AW1089" s="14" t="s">
        <v>30</v>
      </c>
      <c r="AX1089" s="14" t="s">
        <v>80</v>
      </c>
      <c r="AY1089" s="169" t="s">
        <v>187</v>
      </c>
    </row>
    <row r="1090" spans="2:65" s="1" customFormat="1" ht="24.2" customHeight="1">
      <c r="B1090" s="32"/>
      <c r="C1090" s="137" t="s">
        <v>1105</v>
      </c>
      <c r="D1090" s="137" t="s">
        <v>189</v>
      </c>
      <c r="E1090" s="138" t="s">
        <v>1106</v>
      </c>
      <c r="F1090" s="139" t="s">
        <v>1107</v>
      </c>
      <c r="G1090" s="140" t="s">
        <v>245</v>
      </c>
      <c r="H1090" s="141">
        <v>2.46</v>
      </c>
      <c r="I1090" s="142"/>
      <c r="J1090" s="143">
        <f>ROUND(I1090*H1090,2)</f>
        <v>0</v>
      </c>
      <c r="K1090" s="144"/>
      <c r="L1090" s="32"/>
      <c r="M1090" s="145" t="s">
        <v>1</v>
      </c>
      <c r="N1090" s="146" t="s">
        <v>39</v>
      </c>
      <c r="P1090" s="147">
        <f>O1090*H1090</f>
        <v>0</v>
      </c>
      <c r="Q1090" s="147">
        <v>0</v>
      </c>
      <c r="R1090" s="147">
        <f>Q1090*H1090</f>
        <v>0</v>
      </c>
      <c r="S1090" s="147">
        <v>0</v>
      </c>
      <c r="T1090" s="148">
        <f>S1090*H1090</f>
        <v>0</v>
      </c>
      <c r="AR1090" s="149" t="s">
        <v>193</v>
      </c>
      <c r="AT1090" s="149" t="s">
        <v>189</v>
      </c>
      <c r="AU1090" s="149" t="s">
        <v>84</v>
      </c>
      <c r="AY1090" s="17" t="s">
        <v>187</v>
      </c>
      <c r="BE1090" s="150">
        <f>IF(N1090="základní",J1090,0)</f>
        <v>0</v>
      </c>
      <c r="BF1090" s="150">
        <f>IF(N1090="snížená",J1090,0)</f>
        <v>0</v>
      </c>
      <c r="BG1090" s="150">
        <f>IF(N1090="zákl. přenesená",J1090,0)</f>
        <v>0</v>
      </c>
      <c r="BH1090" s="150">
        <f>IF(N1090="sníž. přenesená",J1090,0)</f>
        <v>0</v>
      </c>
      <c r="BI1090" s="150">
        <f>IF(N1090="nulová",J1090,0)</f>
        <v>0</v>
      </c>
      <c r="BJ1090" s="17" t="s">
        <v>84</v>
      </c>
      <c r="BK1090" s="150">
        <f>ROUND(I1090*H1090,2)</f>
        <v>0</v>
      </c>
      <c r="BL1090" s="17" t="s">
        <v>193</v>
      </c>
      <c r="BM1090" s="149" t="s">
        <v>3202</v>
      </c>
    </row>
    <row r="1091" spans="2:65" s="12" customFormat="1" ht="11.25">
      <c r="B1091" s="155"/>
      <c r="D1091" s="151" t="s">
        <v>197</v>
      </c>
      <c r="E1091" s="156" t="s">
        <v>1</v>
      </c>
      <c r="F1091" s="157" t="s">
        <v>379</v>
      </c>
      <c r="H1091" s="156" t="s">
        <v>1</v>
      </c>
      <c r="I1091" s="158"/>
      <c r="L1091" s="155"/>
      <c r="M1091" s="159"/>
      <c r="T1091" s="160"/>
      <c r="AT1091" s="156" t="s">
        <v>197</v>
      </c>
      <c r="AU1091" s="156" t="s">
        <v>84</v>
      </c>
      <c r="AV1091" s="12" t="s">
        <v>80</v>
      </c>
      <c r="AW1091" s="12" t="s">
        <v>30</v>
      </c>
      <c r="AX1091" s="12" t="s">
        <v>73</v>
      </c>
      <c r="AY1091" s="156" t="s">
        <v>187</v>
      </c>
    </row>
    <row r="1092" spans="2:65" s="13" customFormat="1" ht="11.25">
      <c r="B1092" s="161"/>
      <c r="D1092" s="151" t="s">
        <v>197</v>
      </c>
      <c r="E1092" s="162" t="s">
        <v>1</v>
      </c>
      <c r="F1092" s="163" t="s">
        <v>1109</v>
      </c>
      <c r="H1092" s="164">
        <v>2.46</v>
      </c>
      <c r="I1092" s="165"/>
      <c r="L1092" s="161"/>
      <c r="M1092" s="166"/>
      <c r="T1092" s="167"/>
      <c r="AT1092" s="162" t="s">
        <v>197</v>
      </c>
      <c r="AU1092" s="162" t="s">
        <v>84</v>
      </c>
      <c r="AV1092" s="13" t="s">
        <v>84</v>
      </c>
      <c r="AW1092" s="13" t="s">
        <v>30</v>
      </c>
      <c r="AX1092" s="13" t="s">
        <v>73</v>
      </c>
      <c r="AY1092" s="162" t="s">
        <v>187</v>
      </c>
    </row>
    <row r="1093" spans="2:65" s="14" customFormat="1" ht="11.25">
      <c r="B1093" s="168"/>
      <c r="D1093" s="151" t="s">
        <v>197</v>
      </c>
      <c r="E1093" s="169" t="s">
        <v>1</v>
      </c>
      <c r="F1093" s="170" t="s">
        <v>202</v>
      </c>
      <c r="H1093" s="171">
        <v>2.46</v>
      </c>
      <c r="I1093" s="172"/>
      <c r="L1093" s="168"/>
      <c r="M1093" s="173"/>
      <c r="T1093" s="174"/>
      <c r="AT1093" s="169" t="s">
        <v>197</v>
      </c>
      <c r="AU1093" s="169" t="s">
        <v>84</v>
      </c>
      <c r="AV1093" s="14" t="s">
        <v>193</v>
      </c>
      <c r="AW1093" s="14" t="s">
        <v>30</v>
      </c>
      <c r="AX1093" s="14" t="s">
        <v>80</v>
      </c>
      <c r="AY1093" s="169" t="s">
        <v>187</v>
      </c>
    </row>
    <row r="1094" spans="2:65" s="1" customFormat="1" ht="37.9" customHeight="1">
      <c r="B1094" s="32"/>
      <c r="C1094" s="137" t="s">
        <v>1110</v>
      </c>
      <c r="D1094" s="137" t="s">
        <v>189</v>
      </c>
      <c r="E1094" s="138" t="s">
        <v>1111</v>
      </c>
      <c r="F1094" s="139" t="s">
        <v>1112</v>
      </c>
      <c r="G1094" s="140" t="s">
        <v>245</v>
      </c>
      <c r="H1094" s="141">
        <v>191.19</v>
      </c>
      <c r="I1094" s="142"/>
      <c r="J1094" s="143">
        <f>ROUND(I1094*H1094,2)</f>
        <v>0</v>
      </c>
      <c r="K1094" s="144"/>
      <c r="L1094" s="32"/>
      <c r="M1094" s="145" t="s">
        <v>1</v>
      </c>
      <c r="N1094" s="146" t="s">
        <v>39</v>
      </c>
      <c r="P1094" s="147">
        <f>O1094*H1094</f>
        <v>0</v>
      </c>
      <c r="Q1094" s="147">
        <v>0</v>
      </c>
      <c r="R1094" s="147">
        <f>Q1094*H1094</f>
        <v>0</v>
      </c>
      <c r="S1094" s="147">
        <v>0</v>
      </c>
      <c r="T1094" s="148">
        <f>S1094*H1094</f>
        <v>0</v>
      </c>
      <c r="AR1094" s="149" t="s">
        <v>193</v>
      </c>
      <c r="AT1094" s="149" t="s">
        <v>189</v>
      </c>
      <c r="AU1094" s="149" t="s">
        <v>84</v>
      </c>
      <c r="AY1094" s="17" t="s">
        <v>187</v>
      </c>
      <c r="BE1094" s="150">
        <f>IF(N1094="základní",J1094,0)</f>
        <v>0</v>
      </c>
      <c r="BF1094" s="150">
        <f>IF(N1094="snížená",J1094,0)</f>
        <v>0</v>
      </c>
      <c r="BG1094" s="150">
        <f>IF(N1094="zákl. přenesená",J1094,0)</f>
        <v>0</v>
      </c>
      <c r="BH1094" s="150">
        <f>IF(N1094="sníž. přenesená",J1094,0)</f>
        <v>0</v>
      </c>
      <c r="BI1094" s="150">
        <f>IF(N1094="nulová",J1094,0)</f>
        <v>0</v>
      </c>
      <c r="BJ1094" s="17" t="s">
        <v>84</v>
      </c>
      <c r="BK1094" s="150">
        <f>ROUND(I1094*H1094,2)</f>
        <v>0</v>
      </c>
      <c r="BL1094" s="17" t="s">
        <v>193</v>
      </c>
      <c r="BM1094" s="149" t="s">
        <v>3203</v>
      </c>
    </row>
    <row r="1095" spans="2:65" s="12" customFormat="1" ht="11.25">
      <c r="B1095" s="155"/>
      <c r="D1095" s="151" t="s">
        <v>197</v>
      </c>
      <c r="E1095" s="156" t="s">
        <v>1</v>
      </c>
      <c r="F1095" s="157" t="s">
        <v>379</v>
      </c>
      <c r="H1095" s="156" t="s">
        <v>1</v>
      </c>
      <c r="I1095" s="158"/>
      <c r="L1095" s="155"/>
      <c r="M1095" s="159"/>
      <c r="T1095" s="160"/>
      <c r="AT1095" s="156" t="s">
        <v>197</v>
      </c>
      <c r="AU1095" s="156" t="s">
        <v>84</v>
      </c>
      <c r="AV1095" s="12" t="s">
        <v>80</v>
      </c>
      <c r="AW1095" s="12" t="s">
        <v>30</v>
      </c>
      <c r="AX1095" s="12" t="s">
        <v>73</v>
      </c>
      <c r="AY1095" s="156" t="s">
        <v>187</v>
      </c>
    </row>
    <row r="1096" spans="2:65" s="12" customFormat="1" ht="11.25">
      <c r="B1096" s="155"/>
      <c r="D1096" s="151" t="s">
        <v>197</v>
      </c>
      <c r="E1096" s="156" t="s">
        <v>1</v>
      </c>
      <c r="F1096" s="157" t="s">
        <v>632</v>
      </c>
      <c r="H1096" s="156" t="s">
        <v>1</v>
      </c>
      <c r="I1096" s="158"/>
      <c r="L1096" s="155"/>
      <c r="M1096" s="159"/>
      <c r="T1096" s="160"/>
      <c r="AT1096" s="156" t="s">
        <v>197</v>
      </c>
      <c r="AU1096" s="156" t="s">
        <v>84</v>
      </c>
      <c r="AV1096" s="12" t="s">
        <v>80</v>
      </c>
      <c r="AW1096" s="12" t="s">
        <v>30</v>
      </c>
      <c r="AX1096" s="12" t="s">
        <v>73</v>
      </c>
      <c r="AY1096" s="156" t="s">
        <v>187</v>
      </c>
    </row>
    <row r="1097" spans="2:65" s="13" customFormat="1" ht="11.25">
      <c r="B1097" s="161"/>
      <c r="D1097" s="151" t="s">
        <v>197</v>
      </c>
      <c r="E1097" s="162" t="s">
        <v>1</v>
      </c>
      <c r="F1097" s="163" t="s">
        <v>1114</v>
      </c>
      <c r="H1097" s="164">
        <v>191.19</v>
      </c>
      <c r="I1097" s="165"/>
      <c r="L1097" s="161"/>
      <c r="M1097" s="166"/>
      <c r="T1097" s="167"/>
      <c r="AT1097" s="162" t="s">
        <v>197</v>
      </c>
      <c r="AU1097" s="162" t="s">
        <v>84</v>
      </c>
      <c r="AV1097" s="13" t="s">
        <v>84</v>
      </c>
      <c r="AW1097" s="13" t="s">
        <v>30</v>
      </c>
      <c r="AX1097" s="13" t="s">
        <v>73</v>
      </c>
      <c r="AY1097" s="162" t="s">
        <v>187</v>
      </c>
    </row>
    <row r="1098" spans="2:65" s="14" customFormat="1" ht="11.25">
      <c r="B1098" s="168"/>
      <c r="D1098" s="151" t="s">
        <v>197</v>
      </c>
      <c r="E1098" s="169" t="s">
        <v>1</v>
      </c>
      <c r="F1098" s="170" t="s">
        <v>202</v>
      </c>
      <c r="H1098" s="171">
        <v>191.19</v>
      </c>
      <c r="I1098" s="172"/>
      <c r="L1098" s="168"/>
      <c r="M1098" s="173"/>
      <c r="T1098" s="174"/>
      <c r="AT1098" s="169" t="s">
        <v>197</v>
      </c>
      <c r="AU1098" s="169" t="s">
        <v>84</v>
      </c>
      <c r="AV1098" s="14" t="s">
        <v>193</v>
      </c>
      <c r="AW1098" s="14" t="s">
        <v>30</v>
      </c>
      <c r="AX1098" s="14" t="s">
        <v>80</v>
      </c>
      <c r="AY1098" s="169" t="s">
        <v>187</v>
      </c>
    </row>
    <row r="1099" spans="2:65" s="1" customFormat="1" ht="24.2" customHeight="1">
      <c r="B1099" s="32"/>
      <c r="C1099" s="137" t="s">
        <v>1115</v>
      </c>
      <c r="D1099" s="137" t="s">
        <v>189</v>
      </c>
      <c r="E1099" s="138" t="s">
        <v>1116</v>
      </c>
      <c r="F1099" s="139" t="s">
        <v>1117</v>
      </c>
      <c r="G1099" s="140" t="s">
        <v>192</v>
      </c>
      <c r="H1099" s="141">
        <v>1.506</v>
      </c>
      <c r="I1099" s="142"/>
      <c r="J1099" s="143">
        <f>ROUND(I1099*H1099,2)</f>
        <v>0</v>
      </c>
      <c r="K1099" s="144"/>
      <c r="L1099" s="32"/>
      <c r="M1099" s="145" t="s">
        <v>1</v>
      </c>
      <c r="N1099" s="146" t="s">
        <v>39</v>
      </c>
      <c r="P1099" s="147">
        <f>O1099*H1099</f>
        <v>0</v>
      </c>
      <c r="Q1099" s="147">
        <v>0</v>
      </c>
      <c r="R1099" s="147">
        <f>Q1099*H1099</f>
        <v>0</v>
      </c>
      <c r="S1099" s="147">
        <v>0</v>
      </c>
      <c r="T1099" s="148">
        <f>S1099*H1099</f>
        <v>0</v>
      </c>
      <c r="AR1099" s="149" t="s">
        <v>193</v>
      </c>
      <c r="AT1099" s="149" t="s">
        <v>189</v>
      </c>
      <c r="AU1099" s="149" t="s">
        <v>84</v>
      </c>
      <c r="AY1099" s="17" t="s">
        <v>187</v>
      </c>
      <c r="BE1099" s="150">
        <f>IF(N1099="základní",J1099,0)</f>
        <v>0</v>
      </c>
      <c r="BF1099" s="150">
        <f>IF(N1099="snížená",J1099,0)</f>
        <v>0</v>
      </c>
      <c r="BG1099" s="150">
        <f>IF(N1099="zákl. přenesená",J1099,0)</f>
        <v>0</v>
      </c>
      <c r="BH1099" s="150">
        <f>IF(N1099="sníž. přenesená",J1099,0)</f>
        <v>0</v>
      </c>
      <c r="BI1099" s="150">
        <f>IF(N1099="nulová",J1099,0)</f>
        <v>0</v>
      </c>
      <c r="BJ1099" s="17" t="s">
        <v>84</v>
      </c>
      <c r="BK1099" s="150">
        <f>ROUND(I1099*H1099,2)</f>
        <v>0</v>
      </c>
      <c r="BL1099" s="17" t="s">
        <v>193</v>
      </c>
      <c r="BM1099" s="149" t="s">
        <v>3204</v>
      </c>
    </row>
    <row r="1100" spans="2:65" s="12" customFormat="1" ht="11.25">
      <c r="B1100" s="155"/>
      <c r="D1100" s="151" t="s">
        <v>197</v>
      </c>
      <c r="E1100" s="156" t="s">
        <v>1</v>
      </c>
      <c r="F1100" s="157" t="s">
        <v>379</v>
      </c>
      <c r="H1100" s="156" t="s">
        <v>1</v>
      </c>
      <c r="I1100" s="158"/>
      <c r="L1100" s="155"/>
      <c r="M1100" s="159"/>
      <c r="T1100" s="160"/>
      <c r="AT1100" s="156" t="s">
        <v>197</v>
      </c>
      <c r="AU1100" s="156" t="s">
        <v>84</v>
      </c>
      <c r="AV1100" s="12" t="s">
        <v>80</v>
      </c>
      <c r="AW1100" s="12" t="s">
        <v>30</v>
      </c>
      <c r="AX1100" s="12" t="s">
        <v>73</v>
      </c>
      <c r="AY1100" s="156" t="s">
        <v>187</v>
      </c>
    </row>
    <row r="1101" spans="2:65" s="12" customFormat="1" ht="11.25">
      <c r="B1101" s="155"/>
      <c r="D1101" s="151" t="s">
        <v>197</v>
      </c>
      <c r="E1101" s="156" t="s">
        <v>1</v>
      </c>
      <c r="F1101" s="157" t="s">
        <v>307</v>
      </c>
      <c r="H1101" s="156" t="s">
        <v>1</v>
      </c>
      <c r="I1101" s="158"/>
      <c r="L1101" s="155"/>
      <c r="M1101" s="159"/>
      <c r="T1101" s="160"/>
      <c r="AT1101" s="156" t="s">
        <v>197</v>
      </c>
      <c r="AU1101" s="156" t="s">
        <v>84</v>
      </c>
      <c r="AV1101" s="12" t="s">
        <v>80</v>
      </c>
      <c r="AW1101" s="12" t="s">
        <v>30</v>
      </c>
      <c r="AX1101" s="12" t="s">
        <v>73</v>
      </c>
      <c r="AY1101" s="156" t="s">
        <v>187</v>
      </c>
    </row>
    <row r="1102" spans="2:65" s="13" customFormat="1" ht="11.25">
      <c r="B1102" s="161"/>
      <c r="D1102" s="151" t="s">
        <v>197</v>
      </c>
      <c r="E1102" s="162" t="s">
        <v>1</v>
      </c>
      <c r="F1102" s="163" t="s">
        <v>1119</v>
      </c>
      <c r="H1102" s="164">
        <v>0.33400000000000002</v>
      </c>
      <c r="I1102" s="165"/>
      <c r="L1102" s="161"/>
      <c r="M1102" s="166"/>
      <c r="T1102" s="167"/>
      <c r="AT1102" s="162" t="s">
        <v>197</v>
      </c>
      <c r="AU1102" s="162" t="s">
        <v>84</v>
      </c>
      <c r="AV1102" s="13" t="s">
        <v>84</v>
      </c>
      <c r="AW1102" s="13" t="s">
        <v>30</v>
      </c>
      <c r="AX1102" s="13" t="s">
        <v>73</v>
      </c>
      <c r="AY1102" s="162" t="s">
        <v>187</v>
      </c>
    </row>
    <row r="1103" spans="2:65" s="13" customFormat="1" ht="11.25">
      <c r="B1103" s="161"/>
      <c r="D1103" s="151" t="s">
        <v>197</v>
      </c>
      <c r="E1103" s="162" t="s">
        <v>1</v>
      </c>
      <c r="F1103" s="163" t="s">
        <v>1120</v>
      </c>
      <c r="H1103" s="164">
        <v>0.29899999999999999</v>
      </c>
      <c r="I1103" s="165"/>
      <c r="L1103" s="161"/>
      <c r="M1103" s="166"/>
      <c r="T1103" s="167"/>
      <c r="AT1103" s="162" t="s">
        <v>197</v>
      </c>
      <c r="AU1103" s="162" t="s">
        <v>84</v>
      </c>
      <c r="AV1103" s="13" t="s">
        <v>84</v>
      </c>
      <c r="AW1103" s="13" t="s">
        <v>30</v>
      </c>
      <c r="AX1103" s="13" t="s">
        <v>73</v>
      </c>
      <c r="AY1103" s="162" t="s">
        <v>187</v>
      </c>
    </row>
    <row r="1104" spans="2:65" s="12" customFormat="1" ht="11.25">
      <c r="B1104" s="155"/>
      <c r="D1104" s="151" t="s">
        <v>197</v>
      </c>
      <c r="E1104" s="156" t="s">
        <v>1</v>
      </c>
      <c r="F1104" s="157" t="s">
        <v>311</v>
      </c>
      <c r="H1104" s="156" t="s">
        <v>1</v>
      </c>
      <c r="I1104" s="158"/>
      <c r="L1104" s="155"/>
      <c r="M1104" s="159"/>
      <c r="T1104" s="160"/>
      <c r="AT1104" s="156" t="s">
        <v>197</v>
      </c>
      <c r="AU1104" s="156" t="s">
        <v>84</v>
      </c>
      <c r="AV1104" s="12" t="s">
        <v>80</v>
      </c>
      <c r="AW1104" s="12" t="s">
        <v>30</v>
      </c>
      <c r="AX1104" s="12" t="s">
        <v>73</v>
      </c>
      <c r="AY1104" s="156" t="s">
        <v>187</v>
      </c>
    </row>
    <row r="1105" spans="2:65" s="13" customFormat="1" ht="11.25">
      <c r="B1105" s="161"/>
      <c r="D1105" s="151" t="s">
        <v>197</v>
      </c>
      <c r="E1105" s="162" t="s">
        <v>1</v>
      </c>
      <c r="F1105" s="163" t="s">
        <v>1119</v>
      </c>
      <c r="H1105" s="164">
        <v>0.33400000000000002</v>
      </c>
      <c r="I1105" s="165"/>
      <c r="L1105" s="161"/>
      <c r="M1105" s="166"/>
      <c r="T1105" s="167"/>
      <c r="AT1105" s="162" t="s">
        <v>197</v>
      </c>
      <c r="AU1105" s="162" t="s">
        <v>84</v>
      </c>
      <c r="AV1105" s="13" t="s">
        <v>84</v>
      </c>
      <c r="AW1105" s="13" t="s">
        <v>30</v>
      </c>
      <c r="AX1105" s="13" t="s">
        <v>73</v>
      </c>
      <c r="AY1105" s="162" t="s">
        <v>187</v>
      </c>
    </row>
    <row r="1106" spans="2:65" s="13" customFormat="1" ht="11.25">
      <c r="B1106" s="161"/>
      <c r="D1106" s="151" t="s">
        <v>197</v>
      </c>
      <c r="E1106" s="162" t="s">
        <v>1</v>
      </c>
      <c r="F1106" s="163" t="s">
        <v>1120</v>
      </c>
      <c r="H1106" s="164">
        <v>0.29899999999999999</v>
      </c>
      <c r="I1106" s="165"/>
      <c r="L1106" s="161"/>
      <c r="M1106" s="166"/>
      <c r="T1106" s="167"/>
      <c r="AT1106" s="162" t="s">
        <v>197</v>
      </c>
      <c r="AU1106" s="162" t="s">
        <v>84</v>
      </c>
      <c r="AV1106" s="13" t="s">
        <v>84</v>
      </c>
      <c r="AW1106" s="13" t="s">
        <v>30</v>
      </c>
      <c r="AX1106" s="13" t="s">
        <v>73</v>
      </c>
      <c r="AY1106" s="162" t="s">
        <v>187</v>
      </c>
    </row>
    <row r="1107" spans="2:65" s="13" customFormat="1" ht="11.25">
      <c r="B1107" s="161"/>
      <c r="D1107" s="151" t="s">
        <v>197</v>
      </c>
      <c r="E1107" s="162" t="s">
        <v>1</v>
      </c>
      <c r="F1107" s="163" t="s">
        <v>1121</v>
      </c>
      <c r="H1107" s="164">
        <v>0.24</v>
      </c>
      <c r="I1107" s="165"/>
      <c r="L1107" s="161"/>
      <c r="M1107" s="166"/>
      <c r="T1107" s="167"/>
      <c r="AT1107" s="162" t="s">
        <v>197</v>
      </c>
      <c r="AU1107" s="162" t="s">
        <v>84</v>
      </c>
      <c r="AV1107" s="13" t="s">
        <v>84</v>
      </c>
      <c r="AW1107" s="13" t="s">
        <v>30</v>
      </c>
      <c r="AX1107" s="13" t="s">
        <v>73</v>
      </c>
      <c r="AY1107" s="162" t="s">
        <v>187</v>
      </c>
    </row>
    <row r="1108" spans="2:65" s="14" customFormat="1" ht="11.25">
      <c r="B1108" s="168"/>
      <c r="D1108" s="151" t="s">
        <v>197</v>
      </c>
      <c r="E1108" s="169" t="s">
        <v>1</v>
      </c>
      <c r="F1108" s="170" t="s">
        <v>202</v>
      </c>
      <c r="H1108" s="171">
        <v>1.506</v>
      </c>
      <c r="I1108" s="172"/>
      <c r="L1108" s="168"/>
      <c r="M1108" s="173"/>
      <c r="T1108" s="174"/>
      <c r="AT1108" s="169" t="s">
        <v>197</v>
      </c>
      <c r="AU1108" s="169" t="s">
        <v>84</v>
      </c>
      <c r="AV1108" s="14" t="s">
        <v>193</v>
      </c>
      <c r="AW1108" s="14" t="s">
        <v>30</v>
      </c>
      <c r="AX1108" s="14" t="s">
        <v>80</v>
      </c>
      <c r="AY1108" s="169" t="s">
        <v>187</v>
      </c>
    </row>
    <row r="1109" spans="2:65" s="1" customFormat="1" ht="24.2" customHeight="1">
      <c r="B1109" s="32"/>
      <c r="C1109" s="137" t="s">
        <v>1122</v>
      </c>
      <c r="D1109" s="137" t="s">
        <v>189</v>
      </c>
      <c r="E1109" s="138" t="s">
        <v>1123</v>
      </c>
      <c r="F1109" s="139" t="s">
        <v>1124</v>
      </c>
      <c r="G1109" s="140" t="s">
        <v>192</v>
      </c>
      <c r="H1109" s="141">
        <v>0.73099999999999998</v>
      </c>
      <c r="I1109" s="142"/>
      <c r="J1109" s="143">
        <f>ROUND(I1109*H1109,2)</f>
        <v>0</v>
      </c>
      <c r="K1109" s="144"/>
      <c r="L1109" s="32"/>
      <c r="M1109" s="145" t="s">
        <v>1</v>
      </c>
      <c r="N1109" s="146" t="s">
        <v>39</v>
      </c>
      <c r="P1109" s="147">
        <f>O1109*H1109</f>
        <v>0</v>
      </c>
      <c r="Q1109" s="147">
        <v>0</v>
      </c>
      <c r="R1109" s="147">
        <f>Q1109*H1109</f>
        <v>0</v>
      </c>
      <c r="S1109" s="147">
        <v>0</v>
      </c>
      <c r="T1109" s="148">
        <f>S1109*H1109</f>
        <v>0</v>
      </c>
      <c r="AR1109" s="149" t="s">
        <v>193</v>
      </c>
      <c r="AT1109" s="149" t="s">
        <v>189</v>
      </c>
      <c r="AU1109" s="149" t="s">
        <v>84</v>
      </c>
      <c r="AY1109" s="17" t="s">
        <v>187</v>
      </c>
      <c r="BE1109" s="150">
        <f>IF(N1109="základní",J1109,0)</f>
        <v>0</v>
      </c>
      <c r="BF1109" s="150">
        <f>IF(N1109="snížená",J1109,0)</f>
        <v>0</v>
      </c>
      <c r="BG1109" s="150">
        <f>IF(N1109="zákl. přenesená",J1109,0)</f>
        <v>0</v>
      </c>
      <c r="BH1109" s="150">
        <f>IF(N1109="sníž. přenesená",J1109,0)</f>
        <v>0</v>
      </c>
      <c r="BI1109" s="150">
        <f>IF(N1109="nulová",J1109,0)</f>
        <v>0</v>
      </c>
      <c r="BJ1109" s="17" t="s">
        <v>84</v>
      </c>
      <c r="BK1109" s="150">
        <f>ROUND(I1109*H1109,2)</f>
        <v>0</v>
      </c>
      <c r="BL1109" s="17" t="s">
        <v>193</v>
      </c>
      <c r="BM1109" s="149" t="s">
        <v>3205</v>
      </c>
    </row>
    <row r="1110" spans="2:65" s="12" customFormat="1" ht="11.25">
      <c r="B1110" s="155"/>
      <c r="D1110" s="151" t="s">
        <v>197</v>
      </c>
      <c r="E1110" s="156" t="s">
        <v>1</v>
      </c>
      <c r="F1110" s="157" t="s">
        <v>379</v>
      </c>
      <c r="H1110" s="156" t="s">
        <v>1</v>
      </c>
      <c r="I1110" s="158"/>
      <c r="L1110" s="155"/>
      <c r="M1110" s="159"/>
      <c r="T1110" s="160"/>
      <c r="AT1110" s="156" t="s">
        <v>197</v>
      </c>
      <c r="AU1110" s="156" t="s">
        <v>84</v>
      </c>
      <c r="AV1110" s="12" t="s">
        <v>80</v>
      </c>
      <c r="AW1110" s="12" t="s">
        <v>30</v>
      </c>
      <c r="AX1110" s="12" t="s">
        <v>73</v>
      </c>
      <c r="AY1110" s="156" t="s">
        <v>187</v>
      </c>
    </row>
    <row r="1111" spans="2:65" s="12" customFormat="1" ht="11.25">
      <c r="B1111" s="155"/>
      <c r="D1111" s="151" t="s">
        <v>197</v>
      </c>
      <c r="E1111" s="156" t="s">
        <v>1</v>
      </c>
      <c r="F1111" s="157" t="s">
        <v>307</v>
      </c>
      <c r="H1111" s="156" t="s">
        <v>1</v>
      </c>
      <c r="I1111" s="158"/>
      <c r="L1111" s="155"/>
      <c r="M1111" s="159"/>
      <c r="T1111" s="160"/>
      <c r="AT1111" s="156" t="s">
        <v>197</v>
      </c>
      <c r="AU1111" s="156" t="s">
        <v>84</v>
      </c>
      <c r="AV1111" s="12" t="s">
        <v>80</v>
      </c>
      <c r="AW1111" s="12" t="s">
        <v>30</v>
      </c>
      <c r="AX1111" s="12" t="s">
        <v>73</v>
      </c>
      <c r="AY1111" s="156" t="s">
        <v>187</v>
      </c>
    </row>
    <row r="1112" spans="2:65" s="13" customFormat="1" ht="11.25">
      <c r="B1112" s="161"/>
      <c r="D1112" s="151" t="s">
        <v>197</v>
      </c>
      <c r="E1112" s="162" t="s">
        <v>1</v>
      </c>
      <c r="F1112" s="163" t="s">
        <v>1126</v>
      </c>
      <c r="H1112" s="164">
        <v>0.73099999999999998</v>
      </c>
      <c r="I1112" s="165"/>
      <c r="L1112" s="161"/>
      <c r="M1112" s="166"/>
      <c r="T1112" s="167"/>
      <c r="AT1112" s="162" t="s">
        <v>197</v>
      </c>
      <c r="AU1112" s="162" t="s">
        <v>84</v>
      </c>
      <c r="AV1112" s="13" t="s">
        <v>84</v>
      </c>
      <c r="AW1112" s="13" t="s">
        <v>30</v>
      </c>
      <c r="AX1112" s="13" t="s">
        <v>73</v>
      </c>
      <c r="AY1112" s="162" t="s">
        <v>187</v>
      </c>
    </row>
    <row r="1113" spans="2:65" s="14" customFormat="1" ht="11.25">
      <c r="B1113" s="168"/>
      <c r="D1113" s="151" t="s">
        <v>197</v>
      </c>
      <c r="E1113" s="169" t="s">
        <v>1</v>
      </c>
      <c r="F1113" s="170" t="s">
        <v>202</v>
      </c>
      <c r="H1113" s="171">
        <v>0.73099999999999998</v>
      </c>
      <c r="I1113" s="172"/>
      <c r="L1113" s="168"/>
      <c r="M1113" s="173"/>
      <c r="T1113" s="174"/>
      <c r="AT1113" s="169" t="s">
        <v>197</v>
      </c>
      <c r="AU1113" s="169" t="s">
        <v>84</v>
      </c>
      <c r="AV1113" s="14" t="s">
        <v>193</v>
      </c>
      <c r="AW1113" s="14" t="s">
        <v>30</v>
      </c>
      <c r="AX1113" s="14" t="s">
        <v>80</v>
      </c>
      <c r="AY1113" s="169" t="s">
        <v>187</v>
      </c>
    </row>
    <row r="1114" spans="2:65" s="1" customFormat="1" ht="33" customHeight="1">
      <c r="B1114" s="32"/>
      <c r="C1114" s="137" t="s">
        <v>1127</v>
      </c>
      <c r="D1114" s="137" t="s">
        <v>189</v>
      </c>
      <c r="E1114" s="138" t="s">
        <v>1128</v>
      </c>
      <c r="F1114" s="139" t="s">
        <v>1129</v>
      </c>
      <c r="G1114" s="140" t="s">
        <v>192</v>
      </c>
      <c r="H1114" s="141">
        <v>5.7359999999999998</v>
      </c>
      <c r="I1114" s="142"/>
      <c r="J1114" s="143">
        <f>ROUND(I1114*H1114,2)</f>
        <v>0</v>
      </c>
      <c r="K1114" s="144"/>
      <c r="L1114" s="32"/>
      <c r="M1114" s="145" t="s">
        <v>1</v>
      </c>
      <c r="N1114" s="146" t="s">
        <v>39</v>
      </c>
      <c r="P1114" s="147">
        <f>O1114*H1114</f>
        <v>0</v>
      </c>
      <c r="Q1114" s="147">
        <v>0</v>
      </c>
      <c r="R1114" s="147">
        <f>Q1114*H1114</f>
        <v>0</v>
      </c>
      <c r="S1114" s="147">
        <v>0</v>
      </c>
      <c r="T1114" s="148">
        <f>S1114*H1114</f>
        <v>0</v>
      </c>
      <c r="AR1114" s="149" t="s">
        <v>193</v>
      </c>
      <c r="AT1114" s="149" t="s">
        <v>189</v>
      </c>
      <c r="AU1114" s="149" t="s">
        <v>84</v>
      </c>
      <c r="AY1114" s="17" t="s">
        <v>187</v>
      </c>
      <c r="BE1114" s="150">
        <f>IF(N1114="základní",J1114,0)</f>
        <v>0</v>
      </c>
      <c r="BF1114" s="150">
        <f>IF(N1114="snížená",J1114,0)</f>
        <v>0</v>
      </c>
      <c r="BG1114" s="150">
        <f>IF(N1114="zákl. přenesená",J1114,0)</f>
        <v>0</v>
      </c>
      <c r="BH1114" s="150">
        <f>IF(N1114="sníž. přenesená",J1114,0)</f>
        <v>0</v>
      </c>
      <c r="BI1114" s="150">
        <f>IF(N1114="nulová",J1114,0)</f>
        <v>0</v>
      </c>
      <c r="BJ1114" s="17" t="s">
        <v>84</v>
      </c>
      <c r="BK1114" s="150">
        <f>ROUND(I1114*H1114,2)</f>
        <v>0</v>
      </c>
      <c r="BL1114" s="17" t="s">
        <v>193</v>
      </c>
      <c r="BM1114" s="149" t="s">
        <v>3206</v>
      </c>
    </row>
    <row r="1115" spans="2:65" s="12" customFormat="1" ht="11.25">
      <c r="B1115" s="155"/>
      <c r="D1115" s="151" t="s">
        <v>197</v>
      </c>
      <c r="E1115" s="156" t="s">
        <v>1</v>
      </c>
      <c r="F1115" s="157" t="s">
        <v>379</v>
      </c>
      <c r="H1115" s="156" t="s">
        <v>1</v>
      </c>
      <c r="I1115" s="158"/>
      <c r="L1115" s="155"/>
      <c r="M1115" s="159"/>
      <c r="T1115" s="160"/>
      <c r="AT1115" s="156" t="s">
        <v>197</v>
      </c>
      <c r="AU1115" s="156" t="s">
        <v>84</v>
      </c>
      <c r="AV1115" s="12" t="s">
        <v>80</v>
      </c>
      <c r="AW1115" s="12" t="s">
        <v>30</v>
      </c>
      <c r="AX1115" s="12" t="s">
        <v>73</v>
      </c>
      <c r="AY1115" s="156" t="s">
        <v>187</v>
      </c>
    </row>
    <row r="1116" spans="2:65" s="12" customFormat="1" ht="11.25">
      <c r="B1116" s="155"/>
      <c r="D1116" s="151" t="s">
        <v>197</v>
      </c>
      <c r="E1116" s="156" t="s">
        <v>1</v>
      </c>
      <c r="F1116" s="157" t="s">
        <v>632</v>
      </c>
      <c r="H1116" s="156" t="s">
        <v>1</v>
      </c>
      <c r="I1116" s="158"/>
      <c r="L1116" s="155"/>
      <c r="M1116" s="159"/>
      <c r="T1116" s="160"/>
      <c r="AT1116" s="156" t="s">
        <v>197</v>
      </c>
      <c r="AU1116" s="156" t="s">
        <v>84</v>
      </c>
      <c r="AV1116" s="12" t="s">
        <v>80</v>
      </c>
      <c r="AW1116" s="12" t="s">
        <v>30</v>
      </c>
      <c r="AX1116" s="12" t="s">
        <v>73</v>
      </c>
      <c r="AY1116" s="156" t="s">
        <v>187</v>
      </c>
    </row>
    <row r="1117" spans="2:65" s="13" customFormat="1" ht="11.25">
      <c r="B1117" s="161"/>
      <c r="D1117" s="151" t="s">
        <v>197</v>
      </c>
      <c r="E1117" s="162" t="s">
        <v>1</v>
      </c>
      <c r="F1117" s="163" t="s">
        <v>1131</v>
      </c>
      <c r="H1117" s="164">
        <v>5.7359999999999998</v>
      </c>
      <c r="I1117" s="165"/>
      <c r="L1117" s="161"/>
      <c r="M1117" s="166"/>
      <c r="T1117" s="167"/>
      <c r="AT1117" s="162" t="s">
        <v>197</v>
      </c>
      <c r="AU1117" s="162" t="s">
        <v>84</v>
      </c>
      <c r="AV1117" s="13" t="s">
        <v>84</v>
      </c>
      <c r="AW1117" s="13" t="s">
        <v>30</v>
      </c>
      <c r="AX1117" s="13" t="s">
        <v>73</v>
      </c>
      <c r="AY1117" s="162" t="s">
        <v>187</v>
      </c>
    </row>
    <row r="1118" spans="2:65" s="14" customFormat="1" ht="11.25">
      <c r="B1118" s="168"/>
      <c r="D1118" s="151" t="s">
        <v>197</v>
      </c>
      <c r="E1118" s="169" t="s">
        <v>1</v>
      </c>
      <c r="F1118" s="170" t="s">
        <v>202</v>
      </c>
      <c r="H1118" s="171">
        <v>5.7359999999999998</v>
      </c>
      <c r="I1118" s="172"/>
      <c r="L1118" s="168"/>
      <c r="M1118" s="173"/>
      <c r="T1118" s="174"/>
      <c r="AT1118" s="169" t="s">
        <v>197</v>
      </c>
      <c r="AU1118" s="169" t="s">
        <v>84</v>
      </c>
      <c r="AV1118" s="14" t="s">
        <v>193</v>
      </c>
      <c r="AW1118" s="14" t="s">
        <v>30</v>
      </c>
      <c r="AX1118" s="14" t="s">
        <v>80</v>
      </c>
      <c r="AY1118" s="169" t="s">
        <v>187</v>
      </c>
    </row>
    <row r="1119" spans="2:65" s="1" customFormat="1" ht="24.2" customHeight="1">
      <c r="B1119" s="32"/>
      <c r="C1119" s="137" t="s">
        <v>1132</v>
      </c>
      <c r="D1119" s="137" t="s">
        <v>189</v>
      </c>
      <c r="E1119" s="138" t="s">
        <v>1133</v>
      </c>
      <c r="F1119" s="139" t="s">
        <v>1134</v>
      </c>
      <c r="G1119" s="140" t="s">
        <v>192</v>
      </c>
      <c r="H1119" s="141">
        <v>117</v>
      </c>
      <c r="I1119" s="142"/>
      <c r="J1119" s="143">
        <f>ROUND(I1119*H1119,2)</f>
        <v>0</v>
      </c>
      <c r="K1119" s="144"/>
      <c r="L1119" s="32"/>
      <c r="M1119" s="145" t="s">
        <v>1</v>
      </c>
      <c r="N1119" s="146" t="s">
        <v>39</v>
      </c>
      <c r="P1119" s="147">
        <f>O1119*H1119</f>
        <v>0</v>
      </c>
      <c r="Q1119" s="147">
        <v>0</v>
      </c>
      <c r="R1119" s="147">
        <f>Q1119*H1119</f>
        <v>0</v>
      </c>
      <c r="S1119" s="147">
        <v>0</v>
      </c>
      <c r="T1119" s="148">
        <f>S1119*H1119</f>
        <v>0</v>
      </c>
      <c r="AR1119" s="149" t="s">
        <v>193</v>
      </c>
      <c r="AT1119" s="149" t="s">
        <v>189</v>
      </c>
      <c r="AU1119" s="149" t="s">
        <v>84</v>
      </c>
      <c r="AY1119" s="17" t="s">
        <v>187</v>
      </c>
      <c r="BE1119" s="150">
        <f>IF(N1119="základní",J1119,0)</f>
        <v>0</v>
      </c>
      <c r="BF1119" s="150">
        <f>IF(N1119="snížená",J1119,0)</f>
        <v>0</v>
      </c>
      <c r="BG1119" s="150">
        <f>IF(N1119="zákl. přenesená",J1119,0)</f>
        <v>0</v>
      </c>
      <c r="BH1119" s="150">
        <f>IF(N1119="sníž. přenesená",J1119,0)</f>
        <v>0</v>
      </c>
      <c r="BI1119" s="150">
        <f>IF(N1119="nulová",J1119,0)</f>
        <v>0</v>
      </c>
      <c r="BJ1119" s="17" t="s">
        <v>84</v>
      </c>
      <c r="BK1119" s="150">
        <f>ROUND(I1119*H1119,2)</f>
        <v>0</v>
      </c>
      <c r="BL1119" s="17" t="s">
        <v>193</v>
      </c>
      <c r="BM1119" s="149" t="s">
        <v>3207</v>
      </c>
    </row>
    <row r="1120" spans="2:65" s="12" customFormat="1" ht="11.25">
      <c r="B1120" s="155"/>
      <c r="D1120" s="151" t="s">
        <v>197</v>
      </c>
      <c r="E1120" s="156" t="s">
        <v>1</v>
      </c>
      <c r="F1120" s="157" t="s">
        <v>499</v>
      </c>
      <c r="H1120" s="156" t="s">
        <v>1</v>
      </c>
      <c r="I1120" s="158"/>
      <c r="L1120" s="155"/>
      <c r="M1120" s="159"/>
      <c r="T1120" s="160"/>
      <c r="AT1120" s="156" t="s">
        <v>197</v>
      </c>
      <c r="AU1120" s="156" t="s">
        <v>84</v>
      </c>
      <c r="AV1120" s="12" t="s">
        <v>80</v>
      </c>
      <c r="AW1120" s="12" t="s">
        <v>30</v>
      </c>
      <c r="AX1120" s="12" t="s">
        <v>73</v>
      </c>
      <c r="AY1120" s="156" t="s">
        <v>187</v>
      </c>
    </row>
    <row r="1121" spans="2:65" s="13" customFormat="1" ht="11.25">
      <c r="B1121" s="161"/>
      <c r="D1121" s="151" t="s">
        <v>197</v>
      </c>
      <c r="E1121" s="162" t="s">
        <v>1</v>
      </c>
      <c r="F1121" s="163" t="s">
        <v>1136</v>
      </c>
      <c r="H1121" s="164">
        <v>117</v>
      </c>
      <c r="I1121" s="165"/>
      <c r="L1121" s="161"/>
      <c r="M1121" s="166"/>
      <c r="T1121" s="167"/>
      <c r="AT1121" s="162" t="s">
        <v>197</v>
      </c>
      <c r="AU1121" s="162" t="s">
        <v>84</v>
      </c>
      <c r="AV1121" s="13" t="s">
        <v>84</v>
      </c>
      <c r="AW1121" s="13" t="s">
        <v>30</v>
      </c>
      <c r="AX1121" s="13" t="s">
        <v>73</v>
      </c>
      <c r="AY1121" s="162" t="s">
        <v>187</v>
      </c>
    </row>
    <row r="1122" spans="2:65" s="14" customFormat="1" ht="11.25">
      <c r="B1122" s="168"/>
      <c r="D1122" s="151" t="s">
        <v>197</v>
      </c>
      <c r="E1122" s="169" t="s">
        <v>1</v>
      </c>
      <c r="F1122" s="170" t="s">
        <v>202</v>
      </c>
      <c r="H1122" s="171">
        <v>117</v>
      </c>
      <c r="I1122" s="172"/>
      <c r="L1122" s="168"/>
      <c r="M1122" s="173"/>
      <c r="T1122" s="174"/>
      <c r="AT1122" s="169" t="s">
        <v>197</v>
      </c>
      <c r="AU1122" s="169" t="s">
        <v>84</v>
      </c>
      <c r="AV1122" s="14" t="s">
        <v>193</v>
      </c>
      <c r="AW1122" s="14" t="s">
        <v>30</v>
      </c>
      <c r="AX1122" s="14" t="s">
        <v>80</v>
      </c>
      <c r="AY1122" s="169" t="s">
        <v>187</v>
      </c>
    </row>
    <row r="1123" spans="2:65" s="1" customFormat="1" ht="49.15" customHeight="1">
      <c r="B1123" s="32"/>
      <c r="C1123" s="137" t="s">
        <v>1137</v>
      </c>
      <c r="D1123" s="137" t="s">
        <v>189</v>
      </c>
      <c r="E1123" s="138" t="s">
        <v>1138</v>
      </c>
      <c r="F1123" s="139" t="s">
        <v>1139</v>
      </c>
      <c r="G1123" s="140" t="s">
        <v>245</v>
      </c>
      <c r="H1123" s="141">
        <v>21.84</v>
      </c>
      <c r="I1123" s="142"/>
      <c r="J1123" s="143">
        <f>ROUND(I1123*H1123,2)</f>
        <v>0</v>
      </c>
      <c r="K1123" s="144"/>
      <c r="L1123" s="32"/>
      <c r="M1123" s="145" t="s">
        <v>1</v>
      </c>
      <c r="N1123" s="146" t="s">
        <v>39</v>
      </c>
      <c r="P1123" s="147">
        <f>O1123*H1123</f>
        <v>0</v>
      </c>
      <c r="Q1123" s="147">
        <v>0</v>
      </c>
      <c r="R1123" s="147">
        <f>Q1123*H1123</f>
        <v>0</v>
      </c>
      <c r="S1123" s="147">
        <v>0</v>
      </c>
      <c r="T1123" s="148">
        <f>S1123*H1123</f>
        <v>0</v>
      </c>
      <c r="AR1123" s="149" t="s">
        <v>193</v>
      </c>
      <c r="AT1123" s="149" t="s">
        <v>189</v>
      </c>
      <c r="AU1123" s="149" t="s">
        <v>84</v>
      </c>
      <c r="AY1123" s="17" t="s">
        <v>187</v>
      </c>
      <c r="BE1123" s="150">
        <f>IF(N1123="základní",J1123,0)</f>
        <v>0</v>
      </c>
      <c r="BF1123" s="150">
        <f>IF(N1123="snížená",J1123,0)</f>
        <v>0</v>
      </c>
      <c r="BG1123" s="150">
        <f>IF(N1123="zákl. přenesená",J1123,0)</f>
        <v>0</v>
      </c>
      <c r="BH1123" s="150">
        <f>IF(N1123="sníž. přenesená",J1123,0)</f>
        <v>0</v>
      </c>
      <c r="BI1123" s="150">
        <f>IF(N1123="nulová",J1123,0)</f>
        <v>0</v>
      </c>
      <c r="BJ1123" s="17" t="s">
        <v>84</v>
      </c>
      <c r="BK1123" s="150">
        <f>ROUND(I1123*H1123,2)</f>
        <v>0</v>
      </c>
      <c r="BL1123" s="17" t="s">
        <v>193</v>
      </c>
      <c r="BM1123" s="149" t="s">
        <v>3208</v>
      </c>
    </row>
    <row r="1124" spans="2:65" s="12" customFormat="1" ht="11.25">
      <c r="B1124" s="155"/>
      <c r="D1124" s="151" t="s">
        <v>197</v>
      </c>
      <c r="E1124" s="156" t="s">
        <v>1</v>
      </c>
      <c r="F1124" s="157" t="s">
        <v>379</v>
      </c>
      <c r="H1124" s="156" t="s">
        <v>1</v>
      </c>
      <c r="I1124" s="158"/>
      <c r="L1124" s="155"/>
      <c r="M1124" s="159"/>
      <c r="T1124" s="160"/>
      <c r="AT1124" s="156" t="s">
        <v>197</v>
      </c>
      <c r="AU1124" s="156" t="s">
        <v>84</v>
      </c>
      <c r="AV1124" s="12" t="s">
        <v>80</v>
      </c>
      <c r="AW1124" s="12" t="s">
        <v>30</v>
      </c>
      <c r="AX1124" s="12" t="s">
        <v>73</v>
      </c>
      <c r="AY1124" s="156" t="s">
        <v>187</v>
      </c>
    </row>
    <row r="1125" spans="2:65" s="12" customFormat="1" ht="11.25">
      <c r="B1125" s="155"/>
      <c r="D1125" s="151" t="s">
        <v>197</v>
      </c>
      <c r="E1125" s="156" t="s">
        <v>1</v>
      </c>
      <c r="F1125" s="157" t="s">
        <v>307</v>
      </c>
      <c r="H1125" s="156" t="s">
        <v>1</v>
      </c>
      <c r="I1125" s="158"/>
      <c r="L1125" s="155"/>
      <c r="M1125" s="159"/>
      <c r="T1125" s="160"/>
      <c r="AT1125" s="156" t="s">
        <v>197</v>
      </c>
      <c r="AU1125" s="156" t="s">
        <v>84</v>
      </c>
      <c r="AV1125" s="12" t="s">
        <v>80</v>
      </c>
      <c r="AW1125" s="12" t="s">
        <v>30</v>
      </c>
      <c r="AX1125" s="12" t="s">
        <v>73</v>
      </c>
      <c r="AY1125" s="156" t="s">
        <v>187</v>
      </c>
    </row>
    <row r="1126" spans="2:65" s="13" customFormat="1" ht="11.25">
      <c r="B1126" s="161"/>
      <c r="D1126" s="151" t="s">
        <v>197</v>
      </c>
      <c r="E1126" s="162" t="s">
        <v>1</v>
      </c>
      <c r="F1126" s="163" t="s">
        <v>624</v>
      </c>
      <c r="H1126" s="164">
        <v>3.96</v>
      </c>
      <c r="I1126" s="165"/>
      <c r="L1126" s="161"/>
      <c r="M1126" s="166"/>
      <c r="T1126" s="167"/>
      <c r="AT1126" s="162" t="s">
        <v>197</v>
      </c>
      <c r="AU1126" s="162" t="s">
        <v>84</v>
      </c>
      <c r="AV1126" s="13" t="s">
        <v>84</v>
      </c>
      <c r="AW1126" s="13" t="s">
        <v>30</v>
      </c>
      <c r="AX1126" s="13" t="s">
        <v>73</v>
      </c>
      <c r="AY1126" s="162" t="s">
        <v>187</v>
      </c>
    </row>
    <row r="1127" spans="2:65" s="13" customFormat="1" ht="11.25">
      <c r="B1127" s="161"/>
      <c r="D1127" s="151" t="s">
        <v>197</v>
      </c>
      <c r="E1127" s="162" t="s">
        <v>1</v>
      </c>
      <c r="F1127" s="163" t="s">
        <v>625</v>
      </c>
      <c r="H1127" s="164">
        <v>4.2</v>
      </c>
      <c r="I1127" s="165"/>
      <c r="L1127" s="161"/>
      <c r="M1127" s="166"/>
      <c r="T1127" s="167"/>
      <c r="AT1127" s="162" t="s">
        <v>197</v>
      </c>
      <c r="AU1127" s="162" t="s">
        <v>84</v>
      </c>
      <c r="AV1127" s="13" t="s">
        <v>84</v>
      </c>
      <c r="AW1127" s="13" t="s">
        <v>30</v>
      </c>
      <c r="AX1127" s="13" t="s">
        <v>73</v>
      </c>
      <c r="AY1127" s="162" t="s">
        <v>187</v>
      </c>
    </row>
    <row r="1128" spans="2:65" s="13" customFormat="1" ht="11.25">
      <c r="B1128" s="161"/>
      <c r="D1128" s="151" t="s">
        <v>197</v>
      </c>
      <c r="E1128" s="162" t="s">
        <v>1</v>
      </c>
      <c r="F1128" s="163" t="s">
        <v>626</v>
      </c>
      <c r="H1128" s="164">
        <v>1.8</v>
      </c>
      <c r="I1128" s="165"/>
      <c r="L1128" s="161"/>
      <c r="M1128" s="166"/>
      <c r="T1128" s="167"/>
      <c r="AT1128" s="162" t="s">
        <v>197</v>
      </c>
      <c r="AU1128" s="162" t="s">
        <v>84</v>
      </c>
      <c r="AV1128" s="13" t="s">
        <v>84</v>
      </c>
      <c r="AW1128" s="13" t="s">
        <v>30</v>
      </c>
      <c r="AX1128" s="13" t="s">
        <v>73</v>
      </c>
      <c r="AY1128" s="162" t="s">
        <v>187</v>
      </c>
    </row>
    <row r="1129" spans="2:65" s="13" customFormat="1" ht="11.25">
      <c r="B1129" s="161"/>
      <c r="D1129" s="151" t="s">
        <v>197</v>
      </c>
      <c r="E1129" s="162" t="s">
        <v>1</v>
      </c>
      <c r="F1129" s="163" t="s">
        <v>627</v>
      </c>
      <c r="H1129" s="164">
        <v>0.96</v>
      </c>
      <c r="I1129" s="165"/>
      <c r="L1129" s="161"/>
      <c r="M1129" s="166"/>
      <c r="T1129" s="167"/>
      <c r="AT1129" s="162" t="s">
        <v>197</v>
      </c>
      <c r="AU1129" s="162" t="s">
        <v>84</v>
      </c>
      <c r="AV1129" s="13" t="s">
        <v>84</v>
      </c>
      <c r="AW1129" s="13" t="s">
        <v>30</v>
      </c>
      <c r="AX1129" s="13" t="s">
        <v>73</v>
      </c>
      <c r="AY1129" s="162" t="s">
        <v>187</v>
      </c>
    </row>
    <row r="1130" spans="2:65" s="12" customFormat="1" ht="11.25">
      <c r="B1130" s="155"/>
      <c r="D1130" s="151" t="s">
        <v>197</v>
      </c>
      <c r="E1130" s="156" t="s">
        <v>1</v>
      </c>
      <c r="F1130" s="157" t="s">
        <v>311</v>
      </c>
      <c r="H1130" s="156" t="s">
        <v>1</v>
      </c>
      <c r="I1130" s="158"/>
      <c r="L1130" s="155"/>
      <c r="M1130" s="159"/>
      <c r="T1130" s="160"/>
      <c r="AT1130" s="156" t="s">
        <v>197</v>
      </c>
      <c r="AU1130" s="156" t="s">
        <v>84</v>
      </c>
      <c r="AV1130" s="12" t="s">
        <v>80</v>
      </c>
      <c r="AW1130" s="12" t="s">
        <v>30</v>
      </c>
      <c r="AX1130" s="12" t="s">
        <v>73</v>
      </c>
      <c r="AY1130" s="156" t="s">
        <v>187</v>
      </c>
    </row>
    <row r="1131" spans="2:65" s="13" customFormat="1" ht="11.25">
      <c r="B1131" s="161"/>
      <c r="D1131" s="151" t="s">
        <v>197</v>
      </c>
      <c r="E1131" s="162" t="s">
        <v>1</v>
      </c>
      <c r="F1131" s="163" t="s">
        <v>624</v>
      </c>
      <c r="H1131" s="164">
        <v>3.96</v>
      </c>
      <c r="I1131" s="165"/>
      <c r="L1131" s="161"/>
      <c r="M1131" s="166"/>
      <c r="T1131" s="167"/>
      <c r="AT1131" s="162" t="s">
        <v>197</v>
      </c>
      <c r="AU1131" s="162" t="s">
        <v>84</v>
      </c>
      <c r="AV1131" s="13" t="s">
        <v>84</v>
      </c>
      <c r="AW1131" s="13" t="s">
        <v>30</v>
      </c>
      <c r="AX1131" s="13" t="s">
        <v>73</v>
      </c>
      <c r="AY1131" s="162" t="s">
        <v>187</v>
      </c>
    </row>
    <row r="1132" spans="2:65" s="13" customFormat="1" ht="11.25">
      <c r="B1132" s="161"/>
      <c r="D1132" s="151" t="s">
        <v>197</v>
      </c>
      <c r="E1132" s="162" t="s">
        <v>1</v>
      </c>
      <c r="F1132" s="163" t="s">
        <v>625</v>
      </c>
      <c r="H1132" s="164">
        <v>4.2</v>
      </c>
      <c r="I1132" s="165"/>
      <c r="L1132" s="161"/>
      <c r="M1132" s="166"/>
      <c r="T1132" s="167"/>
      <c r="AT1132" s="162" t="s">
        <v>197</v>
      </c>
      <c r="AU1132" s="162" t="s">
        <v>84</v>
      </c>
      <c r="AV1132" s="13" t="s">
        <v>84</v>
      </c>
      <c r="AW1132" s="13" t="s">
        <v>30</v>
      </c>
      <c r="AX1132" s="13" t="s">
        <v>73</v>
      </c>
      <c r="AY1132" s="162" t="s">
        <v>187</v>
      </c>
    </row>
    <row r="1133" spans="2:65" s="13" customFormat="1" ht="11.25">
      <c r="B1133" s="161"/>
      <c r="D1133" s="151" t="s">
        <v>197</v>
      </c>
      <c r="E1133" s="162" t="s">
        <v>1</v>
      </c>
      <c r="F1133" s="163" t="s">
        <v>626</v>
      </c>
      <c r="H1133" s="164">
        <v>1.8</v>
      </c>
      <c r="I1133" s="165"/>
      <c r="L1133" s="161"/>
      <c r="M1133" s="166"/>
      <c r="T1133" s="167"/>
      <c r="AT1133" s="162" t="s">
        <v>197</v>
      </c>
      <c r="AU1133" s="162" t="s">
        <v>84</v>
      </c>
      <c r="AV1133" s="13" t="s">
        <v>84</v>
      </c>
      <c r="AW1133" s="13" t="s">
        <v>30</v>
      </c>
      <c r="AX1133" s="13" t="s">
        <v>73</v>
      </c>
      <c r="AY1133" s="162" t="s">
        <v>187</v>
      </c>
    </row>
    <row r="1134" spans="2:65" s="13" customFormat="1" ht="11.25">
      <c r="B1134" s="161"/>
      <c r="D1134" s="151" t="s">
        <v>197</v>
      </c>
      <c r="E1134" s="162" t="s">
        <v>1</v>
      </c>
      <c r="F1134" s="163" t="s">
        <v>627</v>
      </c>
      <c r="H1134" s="164">
        <v>0.96</v>
      </c>
      <c r="I1134" s="165"/>
      <c r="L1134" s="161"/>
      <c r="M1134" s="166"/>
      <c r="T1134" s="167"/>
      <c r="AT1134" s="162" t="s">
        <v>197</v>
      </c>
      <c r="AU1134" s="162" t="s">
        <v>84</v>
      </c>
      <c r="AV1134" s="13" t="s">
        <v>84</v>
      </c>
      <c r="AW1134" s="13" t="s">
        <v>30</v>
      </c>
      <c r="AX1134" s="13" t="s">
        <v>73</v>
      </c>
      <c r="AY1134" s="162" t="s">
        <v>187</v>
      </c>
    </row>
    <row r="1135" spans="2:65" s="14" customFormat="1" ht="11.25">
      <c r="B1135" s="168"/>
      <c r="D1135" s="151" t="s">
        <v>197</v>
      </c>
      <c r="E1135" s="169" t="s">
        <v>1</v>
      </c>
      <c r="F1135" s="170" t="s">
        <v>202</v>
      </c>
      <c r="H1135" s="171">
        <v>21.840000000000003</v>
      </c>
      <c r="I1135" s="172"/>
      <c r="L1135" s="168"/>
      <c r="M1135" s="173"/>
      <c r="T1135" s="174"/>
      <c r="AT1135" s="169" t="s">
        <v>197</v>
      </c>
      <c r="AU1135" s="169" t="s">
        <v>84</v>
      </c>
      <c r="AV1135" s="14" t="s">
        <v>193</v>
      </c>
      <c r="AW1135" s="14" t="s">
        <v>30</v>
      </c>
      <c r="AX1135" s="14" t="s">
        <v>80</v>
      </c>
      <c r="AY1135" s="169" t="s">
        <v>187</v>
      </c>
    </row>
    <row r="1136" spans="2:65" s="1" customFormat="1" ht="37.9" customHeight="1">
      <c r="B1136" s="32"/>
      <c r="C1136" s="137" t="s">
        <v>1141</v>
      </c>
      <c r="D1136" s="137" t="s">
        <v>189</v>
      </c>
      <c r="E1136" s="138" t="s">
        <v>1142</v>
      </c>
      <c r="F1136" s="139" t="s">
        <v>1143</v>
      </c>
      <c r="G1136" s="140" t="s">
        <v>245</v>
      </c>
      <c r="H1136" s="141">
        <v>1.28</v>
      </c>
      <c r="I1136" s="142"/>
      <c r="J1136" s="143">
        <f>ROUND(I1136*H1136,2)</f>
        <v>0</v>
      </c>
      <c r="K1136" s="144"/>
      <c r="L1136" s="32"/>
      <c r="M1136" s="145" t="s">
        <v>1</v>
      </c>
      <c r="N1136" s="146" t="s">
        <v>39</v>
      </c>
      <c r="P1136" s="147">
        <f>O1136*H1136</f>
        <v>0</v>
      </c>
      <c r="Q1136" s="147">
        <v>0</v>
      </c>
      <c r="R1136" s="147">
        <f>Q1136*H1136</f>
        <v>0</v>
      </c>
      <c r="S1136" s="147">
        <v>0</v>
      </c>
      <c r="T1136" s="148">
        <f>S1136*H1136</f>
        <v>0</v>
      </c>
      <c r="AR1136" s="149" t="s">
        <v>193</v>
      </c>
      <c r="AT1136" s="149" t="s">
        <v>189</v>
      </c>
      <c r="AU1136" s="149" t="s">
        <v>84</v>
      </c>
      <c r="AY1136" s="17" t="s">
        <v>187</v>
      </c>
      <c r="BE1136" s="150">
        <f>IF(N1136="základní",J1136,0)</f>
        <v>0</v>
      </c>
      <c r="BF1136" s="150">
        <f>IF(N1136="snížená",J1136,0)</f>
        <v>0</v>
      </c>
      <c r="BG1136" s="150">
        <f>IF(N1136="zákl. přenesená",J1136,0)</f>
        <v>0</v>
      </c>
      <c r="BH1136" s="150">
        <f>IF(N1136="sníž. přenesená",J1136,0)</f>
        <v>0</v>
      </c>
      <c r="BI1136" s="150">
        <f>IF(N1136="nulová",J1136,0)</f>
        <v>0</v>
      </c>
      <c r="BJ1136" s="17" t="s">
        <v>84</v>
      </c>
      <c r="BK1136" s="150">
        <f>ROUND(I1136*H1136,2)</f>
        <v>0</v>
      </c>
      <c r="BL1136" s="17" t="s">
        <v>193</v>
      </c>
      <c r="BM1136" s="149" t="s">
        <v>3209</v>
      </c>
    </row>
    <row r="1137" spans="2:65" s="1" customFormat="1" ht="29.25">
      <c r="B1137" s="32"/>
      <c r="D1137" s="151" t="s">
        <v>195</v>
      </c>
      <c r="F1137" s="152" t="s">
        <v>1145</v>
      </c>
      <c r="I1137" s="153"/>
      <c r="L1137" s="32"/>
      <c r="M1137" s="154"/>
      <c r="T1137" s="56"/>
      <c r="AT1137" s="17" t="s">
        <v>195</v>
      </c>
      <c r="AU1137" s="17" t="s">
        <v>84</v>
      </c>
    </row>
    <row r="1138" spans="2:65" s="12" customFormat="1" ht="11.25">
      <c r="B1138" s="155"/>
      <c r="D1138" s="151" t="s">
        <v>197</v>
      </c>
      <c r="E1138" s="156" t="s">
        <v>1</v>
      </c>
      <c r="F1138" s="157" t="s">
        <v>379</v>
      </c>
      <c r="H1138" s="156" t="s">
        <v>1</v>
      </c>
      <c r="I1138" s="158"/>
      <c r="L1138" s="155"/>
      <c r="M1138" s="159"/>
      <c r="T1138" s="160"/>
      <c r="AT1138" s="156" t="s">
        <v>197</v>
      </c>
      <c r="AU1138" s="156" t="s">
        <v>84</v>
      </c>
      <c r="AV1138" s="12" t="s">
        <v>80</v>
      </c>
      <c r="AW1138" s="12" t="s">
        <v>30</v>
      </c>
      <c r="AX1138" s="12" t="s">
        <v>73</v>
      </c>
      <c r="AY1138" s="156" t="s">
        <v>187</v>
      </c>
    </row>
    <row r="1139" spans="2:65" s="12" customFormat="1" ht="11.25">
      <c r="B1139" s="155"/>
      <c r="D1139" s="151" t="s">
        <v>197</v>
      </c>
      <c r="E1139" s="156" t="s">
        <v>1</v>
      </c>
      <c r="F1139" s="157" t="s">
        <v>307</v>
      </c>
      <c r="H1139" s="156" t="s">
        <v>1</v>
      </c>
      <c r="I1139" s="158"/>
      <c r="L1139" s="155"/>
      <c r="M1139" s="159"/>
      <c r="T1139" s="160"/>
      <c r="AT1139" s="156" t="s">
        <v>197</v>
      </c>
      <c r="AU1139" s="156" t="s">
        <v>84</v>
      </c>
      <c r="AV1139" s="12" t="s">
        <v>80</v>
      </c>
      <c r="AW1139" s="12" t="s">
        <v>30</v>
      </c>
      <c r="AX1139" s="12" t="s">
        <v>73</v>
      </c>
      <c r="AY1139" s="156" t="s">
        <v>187</v>
      </c>
    </row>
    <row r="1140" spans="2:65" s="13" customFormat="1" ht="11.25">
      <c r="B1140" s="161"/>
      <c r="D1140" s="151" t="s">
        <v>197</v>
      </c>
      <c r="E1140" s="162" t="s">
        <v>1</v>
      </c>
      <c r="F1140" s="163" t="s">
        <v>1146</v>
      </c>
      <c r="H1140" s="164">
        <v>0.64</v>
      </c>
      <c r="I1140" s="165"/>
      <c r="L1140" s="161"/>
      <c r="M1140" s="166"/>
      <c r="T1140" s="167"/>
      <c r="AT1140" s="162" t="s">
        <v>197</v>
      </c>
      <c r="AU1140" s="162" t="s">
        <v>84</v>
      </c>
      <c r="AV1140" s="13" t="s">
        <v>84</v>
      </c>
      <c r="AW1140" s="13" t="s">
        <v>30</v>
      </c>
      <c r="AX1140" s="13" t="s">
        <v>73</v>
      </c>
      <c r="AY1140" s="162" t="s">
        <v>187</v>
      </c>
    </row>
    <row r="1141" spans="2:65" s="12" customFormat="1" ht="11.25">
      <c r="B1141" s="155"/>
      <c r="D1141" s="151" t="s">
        <v>197</v>
      </c>
      <c r="E1141" s="156" t="s">
        <v>1</v>
      </c>
      <c r="F1141" s="157" t="s">
        <v>311</v>
      </c>
      <c r="H1141" s="156" t="s">
        <v>1</v>
      </c>
      <c r="I1141" s="158"/>
      <c r="L1141" s="155"/>
      <c r="M1141" s="159"/>
      <c r="T1141" s="160"/>
      <c r="AT1141" s="156" t="s">
        <v>197</v>
      </c>
      <c r="AU1141" s="156" t="s">
        <v>84</v>
      </c>
      <c r="AV1141" s="12" t="s">
        <v>80</v>
      </c>
      <c r="AW1141" s="12" t="s">
        <v>30</v>
      </c>
      <c r="AX1141" s="12" t="s">
        <v>73</v>
      </c>
      <c r="AY1141" s="156" t="s">
        <v>187</v>
      </c>
    </row>
    <row r="1142" spans="2:65" s="13" customFormat="1" ht="11.25">
      <c r="B1142" s="161"/>
      <c r="D1142" s="151" t="s">
        <v>197</v>
      </c>
      <c r="E1142" s="162" t="s">
        <v>1</v>
      </c>
      <c r="F1142" s="163" t="s">
        <v>1146</v>
      </c>
      <c r="H1142" s="164">
        <v>0.64</v>
      </c>
      <c r="I1142" s="165"/>
      <c r="L1142" s="161"/>
      <c r="M1142" s="166"/>
      <c r="T1142" s="167"/>
      <c r="AT1142" s="162" t="s">
        <v>197</v>
      </c>
      <c r="AU1142" s="162" t="s">
        <v>84</v>
      </c>
      <c r="AV1142" s="13" t="s">
        <v>84</v>
      </c>
      <c r="AW1142" s="13" t="s">
        <v>30</v>
      </c>
      <c r="AX1142" s="13" t="s">
        <v>73</v>
      </c>
      <c r="AY1142" s="162" t="s">
        <v>187</v>
      </c>
    </row>
    <row r="1143" spans="2:65" s="14" customFormat="1" ht="11.25">
      <c r="B1143" s="168"/>
      <c r="D1143" s="151" t="s">
        <v>197</v>
      </c>
      <c r="E1143" s="169" t="s">
        <v>1</v>
      </c>
      <c r="F1143" s="170" t="s">
        <v>202</v>
      </c>
      <c r="H1143" s="171">
        <v>1.28</v>
      </c>
      <c r="I1143" s="172"/>
      <c r="L1143" s="168"/>
      <c r="M1143" s="173"/>
      <c r="T1143" s="174"/>
      <c r="AT1143" s="169" t="s">
        <v>197</v>
      </c>
      <c r="AU1143" s="169" t="s">
        <v>84</v>
      </c>
      <c r="AV1143" s="14" t="s">
        <v>193</v>
      </c>
      <c r="AW1143" s="14" t="s">
        <v>30</v>
      </c>
      <c r="AX1143" s="14" t="s">
        <v>80</v>
      </c>
      <c r="AY1143" s="169" t="s">
        <v>187</v>
      </c>
    </row>
    <row r="1144" spans="2:65" s="1" customFormat="1" ht="37.9" customHeight="1">
      <c r="B1144" s="32"/>
      <c r="C1144" s="137" t="s">
        <v>1147</v>
      </c>
      <c r="D1144" s="137" t="s">
        <v>189</v>
      </c>
      <c r="E1144" s="138" t="s">
        <v>1148</v>
      </c>
      <c r="F1144" s="139" t="s">
        <v>1149</v>
      </c>
      <c r="G1144" s="140" t="s">
        <v>245</v>
      </c>
      <c r="H1144" s="141">
        <v>4.68</v>
      </c>
      <c r="I1144" s="142"/>
      <c r="J1144" s="143">
        <f>ROUND(I1144*H1144,2)</f>
        <v>0</v>
      </c>
      <c r="K1144" s="144"/>
      <c r="L1144" s="32"/>
      <c r="M1144" s="145" t="s">
        <v>1</v>
      </c>
      <c r="N1144" s="146" t="s">
        <v>39</v>
      </c>
      <c r="P1144" s="147">
        <f>O1144*H1144</f>
        <v>0</v>
      </c>
      <c r="Q1144" s="147">
        <v>0</v>
      </c>
      <c r="R1144" s="147">
        <f>Q1144*H1144</f>
        <v>0</v>
      </c>
      <c r="S1144" s="147">
        <v>0</v>
      </c>
      <c r="T1144" s="148">
        <f>S1144*H1144</f>
        <v>0</v>
      </c>
      <c r="AR1144" s="149" t="s">
        <v>193</v>
      </c>
      <c r="AT1144" s="149" t="s">
        <v>189</v>
      </c>
      <c r="AU1144" s="149" t="s">
        <v>84</v>
      </c>
      <c r="AY1144" s="17" t="s">
        <v>187</v>
      </c>
      <c r="BE1144" s="150">
        <f>IF(N1144="základní",J1144,0)</f>
        <v>0</v>
      </c>
      <c r="BF1144" s="150">
        <f>IF(N1144="snížená",J1144,0)</f>
        <v>0</v>
      </c>
      <c r="BG1144" s="150">
        <f>IF(N1144="zákl. přenesená",J1144,0)</f>
        <v>0</v>
      </c>
      <c r="BH1144" s="150">
        <f>IF(N1144="sníž. přenesená",J1144,0)</f>
        <v>0</v>
      </c>
      <c r="BI1144" s="150">
        <f>IF(N1144="nulová",J1144,0)</f>
        <v>0</v>
      </c>
      <c r="BJ1144" s="17" t="s">
        <v>84</v>
      </c>
      <c r="BK1144" s="150">
        <f>ROUND(I1144*H1144,2)</f>
        <v>0</v>
      </c>
      <c r="BL1144" s="17" t="s">
        <v>193</v>
      </c>
      <c r="BM1144" s="149" t="s">
        <v>3210</v>
      </c>
    </row>
    <row r="1145" spans="2:65" s="1" customFormat="1" ht="29.25">
      <c r="B1145" s="32"/>
      <c r="D1145" s="151" t="s">
        <v>195</v>
      </c>
      <c r="F1145" s="152" t="s">
        <v>1145</v>
      </c>
      <c r="I1145" s="153"/>
      <c r="L1145" s="32"/>
      <c r="M1145" s="154"/>
      <c r="T1145" s="56"/>
      <c r="AT1145" s="17" t="s">
        <v>195</v>
      </c>
      <c r="AU1145" s="17" t="s">
        <v>84</v>
      </c>
    </row>
    <row r="1146" spans="2:65" s="12" customFormat="1" ht="11.25">
      <c r="B1146" s="155"/>
      <c r="D1146" s="151" t="s">
        <v>197</v>
      </c>
      <c r="E1146" s="156" t="s">
        <v>1</v>
      </c>
      <c r="F1146" s="157" t="s">
        <v>379</v>
      </c>
      <c r="H1146" s="156" t="s">
        <v>1</v>
      </c>
      <c r="I1146" s="158"/>
      <c r="L1146" s="155"/>
      <c r="M1146" s="159"/>
      <c r="T1146" s="160"/>
      <c r="AT1146" s="156" t="s">
        <v>197</v>
      </c>
      <c r="AU1146" s="156" t="s">
        <v>84</v>
      </c>
      <c r="AV1146" s="12" t="s">
        <v>80</v>
      </c>
      <c r="AW1146" s="12" t="s">
        <v>30</v>
      </c>
      <c r="AX1146" s="12" t="s">
        <v>73</v>
      </c>
      <c r="AY1146" s="156" t="s">
        <v>187</v>
      </c>
    </row>
    <row r="1147" spans="2:65" s="12" customFormat="1" ht="11.25">
      <c r="B1147" s="155"/>
      <c r="D1147" s="151" t="s">
        <v>197</v>
      </c>
      <c r="E1147" s="156" t="s">
        <v>1</v>
      </c>
      <c r="F1147" s="157" t="s">
        <v>307</v>
      </c>
      <c r="H1147" s="156" t="s">
        <v>1</v>
      </c>
      <c r="I1147" s="158"/>
      <c r="L1147" s="155"/>
      <c r="M1147" s="159"/>
      <c r="T1147" s="160"/>
      <c r="AT1147" s="156" t="s">
        <v>197</v>
      </c>
      <c r="AU1147" s="156" t="s">
        <v>84</v>
      </c>
      <c r="AV1147" s="12" t="s">
        <v>80</v>
      </c>
      <c r="AW1147" s="12" t="s">
        <v>30</v>
      </c>
      <c r="AX1147" s="12" t="s">
        <v>73</v>
      </c>
      <c r="AY1147" s="156" t="s">
        <v>187</v>
      </c>
    </row>
    <row r="1148" spans="2:65" s="13" customFormat="1" ht="11.25">
      <c r="B1148" s="161"/>
      <c r="D1148" s="151" t="s">
        <v>197</v>
      </c>
      <c r="E1148" s="162" t="s">
        <v>1</v>
      </c>
      <c r="F1148" s="163" t="s">
        <v>1151</v>
      </c>
      <c r="H1148" s="164">
        <v>2.34</v>
      </c>
      <c r="I1148" s="165"/>
      <c r="L1148" s="161"/>
      <c r="M1148" s="166"/>
      <c r="T1148" s="167"/>
      <c r="AT1148" s="162" t="s">
        <v>197</v>
      </c>
      <c r="AU1148" s="162" t="s">
        <v>84</v>
      </c>
      <c r="AV1148" s="13" t="s">
        <v>84</v>
      </c>
      <c r="AW1148" s="13" t="s">
        <v>30</v>
      </c>
      <c r="AX1148" s="13" t="s">
        <v>73</v>
      </c>
      <c r="AY1148" s="162" t="s">
        <v>187</v>
      </c>
    </row>
    <row r="1149" spans="2:65" s="12" customFormat="1" ht="11.25">
      <c r="B1149" s="155"/>
      <c r="D1149" s="151" t="s">
        <v>197</v>
      </c>
      <c r="E1149" s="156" t="s">
        <v>1</v>
      </c>
      <c r="F1149" s="157" t="s">
        <v>311</v>
      </c>
      <c r="H1149" s="156" t="s">
        <v>1</v>
      </c>
      <c r="I1149" s="158"/>
      <c r="L1149" s="155"/>
      <c r="M1149" s="159"/>
      <c r="T1149" s="160"/>
      <c r="AT1149" s="156" t="s">
        <v>197</v>
      </c>
      <c r="AU1149" s="156" t="s">
        <v>84</v>
      </c>
      <c r="AV1149" s="12" t="s">
        <v>80</v>
      </c>
      <c r="AW1149" s="12" t="s">
        <v>30</v>
      </c>
      <c r="AX1149" s="12" t="s">
        <v>73</v>
      </c>
      <c r="AY1149" s="156" t="s">
        <v>187</v>
      </c>
    </row>
    <row r="1150" spans="2:65" s="13" customFormat="1" ht="11.25">
      <c r="B1150" s="161"/>
      <c r="D1150" s="151" t="s">
        <v>197</v>
      </c>
      <c r="E1150" s="162" t="s">
        <v>1</v>
      </c>
      <c r="F1150" s="163" t="s">
        <v>1151</v>
      </c>
      <c r="H1150" s="164">
        <v>2.34</v>
      </c>
      <c r="I1150" s="165"/>
      <c r="L1150" s="161"/>
      <c r="M1150" s="166"/>
      <c r="T1150" s="167"/>
      <c r="AT1150" s="162" t="s">
        <v>197</v>
      </c>
      <c r="AU1150" s="162" t="s">
        <v>84</v>
      </c>
      <c r="AV1150" s="13" t="s">
        <v>84</v>
      </c>
      <c r="AW1150" s="13" t="s">
        <v>30</v>
      </c>
      <c r="AX1150" s="13" t="s">
        <v>73</v>
      </c>
      <c r="AY1150" s="162" t="s">
        <v>187</v>
      </c>
    </row>
    <row r="1151" spans="2:65" s="14" customFormat="1" ht="11.25">
      <c r="B1151" s="168"/>
      <c r="D1151" s="151" t="s">
        <v>197</v>
      </c>
      <c r="E1151" s="169" t="s">
        <v>1</v>
      </c>
      <c r="F1151" s="170" t="s">
        <v>202</v>
      </c>
      <c r="H1151" s="171">
        <v>4.68</v>
      </c>
      <c r="I1151" s="172"/>
      <c r="L1151" s="168"/>
      <c r="M1151" s="173"/>
      <c r="T1151" s="174"/>
      <c r="AT1151" s="169" t="s">
        <v>197</v>
      </c>
      <c r="AU1151" s="169" t="s">
        <v>84</v>
      </c>
      <c r="AV1151" s="14" t="s">
        <v>193</v>
      </c>
      <c r="AW1151" s="14" t="s">
        <v>30</v>
      </c>
      <c r="AX1151" s="14" t="s">
        <v>80</v>
      </c>
      <c r="AY1151" s="169" t="s">
        <v>187</v>
      </c>
    </row>
    <row r="1152" spans="2:65" s="1" customFormat="1" ht="37.9" customHeight="1">
      <c r="B1152" s="32"/>
      <c r="C1152" s="137" t="s">
        <v>1152</v>
      </c>
      <c r="D1152" s="137" t="s">
        <v>189</v>
      </c>
      <c r="E1152" s="138" t="s">
        <v>1153</v>
      </c>
      <c r="F1152" s="139" t="s">
        <v>1154</v>
      </c>
      <c r="G1152" s="140" t="s">
        <v>245</v>
      </c>
      <c r="H1152" s="141">
        <v>37.44</v>
      </c>
      <c r="I1152" s="142"/>
      <c r="J1152" s="143">
        <f>ROUND(I1152*H1152,2)</f>
        <v>0</v>
      </c>
      <c r="K1152" s="144"/>
      <c r="L1152" s="32"/>
      <c r="M1152" s="145" t="s">
        <v>1</v>
      </c>
      <c r="N1152" s="146" t="s">
        <v>39</v>
      </c>
      <c r="P1152" s="147">
        <f>O1152*H1152</f>
        <v>0</v>
      </c>
      <c r="Q1152" s="147">
        <v>0</v>
      </c>
      <c r="R1152" s="147">
        <f>Q1152*H1152</f>
        <v>0</v>
      </c>
      <c r="S1152" s="147">
        <v>0</v>
      </c>
      <c r="T1152" s="148">
        <f>S1152*H1152</f>
        <v>0</v>
      </c>
      <c r="AR1152" s="149" t="s">
        <v>193</v>
      </c>
      <c r="AT1152" s="149" t="s">
        <v>189</v>
      </c>
      <c r="AU1152" s="149" t="s">
        <v>84</v>
      </c>
      <c r="AY1152" s="17" t="s">
        <v>187</v>
      </c>
      <c r="BE1152" s="150">
        <f>IF(N1152="základní",J1152,0)</f>
        <v>0</v>
      </c>
      <c r="BF1152" s="150">
        <f>IF(N1152="snížená",J1152,0)</f>
        <v>0</v>
      </c>
      <c r="BG1152" s="150">
        <f>IF(N1152="zákl. přenesená",J1152,0)</f>
        <v>0</v>
      </c>
      <c r="BH1152" s="150">
        <f>IF(N1152="sníž. přenesená",J1152,0)</f>
        <v>0</v>
      </c>
      <c r="BI1152" s="150">
        <f>IF(N1152="nulová",J1152,0)</f>
        <v>0</v>
      </c>
      <c r="BJ1152" s="17" t="s">
        <v>84</v>
      </c>
      <c r="BK1152" s="150">
        <f>ROUND(I1152*H1152,2)</f>
        <v>0</v>
      </c>
      <c r="BL1152" s="17" t="s">
        <v>193</v>
      </c>
      <c r="BM1152" s="149" t="s">
        <v>3211</v>
      </c>
    </row>
    <row r="1153" spans="2:65" s="1" customFormat="1" ht="29.25">
      <c r="B1153" s="32"/>
      <c r="D1153" s="151" t="s">
        <v>195</v>
      </c>
      <c r="F1153" s="152" t="s">
        <v>1145</v>
      </c>
      <c r="I1153" s="153"/>
      <c r="L1153" s="32"/>
      <c r="M1153" s="154"/>
      <c r="T1153" s="56"/>
      <c r="AT1153" s="17" t="s">
        <v>195</v>
      </c>
      <c r="AU1153" s="17" t="s">
        <v>84</v>
      </c>
    </row>
    <row r="1154" spans="2:65" s="12" customFormat="1" ht="11.25">
      <c r="B1154" s="155"/>
      <c r="D1154" s="151" t="s">
        <v>197</v>
      </c>
      <c r="E1154" s="156" t="s">
        <v>1</v>
      </c>
      <c r="F1154" s="157" t="s">
        <v>379</v>
      </c>
      <c r="H1154" s="156" t="s">
        <v>1</v>
      </c>
      <c r="I1154" s="158"/>
      <c r="L1154" s="155"/>
      <c r="M1154" s="159"/>
      <c r="T1154" s="160"/>
      <c r="AT1154" s="156" t="s">
        <v>197</v>
      </c>
      <c r="AU1154" s="156" t="s">
        <v>84</v>
      </c>
      <c r="AV1154" s="12" t="s">
        <v>80</v>
      </c>
      <c r="AW1154" s="12" t="s">
        <v>30</v>
      </c>
      <c r="AX1154" s="12" t="s">
        <v>73</v>
      </c>
      <c r="AY1154" s="156" t="s">
        <v>187</v>
      </c>
    </row>
    <row r="1155" spans="2:65" s="12" customFormat="1" ht="11.25">
      <c r="B1155" s="155"/>
      <c r="D1155" s="151" t="s">
        <v>197</v>
      </c>
      <c r="E1155" s="156" t="s">
        <v>1</v>
      </c>
      <c r="F1155" s="157" t="s">
        <v>307</v>
      </c>
      <c r="H1155" s="156" t="s">
        <v>1</v>
      </c>
      <c r="I1155" s="158"/>
      <c r="L1155" s="155"/>
      <c r="M1155" s="159"/>
      <c r="T1155" s="160"/>
      <c r="AT1155" s="156" t="s">
        <v>197</v>
      </c>
      <c r="AU1155" s="156" t="s">
        <v>84</v>
      </c>
      <c r="AV1155" s="12" t="s">
        <v>80</v>
      </c>
      <c r="AW1155" s="12" t="s">
        <v>30</v>
      </c>
      <c r="AX1155" s="12" t="s">
        <v>73</v>
      </c>
      <c r="AY1155" s="156" t="s">
        <v>187</v>
      </c>
    </row>
    <row r="1156" spans="2:65" s="13" customFormat="1" ht="11.25">
      <c r="B1156" s="161"/>
      <c r="D1156" s="151" t="s">
        <v>197</v>
      </c>
      <c r="E1156" s="162" t="s">
        <v>1</v>
      </c>
      <c r="F1156" s="163" t="s">
        <v>1156</v>
      </c>
      <c r="H1156" s="164">
        <v>8.19</v>
      </c>
      <c r="I1156" s="165"/>
      <c r="L1156" s="161"/>
      <c r="M1156" s="166"/>
      <c r="T1156" s="167"/>
      <c r="AT1156" s="162" t="s">
        <v>197</v>
      </c>
      <c r="AU1156" s="162" t="s">
        <v>84</v>
      </c>
      <c r="AV1156" s="13" t="s">
        <v>84</v>
      </c>
      <c r="AW1156" s="13" t="s">
        <v>30</v>
      </c>
      <c r="AX1156" s="13" t="s">
        <v>73</v>
      </c>
      <c r="AY1156" s="162" t="s">
        <v>187</v>
      </c>
    </row>
    <row r="1157" spans="2:65" s="13" customFormat="1" ht="11.25">
      <c r="B1157" s="161"/>
      <c r="D1157" s="151" t="s">
        <v>197</v>
      </c>
      <c r="E1157" s="162" t="s">
        <v>1</v>
      </c>
      <c r="F1157" s="163" t="s">
        <v>1157</v>
      </c>
      <c r="H1157" s="164">
        <v>10.53</v>
      </c>
      <c r="I1157" s="165"/>
      <c r="L1157" s="161"/>
      <c r="M1157" s="166"/>
      <c r="T1157" s="167"/>
      <c r="AT1157" s="162" t="s">
        <v>197</v>
      </c>
      <c r="AU1157" s="162" t="s">
        <v>84</v>
      </c>
      <c r="AV1157" s="13" t="s">
        <v>84</v>
      </c>
      <c r="AW1157" s="13" t="s">
        <v>30</v>
      </c>
      <c r="AX1157" s="13" t="s">
        <v>73</v>
      </c>
      <c r="AY1157" s="162" t="s">
        <v>187</v>
      </c>
    </row>
    <row r="1158" spans="2:65" s="12" customFormat="1" ht="11.25">
      <c r="B1158" s="155"/>
      <c r="D1158" s="151" t="s">
        <v>197</v>
      </c>
      <c r="E1158" s="156" t="s">
        <v>1</v>
      </c>
      <c r="F1158" s="157" t="s">
        <v>311</v>
      </c>
      <c r="H1158" s="156" t="s">
        <v>1</v>
      </c>
      <c r="I1158" s="158"/>
      <c r="L1158" s="155"/>
      <c r="M1158" s="159"/>
      <c r="T1158" s="160"/>
      <c r="AT1158" s="156" t="s">
        <v>197</v>
      </c>
      <c r="AU1158" s="156" t="s">
        <v>84</v>
      </c>
      <c r="AV1158" s="12" t="s">
        <v>80</v>
      </c>
      <c r="AW1158" s="12" t="s">
        <v>30</v>
      </c>
      <c r="AX1158" s="12" t="s">
        <v>73</v>
      </c>
      <c r="AY1158" s="156" t="s">
        <v>187</v>
      </c>
    </row>
    <row r="1159" spans="2:65" s="13" customFormat="1" ht="11.25">
      <c r="B1159" s="161"/>
      <c r="D1159" s="151" t="s">
        <v>197</v>
      </c>
      <c r="E1159" s="162" t="s">
        <v>1</v>
      </c>
      <c r="F1159" s="163" t="s">
        <v>1156</v>
      </c>
      <c r="H1159" s="164">
        <v>8.19</v>
      </c>
      <c r="I1159" s="165"/>
      <c r="L1159" s="161"/>
      <c r="M1159" s="166"/>
      <c r="T1159" s="167"/>
      <c r="AT1159" s="162" t="s">
        <v>197</v>
      </c>
      <c r="AU1159" s="162" t="s">
        <v>84</v>
      </c>
      <c r="AV1159" s="13" t="s">
        <v>84</v>
      </c>
      <c r="AW1159" s="13" t="s">
        <v>30</v>
      </c>
      <c r="AX1159" s="13" t="s">
        <v>73</v>
      </c>
      <c r="AY1159" s="162" t="s">
        <v>187</v>
      </c>
    </row>
    <row r="1160" spans="2:65" s="13" customFormat="1" ht="11.25">
      <c r="B1160" s="161"/>
      <c r="D1160" s="151" t="s">
        <v>197</v>
      </c>
      <c r="E1160" s="162" t="s">
        <v>1</v>
      </c>
      <c r="F1160" s="163" t="s">
        <v>1157</v>
      </c>
      <c r="H1160" s="164">
        <v>10.53</v>
      </c>
      <c r="I1160" s="165"/>
      <c r="L1160" s="161"/>
      <c r="M1160" s="166"/>
      <c r="T1160" s="167"/>
      <c r="AT1160" s="162" t="s">
        <v>197</v>
      </c>
      <c r="AU1160" s="162" t="s">
        <v>84</v>
      </c>
      <c r="AV1160" s="13" t="s">
        <v>84</v>
      </c>
      <c r="AW1160" s="13" t="s">
        <v>30</v>
      </c>
      <c r="AX1160" s="13" t="s">
        <v>73</v>
      </c>
      <c r="AY1160" s="162" t="s">
        <v>187</v>
      </c>
    </row>
    <row r="1161" spans="2:65" s="14" customFormat="1" ht="11.25">
      <c r="B1161" s="168"/>
      <c r="D1161" s="151" t="s">
        <v>197</v>
      </c>
      <c r="E1161" s="169" t="s">
        <v>1</v>
      </c>
      <c r="F1161" s="170" t="s">
        <v>202</v>
      </c>
      <c r="H1161" s="171">
        <v>37.44</v>
      </c>
      <c r="I1161" s="172"/>
      <c r="L1161" s="168"/>
      <c r="M1161" s="173"/>
      <c r="T1161" s="174"/>
      <c r="AT1161" s="169" t="s">
        <v>197</v>
      </c>
      <c r="AU1161" s="169" t="s">
        <v>84</v>
      </c>
      <c r="AV1161" s="14" t="s">
        <v>193</v>
      </c>
      <c r="AW1161" s="14" t="s">
        <v>30</v>
      </c>
      <c r="AX1161" s="14" t="s">
        <v>80</v>
      </c>
      <c r="AY1161" s="169" t="s">
        <v>187</v>
      </c>
    </row>
    <row r="1162" spans="2:65" s="1" customFormat="1" ht="37.9" customHeight="1">
      <c r="B1162" s="32"/>
      <c r="C1162" s="137" t="s">
        <v>1158</v>
      </c>
      <c r="D1162" s="137" t="s">
        <v>189</v>
      </c>
      <c r="E1162" s="138" t="s">
        <v>1159</v>
      </c>
      <c r="F1162" s="139" t="s">
        <v>1160</v>
      </c>
      <c r="G1162" s="140" t="s">
        <v>245</v>
      </c>
      <c r="H1162" s="141">
        <v>10.45</v>
      </c>
      <c r="I1162" s="142"/>
      <c r="J1162" s="143">
        <f>ROUND(I1162*H1162,2)</f>
        <v>0</v>
      </c>
      <c r="K1162" s="144"/>
      <c r="L1162" s="32"/>
      <c r="M1162" s="145" t="s">
        <v>1</v>
      </c>
      <c r="N1162" s="146" t="s">
        <v>39</v>
      </c>
      <c r="P1162" s="147">
        <f>O1162*H1162</f>
        <v>0</v>
      </c>
      <c r="Q1162" s="147">
        <v>0</v>
      </c>
      <c r="R1162" s="147">
        <f>Q1162*H1162</f>
        <v>0</v>
      </c>
      <c r="S1162" s="147">
        <v>0</v>
      </c>
      <c r="T1162" s="148">
        <f>S1162*H1162</f>
        <v>0</v>
      </c>
      <c r="AR1162" s="149" t="s">
        <v>193</v>
      </c>
      <c r="AT1162" s="149" t="s">
        <v>189</v>
      </c>
      <c r="AU1162" s="149" t="s">
        <v>84</v>
      </c>
      <c r="AY1162" s="17" t="s">
        <v>187</v>
      </c>
      <c r="BE1162" s="150">
        <f>IF(N1162="základní",J1162,0)</f>
        <v>0</v>
      </c>
      <c r="BF1162" s="150">
        <f>IF(N1162="snížená",J1162,0)</f>
        <v>0</v>
      </c>
      <c r="BG1162" s="150">
        <f>IF(N1162="zákl. přenesená",J1162,0)</f>
        <v>0</v>
      </c>
      <c r="BH1162" s="150">
        <f>IF(N1162="sníž. přenesená",J1162,0)</f>
        <v>0</v>
      </c>
      <c r="BI1162" s="150">
        <f>IF(N1162="nulová",J1162,0)</f>
        <v>0</v>
      </c>
      <c r="BJ1162" s="17" t="s">
        <v>84</v>
      </c>
      <c r="BK1162" s="150">
        <f>ROUND(I1162*H1162,2)</f>
        <v>0</v>
      </c>
      <c r="BL1162" s="17" t="s">
        <v>193</v>
      </c>
      <c r="BM1162" s="149" t="s">
        <v>3212</v>
      </c>
    </row>
    <row r="1163" spans="2:65" s="1" customFormat="1" ht="29.25">
      <c r="B1163" s="32"/>
      <c r="D1163" s="151" t="s">
        <v>195</v>
      </c>
      <c r="F1163" s="152" t="s">
        <v>1145</v>
      </c>
      <c r="I1163" s="153"/>
      <c r="L1163" s="32"/>
      <c r="M1163" s="154"/>
      <c r="T1163" s="56"/>
      <c r="AT1163" s="17" t="s">
        <v>195</v>
      </c>
      <c r="AU1163" s="17" t="s">
        <v>84</v>
      </c>
    </row>
    <row r="1164" spans="2:65" s="12" customFormat="1" ht="11.25">
      <c r="B1164" s="155"/>
      <c r="D1164" s="151" t="s">
        <v>197</v>
      </c>
      <c r="E1164" s="156" t="s">
        <v>1</v>
      </c>
      <c r="F1164" s="157" t="s">
        <v>379</v>
      </c>
      <c r="H1164" s="156" t="s">
        <v>1</v>
      </c>
      <c r="I1164" s="158"/>
      <c r="L1164" s="155"/>
      <c r="M1164" s="159"/>
      <c r="T1164" s="160"/>
      <c r="AT1164" s="156" t="s">
        <v>197</v>
      </c>
      <c r="AU1164" s="156" t="s">
        <v>84</v>
      </c>
      <c r="AV1164" s="12" t="s">
        <v>80</v>
      </c>
      <c r="AW1164" s="12" t="s">
        <v>30</v>
      </c>
      <c r="AX1164" s="12" t="s">
        <v>73</v>
      </c>
      <c r="AY1164" s="156" t="s">
        <v>187</v>
      </c>
    </row>
    <row r="1165" spans="2:65" s="12" customFormat="1" ht="11.25">
      <c r="B1165" s="155"/>
      <c r="D1165" s="151" t="s">
        <v>197</v>
      </c>
      <c r="E1165" s="156" t="s">
        <v>1</v>
      </c>
      <c r="F1165" s="157" t="s">
        <v>307</v>
      </c>
      <c r="H1165" s="156" t="s">
        <v>1</v>
      </c>
      <c r="I1165" s="158"/>
      <c r="L1165" s="155"/>
      <c r="M1165" s="159"/>
      <c r="T1165" s="160"/>
      <c r="AT1165" s="156" t="s">
        <v>197</v>
      </c>
      <c r="AU1165" s="156" t="s">
        <v>84</v>
      </c>
      <c r="AV1165" s="12" t="s">
        <v>80</v>
      </c>
      <c r="AW1165" s="12" t="s">
        <v>30</v>
      </c>
      <c r="AX1165" s="12" t="s">
        <v>73</v>
      </c>
      <c r="AY1165" s="156" t="s">
        <v>187</v>
      </c>
    </row>
    <row r="1166" spans="2:65" s="13" customFormat="1" ht="11.25">
      <c r="B1166" s="161"/>
      <c r="D1166" s="151" t="s">
        <v>197</v>
      </c>
      <c r="E1166" s="162" t="s">
        <v>1</v>
      </c>
      <c r="F1166" s="163" t="s">
        <v>1162</v>
      </c>
      <c r="H1166" s="164">
        <v>5.2249999999999996</v>
      </c>
      <c r="I1166" s="165"/>
      <c r="L1166" s="161"/>
      <c r="M1166" s="166"/>
      <c r="T1166" s="167"/>
      <c r="AT1166" s="162" t="s">
        <v>197</v>
      </c>
      <c r="AU1166" s="162" t="s">
        <v>84</v>
      </c>
      <c r="AV1166" s="13" t="s">
        <v>84</v>
      </c>
      <c r="AW1166" s="13" t="s">
        <v>30</v>
      </c>
      <c r="AX1166" s="13" t="s">
        <v>73</v>
      </c>
      <c r="AY1166" s="162" t="s">
        <v>187</v>
      </c>
    </row>
    <row r="1167" spans="2:65" s="12" customFormat="1" ht="11.25">
      <c r="B1167" s="155"/>
      <c r="D1167" s="151" t="s">
        <v>197</v>
      </c>
      <c r="E1167" s="156" t="s">
        <v>1</v>
      </c>
      <c r="F1167" s="157" t="s">
        <v>311</v>
      </c>
      <c r="H1167" s="156" t="s">
        <v>1</v>
      </c>
      <c r="I1167" s="158"/>
      <c r="L1167" s="155"/>
      <c r="M1167" s="159"/>
      <c r="T1167" s="160"/>
      <c r="AT1167" s="156" t="s">
        <v>197</v>
      </c>
      <c r="AU1167" s="156" t="s">
        <v>84</v>
      </c>
      <c r="AV1167" s="12" t="s">
        <v>80</v>
      </c>
      <c r="AW1167" s="12" t="s">
        <v>30</v>
      </c>
      <c r="AX1167" s="12" t="s">
        <v>73</v>
      </c>
      <c r="AY1167" s="156" t="s">
        <v>187</v>
      </c>
    </row>
    <row r="1168" spans="2:65" s="13" customFormat="1" ht="11.25">
      <c r="B1168" s="161"/>
      <c r="D1168" s="151" t="s">
        <v>197</v>
      </c>
      <c r="E1168" s="162" t="s">
        <v>1</v>
      </c>
      <c r="F1168" s="163" t="s">
        <v>1162</v>
      </c>
      <c r="H1168" s="164">
        <v>5.2249999999999996</v>
      </c>
      <c r="I1168" s="165"/>
      <c r="L1168" s="161"/>
      <c r="M1168" s="166"/>
      <c r="T1168" s="167"/>
      <c r="AT1168" s="162" t="s">
        <v>197</v>
      </c>
      <c r="AU1168" s="162" t="s">
        <v>84</v>
      </c>
      <c r="AV1168" s="13" t="s">
        <v>84</v>
      </c>
      <c r="AW1168" s="13" t="s">
        <v>30</v>
      </c>
      <c r="AX1168" s="13" t="s">
        <v>73</v>
      </c>
      <c r="AY1168" s="162" t="s">
        <v>187</v>
      </c>
    </row>
    <row r="1169" spans="2:65" s="14" customFormat="1" ht="11.25">
      <c r="B1169" s="168"/>
      <c r="D1169" s="151" t="s">
        <v>197</v>
      </c>
      <c r="E1169" s="169" t="s">
        <v>1</v>
      </c>
      <c r="F1169" s="170" t="s">
        <v>202</v>
      </c>
      <c r="H1169" s="171">
        <v>10.45</v>
      </c>
      <c r="I1169" s="172"/>
      <c r="L1169" s="168"/>
      <c r="M1169" s="173"/>
      <c r="T1169" s="174"/>
      <c r="AT1169" s="169" t="s">
        <v>197</v>
      </c>
      <c r="AU1169" s="169" t="s">
        <v>84</v>
      </c>
      <c r="AV1169" s="14" t="s">
        <v>193</v>
      </c>
      <c r="AW1169" s="14" t="s">
        <v>30</v>
      </c>
      <c r="AX1169" s="14" t="s">
        <v>80</v>
      </c>
      <c r="AY1169" s="169" t="s">
        <v>187</v>
      </c>
    </row>
    <row r="1170" spans="2:65" s="1" customFormat="1" ht="49.15" customHeight="1">
      <c r="B1170" s="32"/>
      <c r="C1170" s="137" t="s">
        <v>1163</v>
      </c>
      <c r="D1170" s="137" t="s">
        <v>189</v>
      </c>
      <c r="E1170" s="138" t="s">
        <v>1164</v>
      </c>
      <c r="F1170" s="139" t="s">
        <v>1165</v>
      </c>
      <c r="G1170" s="140" t="s">
        <v>245</v>
      </c>
      <c r="H1170" s="141">
        <v>56.112000000000002</v>
      </c>
      <c r="I1170" s="142"/>
      <c r="J1170" s="143">
        <f>ROUND(I1170*H1170,2)</f>
        <v>0</v>
      </c>
      <c r="K1170" s="144"/>
      <c r="L1170" s="32"/>
      <c r="M1170" s="145" t="s">
        <v>1</v>
      </c>
      <c r="N1170" s="146" t="s">
        <v>39</v>
      </c>
      <c r="P1170" s="147">
        <f>O1170*H1170</f>
        <v>0</v>
      </c>
      <c r="Q1170" s="147">
        <v>0</v>
      </c>
      <c r="R1170" s="147">
        <f>Q1170*H1170</f>
        <v>0</v>
      </c>
      <c r="S1170" s="147">
        <v>0</v>
      </c>
      <c r="T1170" s="148">
        <f>S1170*H1170</f>
        <v>0</v>
      </c>
      <c r="AR1170" s="149" t="s">
        <v>193</v>
      </c>
      <c r="AT1170" s="149" t="s">
        <v>189</v>
      </c>
      <c r="AU1170" s="149" t="s">
        <v>84</v>
      </c>
      <c r="AY1170" s="17" t="s">
        <v>187</v>
      </c>
      <c r="BE1170" s="150">
        <f>IF(N1170="základní",J1170,0)</f>
        <v>0</v>
      </c>
      <c r="BF1170" s="150">
        <f>IF(N1170="snížená",J1170,0)</f>
        <v>0</v>
      </c>
      <c r="BG1170" s="150">
        <f>IF(N1170="zákl. přenesená",J1170,0)</f>
        <v>0</v>
      </c>
      <c r="BH1170" s="150">
        <f>IF(N1170="sníž. přenesená",J1170,0)</f>
        <v>0</v>
      </c>
      <c r="BI1170" s="150">
        <f>IF(N1170="nulová",J1170,0)</f>
        <v>0</v>
      </c>
      <c r="BJ1170" s="17" t="s">
        <v>84</v>
      </c>
      <c r="BK1170" s="150">
        <f>ROUND(I1170*H1170,2)</f>
        <v>0</v>
      </c>
      <c r="BL1170" s="17" t="s">
        <v>193</v>
      </c>
      <c r="BM1170" s="149" t="s">
        <v>3213</v>
      </c>
    </row>
    <row r="1171" spans="2:65" s="1" customFormat="1" ht="29.25">
      <c r="B1171" s="32"/>
      <c r="D1171" s="151" t="s">
        <v>195</v>
      </c>
      <c r="F1171" s="152" t="s">
        <v>1145</v>
      </c>
      <c r="I1171" s="153"/>
      <c r="L1171" s="32"/>
      <c r="M1171" s="154"/>
      <c r="T1171" s="56"/>
      <c r="AT1171" s="17" t="s">
        <v>195</v>
      </c>
      <c r="AU1171" s="17" t="s">
        <v>84</v>
      </c>
    </row>
    <row r="1172" spans="2:65" s="12" customFormat="1" ht="11.25">
      <c r="B1172" s="155"/>
      <c r="D1172" s="151" t="s">
        <v>197</v>
      </c>
      <c r="E1172" s="156" t="s">
        <v>1</v>
      </c>
      <c r="F1172" s="157" t="s">
        <v>379</v>
      </c>
      <c r="H1172" s="156" t="s">
        <v>1</v>
      </c>
      <c r="I1172" s="158"/>
      <c r="L1172" s="155"/>
      <c r="M1172" s="159"/>
      <c r="T1172" s="160"/>
      <c r="AT1172" s="156" t="s">
        <v>197</v>
      </c>
      <c r="AU1172" s="156" t="s">
        <v>84</v>
      </c>
      <c r="AV1172" s="12" t="s">
        <v>80</v>
      </c>
      <c r="AW1172" s="12" t="s">
        <v>30</v>
      </c>
      <c r="AX1172" s="12" t="s">
        <v>73</v>
      </c>
      <c r="AY1172" s="156" t="s">
        <v>187</v>
      </c>
    </row>
    <row r="1173" spans="2:65" s="12" customFormat="1" ht="11.25">
      <c r="B1173" s="155"/>
      <c r="D1173" s="151" t="s">
        <v>197</v>
      </c>
      <c r="E1173" s="156" t="s">
        <v>1</v>
      </c>
      <c r="F1173" s="157" t="s">
        <v>307</v>
      </c>
      <c r="H1173" s="156" t="s">
        <v>1</v>
      </c>
      <c r="I1173" s="158"/>
      <c r="L1173" s="155"/>
      <c r="M1173" s="159"/>
      <c r="T1173" s="160"/>
      <c r="AT1173" s="156" t="s">
        <v>197</v>
      </c>
      <c r="AU1173" s="156" t="s">
        <v>84</v>
      </c>
      <c r="AV1173" s="12" t="s">
        <v>80</v>
      </c>
      <c r="AW1173" s="12" t="s">
        <v>30</v>
      </c>
      <c r="AX1173" s="12" t="s">
        <v>73</v>
      </c>
      <c r="AY1173" s="156" t="s">
        <v>187</v>
      </c>
    </row>
    <row r="1174" spans="2:65" s="13" customFormat="1" ht="11.25">
      <c r="B1174" s="161"/>
      <c r="D1174" s="151" t="s">
        <v>197</v>
      </c>
      <c r="E1174" s="162" t="s">
        <v>1</v>
      </c>
      <c r="F1174" s="163" t="s">
        <v>1167</v>
      </c>
      <c r="H1174" s="164">
        <v>28.056000000000001</v>
      </c>
      <c r="I1174" s="165"/>
      <c r="L1174" s="161"/>
      <c r="M1174" s="166"/>
      <c r="T1174" s="167"/>
      <c r="AT1174" s="162" t="s">
        <v>197</v>
      </c>
      <c r="AU1174" s="162" t="s">
        <v>84</v>
      </c>
      <c r="AV1174" s="13" t="s">
        <v>84</v>
      </c>
      <c r="AW1174" s="13" t="s">
        <v>30</v>
      </c>
      <c r="AX1174" s="13" t="s">
        <v>73</v>
      </c>
      <c r="AY1174" s="162" t="s">
        <v>187</v>
      </c>
    </row>
    <row r="1175" spans="2:65" s="12" customFormat="1" ht="11.25">
      <c r="B1175" s="155"/>
      <c r="D1175" s="151" t="s">
        <v>197</v>
      </c>
      <c r="E1175" s="156" t="s">
        <v>1</v>
      </c>
      <c r="F1175" s="157" t="s">
        <v>311</v>
      </c>
      <c r="H1175" s="156" t="s">
        <v>1</v>
      </c>
      <c r="I1175" s="158"/>
      <c r="L1175" s="155"/>
      <c r="M1175" s="159"/>
      <c r="T1175" s="160"/>
      <c r="AT1175" s="156" t="s">
        <v>197</v>
      </c>
      <c r="AU1175" s="156" t="s">
        <v>84</v>
      </c>
      <c r="AV1175" s="12" t="s">
        <v>80</v>
      </c>
      <c r="AW1175" s="12" t="s">
        <v>30</v>
      </c>
      <c r="AX1175" s="12" t="s">
        <v>73</v>
      </c>
      <c r="AY1175" s="156" t="s">
        <v>187</v>
      </c>
    </row>
    <row r="1176" spans="2:65" s="13" customFormat="1" ht="11.25">
      <c r="B1176" s="161"/>
      <c r="D1176" s="151" t="s">
        <v>197</v>
      </c>
      <c r="E1176" s="162" t="s">
        <v>1</v>
      </c>
      <c r="F1176" s="163" t="s">
        <v>1167</v>
      </c>
      <c r="H1176" s="164">
        <v>28.056000000000001</v>
      </c>
      <c r="I1176" s="165"/>
      <c r="L1176" s="161"/>
      <c r="M1176" s="166"/>
      <c r="T1176" s="167"/>
      <c r="AT1176" s="162" t="s">
        <v>197</v>
      </c>
      <c r="AU1176" s="162" t="s">
        <v>84</v>
      </c>
      <c r="AV1176" s="13" t="s">
        <v>84</v>
      </c>
      <c r="AW1176" s="13" t="s">
        <v>30</v>
      </c>
      <c r="AX1176" s="13" t="s">
        <v>73</v>
      </c>
      <c r="AY1176" s="162" t="s">
        <v>187</v>
      </c>
    </row>
    <row r="1177" spans="2:65" s="14" customFormat="1" ht="11.25">
      <c r="B1177" s="168"/>
      <c r="D1177" s="151" t="s">
        <v>197</v>
      </c>
      <c r="E1177" s="169" t="s">
        <v>1</v>
      </c>
      <c r="F1177" s="170" t="s">
        <v>202</v>
      </c>
      <c r="H1177" s="171">
        <v>56.112000000000002</v>
      </c>
      <c r="I1177" s="172"/>
      <c r="L1177" s="168"/>
      <c r="M1177" s="173"/>
      <c r="T1177" s="174"/>
      <c r="AT1177" s="169" t="s">
        <v>197</v>
      </c>
      <c r="AU1177" s="169" t="s">
        <v>84</v>
      </c>
      <c r="AV1177" s="14" t="s">
        <v>193</v>
      </c>
      <c r="AW1177" s="14" t="s">
        <v>30</v>
      </c>
      <c r="AX1177" s="14" t="s">
        <v>80</v>
      </c>
      <c r="AY1177" s="169" t="s">
        <v>187</v>
      </c>
    </row>
    <row r="1178" spans="2:65" s="1" customFormat="1" ht="44.25" customHeight="1">
      <c r="B1178" s="32"/>
      <c r="C1178" s="137" t="s">
        <v>1168</v>
      </c>
      <c r="D1178" s="137" t="s">
        <v>189</v>
      </c>
      <c r="E1178" s="138" t="s">
        <v>1169</v>
      </c>
      <c r="F1178" s="139" t="s">
        <v>1170</v>
      </c>
      <c r="G1178" s="140" t="s">
        <v>245</v>
      </c>
      <c r="H1178" s="141">
        <v>3.0230000000000001</v>
      </c>
      <c r="I1178" s="142"/>
      <c r="J1178" s="143">
        <f>ROUND(I1178*H1178,2)</f>
        <v>0</v>
      </c>
      <c r="K1178" s="144"/>
      <c r="L1178" s="32"/>
      <c r="M1178" s="145" t="s">
        <v>1</v>
      </c>
      <c r="N1178" s="146" t="s">
        <v>39</v>
      </c>
      <c r="P1178" s="147">
        <f>O1178*H1178</f>
        <v>0</v>
      </c>
      <c r="Q1178" s="147">
        <v>0</v>
      </c>
      <c r="R1178" s="147">
        <f>Q1178*H1178</f>
        <v>0</v>
      </c>
      <c r="S1178" s="147">
        <v>0</v>
      </c>
      <c r="T1178" s="148">
        <f>S1178*H1178</f>
        <v>0</v>
      </c>
      <c r="AR1178" s="149" t="s">
        <v>193</v>
      </c>
      <c r="AT1178" s="149" t="s">
        <v>189</v>
      </c>
      <c r="AU1178" s="149" t="s">
        <v>84</v>
      </c>
      <c r="AY1178" s="17" t="s">
        <v>187</v>
      </c>
      <c r="BE1178" s="150">
        <f>IF(N1178="základní",J1178,0)</f>
        <v>0</v>
      </c>
      <c r="BF1178" s="150">
        <f>IF(N1178="snížená",J1178,0)</f>
        <v>0</v>
      </c>
      <c r="BG1178" s="150">
        <f>IF(N1178="zákl. přenesená",J1178,0)</f>
        <v>0</v>
      </c>
      <c r="BH1178" s="150">
        <f>IF(N1178="sníž. přenesená",J1178,0)</f>
        <v>0</v>
      </c>
      <c r="BI1178" s="150">
        <f>IF(N1178="nulová",J1178,0)</f>
        <v>0</v>
      </c>
      <c r="BJ1178" s="17" t="s">
        <v>84</v>
      </c>
      <c r="BK1178" s="150">
        <f>ROUND(I1178*H1178,2)</f>
        <v>0</v>
      </c>
      <c r="BL1178" s="17" t="s">
        <v>193</v>
      </c>
      <c r="BM1178" s="149" t="s">
        <v>3214</v>
      </c>
    </row>
    <row r="1179" spans="2:65" s="1" customFormat="1" ht="39">
      <c r="B1179" s="32"/>
      <c r="D1179" s="151" t="s">
        <v>195</v>
      </c>
      <c r="F1179" s="152" t="s">
        <v>1172</v>
      </c>
      <c r="I1179" s="153"/>
      <c r="L1179" s="32"/>
      <c r="M1179" s="154"/>
      <c r="T1179" s="56"/>
      <c r="AT1179" s="17" t="s">
        <v>195</v>
      </c>
      <c r="AU1179" s="17" t="s">
        <v>84</v>
      </c>
    </row>
    <row r="1180" spans="2:65" s="12" customFormat="1" ht="11.25">
      <c r="B1180" s="155"/>
      <c r="D1180" s="151" t="s">
        <v>197</v>
      </c>
      <c r="E1180" s="156" t="s">
        <v>1</v>
      </c>
      <c r="F1180" s="157" t="s">
        <v>379</v>
      </c>
      <c r="H1180" s="156" t="s">
        <v>1</v>
      </c>
      <c r="I1180" s="158"/>
      <c r="L1180" s="155"/>
      <c r="M1180" s="159"/>
      <c r="T1180" s="160"/>
      <c r="AT1180" s="156" t="s">
        <v>197</v>
      </c>
      <c r="AU1180" s="156" t="s">
        <v>84</v>
      </c>
      <c r="AV1180" s="12" t="s">
        <v>80</v>
      </c>
      <c r="AW1180" s="12" t="s">
        <v>30</v>
      </c>
      <c r="AX1180" s="12" t="s">
        <v>73</v>
      </c>
      <c r="AY1180" s="156" t="s">
        <v>187</v>
      </c>
    </row>
    <row r="1181" spans="2:65" s="12" customFormat="1" ht="11.25">
      <c r="B1181" s="155"/>
      <c r="D1181" s="151" t="s">
        <v>197</v>
      </c>
      <c r="E1181" s="156" t="s">
        <v>1</v>
      </c>
      <c r="F1181" s="157" t="s">
        <v>400</v>
      </c>
      <c r="H1181" s="156" t="s">
        <v>1</v>
      </c>
      <c r="I1181" s="158"/>
      <c r="L1181" s="155"/>
      <c r="M1181" s="159"/>
      <c r="T1181" s="160"/>
      <c r="AT1181" s="156" t="s">
        <v>197</v>
      </c>
      <c r="AU1181" s="156" t="s">
        <v>84</v>
      </c>
      <c r="AV1181" s="12" t="s">
        <v>80</v>
      </c>
      <c r="AW1181" s="12" t="s">
        <v>30</v>
      </c>
      <c r="AX1181" s="12" t="s">
        <v>73</v>
      </c>
      <c r="AY1181" s="156" t="s">
        <v>187</v>
      </c>
    </row>
    <row r="1182" spans="2:65" s="13" customFormat="1" ht="11.25">
      <c r="B1182" s="161"/>
      <c r="D1182" s="151" t="s">
        <v>197</v>
      </c>
      <c r="E1182" s="162" t="s">
        <v>1</v>
      </c>
      <c r="F1182" s="163" t="s">
        <v>1173</v>
      </c>
      <c r="H1182" s="164">
        <v>1.54</v>
      </c>
      <c r="I1182" s="165"/>
      <c r="L1182" s="161"/>
      <c r="M1182" s="166"/>
      <c r="T1182" s="167"/>
      <c r="AT1182" s="162" t="s">
        <v>197</v>
      </c>
      <c r="AU1182" s="162" t="s">
        <v>84</v>
      </c>
      <c r="AV1182" s="13" t="s">
        <v>84</v>
      </c>
      <c r="AW1182" s="13" t="s">
        <v>30</v>
      </c>
      <c r="AX1182" s="13" t="s">
        <v>73</v>
      </c>
      <c r="AY1182" s="162" t="s">
        <v>187</v>
      </c>
    </row>
    <row r="1183" spans="2:65" s="13" customFormat="1" ht="11.25">
      <c r="B1183" s="161"/>
      <c r="D1183" s="151" t="s">
        <v>197</v>
      </c>
      <c r="E1183" s="162" t="s">
        <v>1</v>
      </c>
      <c r="F1183" s="163" t="s">
        <v>1174</v>
      </c>
      <c r="H1183" s="164">
        <v>0.42</v>
      </c>
      <c r="I1183" s="165"/>
      <c r="L1183" s="161"/>
      <c r="M1183" s="166"/>
      <c r="T1183" s="167"/>
      <c r="AT1183" s="162" t="s">
        <v>197</v>
      </c>
      <c r="AU1183" s="162" t="s">
        <v>84</v>
      </c>
      <c r="AV1183" s="13" t="s">
        <v>84</v>
      </c>
      <c r="AW1183" s="13" t="s">
        <v>30</v>
      </c>
      <c r="AX1183" s="13" t="s">
        <v>73</v>
      </c>
      <c r="AY1183" s="162" t="s">
        <v>187</v>
      </c>
    </row>
    <row r="1184" spans="2:65" s="13" customFormat="1" ht="11.25">
      <c r="B1184" s="161"/>
      <c r="D1184" s="151" t="s">
        <v>197</v>
      </c>
      <c r="E1184" s="162" t="s">
        <v>1</v>
      </c>
      <c r="F1184" s="163" t="s">
        <v>1175</v>
      </c>
      <c r="H1184" s="164">
        <v>0.34300000000000003</v>
      </c>
      <c r="I1184" s="165"/>
      <c r="L1184" s="161"/>
      <c r="M1184" s="166"/>
      <c r="T1184" s="167"/>
      <c r="AT1184" s="162" t="s">
        <v>197</v>
      </c>
      <c r="AU1184" s="162" t="s">
        <v>84</v>
      </c>
      <c r="AV1184" s="13" t="s">
        <v>84</v>
      </c>
      <c r="AW1184" s="13" t="s">
        <v>30</v>
      </c>
      <c r="AX1184" s="13" t="s">
        <v>73</v>
      </c>
      <c r="AY1184" s="162" t="s">
        <v>187</v>
      </c>
    </row>
    <row r="1185" spans="2:65" s="13" customFormat="1" ht="11.25">
      <c r="B1185" s="161"/>
      <c r="D1185" s="151" t="s">
        <v>197</v>
      </c>
      <c r="E1185" s="162" t="s">
        <v>1</v>
      </c>
      <c r="F1185" s="163" t="s">
        <v>1176</v>
      </c>
      <c r="H1185" s="164">
        <v>0.72</v>
      </c>
      <c r="I1185" s="165"/>
      <c r="L1185" s="161"/>
      <c r="M1185" s="166"/>
      <c r="T1185" s="167"/>
      <c r="AT1185" s="162" t="s">
        <v>197</v>
      </c>
      <c r="AU1185" s="162" t="s">
        <v>84</v>
      </c>
      <c r="AV1185" s="13" t="s">
        <v>84</v>
      </c>
      <c r="AW1185" s="13" t="s">
        <v>30</v>
      </c>
      <c r="AX1185" s="13" t="s">
        <v>73</v>
      </c>
      <c r="AY1185" s="162" t="s">
        <v>187</v>
      </c>
    </row>
    <row r="1186" spans="2:65" s="14" customFormat="1" ht="11.25">
      <c r="B1186" s="168"/>
      <c r="D1186" s="151" t="s">
        <v>197</v>
      </c>
      <c r="E1186" s="169" t="s">
        <v>1</v>
      </c>
      <c r="F1186" s="170" t="s">
        <v>202</v>
      </c>
      <c r="H1186" s="171">
        <v>3.0229999999999997</v>
      </c>
      <c r="I1186" s="172"/>
      <c r="L1186" s="168"/>
      <c r="M1186" s="173"/>
      <c r="T1186" s="174"/>
      <c r="AT1186" s="169" t="s">
        <v>197</v>
      </c>
      <c r="AU1186" s="169" t="s">
        <v>84</v>
      </c>
      <c r="AV1186" s="14" t="s">
        <v>193</v>
      </c>
      <c r="AW1186" s="14" t="s">
        <v>30</v>
      </c>
      <c r="AX1186" s="14" t="s">
        <v>80</v>
      </c>
      <c r="AY1186" s="169" t="s">
        <v>187</v>
      </c>
    </row>
    <row r="1187" spans="2:65" s="1" customFormat="1" ht="37.9" customHeight="1">
      <c r="B1187" s="32"/>
      <c r="C1187" s="137" t="s">
        <v>1177</v>
      </c>
      <c r="D1187" s="137" t="s">
        <v>189</v>
      </c>
      <c r="E1187" s="138" t="s">
        <v>1178</v>
      </c>
      <c r="F1187" s="139" t="s">
        <v>1179</v>
      </c>
      <c r="G1187" s="140" t="s">
        <v>245</v>
      </c>
      <c r="H1187" s="141">
        <v>59.296999999999997</v>
      </c>
      <c r="I1187" s="142"/>
      <c r="J1187" s="143">
        <f>ROUND(I1187*H1187,2)</f>
        <v>0</v>
      </c>
      <c r="K1187" s="144"/>
      <c r="L1187" s="32"/>
      <c r="M1187" s="145" t="s">
        <v>1</v>
      </c>
      <c r="N1187" s="146" t="s">
        <v>39</v>
      </c>
      <c r="P1187" s="147">
        <f>O1187*H1187</f>
        <v>0</v>
      </c>
      <c r="Q1187" s="147">
        <v>0</v>
      </c>
      <c r="R1187" s="147">
        <f>Q1187*H1187</f>
        <v>0</v>
      </c>
      <c r="S1187" s="147">
        <v>0</v>
      </c>
      <c r="T1187" s="148">
        <f>S1187*H1187</f>
        <v>0</v>
      </c>
      <c r="AR1187" s="149" t="s">
        <v>193</v>
      </c>
      <c r="AT1187" s="149" t="s">
        <v>189</v>
      </c>
      <c r="AU1187" s="149" t="s">
        <v>84</v>
      </c>
      <c r="AY1187" s="17" t="s">
        <v>187</v>
      </c>
      <c r="BE1187" s="150">
        <f>IF(N1187="základní",J1187,0)</f>
        <v>0</v>
      </c>
      <c r="BF1187" s="150">
        <f>IF(N1187="snížená",J1187,0)</f>
        <v>0</v>
      </c>
      <c r="BG1187" s="150">
        <f>IF(N1187="zákl. přenesená",J1187,0)</f>
        <v>0</v>
      </c>
      <c r="BH1187" s="150">
        <f>IF(N1187="sníž. přenesená",J1187,0)</f>
        <v>0</v>
      </c>
      <c r="BI1187" s="150">
        <f>IF(N1187="nulová",J1187,0)</f>
        <v>0</v>
      </c>
      <c r="BJ1187" s="17" t="s">
        <v>84</v>
      </c>
      <c r="BK1187" s="150">
        <f>ROUND(I1187*H1187,2)</f>
        <v>0</v>
      </c>
      <c r="BL1187" s="17" t="s">
        <v>193</v>
      </c>
      <c r="BM1187" s="149" t="s">
        <v>3215</v>
      </c>
    </row>
    <row r="1188" spans="2:65" s="1" customFormat="1" ht="39">
      <c r="B1188" s="32"/>
      <c r="D1188" s="151" t="s">
        <v>195</v>
      </c>
      <c r="F1188" s="152" t="s">
        <v>1172</v>
      </c>
      <c r="I1188" s="153"/>
      <c r="L1188" s="32"/>
      <c r="M1188" s="154"/>
      <c r="T1188" s="56"/>
      <c r="AT1188" s="17" t="s">
        <v>195</v>
      </c>
      <c r="AU1188" s="17" t="s">
        <v>84</v>
      </c>
    </row>
    <row r="1189" spans="2:65" s="12" customFormat="1" ht="11.25">
      <c r="B1189" s="155"/>
      <c r="D1189" s="151" t="s">
        <v>197</v>
      </c>
      <c r="E1189" s="156" t="s">
        <v>1</v>
      </c>
      <c r="F1189" s="157" t="s">
        <v>379</v>
      </c>
      <c r="H1189" s="156" t="s">
        <v>1</v>
      </c>
      <c r="I1189" s="158"/>
      <c r="L1189" s="155"/>
      <c r="M1189" s="159"/>
      <c r="T1189" s="160"/>
      <c r="AT1189" s="156" t="s">
        <v>197</v>
      </c>
      <c r="AU1189" s="156" t="s">
        <v>84</v>
      </c>
      <c r="AV1189" s="12" t="s">
        <v>80</v>
      </c>
      <c r="AW1189" s="12" t="s">
        <v>30</v>
      </c>
      <c r="AX1189" s="12" t="s">
        <v>73</v>
      </c>
      <c r="AY1189" s="156" t="s">
        <v>187</v>
      </c>
    </row>
    <row r="1190" spans="2:65" s="12" customFormat="1" ht="11.25">
      <c r="B1190" s="155"/>
      <c r="D1190" s="151" t="s">
        <v>197</v>
      </c>
      <c r="E1190" s="156" t="s">
        <v>1</v>
      </c>
      <c r="F1190" s="157" t="s">
        <v>307</v>
      </c>
      <c r="H1190" s="156" t="s">
        <v>1</v>
      </c>
      <c r="I1190" s="158"/>
      <c r="L1190" s="155"/>
      <c r="M1190" s="159"/>
      <c r="T1190" s="160"/>
      <c r="AT1190" s="156" t="s">
        <v>197</v>
      </c>
      <c r="AU1190" s="156" t="s">
        <v>84</v>
      </c>
      <c r="AV1190" s="12" t="s">
        <v>80</v>
      </c>
      <c r="AW1190" s="12" t="s">
        <v>30</v>
      </c>
      <c r="AX1190" s="12" t="s">
        <v>73</v>
      </c>
      <c r="AY1190" s="156" t="s">
        <v>187</v>
      </c>
    </row>
    <row r="1191" spans="2:65" s="13" customFormat="1" ht="11.25">
      <c r="B1191" s="161"/>
      <c r="D1191" s="151" t="s">
        <v>197</v>
      </c>
      <c r="E1191" s="162" t="s">
        <v>1</v>
      </c>
      <c r="F1191" s="163" t="s">
        <v>1181</v>
      </c>
      <c r="H1191" s="164">
        <v>11.82</v>
      </c>
      <c r="I1191" s="165"/>
      <c r="L1191" s="161"/>
      <c r="M1191" s="166"/>
      <c r="T1191" s="167"/>
      <c r="AT1191" s="162" t="s">
        <v>197</v>
      </c>
      <c r="AU1191" s="162" t="s">
        <v>84</v>
      </c>
      <c r="AV1191" s="13" t="s">
        <v>84</v>
      </c>
      <c r="AW1191" s="13" t="s">
        <v>30</v>
      </c>
      <c r="AX1191" s="13" t="s">
        <v>73</v>
      </c>
      <c r="AY1191" s="162" t="s">
        <v>187</v>
      </c>
    </row>
    <row r="1192" spans="2:65" s="13" customFormat="1" ht="11.25">
      <c r="B1192" s="161"/>
      <c r="D1192" s="151" t="s">
        <v>197</v>
      </c>
      <c r="E1192" s="162" t="s">
        <v>1</v>
      </c>
      <c r="F1192" s="163" t="s">
        <v>1182</v>
      </c>
      <c r="H1192" s="164">
        <v>15.76</v>
      </c>
      <c r="I1192" s="165"/>
      <c r="L1192" s="161"/>
      <c r="M1192" s="166"/>
      <c r="T1192" s="167"/>
      <c r="AT1192" s="162" t="s">
        <v>197</v>
      </c>
      <c r="AU1192" s="162" t="s">
        <v>84</v>
      </c>
      <c r="AV1192" s="13" t="s">
        <v>84</v>
      </c>
      <c r="AW1192" s="13" t="s">
        <v>30</v>
      </c>
      <c r="AX1192" s="13" t="s">
        <v>73</v>
      </c>
      <c r="AY1192" s="162" t="s">
        <v>187</v>
      </c>
    </row>
    <row r="1193" spans="2:65" s="13" customFormat="1" ht="11.25">
      <c r="B1193" s="161"/>
      <c r="D1193" s="151" t="s">
        <v>197</v>
      </c>
      <c r="E1193" s="162" t="s">
        <v>1</v>
      </c>
      <c r="F1193" s="163" t="s">
        <v>1183</v>
      </c>
      <c r="H1193" s="164">
        <v>1.7729999999999999</v>
      </c>
      <c r="I1193" s="165"/>
      <c r="L1193" s="161"/>
      <c r="M1193" s="166"/>
      <c r="T1193" s="167"/>
      <c r="AT1193" s="162" t="s">
        <v>197</v>
      </c>
      <c r="AU1193" s="162" t="s">
        <v>84</v>
      </c>
      <c r="AV1193" s="13" t="s">
        <v>84</v>
      </c>
      <c r="AW1193" s="13" t="s">
        <v>30</v>
      </c>
      <c r="AX1193" s="13" t="s">
        <v>73</v>
      </c>
      <c r="AY1193" s="162" t="s">
        <v>187</v>
      </c>
    </row>
    <row r="1194" spans="2:65" s="12" customFormat="1" ht="11.25">
      <c r="B1194" s="155"/>
      <c r="D1194" s="151" t="s">
        <v>197</v>
      </c>
      <c r="E1194" s="156" t="s">
        <v>1</v>
      </c>
      <c r="F1194" s="157" t="s">
        <v>311</v>
      </c>
      <c r="H1194" s="156" t="s">
        <v>1</v>
      </c>
      <c r="I1194" s="158"/>
      <c r="L1194" s="155"/>
      <c r="M1194" s="159"/>
      <c r="T1194" s="160"/>
      <c r="AT1194" s="156" t="s">
        <v>197</v>
      </c>
      <c r="AU1194" s="156" t="s">
        <v>84</v>
      </c>
      <c r="AV1194" s="12" t="s">
        <v>80</v>
      </c>
      <c r="AW1194" s="12" t="s">
        <v>30</v>
      </c>
      <c r="AX1194" s="12" t="s">
        <v>73</v>
      </c>
      <c r="AY1194" s="156" t="s">
        <v>187</v>
      </c>
    </row>
    <row r="1195" spans="2:65" s="13" customFormat="1" ht="11.25">
      <c r="B1195" s="161"/>
      <c r="D1195" s="151" t="s">
        <v>197</v>
      </c>
      <c r="E1195" s="162" t="s">
        <v>1</v>
      </c>
      <c r="F1195" s="163" t="s">
        <v>1184</v>
      </c>
      <c r="H1195" s="164">
        <v>14.183999999999999</v>
      </c>
      <c r="I1195" s="165"/>
      <c r="L1195" s="161"/>
      <c r="M1195" s="166"/>
      <c r="T1195" s="167"/>
      <c r="AT1195" s="162" t="s">
        <v>197</v>
      </c>
      <c r="AU1195" s="162" t="s">
        <v>84</v>
      </c>
      <c r="AV1195" s="13" t="s">
        <v>84</v>
      </c>
      <c r="AW1195" s="13" t="s">
        <v>30</v>
      </c>
      <c r="AX1195" s="13" t="s">
        <v>73</v>
      </c>
      <c r="AY1195" s="162" t="s">
        <v>187</v>
      </c>
    </row>
    <row r="1196" spans="2:65" s="13" customFormat="1" ht="11.25">
      <c r="B1196" s="161"/>
      <c r="D1196" s="151" t="s">
        <v>197</v>
      </c>
      <c r="E1196" s="162" t="s">
        <v>1</v>
      </c>
      <c r="F1196" s="163" t="s">
        <v>1182</v>
      </c>
      <c r="H1196" s="164">
        <v>15.76</v>
      </c>
      <c r="I1196" s="165"/>
      <c r="L1196" s="161"/>
      <c r="M1196" s="166"/>
      <c r="T1196" s="167"/>
      <c r="AT1196" s="162" t="s">
        <v>197</v>
      </c>
      <c r="AU1196" s="162" t="s">
        <v>84</v>
      </c>
      <c r="AV1196" s="13" t="s">
        <v>84</v>
      </c>
      <c r="AW1196" s="13" t="s">
        <v>30</v>
      </c>
      <c r="AX1196" s="13" t="s">
        <v>73</v>
      </c>
      <c r="AY1196" s="162" t="s">
        <v>187</v>
      </c>
    </row>
    <row r="1197" spans="2:65" s="14" customFormat="1" ht="11.25">
      <c r="B1197" s="168"/>
      <c r="D1197" s="151" t="s">
        <v>197</v>
      </c>
      <c r="E1197" s="169" t="s">
        <v>1</v>
      </c>
      <c r="F1197" s="170" t="s">
        <v>202</v>
      </c>
      <c r="H1197" s="171">
        <v>59.296999999999997</v>
      </c>
      <c r="I1197" s="172"/>
      <c r="L1197" s="168"/>
      <c r="M1197" s="173"/>
      <c r="T1197" s="174"/>
      <c r="AT1197" s="169" t="s">
        <v>197</v>
      </c>
      <c r="AU1197" s="169" t="s">
        <v>84</v>
      </c>
      <c r="AV1197" s="14" t="s">
        <v>193</v>
      </c>
      <c r="AW1197" s="14" t="s">
        <v>30</v>
      </c>
      <c r="AX1197" s="14" t="s">
        <v>80</v>
      </c>
      <c r="AY1197" s="169" t="s">
        <v>187</v>
      </c>
    </row>
    <row r="1198" spans="2:65" s="1" customFormat="1" ht="55.5" customHeight="1">
      <c r="B1198" s="32"/>
      <c r="C1198" s="137" t="s">
        <v>1185</v>
      </c>
      <c r="D1198" s="137" t="s">
        <v>189</v>
      </c>
      <c r="E1198" s="138" t="s">
        <v>1186</v>
      </c>
      <c r="F1198" s="139" t="s">
        <v>1187</v>
      </c>
      <c r="G1198" s="140" t="s">
        <v>245</v>
      </c>
      <c r="H1198" s="141">
        <v>7.2720000000000002</v>
      </c>
      <c r="I1198" s="142"/>
      <c r="J1198" s="143">
        <f>ROUND(I1198*H1198,2)</f>
        <v>0</v>
      </c>
      <c r="K1198" s="144"/>
      <c r="L1198" s="32"/>
      <c r="M1198" s="145" t="s">
        <v>1</v>
      </c>
      <c r="N1198" s="146" t="s">
        <v>39</v>
      </c>
      <c r="P1198" s="147">
        <f>O1198*H1198</f>
        <v>0</v>
      </c>
      <c r="Q1198" s="147">
        <v>0</v>
      </c>
      <c r="R1198" s="147">
        <f>Q1198*H1198</f>
        <v>0</v>
      </c>
      <c r="S1198" s="147">
        <v>0</v>
      </c>
      <c r="T1198" s="148">
        <f>S1198*H1198</f>
        <v>0</v>
      </c>
      <c r="AR1198" s="149" t="s">
        <v>193</v>
      </c>
      <c r="AT1198" s="149" t="s">
        <v>189</v>
      </c>
      <c r="AU1198" s="149" t="s">
        <v>84</v>
      </c>
      <c r="AY1198" s="17" t="s">
        <v>187</v>
      </c>
      <c r="BE1198" s="150">
        <f>IF(N1198="základní",J1198,0)</f>
        <v>0</v>
      </c>
      <c r="BF1198" s="150">
        <f>IF(N1198="snížená",J1198,0)</f>
        <v>0</v>
      </c>
      <c r="BG1198" s="150">
        <f>IF(N1198="zákl. přenesená",J1198,0)</f>
        <v>0</v>
      </c>
      <c r="BH1198" s="150">
        <f>IF(N1198="sníž. přenesená",J1198,0)</f>
        <v>0</v>
      </c>
      <c r="BI1198" s="150">
        <f>IF(N1198="nulová",J1198,0)</f>
        <v>0</v>
      </c>
      <c r="BJ1198" s="17" t="s">
        <v>84</v>
      </c>
      <c r="BK1198" s="150">
        <f>ROUND(I1198*H1198,2)</f>
        <v>0</v>
      </c>
      <c r="BL1198" s="17" t="s">
        <v>193</v>
      </c>
      <c r="BM1198" s="149" t="s">
        <v>3216</v>
      </c>
    </row>
    <row r="1199" spans="2:65" s="12" customFormat="1" ht="11.25">
      <c r="B1199" s="155"/>
      <c r="D1199" s="151" t="s">
        <v>197</v>
      </c>
      <c r="E1199" s="156" t="s">
        <v>1</v>
      </c>
      <c r="F1199" s="157" t="s">
        <v>379</v>
      </c>
      <c r="H1199" s="156" t="s">
        <v>1</v>
      </c>
      <c r="I1199" s="158"/>
      <c r="L1199" s="155"/>
      <c r="M1199" s="159"/>
      <c r="T1199" s="160"/>
      <c r="AT1199" s="156" t="s">
        <v>197</v>
      </c>
      <c r="AU1199" s="156" t="s">
        <v>84</v>
      </c>
      <c r="AV1199" s="12" t="s">
        <v>80</v>
      </c>
      <c r="AW1199" s="12" t="s">
        <v>30</v>
      </c>
      <c r="AX1199" s="12" t="s">
        <v>73</v>
      </c>
      <c r="AY1199" s="156" t="s">
        <v>187</v>
      </c>
    </row>
    <row r="1200" spans="2:65" s="12" customFormat="1" ht="11.25">
      <c r="B1200" s="155"/>
      <c r="D1200" s="151" t="s">
        <v>197</v>
      </c>
      <c r="E1200" s="156" t="s">
        <v>1</v>
      </c>
      <c r="F1200" s="157" t="s">
        <v>307</v>
      </c>
      <c r="H1200" s="156" t="s">
        <v>1</v>
      </c>
      <c r="I1200" s="158"/>
      <c r="L1200" s="155"/>
      <c r="M1200" s="159"/>
      <c r="T1200" s="160"/>
      <c r="AT1200" s="156" t="s">
        <v>197</v>
      </c>
      <c r="AU1200" s="156" t="s">
        <v>84</v>
      </c>
      <c r="AV1200" s="12" t="s">
        <v>80</v>
      </c>
      <c r="AW1200" s="12" t="s">
        <v>30</v>
      </c>
      <c r="AX1200" s="12" t="s">
        <v>73</v>
      </c>
      <c r="AY1200" s="156" t="s">
        <v>187</v>
      </c>
    </row>
    <row r="1201" spans="2:65" s="13" customFormat="1" ht="11.25">
      <c r="B1201" s="161"/>
      <c r="D1201" s="151" t="s">
        <v>197</v>
      </c>
      <c r="E1201" s="162" t="s">
        <v>1</v>
      </c>
      <c r="F1201" s="163" t="s">
        <v>1189</v>
      </c>
      <c r="H1201" s="164">
        <v>3.6360000000000001</v>
      </c>
      <c r="I1201" s="165"/>
      <c r="L1201" s="161"/>
      <c r="M1201" s="166"/>
      <c r="T1201" s="167"/>
      <c r="AT1201" s="162" t="s">
        <v>197</v>
      </c>
      <c r="AU1201" s="162" t="s">
        <v>84</v>
      </c>
      <c r="AV1201" s="13" t="s">
        <v>84</v>
      </c>
      <c r="AW1201" s="13" t="s">
        <v>30</v>
      </c>
      <c r="AX1201" s="13" t="s">
        <v>73</v>
      </c>
      <c r="AY1201" s="162" t="s">
        <v>187</v>
      </c>
    </row>
    <row r="1202" spans="2:65" s="12" customFormat="1" ht="11.25">
      <c r="B1202" s="155"/>
      <c r="D1202" s="151" t="s">
        <v>197</v>
      </c>
      <c r="E1202" s="156" t="s">
        <v>1</v>
      </c>
      <c r="F1202" s="157" t="s">
        <v>311</v>
      </c>
      <c r="H1202" s="156" t="s">
        <v>1</v>
      </c>
      <c r="I1202" s="158"/>
      <c r="L1202" s="155"/>
      <c r="M1202" s="159"/>
      <c r="T1202" s="160"/>
      <c r="AT1202" s="156" t="s">
        <v>197</v>
      </c>
      <c r="AU1202" s="156" t="s">
        <v>84</v>
      </c>
      <c r="AV1202" s="12" t="s">
        <v>80</v>
      </c>
      <c r="AW1202" s="12" t="s">
        <v>30</v>
      </c>
      <c r="AX1202" s="12" t="s">
        <v>73</v>
      </c>
      <c r="AY1202" s="156" t="s">
        <v>187</v>
      </c>
    </row>
    <row r="1203" spans="2:65" s="13" customFormat="1" ht="11.25">
      <c r="B1203" s="161"/>
      <c r="D1203" s="151" t="s">
        <v>197</v>
      </c>
      <c r="E1203" s="162" t="s">
        <v>1</v>
      </c>
      <c r="F1203" s="163" t="s">
        <v>1189</v>
      </c>
      <c r="H1203" s="164">
        <v>3.6360000000000001</v>
      </c>
      <c r="I1203" s="165"/>
      <c r="L1203" s="161"/>
      <c r="M1203" s="166"/>
      <c r="T1203" s="167"/>
      <c r="AT1203" s="162" t="s">
        <v>197</v>
      </c>
      <c r="AU1203" s="162" t="s">
        <v>84</v>
      </c>
      <c r="AV1203" s="13" t="s">
        <v>84</v>
      </c>
      <c r="AW1203" s="13" t="s">
        <v>30</v>
      </c>
      <c r="AX1203" s="13" t="s">
        <v>73</v>
      </c>
      <c r="AY1203" s="162" t="s">
        <v>187</v>
      </c>
    </row>
    <row r="1204" spans="2:65" s="14" customFormat="1" ht="11.25">
      <c r="B1204" s="168"/>
      <c r="D1204" s="151" t="s">
        <v>197</v>
      </c>
      <c r="E1204" s="169" t="s">
        <v>1</v>
      </c>
      <c r="F1204" s="170" t="s">
        <v>202</v>
      </c>
      <c r="H1204" s="171">
        <v>7.2720000000000002</v>
      </c>
      <c r="I1204" s="172"/>
      <c r="L1204" s="168"/>
      <c r="M1204" s="173"/>
      <c r="T1204" s="174"/>
      <c r="AT1204" s="169" t="s">
        <v>197</v>
      </c>
      <c r="AU1204" s="169" t="s">
        <v>84</v>
      </c>
      <c r="AV1204" s="14" t="s">
        <v>193</v>
      </c>
      <c r="AW1204" s="14" t="s">
        <v>30</v>
      </c>
      <c r="AX1204" s="14" t="s">
        <v>80</v>
      </c>
      <c r="AY1204" s="169" t="s">
        <v>187</v>
      </c>
    </row>
    <row r="1205" spans="2:65" s="1" customFormat="1" ht="55.5" customHeight="1">
      <c r="B1205" s="32"/>
      <c r="C1205" s="137" t="s">
        <v>1190</v>
      </c>
      <c r="D1205" s="137" t="s">
        <v>189</v>
      </c>
      <c r="E1205" s="138" t="s">
        <v>1191</v>
      </c>
      <c r="F1205" s="139" t="s">
        <v>1192</v>
      </c>
      <c r="G1205" s="140" t="s">
        <v>192</v>
      </c>
      <c r="H1205" s="141">
        <v>2.4239999999999999</v>
      </c>
      <c r="I1205" s="142"/>
      <c r="J1205" s="143">
        <f>ROUND(I1205*H1205,2)</f>
        <v>0</v>
      </c>
      <c r="K1205" s="144"/>
      <c r="L1205" s="32"/>
      <c r="M1205" s="145" t="s">
        <v>1</v>
      </c>
      <c r="N1205" s="146" t="s">
        <v>39</v>
      </c>
      <c r="P1205" s="147">
        <f>O1205*H1205</f>
        <v>0</v>
      </c>
      <c r="Q1205" s="147">
        <v>0</v>
      </c>
      <c r="R1205" s="147">
        <f>Q1205*H1205</f>
        <v>0</v>
      </c>
      <c r="S1205" s="147">
        <v>0</v>
      </c>
      <c r="T1205" s="148">
        <f>S1205*H1205</f>
        <v>0</v>
      </c>
      <c r="AR1205" s="149" t="s">
        <v>193</v>
      </c>
      <c r="AT1205" s="149" t="s">
        <v>189</v>
      </c>
      <c r="AU1205" s="149" t="s">
        <v>84</v>
      </c>
      <c r="AY1205" s="17" t="s">
        <v>187</v>
      </c>
      <c r="BE1205" s="150">
        <f>IF(N1205="základní",J1205,0)</f>
        <v>0</v>
      </c>
      <c r="BF1205" s="150">
        <f>IF(N1205="snížená",J1205,0)</f>
        <v>0</v>
      </c>
      <c r="BG1205" s="150">
        <f>IF(N1205="zákl. přenesená",J1205,0)</f>
        <v>0</v>
      </c>
      <c r="BH1205" s="150">
        <f>IF(N1205="sníž. přenesená",J1205,0)</f>
        <v>0</v>
      </c>
      <c r="BI1205" s="150">
        <f>IF(N1205="nulová",J1205,0)</f>
        <v>0</v>
      </c>
      <c r="BJ1205" s="17" t="s">
        <v>84</v>
      </c>
      <c r="BK1205" s="150">
        <f>ROUND(I1205*H1205,2)</f>
        <v>0</v>
      </c>
      <c r="BL1205" s="17" t="s">
        <v>193</v>
      </c>
      <c r="BM1205" s="149" t="s">
        <v>3217</v>
      </c>
    </row>
    <row r="1206" spans="2:65" s="12" customFormat="1" ht="11.25">
      <c r="B1206" s="155"/>
      <c r="D1206" s="151" t="s">
        <v>197</v>
      </c>
      <c r="E1206" s="156" t="s">
        <v>1</v>
      </c>
      <c r="F1206" s="157" t="s">
        <v>379</v>
      </c>
      <c r="H1206" s="156" t="s">
        <v>1</v>
      </c>
      <c r="I1206" s="158"/>
      <c r="L1206" s="155"/>
      <c r="M1206" s="159"/>
      <c r="T1206" s="160"/>
      <c r="AT1206" s="156" t="s">
        <v>197</v>
      </c>
      <c r="AU1206" s="156" t="s">
        <v>84</v>
      </c>
      <c r="AV1206" s="12" t="s">
        <v>80</v>
      </c>
      <c r="AW1206" s="12" t="s">
        <v>30</v>
      </c>
      <c r="AX1206" s="12" t="s">
        <v>73</v>
      </c>
      <c r="AY1206" s="156" t="s">
        <v>187</v>
      </c>
    </row>
    <row r="1207" spans="2:65" s="12" customFormat="1" ht="11.25">
      <c r="B1207" s="155"/>
      <c r="D1207" s="151" t="s">
        <v>197</v>
      </c>
      <c r="E1207" s="156" t="s">
        <v>1</v>
      </c>
      <c r="F1207" s="157" t="s">
        <v>307</v>
      </c>
      <c r="H1207" s="156" t="s">
        <v>1</v>
      </c>
      <c r="I1207" s="158"/>
      <c r="L1207" s="155"/>
      <c r="M1207" s="159"/>
      <c r="T1207" s="160"/>
      <c r="AT1207" s="156" t="s">
        <v>197</v>
      </c>
      <c r="AU1207" s="156" t="s">
        <v>84</v>
      </c>
      <c r="AV1207" s="12" t="s">
        <v>80</v>
      </c>
      <c r="AW1207" s="12" t="s">
        <v>30</v>
      </c>
      <c r="AX1207" s="12" t="s">
        <v>73</v>
      </c>
      <c r="AY1207" s="156" t="s">
        <v>187</v>
      </c>
    </row>
    <row r="1208" spans="2:65" s="13" customFormat="1" ht="11.25">
      <c r="B1208" s="161"/>
      <c r="D1208" s="151" t="s">
        <v>197</v>
      </c>
      <c r="E1208" s="162" t="s">
        <v>1</v>
      </c>
      <c r="F1208" s="163" t="s">
        <v>1194</v>
      </c>
      <c r="H1208" s="164">
        <v>1.212</v>
      </c>
      <c r="I1208" s="165"/>
      <c r="L1208" s="161"/>
      <c r="M1208" s="166"/>
      <c r="T1208" s="167"/>
      <c r="AT1208" s="162" t="s">
        <v>197</v>
      </c>
      <c r="AU1208" s="162" t="s">
        <v>84</v>
      </c>
      <c r="AV1208" s="13" t="s">
        <v>84</v>
      </c>
      <c r="AW1208" s="13" t="s">
        <v>30</v>
      </c>
      <c r="AX1208" s="13" t="s">
        <v>73</v>
      </c>
      <c r="AY1208" s="162" t="s">
        <v>187</v>
      </c>
    </row>
    <row r="1209" spans="2:65" s="12" customFormat="1" ht="11.25">
      <c r="B1209" s="155"/>
      <c r="D1209" s="151" t="s">
        <v>197</v>
      </c>
      <c r="E1209" s="156" t="s">
        <v>1</v>
      </c>
      <c r="F1209" s="157" t="s">
        <v>311</v>
      </c>
      <c r="H1209" s="156" t="s">
        <v>1</v>
      </c>
      <c r="I1209" s="158"/>
      <c r="L1209" s="155"/>
      <c r="M1209" s="159"/>
      <c r="T1209" s="160"/>
      <c r="AT1209" s="156" t="s">
        <v>197</v>
      </c>
      <c r="AU1209" s="156" t="s">
        <v>84</v>
      </c>
      <c r="AV1209" s="12" t="s">
        <v>80</v>
      </c>
      <c r="AW1209" s="12" t="s">
        <v>30</v>
      </c>
      <c r="AX1209" s="12" t="s">
        <v>73</v>
      </c>
      <c r="AY1209" s="156" t="s">
        <v>187</v>
      </c>
    </row>
    <row r="1210" spans="2:65" s="13" customFormat="1" ht="11.25">
      <c r="B1210" s="161"/>
      <c r="D1210" s="151" t="s">
        <v>197</v>
      </c>
      <c r="E1210" s="162" t="s">
        <v>1</v>
      </c>
      <c r="F1210" s="163" t="s">
        <v>1194</v>
      </c>
      <c r="H1210" s="164">
        <v>1.212</v>
      </c>
      <c r="I1210" s="165"/>
      <c r="L1210" s="161"/>
      <c r="M1210" s="166"/>
      <c r="T1210" s="167"/>
      <c r="AT1210" s="162" t="s">
        <v>197</v>
      </c>
      <c r="AU1210" s="162" t="s">
        <v>84</v>
      </c>
      <c r="AV1210" s="13" t="s">
        <v>84</v>
      </c>
      <c r="AW1210" s="13" t="s">
        <v>30</v>
      </c>
      <c r="AX1210" s="13" t="s">
        <v>73</v>
      </c>
      <c r="AY1210" s="162" t="s">
        <v>187</v>
      </c>
    </row>
    <row r="1211" spans="2:65" s="14" customFormat="1" ht="11.25">
      <c r="B1211" s="168"/>
      <c r="D1211" s="151" t="s">
        <v>197</v>
      </c>
      <c r="E1211" s="169" t="s">
        <v>1</v>
      </c>
      <c r="F1211" s="170" t="s">
        <v>202</v>
      </c>
      <c r="H1211" s="171">
        <v>2.4239999999999999</v>
      </c>
      <c r="I1211" s="172"/>
      <c r="L1211" s="168"/>
      <c r="M1211" s="173"/>
      <c r="T1211" s="174"/>
      <c r="AT1211" s="169" t="s">
        <v>197</v>
      </c>
      <c r="AU1211" s="169" t="s">
        <v>84</v>
      </c>
      <c r="AV1211" s="14" t="s">
        <v>193</v>
      </c>
      <c r="AW1211" s="14" t="s">
        <v>30</v>
      </c>
      <c r="AX1211" s="14" t="s">
        <v>80</v>
      </c>
      <c r="AY1211" s="169" t="s">
        <v>187</v>
      </c>
    </row>
    <row r="1212" spans="2:65" s="1" customFormat="1" ht="55.5" customHeight="1">
      <c r="B1212" s="32"/>
      <c r="C1212" s="137" t="s">
        <v>1195</v>
      </c>
      <c r="D1212" s="137" t="s">
        <v>189</v>
      </c>
      <c r="E1212" s="138" t="s">
        <v>1196</v>
      </c>
      <c r="F1212" s="139" t="s">
        <v>1197</v>
      </c>
      <c r="G1212" s="140" t="s">
        <v>192</v>
      </c>
      <c r="H1212" s="141">
        <v>3.6360000000000001</v>
      </c>
      <c r="I1212" s="142"/>
      <c r="J1212" s="143">
        <f>ROUND(I1212*H1212,2)</f>
        <v>0</v>
      </c>
      <c r="K1212" s="144"/>
      <c r="L1212" s="32"/>
      <c r="M1212" s="145" t="s">
        <v>1</v>
      </c>
      <c r="N1212" s="146" t="s">
        <v>39</v>
      </c>
      <c r="P1212" s="147">
        <f>O1212*H1212</f>
        <v>0</v>
      </c>
      <c r="Q1212" s="147">
        <v>0</v>
      </c>
      <c r="R1212" s="147">
        <f>Q1212*H1212</f>
        <v>0</v>
      </c>
      <c r="S1212" s="147">
        <v>0</v>
      </c>
      <c r="T1212" s="148">
        <f>S1212*H1212</f>
        <v>0</v>
      </c>
      <c r="AR1212" s="149" t="s">
        <v>193</v>
      </c>
      <c r="AT1212" s="149" t="s">
        <v>189</v>
      </c>
      <c r="AU1212" s="149" t="s">
        <v>84</v>
      </c>
      <c r="AY1212" s="17" t="s">
        <v>187</v>
      </c>
      <c r="BE1212" s="150">
        <f>IF(N1212="základní",J1212,0)</f>
        <v>0</v>
      </c>
      <c r="BF1212" s="150">
        <f>IF(N1212="snížená",J1212,0)</f>
        <v>0</v>
      </c>
      <c r="BG1212" s="150">
        <f>IF(N1212="zákl. přenesená",J1212,0)</f>
        <v>0</v>
      </c>
      <c r="BH1212" s="150">
        <f>IF(N1212="sníž. přenesená",J1212,0)</f>
        <v>0</v>
      </c>
      <c r="BI1212" s="150">
        <f>IF(N1212="nulová",J1212,0)</f>
        <v>0</v>
      </c>
      <c r="BJ1212" s="17" t="s">
        <v>84</v>
      </c>
      <c r="BK1212" s="150">
        <f>ROUND(I1212*H1212,2)</f>
        <v>0</v>
      </c>
      <c r="BL1212" s="17" t="s">
        <v>193</v>
      </c>
      <c r="BM1212" s="149" t="s">
        <v>3218</v>
      </c>
    </row>
    <row r="1213" spans="2:65" s="12" customFormat="1" ht="11.25">
      <c r="B1213" s="155"/>
      <c r="D1213" s="151" t="s">
        <v>197</v>
      </c>
      <c r="E1213" s="156" t="s">
        <v>1</v>
      </c>
      <c r="F1213" s="157" t="s">
        <v>379</v>
      </c>
      <c r="H1213" s="156" t="s">
        <v>1</v>
      </c>
      <c r="I1213" s="158"/>
      <c r="L1213" s="155"/>
      <c r="M1213" s="159"/>
      <c r="T1213" s="160"/>
      <c r="AT1213" s="156" t="s">
        <v>197</v>
      </c>
      <c r="AU1213" s="156" t="s">
        <v>84</v>
      </c>
      <c r="AV1213" s="12" t="s">
        <v>80</v>
      </c>
      <c r="AW1213" s="12" t="s">
        <v>30</v>
      </c>
      <c r="AX1213" s="12" t="s">
        <v>73</v>
      </c>
      <c r="AY1213" s="156" t="s">
        <v>187</v>
      </c>
    </row>
    <row r="1214" spans="2:65" s="12" customFormat="1" ht="11.25">
      <c r="B1214" s="155"/>
      <c r="D1214" s="151" t="s">
        <v>197</v>
      </c>
      <c r="E1214" s="156" t="s">
        <v>1</v>
      </c>
      <c r="F1214" s="157" t="s">
        <v>307</v>
      </c>
      <c r="H1214" s="156" t="s">
        <v>1</v>
      </c>
      <c r="I1214" s="158"/>
      <c r="L1214" s="155"/>
      <c r="M1214" s="159"/>
      <c r="T1214" s="160"/>
      <c r="AT1214" s="156" t="s">
        <v>197</v>
      </c>
      <c r="AU1214" s="156" t="s">
        <v>84</v>
      </c>
      <c r="AV1214" s="12" t="s">
        <v>80</v>
      </c>
      <c r="AW1214" s="12" t="s">
        <v>30</v>
      </c>
      <c r="AX1214" s="12" t="s">
        <v>73</v>
      </c>
      <c r="AY1214" s="156" t="s">
        <v>187</v>
      </c>
    </row>
    <row r="1215" spans="2:65" s="13" customFormat="1" ht="11.25">
      <c r="B1215" s="161"/>
      <c r="D1215" s="151" t="s">
        <v>197</v>
      </c>
      <c r="E1215" s="162" t="s">
        <v>1</v>
      </c>
      <c r="F1215" s="163" t="s">
        <v>1199</v>
      </c>
      <c r="H1215" s="164">
        <v>1.8180000000000001</v>
      </c>
      <c r="I1215" s="165"/>
      <c r="L1215" s="161"/>
      <c r="M1215" s="166"/>
      <c r="T1215" s="167"/>
      <c r="AT1215" s="162" t="s">
        <v>197</v>
      </c>
      <c r="AU1215" s="162" t="s">
        <v>84</v>
      </c>
      <c r="AV1215" s="13" t="s">
        <v>84</v>
      </c>
      <c r="AW1215" s="13" t="s">
        <v>30</v>
      </c>
      <c r="AX1215" s="13" t="s">
        <v>73</v>
      </c>
      <c r="AY1215" s="162" t="s">
        <v>187</v>
      </c>
    </row>
    <row r="1216" spans="2:65" s="12" customFormat="1" ht="11.25">
      <c r="B1216" s="155"/>
      <c r="D1216" s="151" t="s">
        <v>197</v>
      </c>
      <c r="E1216" s="156" t="s">
        <v>1</v>
      </c>
      <c r="F1216" s="157" t="s">
        <v>311</v>
      </c>
      <c r="H1216" s="156" t="s">
        <v>1</v>
      </c>
      <c r="I1216" s="158"/>
      <c r="L1216" s="155"/>
      <c r="M1216" s="159"/>
      <c r="T1216" s="160"/>
      <c r="AT1216" s="156" t="s">
        <v>197</v>
      </c>
      <c r="AU1216" s="156" t="s">
        <v>84</v>
      </c>
      <c r="AV1216" s="12" t="s">
        <v>80</v>
      </c>
      <c r="AW1216" s="12" t="s">
        <v>30</v>
      </c>
      <c r="AX1216" s="12" t="s">
        <v>73</v>
      </c>
      <c r="AY1216" s="156" t="s">
        <v>187</v>
      </c>
    </row>
    <row r="1217" spans="2:65" s="13" customFormat="1" ht="11.25">
      <c r="B1217" s="161"/>
      <c r="D1217" s="151" t="s">
        <v>197</v>
      </c>
      <c r="E1217" s="162" t="s">
        <v>1</v>
      </c>
      <c r="F1217" s="163" t="s">
        <v>1199</v>
      </c>
      <c r="H1217" s="164">
        <v>1.8180000000000001</v>
      </c>
      <c r="I1217" s="165"/>
      <c r="L1217" s="161"/>
      <c r="M1217" s="166"/>
      <c r="T1217" s="167"/>
      <c r="AT1217" s="162" t="s">
        <v>197</v>
      </c>
      <c r="AU1217" s="162" t="s">
        <v>84</v>
      </c>
      <c r="AV1217" s="13" t="s">
        <v>84</v>
      </c>
      <c r="AW1217" s="13" t="s">
        <v>30</v>
      </c>
      <c r="AX1217" s="13" t="s">
        <v>73</v>
      </c>
      <c r="AY1217" s="162" t="s">
        <v>187</v>
      </c>
    </row>
    <row r="1218" spans="2:65" s="14" customFormat="1" ht="11.25">
      <c r="B1218" s="168"/>
      <c r="D1218" s="151" t="s">
        <v>197</v>
      </c>
      <c r="E1218" s="169" t="s">
        <v>1</v>
      </c>
      <c r="F1218" s="170" t="s">
        <v>202</v>
      </c>
      <c r="H1218" s="171">
        <v>3.6360000000000001</v>
      </c>
      <c r="I1218" s="172"/>
      <c r="L1218" s="168"/>
      <c r="M1218" s="173"/>
      <c r="T1218" s="174"/>
      <c r="AT1218" s="169" t="s">
        <v>197</v>
      </c>
      <c r="AU1218" s="169" t="s">
        <v>84</v>
      </c>
      <c r="AV1218" s="14" t="s">
        <v>193</v>
      </c>
      <c r="AW1218" s="14" t="s">
        <v>30</v>
      </c>
      <c r="AX1218" s="14" t="s">
        <v>80</v>
      </c>
      <c r="AY1218" s="169" t="s">
        <v>187</v>
      </c>
    </row>
    <row r="1219" spans="2:65" s="1" customFormat="1" ht="37.9" customHeight="1">
      <c r="B1219" s="32"/>
      <c r="C1219" s="137" t="s">
        <v>1200</v>
      </c>
      <c r="D1219" s="137" t="s">
        <v>189</v>
      </c>
      <c r="E1219" s="138" t="s">
        <v>1201</v>
      </c>
      <c r="F1219" s="139" t="s">
        <v>1202</v>
      </c>
      <c r="G1219" s="140" t="s">
        <v>406</v>
      </c>
      <c r="H1219" s="141">
        <v>45</v>
      </c>
      <c r="I1219" s="142"/>
      <c r="J1219" s="143">
        <f>ROUND(I1219*H1219,2)</f>
        <v>0</v>
      </c>
      <c r="K1219" s="144"/>
      <c r="L1219" s="32"/>
      <c r="M1219" s="145" t="s">
        <v>1</v>
      </c>
      <c r="N1219" s="146" t="s">
        <v>39</v>
      </c>
      <c r="P1219" s="147">
        <f>O1219*H1219</f>
        <v>0</v>
      </c>
      <c r="Q1219" s="147">
        <v>0</v>
      </c>
      <c r="R1219" s="147">
        <f>Q1219*H1219</f>
        <v>0</v>
      </c>
      <c r="S1219" s="147">
        <v>0</v>
      </c>
      <c r="T1219" s="148">
        <f>S1219*H1219</f>
        <v>0</v>
      </c>
      <c r="AR1219" s="149" t="s">
        <v>193</v>
      </c>
      <c r="AT1219" s="149" t="s">
        <v>189</v>
      </c>
      <c r="AU1219" s="149" t="s">
        <v>84</v>
      </c>
      <c r="AY1219" s="17" t="s">
        <v>187</v>
      </c>
      <c r="BE1219" s="150">
        <f>IF(N1219="základní",J1219,0)</f>
        <v>0</v>
      </c>
      <c r="BF1219" s="150">
        <f>IF(N1219="snížená",J1219,0)</f>
        <v>0</v>
      </c>
      <c r="BG1219" s="150">
        <f>IF(N1219="zákl. přenesená",J1219,0)</f>
        <v>0</v>
      </c>
      <c r="BH1219" s="150">
        <f>IF(N1219="sníž. přenesená",J1219,0)</f>
        <v>0</v>
      </c>
      <c r="BI1219" s="150">
        <f>IF(N1219="nulová",J1219,0)</f>
        <v>0</v>
      </c>
      <c r="BJ1219" s="17" t="s">
        <v>84</v>
      </c>
      <c r="BK1219" s="150">
        <f>ROUND(I1219*H1219,2)</f>
        <v>0</v>
      </c>
      <c r="BL1219" s="17" t="s">
        <v>193</v>
      </c>
      <c r="BM1219" s="149" t="s">
        <v>3219</v>
      </c>
    </row>
    <row r="1220" spans="2:65" s="12" customFormat="1" ht="11.25">
      <c r="B1220" s="155"/>
      <c r="D1220" s="151" t="s">
        <v>197</v>
      </c>
      <c r="E1220" s="156" t="s">
        <v>1</v>
      </c>
      <c r="F1220" s="157" t="s">
        <v>379</v>
      </c>
      <c r="H1220" s="156" t="s">
        <v>1</v>
      </c>
      <c r="I1220" s="158"/>
      <c r="L1220" s="155"/>
      <c r="M1220" s="159"/>
      <c r="T1220" s="160"/>
      <c r="AT1220" s="156" t="s">
        <v>197</v>
      </c>
      <c r="AU1220" s="156" t="s">
        <v>84</v>
      </c>
      <c r="AV1220" s="12" t="s">
        <v>80</v>
      </c>
      <c r="AW1220" s="12" t="s">
        <v>30</v>
      </c>
      <c r="AX1220" s="12" t="s">
        <v>73</v>
      </c>
      <c r="AY1220" s="156" t="s">
        <v>187</v>
      </c>
    </row>
    <row r="1221" spans="2:65" s="12" customFormat="1" ht="11.25">
      <c r="B1221" s="155"/>
      <c r="D1221" s="151" t="s">
        <v>197</v>
      </c>
      <c r="E1221" s="156" t="s">
        <v>1</v>
      </c>
      <c r="F1221" s="157" t="s">
        <v>307</v>
      </c>
      <c r="H1221" s="156" t="s">
        <v>1</v>
      </c>
      <c r="I1221" s="158"/>
      <c r="L1221" s="155"/>
      <c r="M1221" s="159"/>
      <c r="T1221" s="160"/>
      <c r="AT1221" s="156" t="s">
        <v>197</v>
      </c>
      <c r="AU1221" s="156" t="s">
        <v>84</v>
      </c>
      <c r="AV1221" s="12" t="s">
        <v>80</v>
      </c>
      <c r="AW1221" s="12" t="s">
        <v>30</v>
      </c>
      <c r="AX1221" s="12" t="s">
        <v>73</v>
      </c>
      <c r="AY1221" s="156" t="s">
        <v>187</v>
      </c>
    </row>
    <row r="1222" spans="2:65" s="13" customFormat="1" ht="11.25">
      <c r="B1222" s="161"/>
      <c r="D1222" s="151" t="s">
        <v>197</v>
      </c>
      <c r="E1222" s="162" t="s">
        <v>1</v>
      </c>
      <c r="F1222" s="163" t="s">
        <v>490</v>
      </c>
      <c r="H1222" s="164">
        <v>16</v>
      </c>
      <c r="I1222" s="165"/>
      <c r="L1222" s="161"/>
      <c r="M1222" s="166"/>
      <c r="T1222" s="167"/>
      <c r="AT1222" s="162" t="s">
        <v>197</v>
      </c>
      <c r="AU1222" s="162" t="s">
        <v>84</v>
      </c>
      <c r="AV1222" s="13" t="s">
        <v>84</v>
      </c>
      <c r="AW1222" s="13" t="s">
        <v>30</v>
      </c>
      <c r="AX1222" s="13" t="s">
        <v>73</v>
      </c>
      <c r="AY1222" s="162" t="s">
        <v>187</v>
      </c>
    </row>
    <row r="1223" spans="2:65" s="12" customFormat="1" ht="11.25">
      <c r="B1223" s="155"/>
      <c r="D1223" s="151" t="s">
        <v>197</v>
      </c>
      <c r="E1223" s="156" t="s">
        <v>1</v>
      </c>
      <c r="F1223" s="157" t="s">
        <v>311</v>
      </c>
      <c r="H1223" s="156" t="s">
        <v>1</v>
      </c>
      <c r="I1223" s="158"/>
      <c r="L1223" s="155"/>
      <c r="M1223" s="159"/>
      <c r="T1223" s="160"/>
      <c r="AT1223" s="156" t="s">
        <v>197</v>
      </c>
      <c r="AU1223" s="156" t="s">
        <v>84</v>
      </c>
      <c r="AV1223" s="12" t="s">
        <v>80</v>
      </c>
      <c r="AW1223" s="12" t="s">
        <v>30</v>
      </c>
      <c r="AX1223" s="12" t="s">
        <v>73</v>
      </c>
      <c r="AY1223" s="156" t="s">
        <v>187</v>
      </c>
    </row>
    <row r="1224" spans="2:65" s="13" customFormat="1" ht="11.25">
      <c r="B1224" s="161"/>
      <c r="D1224" s="151" t="s">
        <v>197</v>
      </c>
      <c r="E1224" s="162" t="s">
        <v>1</v>
      </c>
      <c r="F1224" s="163" t="s">
        <v>490</v>
      </c>
      <c r="H1224" s="164">
        <v>16</v>
      </c>
      <c r="I1224" s="165"/>
      <c r="L1224" s="161"/>
      <c r="M1224" s="166"/>
      <c r="T1224" s="167"/>
      <c r="AT1224" s="162" t="s">
        <v>197</v>
      </c>
      <c r="AU1224" s="162" t="s">
        <v>84</v>
      </c>
      <c r="AV1224" s="13" t="s">
        <v>84</v>
      </c>
      <c r="AW1224" s="13" t="s">
        <v>30</v>
      </c>
      <c r="AX1224" s="13" t="s">
        <v>73</v>
      </c>
      <c r="AY1224" s="162" t="s">
        <v>187</v>
      </c>
    </row>
    <row r="1225" spans="2:65" s="15" customFormat="1" ht="11.25">
      <c r="B1225" s="186"/>
      <c r="D1225" s="151" t="s">
        <v>197</v>
      </c>
      <c r="E1225" s="187" t="s">
        <v>1</v>
      </c>
      <c r="F1225" s="188" t="s">
        <v>492</v>
      </c>
      <c r="H1225" s="189">
        <v>32</v>
      </c>
      <c r="I1225" s="190"/>
      <c r="L1225" s="186"/>
      <c r="M1225" s="191"/>
      <c r="T1225" s="192"/>
      <c r="AT1225" s="187" t="s">
        <v>197</v>
      </c>
      <c r="AU1225" s="187" t="s">
        <v>84</v>
      </c>
      <c r="AV1225" s="15" t="s">
        <v>210</v>
      </c>
      <c r="AW1225" s="15" t="s">
        <v>30</v>
      </c>
      <c r="AX1225" s="15" t="s">
        <v>73</v>
      </c>
      <c r="AY1225" s="187" t="s">
        <v>187</v>
      </c>
    </row>
    <row r="1226" spans="2:65" s="12" customFormat="1" ht="11.25">
      <c r="B1226" s="155"/>
      <c r="D1226" s="151" t="s">
        <v>197</v>
      </c>
      <c r="E1226" s="156" t="s">
        <v>1</v>
      </c>
      <c r="F1226" s="157" t="s">
        <v>238</v>
      </c>
      <c r="H1226" s="156" t="s">
        <v>1</v>
      </c>
      <c r="I1226" s="158"/>
      <c r="L1226" s="155"/>
      <c r="M1226" s="159"/>
      <c r="T1226" s="160"/>
      <c r="AT1226" s="156" t="s">
        <v>197</v>
      </c>
      <c r="AU1226" s="156" t="s">
        <v>84</v>
      </c>
      <c r="AV1226" s="12" t="s">
        <v>80</v>
      </c>
      <c r="AW1226" s="12" t="s">
        <v>30</v>
      </c>
      <c r="AX1226" s="12" t="s">
        <v>73</v>
      </c>
      <c r="AY1226" s="156" t="s">
        <v>187</v>
      </c>
    </row>
    <row r="1227" spans="2:65" s="13" customFormat="1" ht="11.25">
      <c r="B1227" s="161"/>
      <c r="D1227" s="151" t="s">
        <v>197</v>
      </c>
      <c r="E1227" s="162" t="s">
        <v>1</v>
      </c>
      <c r="F1227" s="163" t="s">
        <v>251</v>
      </c>
      <c r="H1227" s="164">
        <v>9</v>
      </c>
      <c r="I1227" s="165"/>
      <c r="L1227" s="161"/>
      <c r="M1227" s="166"/>
      <c r="T1227" s="167"/>
      <c r="AT1227" s="162" t="s">
        <v>197</v>
      </c>
      <c r="AU1227" s="162" t="s">
        <v>84</v>
      </c>
      <c r="AV1227" s="13" t="s">
        <v>84</v>
      </c>
      <c r="AW1227" s="13" t="s">
        <v>30</v>
      </c>
      <c r="AX1227" s="13" t="s">
        <v>73</v>
      </c>
      <c r="AY1227" s="162" t="s">
        <v>187</v>
      </c>
    </row>
    <row r="1228" spans="2:65" s="13" customFormat="1" ht="11.25">
      <c r="B1228" s="161"/>
      <c r="D1228" s="151" t="s">
        <v>197</v>
      </c>
      <c r="E1228" s="162" t="s">
        <v>1</v>
      </c>
      <c r="F1228" s="163" t="s">
        <v>193</v>
      </c>
      <c r="H1228" s="164">
        <v>4</v>
      </c>
      <c r="I1228" s="165"/>
      <c r="L1228" s="161"/>
      <c r="M1228" s="166"/>
      <c r="T1228" s="167"/>
      <c r="AT1228" s="162" t="s">
        <v>197</v>
      </c>
      <c r="AU1228" s="162" t="s">
        <v>84</v>
      </c>
      <c r="AV1228" s="13" t="s">
        <v>84</v>
      </c>
      <c r="AW1228" s="13" t="s">
        <v>30</v>
      </c>
      <c r="AX1228" s="13" t="s">
        <v>73</v>
      </c>
      <c r="AY1228" s="162" t="s">
        <v>187</v>
      </c>
    </row>
    <row r="1229" spans="2:65" s="15" customFormat="1" ht="11.25">
      <c r="B1229" s="186"/>
      <c r="D1229" s="151" t="s">
        <v>197</v>
      </c>
      <c r="E1229" s="187" t="s">
        <v>1</v>
      </c>
      <c r="F1229" s="188" t="s">
        <v>492</v>
      </c>
      <c r="H1229" s="189">
        <v>13</v>
      </c>
      <c r="I1229" s="190"/>
      <c r="L1229" s="186"/>
      <c r="M1229" s="191"/>
      <c r="T1229" s="192"/>
      <c r="AT1229" s="187" t="s">
        <v>197</v>
      </c>
      <c r="AU1229" s="187" t="s">
        <v>84</v>
      </c>
      <c r="AV1229" s="15" t="s">
        <v>210</v>
      </c>
      <c r="AW1229" s="15" t="s">
        <v>30</v>
      </c>
      <c r="AX1229" s="15" t="s">
        <v>73</v>
      </c>
      <c r="AY1229" s="187" t="s">
        <v>187</v>
      </c>
    </row>
    <row r="1230" spans="2:65" s="14" customFormat="1" ht="11.25">
      <c r="B1230" s="168"/>
      <c r="D1230" s="151" t="s">
        <v>197</v>
      </c>
      <c r="E1230" s="169" t="s">
        <v>1</v>
      </c>
      <c r="F1230" s="170" t="s">
        <v>202</v>
      </c>
      <c r="H1230" s="171">
        <v>45</v>
      </c>
      <c r="I1230" s="172"/>
      <c r="L1230" s="168"/>
      <c r="M1230" s="173"/>
      <c r="T1230" s="174"/>
      <c r="AT1230" s="169" t="s">
        <v>197</v>
      </c>
      <c r="AU1230" s="169" t="s">
        <v>84</v>
      </c>
      <c r="AV1230" s="14" t="s">
        <v>193</v>
      </c>
      <c r="AW1230" s="14" t="s">
        <v>30</v>
      </c>
      <c r="AX1230" s="14" t="s">
        <v>80</v>
      </c>
      <c r="AY1230" s="169" t="s">
        <v>187</v>
      </c>
    </row>
    <row r="1231" spans="2:65" s="1" customFormat="1" ht="49.15" customHeight="1">
      <c r="B1231" s="32"/>
      <c r="C1231" s="137" t="s">
        <v>1204</v>
      </c>
      <c r="D1231" s="137" t="s">
        <v>189</v>
      </c>
      <c r="E1231" s="138" t="s">
        <v>1205</v>
      </c>
      <c r="F1231" s="139" t="s">
        <v>1206</v>
      </c>
      <c r="G1231" s="140" t="s">
        <v>397</v>
      </c>
      <c r="H1231" s="141">
        <v>49.4</v>
      </c>
      <c r="I1231" s="142"/>
      <c r="J1231" s="143">
        <f>ROUND(I1231*H1231,2)</f>
        <v>0</v>
      </c>
      <c r="K1231" s="144"/>
      <c r="L1231" s="32"/>
      <c r="M1231" s="145" t="s">
        <v>1</v>
      </c>
      <c r="N1231" s="146" t="s">
        <v>39</v>
      </c>
      <c r="P1231" s="147">
        <f>O1231*H1231</f>
        <v>0</v>
      </c>
      <c r="Q1231" s="147">
        <v>0</v>
      </c>
      <c r="R1231" s="147">
        <f>Q1231*H1231</f>
        <v>0</v>
      </c>
      <c r="S1231" s="147">
        <v>0</v>
      </c>
      <c r="T1231" s="148">
        <f>S1231*H1231</f>
        <v>0</v>
      </c>
      <c r="AR1231" s="149" t="s">
        <v>193</v>
      </c>
      <c r="AT1231" s="149" t="s">
        <v>189</v>
      </c>
      <c r="AU1231" s="149" t="s">
        <v>84</v>
      </c>
      <c r="AY1231" s="17" t="s">
        <v>187</v>
      </c>
      <c r="BE1231" s="150">
        <f>IF(N1231="základní",J1231,0)</f>
        <v>0</v>
      </c>
      <c r="BF1231" s="150">
        <f>IF(N1231="snížená",J1231,0)</f>
        <v>0</v>
      </c>
      <c r="BG1231" s="150">
        <f>IF(N1231="zákl. přenesená",J1231,0)</f>
        <v>0</v>
      </c>
      <c r="BH1231" s="150">
        <f>IF(N1231="sníž. přenesená",J1231,0)</f>
        <v>0</v>
      </c>
      <c r="BI1231" s="150">
        <f>IF(N1231="nulová",J1231,0)</f>
        <v>0</v>
      </c>
      <c r="BJ1231" s="17" t="s">
        <v>84</v>
      </c>
      <c r="BK1231" s="150">
        <f>ROUND(I1231*H1231,2)</f>
        <v>0</v>
      </c>
      <c r="BL1231" s="17" t="s">
        <v>193</v>
      </c>
      <c r="BM1231" s="149" t="s">
        <v>3220</v>
      </c>
    </row>
    <row r="1232" spans="2:65" s="12" customFormat="1" ht="11.25">
      <c r="B1232" s="155"/>
      <c r="D1232" s="151" t="s">
        <v>197</v>
      </c>
      <c r="E1232" s="156" t="s">
        <v>1</v>
      </c>
      <c r="F1232" s="157" t="s">
        <v>379</v>
      </c>
      <c r="H1232" s="156" t="s">
        <v>1</v>
      </c>
      <c r="I1232" s="158"/>
      <c r="L1232" s="155"/>
      <c r="M1232" s="159"/>
      <c r="T1232" s="160"/>
      <c r="AT1232" s="156" t="s">
        <v>197</v>
      </c>
      <c r="AU1232" s="156" t="s">
        <v>84</v>
      </c>
      <c r="AV1232" s="12" t="s">
        <v>80</v>
      </c>
      <c r="AW1232" s="12" t="s">
        <v>30</v>
      </c>
      <c r="AX1232" s="12" t="s">
        <v>73</v>
      </c>
      <c r="AY1232" s="156" t="s">
        <v>187</v>
      </c>
    </row>
    <row r="1233" spans="2:65" s="12" customFormat="1" ht="11.25">
      <c r="B1233" s="155"/>
      <c r="D1233" s="151" t="s">
        <v>197</v>
      </c>
      <c r="E1233" s="156" t="s">
        <v>1</v>
      </c>
      <c r="F1233" s="157" t="s">
        <v>307</v>
      </c>
      <c r="H1233" s="156" t="s">
        <v>1</v>
      </c>
      <c r="I1233" s="158"/>
      <c r="L1233" s="155"/>
      <c r="M1233" s="159"/>
      <c r="T1233" s="160"/>
      <c r="AT1233" s="156" t="s">
        <v>197</v>
      </c>
      <c r="AU1233" s="156" t="s">
        <v>84</v>
      </c>
      <c r="AV1233" s="12" t="s">
        <v>80</v>
      </c>
      <c r="AW1233" s="12" t="s">
        <v>30</v>
      </c>
      <c r="AX1233" s="12" t="s">
        <v>73</v>
      </c>
      <c r="AY1233" s="156" t="s">
        <v>187</v>
      </c>
    </row>
    <row r="1234" spans="2:65" s="13" customFormat="1" ht="11.25">
      <c r="B1234" s="161"/>
      <c r="D1234" s="151" t="s">
        <v>197</v>
      </c>
      <c r="E1234" s="162" t="s">
        <v>1</v>
      </c>
      <c r="F1234" s="163" t="s">
        <v>1208</v>
      </c>
      <c r="H1234" s="164">
        <v>5.2</v>
      </c>
      <c r="I1234" s="165"/>
      <c r="L1234" s="161"/>
      <c r="M1234" s="166"/>
      <c r="T1234" s="167"/>
      <c r="AT1234" s="162" t="s">
        <v>197</v>
      </c>
      <c r="AU1234" s="162" t="s">
        <v>84</v>
      </c>
      <c r="AV1234" s="13" t="s">
        <v>84</v>
      </c>
      <c r="AW1234" s="13" t="s">
        <v>30</v>
      </c>
      <c r="AX1234" s="13" t="s">
        <v>73</v>
      </c>
      <c r="AY1234" s="162" t="s">
        <v>187</v>
      </c>
    </row>
    <row r="1235" spans="2:65" s="13" customFormat="1" ht="11.25">
      <c r="B1235" s="161"/>
      <c r="D1235" s="151" t="s">
        <v>197</v>
      </c>
      <c r="E1235" s="162" t="s">
        <v>1</v>
      </c>
      <c r="F1235" s="163" t="s">
        <v>1209</v>
      </c>
      <c r="H1235" s="164">
        <v>16.8</v>
      </c>
      <c r="I1235" s="165"/>
      <c r="L1235" s="161"/>
      <c r="M1235" s="166"/>
      <c r="T1235" s="167"/>
      <c r="AT1235" s="162" t="s">
        <v>197</v>
      </c>
      <c r="AU1235" s="162" t="s">
        <v>84</v>
      </c>
      <c r="AV1235" s="13" t="s">
        <v>84</v>
      </c>
      <c r="AW1235" s="13" t="s">
        <v>30</v>
      </c>
      <c r="AX1235" s="13" t="s">
        <v>73</v>
      </c>
      <c r="AY1235" s="162" t="s">
        <v>187</v>
      </c>
    </row>
    <row r="1236" spans="2:65" s="13" customFormat="1" ht="11.25">
      <c r="B1236" s="161"/>
      <c r="D1236" s="151" t="s">
        <v>197</v>
      </c>
      <c r="E1236" s="162" t="s">
        <v>1</v>
      </c>
      <c r="F1236" s="163" t="s">
        <v>1210</v>
      </c>
      <c r="H1236" s="164">
        <v>3.6</v>
      </c>
      <c r="I1236" s="165"/>
      <c r="L1236" s="161"/>
      <c r="M1236" s="166"/>
      <c r="T1236" s="167"/>
      <c r="AT1236" s="162" t="s">
        <v>197</v>
      </c>
      <c r="AU1236" s="162" t="s">
        <v>84</v>
      </c>
      <c r="AV1236" s="13" t="s">
        <v>84</v>
      </c>
      <c r="AW1236" s="13" t="s">
        <v>30</v>
      </c>
      <c r="AX1236" s="13" t="s">
        <v>73</v>
      </c>
      <c r="AY1236" s="162" t="s">
        <v>187</v>
      </c>
    </row>
    <row r="1237" spans="2:65" s="12" customFormat="1" ht="11.25">
      <c r="B1237" s="155"/>
      <c r="D1237" s="151" t="s">
        <v>197</v>
      </c>
      <c r="E1237" s="156" t="s">
        <v>1</v>
      </c>
      <c r="F1237" s="157" t="s">
        <v>311</v>
      </c>
      <c r="H1237" s="156" t="s">
        <v>1</v>
      </c>
      <c r="I1237" s="158"/>
      <c r="L1237" s="155"/>
      <c r="M1237" s="159"/>
      <c r="T1237" s="160"/>
      <c r="AT1237" s="156" t="s">
        <v>197</v>
      </c>
      <c r="AU1237" s="156" t="s">
        <v>84</v>
      </c>
      <c r="AV1237" s="12" t="s">
        <v>80</v>
      </c>
      <c r="AW1237" s="12" t="s">
        <v>30</v>
      </c>
      <c r="AX1237" s="12" t="s">
        <v>73</v>
      </c>
      <c r="AY1237" s="156" t="s">
        <v>187</v>
      </c>
    </row>
    <row r="1238" spans="2:65" s="13" customFormat="1" ht="11.25">
      <c r="B1238" s="161"/>
      <c r="D1238" s="151" t="s">
        <v>197</v>
      </c>
      <c r="E1238" s="162" t="s">
        <v>1</v>
      </c>
      <c r="F1238" s="163" t="s">
        <v>1208</v>
      </c>
      <c r="H1238" s="164">
        <v>5.2</v>
      </c>
      <c r="I1238" s="165"/>
      <c r="L1238" s="161"/>
      <c r="M1238" s="166"/>
      <c r="T1238" s="167"/>
      <c r="AT1238" s="162" t="s">
        <v>197</v>
      </c>
      <c r="AU1238" s="162" t="s">
        <v>84</v>
      </c>
      <c r="AV1238" s="13" t="s">
        <v>84</v>
      </c>
      <c r="AW1238" s="13" t="s">
        <v>30</v>
      </c>
      <c r="AX1238" s="13" t="s">
        <v>73</v>
      </c>
      <c r="AY1238" s="162" t="s">
        <v>187</v>
      </c>
    </row>
    <row r="1239" spans="2:65" s="13" customFormat="1" ht="11.25">
      <c r="B1239" s="161"/>
      <c r="D1239" s="151" t="s">
        <v>197</v>
      </c>
      <c r="E1239" s="162" t="s">
        <v>1</v>
      </c>
      <c r="F1239" s="163" t="s">
        <v>1209</v>
      </c>
      <c r="H1239" s="164">
        <v>16.8</v>
      </c>
      <c r="I1239" s="165"/>
      <c r="L1239" s="161"/>
      <c r="M1239" s="166"/>
      <c r="T1239" s="167"/>
      <c r="AT1239" s="162" t="s">
        <v>197</v>
      </c>
      <c r="AU1239" s="162" t="s">
        <v>84</v>
      </c>
      <c r="AV1239" s="13" t="s">
        <v>84</v>
      </c>
      <c r="AW1239" s="13" t="s">
        <v>30</v>
      </c>
      <c r="AX1239" s="13" t="s">
        <v>73</v>
      </c>
      <c r="AY1239" s="162" t="s">
        <v>187</v>
      </c>
    </row>
    <row r="1240" spans="2:65" s="13" customFormat="1" ht="11.25">
      <c r="B1240" s="161"/>
      <c r="D1240" s="151" t="s">
        <v>197</v>
      </c>
      <c r="E1240" s="162" t="s">
        <v>1</v>
      </c>
      <c r="F1240" s="163" t="s">
        <v>1211</v>
      </c>
      <c r="H1240" s="164">
        <v>1.8</v>
      </c>
      <c r="I1240" s="165"/>
      <c r="L1240" s="161"/>
      <c r="M1240" s="166"/>
      <c r="T1240" s="167"/>
      <c r="AT1240" s="162" t="s">
        <v>197</v>
      </c>
      <c r="AU1240" s="162" t="s">
        <v>84</v>
      </c>
      <c r="AV1240" s="13" t="s">
        <v>84</v>
      </c>
      <c r="AW1240" s="13" t="s">
        <v>30</v>
      </c>
      <c r="AX1240" s="13" t="s">
        <v>73</v>
      </c>
      <c r="AY1240" s="162" t="s">
        <v>187</v>
      </c>
    </row>
    <row r="1241" spans="2:65" s="14" customFormat="1" ht="11.25">
      <c r="B1241" s="168"/>
      <c r="D1241" s="151" t="s">
        <v>197</v>
      </c>
      <c r="E1241" s="169" t="s">
        <v>1</v>
      </c>
      <c r="F1241" s="170" t="s">
        <v>202</v>
      </c>
      <c r="H1241" s="171">
        <v>49.4</v>
      </c>
      <c r="I1241" s="172"/>
      <c r="L1241" s="168"/>
      <c r="M1241" s="173"/>
      <c r="T1241" s="174"/>
      <c r="AT1241" s="169" t="s">
        <v>197</v>
      </c>
      <c r="AU1241" s="169" t="s">
        <v>84</v>
      </c>
      <c r="AV1241" s="14" t="s">
        <v>193</v>
      </c>
      <c r="AW1241" s="14" t="s">
        <v>30</v>
      </c>
      <c r="AX1241" s="14" t="s">
        <v>80</v>
      </c>
      <c r="AY1241" s="169" t="s">
        <v>187</v>
      </c>
    </row>
    <row r="1242" spans="2:65" s="1" customFormat="1" ht="24.2" customHeight="1">
      <c r="B1242" s="32"/>
      <c r="C1242" s="137" t="s">
        <v>1212</v>
      </c>
      <c r="D1242" s="137" t="s">
        <v>189</v>
      </c>
      <c r="E1242" s="138" t="s">
        <v>1213</v>
      </c>
      <c r="F1242" s="139" t="s">
        <v>1214</v>
      </c>
      <c r="G1242" s="140" t="s">
        <v>397</v>
      </c>
      <c r="H1242" s="141">
        <v>11.5</v>
      </c>
      <c r="I1242" s="142"/>
      <c r="J1242" s="143">
        <f>ROUND(I1242*H1242,2)</f>
        <v>0</v>
      </c>
      <c r="K1242" s="144"/>
      <c r="L1242" s="32"/>
      <c r="M1242" s="145" t="s">
        <v>1</v>
      </c>
      <c r="N1242" s="146" t="s">
        <v>39</v>
      </c>
      <c r="P1242" s="147">
        <f>O1242*H1242</f>
        <v>0</v>
      </c>
      <c r="Q1242" s="147">
        <v>0</v>
      </c>
      <c r="R1242" s="147">
        <f>Q1242*H1242</f>
        <v>0</v>
      </c>
      <c r="S1242" s="147">
        <v>0</v>
      </c>
      <c r="T1242" s="148">
        <f>S1242*H1242</f>
        <v>0</v>
      </c>
      <c r="AR1242" s="149" t="s">
        <v>193</v>
      </c>
      <c r="AT1242" s="149" t="s">
        <v>189</v>
      </c>
      <c r="AU1242" s="149" t="s">
        <v>84</v>
      </c>
      <c r="AY1242" s="17" t="s">
        <v>187</v>
      </c>
      <c r="BE1242" s="150">
        <f>IF(N1242="základní",J1242,0)</f>
        <v>0</v>
      </c>
      <c r="BF1242" s="150">
        <f>IF(N1242="snížená",J1242,0)</f>
        <v>0</v>
      </c>
      <c r="BG1242" s="150">
        <f>IF(N1242="zákl. přenesená",J1242,0)</f>
        <v>0</v>
      </c>
      <c r="BH1242" s="150">
        <f>IF(N1242="sníž. přenesená",J1242,0)</f>
        <v>0</v>
      </c>
      <c r="BI1242" s="150">
        <f>IF(N1242="nulová",J1242,0)</f>
        <v>0</v>
      </c>
      <c r="BJ1242" s="17" t="s">
        <v>84</v>
      </c>
      <c r="BK1242" s="150">
        <f>ROUND(I1242*H1242,2)</f>
        <v>0</v>
      </c>
      <c r="BL1242" s="17" t="s">
        <v>193</v>
      </c>
      <c r="BM1242" s="149" t="s">
        <v>3221</v>
      </c>
    </row>
    <row r="1243" spans="2:65" s="12" customFormat="1" ht="11.25">
      <c r="B1243" s="155"/>
      <c r="D1243" s="151" t="s">
        <v>197</v>
      </c>
      <c r="E1243" s="156" t="s">
        <v>1</v>
      </c>
      <c r="F1243" s="157" t="s">
        <v>379</v>
      </c>
      <c r="H1243" s="156" t="s">
        <v>1</v>
      </c>
      <c r="I1243" s="158"/>
      <c r="L1243" s="155"/>
      <c r="M1243" s="159"/>
      <c r="T1243" s="160"/>
      <c r="AT1243" s="156" t="s">
        <v>197</v>
      </c>
      <c r="AU1243" s="156" t="s">
        <v>84</v>
      </c>
      <c r="AV1243" s="12" t="s">
        <v>80</v>
      </c>
      <c r="AW1243" s="12" t="s">
        <v>30</v>
      </c>
      <c r="AX1243" s="12" t="s">
        <v>73</v>
      </c>
      <c r="AY1243" s="156" t="s">
        <v>187</v>
      </c>
    </row>
    <row r="1244" spans="2:65" s="13" customFormat="1" ht="11.25">
      <c r="B1244" s="161"/>
      <c r="D1244" s="151" t="s">
        <v>197</v>
      </c>
      <c r="E1244" s="162" t="s">
        <v>1</v>
      </c>
      <c r="F1244" s="163" t="s">
        <v>1216</v>
      </c>
      <c r="H1244" s="164">
        <v>11.5</v>
      </c>
      <c r="I1244" s="165"/>
      <c r="L1244" s="161"/>
      <c r="M1244" s="166"/>
      <c r="T1244" s="167"/>
      <c r="AT1244" s="162" t="s">
        <v>197</v>
      </c>
      <c r="AU1244" s="162" t="s">
        <v>84</v>
      </c>
      <c r="AV1244" s="13" t="s">
        <v>84</v>
      </c>
      <c r="AW1244" s="13" t="s">
        <v>30</v>
      </c>
      <c r="AX1244" s="13" t="s">
        <v>73</v>
      </c>
      <c r="AY1244" s="162" t="s">
        <v>187</v>
      </c>
    </row>
    <row r="1245" spans="2:65" s="14" customFormat="1" ht="11.25">
      <c r="B1245" s="168"/>
      <c r="D1245" s="151" t="s">
        <v>197</v>
      </c>
      <c r="E1245" s="169" t="s">
        <v>1</v>
      </c>
      <c r="F1245" s="170" t="s">
        <v>202</v>
      </c>
      <c r="H1245" s="171">
        <v>11.5</v>
      </c>
      <c r="I1245" s="172"/>
      <c r="L1245" s="168"/>
      <c r="M1245" s="173"/>
      <c r="T1245" s="174"/>
      <c r="AT1245" s="169" t="s">
        <v>197</v>
      </c>
      <c r="AU1245" s="169" t="s">
        <v>84</v>
      </c>
      <c r="AV1245" s="14" t="s">
        <v>193</v>
      </c>
      <c r="AW1245" s="14" t="s">
        <v>30</v>
      </c>
      <c r="AX1245" s="14" t="s">
        <v>80</v>
      </c>
      <c r="AY1245" s="169" t="s">
        <v>187</v>
      </c>
    </row>
    <row r="1246" spans="2:65" s="1" customFormat="1" ht="24.2" customHeight="1">
      <c r="B1246" s="32"/>
      <c r="C1246" s="137" t="s">
        <v>1217</v>
      </c>
      <c r="D1246" s="137" t="s">
        <v>189</v>
      </c>
      <c r="E1246" s="138" t="s">
        <v>1218</v>
      </c>
      <c r="F1246" s="139" t="s">
        <v>1219</v>
      </c>
      <c r="G1246" s="140" t="s">
        <v>397</v>
      </c>
      <c r="H1246" s="141">
        <v>8</v>
      </c>
      <c r="I1246" s="142"/>
      <c r="J1246" s="143">
        <f>ROUND(I1246*H1246,2)</f>
        <v>0</v>
      </c>
      <c r="K1246" s="144"/>
      <c r="L1246" s="32"/>
      <c r="M1246" s="145" t="s">
        <v>1</v>
      </c>
      <c r="N1246" s="146" t="s">
        <v>39</v>
      </c>
      <c r="P1246" s="147">
        <f>O1246*H1246</f>
        <v>0</v>
      </c>
      <c r="Q1246" s="147">
        <v>0</v>
      </c>
      <c r="R1246" s="147">
        <f>Q1246*H1246</f>
        <v>0</v>
      </c>
      <c r="S1246" s="147">
        <v>0</v>
      </c>
      <c r="T1246" s="148">
        <f>S1246*H1246</f>
        <v>0</v>
      </c>
      <c r="AR1246" s="149" t="s">
        <v>193</v>
      </c>
      <c r="AT1246" s="149" t="s">
        <v>189</v>
      </c>
      <c r="AU1246" s="149" t="s">
        <v>84</v>
      </c>
      <c r="AY1246" s="17" t="s">
        <v>187</v>
      </c>
      <c r="BE1246" s="150">
        <f>IF(N1246="základní",J1246,0)</f>
        <v>0</v>
      </c>
      <c r="BF1246" s="150">
        <f>IF(N1246="snížená",J1246,0)</f>
        <v>0</v>
      </c>
      <c r="BG1246" s="150">
        <f>IF(N1246="zákl. přenesená",J1246,0)</f>
        <v>0</v>
      </c>
      <c r="BH1246" s="150">
        <f>IF(N1246="sníž. přenesená",J1246,0)</f>
        <v>0</v>
      </c>
      <c r="BI1246" s="150">
        <f>IF(N1246="nulová",J1246,0)</f>
        <v>0</v>
      </c>
      <c r="BJ1246" s="17" t="s">
        <v>84</v>
      </c>
      <c r="BK1246" s="150">
        <f>ROUND(I1246*H1246,2)</f>
        <v>0</v>
      </c>
      <c r="BL1246" s="17" t="s">
        <v>193</v>
      </c>
      <c r="BM1246" s="149" t="s">
        <v>3222</v>
      </c>
    </row>
    <row r="1247" spans="2:65" s="12" customFormat="1" ht="11.25">
      <c r="B1247" s="155"/>
      <c r="D1247" s="151" t="s">
        <v>197</v>
      </c>
      <c r="E1247" s="156" t="s">
        <v>1</v>
      </c>
      <c r="F1247" s="157" t="s">
        <v>379</v>
      </c>
      <c r="H1247" s="156" t="s">
        <v>1</v>
      </c>
      <c r="I1247" s="158"/>
      <c r="L1247" s="155"/>
      <c r="M1247" s="159"/>
      <c r="T1247" s="160"/>
      <c r="AT1247" s="156" t="s">
        <v>197</v>
      </c>
      <c r="AU1247" s="156" t="s">
        <v>84</v>
      </c>
      <c r="AV1247" s="12" t="s">
        <v>80</v>
      </c>
      <c r="AW1247" s="12" t="s">
        <v>30</v>
      </c>
      <c r="AX1247" s="12" t="s">
        <v>73</v>
      </c>
      <c r="AY1247" s="156" t="s">
        <v>187</v>
      </c>
    </row>
    <row r="1248" spans="2:65" s="13" customFormat="1" ht="11.25">
      <c r="B1248" s="161"/>
      <c r="D1248" s="151" t="s">
        <v>197</v>
      </c>
      <c r="E1248" s="162" t="s">
        <v>1</v>
      </c>
      <c r="F1248" s="163" t="s">
        <v>1221</v>
      </c>
      <c r="H1248" s="164">
        <v>8</v>
      </c>
      <c r="I1248" s="165"/>
      <c r="L1248" s="161"/>
      <c r="M1248" s="166"/>
      <c r="T1248" s="167"/>
      <c r="AT1248" s="162" t="s">
        <v>197</v>
      </c>
      <c r="AU1248" s="162" t="s">
        <v>84</v>
      </c>
      <c r="AV1248" s="13" t="s">
        <v>84</v>
      </c>
      <c r="AW1248" s="13" t="s">
        <v>30</v>
      </c>
      <c r="AX1248" s="13" t="s">
        <v>73</v>
      </c>
      <c r="AY1248" s="162" t="s">
        <v>187</v>
      </c>
    </row>
    <row r="1249" spans="2:65" s="14" customFormat="1" ht="11.25">
      <c r="B1249" s="168"/>
      <c r="D1249" s="151" t="s">
        <v>197</v>
      </c>
      <c r="E1249" s="169" t="s">
        <v>1</v>
      </c>
      <c r="F1249" s="170" t="s">
        <v>202</v>
      </c>
      <c r="H1249" s="171">
        <v>8</v>
      </c>
      <c r="I1249" s="172"/>
      <c r="L1249" s="168"/>
      <c r="M1249" s="173"/>
      <c r="T1249" s="174"/>
      <c r="AT1249" s="169" t="s">
        <v>197</v>
      </c>
      <c r="AU1249" s="169" t="s">
        <v>84</v>
      </c>
      <c r="AV1249" s="14" t="s">
        <v>193</v>
      </c>
      <c r="AW1249" s="14" t="s">
        <v>30</v>
      </c>
      <c r="AX1249" s="14" t="s">
        <v>80</v>
      </c>
      <c r="AY1249" s="169" t="s">
        <v>187</v>
      </c>
    </row>
    <row r="1250" spans="2:65" s="1" customFormat="1" ht="33" customHeight="1">
      <c r="B1250" s="32"/>
      <c r="C1250" s="137" t="s">
        <v>1222</v>
      </c>
      <c r="D1250" s="137" t="s">
        <v>189</v>
      </c>
      <c r="E1250" s="138" t="s">
        <v>1223</v>
      </c>
      <c r="F1250" s="139" t="s">
        <v>1224</v>
      </c>
      <c r="G1250" s="140" t="s">
        <v>245</v>
      </c>
      <c r="H1250" s="141">
        <v>156.05000000000001</v>
      </c>
      <c r="I1250" s="142"/>
      <c r="J1250" s="143">
        <f>ROUND(I1250*H1250,2)</f>
        <v>0</v>
      </c>
      <c r="K1250" s="144"/>
      <c r="L1250" s="32"/>
      <c r="M1250" s="145" t="s">
        <v>1</v>
      </c>
      <c r="N1250" s="146" t="s">
        <v>39</v>
      </c>
      <c r="P1250" s="147">
        <f>O1250*H1250</f>
        <v>0</v>
      </c>
      <c r="Q1250" s="147">
        <v>0</v>
      </c>
      <c r="R1250" s="147">
        <f>Q1250*H1250</f>
        <v>0</v>
      </c>
      <c r="S1250" s="147">
        <v>0</v>
      </c>
      <c r="T1250" s="148">
        <f>S1250*H1250</f>
        <v>0</v>
      </c>
      <c r="AR1250" s="149" t="s">
        <v>193</v>
      </c>
      <c r="AT1250" s="149" t="s">
        <v>189</v>
      </c>
      <c r="AU1250" s="149" t="s">
        <v>84</v>
      </c>
      <c r="AY1250" s="17" t="s">
        <v>187</v>
      </c>
      <c r="BE1250" s="150">
        <f>IF(N1250="základní",J1250,0)</f>
        <v>0</v>
      </c>
      <c r="BF1250" s="150">
        <f>IF(N1250="snížená",J1250,0)</f>
        <v>0</v>
      </c>
      <c r="BG1250" s="150">
        <f>IF(N1250="zákl. přenesená",J1250,0)</f>
        <v>0</v>
      </c>
      <c r="BH1250" s="150">
        <f>IF(N1250="sníž. přenesená",J1250,0)</f>
        <v>0</v>
      </c>
      <c r="BI1250" s="150">
        <f>IF(N1250="nulová",J1250,0)</f>
        <v>0</v>
      </c>
      <c r="BJ1250" s="17" t="s">
        <v>84</v>
      </c>
      <c r="BK1250" s="150">
        <f>ROUND(I1250*H1250,2)</f>
        <v>0</v>
      </c>
      <c r="BL1250" s="17" t="s">
        <v>193</v>
      </c>
      <c r="BM1250" s="149" t="s">
        <v>3223</v>
      </c>
    </row>
    <row r="1251" spans="2:65" s="1" customFormat="1" ht="29.25">
      <c r="B1251" s="32"/>
      <c r="D1251" s="151" t="s">
        <v>195</v>
      </c>
      <c r="F1251" s="152" t="s">
        <v>1226</v>
      </c>
      <c r="I1251" s="153"/>
      <c r="L1251" s="32"/>
      <c r="M1251" s="154"/>
      <c r="T1251" s="56"/>
      <c r="AT1251" s="17" t="s">
        <v>195</v>
      </c>
      <c r="AU1251" s="17" t="s">
        <v>84</v>
      </c>
    </row>
    <row r="1252" spans="2:65" s="12" customFormat="1" ht="11.25">
      <c r="B1252" s="155"/>
      <c r="D1252" s="151" t="s">
        <v>197</v>
      </c>
      <c r="E1252" s="156" t="s">
        <v>1</v>
      </c>
      <c r="F1252" s="157" t="s">
        <v>379</v>
      </c>
      <c r="H1252" s="156" t="s">
        <v>1</v>
      </c>
      <c r="I1252" s="158"/>
      <c r="L1252" s="155"/>
      <c r="M1252" s="159"/>
      <c r="T1252" s="160"/>
      <c r="AT1252" s="156" t="s">
        <v>197</v>
      </c>
      <c r="AU1252" s="156" t="s">
        <v>84</v>
      </c>
      <c r="AV1252" s="12" t="s">
        <v>80</v>
      </c>
      <c r="AW1252" s="12" t="s">
        <v>30</v>
      </c>
      <c r="AX1252" s="12" t="s">
        <v>73</v>
      </c>
      <c r="AY1252" s="156" t="s">
        <v>187</v>
      </c>
    </row>
    <row r="1253" spans="2:65" s="13" customFormat="1" ht="11.25">
      <c r="B1253" s="161"/>
      <c r="D1253" s="151" t="s">
        <v>197</v>
      </c>
      <c r="E1253" s="162" t="s">
        <v>1</v>
      </c>
      <c r="F1253" s="163" t="s">
        <v>1227</v>
      </c>
      <c r="H1253" s="164">
        <v>156.05000000000001</v>
      </c>
      <c r="I1253" s="165"/>
      <c r="L1253" s="161"/>
      <c r="M1253" s="166"/>
      <c r="T1253" s="167"/>
      <c r="AT1253" s="162" t="s">
        <v>197</v>
      </c>
      <c r="AU1253" s="162" t="s">
        <v>84</v>
      </c>
      <c r="AV1253" s="13" t="s">
        <v>84</v>
      </c>
      <c r="AW1253" s="13" t="s">
        <v>30</v>
      </c>
      <c r="AX1253" s="13" t="s">
        <v>73</v>
      </c>
      <c r="AY1253" s="162" t="s">
        <v>187</v>
      </c>
    </row>
    <row r="1254" spans="2:65" s="14" customFormat="1" ht="11.25">
      <c r="B1254" s="168"/>
      <c r="D1254" s="151" t="s">
        <v>197</v>
      </c>
      <c r="E1254" s="169" t="s">
        <v>1</v>
      </c>
      <c r="F1254" s="170" t="s">
        <v>202</v>
      </c>
      <c r="H1254" s="171">
        <v>156.05000000000001</v>
      </c>
      <c r="I1254" s="172"/>
      <c r="L1254" s="168"/>
      <c r="M1254" s="173"/>
      <c r="T1254" s="174"/>
      <c r="AT1254" s="169" t="s">
        <v>197</v>
      </c>
      <c r="AU1254" s="169" t="s">
        <v>84</v>
      </c>
      <c r="AV1254" s="14" t="s">
        <v>193</v>
      </c>
      <c r="AW1254" s="14" t="s">
        <v>30</v>
      </c>
      <c r="AX1254" s="14" t="s">
        <v>80</v>
      </c>
      <c r="AY1254" s="169" t="s">
        <v>187</v>
      </c>
    </row>
    <row r="1255" spans="2:65" s="1" customFormat="1" ht="37.9" customHeight="1">
      <c r="B1255" s="32"/>
      <c r="C1255" s="137" t="s">
        <v>1228</v>
      </c>
      <c r="D1255" s="137" t="s">
        <v>189</v>
      </c>
      <c r="E1255" s="138" t="s">
        <v>1229</v>
      </c>
      <c r="F1255" s="139" t="s">
        <v>1230</v>
      </c>
      <c r="G1255" s="140" t="s">
        <v>245</v>
      </c>
      <c r="H1255" s="141">
        <v>377.13</v>
      </c>
      <c r="I1255" s="142"/>
      <c r="J1255" s="143">
        <f>ROUND(I1255*H1255,2)</f>
        <v>0</v>
      </c>
      <c r="K1255" s="144"/>
      <c r="L1255" s="32"/>
      <c r="M1255" s="145" t="s">
        <v>1</v>
      </c>
      <c r="N1255" s="146" t="s">
        <v>39</v>
      </c>
      <c r="P1255" s="147">
        <f>O1255*H1255</f>
        <v>0</v>
      </c>
      <c r="Q1255" s="147">
        <v>0</v>
      </c>
      <c r="R1255" s="147">
        <f>Q1255*H1255</f>
        <v>0</v>
      </c>
      <c r="S1255" s="147">
        <v>0</v>
      </c>
      <c r="T1255" s="148">
        <f>S1255*H1255</f>
        <v>0</v>
      </c>
      <c r="AR1255" s="149" t="s">
        <v>193</v>
      </c>
      <c r="AT1255" s="149" t="s">
        <v>189</v>
      </c>
      <c r="AU1255" s="149" t="s">
        <v>84</v>
      </c>
      <c r="AY1255" s="17" t="s">
        <v>187</v>
      </c>
      <c r="BE1255" s="150">
        <f>IF(N1255="základní",J1255,0)</f>
        <v>0</v>
      </c>
      <c r="BF1255" s="150">
        <f>IF(N1255="snížená",J1255,0)</f>
        <v>0</v>
      </c>
      <c r="BG1255" s="150">
        <f>IF(N1255="zákl. přenesená",J1255,0)</f>
        <v>0</v>
      </c>
      <c r="BH1255" s="150">
        <f>IF(N1255="sníž. přenesená",J1255,0)</f>
        <v>0</v>
      </c>
      <c r="BI1255" s="150">
        <f>IF(N1255="nulová",J1255,0)</f>
        <v>0</v>
      </c>
      <c r="BJ1255" s="17" t="s">
        <v>84</v>
      </c>
      <c r="BK1255" s="150">
        <f>ROUND(I1255*H1255,2)</f>
        <v>0</v>
      </c>
      <c r="BL1255" s="17" t="s">
        <v>193</v>
      </c>
      <c r="BM1255" s="149" t="s">
        <v>3224</v>
      </c>
    </row>
    <row r="1256" spans="2:65" s="1" customFormat="1" ht="29.25">
      <c r="B1256" s="32"/>
      <c r="D1256" s="151" t="s">
        <v>195</v>
      </c>
      <c r="F1256" s="152" t="s">
        <v>1226</v>
      </c>
      <c r="I1256" s="153"/>
      <c r="L1256" s="32"/>
      <c r="M1256" s="154"/>
      <c r="T1256" s="56"/>
      <c r="AT1256" s="17" t="s">
        <v>195</v>
      </c>
      <c r="AU1256" s="17" t="s">
        <v>84</v>
      </c>
    </row>
    <row r="1257" spans="2:65" s="12" customFormat="1" ht="11.25">
      <c r="B1257" s="155"/>
      <c r="D1257" s="151" t="s">
        <v>197</v>
      </c>
      <c r="E1257" s="156" t="s">
        <v>1</v>
      </c>
      <c r="F1257" s="157" t="s">
        <v>379</v>
      </c>
      <c r="H1257" s="156" t="s">
        <v>1</v>
      </c>
      <c r="I1257" s="158"/>
      <c r="L1257" s="155"/>
      <c r="M1257" s="159"/>
      <c r="T1257" s="160"/>
      <c r="AT1257" s="156" t="s">
        <v>197</v>
      </c>
      <c r="AU1257" s="156" t="s">
        <v>84</v>
      </c>
      <c r="AV1257" s="12" t="s">
        <v>80</v>
      </c>
      <c r="AW1257" s="12" t="s">
        <v>30</v>
      </c>
      <c r="AX1257" s="12" t="s">
        <v>73</v>
      </c>
      <c r="AY1257" s="156" t="s">
        <v>187</v>
      </c>
    </row>
    <row r="1258" spans="2:65" s="12" customFormat="1" ht="11.25">
      <c r="B1258" s="155"/>
      <c r="D1258" s="151" t="s">
        <v>197</v>
      </c>
      <c r="E1258" s="156" t="s">
        <v>1</v>
      </c>
      <c r="F1258" s="157" t="s">
        <v>307</v>
      </c>
      <c r="H1258" s="156" t="s">
        <v>1</v>
      </c>
      <c r="I1258" s="158"/>
      <c r="L1258" s="155"/>
      <c r="M1258" s="159"/>
      <c r="T1258" s="160"/>
      <c r="AT1258" s="156" t="s">
        <v>197</v>
      </c>
      <c r="AU1258" s="156" t="s">
        <v>84</v>
      </c>
      <c r="AV1258" s="12" t="s">
        <v>80</v>
      </c>
      <c r="AW1258" s="12" t="s">
        <v>30</v>
      </c>
      <c r="AX1258" s="12" t="s">
        <v>73</v>
      </c>
      <c r="AY1258" s="156" t="s">
        <v>187</v>
      </c>
    </row>
    <row r="1259" spans="2:65" s="13" customFormat="1" ht="11.25">
      <c r="B1259" s="161"/>
      <c r="D1259" s="151" t="s">
        <v>197</v>
      </c>
      <c r="E1259" s="162" t="s">
        <v>1</v>
      </c>
      <c r="F1259" s="163" t="s">
        <v>1232</v>
      </c>
      <c r="H1259" s="164">
        <v>80.14</v>
      </c>
      <c r="I1259" s="165"/>
      <c r="L1259" s="161"/>
      <c r="M1259" s="166"/>
      <c r="T1259" s="167"/>
      <c r="AT1259" s="162" t="s">
        <v>197</v>
      </c>
      <c r="AU1259" s="162" t="s">
        <v>84</v>
      </c>
      <c r="AV1259" s="13" t="s">
        <v>84</v>
      </c>
      <c r="AW1259" s="13" t="s">
        <v>30</v>
      </c>
      <c r="AX1259" s="13" t="s">
        <v>73</v>
      </c>
      <c r="AY1259" s="162" t="s">
        <v>187</v>
      </c>
    </row>
    <row r="1260" spans="2:65" s="13" customFormat="1" ht="11.25">
      <c r="B1260" s="161"/>
      <c r="D1260" s="151" t="s">
        <v>197</v>
      </c>
      <c r="E1260" s="162" t="s">
        <v>1</v>
      </c>
      <c r="F1260" s="163" t="s">
        <v>1233</v>
      </c>
      <c r="H1260" s="164">
        <v>78.56</v>
      </c>
      <c r="I1260" s="165"/>
      <c r="L1260" s="161"/>
      <c r="M1260" s="166"/>
      <c r="T1260" s="167"/>
      <c r="AT1260" s="162" t="s">
        <v>197</v>
      </c>
      <c r="AU1260" s="162" t="s">
        <v>84</v>
      </c>
      <c r="AV1260" s="13" t="s">
        <v>84</v>
      </c>
      <c r="AW1260" s="13" t="s">
        <v>30</v>
      </c>
      <c r="AX1260" s="13" t="s">
        <v>73</v>
      </c>
      <c r="AY1260" s="162" t="s">
        <v>187</v>
      </c>
    </row>
    <row r="1261" spans="2:65" s="13" customFormat="1" ht="11.25">
      <c r="B1261" s="161"/>
      <c r="D1261" s="151" t="s">
        <v>197</v>
      </c>
      <c r="E1261" s="162" t="s">
        <v>1</v>
      </c>
      <c r="F1261" s="163" t="s">
        <v>1234</v>
      </c>
      <c r="H1261" s="164">
        <v>16.350000000000001</v>
      </c>
      <c r="I1261" s="165"/>
      <c r="L1261" s="161"/>
      <c r="M1261" s="166"/>
      <c r="T1261" s="167"/>
      <c r="AT1261" s="162" t="s">
        <v>197</v>
      </c>
      <c r="AU1261" s="162" t="s">
        <v>84</v>
      </c>
      <c r="AV1261" s="13" t="s">
        <v>84</v>
      </c>
      <c r="AW1261" s="13" t="s">
        <v>30</v>
      </c>
      <c r="AX1261" s="13" t="s">
        <v>73</v>
      </c>
      <c r="AY1261" s="162" t="s">
        <v>187</v>
      </c>
    </row>
    <row r="1262" spans="2:65" s="12" customFormat="1" ht="11.25">
      <c r="B1262" s="155"/>
      <c r="D1262" s="151" t="s">
        <v>197</v>
      </c>
      <c r="E1262" s="156" t="s">
        <v>1</v>
      </c>
      <c r="F1262" s="157" t="s">
        <v>311</v>
      </c>
      <c r="H1262" s="156" t="s">
        <v>1</v>
      </c>
      <c r="I1262" s="158"/>
      <c r="L1262" s="155"/>
      <c r="M1262" s="159"/>
      <c r="T1262" s="160"/>
      <c r="AT1262" s="156" t="s">
        <v>197</v>
      </c>
      <c r="AU1262" s="156" t="s">
        <v>84</v>
      </c>
      <c r="AV1262" s="12" t="s">
        <v>80</v>
      </c>
      <c r="AW1262" s="12" t="s">
        <v>30</v>
      </c>
      <c r="AX1262" s="12" t="s">
        <v>73</v>
      </c>
      <c r="AY1262" s="156" t="s">
        <v>187</v>
      </c>
    </row>
    <row r="1263" spans="2:65" s="13" customFormat="1" ht="11.25">
      <c r="B1263" s="161"/>
      <c r="D1263" s="151" t="s">
        <v>197</v>
      </c>
      <c r="E1263" s="162" t="s">
        <v>1</v>
      </c>
      <c r="F1263" s="163" t="s">
        <v>1235</v>
      </c>
      <c r="H1263" s="164">
        <v>82.92</v>
      </c>
      <c r="I1263" s="165"/>
      <c r="L1263" s="161"/>
      <c r="M1263" s="166"/>
      <c r="T1263" s="167"/>
      <c r="AT1263" s="162" t="s">
        <v>197</v>
      </c>
      <c r="AU1263" s="162" t="s">
        <v>84</v>
      </c>
      <c r="AV1263" s="13" t="s">
        <v>84</v>
      </c>
      <c r="AW1263" s="13" t="s">
        <v>30</v>
      </c>
      <c r="AX1263" s="13" t="s">
        <v>73</v>
      </c>
      <c r="AY1263" s="162" t="s">
        <v>187</v>
      </c>
    </row>
    <row r="1264" spans="2:65" s="13" customFormat="1" ht="11.25">
      <c r="B1264" s="161"/>
      <c r="D1264" s="151" t="s">
        <v>197</v>
      </c>
      <c r="E1264" s="162" t="s">
        <v>1</v>
      </c>
      <c r="F1264" s="163" t="s">
        <v>1236</v>
      </c>
      <c r="H1264" s="164">
        <v>81.28</v>
      </c>
      <c r="I1264" s="165"/>
      <c r="L1264" s="161"/>
      <c r="M1264" s="166"/>
      <c r="T1264" s="167"/>
      <c r="AT1264" s="162" t="s">
        <v>197</v>
      </c>
      <c r="AU1264" s="162" t="s">
        <v>84</v>
      </c>
      <c r="AV1264" s="13" t="s">
        <v>84</v>
      </c>
      <c r="AW1264" s="13" t="s">
        <v>30</v>
      </c>
      <c r="AX1264" s="13" t="s">
        <v>73</v>
      </c>
      <c r="AY1264" s="162" t="s">
        <v>187</v>
      </c>
    </row>
    <row r="1265" spans="2:65" s="13" customFormat="1" ht="11.25">
      <c r="B1265" s="161"/>
      <c r="D1265" s="151" t="s">
        <v>197</v>
      </c>
      <c r="E1265" s="162" t="s">
        <v>1</v>
      </c>
      <c r="F1265" s="163" t="s">
        <v>1237</v>
      </c>
      <c r="H1265" s="164">
        <v>37.880000000000003</v>
      </c>
      <c r="I1265" s="165"/>
      <c r="L1265" s="161"/>
      <c r="M1265" s="166"/>
      <c r="T1265" s="167"/>
      <c r="AT1265" s="162" t="s">
        <v>197</v>
      </c>
      <c r="AU1265" s="162" t="s">
        <v>84</v>
      </c>
      <c r="AV1265" s="13" t="s">
        <v>84</v>
      </c>
      <c r="AW1265" s="13" t="s">
        <v>30</v>
      </c>
      <c r="AX1265" s="13" t="s">
        <v>73</v>
      </c>
      <c r="AY1265" s="162" t="s">
        <v>187</v>
      </c>
    </row>
    <row r="1266" spans="2:65" s="14" customFormat="1" ht="11.25">
      <c r="B1266" s="168"/>
      <c r="D1266" s="151" t="s">
        <v>197</v>
      </c>
      <c r="E1266" s="169" t="s">
        <v>1</v>
      </c>
      <c r="F1266" s="170" t="s">
        <v>202</v>
      </c>
      <c r="H1266" s="171">
        <v>377.13</v>
      </c>
      <c r="I1266" s="172"/>
      <c r="L1266" s="168"/>
      <c r="M1266" s="173"/>
      <c r="T1266" s="174"/>
      <c r="AT1266" s="169" t="s">
        <v>197</v>
      </c>
      <c r="AU1266" s="169" t="s">
        <v>84</v>
      </c>
      <c r="AV1266" s="14" t="s">
        <v>193</v>
      </c>
      <c r="AW1266" s="14" t="s">
        <v>30</v>
      </c>
      <c r="AX1266" s="14" t="s">
        <v>80</v>
      </c>
      <c r="AY1266" s="169" t="s">
        <v>187</v>
      </c>
    </row>
    <row r="1267" spans="2:65" s="1" customFormat="1" ht="37.9" customHeight="1">
      <c r="B1267" s="32"/>
      <c r="C1267" s="137" t="s">
        <v>1238</v>
      </c>
      <c r="D1267" s="137" t="s">
        <v>189</v>
      </c>
      <c r="E1267" s="138" t="s">
        <v>1239</v>
      </c>
      <c r="F1267" s="139" t="s">
        <v>1240</v>
      </c>
      <c r="G1267" s="140" t="s">
        <v>245</v>
      </c>
      <c r="H1267" s="141">
        <v>1474.3820000000001</v>
      </c>
      <c r="I1267" s="142"/>
      <c r="J1267" s="143">
        <f>ROUND(I1267*H1267,2)</f>
        <v>0</v>
      </c>
      <c r="K1267" s="144"/>
      <c r="L1267" s="32"/>
      <c r="M1267" s="145" t="s">
        <v>1</v>
      </c>
      <c r="N1267" s="146" t="s">
        <v>39</v>
      </c>
      <c r="P1267" s="147">
        <f>O1267*H1267</f>
        <v>0</v>
      </c>
      <c r="Q1267" s="147">
        <v>0</v>
      </c>
      <c r="R1267" s="147">
        <f>Q1267*H1267</f>
        <v>0</v>
      </c>
      <c r="S1267" s="147">
        <v>0</v>
      </c>
      <c r="T1267" s="148">
        <f>S1267*H1267</f>
        <v>0</v>
      </c>
      <c r="AR1267" s="149" t="s">
        <v>193</v>
      </c>
      <c r="AT1267" s="149" t="s">
        <v>189</v>
      </c>
      <c r="AU1267" s="149" t="s">
        <v>84</v>
      </c>
      <c r="AY1267" s="17" t="s">
        <v>187</v>
      </c>
      <c r="BE1267" s="150">
        <f>IF(N1267="základní",J1267,0)</f>
        <v>0</v>
      </c>
      <c r="BF1267" s="150">
        <f>IF(N1267="snížená",J1267,0)</f>
        <v>0</v>
      </c>
      <c r="BG1267" s="150">
        <f>IF(N1267="zákl. přenesená",J1267,0)</f>
        <v>0</v>
      </c>
      <c r="BH1267" s="150">
        <f>IF(N1267="sníž. přenesená",J1267,0)</f>
        <v>0</v>
      </c>
      <c r="BI1267" s="150">
        <f>IF(N1267="nulová",J1267,0)</f>
        <v>0</v>
      </c>
      <c r="BJ1267" s="17" t="s">
        <v>84</v>
      </c>
      <c r="BK1267" s="150">
        <f>ROUND(I1267*H1267,2)</f>
        <v>0</v>
      </c>
      <c r="BL1267" s="17" t="s">
        <v>193</v>
      </c>
      <c r="BM1267" s="149" t="s">
        <v>3225</v>
      </c>
    </row>
    <row r="1268" spans="2:65" s="1" customFormat="1" ht="29.25">
      <c r="B1268" s="32"/>
      <c r="D1268" s="151" t="s">
        <v>195</v>
      </c>
      <c r="F1268" s="152" t="s">
        <v>1226</v>
      </c>
      <c r="I1268" s="153"/>
      <c r="L1268" s="32"/>
      <c r="M1268" s="154"/>
      <c r="T1268" s="56"/>
      <c r="AT1268" s="17" t="s">
        <v>195</v>
      </c>
      <c r="AU1268" s="17" t="s">
        <v>84</v>
      </c>
    </row>
    <row r="1269" spans="2:65" s="12" customFormat="1" ht="11.25">
      <c r="B1269" s="155"/>
      <c r="D1269" s="151" t="s">
        <v>197</v>
      </c>
      <c r="E1269" s="156" t="s">
        <v>1</v>
      </c>
      <c r="F1269" s="157" t="s">
        <v>379</v>
      </c>
      <c r="H1269" s="156" t="s">
        <v>1</v>
      </c>
      <c r="I1269" s="158"/>
      <c r="L1269" s="155"/>
      <c r="M1269" s="159"/>
      <c r="T1269" s="160"/>
      <c r="AT1269" s="156" t="s">
        <v>197</v>
      </c>
      <c r="AU1269" s="156" t="s">
        <v>84</v>
      </c>
      <c r="AV1269" s="12" t="s">
        <v>80</v>
      </c>
      <c r="AW1269" s="12" t="s">
        <v>30</v>
      </c>
      <c r="AX1269" s="12" t="s">
        <v>73</v>
      </c>
      <c r="AY1269" s="156" t="s">
        <v>187</v>
      </c>
    </row>
    <row r="1270" spans="2:65" s="12" customFormat="1" ht="11.25">
      <c r="B1270" s="155"/>
      <c r="D1270" s="151" t="s">
        <v>197</v>
      </c>
      <c r="E1270" s="156" t="s">
        <v>1</v>
      </c>
      <c r="F1270" s="157" t="s">
        <v>400</v>
      </c>
      <c r="H1270" s="156" t="s">
        <v>1</v>
      </c>
      <c r="I1270" s="158"/>
      <c r="L1270" s="155"/>
      <c r="M1270" s="159"/>
      <c r="T1270" s="160"/>
      <c r="AT1270" s="156" t="s">
        <v>197</v>
      </c>
      <c r="AU1270" s="156" t="s">
        <v>84</v>
      </c>
      <c r="AV1270" s="12" t="s">
        <v>80</v>
      </c>
      <c r="AW1270" s="12" t="s">
        <v>30</v>
      </c>
      <c r="AX1270" s="12" t="s">
        <v>73</v>
      </c>
      <c r="AY1270" s="156" t="s">
        <v>187</v>
      </c>
    </row>
    <row r="1271" spans="2:65" s="13" customFormat="1" ht="11.25">
      <c r="B1271" s="161"/>
      <c r="D1271" s="151" t="s">
        <v>197</v>
      </c>
      <c r="E1271" s="162" t="s">
        <v>1</v>
      </c>
      <c r="F1271" s="163" t="s">
        <v>1242</v>
      </c>
      <c r="H1271" s="164">
        <v>70.3</v>
      </c>
      <c r="I1271" s="165"/>
      <c r="L1271" s="161"/>
      <c r="M1271" s="166"/>
      <c r="T1271" s="167"/>
      <c r="AT1271" s="162" t="s">
        <v>197</v>
      </c>
      <c r="AU1271" s="162" t="s">
        <v>84</v>
      </c>
      <c r="AV1271" s="13" t="s">
        <v>84</v>
      </c>
      <c r="AW1271" s="13" t="s">
        <v>30</v>
      </c>
      <c r="AX1271" s="13" t="s">
        <v>73</v>
      </c>
      <c r="AY1271" s="162" t="s">
        <v>187</v>
      </c>
    </row>
    <row r="1272" spans="2:65" s="13" customFormat="1" ht="11.25">
      <c r="B1272" s="161"/>
      <c r="D1272" s="151" t="s">
        <v>197</v>
      </c>
      <c r="E1272" s="162" t="s">
        <v>1</v>
      </c>
      <c r="F1272" s="163" t="s">
        <v>1243</v>
      </c>
      <c r="H1272" s="164">
        <v>7.6</v>
      </c>
      <c r="I1272" s="165"/>
      <c r="L1272" s="161"/>
      <c r="M1272" s="166"/>
      <c r="T1272" s="167"/>
      <c r="AT1272" s="162" t="s">
        <v>197</v>
      </c>
      <c r="AU1272" s="162" t="s">
        <v>84</v>
      </c>
      <c r="AV1272" s="13" t="s">
        <v>84</v>
      </c>
      <c r="AW1272" s="13" t="s">
        <v>30</v>
      </c>
      <c r="AX1272" s="13" t="s">
        <v>73</v>
      </c>
      <c r="AY1272" s="162" t="s">
        <v>187</v>
      </c>
    </row>
    <row r="1273" spans="2:65" s="13" customFormat="1" ht="11.25">
      <c r="B1273" s="161"/>
      <c r="D1273" s="151" t="s">
        <v>197</v>
      </c>
      <c r="E1273" s="162" t="s">
        <v>1</v>
      </c>
      <c r="F1273" s="163" t="s">
        <v>1244</v>
      </c>
      <c r="H1273" s="164">
        <v>70.87</v>
      </c>
      <c r="I1273" s="165"/>
      <c r="L1273" s="161"/>
      <c r="M1273" s="166"/>
      <c r="T1273" s="167"/>
      <c r="AT1273" s="162" t="s">
        <v>197</v>
      </c>
      <c r="AU1273" s="162" t="s">
        <v>84</v>
      </c>
      <c r="AV1273" s="13" t="s">
        <v>84</v>
      </c>
      <c r="AW1273" s="13" t="s">
        <v>30</v>
      </c>
      <c r="AX1273" s="13" t="s">
        <v>73</v>
      </c>
      <c r="AY1273" s="162" t="s">
        <v>187</v>
      </c>
    </row>
    <row r="1274" spans="2:65" s="13" customFormat="1" ht="11.25">
      <c r="B1274" s="161"/>
      <c r="D1274" s="151" t="s">
        <v>197</v>
      </c>
      <c r="E1274" s="162" t="s">
        <v>1</v>
      </c>
      <c r="F1274" s="163" t="s">
        <v>1245</v>
      </c>
      <c r="H1274" s="164">
        <v>31.635000000000002</v>
      </c>
      <c r="I1274" s="165"/>
      <c r="L1274" s="161"/>
      <c r="M1274" s="166"/>
      <c r="T1274" s="167"/>
      <c r="AT1274" s="162" t="s">
        <v>197</v>
      </c>
      <c r="AU1274" s="162" t="s">
        <v>84</v>
      </c>
      <c r="AV1274" s="13" t="s">
        <v>84</v>
      </c>
      <c r="AW1274" s="13" t="s">
        <v>30</v>
      </c>
      <c r="AX1274" s="13" t="s">
        <v>73</v>
      </c>
      <c r="AY1274" s="162" t="s">
        <v>187</v>
      </c>
    </row>
    <row r="1275" spans="2:65" s="13" customFormat="1" ht="11.25">
      <c r="B1275" s="161"/>
      <c r="D1275" s="151" t="s">
        <v>197</v>
      </c>
      <c r="E1275" s="162" t="s">
        <v>1</v>
      </c>
      <c r="F1275" s="163" t="s">
        <v>1246</v>
      </c>
      <c r="H1275" s="164">
        <v>30.305</v>
      </c>
      <c r="I1275" s="165"/>
      <c r="L1275" s="161"/>
      <c r="M1275" s="166"/>
      <c r="T1275" s="167"/>
      <c r="AT1275" s="162" t="s">
        <v>197</v>
      </c>
      <c r="AU1275" s="162" t="s">
        <v>84</v>
      </c>
      <c r="AV1275" s="13" t="s">
        <v>84</v>
      </c>
      <c r="AW1275" s="13" t="s">
        <v>30</v>
      </c>
      <c r="AX1275" s="13" t="s">
        <v>73</v>
      </c>
      <c r="AY1275" s="162" t="s">
        <v>187</v>
      </c>
    </row>
    <row r="1276" spans="2:65" s="13" customFormat="1" ht="11.25">
      <c r="B1276" s="161"/>
      <c r="D1276" s="151" t="s">
        <v>197</v>
      </c>
      <c r="E1276" s="162" t="s">
        <v>1</v>
      </c>
      <c r="F1276" s="163" t="s">
        <v>1247</v>
      </c>
      <c r="H1276" s="164">
        <v>25.934999999999999</v>
      </c>
      <c r="I1276" s="165"/>
      <c r="L1276" s="161"/>
      <c r="M1276" s="166"/>
      <c r="T1276" s="167"/>
      <c r="AT1276" s="162" t="s">
        <v>197</v>
      </c>
      <c r="AU1276" s="162" t="s">
        <v>84</v>
      </c>
      <c r="AV1276" s="13" t="s">
        <v>84</v>
      </c>
      <c r="AW1276" s="13" t="s">
        <v>30</v>
      </c>
      <c r="AX1276" s="13" t="s">
        <v>73</v>
      </c>
      <c r="AY1276" s="162" t="s">
        <v>187</v>
      </c>
    </row>
    <row r="1277" spans="2:65" s="13" customFormat="1" ht="11.25">
      <c r="B1277" s="161"/>
      <c r="D1277" s="151" t="s">
        <v>197</v>
      </c>
      <c r="E1277" s="162" t="s">
        <v>1</v>
      </c>
      <c r="F1277" s="163" t="s">
        <v>1248</v>
      </c>
      <c r="H1277" s="164">
        <v>29.925000000000001</v>
      </c>
      <c r="I1277" s="165"/>
      <c r="L1277" s="161"/>
      <c r="M1277" s="166"/>
      <c r="T1277" s="167"/>
      <c r="AT1277" s="162" t="s">
        <v>197</v>
      </c>
      <c r="AU1277" s="162" t="s">
        <v>84</v>
      </c>
      <c r="AV1277" s="13" t="s">
        <v>84</v>
      </c>
      <c r="AW1277" s="13" t="s">
        <v>30</v>
      </c>
      <c r="AX1277" s="13" t="s">
        <v>73</v>
      </c>
      <c r="AY1277" s="162" t="s">
        <v>187</v>
      </c>
    </row>
    <row r="1278" spans="2:65" s="13" customFormat="1" ht="11.25">
      <c r="B1278" s="161"/>
      <c r="D1278" s="151" t="s">
        <v>197</v>
      </c>
      <c r="E1278" s="162" t="s">
        <v>1</v>
      </c>
      <c r="F1278" s="163" t="s">
        <v>1249</v>
      </c>
      <c r="H1278" s="164">
        <v>31.445</v>
      </c>
      <c r="I1278" s="165"/>
      <c r="L1278" s="161"/>
      <c r="M1278" s="166"/>
      <c r="T1278" s="167"/>
      <c r="AT1278" s="162" t="s">
        <v>197</v>
      </c>
      <c r="AU1278" s="162" t="s">
        <v>84</v>
      </c>
      <c r="AV1278" s="13" t="s">
        <v>84</v>
      </c>
      <c r="AW1278" s="13" t="s">
        <v>30</v>
      </c>
      <c r="AX1278" s="13" t="s">
        <v>73</v>
      </c>
      <c r="AY1278" s="162" t="s">
        <v>187</v>
      </c>
    </row>
    <row r="1279" spans="2:65" s="13" customFormat="1" ht="11.25">
      <c r="B1279" s="161"/>
      <c r="D1279" s="151" t="s">
        <v>197</v>
      </c>
      <c r="E1279" s="162" t="s">
        <v>1</v>
      </c>
      <c r="F1279" s="163" t="s">
        <v>1250</v>
      </c>
      <c r="H1279" s="164">
        <v>2.2799999999999998</v>
      </c>
      <c r="I1279" s="165"/>
      <c r="L1279" s="161"/>
      <c r="M1279" s="166"/>
      <c r="T1279" s="167"/>
      <c r="AT1279" s="162" t="s">
        <v>197</v>
      </c>
      <c r="AU1279" s="162" t="s">
        <v>84</v>
      </c>
      <c r="AV1279" s="13" t="s">
        <v>84</v>
      </c>
      <c r="AW1279" s="13" t="s">
        <v>30</v>
      </c>
      <c r="AX1279" s="13" t="s">
        <v>73</v>
      </c>
      <c r="AY1279" s="162" t="s">
        <v>187</v>
      </c>
    </row>
    <row r="1280" spans="2:65" s="13" customFormat="1" ht="11.25">
      <c r="B1280" s="161"/>
      <c r="D1280" s="151" t="s">
        <v>197</v>
      </c>
      <c r="E1280" s="162" t="s">
        <v>1</v>
      </c>
      <c r="F1280" s="163" t="s">
        <v>1251</v>
      </c>
      <c r="H1280" s="164">
        <v>-1.54</v>
      </c>
      <c r="I1280" s="165"/>
      <c r="L1280" s="161"/>
      <c r="M1280" s="166"/>
      <c r="T1280" s="167"/>
      <c r="AT1280" s="162" t="s">
        <v>197</v>
      </c>
      <c r="AU1280" s="162" t="s">
        <v>84</v>
      </c>
      <c r="AV1280" s="13" t="s">
        <v>84</v>
      </c>
      <c r="AW1280" s="13" t="s">
        <v>30</v>
      </c>
      <c r="AX1280" s="13" t="s">
        <v>73</v>
      </c>
      <c r="AY1280" s="162" t="s">
        <v>187</v>
      </c>
    </row>
    <row r="1281" spans="2:51" s="13" customFormat="1" ht="11.25">
      <c r="B1281" s="161"/>
      <c r="D1281" s="151" t="s">
        <v>197</v>
      </c>
      <c r="E1281" s="162" t="s">
        <v>1</v>
      </c>
      <c r="F1281" s="163" t="s">
        <v>1252</v>
      </c>
      <c r="H1281" s="164">
        <v>-0.42</v>
      </c>
      <c r="I1281" s="165"/>
      <c r="L1281" s="161"/>
      <c r="M1281" s="166"/>
      <c r="T1281" s="167"/>
      <c r="AT1281" s="162" t="s">
        <v>197</v>
      </c>
      <c r="AU1281" s="162" t="s">
        <v>84</v>
      </c>
      <c r="AV1281" s="13" t="s">
        <v>84</v>
      </c>
      <c r="AW1281" s="13" t="s">
        <v>30</v>
      </c>
      <c r="AX1281" s="13" t="s">
        <v>73</v>
      </c>
      <c r="AY1281" s="162" t="s">
        <v>187</v>
      </c>
    </row>
    <row r="1282" spans="2:51" s="13" customFormat="1" ht="11.25">
      <c r="B1282" s="161"/>
      <c r="D1282" s="151" t="s">
        <v>197</v>
      </c>
      <c r="E1282" s="162" t="s">
        <v>1</v>
      </c>
      <c r="F1282" s="163" t="s">
        <v>716</v>
      </c>
      <c r="H1282" s="164">
        <v>-0.34300000000000003</v>
      </c>
      <c r="I1282" s="165"/>
      <c r="L1282" s="161"/>
      <c r="M1282" s="166"/>
      <c r="T1282" s="167"/>
      <c r="AT1282" s="162" t="s">
        <v>197</v>
      </c>
      <c r="AU1282" s="162" t="s">
        <v>84</v>
      </c>
      <c r="AV1282" s="13" t="s">
        <v>84</v>
      </c>
      <c r="AW1282" s="13" t="s">
        <v>30</v>
      </c>
      <c r="AX1282" s="13" t="s">
        <v>73</v>
      </c>
      <c r="AY1282" s="162" t="s">
        <v>187</v>
      </c>
    </row>
    <row r="1283" spans="2:51" s="13" customFormat="1" ht="11.25">
      <c r="B1283" s="161"/>
      <c r="D1283" s="151" t="s">
        <v>197</v>
      </c>
      <c r="E1283" s="162" t="s">
        <v>1</v>
      </c>
      <c r="F1283" s="163" t="s">
        <v>1253</v>
      </c>
      <c r="H1283" s="164">
        <v>-0.72</v>
      </c>
      <c r="I1283" s="165"/>
      <c r="L1283" s="161"/>
      <c r="M1283" s="166"/>
      <c r="T1283" s="167"/>
      <c r="AT1283" s="162" t="s">
        <v>197</v>
      </c>
      <c r="AU1283" s="162" t="s">
        <v>84</v>
      </c>
      <c r="AV1283" s="13" t="s">
        <v>84</v>
      </c>
      <c r="AW1283" s="13" t="s">
        <v>30</v>
      </c>
      <c r="AX1283" s="13" t="s">
        <v>73</v>
      </c>
      <c r="AY1283" s="162" t="s">
        <v>187</v>
      </c>
    </row>
    <row r="1284" spans="2:51" s="13" customFormat="1" ht="11.25">
      <c r="B1284" s="161"/>
      <c r="D1284" s="151" t="s">
        <v>197</v>
      </c>
      <c r="E1284" s="162" t="s">
        <v>1</v>
      </c>
      <c r="F1284" s="163" t="s">
        <v>1254</v>
      </c>
      <c r="H1284" s="164">
        <v>-10.83</v>
      </c>
      <c r="I1284" s="165"/>
      <c r="L1284" s="161"/>
      <c r="M1284" s="166"/>
      <c r="T1284" s="167"/>
      <c r="AT1284" s="162" t="s">
        <v>197</v>
      </c>
      <c r="AU1284" s="162" t="s">
        <v>84</v>
      </c>
      <c r="AV1284" s="13" t="s">
        <v>84</v>
      </c>
      <c r="AW1284" s="13" t="s">
        <v>30</v>
      </c>
      <c r="AX1284" s="13" t="s">
        <v>73</v>
      </c>
      <c r="AY1284" s="162" t="s">
        <v>187</v>
      </c>
    </row>
    <row r="1285" spans="2:51" s="13" customFormat="1" ht="11.25">
      <c r="B1285" s="161"/>
      <c r="D1285" s="151" t="s">
        <v>197</v>
      </c>
      <c r="E1285" s="162" t="s">
        <v>1</v>
      </c>
      <c r="F1285" s="163" t="s">
        <v>1255</v>
      </c>
      <c r="H1285" s="164">
        <v>-15.2</v>
      </c>
      <c r="I1285" s="165"/>
      <c r="L1285" s="161"/>
      <c r="M1285" s="166"/>
      <c r="T1285" s="167"/>
      <c r="AT1285" s="162" t="s">
        <v>197</v>
      </c>
      <c r="AU1285" s="162" t="s">
        <v>84</v>
      </c>
      <c r="AV1285" s="13" t="s">
        <v>84</v>
      </c>
      <c r="AW1285" s="13" t="s">
        <v>30</v>
      </c>
      <c r="AX1285" s="13" t="s">
        <v>73</v>
      </c>
      <c r="AY1285" s="162" t="s">
        <v>187</v>
      </c>
    </row>
    <row r="1286" spans="2:51" s="13" customFormat="1" ht="11.25">
      <c r="B1286" s="161"/>
      <c r="D1286" s="151" t="s">
        <v>197</v>
      </c>
      <c r="E1286" s="162" t="s">
        <v>1</v>
      </c>
      <c r="F1286" s="163" t="s">
        <v>1256</v>
      </c>
      <c r="H1286" s="164">
        <v>0.94199999999999995</v>
      </c>
      <c r="I1286" s="165"/>
      <c r="L1286" s="161"/>
      <c r="M1286" s="166"/>
      <c r="T1286" s="167"/>
      <c r="AT1286" s="162" t="s">
        <v>197</v>
      </c>
      <c r="AU1286" s="162" t="s">
        <v>84</v>
      </c>
      <c r="AV1286" s="13" t="s">
        <v>84</v>
      </c>
      <c r="AW1286" s="13" t="s">
        <v>30</v>
      </c>
      <c r="AX1286" s="13" t="s">
        <v>73</v>
      </c>
      <c r="AY1286" s="162" t="s">
        <v>187</v>
      </c>
    </row>
    <row r="1287" spans="2:51" s="13" customFormat="1" ht="11.25">
      <c r="B1287" s="161"/>
      <c r="D1287" s="151" t="s">
        <v>197</v>
      </c>
      <c r="E1287" s="162" t="s">
        <v>1</v>
      </c>
      <c r="F1287" s="163" t="s">
        <v>1257</v>
      </c>
      <c r="H1287" s="164">
        <v>0.55500000000000005</v>
      </c>
      <c r="I1287" s="165"/>
      <c r="L1287" s="161"/>
      <c r="M1287" s="166"/>
      <c r="T1287" s="167"/>
      <c r="AT1287" s="162" t="s">
        <v>197</v>
      </c>
      <c r="AU1287" s="162" t="s">
        <v>84</v>
      </c>
      <c r="AV1287" s="13" t="s">
        <v>84</v>
      </c>
      <c r="AW1287" s="13" t="s">
        <v>30</v>
      </c>
      <c r="AX1287" s="13" t="s">
        <v>73</v>
      </c>
      <c r="AY1287" s="162" t="s">
        <v>187</v>
      </c>
    </row>
    <row r="1288" spans="2:51" s="13" customFormat="1" ht="11.25">
      <c r="B1288" s="161"/>
      <c r="D1288" s="151" t="s">
        <v>197</v>
      </c>
      <c r="E1288" s="162" t="s">
        <v>1</v>
      </c>
      <c r="F1288" s="163" t="s">
        <v>1258</v>
      </c>
      <c r="H1288" s="164">
        <v>0.50600000000000001</v>
      </c>
      <c r="I1288" s="165"/>
      <c r="L1288" s="161"/>
      <c r="M1288" s="166"/>
      <c r="T1288" s="167"/>
      <c r="AT1288" s="162" t="s">
        <v>197</v>
      </c>
      <c r="AU1288" s="162" t="s">
        <v>84</v>
      </c>
      <c r="AV1288" s="13" t="s">
        <v>84</v>
      </c>
      <c r="AW1288" s="13" t="s">
        <v>30</v>
      </c>
      <c r="AX1288" s="13" t="s">
        <v>73</v>
      </c>
      <c r="AY1288" s="162" t="s">
        <v>187</v>
      </c>
    </row>
    <row r="1289" spans="2:51" s="13" customFormat="1" ht="11.25">
      <c r="B1289" s="161"/>
      <c r="D1289" s="151" t="s">
        <v>197</v>
      </c>
      <c r="E1289" s="162" t="s">
        <v>1</v>
      </c>
      <c r="F1289" s="163" t="s">
        <v>1259</v>
      </c>
      <c r="H1289" s="164">
        <v>1.02</v>
      </c>
      <c r="I1289" s="165"/>
      <c r="L1289" s="161"/>
      <c r="M1289" s="166"/>
      <c r="T1289" s="167"/>
      <c r="AT1289" s="162" t="s">
        <v>197</v>
      </c>
      <c r="AU1289" s="162" t="s">
        <v>84</v>
      </c>
      <c r="AV1289" s="13" t="s">
        <v>84</v>
      </c>
      <c r="AW1289" s="13" t="s">
        <v>30</v>
      </c>
      <c r="AX1289" s="13" t="s">
        <v>73</v>
      </c>
      <c r="AY1289" s="162" t="s">
        <v>187</v>
      </c>
    </row>
    <row r="1290" spans="2:51" s="13" customFormat="1" ht="11.25">
      <c r="B1290" s="161"/>
      <c r="D1290" s="151" t="s">
        <v>197</v>
      </c>
      <c r="E1290" s="162" t="s">
        <v>1</v>
      </c>
      <c r="F1290" s="163" t="s">
        <v>1260</v>
      </c>
      <c r="H1290" s="164">
        <v>6.4130000000000003</v>
      </c>
      <c r="I1290" s="165"/>
      <c r="L1290" s="161"/>
      <c r="M1290" s="166"/>
      <c r="T1290" s="167"/>
      <c r="AT1290" s="162" t="s">
        <v>197</v>
      </c>
      <c r="AU1290" s="162" t="s">
        <v>84</v>
      </c>
      <c r="AV1290" s="13" t="s">
        <v>84</v>
      </c>
      <c r="AW1290" s="13" t="s">
        <v>30</v>
      </c>
      <c r="AX1290" s="13" t="s">
        <v>73</v>
      </c>
      <c r="AY1290" s="162" t="s">
        <v>187</v>
      </c>
    </row>
    <row r="1291" spans="2:51" s="13" customFormat="1" ht="11.25">
      <c r="B1291" s="161"/>
      <c r="D1291" s="151" t="s">
        <v>197</v>
      </c>
      <c r="E1291" s="162" t="s">
        <v>1</v>
      </c>
      <c r="F1291" s="163" t="s">
        <v>1261</v>
      </c>
      <c r="H1291" s="164">
        <v>11.52</v>
      </c>
      <c r="I1291" s="165"/>
      <c r="L1291" s="161"/>
      <c r="M1291" s="166"/>
      <c r="T1291" s="167"/>
      <c r="AT1291" s="162" t="s">
        <v>197</v>
      </c>
      <c r="AU1291" s="162" t="s">
        <v>84</v>
      </c>
      <c r="AV1291" s="13" t="s">
        <v>84</v>
      </c>
      <c r="AW1291" s="13" t="s">
        <v>30</v>
      </c>
      <c r="AX1291" s="13" t="s">
        <v>73</v>
      </c>
      <c r="AY1291" s="162" t="s">
        <v>187</v>
      </c>
    </row>
    <row r="1292" spans="2:51" s="15" customFormat="1" ht="11.25">
      <c r="B1292" s="186"/>
      <c r="D1292" s="151" t="s">
        <v>197</v>
      </c>
      <c r="E1292" s="187" t="s">
        <v>1</v>
      </c>
      <c r="F1292" s="188" t="s">
        <v>492</v>
      </c>
      <c r="H1292" s="189">
        <v>292.19799999999987</v>
      </c>
      <c r="I1292" s="190"/>
      <c r="L1292" s="186"/>
      <c r="M1292" s="191"/>
      <c r="T1292" s="192"/>
      <c r="AT1292" s="187" t="s">
        <v>197</v>
      </c>
      <c r="AU1292" s="187" t="s">
        <v>84</v>
      </c>
      <c r="AV1292" s="15" t="s">
        <v>210</v>
      </c>
      <c r="AW1292" s="15" t="s">
        <v>30</v>
      </c>
      <c r="AX1292" s="15" t="s">
        <v>73</v>
      </c>
      <c r="AY1292" s="187" t="s">
        <v>187</v>
      </c>
    </row>
    <row r="1293" spans="2:51" s="12" customFormat="1" ht="11.25">
      <c r="B1293" s="155"/>
      <c r="D1293" s="151" t="s">
        <v>197</v>
      </c>
      <c r="E1293" s="156" t="s">
        <v>1</v>
      </c>
      <c r="F1293" s="157" t="s">
        <v>307</v>
      </c>
      <c r="H1293" s="156" t="s">
        <v>1</v>
      </c>
      <c r="I1293" s="158"/>
      <c r="L1293" s="155"/>
      <c r="M1293" s="159"/>
      <c r="T1293" s="160"/>
      <c r="AT1293" s="156" t="s">
        <v>197</v>
      </c>
      <c r="AU1293" s="156" t="s">
        <v>84</v>
      </c>
      <c r="AV1293" s="12" t="s">
        <v>80</v>
      </c>
      <c r="AW1293" s="12" t="s">
        <v>30</v>
      </c>
      <c r="AX1293" s="12" t="s">
        <v>73</v>
      </c>
      <c r="AY1293" s="156" t="s">
        <v>187</v>
      </c>
    </row>
    <row r="1294" spans="2:51" s="13" customFormat="1" ht="11.25">
      <c r="B1294" s="161"/>
      <c r="D1294" s="151" t="s">
        <v>197</v>
      </c>
      <c r="E1294" s="162" t="s">
        <v>1</v>
      </c>
      <c r="F1294" s="163" t="s">
        <v>608</v>
      </c>
      <c r="H1294" s="164">
        <v>104.31</v>
      </c>
      <c r="I1294" s="165"/>
      <c r="L1294" s="161"/>
      <c r="M1294" s="166"/>
      <c r="T1294" s="167"/>
      <c r="AT1294" s="162" t="s">
        <v>197</v>
      </c>
      <c r="AU1294" s="162" t="s">
        <v>84</v>
      </c>
      <c r="AV1294" s="13" t="s">
        <v>84</v>
      </c>
      <c r="AW1294" s="13" t="s">
        <v>30</v>
      </c>
      <c r="AX1294" s="13" t="s">
        <v>73</v>
      </c>
      <c r="AY1294" s="162" t="s">
        <v>187</v>
      </c>
    </row>
    <row r="1295" spans="2:51" s="13" customFormat="1" ht="11.25">
      <c r="B1295" s="161"/>
      <c r="D1295" s="151" t="s">
        <v>197</v>
      </c>
      <c r="E1295" s="162" t="s">
        <v>1</v>
      </c>
      <c r="F1295" s="163" t="s">
        <v>609</v>
      </c>
      <c r="H1295" s="164">
        <v>84.18</v>
      </c>
      <c r="I1295" s="165"/>
      <c r="L1295" s="161"/>
      <c r="M1295" s="166"/>
      <c r="T1295" s="167"/>
      <c r="AT1295" s="162" t="s">
        <v>197</v>
      </c>
      <c r="AU1295" s="162" t="s">
        <v>84</v>
      </c>
      <c r="AV1295" s="13" t="s">
        <v>84</v>
      </c>
      <c r="AW1295" s="13" t="s">
        <v>30</v>
      </c>
      <c r="AX1295" s="13" t="s">
        <v>73</v>
      </c>
      <c r="AY1295" s="162" t="s">
        <v>187</v>
      </c>
    </row>
    <row r="1296" spans="2:51" s="13" customFormat="1" ht="11.25">
      <c r="B1296" s="161"/>
      <c r="D1296" s="151" t="s">
        <v>197</v>
      </c>
      <c r="E1296" s="162" t="s">
        <v>1</v>
      </c>
      <c r="F1296" s="163" t="s">
        <v>610</v>
      </c>
      <c r="H1296" s="164">
        <v>65.88</v>
      </c>
      <c r="I1296" s="165"/>
      <c r="L1296" s="161"/>
      <c r="M1296" s="166"/>
      <c r="T1296" s="167"/>
      <c r="AT1296" s="162" t="s">
        <v>197</v>
      </c>
      <c r="AU1296" s="162" t="s">
        <v>84</v>
      </c>
      <c r="AV1296" s="13" t="s">
        <v>84</v>
      </c>
      <c r="AW1296" s="13" t="s">
        <v>30</v>
      </c>
      <c r="AX1296" s="13" t="s">
        <v>73</v>
      </c>
      <c r="AY1296" s="162" t="s">
        <v>187</v>
      </c>
    </row>
    <row r="1297" spans="2:51" s="13" customFormat="1" ht="11.25">
      <c r="B1297" s="161"/>
      <c r="D1297" s="151" t="s">
        <v>197</v>
      </c>
      <c r="E1297" s="162" t="s">
        <v>1</v>
      </c>
      <c r="F1297" s="163" t="s">
        <v>611</v>
      </c>
      <c r="H1297" s="164">
        <v>233.02</v>
      </c>
      <c r="I1297" s="165"/>
      <c r="L1297" s="161"/>
      <c r="M1297" s="166"/>
      <c r="T1297" s="167"/>
      <c r="AT1297" s="162" t="s">
        <v>197</v>
      </c>
      <c r="AU1297" s="162" t="s">
        <v>84</v>
      </c>
      <c r="AV1297" s="13" t="s">
        <v>84</v>
      </c>
      <c r="AW1297" s="13" t="s">
        <v>30</v>
      </c>
      <c r="AX1297" s="13" t="s">
        <v>73</v>
      </c>
      <c r="AY1297" s="162" t="s">
        <v>187</v>
      </c>
    </row>
    <row r="1298" spans="2:51" s="13" customFormat="1" ht="11.25">
      <c r="B1298" s="161"/>
      <c r="D1298" s="151" t="s">
        <v>197</v>
      </c>
      <c r="E1298" s="162" t="s">
        <v>1</v>
      </c>
      <c r="F1298" s="163" t="s">
        <v>613</v>
      </c>
      <c r="H1298" s="164">
        <v>13.725</v>
      </c>
      <c r="I1298" s="165"/>
      <c r="L1298" s="161"/>
      <c r="M1298" s="166"/>
      <c r="T1298" s="167"/>
      <c r="AT1298" s="162" t="s">
        <v>197</v>
      </c>
      <c r="AU1298" s="162" t="s">
        <v>84</v>
      </c>
      <c r="AV1298" s="13" t="s">
        <v>84</v>
      </c>
      <c r="AW1298" s="13" t="s">
        <v>30</v>
      </c>
      <c r="AX1298" s="13" t="s">
        <v>73</v>
      </c>
      <c r="AY1298" s="162" t="s">
        <v>187</v>
      </c>
    </row>
    <row r="1299" spans="2:51" s="13" customFormat="1" ht="11.25">
      <c r="B1299" s="161"/>
      <c r="D1299" s="151" t="s">
        <v>197</v>
      </c>
      <c r="E1299" s="162" t="s">
        <v>1</v>
      </c>
      <c r="F1299" s="163" t="s">
        <v>612</v>
      </c>
      <c r="H1299" s="164">
        <v>12.2</v>
      </c>
      <c r="I1299" s="165"/>
      <c r="L1299" s="161"/>
      <c r="M1299" s="166"/>
      <c r="T1299" s="167"/>
      <c r="AT1299" s="162" t="s">
        <v>197</v>
      </c>
      <c r="AU1299" s="162" t="s">
        <v>84</v>
      </c>
      <c r="AV1299" s="13" t="s">
        <v>84</v>
      </c>
      <c r="AW1299" s="13" t="s">
        <v>30</v>
      </c>
      <c r="AX1299" s="13" t="s">
        <v>73</v>
      </c>
      <c r="AY1299" s="162" t="s">
        <v>187</v>
      </c>
    </row>
    <row r="1300" spans="2:51" s="13" customFormat="1" ht="11.25">
      <c r="B1300" s="161"/>
      <c r="D1300" s="151" t="s">
        <v>197</v>
      </c>
      <c r="E1300" s="162" t="s">
        <v>1</v>
      </c>
      <c r="F1300" s="163" t="s">
        <v>614</v>
      </c>
      <c r="H1300" s="164">
        <v>3.8130000000000002</v>
      </c>
      <c r="I1300" s="165"/>
      <c r="L1300" s="161"/>
      <c r="M1300" s="166"/>
      <c r="T1300" s="167"/>
      <c r="AT1300" s="162" t="s">
        <v>197</v>
      </c>
      <c r="AU1300" s="162" t="s">
        <v>84</v>
      </c>
      <c r="AV1300" s="13" t="s">
        <v>84</v>
      </c>
      <c r="AW1300" s="13" t="s">
        <v>30</v>
      </c>
      <c r="AX1300" s="13" t="s">
        <v>73</v>
      </c>
      <c r="AY1300" s="162" t="s">
        <v>187</v>
      </c>
    </row>
    <row r="1301" spans="2:51" s="13" customFormat="1" ht="11.25">
      <c r="B1301" s="161"/>
      <c r="D1301" s="151" t="s">
        <v>197</v>
      </c>
      <c r="E1301" s="162" t="s">
        <v>1</v>
      </c>
      <c r="F1301" s="163" t="s">
        <v>615</v>
      </c>
      <c r="H1301" s="164">
        <v>49.68</v>
      </c>
      <c r="I1301" s="165"/>
      <c r="L1301" s="161"/>
      <c r="M1301" s="166"/>
      <c r="T1301" s="167"/>
      <c r="AT1301" s="162" t="s">
        <v>197</v>
      </c>
      <c r="AU1301" s="162" t="s">
        <v>84</v>
      </c>
      <c r="AV1301" s="13" t="s">
        <v>84</v>
      </c>
      <c r="AW1301" s="13" t="s">
        <v>30</v>
      </c>
      <c r="AX1301" s="13" t="s">
        <v>73</v>
      </c>
      <c r="AY1301" s="162" t="s">
        <v>187</v>
      </c>
    </row>
    <row r="1302" spans="2:51" s="13" customFormat="1" ht="11.25">
      <c r="B1302" s="161"/>
      <c r="D1302" s="151" t="s">
        <v>197</v>
      </c>
      <c r="E1302" s="162" t="s">
        <v>1</v>
      </c>
      <c r="F1302" s="163" t="s">
        <v>616</v>
      </c>
      <c r="H1302" s="164">
        <v>-8.19</v>
      </c>
      <c r="I1302" s="165"/>
      <c r="L1302" s="161"/>
      <c r="M1302" s="166"/>
      <c r="T1302" s="167"/>
      <c r="AT1302" s="162" t="s">
        <v>197</v>
      </c>
      <c r="AU1302" s="162" t="s">
        <v>84</v>
      </c>
      <c r="AV1302" s="13" t="s">
        <v>84</v>
      </c>
      <c r="AW1302" s="13" t="s">
        <v>30</v>
      </c>
      <c r="AX1302" s="13" t="s">
        <v>73</v>
      </c>
      <c r="AY1302" s="162" t="s">
        <v>187</v>
      </c>
    </row>
    <row r="1303" spans="2:51" s="13" customFormat="1" ht="11.25">
      <c r="B1303" s="161"/>
      <c r="D1303" s="151" t="s">
        <v>197</v>
      </c>
      <c r="E1303" s="162" t="s">
        <v>1</v>
      </c>
      <c r="F1303" s="163" t="s">
        <v>617</v>
      </c>
      <c r="H1303" s="164">
        <v>-10.53</v>
      </c>
      <c r="I1303" s="165"/>
      <c r="L1303" s="161"/>
      <c r="M1303" s="166"/>
      <c r="T1303" s="167"/>
      <c r="AT1303" s="162" t="s">
        <v>197</v>
      </c>
      <c r="AU1303" s="162" t="s">
        <v>84</v>
      </c>
      <c r="AV1303" s="13" t="s">
        <v>84</v>
      </c>
      <c r="AW1303" s="13" t="s">
        <v>30</v>
      </c>
      <c r="AX1303" s="13" t="s">
        <v>73</v>
      </c>
      <c r="AY1303" s="162" t="s">
        <v>187</v>
      </c>
    </row>
    <row r="1304" spans="2:51" s="13" customFormat="1" ht="11.25">
      <c r="B1304" s="161"/>
      <c r="D1304" s="151" t="s">
        <v>197</v>
      </c>
      <c r="E1304" s="162" t="s">
        <v>1</v>
      </c>
      <c r="F1304" s="163" t="s">
        <v>618</v>
      </c>
      <c r="H1304" s="164">
        <v>-2.34</v>
      </c>
      <c r="I1304" s="165"/>
      <c r="L1304" s="161"/>
      <c r="M1304" s="166"/>
      <c r="T1304" s="167"/>
      <c r="AT1304" s="162" t="s">
        <v>197</v>
      </c>
      <c r="AU1304" s="162" t="s">
        <v>84</v>
      </c>
      <c r="AV1304" s="13" t="s">
        <v>84</v>
      </c>
      <c r="AW1304" s="13" t="s">
        <v>30</v>
      </c>
      <c r="AX1304" s="13" t="s">
        <v>73</v>
      </c>
      <c r="AY1304" s="162" t="s">
        <v>187</v>
      </c>
    </row>
    <row r="1305" spans="2:51" s="13" customFormat="1" ht="11.25">
      <c r="B1305" s="161"/>
      <c r="D1305" s="151" t="s">
        <v>197</v>
      </c>
      <c r="E1305" s="162" t="s">
        <v>1</v>
      </c>
      <c r="F1305" s="163" t="s">
        <v>619</v>
      </c>
      <c r="H1305" s="164">
        <v>-0.64</v>
      </c>
      <c r="I1305" s="165"/>
      <c r="L1305" s="161"/>
      <c r="M1305" s="166"/>
      <c r="T1305" s="167"/>
      <c r="AT1305" s="162" t="s">
        <v>197</v>
      </c>
      <c r="AU1305" s="162" t="s">
        <v>84</v>
      </c>
      <c r="AV1305" s="13" t="s">
        <v>84</v>
      </c>
      <c r="AW1305" s="13" t="s">
        <v>30</v>
      </c>
      <c r="AX1305" s="13" t="s">
        <v>73</v>
      </c>
      <c r="AY1305" s="162" t="s">
        <v>187</v>
      </c>
    </row>
    <row r="1306" spans="2:51" s="13" customFormat="1" ht="11.25">
      <c r="B1306" s="161"/>
      <c r="D1306" s="151" t="s">
        <v>197</v>
      </c>
      <c r="E1306" s="162" t="s">
        <v>1</v>
      </c>
      <c r="F1306" s="163" t="s">
        <v>1262</v>
      </c>
      <c r="H1306" s="164">
        <v>-5.2249999999999996</v>
      </c>
      <c r="I1306" s="165"/>
      <c r="L1306" s="161"/>
      <c r="M1306" s="166"/>
      <c r="T1306" s="167"/>
      <c r="AT1306" s="162" t="s">
        <v>197</v>
      </c>
      <c r="AU1306" s="162" t="s">
        <v>84</v>
      </c>
      <c r="AV1306" s="13" t="s">
        <v>84</v>
      </c>
      <c r="AW1306" s="13" t="s">
        <v>30</v>
      </c>
      <c r="AX1306" s="13" t="s">
        <v>73</v>
      </c>
      <c r="AY1306" s="162" t="s">
        <v>187</v>
      </c>
    </row>
    <row r="1307" spans="2:51" s="13" customFormat="1" ht="11.25">
      <c r="B1307" s="161"/>
      <c r="D1307" s="151" t="s">
        <v>197</v>
      </c>
      <c r="E1307" s="162" t="s">
        <v>1</v>
      </c>
      <c r="F1307" s="163" t="s">
        <v>1263</v>
      </c>
      <c r="H1307" s="164">
        <v>-3.4380000000000002</v>
      </c>
      <c r="I1307" s="165"/>
      <c r="L1307" s="161"/>
      <c r="M1307" s="166"/>
      <c r="T1307" s="167"/>
      <c r="AT1307" s="162" t="s">
        <v>197</v>
      </c>
      <c r="AU1307" s="162" t="s">
        <v>84</v>
      </c>
      <c r="AV1307" s="13" t="s">
        <v>84</v>
      </c>
      <c r="AW1307" s="13" t="s">
        <v>30</v>
      </c>
      <c r="AX1307" s="13" t="s">
        <v>73</v>
      </c>
      <c r="AY1307" s="162" t="s">
        <v>187</v>
      </c>
    </row>
    <row r="1308" spans="2:51" s="13" customFormat="1" ht="11.25">
      <c r="B1308" s="161"/>
      <c r="D1308" s="151" t="s">
        <v>197</v>
      </c>
      <c r="E1308" s="162" t="s">
        <v>1</v>
      </c>
      <c r="F1308" s="163" t="s">
        <v>622</v>
      </c>
      <c r="H1308" s="164">
        <v>-18.911999999999999</v>
      </c>
      <c r="I1308" s="165"/>
      <c r="L1308" s="161"/>
      <c r="M1308" s="166"/>
      <c r="T1308" s="167"/>
      <c r="AT1308" s="162" t="s">
        <v>197</v>
      </c>
      <c r="AU1308" s="162" t="s">
        <v>84</v>
      </c>
      <c r="AV1308" s="13" t="s">
        <v>84</v>
      </c>
      <c r="AW1308" s="13" t="s">
        <v>30</v>
      </c>
      <c r="AX1308" s="13" t="s">
        <v>73</v>
      </c>
      <c r="AY1308" s="162" t="s">
        <v>187</v>
      </c>
    </row>
    <row r="1309" spans="2:51" s="13" customFormat="1" ht="11.25">
      <c r="B1309" s="161"/>
      <c r="D1309" s="151" t="s">
        <v>197</v>
      </c>
      <c r="E1309" s="162" t="s">
        <v>1</v>
      </c>
      <c r="F1309" s="163" t="s">
        <v>623</v>
      </c>
      <c r="H1309" s="164">
        <v>-3.5459999999999998</v>
      </c>
      <c r="I1309" s="165"/>
      <c r="L1309" s="161"/>
      <c r="M1309" s="166"/>
      <c r="T1309" s="167"/>
      <c r="AT1309" s="162" t="s">
        <v>197</v>
      </c>
      <c r="AU1309" s="162" t="s">
        <v>84</v>
      </c>
      <c r="AV1309" s="13" t="s">
        <v>84</v>
      </c>
      <c r="AW1309" s="13" t="s">
        <v>30</v>
      </c>
      <c r="AX1309" s="13" t="s">
        <v>73</v>
      </c>
      <c r="AY1309" s="162" t="s">
        <v>187</v>
      </c>
    </row>
    <row r="1310" spans="2:51" s="13" customFormat="1" ht="11.25">
      <c r="B1310" s="161"/>
      <c r="D1310" s="151" t="s">
        <v>197</v>
      </c>
      <c r="E1310" s="162" t="s">
        <v>1</v>
      </c>
      <c r="F1310" s="163" t="s">
        <v>624</v>
      </c>
      <c r="H1310" s="164">
        <v>3.96</v>
      </c>
      <c r="I1310" s="165"/>
      <c r="L1310" s="161"/>
      <c r="M1310" s="166"/>
      <c r="T1310" s="167"/>
      <c r="AT1310" s="162" t="s">
        <v>197</v>
      </c>
      <c r="AU1310" s="162" t="s">
        <v>84</v>
      </c>
      <c r="AV1310" s="13" t="s">
        <v>84</v>
      </c>
      <c r="AW1310" s="13" t="s">
        <v>30</v>
      </c>
      <c r="AX1310" s="13" t="s">
        <v>73</v>
      </c>
      <c r="AY1310" s="162" t="s">
        <v>187</v>
      </c>
    </row>
    <row r="1311" spans="2:51" s="13" customFormat="1" ht="11.25">
      <c r="B1311" s="161"/>
      <c r="D1311" s="151" t="s">
        <v>197</v>
      </c>
      <c r="E1311" s="162" t="s">
        <v>1</v>
      </c>
      <c r="F1311" s="163" t="s">
        <v>625</v>
      </c>
      <c r="H1311" s="164">
        <v>4.2</v>
      </c>
      <c r="I1311" s="165"/>
      <c r="L1311" s="161"/>
      <c r="M1311" s="166"/>
      <c r="T1311" s="167"/>
      <c r="AT1311" s="162" t="s">
        <v>197</v>
      </c>
      <c r="AU1311" s="162" t="s">
        <v>84</v>
      </c>
      <c r="AV1311" s="13" t="s">
        <v>84</v>
      </c>
      <c r="AW1311" s="13" t="s">
        <v>30</v>
      </c>
      <c r="AX1311" s="13" t="s">
        <v>73</v>
      </c>
      <c r="AY1311" s="162" t="s">
        <v>187</v>
      </c>
    </row>
    <row r="1312" spans="2:51" s="13" customFormat="1" ht="11.25">
      <c r="B1312" s="161"/>
      <c r="D1312" s="151" t="s">
        <v>197</v>
      </c>
      <c r="E1312" s="162" t="s">
        <v>1</v>
      </c>
      <c r="F1312" s="163" t="s">
        <v>626</v>
      </c>
      <c r="H1312" s="164">
        <v>1.8</v>
      </c>
      <c r="I1312" s="165"/>
      <c r="L1312" s="161"/>
      <c r="M1312" s="166"/>
      <c r="T1312" s="167"/>
      <c r="AT1312" s="162" t="s">
        <v>197</v>
      </c>
      <c r="AU1312" s="162" t="s">
        <v>84</v>
      </c>
      <c r="AV1312" s="13" t="s">
        <v>84</v>
      </c>
      <c r="AW1312" s="13" t="s">
        <v>30</v>
      </c>
      <c r="AX1312" s="13" t="s">
        <v>73</v>
      </c>
      <c r="AY1312" s="162" t="s">
        <v>187</v>
      </c>
    </row>
    <row r="1313" spans="2:51" s="13" customFormat="1" ht="11.25">
      <c r="B1313" s="161"/>
      <c r="D1313" s="151" t="s">
        <v>197</v>
      </c>
      <c r="E1313" s="162" t="s">
        <v>1</v>
      </c>
      <c r="F1313" s="163" t="s">
        <v>627</v>
      </c>
      <c r="H1313" s="164">
        <v>0.96</v>
      </c>
      <c r="I1313" s="165"/>
      <c r="L1313" s="161"/>
      <c r="M1313" s="166"/>
      <c r="T1313" s="167"/>
      <c r="AT1313" s="162" t="s">
        <v>197</v>
      </c>
      <c r="AU1313" s="162" t="s">
        <v>84</v>
      </c>
      <c r="AV1313" s="13" t="s">
        <v>84</v>
      </c>
      <c r="AW1313" s="13" t="s">
        <v>30</v>
      </c>
      <c r="AX1313" s="13" t="s">
        <v>73</v>
      </c>
      <c r="AY1313" s="162" t="s">
        <v>187</v>
      </c>
    </row>
    <row r="1314" spans="2:51" s="13" customFormat="1" ht="11.25">
      <c r="B1314" s="161"/>
      <c r="D1314" s="151" t="s">
        <v>197</v>
      </c>
      <c r="E1314" s="162" t="s">
        <v>1</v>
      </c>
      <c r="F1314" s="163" t="s">
        <v>628</v>
      </c>
      <c r="H1314" s="164">
        <v>2.58</v>
      </c>
      <c r="I1314" s="165"/>
      <c r="L1314" s="161"/>
      <c r="M1314" s="166"/>
      <c r="T1314" s="167"/>
      <c r="AT1314" s="162" t="s">
        <v>197</v>
      </c>
      <c r="AU1314" s="162" t="s">
        <v>84</v>
      </c>
      <c r="AV1314" s="13" t="s">
        <v>84</v>
      </c>
      <c r="AW1314" s="13" t="s">
        <v>30</v>
      </c>
      <c r="AX1314" s="13" t="s">
        <v>73</v>
      </c>
      <c r="AY1314" s="162" t="s">
        <v>187</v>
      </c>
    </row>
    <row r="1315" spans="2:51" s="13" customFormat="1" ht="11.25">
      <c r="B1315" s="161"/>
      <c r="D1315" s="151" t="s">
        <v>197</v>
      </c>
      <c r="E1315" s="162" t="s">
        <v>1</v>
      </c>
      <c r="F1315" s="163" t="s">
        <v>629</v>
      </c>
      <c r="H1315" s="164">
        <v>1.35</v>
      </c>
      <c r="I1315" s="165"/>
      <c r="L1315" s="161"/>
      <c r="M1315" s="166"/>
      <c r="T1315" s="167"/>
      <c r="AT1315" s="162" t="s">
        <v>197</v>
      </c>
      <c r="AU1315" s="162" t="s">
        <v>84</v>
      </c>
      <c r="AV1315" s="13" t="s">
        <v>84</v>
      </c>
      <c r="AW1315" s="13" t="s">
        <v>30</v>
      </c>
      <c r="AX1315" s="13" t="s">
        <v>73</v>
      </c>
      <c r="AY1315" s="162" t="s">
        <v>187</v>
      </c>
    </row>
    <row r="1316" spans="2:51" s="13" customFormat="1" ht="11.25">
      <c r="B1316" s="161"/>
      <c r="D1316" s="151" t="s">
        <v>197</v>
      </c>
      <c r="E1316" s="162" t="s">
        <v>1</v>
      </c>
      <c r="F1316" s="163" t="s">
        <v>630</v>
      </c>
      <c r="H1316" s="164">
        <v>6</v>
      </c>
      <c r="I1316" s="165"/>
      <c r="L1316" s="161"/>
      <c r="M1316" s="166"/>
      <c r="T1316" s="167"/>
      <c r="AT1316" s="162" t="s">
        <v>197</v>
      </c>
      <c r="AU1316" s="162" t="s">
        <v>84</v>
      </c>
      <c r="AV1316" s="13" t="s">
        <v>84</v>
      </c>
      <c r="AW1316" s="13" t="s">
        <v>30</v>
      </c>
      <c r="AX1316" s="13" t="s">
        <v>73</v>
      </c>
      <c r="AY1316" s="162" t="s">
        <v>187</v>
      </c>
    </row>
    <row r="1317" spans="2:51" s="15" customFormat="1" ht="11.25">
      <c r="B1317" s="186"/>
      <c r="D1317" s="151" t="s">
        <v>197</v>
      </c>
      <c r="E1317" s="187" t="s">
        <v>1</v>
      </c>
      <c r="F1317" s="188" t="s">
        <v>492</v>
      </c>
      <c r="H1317" s="189">
        <v>534.83699999999999</v>
      </c>
      <c r="I1317" s="190"/>
      <c r="L1317" s="186"/>
      <c r="M1317" s="191"/>
      <c r="T1317" s="192"/>
      <c r="AT1317" s="187" t="s">
        <v>197</v>
      </c>
      <c r="AU1317" s="187" t="s">
        <v>84</v>
      </c>
      <c r="AV1317" s="15" t="s">
        <v>210</v>
      </c>
      <c r="AW1317" s="15" t="s">
        <v>30</v>
      </c>
      <c r="AX1317" s="15" t="s">
        <v>73</v>
      </c>
      <c r="AY1317" s="187" t="s">
        <v>187</v>
      </c>
    </row>
    <row r="1318" spans="2:51" s="12" customFormat="1" ht="11.25">
      <c r="B1318" s="155"/>
      <c r="D1318" s="151" t="s">
        <v>197</v>
      </c>
      <c r="E1318" s="156" t="s">
        <v>1</v>
      </c>
      <c r="F1318" s="157" t="s">
        <v>311</v>
      </c>
      <c r="H1318" s="156" t="s">
        <v>1</v>
      </c>
      <c r="I1318" s="158"/>
      <c r="L1318" s="155"/>
      <c r="M1318" s="159"/>
      <c r="T1318" s="160"/>
      <c r="AT1318" s="156" t="s">
        <v>197</v>
      </c>
      <c r="AU1318" s="156" t="s">
        <v>84</v>
      </c>
      <c r="AV1318" s="12" t="s">
        <v>80</v>
      </c>
      <c r="AW1318" s="12" t="s">
        <v>30</v>
      </c>
      <c r="AX1318" s="12" t="s">
        <v>73</v>
      </c>
      <c r="AY1318" s="156" t="s">
        <v>187</v>
      </c>
    </row>
    <row r="1319" spans="2:51" s="13" customFormat="1" ht="11.25">
      <c r="B1319" s="161"/>
      <c r="D1319" s="151" t="s">
        <v>197</v>
      </c>
      <c r="E1319" s="162" t="s">
        <v>1</v>
      </c>
      <c r="F1319" s="163" t="s">
        <v>608</v>
      </c>
      <c r="H1319" s="164">
        <v>104.31</v>
      </c>
      <c r="I1319" s="165"/>
      <c r="L1319" s="161"/>
      <c r="M1319" s="166"/>
      <c r="T1319" s="167"/>
      <c r="AT1319" s="162" t="s">
        <v>197</v>
      </c>
      <c r="AU1319" s="162" t="s">
        <v>84</v>
      </c>
      <c r="AV1319" s="13" t="s">
        <v>84</v>
      </c>
      <c r="AW1319" s="13" t="s">
        <v>30</v>
      </c>
      <c r="AX1319" s="13" t="s">
        <v>73</v>
      </c>
      <c r="AY1319" s="162" t="s">
        <v>187</v>
      </c>
    </row>
    <row r="1320" spans="2:51" s="13" customFormat="1" ht="11.25">
      <c r="B1320" s="161"/>
      <c r="D1320" s="151" t="s">
        <v>197</v>
      </c>
      <c r="E1320" s="162" t="s">
        <v>1</v>
      </c>
      <c r="F1320" s="163" t="s">
        <v>609</v>
      </c>
      <c r="H1320" s="164">
        <v>84.18</v>
      </c>
      <c r="I1320" s="165"/>
      <c r="L1320" s="161"/>
      <c r="M1320" s="166"/>
      <c r="T1320" s="167"/>
      <c r="AT1320" s="162" t="s">
        <v>197</v>
      </c>
      <c r="AU1320" s="162" t="s">
        <v>84</v>
      </c>
      <c r="AV1320" s="13" t="s">
        <v>84</v>
      </c>
      <c r="AW1320" s="13" t="s">
        <v>30</v>
      </c>
      <c r="AX1320" s="13" t="s">
        <v>73</v>
      </c>
      <c r="AY1320" s="162" t="s">
        <v>187</v>
      </c>
    </row>
    <row r="1321" spans="2:51" s="13" customFormat="1" ht="11.25">
      <c r="B1321" s="161"/>
      <c r="D1321" s="151" t="s">
        <v>197</v>
      </c>
      <c r="E1321" s="162" t="s">
        <v>1</v>
      </c>
      <c r="F1321" s="163" t="s">
        <v>610</v>
      </c>
      <c r="H1321" s="164">
        <v>65.88</v>
      </c>
      <c r="I1321" s="165"/>
      <c r="L1321" s="161"/>
      <c r="M1321" s="166"/>
      <c r="T1321" s="167"/>
      <c r="AT1321" s="162" t="s">
        <v>197</v>
      </c>
      <c r="AU1321" s="162" t="s">
        <v>84</v>
      </c>
      <c r="AV1321" s="13" t="s">
        <v>84</v>
      </c>
      <c r="AW1321" s="13" t="s">
        <v>30</v>
      </c>
      <c r="AX1321" s="13" t="s">
        <v>73</v>
      </c>
      <c r="AY1321" s="162" t="s">
        <v>187</v>
      </c>
    </row>
    <row r="1322" spans="2:51" s="13" customFormat="1" ht="11.25">
      <c r="B1322" s="161"/>
      <c r="D1322" s="151" t="s">
        <v>197</v>
      </c>
      <c r="E1322" s="162" t="s">
        <v>1</v>
      </c>
      <c r="F1322" s="163" t="s">
        <v>612</v>
      </c>
      <c r="H1322" s="164">
        <v>12.2</v>
      </c>
      <c r="I1322" s="165"/>
      <c r="L1322" s="161"/>
      <c r="M1322" s="166"/>
      <c r="T1322" s="167"/>
      <c r="AT1322" s="162" t="s">
        <v>197</v>
      </c>
      <c r="AU1322" s="162" t="s">
        <v>84</v>
      </c>
      <c r="AV1322" s="13" t="s">
        <v>84</v>
      </c>
      <c r="AW1322" s="13" t="s">
        <v>30</v>
      </c>
      <c r="AX1322" s="13" t="s">
        <v>73</v>
      </c>
      <c r="AY1322" s="162" t="s">
        <v>187</v>
      </c>
    </row>
    <row r="1323" spans="2:51" s="13" customFormat="1" ht="11.25">
      <c r="B1323" s="161"/>
      <c r="D1323" s="151" t="s">
        <v>197</v>
      </c>
      <c r="E1323" s="162" t="s">
        <v>1</v>
      </c>
      <c r="F1323" s="163" t="s">
        <v>611</v>
      </c>
      <c r="H1323" s="164">
        <v>233.02</v>
      </c>
      <c r="I1323" s="165"/>
      <c r="L1323" s="161"/>
      <c r="M1323" s="166"/>
      <c r="T1323" s="167"/>
      <c r="AT1323" s="162" t="s">
        <v>197</v>
      </c>
      <c r="AU1323" s="162" t="s">
        <v>84</v>
      </c>
      <c r="AV1323" s="13" t="s">
        <v>84</v>
      </c>
      <c r="AW1323" s="13" t="s">
        <v>30</v>
      </c>
      <c r="AX1323" s="13" t="s">
        <v>73</v>
      </c>
      <c r="AY1323" s="162" t="s">
        <v>187</v>
      </c>
    </row>
    <row r="1324" spans="2:51" s="13" customFormat="1" ht="11.25">
      <c r="B1324" s="161"/>
      <c r="D1324" s="151" t="s">
        <v>197</v>
      </c>
      <c r="E1324" s="162" t="s">
        <v>1</v>
      </c>
      <c r="F1324" s="163" t="s">
        <v>613</v>
      </c>
      <c r="H1324" s="164">
        <v>13.725</v>
      </c>
      <c r="I1324" s="165"/>
      <c r="L1324" s="161"/>
      <c r="M1324" s="166"/>
      <c r="T1324" s="167"/>
      <c r="AT1324" s="162" t="s">
        <v>197</v>
      </c>
      <c r="AU1324" s="162" t="s">
        <v>84</v>
      </c>
      <c r="AV1324" s="13" t="s">
        <v>84</v>
      </c>
      <c r="AW1324" s="13" t="s">
        <v>30</v>
      </c>
      <c r="AX1324" s="13" t="s">
        <v>73</v>
      </c>
      <c r="AY1324" s="162" t="s">
        <v>187</v>
      </c>
    </row>
    <row r="1325" spans="2:51" s="13" customFormat="1" ht="11.25">
      <c r="B1325" s="161"/>
      <c r="D1325" s="151" t="s">
        <v>197</v>
      </c>
      <c r="E1325" s="162" t="s">
        <v>1</v>
      </c>
      <c r="F1325" s="163" t="s">
        <v>615</v>
      </c>
      <c r="H1325" s="164">
        <v>49.68</v>
      </c>
      <c r="I1325" s="165"/>
      <c r="L1325" s="161"/>
      <c r="M1325" s="166"/>
      <c r="T1325" s="167"/>
      <c r="AT1325" s="162" t="s">
        <v>197</v>
      </c>
      <c r="AU1325" s="162" t="s">
        <v>84</v>
      </c>
      <c r="AV1325" s="13" t="s">
        <v>84</v>
      </c>
      <c r="AW1325" s="13" t="s">
        <v>30</v>
      </c>
      <c r="AX1325" s="13" t="s">
        <v>73</v>
      </c>
      <c r="AY1325" s="162" t="s">
        <v>187</v>
      </c>
    </row>
    <row r="1326" spans="2:51" s="13" customFormat="1" ht="11.25">
      <c r="B1326" s="161"/>
      <c r="D1326" s="151" t="s">
        <v>197</v>
      </c>
      <c r="E1326" s="162" t="s">
        <v>1</v>
      </c>
      <c r="F1326" s="163" t="s">
        <v>616</v>
      </c>
      <c r="H1326" s="164">
        <v>-8.19</v>
      </c>
      <c r="I1326" s="165"/>
      <c r="L1326" s="161"/>
      <c r="M1326" s="166"/>
      <c r="T1326" s="167"/>
      <c r="AT1326" s="162" t="s">
        <v>197</v>
      </c>
      <c r="AU1326" s="162" t="s">
        <v>84</v>
      </c>
      <c r="AV1326" s="13" t="s">
        <v>84</v>
      </c>
      <c r="AW1326" s="13" t="s">
        <v>30</v>
      </c>
      <c r="AX1326" s="13" t="s">
        <v>73</v>
      </c>
      <c r="AY1326" s="162" t="s">
        <v>187</v>
      </c>
    </row>
    <row r="1327" spans="2:51" s="13" customFormat="1" ht="11.25">
      <c r="B1327" s="161"/>
      <c r="D1327" s="151" t="s">
        <v>197</v>
      </c>
      <c r="E1327" s="162" t="s">
        <v>1</v>
      </c>
      <c r="F1327" s="163" t="s">
        <v>617</v>
      </c>
      <c r="H1327" s="164">
        <v>-10.53</v>
      </c>
      <c r="I1327" s="165"/>
      <c r="L1327" s="161"/>
      <c r="M1327" s="166"/>
      <c r="T1327" s="167"/>
      <c r="AT1327" s="162" t="s">
        <v>197</v>
      </c>
      <c r="AU1327" s="162" t="s">
        <v>84</v>
      </c>
      <c r="AV1327" s="13" t="s">
        <v>84</v>
      </c>
      <c r="AW1327" s="13" t="s">
        <v>30</v>
      </c>
      <c r="AX1327" s="13" t="s">
        <v>73</v>
      </c>
      <c r="AY1327" s="162" t="s">
        <v>187</v>
      </c>
    </row>
    <row r="1328" spans="2:51" s="13" customFormat="1" ht="11.25">
      <c r="B1328" s="161"/>
      <c r="D1328" s="151" t="s">
        <v>197</v>
      </c>
      <c r="E1328" s="162" t="s">
        <v>1</v>
      </c>
      <c r="F1328" s="163" t="s">
        <v>618</v>
      </c>
      <c r="H1328" s="164">
        <v>-2.34</v>
      </c>
      <c r="I1328" s="165"/>
      <c r="L1328" s="161"/>
      <c r="M1328" s="166"/>
      <c r="T1328" s="167"/>
      <c r="AT1328" s="162" t="s">
        <v>197</v>
      </c>
      <c r="AU1328" s="162" t="s">
        <v>84</v>
      </c>
      <c r="AV1328" s="13" t="s">
        <v>84</v>
      </c>
      <c r="AW1328" s="13" t="s">
        <v>30</v>
      </c>
      <c r="AX1328" s="13" t="s">
        <v>73</v>
      </c>
      <c r="AY1328" s="162" t="s">
        <v>187</v>
      </c>
    </row>
    <row r="1329" spans="2:51" s="13" customFormat="1" ht="11.25">
      <c r="B1329" s="161"/>
      <c r="D1329" s="151" t="s">
        <v>197</v>
      </c>
      <c r="E1329" s="162" t="s">
        <v>1</v>
      </c>
      <c r="F1329" s="163" t="s">
        <v>619</v>
      </c>
      <c r="H1329" s="164">
        <v>-0.64</v>
      </c>
      <c r="I1329" s="165"/>
      <c r="L1329" s="161"/>
      <c r="M1329" s="166"/>
      <c r="T1329" s="167"/>
      <c r="AT1329" s="162" t="s">
        <v>197</v>
      </c>
      <c r="AU1329" s="162" t="s">
        <v>84</v>
      </c>
      <c r="AV1329" s="13" t="s">
        <v>84</v>
      </c>
      <c r="AW1329" s="13" t="s">
        <v>30</v>
      </c>
      <c r="AX1329" s="13" t="s">
        <v>73</v>
      </c>
      <c r="AY1329" s="162" t="s">
        <v>187</v>
      </c>
    </row>
    <row r="1330" spans="2:51" s="13" customFormat="1" ht="11.25">
      <c r="B1330" s="161"/>
      <c r="D1330" s="151" t="s">
        <v>197</v>
      </c>
      <c r="E1330" s="162" t="s">
        <v>1</v>
      </c>
      <c r="F1330" s="163" t="s">
        <v>1262</v>
      </c>
      <c r="H1330" s="164">
        <v>-5.2249999999999996</v>
      </c>
      <c r="I1330" s="165"/>
      <c r="L1330" s="161"/>
      <c r="M1330" s="166"/>
      <c r="T1330" s="167"/>
      <c r="AT1330" s="162" t="s">
        <v>197</v>
      </c>
      <c r="AU1330" s="162" t="s">
        <v>84</v>
      </c>
      <c r="AV1330" s="13" t="s">
        <v>84</v>
      </c>
      <c r="AW1330" s="13" t="s">
        <v>30</v>
      </c>
      <c r="AX1330" s="13" t="s">
        <v>73</v>
      </c>
      <c r="AY1330" s="162" t="s">
        <v>187</v>
      </c>
    </row>
    <row r="1331" spans="2:51" s="13" customFormat="1" ht="11.25">
      <c r="B1331" s="161"/>
      <c r="D1331" s="151" t="s">
        <v>197</v>
      </c>
      <c r="E1331" s="162" t="s">
        <v>1</v>
      </c>
      <c r="F1331" s="163" t="s">
        <v>1263</v>
      </c>
      <c r="H1331" s="164">
        <v>-3.4380000000000002</v>
      </c>
      <c r="I1331" s="165"/>
      <c r="L1331" s="161"/>
      <c r="M1331" s="166"/>
      <c r="T1331" s="167"/>
      <c r="AT1331" s="162" t="s">
        <v>197</v>
      </c>
      <c r="AU1331" s="162" t="s">
        <v>84</v>
      </c>
      <c r="AV1331" s="13" t="s">
        <v>84</v>
      </c>
      <c r="AW1331" s="13" t="s">
        <v>30</v>
      </c>
      <c r="AX1331" s="13" t="s">
        <v>73</v>
      </c>
      <c r="AY1331" s="162" t="s">
        <v>187</v>
      </c>
    </row>
    <row r="1332" spans="2:51" s="13" customFormat="1" ht="11.25">
      <c r="B1332" s="161"/>
      <c r="D1332" s="151" t="s">
        <v>197</v>
      </c>
      <c r="E1332" s="162" t="s">
        <v>1</v>
      </c>
      <c r="F1332" s="163" t="s">
        <v>622</v>
      </c>
      <c r="H1332" s="164">
        <v>-18.911999999999999</v>
      </c>
      <c r="I1332" s="165"/>
      <c r="L1332" s="161"/>
      <c r="M1332" s="166"/>
      <c r="T1332" s="167"/>
      <c r="AT1332" s="162" t="s">
        <v>197</v>
      </c>
      <c r="AU1332" s="162" t="s">
        <v>84</v>
      </c>
      <c r="AV1332" s="13" t="s">
        <v>84</v>
      </c>
      <c r="AW1332" s="13" t="s">
        <v>30</v>
      </c>
      <c r="AX1332" s="13" t="s">
        <v>73</v>
      </c>
      <c r="AY1332" s="162" t="s">
        <v>187</v>
      </c>
    </row>
    <row r="1333" spans="2:51" s="13" customFormat="1" ht="11.25">
      <c r="B1333" s="161"/>
      <c r="D1333" s="151" t="s">
        <v>197</v>
      </c>
      <c r="E1333" s="162" t="s">
        <v>1</v>
      </c>
      <c r="F1333" s="163" t="s">
        <v>624</v>
      </c>
      <c r="H1333" s="164">
        <v>3.96</v>
      </c>
      <c r="I1333" s="165"/>
      <c r="L1333" s="161"/>
      <c r="M1333" s="166"/>
      <c r="T1333" s="167"/>
      <c r="AT1333" s="162" t="s">
        <v>197</v>
      </c>
      <c r="AU1333" s="162" t="s">
        <v>84</v>
      </c>
      <c r="AV1333" s="13" t="s">
        <v>84</v>
      </c>
      <c r="AW1333" s="13" t="s">
        <v>30</v>
      </c>
      <c r="AX1333" s="13" t="s">
        <v>73</v>
      </c>
      <c r="AY1333" s="162" t="s">
        <v>187</v>
      </c>
    </row>
    <row r="1334" spans="2:51" s="13" customFormat="1" ht="11.25">
      <c r="B1334" s="161"/>
      <c r="D1334" s="151" t="s">
        <v>197</v>
      </c>
      <c r="E1334" s="162" t="s">
        <v>1</v>
      </c>
      <c r="F1334" s="163" t="s">
        <v>625</v>
      </c>
      <c r="H1334" s="164">
        <v>4.2</v>
      </c>
      <c r="I1334" s="165"/>
      <c r="L1334" s="161"/>
      <c r="M1334" s="166"/>
      <c r="T1334" s="167"/>
      <c r="AT1334" s="162" t="s">
        <v>197</v>
      </c>
      <c r="AU1334" s="162" t="s">
        <v>84</v>
      </c>
      <c r="AV1334" s="13" t="s">
        <v>84</v>
      </c>
      <c r="AW1334" s="13" t="s">
        <v>30</v>
      </c>
      <c r="AX1334" s="13" t="s">
        <v>73</v>
      </c>
      <c r="AY1334" s="162" t="s">
        <v>187</v>
      </c>
    </row>
    <row r="1335" spans="2:51" s="13" customFormat="1" ht="11.25">
      <c r="B1335" s="161"/>
      <c r="D1335" s="151" t="s">
        <v>197</v>
      </c>
      <c r="E1335" s="162" t="s">
        <v>1</v>
      </c>
      <c r="F1335" s="163" t="s">
        <v>626</v>
      </c>
      <c r="H1335" s="164">
        <v>1.8</v>
      </c>
      <c r="I1335" s="165"/>
      <c r="L1335" s="161"/>
      <c r="M1335" s="166"/>
      <c r="T1335" s="167"/>
      <c r="AT1335" s="162" t="s">
        <v>197</v>
      </c>
      <c r="AU1335" s="162" t="s">
        <v>84</v>
      </c>
      <c r="AV1335" s="13" t="s">
        <v>84</v>
      </c>
      <c r="AW1335" s="13" t="s">
        <v>30</v>
      </c>
      <c r="AX1335" s="13" t="s">
        <v>73</v>
      </c>
      <c r="AY1335" s="162" t="s">
        <v>187</v>
      </c>
    </row>
    <row r="1336" spans="2:51" s="13" customFormat="1" ht="11.25">
      <c r="B1336" s="161"/>
      <c r="D1336" s="151" t="s">
        <v>197</v>
      </c>
      <c r="E1336" s="162" t="s">
        <v>1</v>
      </c>
      <c r="F1336" s="163" t="s">
        <v>627</v>
      </c>
      <c r="H1336" s="164">
        <v>0.96</v>
      </c>
      <c r="I1336" s="165"/>
      <c r="L1336" s="161"/>
      <c r="M1336" s="166"/>
      <c r="T1336" s="167"/>
      <c r="AT1336" s="162" t="s">
        <v>197</v>
      </c>
      <c r="AU1336" s="162" t="s">
        <v>84</v>
      </c>
      <c r="AV1336" s="13" t="s">
        <v>84</v>
      </c>
      <c r="AW1336" s="13" t="s">
        <v>30</v>
      </c>
      <c r="AX1336" s="13" t="s">
        <v>73</v>
      </c>
      <c r="AY1336" s="162" t="s">
        <v>187</v>
      </c>
    </row>
    <row r="1337" spans="2:51" s="13" customFormat="1" ht="11.25">
      <c r="B1337" s="161"/>
      <c r="D1337" s="151" t="s">
        <v>197</v>
      </c>
      <c r="E1337" s="162" t="s">
        <v>1</v>
      </c>
      <c r="F1337" s="163" t="s">
        <v>628</v>
      </c>
      <c r="H1337" s="164">
        <v>2.58</v>
      </c>
      <c r="I1337" s="165"/>
      <c r="L1337" s="161"/>
      <c r="M1337" s="166"/>
      <c r="T1337" s="167"/>
      <c r="AT1337" s="162" t="s">
        <v>197</v>
      </c>
      <c r="AU1337" s="162" t="s">
        <v>84</v>
      </c>
      <c r="AV1337" s="13" t="s">
        <v>84</v>
      </c>
      <c r="AW1337" s="13" t="s">
        <v>30</v>
      </c>
      <c r="AX1337" s="13" t="s">
        <v>73</v>
      </c>
      <c r="AY1337" s="162" t="s">
        <v>187</v>
      </c>
    </row>
    <row r="1338" spans="2:51" s="13" customFormat="1" ht="11.25">
      <c r="B1338" s="161"/>
      <c r="D1338" s="151" t="s">
        <v>197</v>
      </c>
      <c r="E1338" s="162" t="s">
        <v>1</v>
      </c>
      <c r="F1338" s="163" t="s">
        <v>629</v>
      </c>
      <c r="H1338" s="164">
        <v>1.35</v>
      </c>
      <c r="I1338" s="165"/>
      <c r="L1338" s="161"/>
      <c r="M1338" s="166"/>
      <c r="T1338" s="167"/>
      <c r="AT1338" s="162" t="s">
        <v>197</v>
      </c>
      <c r="AU1338" s="162" t="s">
        <v>84</v>
      </c>
      <c r="AV1338" s="13" t="s">
        <v>84</v>
      </c>
      <c r="AW1338" s="13" t="s">
        <v>30</v>
      </c>
      <c r="AX1338" s="13" t="s">
        <v>73</v>
      </c>
      <c r="AY1338" s="162" t="s">
        <v>187</v>
      </c>
    </row>
    <row r="1339" spans="2:51" s="13" customFormat="1" ht="11.25">
      <c r="B1339" s="161"/>
      <c r="D1339" s="151" t="s">
        <v>197</v>
      </c>
      <c r="E1339" s="162" t="s">
        <v>1</v>
      </c>
      <c r="F1339" s="163" t="s">
        <v>630</v>
      </c>
      <c r="H1339" s="164">
        <v>6</v>
      </c>
      <c r="I1339" s="165"/>
      <c r="L1339" s="161"/>
      <c r="M1339" s="166"/>
      <c r="T1339" s="167"/>
      <c r="AT1339" s="162" t="s">
        <v>197</v>
      </c>
      <c r="AU1339" s="162" t="s">
        <v>84</v>
      </c>
      <c r="AV1339" s="13" t="s">
        <v>84</v>
      </c>
      <c r="AW1339" s="13" t="s">
        <v>30</v>
      </c>
      <c r="AX1339" s="13" t="s">
        <v>73</v>
      </c>
      <c r="AY1339" s="162" t="s">
        <v>187</v>
      </c>
    </row>
    <row r="1340" spans="2:51" s="15" customFormat="1" ht="11.25">
      <c r="B1340" s="186"/>
      <c r="D1340" s="151" t="s">
        <v>197</v>
      </c>
      <c r="E1340" s="187" t="s">
        <v>1</v>
      </c>
      <c r="F1340" s="188" t="s">
        <v>492</v>
      </c>
      <c r="H1340" s="189">
        <v>534.57000000000005</v>
      </c>
      <c r="I1340" s="190"/>
      <c r="L1340" s="186"/>
      <c r="M1340" s="191"/>
      <c r="T1340" s="192"/>
      <c r="AT1340" s="187" t="s">
        <v>197</v>
      </c>
      <c r="AU1340" s="187" t="s">
        <v>84</v>
      </c>
      <c r="AV1340" s="15" t="s">
        <v>210</v>
      </c>
      <c r="AW1340" s="15" t="s">
        <v>30</v>
      </c>
      <c r="AX1340" s="15" t="s">
        <v>73</v>
      </c>
      <c r="AY1340" s="187" t="s">
        <v>187</v>
      </c>
    </row>
    <row r="1341" spans="2:51" s="12" customFormat="1" ht="11.25">
      <c r="B1341" s="155"/>
      <c r="D1341" s="151" t="s">
        <v>197</v>
      </c>
      <c r="E1341" s="156" t="s">
        <v>1</v>
      </c>
      <c r="F1341" s="157" t="s">
        <v>632</v>
      </c>
      <c r="H1341" s="156" t="s">
        <v>1</v>
      </c>
      <c r="I1341" s="158"/>
      <c r="L1341" s="155"/>
      <c r="M1341" s="159"/>
      <c r="T1341" s="160"/>
      <c r="AT1341" s="156" t="s">
        <v>197</v>
      </c>
      <c r="AU1341" s="156" t="s">
        <v>84</v>
      </c>
      <c r="AV1341" s="12" t="s">
        <v>80</v>
      </c>
      <c r="AW1341" s="12" t="s">
        <v>30</v>
      </c>
      <c r="AX1341" s="12" t="s">
        <v>73</v>
      </c>
      <c r="AY1341" s="156" t="s">
        <v>187</v>
      </c>
    </row>
    <row r="1342" spans="2:51" s="13" customFormat="1" ht="11.25">
      <c r="B1342" s="161"/>
      <c r="D1342" s="151" t="s">
        <v>197</v>
      </c>
      <c r="E1342" s="162" t="s">
        <v>1</v>
      </c>
      <c r="F1342" s="163" t="s">
        <v>633</v>
      </c>
      <c r="H1342" s="164">
        <v>34.24</v>
      </c>
      <c r="I1342" s="165"/>
      <c r="L1342" s="161"/>
      <c r="M1342" s="166"/>
      <c r="T1342" s="167"/>
      <c r="AT1342" s="162" t="s">
        <v>197</v>
      </c>
      <c r="AU1342" s="162" t="s">
        <v>84</v>
      </c>
      <c r="AV1342" s="13" t="s">
        <v>84</v>
      </c>
      <c r="AW1342" s="13" t="s">
        <v>30</v>
      </c>
      <c r="AX1342" s="13" t="s">
        <v>73</v>
      </c>
      <c r="AY1342" s="162" t="s">
        <v>187</v>
      </c>
    </row>
    <row r="1343" spans="2:51" s="13" customFormat="1" ht="11.25">
      <c r="B1343" s="161"/>
      <c r="D1343" s="151" t="s">
        <v>197</v>
      </c>
      <c r="E1343" s="162" t="s">
        <v>1</v>
      </c>
      <c r="F1343" s="163" t="s">
        <v>634</v>
      </c>
      <c r="H1343" s="164">
        <v>14.96</v>
      </c>
      <c r="I1343" s="165"/>
      <c r="L1343" s="161"/>
      <c r="M1343" s="166"/>
      <c r="T1343" s="167"/>
      <c r="AT1343" s="162" t="s">
        <v>197</v>
      </c>
      <c r="AU1343" s="162" t="s">
        <v>84</v>
      </c>
      <c r="AV1343" s="13" t="s">
        <v>84</v>
      </c>
      <c r="AW1343" s="13" t="s">
        <v>30</v>
      </c>
      <c r="AX1343" s="13" t="s">
        <v>73</v>
      </c>
      <c r="AY1343" s="162" t="s">
        <v>187</v>
      </c>
    </row>
    <row r="1344" spans="2:51" s="13" customFormat="1" ht="11.25">
      <c r="B1344" s="161"/>
      <c r="D1344" s="151" t="s">
        <v>197</v>
      </c>
      <c r="E1344" s="162" t="s">
        <v>1</v>
      </c>
      <c r="F1344" s="163" t="s">
        <v>635</v>
      </c>
      <c r="H1344" s="164">
        <v>20.57</v>
      </c>
      <c r="I1344" s="165"/>
      <c r="L1344" s="161"/>
      <c r="M1344" s="166"/>
      <c r="T1344" s="167"/>
      <c r="AT1344" s="162" t="s">
        <v>197</v>
      </c>
      <c r="AU1344" s="162" t="s">
        <v>84</v>
      </c>
      <c r="AV1344" s="13" t="s">
        <v>84</v>
      </c>
      <c r="AW1344" s="13" t="s">
        <v>30</v>
      </c>
      <c r="AX1344" s="13" t="s">
        <v>73</v>
      </c>
      <c r="AY1344" s="162" t="s">
        <v>187</v>
      </c>
    </row>
    <row r="1345" spans="2:65" s="13" customFormat="1" ht="11.25">
      <c r="B1345" s="161"/>
      <c r="D1345" s="151" t="s">
        <v>197</v>
      </c>
      <c r="E1345" s="162" t="s">
        <v>1</v>
      </c>
      <c r="F1345" s="163" t="s">
        <v>636</v>
      </c>
      <c r="H1345" s="164">
        <v>-2.2000000000000002</v>
      </c>
      <c r="I1345" s="165"/>
      <c r="L1345" s="161"/>
      <c r="M1345" s="166"/>
      <c r="T1345" s="167"/>
      <c r="AT1345" s="162" t="s">
        <v>197</v>
      </c>
      <c r="AU1345" s="162" t="s">
        <v>84</v>
      </c>
      <c r="AV1345" s="13" t="s">
        <v>84</v>
      </c>
      <c r="AW1345" s="13" t="s">
        <v>30</v>
      </c>
      <c r="AX1345" s="13" t="s">
        <v>73</v>
      </c>
      <c r="AY1345" s="162" t="s">
        <v>187</v>
      </c>
    </row>
    <row r="1346" spans="2:65" s="13" customFormat="1" ht="11.25">
      <c r="B1346" s="161"/>
      <c r="D1346" s="151" t="s">
        <v>197</v>
      </c>
      <c r="E1346" s="162" t="s">
        <v>1</v>
      </c>
      <c r="F1346" s="163" t="s">
        <v>637</v>
      </c>
      <c r="H1346" s="164">
        <v>0.51</v>
      </c>
      <c r="I1346" s="165"/>
      <c r="L1346" s="161"/>
      <c r="M1346" s="166"/>
      <c r="T1346" s="167"/>
      <c r="AT1346" s="162" t="s">
        <v>197</v>
      </c>
      <c r="AU1346" s="162" t="s">
        <v>84</v>
      </c>
      <c r="AV1346" s="13" t="s">
        <v>84</v>
      </c>
      <c r="AW1346" s="13" t="s">
        <v>30</v>
      </c>
      <c r="AX1346" s="13" t="s">
        <v>73</v>
      </c>
      <c r="AY1346" s="162" t="s">
        <v>187</v>
      </c>
    </row>
    <row r="1347" spans="2:65" s="13" customFormat="1" ht="11.25">
      <c r="B1347" s="161"/>
      <c r="D1347" s="151" t="s">
        <v>197</v>
      </c>
      <c r="E1347" s="162" t="s">
        <v>1</v>
      </c>
      <c r="F1347" s="163" t="s">
        <v>638</v>
      </c>
      <c r="H1347" s="164">
        <v>44.697000000000003</v>
      </c>
      <c r="I1347" s="165"/>
      <c r="L1347" s="161"/>
      <c r="M1347" s="166"/>
      <c r="T1347" s="167"/>
      <c r="AT1347" s="162" t="s">
        <v>197</v>
      </c>
      <c r="AU1347" s="162" t="s">
        <v>84</v>
      </c>
      <c r="AV1347" s="13" t="s">
        <v>84</v>
      </c>
      <c r="AW1347" s="13" t="s">
        <v>30</v>
      </c>
      <c r="AX1347" s="13" t="s">
        <v>73</v>
      </c>
      <c r="AY1347" s="162" t="s">
        <v>187</v>
      </c>
    </row>
    <row r="1348" spans="2:65" s="15" customFormat="1" ht="11.25">
      <c r="B1348" s="186"/>
      <c r="D1348" s="151" t="s">
        <v>197</v>
      </c>
      <c r="E1348" s="187" t="s">
        <v>1</v>
      </c>
      <c r="F1348" s="188" t="s">
        <v>492</v>
      </c>
      <c r="H1348" s="189">
        <v>112.77700000000002</v>
      </c>
      <c r="I1348" s="190"/>
      <c r="L1348" s="186"/>
      <c r="M1348" s="191"/>
      <c r="T1348" s="192"/>
      <c r="AT1348" s="187" t="s">
        <v>197</v>
      </c>
      <c r="AU1348" s="187" t="s">
        <v>84</v>
      </c>
      <c r="AV1348" s="15" t="s">
        <v>210</v>
      </c>
      <c r="AW1348" s="15" t="s">
        <v>30</v>
      </c>
      <c r="AX1348" s="15" t="s">
        <v>73</v>
      </c>
      <c r="AY1348" s="187" t="s">
        <v>187</v>
      </c>
    </row>
    <row r="1349" spans="2:65" s="14" customFormat="1" ht="11.25">
      <c r="B1349" s="168"/>
      <c r="D1349" s="151" t="s">
        <v>197</v>
      </c>
      <c r="E1349" s="169" t="s">
        <v>1</v>
      </c>
      <c r="F1349" s="170" t="s">
        <v>202</v>
      </c>
      <c r="H1349" s="171">
        <v>1474.3819999999996</v>
      </c>
      <c r="I1349" s="172"/>
      <c r="L1349" s="168"/>
      <c r="M1349" s="173"/>
      <c r="T1349" s="174"/>
      <c r="AT1349" s="169" t="s">
        <v>197</v>
      </c>
      <c r="AU1349" s="169" t="s">
        <v>84</v>
      </c>
      <c r="AV1349" s="14" t="s">
        <v>193</v>
      </c>
      <c r="AW1349" s="14" t="s">
        <v>30</v>
      </c>
      <c r="AX1349" s="14" t="s">
        <v>80</v>
      </c>
      <c r="AY1349" s="169" t="s">
        <v>187</v>
      </c>
    </row>
    <row r="1350" spans="2:65" s="1" customFormat="1" ht="24.2" customHeight="1">
      <c r="B1350" s="32"/>
      <c r="C1350" s="137" t="s">
        <v>1264</v>
      </c>
      <c r="D1350" s="137" t="s">
        <v>189</v>
      </c>
      <c r="E1350" s="138" t="s">
        <v>1265</v>
      </c>
      <c r="F1350" s="139" t="s">
        <v>1266</v>
      </c>
      <c r="G1350" s="140" t="s">
        <v>245</v>
      </c>
      <c r="H1350" s="141">
        <v>708.35</v>
      </c>
      <c r="I1350" s="142"/>
      <c r="J1350" s="143">
        <f>ROUND(I1350*H1350,2)</f>
        <v>0</v>
      </c>
      <c r="K1350" s="144"/>
      <c r="L1350" s="32"/>
      <c r="M1350" s="145" t="s">
        <v>1</v>
      </c>
      <c r="N1350" s="146" t="s">
        <v>39</v>
      </c>
      <c r="P1350" s="147">
        <f>O1350*H1350</f>
        <v>0</v>
      </c>
      <c r="Q1350" s="147">
        <v>0</v>
      </c>
      <c r="R1350" s="147">
        <f>Q1350*H1350</f>
        <v>0</v>
      </c>
      <c r="S1350" s="147">
        <v>0</v>
      </c>
      <c r="T1350" s="148">
        <f>S1350*H1350</f>
        <v>0</v>
      </c>
      <c r="AR1350" s="149" t="s">
        <v>193</v>
      </c>
      <c r="AT1350" s="149" t="s">
        <v>189</v>
      </c>
      <c r="AU1350" s="149" t="s">
        <v>84</v>
      </c>
      <c r="AY1350" s="17" t="s">
        <v>187</v>
      </c>
      <c r="BE1350" s="150">
        <f>IF(N1350="základní",J1350,0)</f>
        <v>0</v>
      </c>
      <c r="BF1350" s="150">
        <f>IF(N1350="snížená",J1350,0)</f>
        <v>0</v>
      </c>
      <c r="BG1350" s="150">
        <f>IF(N1350="zákl. přenesená",J1350,0)</f>
        <v>0</v>
      </c>
      <c r="BH1350" s="150">
        <f>IF(N1350="sníž. přenesená",J1350,0)</f>
        <v>0</v>
      </c>
      <c r="BI1350" s="150">
        <f>IF(N1350="nulová",J1350,0)</f>
        <v>0</v>
      </c>
      <c r="BJ1350" s="17" t="s">
        <v>84</v>
      </c>
      <c r="BK1350" s="150">
        <f>ROUND(I1350*H1350,2)</f>
        <v>0</v>
      </c>
      <c r="BL1350" s="17" t="s">
        <v>193</v>
      </c>
      <c r="BM1350" s="149" t="s">
        <v>3226</v>
      </c>
    </row>
    <row r="1351" spans="2:65" s="1" customFormat="1" ht="68.25">
      <c r="B1351" s="32"/>
      <c r="D1351" s="151" t="s">
        <v>195</v>
      </c>
      <c r="F1351" s="152" t="s">
        <v>1268</v>
      </c>
      <c r="I1351" s="153"/>
      <c r="L1351" s="32"/>
      <c r="M1351" s="154"/>
      <c r="T1351" s="56"/>
      <c r="AT1351" s="17" t="s">
        <v>195</v>
      </c>
      <c r="AU1351" s="17" t="s">
        <v>84</v>
      </c>
    </row>
    <row r="1352" spans="2:65" s="11" customFormat="1" ht="22.9" customHeight="1">
      <c r="B1352" s="125"/>
      <c r="D1352" s="126" t="s">
        <v>72</v>
      </c>
      <c r="E1352" s="135" t="s">
        <v>1269</v>
      </c>
      <c r="F1352" s="135" t="s">
        <v>1270</v>
      </c>
      <c r="I1352" s="128"/>
      <c r="J1352" s="136">
        <f>BK1352</f>
        <v>0</v>
      </c>
      <c r="L1352" s="125"/>
      <c r="M1352" s="130"/>
      <c r="P1352" s="131">
        <f>SUM(P1353:P1362)</f>
        <v>0</v>
      </c>
      <c r="R1352" s="131">
        <f>SUM(R1353:R1362)</f>
        <v>0</v>
      </c>
      <c r="T1352" s="132">
        <f>SUM(T1353:T1362)</f>
        <v>0</v>
      </c>
      <c r="AR1352" s="126" t="s">
        <v>80</v>
      </c>
      <c r="AT1352" s="133" t="s">
        <v>72</v>
      </c>
      <c r="AU1352" s="133" t="s">
        <v>80</v>
      </c>
      <c r="AY1352" s="126" t="s">
        <v>187</v>
      </c>
      <c r="BK1352" s="134">
        <f>SUM(BK1353:BK1362)</f>
        <v>0</v>
      </c>
    </row>
    <row r="1353" spans="2:65" s="1" customFormat="1" ht="44.25" customHeight="1">
      <c r="B1353" s="32"/>
      <c r="C1353" s="137" t="s">
        <v>1271</v>
      </c>
      <c r="D1353" s="137" t="s">
        <v>189</v>
      </c>
      <c r="E1353" s="138" t="s">
        <v>1272</v>
      </c>
      <c r="F1353" s="139" t="s">
        <v>1273</v>
      </c>
      <c r="G1353" s="140" t="s">
        <v>217</v>
      </c>
      <c r="H1353" s="141">
        <v>427.12799999999999</v>
      </c>
      <c r="I1353" s="142"/>
      <c r="J1353" s="143">
        <f>ROUND(I1353*H1353,2)</f>
        <v>0</v>
      </c>
      <c r="K1353" s="144"/>
      <c r="L1353" s="32"/>
      <c r="M1353" s="145" t="s">
        <v>1</v>
      </c>
      <c r="N1353" s="146" t="s">
        <v>39</v>
      </c>
      <c r="P1353" s="147">
        <f>O1353*H1353</f>
        <v>0</v>
      </c>
      <c r="Q1353" s="147">
        <v>0</v>
      </c>
      <c r="R1353" s="147">
        <f>Q1353*H1353</f>
        <v>0</v>
      </c>
      <c r="S1353" s="147">
        <v>0</v>
      </c>
      <c r="T1353" s="148">
        <f>S1353*H1353</f>
        <v>0</v>
      </c>
      <c r="AR1353" s="149" t="s">
        <v>193</v>
      </c>
      <c r="AT1353" s="149" t="s">
        <v>189</v>
      </c>
      <c r="AU1353" s="149" t="s">
        <v>84</v>
      </c>
      <c r="AY1353" s="17" t="s">
        <v>187</v>
      </c>
      <c r="BE1353" s="150">
        <f>IF(N1353="základní",J1353,0)</f>
        <v>0</v>
      </c>
      <c r="BF1353" s="150">
        <f>IF(N1353="snížená",J1353,0)</f>
        <v>0</v>
      </c>
      <c r="BG1353" s="150">
        <f>IF(N1353="zákl. přenesená",J1353,0)</f>
        <v>0</v>
      </c>
      <c r="BH1353" s="150">
        <f>IF(N1353="sníž. přenesená",J1353,0)</f>
        <v>0</v>
      </c>
      <c r="BI1353" s="150">
        <f>IF(N1353="nulová",J1353,0)</f>
        <v>0</v>
      </c>
      <c r="BJ1353" s="17" t="s">
        <v>84</v>
      </c>
      <c r="BK1353" s="150">
        <f>ROUND(I1353*H1353,2)</f>
        <v>0</v>
      </c>
      <c r="BL1353" s="17" t="s">
        <v>193</v>
      </c>
      <c r="BM1353" s="149" t="s">
        <v>3227</v>
      </c>
    </row>
    <row r="1354" spans="2:65" s="1" customFormat="1" ht="126.75">
      <c r="B1354" s="32"/>
      <c r="D1354" s="151" t="s">
        <v>195</v>
      </c>
      <c r="F1354" s="152" t="s">
        <v>1275</v>
      </c>
      <c r="I1354" s="153"/>
      <c r="L1354" s="32"/>
      <c r="M1354" s="154"/>
      <c r="T1354" s="56"/>
      <c r="AT1354" s="17" t="s">
        <v>195</v>
      </c>
      <c r="AU1354" s="17" t="s">
        <v>84</v>
      </c>
    </row>
    <row r="1355" spans="2:65" s="1" customFormat="1" ht="33" customHeight="1">
      <c r="B1355" s="32"/>
      <c r="C1355" s="137" t="s">
        <v>1276</v>
      </c>
      <c r="D1355" s="137" t="s">
        <v>189</v>
      </c>
      <c r="E1355" s="138" t="s">
        <v>1277</v>
      </c>
      <c r="F1355" s="139" t="s">
        <v>1278</v>
      </c>
      <c r="G1355" s="140" t="s">
        <v>217</v>
      </c>
      <c r="H1355" s="141">
        <v>427.12799999999999</v>
      </c>
      <c r="I1355" s="142"/>
      <c r="J1355" s="143">
        <f>ROUND(I1355*H1355,2)</f>
        <v>0</v>
      </c>
      <c r="K1355" s="144"/>
      <c r="L1355" s="32"/>
      <c r="M1355" s="145" t="s">
        <v>1</v>
      </c>
      <c r="N1355" s="146" t="s">
        <v>39</v>
      </c>
      <c r="P1355" s="147">
        <f>O1355*H1355</f>
        <v>0</v>
      </c>
      <c r="Q1355" s="147">
        <v>0</v>
      </c>
      <c r="R1355" s="147">
        <f>Q1355*H1355</f>
        <v>0</v>
      </c>
      <c r="S1355" s="147">
        <v>0</v>
      </c>
      <c r="T1355" s="148">
        <f>S1355*H1355</f>
        <v>0</v>
      </c>
      <c r="AR1355" s="149" t="s">
        <v>193</v>
      </c>
      <c r="AT1355" s="149" t="s">
        <v>189</v>
      </c>
      <c r="AU1355" s="149" t="s">
        <v>84</v>
      </c>
      <c r="AY1355" s="17" t="s">
        <v>187</v>
      </c>
      <c r="BE1355" s="150">
        <f>IF(N1355="základní",J1355,0)</f>
        <v>0</v>
      </c>
      <c r="BF1355" s="150">
        <f>IF(N1355="snížená",J1355,0)</f>
        <v>0</v>
      </c>
      <c r="BG1355" s="150">
        <f>IF(N1355="zákl. přenesená",J1355,0)</f>
        <v>0</v>
      </c>
      <c r="BH1355" s="150">
        <f>IF(N1355="sníž. přenesená",J1355,0)</f>
        <v>0</v>
      </c>
      <c r="BI1355" s="150">
        <f>IF(N1355="nulová",J1355,0)</f>
        <v>0</v>
      </c>
      <c r="BJ1355" s="17" t="s">
        <v>84</v>
      </c>
      <c r="BK1355" s="150">
        <f>ROUND(I1355*H1355,2)</f>
        <v>0</v>
      </c>
      <c r="BL1355" s="17" t="s">
        <v>193</v>
      </c>
      <c r="BM1355" s="149" t="s">
        <v>3228</v>
      </c>
    </row>
    <row r="1356" spans="2:65" s="1" customFormat="1" ht="78">
      <c r="B1356" s="32"/>
      <c r="D1356" s="151" t="s">
        <v>195</v>
      </c>
      <c r="F1356" s="152" t="s">
        <v>1280</v>
      </c>
      <c r="I1356" s="153"/>
      <c r="L1356" s="32"/>
      <c r="M1356" s="154"/>
      <c r="T1356" s="56"/>
      <c r="AT1356" s="17" t="s">
        <v>195</v>
      </c>
      <c r="AU1356" s="17" t="s">
        <v>84</v>
      </c>
    </row>
    <row r="1357" spans="2:65" s="1" customFormat="1" ht="44.25" customHeight="1">
      <c r="B1357" s="32"/>
      <c r="C1357" s="137" t="s">
        <v>1281</v>
      </c>
      <c r="D1357" s="137" t="s">
        <v>189</v>
      </c>
      <c r="E1357" s="138" t="s">
        <v>1282</v>
      </c>
      <c r="F1357" s="139" t="s">
        <v>1283</v>
      </c>
      <c r="G1357" s="140" t="s">
        <v>217</v>
      </c>
      <c r="H1357" s="141">
        <v>8542.56</v>
      </c>
      <c r="I1357" s="142"/>
      <c r="J1357" s="143">
        <f>ROUND(I1357*H1357,2)</f>
        <v>0</v>
      </c>
      <c r="K1357" s="144"/>
      <c r="L1357" s="32"/>
      <c r="M1357" s="145" t="s">
        <v>1</v>
      </c>
      <c r="N1357" s="146" t="s">
        <v>39</v>
      </c>
      <c r="P1357" s="147">
        <f>O1357*H1357</f>
        <v>0</v>
      </c>
      <c r="Q1357" s="147">
        <v>0</v>
      </c>
      <c r="R1357" s="147">
        <f>Q1357*H1357</f>
        <v>0</v>
      </c>
      <c r="S1357" s="147">
        <v>0</v>
      </c>
      <c r="T1357" s="148">
        <f>S1357*H1357</f>
        <v>0</v>
      </c>
      <c r="AR1357" s="149" t="s">
        <v>193</v>
      </c>
      <c r="AT1357" s="149" t="s">
        <v>189</v>
      </c>
      <c r="AU1357" s="149" t="s">
        <v>84</v>
      </c>
      <c r="AY1357" s="17" t="s">
        <v>187</v>
      </c>
      <c r="BE1357" s="150">
        <f>IF(N1357="základní",J1357,0)</f>
        <v>0</v>
      </c>
      <c r="BF1357" s="150">
        <f>IF(N1357="snížená",J1357,0)</f>
        <v>0</v>
      </c>
      <c r="BG1357" s="150">
        <f>IF(N1357="zákl. přenesená",J1357,0)</f>
        <v>0</v>
      </c>
      <c r="BH1357" s="150">
        <f>IF(N1357="sníž. přenesená",J1357,0)</f>
        <v>0</v>
      </c>
      <c r="BI1357" s="150">
        <f>IF(N1357="nulová",J1357,0)</f>
        <v>0</v>
      </c>
      <c r="BJ1357" s="17" t="s">
        <v>84</v>
      </c>
      <c r="BK1357" s="150">
        <f>ROUND(I1357*H1357,2)</f>
        <v>0</v>
      </c>
      <c r="BL1357" s="17" t="s">
        <v>193</v>
      </c>
      <c r="BM1357" s="149" t="s">
        <v>3229</v>
      </c>
    </row>
    <row r="1358" spans="2:65" s="1" customFormat="1" ht="78">
      <c r="B1358" s="32"/>
      <c r="D1358" s="151" t="s">
        <v>195</v>
      </c>
      <c r="F1358" s="152" t="s">
        <v>1280</v>
      </c>
      <c r="I1358" s="153"/>
      <c r="L1358" s="32"/>
      <c r="M1358" s="154"/>
      <c r="T1358" s="56"/>
      <c r="AT1358" s="17" t="s">
        <v>195</v>
      </c>
      <c r="AU1358" s="17" t="s">
        <v>84</v>
      </c>
    </row>
    <row r="1359" spans="2:65" s="13" customFormat="1" ht="11.25">
      <c r="B1359" s="161"/>
      <c r="D1359" s="151" t="s">
        <v>197</v>
      </c>
      <c r="E1359" s="162" t="s">
        <v>1</v>
      </c>
      <c r="F1359" s="163" t="s">
        <v>1285</v>
      </c>
      <c r="H1359" s="164">
        <v>8542.56</v>
      </c>
      <c r="I1359" s="165"/>
      <c r="L1359" s="161"/>
      <c r="M1359" s="166"/>
      <c r="T1359" s="167"/>
      <c r="AT1359" s="162" t="s">
        <v>197</v>
      </c>
      <c r="AU1359" s="162" t="s">
        <v>84</v>
      </c>
      <c r="AV1359" s="13" t="s">
        <v>84</v>
      </c>
      <c r="AW1359" s="13" t="s">
        <v>30</v>
      </c>
      <c r="AX1359" s="13" t="s">
        <v>73</v>
      </c>
      <c r="AY1359" s="162" t="s">
        <v>187</v>
      </c>
    </row>
    <row r="1360" spans="2:65" s="14" customFormat="1" ht="11.25">
      <c r="B1360" s="168"/>
      <c r="D1360" s="151" t="s">
        <v>197</v>
      </c>
      <c r="E1360" s="169" t="s">
        <v>1</v>
      </c>
      <c r="F1360" s="170" t="s">
        <v>202</v>
      </c>
      <c r="H1360" s="171">
        <v>8542.56</v>
      </c>
      <c r="I1360" s="172"/>
      <c r="L1360" s="168"/>
      <c r="M1360" s="173"/>
      <c r="T1360" s="174"/>
      <c r="AT1360" s="169" t="s">
        <v>197</v>
      </c>
      <c r="AU1360" s="169" t="s">
        <v>84</v>
      </c>
      <c r="AV1360" s="14" t="s">
        <v>193</v>
      </c>
      <c r="AW1360" s="14" t="s">
        <v>30</v>
      </c>
      <c r="AX1360" s="14" t="s">
        <v>80</v>
      </c>
      <c r="AY1360" s="169" t="s">
        <v>187</v>
      </c>
    </row>
    <row r="1361" spans="2:65" s="1" customFormat="1" ht="44.25" customHeight="1">
      <c r="B1361" s="32"/>
      <c r="C1361" s="137" t="s">
        <v>1286</v>
      </c>
      <c r="D1361" s="137" t="s">
        <v>189</v>
      </c>
      <c r="E1361" s="138" t="s">
        <v>1287</v>
      </c>
      <c r="F1361" s="139" t="s">
        <v>1288</v>
      </c>
      <c r="G1361" s="140" t="s">
        <v>217</v>
      </c>
      <c r="H1361" s="141">
        <v>427.12799999999999</v>
      </c>
      <c r="I1361" s="142"/>
      <c r="J1361" s="143">
        <f>ROUND(I1361*H1361,2)</f>
        <v>0</v>
      </c>
      <c r="K1361" s="144"/>
      <c r="L1361" s="32"/>
      <c r="M1361" s="145" t="s">
        <v>1</v>
      </c>
      <c r="N1361" s="146" t="s">
        <v>39</v>
      </c>
      <c r="P1361" s="147">
        <f>O1361*H1361</f>
        <v>0</v>
      </c>
      <c r="Q1361" s="147">
        <v>0</v>
      </c>
      <c r="R1361" s="147">
        <f>Q1361*H1361</f>
        <v>0</v>
      </c>
      <c r="S1361" s="147">
        <v>0</v>
      </c>
      <c r="T1361" s="148">
        <f>S1361*H1361</f>
        <v>0</v>
      </c>
      <c r="AR1361" s="149" t="s">
        <v>193</v>
      </c>
      <c r="AT1361" s="149" t="s">
        <v>189</v>
      </c>
      <c r="AU1361" s="149" t="s">
        <v>84</v>
      </c>
      <c r="AY1361" s="17" t="s">
        <v>187</v>
      </c>
      <c r="BE1361" s="150">
        <f>IF(N1361="základní",J1361,0)</f>
        <v>0</v>
      </c>
      <c r="BF1361" s="150">
        <f>IF(N1361="snížená",J1361,0)</f>
        <v>0</v>
      </c>
      <c r="BG1361" s="150">
        <f>IF(N1361="zákl. přenesená",J1361,0)</f>
        <v>0</v>
      </c>
      <c r="BH1361" s="150">
        <f>IF(N1361="sníž. přenesená",J1361,0)</f>
        <v>0</v>
      </c>
      <c r="BI1361" s="150">
        <f>IF(N1361="nulová",J1361,0)</f>
        <v>0</v>
      </c>
      <c r="BJ1361" s="17" t="s">
        <v>84</v>
      </c>
      <c r="BK1361" s="150">
        <f>ROUND(I1361*H1361,2)</f>
        <v>0</v>
      </c>
      <c r="BL1361" s="17" t="s">
        <v>193</v>
      </c>
      <c r="BM1361" s="149" t="s">
        <v>3230</v>
      </c>
    </row>
    <row r="1362" spans="2:65" s="1" customFormat="1" ht="78">
      <c r="B1362" s="32"/>
      <c r="D1362" s="151" t="s">
        <v>195</v>
      </c>
      <c r="F1362" s="152" t="s">
        <v>1290</v>
      </c>
      <c r="I1362" s="153"/>
      <c r="L1362" s="32"/>
      <c r="M1362" s="154"/>
      <c r="T1362" s="56"/>
      <c r="AT1362" s="17" t="s">
        <v>195</v>
      </c>
      <c r="AU1362" s="17" t="s">
        <v>84</v>
      </c>
    </row>
    <row r="1363" spans="2:65" s="11" customFormat="1" ht="22.9" customHeight="1">
      <c r="B1363" s="125"/>
      <c r="D1363" s="126" t="s">
        <v>72</v>
      </c>
      <c r="E1363" s="135" t="s">
        <v>1291</v>
      </c>
      <c r="F1363" s="135" t="s">
        <v>1292</v>
      </c>
      <c r="I1363" s="128"/>
      <c r="J1363" s="136">
        <f>BK1363</f>
        <v>0</v>
      </c>
      <c r="L1363" s="125"/>
      <c r="M1363" s="130"/>
      <c r="P1363" s="131">
        <f>SUM(P1364:P1365)</f>
        <v>0</v>
      </c>
      <c r="R1363" s="131">
        <f>SUM(R1364:R1365)</f>
        <v>0</v>
      </c>
      <c r="T1363" s="132">
        <f>SUM(T1364:T1365)</f>
        <v>0</v>
      </c>
      <c r="AR1363" s="126" t="s">
        <v>80</v>
      </c>
      <c r="AT1363" s="133" t="s">
        <v>72</v>
      </c>
      <c r="AU1363" s="133" t="s">
        <v>80</v>
      </c>
      <c r="AY1363" s="126" t="s">
        <v>187</v>
      </c>
      <c r="BK1363" s="134">
        <f>SUM(BK1364:BK1365)</f>
        <v>0</v>
      </c>
    </row>
    <row r="1364" spans="2:65" s="1" customFormat="1" ht="55.5" customHeight="1">
      <c r="B1364" s="32"/>
      <c r="C1364" s="137" t="s">
        <v>1293</v>
      </c>
      <c r="D1364" s="137" t="s">
        <v>189</v>
      </c>
      <c r="E1364" s="138" t="s">
        <v>1294</v>
      </c>
      <c r="F1364" s="139" t="s">
        <v>1295</v>
      </c>
      <c r="G1364" s="140" t="s">
        <v>217</v>
      </c>
      <c r="H1364" s="141">
        <v>295.09199999999998</v>
      </c>
      <c r="I1364" s="142"/>
      <c r="J1364" s="143">
        <f>ROUND(I1364*H1364,2)</f>
        <v>0</v>
      </c>
      <c r="K1364" s="144"/>
      <c r="L1364" s="32"/>
      <c r="M1364" s="145" t="s">
        <v>1</v>
      </c>
      <c r="N1364" s="146" t="s">
        <v>39</v>
      </c>
      <c r="P1364" s="147">
        <f>O1364*H1364</f>
        <v>0</v>
      </c>
      <c r="Q1364" s="147">
        <v>0</v>
      </c>
      <c r="R1364" s="147">
        <f>Q1364*H1364</f>
        <v>0</v>
      </c>
      <c r="S1364" s="147">
        <v>0</v>
      </c>
      <c r="T1364" s="148">
        <f>S1364*H1364</f>
        <v>0</v>
      </c>
      <c r="AR1364" s="149" t="s">
        <v>193</v>
      </c>
      <c r="AT1364" s="149" t="s">
        <v>189</v>
      </c>
      <c r="AU1364" s="149" t="s">
        <v>84</v>
      </c>
      <c r="AY1364" s="17" t="s">
        <v>187</v>
      </c>
      <c r="BE1364" s="150">
        <f>IF(N1364="základní",J1364,0)</f>
        <v>0</v>
      </c>
      <c r="BF1364" s="150">
        <f>IF(N1364="snížená",J1364,0)</f>
        <v>0</v>
      </c>
      <c r="BG1364" s="150">
        <f>IF(N1364="zákl. přenesená",J1364,0)</f>
        <v>0</v>
      </c>
      <c r="BH1364" s="150">
        <f>IF(N1364="sníž. přenesená",J1364,0)</f>
        <v>0</v>
      </c>
      <c r="BI1364" s="150">
        <f>IF(N1364="nulová",J1364,0)</f>
        <v>0</v>
      </c>
      <c r="BJ1364" s="17" t="s">
        <v>84</v>
      </c>
      <c r="BK1364" s="150">
        <f>ROUND(I1364*H1364,2)</f>
        <v>0</v>
      </c>
      <c r="BL1364" s="17" t="s">
        <v>193</v>
      </c>
      <c r="BM1364" s="149" t="s">
        <v>3231</v>
      </c>
    </row>
    <row r="1365" spans="2:65" s="1" customFormat="1" ht="78">
      <c r="B1365" s="32"/>
      <c r="D1365" s="151" t="s">
        <v>195</v>
      </c>
      <c r="F1365" s="152" t="s">
        <v>1297</v>
      </c>
      <c r="I1365" s="153"/>
      <c r="L1365" s="32"/>
      <c r="M1365" s="154"/>
      <c r="T1365" s="56"/>
      <c r="AT1365" s="17" t="s">
        <v>195</v>
      </c>
      <c r="AU1365" s="17" t="s">
        <v>84</v>
      </c>
    </row>
    <row r="1366" spans="2:65" s="11" customFormat="1" ht="25.9" customHeight="1">
      <c r="B1366" s="125"/>
      <c r="D1366" s="126" t="s">
        <v>72</v>
      </c>
      <c r="E1366" s="127" t="s">
        <v>1298</v>
      </c>
      <c r="F1366" s="127" t="s">
        <v>1299</v>
      </c>
      <c r="I1366" s="128"/>
      <c r="J1366" s="129">
        <f>BK1366</f>
        <v>0</v>
      </c>
      <c r="L1366" s="125"/>
      <c r="M1366" s="130"/>
      <c r="P1366" s="131">
        <f>P1367+P1372+P1378+P1390+P1392+P1558+P1667+P1827+P1911+P1984+P2121+P2130+P2144+P2176+P2252+P2264</f>
        <v>0</v>
      </c>
      <c r="R1366" s="131">
        <f>R1367+R1372+R1378+R1390+R1392+R1558+R1667+R1827+R1911+R1984+R2121+R2130+R2144+R2176+R2252+R2264</f>
        <v>0</v>
      </c>
      <c r="T1366" s="132">
        <f>T1367+T1372+T1378+T1390+T1392+T1558+T1667+T1827+T1911+T1984+T2121+T2130+T2144+T2176+T2252+T2264</f>
        <v>0</v>
      </c>
      <c r="AR1366" s="126" t="s">
        <v>84</v>
      </c>
      <c r="AT1366" s="133" t="s">
        <v>72</v>
      </c>
      <c r="AU1366" s="133" t="s">
        <v>73</v>
      </c>
      <c r="AY1366" s="126" t="s">
        <v>187</v>
      </c>
      <c r="BK1366" s="134">
        <f>BK1367+BK1372+BK1378+BK1390+BK1392+BK1558+BK1667+BK1827+BK1911+BK1984+BK2121+BK2130+BK2144+BK2176+BK2252+BK2264</f>
        <v>0</v>
      </c>
    </row>
    <row r="1367" spans="2:65" s="11" customFormat="1" ht="22.9" customHeight="1">
      <c r="B1367" s="125"/>
      <c r="D1367" s="126" t="s">
        <v>72</v>
      </c>
      <c r="E1367" s="135" t="s">
        <v>1300</v>
      </c>
      <c r="F1367" s="135" t="s">
        <v>1301</v>
      </c>
      <c r="I1367" s="128"/>
      <c r="J1367" s="136">
        <f>BK1367</f>
        <v>0</v>
      </c>
      <c r="L1367" s="125"/>
      <c r="M1367" s="130"/>
      <c r="P1367" s="131">
        <f>SUM(P1368:P1371)</f>
        <v>0</v>
      </c>
      <c r="R1367" s="131">
        <f>SUM(R1368:R1371)</f>
        <v>0</v>
      </c>
      <c r="T1367" s="132">
        <f>SUM(T1368:T1371)</f>
        <v>0</v>
      </c>
      <c r="AR1367" s="126" t="s">
        <v>84</v>
      </c>
      <c r="AT1367" s="133" t="s">
        <v>72</v>
      </c>
      <c r="AU1367" s="133" t="s">
        <v>80</v>
      </c>
      <c r="AY1367" s="126" t="s">
        <v>187</v>
      </c>
      <c r="BK1367" s="134">
        <f>SUM(BK1368:BK1371)</f>
        <v>0</v>
      </c>
    </row>
    <row r="1368" spans="2:65" s="1" customFormat="1" ht="33" customHeight="1">
      <c r="B1368" s="32"/>
      <c r="C1368" s="137" t="s">
        <v>1302</v>
      </c>
      <c r="D1368" s="137" t="s">
        <v>189</v>
      </c>
      <c r="E1368" s="138" t="s">
        <v>1303</v>
      </c>
      <c r="F1368" s="139" t="s">
        <v>1304</v>
      </c>
      <c r="G1368" s="140" t="s">
        <v>245</v>
      </c>
      <c r="H1368" s="141">
        <v>13</v>
      </c>
      <c r="I1368" s="142"/>
      <c r="J1368" s="143">
        <f>ROUND(I1368*H1368,2)</f>
        <v>0</v>
      </c>
      <c r="K1368" s="144"/>
      <c r="L1368" s="32"/>
      <c r="M1368" s="145" t="s">
        <v>1</v>
      </c>
      <c r="N1368" s="146" t="s">
        <v>39</v>
      </c>
      <c r="P1368" s="147">
        <f>O1368*H1368</f>
        <v>0</v>
      </c>
      <c r="Q1368" s="147">
        <v>0</v>
      </c>
      <c r="R1368" s="147">
        <f>Q1368*H1368</f>
        <v>0</v>
      </c>
      <c r="S1368" s="147">
        <v>0</v>
      </c>
      <c r="T1368" s="148">
        <f>S1368*H1368</f>
        <v>0</v>
      </c>
      <c r="AR1368" s="149" t="s">
        <v>287</v>
      </c>
      <c r="AT1368" s="149" t="s">
        <v>189</v>
      </c>
      <c r="AU1368" s="149" t="s">
        <v>84</v>
      </c>
      <c r="AY1368" s="17" t="s">
        <v>187</v>
      </c>
      <c r="BE1368" s="150">
        <f>IF(N1368="základní",J1368,0)</f>
        <v>0</v>
      </c>
      <c r="BF1368" s="150">
        <f>IF(N1368="snížená",J1368,0)</f>
        <v>0</v>
      </c>
      <c r="BG1368" s="150">
        <f>IF(N1368="zákl. přenesená",J1368,0)</f>
        <v>0</v>
      </c>
      <c r="BH1368" s="150">
        <f>IF(N1368="sníž. přenesená",J1368,0)</f>
        <v>0</v>
      </c>
      <c r="BI1368" s="150">
        <f>IF(N1368="nulová",J1368,0)</f>
        <v>0</v>
      </c>
      <c r="BJ1368" s="17" t="s">
        <v>84</v>
      </c>
      <c r="BK1368" s="150">
        <f>ROUND(I1368*H1368,2)</f>
        <v>0</v>
      </c>
      <c r="BL1368" s="17" t="s">
        <v>287</v>
      </c>
      <c r="BM1368" s="149" t="s">
        <v>3232</v>
      </c>
    </row>
    <row r="1369" spans="2:65" s="1" customFormat="1" ht="33" customHeight="1">
      <c r="B1369" s="32"/>
      <c r="C1369" s="137" t="s">
        <v>1306</v>
      </c>
      <c r="D1369" s="137" t="s">
        <v>189</v>
      </c>
      <c r="E1369" s="138" t="s">
        <v>1307</v>
      </c>
      <c r="F1369" s="139" t="s">
        <v>1308</v>
      </c>
      <c r="G1369" s="140" t="s">
        <v>245</v>
      </c>
      <c r="H1369" s="141">
        <v>28.55</v>
      </c>
      <c r="I1369" s="142"/>
      <c r="J1369" s="143">
        <f>ROUND(I1369*H1369,2)</f>
        <v>0</v>
      </c>
      <c r="K1369" s="144"/>
      <c r="L1369" s="32"/>
      <c r="M1369" s="145" t="s">
        <v>1</v>
      </c>
      <c r="N1369" s="146" t="s">
        <v>39</v>
      </c>
      <c r="P1369" s="147">
        <f>O1369*H1369</f>
        <v>0</v>
      </c>
      <c r="Q1369" s="147">
        <v>0</v>
      </c>
      <c r="R1369" s="147">
        <f>Q1369*H1369</f>
        <v>0</v>
      </c>
      <c r="S1369" s="147">
        <v>0</v>
      </c>
      <c r="T1369" s="148">
        <f>S1369*H1369</f>
        <v>0</v>
      </c>
      <c r="AR1369" s="149" t="s">
        <v>287</v>
      </c>
      <c r="AT1369" s="149" t="s">
        <v>189</v>
      </c>
      <c r="AU1369" s="149" t="s">
        <v>84</v>
      </c>
      <c r="AY1369" s="17" t="s">
        <v>187</v>
      </c>
      <c r="BE1369" s="150">
        <f>IF(N1369="základní",J1369,0)</f>
        <v>0</v>
      </c>
      <c r="BF1369" s="150">
        <f>IF(N1369="snížená",J1369,0)</f>
        <v>0</v>
      </c>
      <c r="BG1369" s="150">
        <f>IF(N1369="zákl. přenesená",J1369,0)</f>
        <v>0</v>
      </c>
      <c r="BH1369" s="150">
        <f>IF(N1369="sníž. přenesená",J1369,0)</f>
        <v>0</v>
      </c>
      <c r="BI1369" s="150">
        <f>IF(N1369="nulová",J1369,0)</f>
        <v>0</v>
      </c>
      <c r="BJ1369" s="17" t="s">
        <v>84</v>
      </c>
      <c r="BK1369" s="150">
        <f>ROUND(I1369*H1369,2)</f>
        <v>0</v>
      </c>
      <c r="BL1369" s="17" t="s">
        <v>287</v>
      </c>
      <c r="BM1369" s="149" t="s">
        <v>3233</v>
      </c>
    </row>
    <row r="1370" spans="2:65" s="1" customFormat="1" ht="49.15" customHeight="1">
      <c r="B1370" s="32"/>
      <c r="C1370" s="137" t="s">
        <v>1310</v>
      </c>
      <c r="D1370" s="137" t="s">
        <v>189</v>
      </c>
      <c r="E1370" s="138" t="s">
        <v>1311</v>
      </c>
      <c r="F1370" s="139" t="s">
        <v>1312</v>
      </c>
      <c r="G1370" s="140" t="s">
        <v>217</v>
      </c>
      <c r="H1370" s="141">
        <v>0.187</v>
      </c>
      <c r="I1370" s="142"/>
      <c r="J1370" s="143">
        <f>ROUND(I1370*H1370,2)</f>
        <v>0</v>
      </c>
      <c r="K1370" s="144"/>
      <c r="L1370" s="32"/>
      <c r="M1370" s="145" t="s">
        <v>1</v>
      </c>
      <c r="N1370" s="146" t="s">
        <v>39</v>
      </c>
      <c r="P1370" s="147">
        <f>O1370*H1370</f>
        <v>0</v>
      </c>
      <c r="Q1370" s="147">
        <v>0</v>
      </c>
      <c r="R1370" s="147">
        <f>Q1370*H1370</f>
        <v>0</v>
      </c>
      <c r="S1370" s="147">
        <v>0</v>
      </c>
      <c r="T1370" s="148">
        <f>S1370*H1370</f>
        <v>0</v>
      </c>
      <c r="AR1370" s="149" t="s">
        <v>287</v>
      </c>
      <c r="AT1370" s="149" t="s">
        <v>189</v>
      </c>
      <c r="AU1370" s="149" t="s">
        <v>84</v>
      </c>
      <c r="AY1370" s="17" t="s">
        <v>187</v>
      </c>
      <c r="BE1370" s="150">
        <f>IF(N1370="základní",J1370,0)</f>
        <v>0</v>
      </c>
      <c r="BF1370" s="150">
        <f>IF(N1370="snížená",J1370,0)</f>
        <v>0</v>
      </c>
      <c r="BG1370" s="150">
        <f>IF(N1370="zákl. přenesená",J1370,0)</f>
        <v>0</v>
      </c>
      <c r="BH1370" s="150">
        <f>IF(N1370="sníž. přenesená",J1370,0)</f>
        <v>0</v>
      </c>
      <c r="BI1370" s="150">
        <f>IF(N1370="nulová",J1370,0)</f>
        <v>0</v>
      </c>
      <c r="BJ1370" s="17" t="s">
        <v>84</v>
      </c>
      <c r="BK1370" s="150">
        <f>ROUND(I1370*H1370,2)</f>
        <v>0</v>
      </c>
      <c r="BL1370" s="17" t="s">
        <v>287</v>
      </c>
      <c r="BM1370" s="149" t="s">
        <v>3234</v>
      </c>
    </row>
    <row r="1371" spans="2:65" s="1" customFormat="1" ht="117">
      <c r="B1371" s="32"/>
      <c r="D1371" s="151" t="s">
        <v>195</v>
      </c>
      <c r="F1371" s="152" t="s">
        <v>1314</v>
      </c>
      <c r="I1371" s="153"/>
      <c r="L1371" s="32"/>
      <c r="M1371" s="154"/>
      <c r="T1371" s="56"/>
      <c r="AT1371" s="17" t="s">
        <v>195</v>
      </c>
      <c r="AU1371" s="17" t="s">
        <v>84</v>
      </c>
    </row>
    <row r="1372" spans="2:65" s="11" customFormat="1" ht="22.9" customHeight="1">
      <c r="B1372" s="125"/>
      <c r="D1372" s="126" t="s">
        <v>72</v>
      </c>
      <c r="E1372" s="135" t="s">
        <v>1315</v>
      </c>
      <c r="F1372" s="135" t="s">
        <v>1316</v>
      </c>
      <c r="I1372" s="128"/>
      <c r="J1372" s="136">
        <f>BK1372</f>
        <v>0</v>
      </c>
      <c r="L1372" s="125"/>
      <c r="M1372" s="130"/>
      <c r="P1372" s="131">
        <f>SUM(P1373:P1377)</f>
        <v>0</v>
      </c>
      <c r="R1372" s="131">
        <f>SUM(R1373:R1377)</f>
        <v>0</v>
      </c>
      <c r="T1372" s="132">
        <f>SUM(T1373:T1377)</f>
        <v>0</v>
      </c>
      <c r="AR1372" s="126" t="s">
        <v>84</v>
      </c>
      <c r="AT1372" s="133" t="s">
        <v>72</v>
      </c>
      <c r="AU1372" s="133" t="s">
        <v>80</v>
      </c>
      <c r="AY1372" s="126" t="s">
        <v>187</v>
      </c>
      <c r="BK1372" s="134">
        <f>SUM(BK1373:BK1377)</f>
        <v>0</v>
      </c>
    </row>
    <row r="1373" spans="2:65" s="1" customFormat="1" ht="24.2" customHeight="1">
      <c r="B1373" s="32"/>
      <c r="C1373" s="137" t="s">
        <v>1317</v>
      </c>
      <c r="D1373" s="137" t="s">
        <v>189</v>
      </c>
      <c r="E1373" s="138" t="s">
        <v>1318</v>
      </c>
      <c r="F1373" s="139" t="s">
        <v>1319</v>
      </c>
      <c r="G1373" s="140" t="s">
        <v>245</v>
      </c>
      <c r="H1373" s="141">
        <v>337</v>
      </c>
      <c r="I1373" s="142"/>
      <c r="J1373" s="143">
        <f>ROUND(I1373*H1373,2)</f>
        <v>0</v>
      </c>
      <c r="K1373" s="144"/>
      <c r="L1373" s="32"/>
      <c r="M1373" s="145" t="s">
        <v>1</v>
      </c>
      <c r="N1373" s="146" t="s">
        <v>39</v>
      </c>
      <c r="P1373" s="147">
        <f>O1373*H1373</f>
        <v>0</v>
      </c>
      <c r="Q1373" s="147">
        <v>0</v>
      </c>
      <c r="R1373" s="147">
        <f>Q1373*H1373</f>
        <v>0</v>
      </c>
      <c r="S1373" s="147">
        <v>0</v>
      </c>
      <c r="T1373" s="148">
        <f>S1373*H1373</f>
        <v>0</v>
      </c>
      <c r="AR1373" s="149" t="s">
        <v>287</v>
      </c>
      <c r="AT1373" s="149" t="s">
        <v>189</v>
      </c>
      <c r="AU1373" s="149" t="s">
        <v>84</v>
      </c>
      <c r="AY1373" s="17" t="s">
        <v>187</v>
      </c>
      <c r="BE1373" s="150">
        <f>IF(N1373="základní",J1373,0)</f>
        <v>0</v>
      </c>
      <c r="BF1373" s="150">
        <f>IF(N1373="snížená",J1373,0)</f>
        <v>0</v>
      </c>
      <c r="BG1373" s="150">
        <f>IF(N1373="zákl. přenesená",J1373,0)</f>
        <v>0</v>
      </c>
      <c r="BH1373" s="150">
        <f>IF(N1373="sníž. přenesená",J1373,0)</f>
        <v>0</v>
      </c>
      <c r="BI1373" s="150">
        <f>IF(N1373="nulová",J1373,0)</f>
        <v>0</v>
      </c>
      <c r="BJ1373" s="17" t="s">
        <v>84</v>
      </c>
      <c r="BK1373" s="150">
        <f>ROUND(I1373*H1373,2)</f>
        <v>0</v>
      </c>
      <c r="BL1373" s="17" t="s">
        <v>287</v>
      </c>
      <c r="BM1373" s="149" t="s">
        <v>3235</v>
      </c>
    </row>
    <row r="1374" spans="2:65" s="12" customFormat="1" ht="11.25">
      <c r="B1374" s="155"/>
      <c r="D1374" s="151" t="s">
        <v>197</v>
      </c>
      <c r="E1374" s="156" t="s">
        <v>1</v>
      </c>
      <c r="F1374" s="157" t="s">
        <v>379</v>
      </c>
      <c r="H1374" s="156" t="s">
        <v>1</v>
      </c>
      <c r="I1374" s="158"/>
      <c r="L1374" s="155"/>
      <c r="M1374" s="159"/>
      <c r="T1374" s="160"/>
      <c r="AT1374" s="156" t="s">
        <v>197</v>
      </c>
      <c r="AU1374" s="156" t="s">
        <v>84</v>
      </c>
      <c r="AV1374" s="12" t="s">
        <v>80</v>
      </c>
      <c r="AW1374" s="12" t="s">
        <v>30</v>
      </c>
      <c r="AX1374" s="12" t="s">
        <v>73</v>
      </c>
      <c r="AY1374" s="156" t="s">
        <v>187</v>
      </c>
    </row>
    <row r="1375" spans="2:65" s="12" customFormat="1" ht="11.25">
      <c r="B1375" s="155"/>
      <c r="D1375" s="151" t="s">
        <v>197</v>
      </c>
      <c r="E1375" s="156" t="s">
        <v>1</v>
      </c>
      <c r="F1375" s="157" t="s">
        <v>632</v>
      </c>
      <c r="H1375" s="156" t="s">
        <v>1</v>
      </c>
      <c r="I1375" s="158"/>
      <c r="L1375" s="155"/>
      <c r="M1375" s="159"/>
      <c r="T1375" s="160"/>
      <c r="AT1375" s="156" t="s">
        <v>197</v>
      </c>
      <c r="AU1375" s="156" t="s">
        <v>84</v>
      </c>
      <c r="AV1375" s="12" t="s">
        <v>80</v>
      </c>
      <c r="AW1375" s="12" t="s">
        <v>30</v>
      </c>
      <c r="AX1375" s="12" t="s">
        <v>73</v>
      </c>
      <c r="AY1375" s="156" t="s">
        <v>187</v>
      </c>
    </row>
    <row r="1376" spans="2:65" s="13" customFormat="1" ht="11.25">
      <c r="B1376" s="161"/>
      <c r="D1376" s="151" t="s">
        <v>197</v>
      </c>
      <c r="E1376" s="162" t="s">
        <v>1</v>
      </c>
      <c r="F1376" s="163" t="s">
        <v>1321</v>
      </c>
      <c r="H1376" s="164">
        <v>337</v>
      </c>
      <c r="I1376" s="165"/>
      <c r="L1376" s="161"/>
      <c r="M1376" s="166"/>
      <c r="T1376" s="167"/>
      <c r="AT1376" s="162" t="s">
        <v>197</v>
      </c>
      <c r="AU1376" s="162" t="s">
        <v>84</v>
      </c>
      <c r="AV1376" s="13" t="s">
        <v>84</v>
      </c>
      <c r="AW1376" s="13" t="s">
        <v>30</v>
      </c>
      <c r="AX1376" s="13" t="s">
        <v>73</v>
      </c>
      <c r="AY1376" s="162" t="s">
        <v>187</v>
      </c>
    </row>
    <row r="1377" spans="2:65" s="14" customFormat="1" ht="11.25">
      <c r="B1377" s="168"/>
      <c r="D1377" s="151" t="s">
        <v>197</v>
      </c>
      <c r="E1377" s="169" t="s">
        <v>1</v>
      </c>
      <c r="F1377" s="170" t="s">
        <v>202</v>
      </c>
      <c r="H1377" s="171">
        <v>337</v>
      </c>
      <c r="I1377" s="172"/>
      <c r="L1377" s="168"/>
      <c r="M1377" s="173"/>
      <c r="T1377" s="174"/>
      <c r="AT1377" s="169" t="s">
        <v>197</v>
      </c>
      <c r="AU1377" s="169" t="s">
        <v>84</v>
      </c>
      <c r="AV1377" s="14" t="s">
        <v>193</v>
      </c>
      <c r="AW1377" s="14" t="s">
        <v>30</v>
      </c>
      <c r="AX1377" s="14" t="s">
        <v>80</v>
      </c>
      <c r="AY1377" s="169" t="s">
        <v>187</v>
      </c>
    </row>
    <row r="1378" spans="2:65" s="11" customFormat="1" ht="22.9" customHeight="1">
      <c r="B1378" s="125"/>
      <c r="D1378" s="126" t="s">
        <v>72</v>
      </c>
      <c r="E1378" s="135" t="s">
        <v>1322</v>
      </c>
      <c r="F1378" s="135" t="s">
        <v>1323</v>
      </c>
      <c r="I1378" s="128"/>
      <c r="J1378" s="136">
        <f>BK1378</f>
        <v>0</v>
      </c>
      <c r="L1378" s="125"/>
      <c r="M1378" s="130"/>
      <c r="P1378" s="131">
        <f>SUM(P1379:P1389)</f>
        <v>0</v>
      </c>
      <c r="R1378" s="131">
        <f>SUM(R1379:R1389)</f>
        <v>0</v>
      </c>
      <c r="T1378" s="132">
        <f>SUM(T1379:T1389)</f>
        <v>0</v>
      </c>
      <c r="AR1378" s="126" t="s">
        <v>84</v>
      </c>
      <c r="AT1378" s="133" t="s">
        <v>72</v>
      </c>
      <c r="AU1378" s="133" t="s">
        <v>80</v>
      </c>
      <c r="AY1378" s="126" t="s">
        <v>187</v>
      </c>
      <c r="BK1378" s="134">
        <f>SUM(BK1379:BK1389)</f>
        <v>0</v>
      </c>
    </row>
    <row r="1379" spans="2:65" s="1" customFormat="1" ht="44.25" customHeight="1">
      <c r="B1379" s="32"/>
      <c r="C1379" s="137" t="s">
        <v>1324</v>
      </c>
      <c r="D1379" s="137" t="s">
        <v>189</v>
      </c>
      <c r="E1379" s="138" t="s">
        <v>1325</v>
      </c>
      <c r="F1379" s="139" t="s">
        <v>1326</v>
      </c>
      <c r="G1379" s="140" t="s">
        <v>245</v>
      </c>
      <c r="H1379" s="141">
        <v>382.38</v>
      </c>
      <c r="I1379" s="142"/>
      <c r="J1379" s="143">
        <f>ROUND(I1379*H1379,2)</f>
        <v>0</v>
      </c>
      <c r="K1379" s="144"/>
      <c r="L1379" s="32"/>
      <c r="M1379" s="145" t="s">
        <v>1</v>
      </c>
      <c r="N1379" s="146" t="s">
        <v>39</v>
      </c>
      <c r="P1379" s="147">
        <f>O1379*H1379</f>
        <v>0</v>
      </c>
      <c r="Q1379" s="147">
        <v>0</v>
      </c>
      <c r="R1379" s="147">
        <f>Q1379*H1379</f>
        <v>0</v>
      </c>
      <c r="S1379" s="147">
        <v>0</v>
      </c>
      <c r="T1379" s="148">
        <f>S1379*H1379</f>
        <v>0</v>
      </c>
      <c r="AR1379" s="149" t="s">
        <v>287</v>
      </c>
      <c r="AT1379" s="149" t="s">
        <v>189</v>
      </c>
      <c r="AU1379" s="149" t="s">
        <v>84</v>
      </c>
      <c r="AY1379" s="17" t="s">
        <v>187</v>
      </c>
      <c r="BE1379" s="150">
        <f>IF(N1379="základní",J1379,0)</f>
        <v>0</v>
      </c>
      <c r="BF1379" s="150">
        <f>IF(N1379="snížená",J1379,0)</f>
        <v>0</v>
      </c>
      <c r="BG1379" s="150">
        <f>IF(N1379="zákl. přenesená",J1379,0)</f>
        <v>0</v>
      </c>
      <c r="BH1379" s="150">
        <f>IF(N1379="sníž. přenesená",J1379,0)</f>
        <v>0</v>
      </c>
      <c r="BI1379" s="150">
        <f>IF(N1379="nulová",J1379,0)</f>
        <v>0</v>
      </c>
      <c r="BJ1379" s="17" t="s">
        <v>84</v>
      </c>
      <c r="BK1379" s="150">
        <f>ROUND(I1379*H1379,2)</f>
        <v>0</v>
      </c>
      <c r="BL1379" s="17" t="s">
        <v>287</v>
      </c>
      <c r="BM1379" s="149" t="s">
        <v>3236</v>
      </c>
    </row>
    <row r="1380" spans="2:65" s="1" customFormat="1" ht="24.2" customHeight="1">
      <c r="B1380" s="32"/>
      <c r="C1380" s="175" t="s">
        <v>1328</v>
      </c>
      <c r="D1380" s="175" t="s">
        <v>338</v>
      </c>
      <c r="E1380" s="176" t="s">
        <v>1329</v>
      </c>
      <c r="F1380" s="177" t="s">
        <v>1330</v>
      </c>
      <c r="G1380" s="178" t="s">
        <v>245</v>
      </c>
      <c r="H1380" s="179">
        <v>390.02800000000002</v>
      </c>
      <c r="I1380" s="180"/>
      <c r="J1380" s="181">
        <f>ROUND(I1380*H1380,2)</f>
        <v>0</v>
      </c>
      <c r="K1380" s="182"/>
      <c r="L1380" s="183"/>
      <c r="M1380" s="184" t="s">
        <v>1</v>
      </c>
      <c r="N1380" s="185" t="s">
        <v>39</v>
      </c>
      <c r="P1380" s="147">
        <f>O1380*H1380</f>
        <v>0</v>
      </c>
      <c r="Q1380" s="147">
        <v>0</v>
      </c>
      <c r="R1380" s="147">
        <f>Q1380*H1380</f>
        <v>0</v>
      </c>
      <c r="S1380" s="147">
        <v>0</v>
      </c>
      <c r="T1380" s="148">
        <f>S1380*H1380</f>
        <v>0</v>
      </c>
      <c r="AR1380" s="149" t="s">
        <v>388</v>
      </c>
      <c r="AT1380" s="149" t="s">
        <v>338</v>
      </c>
      <c r="AU1380" s="149" t="s">
        <v>84</v>
      </c>
      <c r="AY1380" s="17" t="s">
        <v>187</v>
      </c>
      <c r="BE1380" s="150">
        <f>IF(N1380="základní",J1380,0)</f>
        <v>0</v>
      </c>
      <c r="BF1380" s="150">
        <f>IF(N1380="snížená",J1380,0)</f>
        <v>0</v>
      </c>
      <c r="BG1380" s="150">
        <f>IF(N1380="zákl. přenesená",J1380,0)</f>
        <v>0</v>
      </c>
      <c r="BH1380" s="150">
        <f>IF(N1380="sníž. přenesená",J1380,0)</f>
        <v>0</v>
      </c>
      <c r="BI1380" s="150">
        <f>IF(N1380="nulová",J1380,0)</f>
        <v>0</v>
      </c>
      <c r="BJ1380" s="17" t="s">
        <v>84</v>
      </c>
      <c r="BK1380" s="150">
        <f>ROUND(I1380*H1380,2)</f>
        <v>0</v>
      </c>
      <c r="BL1380" s="17" t="s">
        <v>287</v>
      </c>
      <c r="BM1380" s="149" t="s">
        <v>3237</v>
      </c>
    </row>
    <row r="1381" spans="2:65" s="13" customFormat="1" ht="11.25">
      <c r="B1381" s="161"/>
      <c r="D1381" s="151" t="s">
        <v>197</v>
      </c>
      <c r="E1381" s="162" t="s">
        <v>1</v>
      </c>
      <c r="F1381" s="163" t="s">
        <v>1332</v>
      </c>
      <c r="H1381" s="164">
        <v>390.02800000000002</v>
      </c>
      <c r="I1381" s="165"/>
      <c r="L1381" s="161"/>
      <c r="M1381" s="166"/>
      <c r="T1381" s="167"/>
      <c r="AT1381" s="162" t="s">
        <v>197</v>
      </c>
      <c r="AU1381" s="162" t="s">
        <v>84</v>
      </c>
      <c r="AV1381" s="13" t="s">
        <v>84</v>
      </c>
      <c r="AW1381" s="13" t="s">
        <v>30</v>
      </c>
      <c r="AX1381" s="13" t="s">
        <v>73</v>
      </c>
      <c r="AY1381" s="162" t="s">
        <v>187</v>
      </c>
    </row>
    <row r="1382" spans="2:65" s="14" customFormat="1" ht="11.25">
      <c r="B1382" s="168"/>
      <c r="D1382" s="151" t="s">
        <v>197</v>
      </c>
      <c r="E1382" s="169" t="s">
        <v>1</v>
      </c>
      <c r="F1382" s="170" t="s">
        <v>202</v>
      </c>
      <c r="H1382" s="171">
        <v>390.02800000000002</v>
      </c>
      <c r="I1382" s="172"/>
      <c r="L1382" s="168"/>
      <c r="M1382" s="173"/>
      <c r="T1382" s="174"/>
      <c r="AT1382" s="169" t="s">
        <v>197</v>
      </c>
      <c r="AU1382" s="169" t="s">
        <v>84</v>
      </c>
      <c r="AV1382" s="14" t="s">
        <v>193</v>
      </c>
      <c r="AW1382" s="14" t="s">
        <v>30</v>
      </c>
      <c r="AX1382" s="14" t="s">
        <v>80</v>
      </c>
      <c r="AY1382" s="169" t="s">
        <v>187</v>
      </c>
    </row>
    <row r="1383" spans="2:65" s="1" customFormat="1" ht="37.9" customHeight="1">
      <c r="B1383" s="32"/>
      <c r="C1383" s="137" t="s">
        <v>1333</v>
      </c>
      <c r="D1383" s="137" t="s">
        <v>189</v>
      </c>
      <c r="E1383" s="138" t="s">
        <v>1334</v>
      </c>
      <c r="F1383" s="139" t="s">
        <v>1335</v>
      </c>
      <c r="G1383" s="140" t="s">
        <v>245</v>
      </c>
      <c r="H1383" s="141">
        <v>5.0999999999999996</v>
      </c>
      <c r="I1383" s="142"/>
      <c r="J1383" s="143">
        <f>ROUND(I1383*H1383,2)</f>
        <v>0</v>
      </c>
      <c r="K1383" s="144"/>
      <c r="L1383" s="32"/>
      <c r="M1383" s="145" t="s">
        <v>1</v>
      </c>
      <c r="N1383" s="146" t="s">
        <v>39</v>
      </c>
      <c r="P1383" s="147">
        <f>O1383*H1383</f>
        <v>0</v>
      </c>
      <c r="Q1383" s="147">
        <v>0</v>
      </c>
      <c r="R1383" s="147">
        <f>Q1383*H1383</f>
        <v>0</v>
      </c>
      <c r="S1383" s="147">
        <v>0</v>
      </c>
      <c r="T1383" s="148">
        <f>S1383*H1383</f>
        <v>0</v>
      </c>
      <c r="AR1383" s="149" t="s">
        <v>287</v>
      </c>
      <c r="AT1383" s="149" t="s">
        <v>189</v>
      </c>
      <c r="AU1383" s="149" t="s">
        <v>84</v>
      </c>
      <c r="AY1383" s="17" t="s">
        <v>187</v>
      </c>
      <c r="BE1383" s="150">
        <f>IF(N1383="základní",J1383,0)</f>
        <v>0</v>
      </c>
      <c r="BF1383" s="150">
        <f>IF(N1383="snížená",J1383,0)</f>
        <v>0</v>
      </c>
      <c r="BG1383" s="150">
        <f>IF(N1383="zákl. přenesená",J1383,0)</f>
        <v>0</v>
      </c>
      <c r="BH1383" s="150">
        <f>IF(N1383="sníž. přenesená",J1383,0)</f>
        <v>0</v>
      </c>
      <c r="BI1383" s="150">
        <f>IF(N1383="nulová",J1383,0)</f>
        <v>0</v>
      </c>
      <c r="BJ1383" s="17" t="s">
        <v>84</v>
      </c>
      <c r="BK1383" s="150">
        <f>ROUND(I1383*H1383,2)</f>
        <v>0</v>
      </c>
      <c r="BL1383" s="17" t="s">
        <v>287</v>
      </c>
      <c r="BM1383" s="149" t="s">
        <v>3238</v>
      </c>
    </row>
    <row r="1384" spans="2:65" s="1" customFormat="1" ht="39">
      <c r="B1384" s="32"/>
      <c r="D1384" s="151" t="s">
        <v>195</v>
      </c>
      <c r="F1384" s="152" t="s">
        <v>1337</v>
      </c>
      <c r="I1384" s="153"/>
      <c r="L1384" s="32"/>
      <c r="M1384" s="154"/>
      <c r="T1384" s="56"/>
      <c r="AT1384" s="17" t="s">
        <v>195</v>
      </c>
      <c r="AU1384" s="17" t="s">
        <v>84</v>
      </c>
    </row>
    <row r="1385" spans="2:65" s="1" customFormat="1" ht="24.2" customHeight="1">
      <c r="B1385" s="32"/>
      <c r="C1385" s="175" t="s">
        <v>1338</v>
      </c>
      <c r="D1385" s="175" t="s">
        <v>338</v>
      </c>
      <c r="E1385" s="176" t="s">
        <v>1339</v>
      </c>
      <c r="F1385" s="177" t="s">
        <v>1340</v>
      </c>
      <c r="G1385" s="178" t="s">
        <v>245</v>
      </c>
      <c r="H1385" s="179">
        <v>5.202</v>
      </c>
      <c r="I1385" s="180"/>
      <c r="J1385" s="181">
        <f>ROUND(I1385*H1385,2)</f>
        <v>0</v>
      </c>
      <c r="K1385" s="182"/>
      <c r="L1385" s="183"/>
      <c r="M1385" s="184" t="s">
        <v>1</v>
      </c>
      <c r="N1385" s="185" t="s">
        <v>39</v>
      </c>
      <c r="P1385" s="147">
        <f>O1385*H1385</f>
        <v>0</v>
      </c>
      <c r="Q1385" s="147">
        <v>0</v>
      </c>
      <c r="R1385" s="147">
        <f>Q1385*H1385</f>
        <v>0</v>
      </c>
      <c r="S1385" s="147">
        <v>0</v>
      </c>
      <c r="T1385" s="148">
        <f>S1385*H1385</f>
        <v>0</v>
      </c>
      <c r="AR1385" s="149" t="s">
        <v>388</v>
      </c>
      <c r="AT1385" s="149" t="s">
        <v>338</v>
      </c>
      <c r="AU1385" s="149" t="s">
        <v>84</v>
      </c>
      <c r="AY1385" s="17" t="s">
        <v>187</v>
      </c>
      <c r="BE1385" s="150">
        <f>IF(N1385="základní",J1385,0)</f>
        <v>0</v>
      </c>
      <c r="BF1385" s="150">
        <f>IF(N1385="snížená",J1385,0)</f>
        <v>0</v>
      </c>
      <c r="BG1385" s="150">
        <f>IF(N1385="zákl. přenesená",J1385,0)</f>
        <v>0</v>
      </c>
      <c r="BH1385" s="150">
        <f>IF(N1385="sníž. přenesená",J1385,0)</f>
        <v>0</v>
      </c>
      <c r="BI1385" s="150">
        <f>IF(N1385="nulová",J1385,0)</f>
        <v>0</v>
      </c>
      <c r="BJ1385" s="17" t="s">
        <v>84</v>
      </c>
      <c r="BK1385" s="150">
        <f>ROUND(I1385*H1385,2)</f>
        <v>0</v>
      </c>
      <c r="BL1385" s="17" t="s">
        <v>287</v>
      </c>
      <c r="BM1385" s="149" t="s">
        <v>3239</v>
      </c>
    </row>
    <row r="1386" spans="2:65" s="13" customFormat="1" ht="11.25">
      <c r="B1386" s="161"/>
      <c r="D1386" s="151" t="s">
        <v>197</v>
      </c>
      <c r="E1386" s="162" t="s">
        <v>1</v>
      </c>
      <c r="F1386" s="163" t="s">
        <v>1342</v>
      </c>
      <c r="H1386" s="164">
        <v>5.202</v>
      </c>
      <c r="I1386" s="165"/>
      <c r="L1386" s="161"/>
      <c r="M1386" s="166"/>
      <c r="T1386" s="167"/>
      <c r="AT1386" s="162" t="s">
        <v>197</v>
      </c>
      <c r="AU1386" s="162" t="s">
        <v>84</v>
      </c>
      <c r="AV1386" s="13" t="s">
        <v>84</v>
      </c>
      <c r="AW1386" s="13" t="s">
        <v>30</v>
      </c>
      <c r="AX1386" s="13" t="s">
        <v>73</v>
      </c>
      <c r="AY1386" s="162" t="s">
        <v>187</v>
      </c>
    </row>
    <row r="1387" spans="2:65" s="14" customFormat="1" ht="11.25">
      <c r="B1387" s="168"/>
      <c r="D1387" s="151" t="s">
        <v>197</v>
      </c>
      <c r="E1387" s="169" t="s">
        <v>1</v>
      </c>
      <c r="F1387" s="170" t="s">
        <v>202</v>
      </c>
      <c r="H1387" s="171">
        <v>5.202</v>
      </c>
      <c r="I1387" s="172"/>
      <c r="L1387" s="168"/>
      <c r="M1387" s="173"/>
      <c r="T1387" s="174"/>
      <c r="AT1387" s="169" t="s">
        <v>197</v>
      </c>
      <c r="AU1387" s="169" t="s">
        <v>84</v>
      </c>
      <c r="AV1387" s="14" t="s">
        <v>193</v>
      </c>
      <c r="AW1387" s="14" t="s">
        <v>30</v>
      </c>
      <c r="AX1387" s="14" t="s">
        <v>80</v>
      </c>
      <c r="AY1387" s="169" t="s">
        <v>187</v>
      </c>
    </row>
    <row r="1388" spans="2:65" s="1" customFormat="1" ht="44.25" customHeight="1">
      <c r="B1388" s="32"/>
      <c r="C1388" s="137" t="s">
        <v>1343</v>
      </c>
      <c r="D1388" s="137" t="s">
        <v>189</v>
      </c>
      <c r="E1388" s="138" t="s">
        <v>1344</v>
      </c>
      <c r="F1388" s="139" t="s">
        <v>1345</v>
      </c>
      <c r="G1388" s="140" t="s">
        <v>217</v>
      </c>
      <c r="H1388" s="141">
        <v>1.653</v>
      </c>
      <c r="I1388" s="142"/>
      <c r="J1388" s="143">
        <f>ROUND(I1388*H1388,2)</f>
        <v>0</v>
      </c>
      <c r="K1388" s="144"/>
      <c r="L1388" s="32"/>
      <c r="M1388" s="145" t="s">
        <v>1</v>
      </c>
      <c r="N1388" s="146" t="s">
        <v>39</v>
      </c>
      <c r="P1388" s="147">
        <f>O1388*H1388</f>
        <v>0</v>
      </c>
      <c r="Q1388" s="147">
        <v>0</v>
      </c>
      <c r="R1388" s="147">
        <f>Q1388*H1388</f>
        <v>0</v>
      </c>
      <c r="S1388" s="147">
        <v>0</v>
      </c>
      <c r="T1388" s="148">
        <f>S1388*H1388</f>
        <v>0</v>
      </c>
      <c r="AR1388" s="149" t="s">
        <v>287</v>
      </c>
      <c r="AT1388" s="149" t="s">
        <v>189</v>
      </c>
      <c r="AU1388" s="149" t="s">
        <v>84</v>
      </c>
      <c r="AY1388" s="17" t="s">
        <v>187</v>
      </c>
      <c r="BE1388" s="150">
        <f>IF(N1388="základní",J1388,0)</f>
        <v>0</v>
      </c>
      <c r="BF1388" s="150">
        <f>IF(N1388="snížená",J1388,0)</f>
        <v>0</v>
      </c>
      <c r="BG1388" s="150">
        <f>IF(N1388="zákl. přenesená",J1388,0)</f>
        <v>0</v>
      </c>
      <c r="BH1388" s="150">
        <f>IF(N1388="sníž. přenesená",J1388,0)</f>
        <v>0</v>
      </c>
      <c r="BI1388" s="150">
        <f>IF(N1388="nulová",J1388,0)</f>
        <v>0</v>
      </c>
      <c r="BJ1388" s="17" t="s">
        <v>84</v>
      </c>
      <c r="BK1388" s="150">
        <f>ROUND(I1388*H1388,2)</f>
        <v>0</v>
      </c>
      <c r="BL1388" s="17" t="s">
        <v>287</v>
      </c>
      <c r="BM1388" s="149" t="s">
        <v>3240</v>
      </c>
    </row>
    <row r="1389" spans="2:65" s="1" customFormat="1" ht="117">
      <c r="B1389" s="32"/>
      <c r="D1389" s="151" t="s">
        <v>195</v>
      </c>
      <c r="F1389" s="152" t="s">
        <v>1347</v>
      </c>
      <c r="I1389" s="153"/>
      <c r="L1389" s="32"/>
      <c r="M1389" s="154"/>
      <c r="T1389" s="56"/>
      <c r="AT1389" s="17" t="s">
        <v>195</v>
      </c>
      <c r="AU1389" s="17" t="s">
        <v>84</v>
      </c>
    </row>
    <row r="1390" spans="2:65" s="11" customFormat="1" ht="22.9" customHeight="1">
      <c r="B1390" s="125"/>
      <c r="D1390" s="126" t="s">
        <v>72</v>
      </c>
      <c r="E1390" s="135" t="s">
        <v>1348</v>
      </c>
      <c r="F1390" s="135" t="s">
        <v>1349</v>
      </c>
      <c r="I1390" s="128"/>
      <c r="J1390" s="136">
        <f>BK1390</f>
        <v>0</v>
      </c>
      <c r="L1390" s="125"/>
      <c r="M1390" s="130"/>
      <c r="P1390" s="131">
        <f>P1391</f>
        <v>0</v>
      </c>
      <c r="R1390" s="131">
        <f>R1391</f>
        <v>0</v>
      </c>
      <c r="T1390" s="132">
        <f>T1391</f>
        <v>0</v>
      </c>
      <c r="AR1390" s="126" t="s">
        <v>84</v>
      </c>
      <c r="AT1390" s="133" t="s">
        <v>72</v>
      </c>
      <c r="AU1390" s="133" t="s">
        <v>80</v>
      </c>
      <c r="AY1390" s="126" t="s">
        <v>187</v>
      </c>
      <c r="BK1390" s="134">
        <f>BK1391</f>
        <v>0</v>
      </c>
    </row>
    <row r="1391" spans="2:65" s="1" customFormat="1" ht="24.2" customHeight="1">
      <c r="B1391" s="32"/>
      <c r="C1391" s="137" t="s">
        <v>1350</v>
      </c>
      <c r="D1391" s="137" t="s">
        <v>189</v>
      </c>
      <c r="E1391" s="138" t="s">
        <v>1351</v>
      </c>
      <c r="F1391" s="139" t="s">
        <v>1352</v>
      </c>
      <c r="G1391" s="140" t="s">
        <v>1353</v>
      </c>
      <c r="H1391" s="141">
        <v>1</v>
      </c>
      <c r="I1391" s="142"/>
      <c r="J1391" s="143">
        <f>ROUND(I1391*H1391,2)</f>
        <v>0</v>
      </c>
      <c r="K1391" s="144"/>
      <c r="L1391" s="32"/>
      <c r="M1391" s="145" t="s">
        <v>1</v>
      </c>
      <c r="N1391" s="146" t="s">
        <v>39</v>
      </c>
      <c r="P1391" s="147">
        <f>O1391*H1391</f>
        <v>0</v>
      </c>
      <c r="Q1391" s="147">
        <v>0</v>
      </c>
      <c r="R1391" s="147">
        <f>Q1391*H1391</f>
        <v>0</v>
      </c>
      <c r="S1391" s="147">
        <v>0</v>
      </c>
      <c r="T1391" s="148">
        <f>S1391*H1391</f>
        <v>0</v>
      </c>
      <c r="AR1391" s="149" t="s">
        <v>287</v>
      </c>
      <c r="AT1391" s="149" t="s">
        <v>189</v>
      </c>
      <c r="AU1391" s="149" t="s">
        <v>84</v>
      </c>
      <c r="AY1391" s="17" t="s">
        <v>187</v>
      </c>
      <c r="BE1391" s="150">
        <f>IF(N1391="základní",J1391,0)</f>
        <v>0</v>
      </c>
      <c r="BF1391" s="150">
        <f>IF(N1391="snížená",J1391,0)</f>
        <v>0</v>
      </c>
      <c r="BG1391" s="150">
        <f>IF(N1391="zákl. přenesená",J1391,0)</f>
        <v>0</v>
      </c>
      <c r="BH1391" s="150">
        <f>IF(N1391="sníž. přenesená",J1391,0)</f>
        <v>0</v>
      </c>
      <c r="BI1391" s="150">
        <f>IF(N1391="nulová",J1391,0)</f>
        <v>0</v>
      </c>
      <c r="BJ1391" s="17" t="s">
        <v>84</v>
      </c>
      <c r="BK1391" s="150">
        <f>ROUND(I1391*H1391,2)</f>
        <v>0</v>
      </c>
      <c r="BL1391" s="17" t="s">
        <v>287</v>
      </c>
      <c r="BM1391" s="149" t="s">
        <v>3241</v>
      </c>
    </row>
    <row r="1392" spans="2:65" s="11" customFormat="1" ht="22.9" customHeight="1">
      <c r="B1392" s="125"/>
      <c r="D1392" s="126" t="s">
        <v>72</v>
      </c>
      <c r="E1392" s="135" t="s">
        <v>1355</v>
      </c>
      <c r="F1392" s="135" t="s">
        <v>1356</v>
      </c>
      <c r="I1392" s="128"/>
      <c r="J1392" s="136">
        <f>BK1392</f>
        <v>0</v>
      </c>
      <c r="L1392" s="125"/>
      <c r="M1392" s="130"/>
      <c r="P1392" s="131">
        <f>SUM(P1393:P1557)</f>
        <v>0</v>
      </c>
      <c r="R1392" s="131">
        <f>SUM(R1393:R1557)</f>
        <v>0</v>
      </c>
      <c r="T1392" s="132">
        <f>SUM(T1393:T1557)</f>
        <v>0</v>
      </c>
      <c r="AR1392" s="126" t="s">
        <v>84</v>
      </c>
      <c r="AT1392" s="133" t="s">
        <v>72</v>
      </c>
      <c r="AU1392" s="133" t="s">
        <v>80</v>
      </c>
      <c r="AY1392" s="126" t="s">
        <v>187</v>
      </c>
      <c r="BK1392" s="134">
        <f>SUM(BK1393:BK1557)</f>
        <v>0</v>
      </c>
    </row>
    <row r="1393" spans="2:65" s="1" customFormat="1" ht="44.25" customHeight="1">
      <c r="B1393" s="32"/>
      <c r="C1393" s="137" t="s">
        <v>1357</v>
      </c>
      <c r="D1393" s="137" t="s">
        <v>189</v>
      </c>
      <c r="E1393" s="138" t="s">
        <v>1358</v>
      </c>
      <c r="F1393" s="139" t="s">
        <v>1359</v>
      </c>
      <c r="G1393" s="140" t="s">
        <v>192</v>
      </c>
      <c r="H1393" s="141">
        <v>21.596</v>
      </c>
      <c r="I1393" s="142"/>
      <c r="J1393" s="143">
        <f>ROUND(I1393*H1393,2)</f>
        <v>0</v>
      </c>
      <c r="K1393" s="144"/>
      <c r="L1393" s="32"/>
      <c r="M1393" s="145" t="s">
        <v>1</v>
      </c>
      <c r="N1393" s="146" t="s">
        <v>39</v>
      </c>
      <c r="P1393" s="147">
        <f>O1393*H1393</f>
        <v>0</v>
      </c>
      <c r="Q1393" s="147">
        <v>0</v>
      </c>
      <c r="R1393" s="147">
        <f>Q1393*H1393</f>
        <v>0</v>
      </c>
      <c r="S1393" s="147">
        <v>0</v>
      </c>
      <c r="T1393" s="148">
        <f>S1393*H1393</f>
        <v>0</v>
      </c>
      <c r="AR1393" s="149" t="s">
        <v>287</v>
      </c>
      <c r="AT1393" s="149" t="s">
        <v>189</v>
      </c>
      <c r="AU1393" s="149" t="s">
        <v>84</v>
      </c>
      <c r="AY1393" s="17" t="s">
        <v>187</v>
      </c>
      <c r="BE1393" s="150">
        <f>IF(N1393="základní",J1393,0)</f>
        <v>0</v>
      </c>
      <c r="BF1393" s="150">
        <f>IF(N1393="snížená",J1393,0)</f>
        <v>0</v>
      </c>
      <c r="BG1393" s="150">
        <f>IF(N1393="zákl. přenesená",J1393,0)</f>
        <v>0</v>
      </c>
      <c r="BH1393" s="150">
        <f>IF(N1393="sníž. přenesená",J1393,0)</f>
        <v>0</v>
      </c>
      <c r="BI1393" s="150">
        <f>IF(N1393="nulová",J1393,0)</f>
        <v>0</v>
      </c>
      <c r="BJ1393" s="17" t="s">
        <v>84</v>
      </c>
      <c r="BK1393" s="150">
        <f>ROUND(I1393*H1393,2)</f>
        <v>0</v>
      </c>
      <c r="BL1393" s="17" t="s">
        <v>287</v>
      </c>
      <c r="BM1393" s="149" t="s">
        <v>3242</v>
      </c>
    </row>
    <row r="1394" spans="2:65" s="1" customFormat="1" ht="126.75">
      <c r="B1394" s="32"/>
      <c r="D1394" s="151" t="s">
        <v>195</v>
      </c>
      <c r="F1394" s="152" t="s">
        <v>1361</v>
      </c>
      <c r="I1394" s="153"/>
      <c r="L1394" s="32"/>
      <c r="M1394" s="154"/>
      <c r="T1394" s="56"/>
      <c r="AT1394" s="17" t="s">
        <v>195</v>
      </c>
      <c r="AU1394" s="17" t="s">
        <v>84</v>
      </c>
    </row>
    <row r="1395" spans="2:65" s="12" customFormat="1" ht="11.25">
      <c r="B1395" s="155"/>
      <c r="D1395" s="151" t="s">
        <v>197</v>
      </c>
      <c r="E1395" s="156" t="s">
        <v>1</v>
      </c>
      <c r="F1395" s="157" t="s">
        <v>207</v>
      </c>
      <c r="H1395" s="156" t="s">
        <v>1</v>
      </c>
      <c r="I1395" s="158"/>
      <c r="L1395" s="155"/>
      <c r="M1395" s="159"/>
      <c r="T1395" s="160"/>
      <c r="AT1395" s="156" t="s">
        <v>197</v>
      </c>
      <c r="AU1395" s="156" t="s">
        <v>84</v>
      </c>
      <c r="AV1395" s="12" t="s">
        <v>80</v>
      </c>
      <c r="AW1395" s="12" t="s">
        <v>30</v>
      </c>
      <c r="AX1395" s="12" t="s">
        <v>73</v>
      </c>
      <c r="AY1395" s="156" t="s">
        <v>187</v>
      </c>
    </row>
    <row r="1396" spans="2:65" s="13" customFormat="1" ht="11.25">
      <c r="B1396" s="161"/>
      <c r="D1396" s="151" t="s">
        <v>197</v>
      </c>
      <c r="E1396" s="162" t="s">
        <v>1</v>
      </c>
      <c r="F1396" s="163" t="s">
        <v>1362</v>
      </c>
      <c r="H1396" s="164">
        <v>0.31</v>
      </c>
      <c r="I1396" s="165"/>
      <c r="L1396" s="161"/>
      <c r="M1396" s="166"/>
      <c r="T1396" s="167"/>
      <c r="AT1396" s="162" t="s">
        <v>197</v>
      </c>
      <c r="AU1396" s="162" t="s">
        <v>84</v>
      </c>
      <c r="AV1396" s="13" t="s">
        <v>84</v>
      </c>
      <c r="AW1396" s="13" t="s">
        <v>30</v>
      </c>
      <c r="AX1396" s="13" t="s">
        <v>73</v>
      </c>
      <c r="AY1396" s="162" t="s">
        <v>187</v>
      </c>
    </row>
    <row r="1397" spans="2:65" s="13" customFormat="1" ht="11.25">
      <c r="B1397" s="161"/>
      <c r="D1397" s="151" t="s">
        <v>197</v>
      </c>
      <c r="E1397" s="162" t="s">
        <v>1</v>
      </c>
      <c r="F1397" s="163" t="s">
        <v>1363</v>
      </c>
      <c r="H1397" s="164">
        <v>11.247999999999999</v>
      </c>
      <c r="I1397" s="165"/>
      <c r="L1397" s="161"/>
      <c r="M1397" s="166"/>
      <c r="T1397" s="167"/>
      <c r="AT1397" s="162" t="s">
        <v>197</v>
      </c>
      <c r="AU1397" s="162" t="s">
        <v>84</v>
      </c>
      <c r="AV1397" s="13" t="s">
        <v>84</v>
      </c>
      <c r="AW1397" s="13" t="s">
        <v>30</v>
      </c>
      <c r="AX1397" s="13" t="s">
        <v>73</v>
      </c>
      <c r="AY1397" s="162" t="s">
        <v>187</v>
      </c>
    </row>
    <row r="1398" spans="2:65" s="13" customFormat="1" ht="11.25">
      <c r="B1398" s="161"/>
      <c r="D1398" s="151" t="s">
        <v>197</v>
      </c>
      <c r="E1398" s="162" t="s">
        <v>1</v>
      </c>
      <c r="F1398" s="163" t="s">
        <v>1364</v>
      </c>
      <c r="H1398" s="164">
        <v>0.66</v>
      </c>
      <c r="I1398" s="165"/>
      <c r="L1398" s="161"/>
      <c r="M1398" s="166"/>
      <c r="T1398" s="167"/>
      <c r="AT1398" s="162" t="s">
        <v>197</v>
      </c>
      <c r="AU1398" s="162" t="s">
        <v>84</v>
      </c>
      <c r="AV1398" s="13" t="s">
        <v>84</v>
      </c>
      <c r="AW1398" s="13" t="s">
        <v>30</v>
      </c>
      <c r="AX1398" s="13" t="s">
        <v>73</v>
      </c>
      <c r="AY1398" s="162" t="s">
        <v>187</v>
      </c>
    </row>
    <row r="1399" spans="2:65" s="13" customFormat="1" ht="11.25">
      <c r="B1399" s="161"/>
      <c r="D1399" s="151" t="s">
        <v>197</v>
      </c>
      <c r="E1399" s="162" t="s">
        <v>1</v>
      </c>
      <c r="F1399" s="163" t="s">
        <v>1365</v>
      </c>
      <c r="H1399" s="164">
        <v>9.3780000000000001</v>
      </c>
      <c r="I1399" s="165"/>
      <c r="L1399" s="161"/>
      <c r="M1399" s="166"/>
      <c r="T1399" s="167"/>
      <c r="AT1399" s="162" t="s">
        <v>197</v>
      </c>
      <c r="AU1399" s="162" t="s">
        <v>84</v>
      </c>
      <c r="AV1399" s="13" t="s">
        <v>84</v>
      </c>
      <c r="AW1399" s="13" t="s">
        <v>30</v>
      </c>
      <c r="AX1399" s="13" t="s">
        <v>73</v>
      </c>
      <c r="AY1399" s="162" t="s">
        <v>187</v>
      </c>
    </row>
    <row r="1400" spans="2:65" s="14" customFormat="1" ht="11.25">
      <c r="B1400" s="168"/>
      <c r="D1400" s="151" t="s">
        <v>197</v>
      </c>
      <c r="E1400" s="169" t="s">
        <v>1</v>
      </c>
      <c r="F1400" s="170" t="s">
        <v>202</v>
      </c>
      <c r="H1400" s="171">
        <v>21.596</v>
      </c>
      <c r="I1400" s="172"/>
      <c r="L1400" s="168"/>
      <c r="M1400" s="173"/>
      <c r="T1400" s="174"/>
      <c r="AT1400" s="169" t="s">
        <v>197</v>
      </c>
      <c r="AU1400" s="169" t="s">
        <v>84</v>
      </c>
      <c r="AV1400" s="14" t="s">
        <v>193</v>
      </c>
      <c r="AW1400" s="14" t="s">
        <v>30</v>
      </c>
      <c r="AX1400" s="14" t="s">
        <v>80</v>
      </c>
      <c r="AY1400" s="169" t="s">
        <v>187</v>
      </c>
    </row>
    <row r="1401" spans="2:65" s="1" customFormat="1" ht="37.9" customHeight="1">
      <c r="B1401" s="32"/>
      <c r="C1401" s="137" t="s">
        <v>1366</v>
      </c>
      <c r="D1401" s="137" t="s">
        <v>189</v>
      </c>
      <c r="E1401" s="138" t="s">
        <v>1367</v>
      </c>
      <c r="F1401" s="139" t="s">
        <v>1368</v>
      </c>
      <c r="G1401" s="140" t="s">
        <v>1369</v>
      </c>
      <c r="H1401" s="141">
        <v>150</v>
      </c>
      <c r="I1401" s="142"/>
      <c r="J1401" s="143">
        <f>ROUND(I1401*H1401,2)</f>
        <v>0</v>
      </c>
      <c r="K1401" s="144"/>
      <c r="L1401" s="32"/>
      <c r="M1401" s="145" t="s">
        <v>1</v>
      </c>
      <c r="N1401" s="146" t="s">
        <v>39</v>
      </c>
      <c r="P1401" s="147">
        <f>O1401*H1401</f>
        <v>0</v>
      </c>
      <c r="Q1401" s="147">
        <v>0</v>
      </c>
      <c r="R1401" s="147">
        <f>Q1401*H1401</f>
        <v>0</v>
      </c>
      <c r="S1401" s="147">
        <v>0</v>
      </c>
      <c r="T1401" s="148">
        <f>S1401*H1401</f>
        <v>0</v>
      </c>
      <c r="AR1401" s="149" t="s">
        <v>287</v>
      </c>
      <c r="AT1401" s="149" t="s">
        <v>189</v>
      </c>
      <c r="AU1401" s="149" t="s">
        <v>84</v>
      </c>
      <c r="AY1401" s="17" t="s">
        <v>187</v>
      </c>
      <c r="BE1401" s="150">
        <f>IF(N1401="základní",J1401,0)</f>
        <v>0</v>
      </c>
      <c r="BF1401" s="150">
        <f>IF(N1401="snížená",J1401,0)</f>
        <v>0</v>
      </c>
      <c r="BG1401" s="150">
        <f>IF(N1401="zákl. přenesená",J1401,0)</f>
        <v>0</v>
      </c>
      <c r="BH1401" s="150">
        <f>IF(N1401="sníž. přenesená",J1401,0)</f>
        <v>0</v>
      </c>
      <c r="BI1401" s="150">
        <f>IF(N1401="nulová",J1401,0)</f>
        <v>0</v>
      </c>
      <c r="BJ1401" s="17" t="s">
        <v>84</v>
      </c>
      <c r="BK1401" s="150">
        <f>ROUND(I1401*H1401,2)</f>
        <v>0</v>
      </c>
      <c r="BL1401" s="17" t="s">
        <v>287</v>
      </c>
      <c r="BM1401" s="149" t="s">
        <v>3243</v>
      </c>
    </row>
    <row r="1402" spans="2:65" s="1" customFormat="1" ht="126.75">
      <c r="B1402" s="32"/>
      <c r="D1402" s="151" t="s">
        <v>195</v>
      </c>
      <c r="F1402" s="152" t="s">
        <v>1361</v>
      </c>
      <c r="I1402" s="153"/>
      <c r="L1402" s="32"/>
      <c r="M1402" s="154"/>
      <c r="T1402" s="56"/>
      <c r="AT1402" s="17" t="s">
        <v>195</v>
      </c>
      <c r="AU1402" s="17" t="s">
        <v>84</v>
      </c>
    </row>
    <row r="1403" spans="2:65" s="12" customFormat="1" ht="11.25">
      <c r="B1403" s="155"/>
      <c r="D1403" s="151" t="s">
        <v>197</v>
      </c>
      <c r="E1403" s="156" t="s">
        <v>1</v>
      </c>
      <c r="F1403" s="157" t="s">
        <v>207</v>
      </c>
      <c r="H1403" s="156" t="s">
        <v>1</v>
      </c>
      <c r="I1403" s="158"/>
      <c r="L1403" s="155"/>
      <c r="M1403" s="159"/>
      <c r="T1403" s="160"/>
      <c r="AT1403" s="156" t="s">
        <v>197</v>
      </c>
      <c r="AU1403" s="156" t="s">
        <v>84</v>
      </c>
      <c r="AV1403" s="12" t="s">
        <v>80</v>
      </c>
      <c r="AW1403" s="12" t="s">
        <v>30</v>
      </c>
      <c r="AX1403" s="12" t="s">
        <v>73</v>
      </c>
      <c r="AY1403" s="156" t="s">
        <v>187</v>
      </c>
    </row>
    <row r="1404" spans="2:65" s="13" customFormat="1" ht="11.25">
      <c r="B1404" s="161"/>
      <c r="D1404" s="151" t="s">
        <v>197</v>
      </c>
      <c r="E1404" s="162" t="s">
        <v>1</v>
      </c>
      <c r="F1404" s="163" t="s">
        <v>1371</v>
      </c>
      <c r="H1404" s="164">
        <v>150</v>
      </c>
      <c r="I1404" s="165"/>
      <c r="L1404" s="161"/>
      <c r="M1404" s="166"/>
      <c r="T1404" s="167"/>
      <c r="AT1404" s="162" t="s">
        <v>197</v>
      </c>
      <c r="AU1404" s="162" t="s">
        <v>84</v>
      </c>
      <c r="AV1404" s="13" t="s">
        <v>84</v>
      </c>
      <c r="AW1404" s="13" t="s">
        <v>30</v>
      </c>
      <c r="AX1404" s="13" t="s">
        <v>73</v>
      </c>
      <c r="AY1404" s="162" t="s">
        <v>187</v>
      </c>
    </row>
    <row r="1405" spans="2:65" s="14" customFormat="1" ht="11.25">
      <c r="B1405" s="168"/>
      <c r="D1405" s="151" t="s">
        <v>197</v>
      </c>
      <c r="E1405" s="169" t="s">
        <v>1</v>
      </c>
      <c r="F1405" s="170" t="s">
        <v>202</v>
      </c>
      <c r="H1405" s="171">
        <v>150</v>
      </c>
      <c r="I1405" s="172"/>
      <c r="L1405" s="168"/>
      <c r="M1405" s="173"/>
      <c r="T1405" s="174"/>
      <c r="AT1405" s="169" t="s">
        <v>197</v>
      </c>
      <c r="AU1405" s="169" t="s">
        <v>84</v>
      </c>
      <c r="AV1405" s="14" t="s">
        <v>193</v>
      </c>
      <c r="AW1405" s="14" t="s">
        <v>30</v>
      </c>
      <c r="AX1405" s="14" t="s">
        <v>80</v>
      </c>
      <c r="AY1405" s="169" t="s">
        <v>187</v>
      </c>
    </row>
    <row r="1406" spans="2:65" s="1" customFormat="1" ht="16.5" customHeight="1">
      <c r="B1406" s="32"/>
      <c r="C1406" s="175" t="s">
        <v>1372</v>
      </c>
      <c r="D1406" s="175" t="s">
        <v>338</v>
      </c>
      <c r="E1406" s="176" t="s">
        <v>1373</v>
      </c>
      <c r="F1406" s="177" t="s">
        <v>1374</v>
      </c>
      <c r="G1406" s="178" t="s">
        <v>1369</v>
      </c>
      <c r="H1406" s="179">
        <v>150</v>
      </c>
      <c r="I1406" s="180"/>
      <c r="J1406" s="181">
        <f>ROUND(I1406*H1406,2)</f>
        <v>0</v>
      </c>
      <c r="K1406" s="182"/>
      <c r="L1406" s="183"/>
      <c r="M1406" s="184" t="s">
        <v>1</v>
      </c>
      <c r="N1406" s="185" t="s">
        <v>39</v>
      </c>
      <c r="P1406" s="147">
        <f>O1406*H1406</f>
        <v>0</v>
      </c>
      <c r="Q1406" s="147">
        <v>0</v>
      </c>
      <c r="R1406" s="147">
        <f>Q1406*H1406</f>
        <v>0</v>
      </c>
      <c r="S1406" s="147">
        <v>0</v>
      </c>
      <c r="T1406" s="148">
        <f>S1406*H1406</f>
        <v>0</v>
      </c>
      <c r="AR1406" s="149" t="s">
        <v>388</v>
      </c>
      <c r="AT1406" s="149" t="s">
        <v>338</v>
      </c>
      <c r="AU1406" s="149" t="s">
        <v>84</v>
      </c>
      <c r="AY1406" s="17" t="s">
        <v>187</v>
      </c>
      <c r="BE1406" s="150">
        <f>IF(N1406="základní",J1406,0)</f>
        <v>0</v>
      </c>
      <c r="BF1406" s="150">
        <f>IF(N1406="snížená",J1406,0)</f>
        <v>0</v>
      </c>
      <c r="BG1406" s="150">
        <f>IF(N1406="zákl. přenesená",J1406,0)</f>
        <v>0</v>
      </c>
      <c r="BH1406" s="150">
        <f>IF(N1406="sníž. přenesená",J1406,0)</f>
        <v>0</v>
      </c>
      <c r="BI1406" s="150">
        <f>IF(N1406="nulová",J1406,0)</f>
        <v>0</v>
      </c>
      <c r="BJ1406" s="17" t="s">
        <v>84</v>
      </c>
      <c r="BK1406" s="150">
        <f>ROUND(I1406*H1406,2)</f>
        <v>0</v>
      </c>
      <c r="BL1406" s="17" t="s">
        <v>287</v>
      </c>
      <c r="BM1406" s="149" t="s">
        <v>3244</v>
      </c>
    </row>
    <row r="1407" spans="2:65" s="1" customFormat="1" ht="37.9" customHeight="1">
      <c r="B1407" s="32"/>
      <c r="C1407" s="137" t="s">
        <v>1376</v>
      </c>
      <c r="D1407" s="137" t="s">
        <v>189</v>
      </c>
      <c r="E1407" s="138" t="s">
        <v>1377</v>
      </c>
      <c r="F1407" s="139" t="s">
        <v>1378</v>
      </c>
      <c r="G1407" s="140" t="s">
        <v>397</v>
      </c>
      <c r="H1407" s="141">
        <v>45</v>
      </c>
      <c r="I1407" s="142"/>
      <c r="J1407" s="143">
        <f>ROUND(I1407*H1407,2)</f>
        <v>0</v>
      </c>
      <c r="K1407" s="144"/>
      <c r="L1407" s="32"/>
      <c r="M1407" s="145" t="s">
        <v>1</v>
      </c>
      <c r="N1407" s="146" t="s">
        <v>39</v>
      </c>
      <c r="P1407" s="147">
        <f>O1407*H1407</f>
        <v>0</v>
      </c>
      <c r="Q1407" s="147">
        <v>0</v>
      </c>
      <c r="R1407" s="147">
        <f>Q1407*H1407</f>
        <v>0</v>
      </c>
      <c r="S1407" s="147">
        <v>0</v>
      </c>
      <c r="T1407" s="148">
        <f>S1407*H1407</f>
        <v>0</v>
      </c>
      <c r="AR1407" s="149" t="s">
        <v>287</v>
      </c>
      <c r="AT1407" s="149" t="s">
        <v>189</v>
      </c>
      <c r="AU1407" s="149" t="s">
        <v>84</v>
      </c>
      <c r="AY1407" s="17" t="s">
        <v>187</v>
      </c>
      <c r="BE1407" s="150">
        <f>IF(N1407="základní",J1407,0)</f>
        <v>0</v>
      </c>
      <c r="BF1407" s="150">
        <f>IF(N1407="snížená",J1407,0)</f>
        <v>0</v>
      </c>
      <c r="BG1407" s="150">
        <f>IF(N1407="zákl. přenesená",J1407,0)</f>
        <v>0</v>
      </c>
      <c r="BH1407" s="150">
        <f>IF(N1407="sníž. přenesená",J1407,0)</f>
        <v>0</v>
      </c>
      <c r="BI1407" s="150">
        <f>IF(N1407="nulová",J1407,0)</f>
        <v>0</v>
      </c>
      <c r="BJ1407" s="17" t="s">
        <v>84</v>
      </c>
      <c r="BK1407" s="150">
        <f>ROUND(I1407*H1407,2)</f>
        <v>0</v>
      </c>
      <c r="BL1407" s="17" t="s">
        <v>287</v>
      </c>
      <c r="BM1407" s="149" t="s">
        <v>3245</v>
      </c>
    </row>
    <row r="1408" spans="2:65" s="1" customFormat="1" ht="68.25">
      <c r="B1408" s="32"/>
      <c r="D1408" s="151" t="s">
        <v>195</v>
      </c>
      <c r="F1408" s="152" t="s">
        <v>1380</v>
      </c>
      <c r="I1408" s="153"/>
      <c r="L1408" s="32"/>
      <c r="M1408" s="154"/>
      <c r="T1408" s="56"/>
      <c r="AT1408" s="17" t="s">
        <v>195</v>
      </c>
      <c r="AU1408" s="17" t="s">
        <v>84</v>
      </c>
    </row>
    <row r="1409" spans="2:65" s="12" customFormat="1" ht="11.25">
      <c r="B1409" s="155"/>
      <c r="D1409" s="151" t="s">
        <v>197</v>
      </c>
      <c r="E1409" s="156" t="s">
        <v>1</v>
      </c>
      <c r="F1409" s="157" t="s">
        <v>379</v>
      </c>
      <c r="H1409" s="156" t="s">
        <v>1</v>
      </c>
      <c r="I1409" s="158"/>
      <c r="L1409" s="155"/>
      <c r="M1409" s="159"/>
      <c r="T1409" s="160"/>
      <c r="AT1409" s="156" t="s">
        <v>197</v>
      </c>
      <c r="AU1409" s="156" t="s">
        <v>84</v>
      </c>
      <c r="AV1409" s="12" t="s">
        <v>80</v>
      </c>
      <c r="AW1409" s="12" t="s">
        <v>30</v>
      </c>
      <c r="AX1409" s="12" t="s">
        <v>73</v>
      </c>
      <c r="AY1409" s="156" t="s">
        <v>187</v>
      </c>
    </row>
    <row r="1410" spans="2:65" s="12" customFormat="1" ht="11.25">
      <c r="B1410" s="155"/>
      <c r="D1410" s="151" t="s">
        <v>197</v>
      </c>
      <c r="E1410" s="156" t="s">
        <v>1</v>
      </c>
      <c r="F1410" s="157" t="s">
        <v>632</v>
      </c>
      <c r="H1410" s="156" t="s">
        <v>1</v>
      </c>
      <c r="I1410" s="158"/>
      <c r="L1410" s="155"/>
      <c r="M1410" s="159"/>
      <c r="T1410" s="160"/>
      <c r="AT1410" s="156" t="s">
        <v>197</v>
      </c>
      <c r="AU1410" s="156" t="s">
        <v>84</v>
      </c>
      <c r="AV1410" s="12" t="s">
        <v>80</v>
      </c>
      <c r="AW1410" s="12" t="s">
        <v>30</v>
      </c>
      <c r="AX1410" s="12" t="s">
        <v>73</v>
      </c>
      <c r="AY1410" s="156" t="s">
        <v>187</v>
      </c>
    </row>
    <row r="1411" spans="2:65" s="13" customFormat="1" ht="11.25">
      <c r="B1411" s="161"/>
      <c r="D1411" s="151" t="s">
        <v>197</v>
      </c>
      <c r="E1411" s="162" t="s">
        <v>1</v>
      </c>
      <c r="F1411" s="163" t="s">
        <v>1381</v>
      </c>
      <c r="H1411" s="164">
        <v>45</v>
      </c>
      <c r="I1411" s="165"/>
      <c r="L1411" s="161"/>
      <c r="M1411" s="166"/>
      <c r="T1411" s="167"/>
      <c r="AT1411" s="162" t="s">
        <v>197</v>
      </c>
      <c r="AU1411" s="162" t="s">
        <v>84</v>
      </c>
      <c r="AV1411" s="13" t="s">
        <v>84</v>
      </c>
      <c r="AW1411" s="13" t="s">
        <v>30</v>
      </c>
      <c r="AX1411" s="13" t="s">
        <v>73</v>
      </c>
      <c r="AY1411" s="162" t="s">
        <v>187</v>
      </c>
    </row>
    <row r="1412" spans="2:65" s="14" customFormat="1" ht="11.25">
      <c r="B1412" s="168"/>
      <c r="D1412" s="151" t="s">
        <v>197</v>
      </c>
      <c r="E1412" s="169" t="s">
        <v>1</v>
      </c>
      <c r="F1412" s="170" t="s">
        <v>202</v>
      </c>
      <c r="H1412" s="171">
        <v>45</v>
      </c>
      <c r="I1412" s="172"/>
      <c r="L1412" s="168"/>
      <c r="M1412" s="173"/>
      <c r="T1412" s="174"/>
      <c r="AT1412" s="169" t="s">
        <v>197</v>
      </c>
      <c r="AU1412" s="169" t="s">
        <v>84</v>
      </c>
      <c r="AV1412" s="14" t="s">
        <v>193</v>
      </c>
      <c r="AW1412" s="14" t="s">
        <v>30</v>
      </c>
      <c r="AX1412" s="14" t="s">
        <v>80</v>
      </c>
      <c r="AY1412" s="169" t="s">
        <v>187</v>
      </c>
    </row>
    <row r="1413" spans="2:65" s="1" customFormat="1" ht="44.25" customHeight="1">
      <c r="B1413" s="32"/>
      <c r="C1413" s="137" t="s">
        <v>1382</v>
      </c>
      <c r="D1413" s="137" t="s">
        <v>189</v>
      </c>
      <c r="E1413" s="138" t="s">
        <v>1383</v>
      </c>
      <c r="F1413" s="139" t="s">
        <v>1384</v>
      </c>
      <c r="G1413" s="140" t="s">
        <v>397</v>
      </c>
      <c r="H1413" s="141">
        <v>75</v>
      </c>
      <c r="I1413" s="142"/>
      <c r="J1413" s="143">
        <f>ROUND(I1413*H1413,2)</f>
        <v>0</v>
      </c>
      <c r="K1413" s="144"/>
      <c r="L1413" s="32"/>
      <c r="M1413" s="145" t="s">
        <v>1</v>
      </c>
      <c r="N1413" s="146" t="s">
        <v>39</v>
      </c>
      <c r="P1413" s="147">
        <f>O1413*H1413</f>
        <v>0</v>
      </c>
      <c r="Q1413" s="147">
        <v>0</v>
      </c>
      <c r="R1413" s="147">
        <f>Q1413*H1413</f>
        <v>0</v>
      </c>
      <c r="S1413" s="147">
        <v>0</v>
      </c>
      <c r="T1413" s="148">
        <f>S1413*H1413</f>
        <v>0</v>
      </c>
      <c r="AR1413" s="149" t="s">
        <v>287</v>
      </c>
      <c r="AT1413" s="149" t="s">
        <v>189</v>
      </c>
      <c r="AU1413" s="149" t="s">
        <v>84</v>
      </c>
      <c r="AY1413" s="17" t="s">
        <v>187</v>
      </c>
      <c r="BE1413" s="150">
        <f>IF(N1413="základní",J1413,0)</f>
        <v>0</v>
      </c>
      <c r="BF1413" s="150">
        <f>IF(N1413="snížená",J1413,0)</f>
        <v>0</v>
      </c>
      <c r="BG1413" s="150">
        <f>IF(N1413="zákl. přenesená",J1413,0)</f>
        <v>0</v>
      </c>
      <c r="BH1413" s="150">
        <f>IF(N1413="sníž. přenesená",J1413,0)</f>
        <v>0</v>
      </c>
      <c r="BI1413" s="150">
        <f>IF(N1413="nulová",J1413,0)</f>
        <v>0</v>
      </c>
      <c r="BJ1413" s="17" t="s">
        <v>84</v>
      </c>
      <c r="BK1413" s="150">
        <f>ROUND(I1413*H1413,2)</f>
        <v>0</v>
      </c>
      <c r="BL1413" s="17" t="s">
        <v>287</v>
      </c>
      <c r="BM1413" s="149" t="s">
        <v>3246</v>
      </c>
    </row>
    <row r="1414" spans="2:65" s="1" customFormat="1" ht="68.25">
      <c r="B1414" s="32"/>
      <c r="D1414" s="151" t="s">
        <v>195</v>
      </c>
      <c r="F1414" s="152" t="s">
        <v>1380</v>
      </c>
      <c r="I1414" s="153"/>
      <c r="L1414" s="32"/>
      <c r="M1414" s="154"/>
      <c r="T1414" s="56"/>
      <c r="AT1414" s="17" t="s">
        <v>195</v>
      </c>
      <c r="AU1414" s="17" t="s">
        <v>84</v>
      </c>
    </row>
    <row r="1415" spans="2:65" s="12" customFormat="1" ht="11.25">
      <c r="B1415" s="155"/>
      <c r="D1415" s="151" t="s">
        <v>197</v>
      </c>
      <c r="E1415" s="156" t="s">
        <v>1</v>
      </c>
      <c r="F1415" s="157" t="s">
        <v>379</v>
      </c>
      <c r="H1415" s="156" t="s">
        <v>1</v>
      </c>
      <c r="I1415" s="158"/>
      <c r="L1415" s="155"/>
      <c r="M1415" s="159"/>
      <c r="T1415" s="160"/>
      <c r="AT1415" s="156" t="s">
        <v>197</v>
      </c>
      <c r="AU1415" s="156" t="s">
        <v>84</v>
      </c>
      <c r="AV1415" s="12" t="s">
        <v>80</v>
      </c>
      <c r="AW1415" s="12" t="s">
        <v>30</v>
      </c>
      <c r="AX1415" s="12" t="s">
        <v>73</v>
      </c>
      <c r="AY1415" s="156" t="s">
        <v>187</v>
      </c>
    </row>
    <row r="1416" spans="2:65" s="12" customFormat="1" ht="11.25">
      <c r="B1416" s="155"/>
      <c r="D1416" s="151" t="s">
        <v>197</v>
      </c>
      <c r="E1416" s="156" t="s">
        <v>1</v>
      </c>
      <c r="F1416" s="157" t="s">
        <v>632</v>
      </c>
      <c r="H1416" s="156" t="s">
        <v>1</v>
      </c>
      <c r="I1416" s="158"/>
      <c r="L1416" s="155"/>
      <c r="M1416" s="159"/>
      <c r="T1416" s="160"/>
      <c r="AT1416" s="156" t="s">
        <v>197</v>
      </c>
      <c r="AU1416" s="156" t="s">
        <v>84</v>
      </c>
      <c r="AV1416" s="12" t="s">
        <v>80</v>
      </c>
      <c r="AW1416" s="12" t="s">
        <v>30</v>
      </c>
      <c r="AX1416" s="12" t="s">
        <v>73</v>
      </c>
      <c r="AY1416" s="156" t="s">
        <v>187</v>
      </c>
    </row>
    <row r="1417" spans="2:65" s="13" customFormat="1" ht="11.25">
      <c r="B1417" s="161"/>
      <c r="D1417" s="151" t="s">
        <v>197</v>
      </c>
      <c r="E1417" s="162" t="s">
        <v>1</v>
      </c>
      <c r="F1417" s="163" t="s">
        <v>1386</v>
      </c>
      <c r="H1417" s="164">
        <v>75</v>
      </c>
      <c r="I1417" s="165"/>
      <c r="L1417" s="161"/>
      <c r="M1417" s="166"/>
      <c r="T1417" s="167"/>
      <c r="AT1417" s="162" t="s">
        <v>197</v>
      </c>
      <c r="AU1417" s="162" t="s">
        <v>84</v>
      </c>
      <c r="AV1417" s="13" t="s">
        <v>84</v>
      </c>
      <c r="AW1417" s="13" t="s">
        <v>30</v>
      </c>
      <c r="AX1417" s="13" t="s">
        <v>73</v>
      </c>
      <c r="AY1417" s="162" t="s">
        <v>187</v>
      </c>
    </row>
    <row r="1418" spans="2:65" s="14" customFormat="1" ht="11.25">
      <c r="B1418" s="168"/>
      <c r="D1418" s="151" t="s">
        <v>197</v>
      </c>
      <c r="E1418" s="169" t="s">
        <v>1</v>
      </c>
      <c r="F1418" s="170" t="s">
        <v>202</v>
      </c>
      <c r="H1418" s="171">
        <v>75</v>
      </c>
      <c r="I1418" s="172"/>
      <c r="L1418" s="168"/>
      <c r="M1418" s="173"/>
      <c r="T1418" s="174"/>
      <c r="AT1418" s="169" t="s">
        <v>197</v>
      </c>
      <c r="AU1418" s="169" t="s">
        <v>84</v>
      </c>
      <c r="AV1418" s="14" t="s">
        <v>193</v>
      </c>
      <c r="AW1418" s="14" t="s">
        <v>30</v>
      </c>
      <c r="AX1418" s="14" t="s">
        <v>80</v>
      </c>
      <c r="AY1418" s="169" t="s">
        <v>187</v>
      </c>
    </row>
    <row r="1419" spans="2:65" s="1" customFormat="1" ht="44.25" customHeight="1">
      <c r="B1419" s="32"/>
      <c r="C1419" s="137" t="s">
        <v>1387</v>
      </c>
      <c r="D1419" s="137" t="s">
        <v>189</v>
      </c>
      <c r="E1419" s="138" t="s">
        <v>1388</v>
      </c>
      <c r="F1419" s="139" t="s">
        <v>1389</v>
      </c>
      <c r="G1419" s="140" t="s">
        <v>397</v>
      </c>
      <c r="H1419" s="141">
        <v>80</v>
      </c>
      <c r="I1419" s="142"/>
      <c r="J1419" s="143">
        <f>ROUND(I1419*H1419,2)</f>
        <v>0</v>
      </c>
      <c r="K1419" s="144"/>
      <c r="L1419" s="32"/>
      <c r="M1419" s="145" t="s">
        <v>1</v>
      </c>
      <c r="N1419" s="146" t="s">
        <v>39</v>
      </c>
      <c r="P1419" s="147">
        <f>O1419*H1419</f>
        <v>0</v>
      </c>
      <c r="Q1419" s="147">
        <v>0</v>
      </c>
      <c r="R1419" s="147">
        <f>Q1419*H1419</f>
        <v>0</v>
      </c>
      <c r="S1419" s="147">
        <v>0</v>
      </c>
      <c r="T1419" s="148">
        <f>S1419*H1419</f>
        <v>0</v>
      </c>
      <c r="AR1419" s="149" t="s">
        <v>287</v>
      </c>
      <c r="AT1419" s="149" t="s">
        <v>189</v>
      </c>
      <c r="AU1419" s="149" t="s">
        <v>84</v>
      </c>
      <c r="AY1419" s="17" t="s">
        <v>187</v>
      </c>
      <c r="BE1419" s="150">
        <f>IF(N1419="základní",J1419,0)</f>
        <v>0</v>
      </c>
      <c r="BF1419" s="150">
        <f>IF(N1419="snížená",J1419,0)</f>
        <v>0</v>
      </c>
      <c r="BG1419" s="150">
        <f>IF(N1419="zákl. přenesená",J1419,0)</f>
        <v>0</v>
      </c>
      <c r="BH1419" s="150">
        <f>IF(N1419="sníž. přenesená",J1419,0)</f>
        <v>0</v>
      </c>
      <c r="BI1419" s="150">
        <f>IF(N1419="nulová",J1419,0)</f>
        <v>0</v>
      </c>
      <c r="BJ1419" s="17" t="s">
        <v>84</v>
      </c>
      <c r="BK1419" s="150">
        <f>ROUND(I1419*H1419,2)</f>
        <v>0</v>
      </c>
      <c r="BL1419" s="17" t="s">
        <v>287</v>
      </c>
      <c r="BM1419" s="149" t="s">
        <v>3247</v>
      </c>
    </row>
    <row r="1420" spans="2:65" s="1" customFormat="1" ht="68.25">
      <c r="B1420" s="32"/>
      <c r="D1420" s="151" t="s">
        <v>195</v>
      </c>
      <c r="F1420" s="152" t="s">
        <v>1380</v>
      </c>
      <c r="I1420" s="153"/>
      <c r="L1420" s="32"/>
      <c r="M1420" s="154"/>
      <c r="T1420" s="56"/>
      <c r="AT1420" s="17" t="s">
        <v>195</v>
      </c>
      <c r="AU1420" s="17" t="s">
        <v>84</v>
      </c>
    </row>
    <row r="1421" spans="2:65" s="12" customFormat="1" ht="11.25">
      <c r="B1421" s="155"/>
      <c r="D1421" s="151" t="s">
        <v>197</v>
      </c>
      <c r="E1421" s="156" t="s">
        <v>1</v>
      </c>
      <c r="F1421" s="157" t="s">
        <v>379</v>
      </c>
      <c r="H1421" s="156" t="s">
        <v>1</v>
      </c>
      <c r="I1421" s="158"/>
      <c r="L1421" s="155"/>
      <c r="M1421" s="159"/>
      <c r="T1421" s="160"/>
      <c r="AT1421" s="156" t="s">
        <v>197</v>
      </c>
      <c r="AU1421" s="156" t="s">
        <v>84</v>
      </c>
      <c r="AV1421" s="12" t="s">
        <v>80</v>
      </c>
      <c r="AW1421" s="12" t="s">
        <v>30</v>
      </c>
      <c r="AX1421" s="12" t="s">
        <v>73</v>
      </c>
      <c r="AY1421" s="156" t="s">
        <v>187</v>
      </c>
    </row>
    <row r="1422" spans="2:65" s="12" customFormat="1" ht="11.25">
      <c r="B1422" s="155"/>
      <c r="D1422" s="151" t="s">
        <v>197</v>
      </c>
      <c r="E1422" s="156" t="s">
        <v>1</v>
      </c>
      <c r="F1422" s="157" t="s">
        <v>632</v>
      </c>
      <c r="H1422" s="156" t="s">
        <v>1</v>
      </c>
      <c r="I1422" s="158"/>
      <c r="L1422" s="155"/>
      <c r="M1422" s="159"/>
      <c r="T1422" s="160"/>
      <c r="AT1422" s="156" t="s">
        <v>197</v>
      </c>
      <c r="AU1422" s="156" t="s">
        <v>84</v>
      </c>
      <c r="AV1422" s="12" t="s">
        <v>80</v>
      </c>
      <c r="AW1422" s="12" t="s">
        <v>30</v>
      </c>
      <c r="AX1422" s="12" t="s">
        <v>73</v>
      </c>
      <c r="AY1422" s="156" t="s">
        <v>187</v>
      </c>
    </row>
    <row r="1423" spans="2:65" s="13" customFormat="1" ht="11.25">
      <c r="B1423" s="161"/>
      <c r="D1423" s="151" t="s">
        <v>197</v>
      </c>
      <c r="E1423" s="162" t="s">
        <v>1</v>
      </c>
      <c r="F1423" s="163" t="s">
        <v>1391</v>
      </c>
      <c r="H1423" s="164">
        <v>80</v>
      </c>
      <c r="I1423" s="165"/>
      <c r="L1423" s="161"/>
      <c r="M1423" s="166"/>
      <c r="T1423" s="167"/>
      <c r="AT1423" s="162" t="s">
        <v>197</v>
      </c>
      <c r="AU1423" s="162" t="s">
        <v>84</v>
      </c>
      <c r="AV1423" s="13" t="s">
        <v>84</v>
      </c>
      <c r="AW1423" s="13" t="s">
        <v>30</v>
      </c>
      <c r="AX1423" s="13" t="s">
        <v>73</v>
      </c>
      <c r="AY1423" s="162" t="s">
        <v>187</v>
      </c>
    </row>
    <row r="1424" spans="2:65" s="14" customFormat="1" ht="11.25">
      <c r="B1424" s="168"/>
      <c r="D1424" s="151" t="s">
        <v>197</v>
      </c>
      <c r="E1424" s="169" t="s">
        <v>1</v>
      </c>
      <c r="F1424" s="170" t="s">
        <v>202</v>
      </c>
      <c r="H1424" s="171">
        <v>80</v>
      </c>
      <c r="I1424" s="172"/>
      <c r="L1424" s="168"/>
      <c r="M1424" s="173"/>
      <c r="T1424" s="174"/>
      <c r="AT1424" s="169" t="s">
        <v>197</v>
      </c>
      <c r="AU1424" s="169" t="s">
        <v>84</v>
      </c>
      <c r="AV1424" s="14" t="s">
        <v>193</v>
      </c>
      <c r="AW1424" s="14" t="s">
        <v>30</v>
      </c>
      <c r="AX1424" s="14" t="s">
        <v>80</v>
      </c>
      <c r="AY1424" s="169" t="s">
        <v>187</v>
      </c>
    </row>
    <row r="1425" spans="2:65" s="1" customFormat="1" ht="44.25" customHeight="1">
      <c r="B1425" s="32"/>
      <c r="C1425" s="137" t="s">
        <v>1392</v>
      </c>
      <c r="D1425" s="137" t="s">
        <v>189</v>
      </c>
      <c r="E1425" s="138" t="s">
        <v>1393</v>
      </c>
      <c r="F1425" s="139" t="s">
        <v>1394</v>
      </c>
      <c r="G1425" s="140" t="s">
        <v>397</v>
      </c>
      <c r="H1425" s="141">
        <v>60</v>
      </c>
      <c r="I1425" s="142"/>
      <c r="J1425" s="143">
        <f>ROUND(I1425*H1425,2)</f>
        <v>0</v>
      </c>
      <c r="K1425" s="144"/>
      <c r="L1425" s="32"/>
      <c r="M1425" s="145" t="s">
        <v>1</v>
      </c>
      <c r="N1425" s="146" t="s">
        <v>39</v>
      </c>
      <c r="P1425" s="147">
        <f>O1425*H1425</f>
        <v>0</v>
      </c>
      <c r="Q1425" s="147">
        <v>0</v>
      </c>
      <c r="R1425" s="147">
        <f>Q1425*H1425</f>
        <v>0</v>
      </c>
      <c r="S1425" s="147">
        <v>0</v>
      </c>
      <c r="T1425" s="148">
        <f>S1425*H1425</f>
        <v>0</v>
      </c>
      <c r="AR1425" s="149" t="s">
        <v>287</v>
      </c>
      <c r="AT1425" s="149" t="s">
        <v>189</v>
      </c>
      <c r="AU1425" s="149" t="s">
        <v>84</v>
      </c>
      <c r="AY1425" s="17" t="s">
        <v>187</v>
      </c>
      <c r="BE1425" s="150">
        <f>IF(N1425="základní",J1425,0)</f>
        <v>0</v>
      </c>
      <c r="BF1425" s="150">
        <f>IF(N1425="snížená",J1425,0)</f>
        <v>0</v>
      </c>
      <c r="BG1425" s="150">
        <f>IF(N1425="zákl. přenesená",J1425,0)</f>
        <v>0</v>
      </c>
      <c r="BH1425" s="150">
        <f>IF(N1425="sníž. přenesená",J1425,0)</f>
        <v>0</v>
      </c>
      <c r="BI1425" s="150">
        <f>IF(N1425="nulová",J1425,0)</f>
        <v>0</v>
      </c>
      <c r="BJ1425" s="17" t="s">
        <v>84</v>
      </c>
      <c r="BK1425" s="150">
        <f>ROUND(I1425*H1425,2)</f>
        <v>0</v>
      </c>
      <c r="BL1425" s="17" t="s">
        <v>287</v>
      </c>
      <c r="BM1425" s="149" t="s">
        <v>3248</v>
      </c>
    </row>
    <row r="1426" spans="2:65" s="1" customFormat="1" ht="68.25">
      <c r="B1426" s="32"/>
      <c r="D1426" s="151" t="s">
        <v>195</v>
      </c>
      <c r="F1426" s="152" t="s">
        <v>1380</v>
      </c>
      <c r="I1426" s="153"/>
      <c r="L1426" s="32"/>
      <c r="M1426" s="154"/>
      <c r="T1426" s="56"/>
      <c r="AT1426" s="17" t="s">
        <v>195</v>
      </c>
      <c r="AU1426" s="17" t="s">
        <v>84</v>
      </c>
    </row>
    <row r="1427" spans="2:65" s="12" customFormat="1" ht="11.25">
      <c r="B1427" s="155"/>
      <c r="D1427" s="151" t="s">
        <v>197</v>
      </c>
      <c r="E1427" s="156" t="s">
        <v>1</v>
      </c>
      <c r="F1427" s="157" t="s">
        <v>379</v>
      </c>
      <c r="H1427" s="156" t="s">
        <v>1</v>
      </c>
      <c r="I1427" s="158"/>
      <c r="L1427" s="155"/>
      <c r="M1427" s="159"/>
      <c r="T1427" s="160"/>
      <c r="AT1427" s="156" t="s">
        <v>197</v>
      </c>
      <c r="AU1427" s="156" t="s">
        <v>84</v>
      </c>
      <c r="AV1427" s="12" t="s">
        <v>80</v>
      </c>
      <c r="AW1427" s="12" t="s">
        <v>30</v>
      </c>
      <c r="AX1427" s="12" t="s">
        <v>73</v>
      </c>
      <c r="AY1427" s="156" t="s">
        <v>187</v>
      </c>
    </row>
    <row r="1428" spans="2:65" s="12" customFormat="1" ht="11.25">
      <c r="B1428" s="155"/>
      <c r="D1428" s="151" t="s">
        <v>197</v>
      </c>
      <c r="E1428" s="156" t="s">
        <v>1</v>
      </c>
      <c r="F1428" s="157" t="s">
        <v>632</v>
      </c>
      <c r="H1428" s="156" t="s">
        <v>1</v>
      </c>
      <c r="I1428" s="158"/>
      <c r="L1428" s="155"/>
      <c r="M1428" s="159"/>
      <c r="T1428" s="160"/>
      <c r="AT1428" s="156" t="s">
        <v>197</v>
      </c>
      <c r="AU1428" s="156" t="s">
        <v>84</v>
      </c>
      <c r="AV1428" s="12" t="s">
        <v>80</v>
      </c>
      <c r="AW1428" s="12" t="s">
        <v>30</v>
      </c>
      <c r="AX1428" s="12" t="s">
        <v>73</v>
      </c>
      <c r="AY1428" s="156" t="s">
        <v>187</v>
      </c>
    </row>
    <row r="1429" spans="2:65" s="13" customFormat="1" ht="11.25">
      <c r="B1429" s="161"/>
      <c r="D1429" s="151" t="s">
        <v>197</v>
      </c>
      <c r="E1429" s="162" t="s">
        <v>1</v>
      </c>
      <c r="F1429" s="163" t="s">
        <v>1396</v>
      </c>
      <c r="H1429" s="164">
        <v>60</v>
      </c>
      <c r="I1429" s="165"/>
      <c r="L1429" s="161"/>
      <c r="M1429" s="166"/>
      <c r="T1429" s="167"/>
      <c r="AT1429" s="162" t="s">
        <v>197</v>
      </c>
      <c r="AU1429" s="162" t="s">
        <v>84</v>
      </c>
      <c r="AV1429" s="13" t="s">
        <v>84</v>
      </c>
      <c r="AW1429" s="13" t="s">
        <v>30</v>
      </c>
      <c r="AX1429" s="13" t="s">
        <v>73</v>
      </c>
      <c r="AY1429" s="162" t="s">
        <v>187</v>
      </c>
    </row>
    <row r="1430" spans="2:65" s="14" customFormat="1" ht="11.25">
      <c r="B1430" s="168"/>
      <c r="D1430" s="151" t="s">
        <v>197</v>
      </c>
      <c r="E1430" s="169" t="s">
        <v>1</v>
      </c>
      <c r="F1430" s="170" t="s">
        <v>202</v>
      </c>
      <c r="H1430" s="171">
        <v>60</v>
      </c>
      <c r="I1430" s="172"/>
      <c r="L1430" s="168"/>
      <c r="M1430" s="173"/>
      <c r="T1430" s="174"/>
      <c r="AT1430" s="169" t="s">
        <v>197</v>
      </c>
      <c r="AU1430" s="169" t="s">
        <v>84</v>
      </c>
      <c r="AV1430" s="14" t="s">
        <v>193</v>
      </c>
      <c r="AW1430" s="14" t="s">
        <v>30</v>
      </c>
      <c r="AX1430" s="14" t="s">
        <v>80</v>
      </c>
      <c r="AY1430" s="169" t="s">
        <v>187</v>
      </c>
    </row>
    <row r="1431" spans="2:65" s="1" customFormat="1" ht="55.5" customHeight="1">
      <c r="B1431" s="32"/>
      <c r="C1431" s="137" t="s">
        <v>1397</v>
      </c>
      <c r="D1431" s="137" t="s">
        <v>189</v>
      </c>
      <c r="E1431" s="138" t="s">
        <v>1398</v>
      </c>
      <c r="F1431" s="139" t="s">
        <v>1399</v>
      </c>
      <c r="G1431" s="140" t="s">
        <v>397</v>
      </c>
      <c r="H1431" s="141">
        <v>12</v>
      </c>
      <c r="I1431" s="142"/>
      <c r="J1431" s="143">
        <f>ROUND(I1431*H1431,2)</f>
        <v>0</v>
      </c>
      <c r="K1431" s="144"/>
      <c r="L1431" s="32"/>
      <c r="M1431" s="145" t="s">
        <v>1</v>
      </c>
      <c r="N1431" s="146" t="s">
        <v>39</v>
      </c>
      <c r="P1431" s="147">
        <f>O1431*H1431</f>
        <v>0</v>
      </c>
      <c r="Q1431" s="147">
        <v>0</v>
      </c>
      <c r="R1431" s="147">
        <f>Q1431*H1431</f>
        <v>0</v>
      </c>
      <c r="S1431" s="147">
        <v>0</v>
      </c>
      <c r="T1431" s="148">
        <f>S1431*H1431</f>
        <v>0</v>
      </c>
      <c r="AR1431" s="149" t="s">
        <v>287</v>
      </c>
      <c r="AT1431" s="149" t="s">
        <v>189</v>
      </c>
      <c r="AU1431" s="149" t="s">
        <v>84</v>
      </c>
      <c r="AY1431" s="17" t="s">
        <v>187</v>
      </c>
      <c r="BE1431" s="150">
        <f>IF(N1431="základní",J1431,0)</f>
        <v>0</v>
      </c>
      <c r="BF1431" s="150">
        <f>IF(N1431="snížená",J1431,0)</f>
        <v>0</v>
      </c>
      <c r="BG1431" s="150">
        <f>IF(N1431="zákl. přenesená",J1431,0)</f>
        <v>0</v>
      </c>
      <c r="BH1431" s="150">
        <f>IF(N1431="sníž. přenesená",J1431,0)</f>
        <v>0</v>
      </c>
      <c r="BI1431" s="150">
        <f>IF(N1431="nulová",J1431,0)</f>
        <v>0</v>
      </c>
      <c r="BJ1431" s="17" t="s">
        <v>84</v>
      </c>
      <c r="BK1431" s="150">
        <f>ROUND(I1431*H1431,2)</f>
        <v>0</v>
      </c>
      <c r="BL1431" s="17" t="s">
        <v>287</v>
      </c>
      <c r="BM1431" s="149" t="s">
        <v>3249</v>
      </c>
    </row>
    <row r="1432" spans="2:65" s="1" customFormat="1" ht="58.5">
      <c r="B1432" s="32"/>
      <c r="D1432" s="151" t="s">
        <v>195</v>
      </c>
      <c r="F1432" s="152" t="s">
        <v>1401</v>
      </c>
      <c r="I1432" s="153"/>
      <c r="L1432" s="32"/>
      <c r="M1432" s="154"/>
      <c r="T1432" s="56"/>
      <c r="AT1432" s="17" t="s">
        <v>195</v>
      </c>
      <c r="AU1432" s="17" t="s">
        <v>84</v>
      </c>
    </row>
    <row r="1433" spans="2:65" s="12" customFormat="1" ht="11.25">
      <c r="B1433" s="155"/>
      <c r="D1433" s="151" t="s">
        <v>197</v>
      </c>
      <c r="E1433" s="156" t="s">
        <v>1</v>
      </c>
      <c r="F1433" s="157" t="s">
        <v>207</v>
      </c>
      <c r="H1433" s="156" t="s">
        <v>1</v>
      </c>
      <c r="I1433" s="158"/>
      <c r="L1433" s="155"/>
      <c r="M1433" s="159"/>
      <c r="T1433" s="160"/>
      <c r="AT1433" s="156" t="s">
        <v>197</v>
      </c>
      <c r="AU1433" s="156" t="s">
        <v>84</v>
      </c>
      <c r="AV1433" s="12" t="s">
        <v>80</v>
      </c>
      <c r="AW1433" s="12" t="s">
        <v>30</v>
      </c>
      <c r="AX1433" s="12" t="s">
        <v>73</v>
      </c>
      <c r="AY1433" s="156" t="s">
        <v>187</v>
      </c>
    </row>
    <row r="1434" spans="2:65" s="13" customFormat="1" ht="11.25">
      <c r="B1434" s="161"/>
      <c r="D1434" s="151" t="s">
        <v>197</v>
      </c>
      <c r="E1434" s="162" t="s">
        <v>1</v>
      </c>
      <c r="F1434" s="163" t="s">
        <v>1402</v>
      </c>
      <c r="H1434" s="164">
        <v>12</v>
      </c>
      <c r="I1434" s="165"/>
      <c r="L1434" s="161"/>
      <c r="M1434" s="166"/>
      <c r="T1434" s="167"/>
      <c r="AT1434" s="162" t="s">
        <v>197</v>
      </c>
      <c r="AU1434" s="162" t="s">
        <v>84</v>
      </c>
      <c r="AV1434" s="13" t="s">
        <v>84</v>
      </c>
      <c r="AW1434" s="13" t="s">
        <v>30</v>
      </c>
      <c r="AX1434" s="13" t="s">
        <v>73</v>
      </c>
      <c r="AY1434" s="162" t="s">
        <v>187</v>
      </c>
    </row>
    <row r="1435" spans="2:65" s="14" customFormat="1" ht="11.25">
      <c r="B1435" s="168"/>
      <c r="D1435" s="151" t="s">
        <v>197</v>
      </c>
      <c r="E1435" s="169" t="s">
        <v>1</v>
      </c>
      <c r="F1435" s="170" t="s">
        <v>202</v>
      </c>
      <c r="H1435" s="171">
        <v>12</v>
      </c>
      <c r="I1435" s="172"/>
      <c r="L1435" s="168"/>
      <c r="M1435" s="173"/>
      <c r="T1435" s="174"/>
      <c r="AT1435" s="169" t="s">
        <v>197</v>
      </c>
      <c r="AU1435" s="169" t="s">
        <v>84</v>
      </c>
      <c r="AV1435" s="14" t="s">
        <v>193</v>
      </c>
      <c r="AW1435" s="14" t="s">
        <v>30</v>
      </c>
      <c r="AX1435" s="14" t="s">
        <v>80</v>
      </c>
      <c r="AY1435" s="169" t="s">
        <v>187</v>
      </c>
    </row>
    <row r="1436" spans="2:65" s="1" customFormat="1" ht="21.75" customHeight="1">
      <c r="B1436" s="32"/>
      <c r="C1436" s="175" t="s">
        <v>1403</v>
      </c>
      <c r="D1436" s="175" t="s">
        <v>338</v>
      </c>
      <c r="E1436" s="176" t="s">
        <v>1404</v>
      </c>
      <c r="F1436" s="177" t="s">
        <v>1405</v>
      </c>
      <c r="G1436" s="178" t="s">
        <v>192</v>
      </c>
      <c r="H1436" s="179">
        <v>0.21099999999999999</v>
      </c>
      <c r="I1436" s="180"/>
      <c r="J1436" s="181">
        <f>ROUND(I1436*H1436,2)</f>
        <v>0</v>
      </c>
      <c r="K1436" s="182"/>
      <c r="L1436" s="183"/>
      <c r="M1436" s="184" t="s">
        <v>1</v>
      </c>
      <c r="N1436" s="185" t="s">
        <v>39</v>
      </c>
      <c r="P1436" s="147">
        <f>O1436*H1436</f>
        <v>0</v>
      </c>
      <c r="Q1436" s="147">
        <v>0</v>
      </c>
      <c r="R1436" s="147">
        <f>Q1436*H1436</f>
        <v>0</v>
      </c>
      <c r="S1436" s="147">
        <v>0</v>
      </c>
      <c r="T1436" s="148">
        <f>S1436*H1436</f>
        <v>0</v>
      </c>
      <c r="AR1436" s="149" t="s">
        <v>388</v>
      </c>
      <c r="AT1436" s="149" t="s">
        <v>338</v>
      </c>
      <c r="AU1436" s="149" t="s">
        <v>84</v>
      </c>
      <c r="AY1436" s="17" t="s">
        <v>187</v>
      </c>
      <c r="BE1436" s="150">
        <f>IF(N1436="základní",J1436,0)</f>
        <v>0</v>
      </c>
      <c r="BF1436" s="150">
        <f>IF(N1436="snížená",J1436,0)</f>
        <v>0</v>
      </c>
      <c r="BG1436" s="150">
        <f>IF(N1436="zákl. přenesená",J1436,0)</f>
        <v>0</v>
      </c>
      <c r="BH1436" s="150">
        <f>IF(N1436="sníž. přenesená",J1436,0)</f>
        <v>0</v>
      </c>
      <c r="BI1436" s="150">
        <f>IF(N1436="nulová",J1436,0)</f>
        <v>0</v>
      </c>
      <c r="BJ1436" s="17" t="s">
        <v>84</v>
      </c>
      <c r="BK1436" s="150">
        <f>ROUND(I1436*H1436,2)</f>
        <v>0</v>
      </c>
      <c r="BL1436" s="17" t="s">
        <v>287</v>
      </c>
      <c r="BM1436" s="149" t="s">
        <v>3250</v>
      </c>
    </row>
    <row r="1437" spans="2:65" s="13" customFormat="1" ht="11.25">
      <c r="B1437" s="161"/>
      <c r="D1437" s="151" t="s">
        <v>197</v>
      </c>
      <c r="E1437" s="162" t="s">
        <v>1</v>
      </c>
      <c r="F1437" s="163" t="s">
        <v>1407</v>
      </c>
      <c r="H1437" s="164">
        <v>0.21099999999999999</v>
      </c>
      <c r="I1437" s="165"/>
      <c r="L1437" s="161"/>
      <c r="M1437" s="166"/>
      <c r="T1437" s="167"/>
      <c r="AT1437" s="162" t="s">
        <v>197</v>
      </c>
      <c r="AU1437" s="162" t="s">
        <v>84</v>
      </c>
      <c r="AV1437" s="13" t="s">
        <v>84</v>
      </c>
      <c r="AW1437" s="13" t="s">
        <v>30</v>
      </c>
      <c r="AX1437" s="13" t="s">
        <v>73</v>
      </c>
      <c r="AY1437" s="162" t="s">
        <v>187</v>
      </c>
    </row>
    <row r="1438" spans="2:65" s="14" customFormat="1" ht="11.25">
      <c r="B1438" s="168"/>
      <c r="D1438" s="151" t="s">
        <v>197</v>
      </c>
      <c r="E1438" s="169" t="s">
        <v>1</v>
      </c>
      <c r="F1438" s="170" t="s">
        <v>202</v>
      </c>
      <c r="H1438" s="171">
        <v>0.21099999999999999</v>
      </c>
      <c r="I1438" s="172"/>
      <c r="L1438" s="168"/>
      <c r="M1438" s="173"/>
      <c r="T1438" s="174"/>
      <c r="AT1438" s="169" t="s">
        <v>197</v>
      </c>
      <c r="AU1438" s="169" t="s">
        <v>84</v>
      </c>
      <c r="AV1438" s="14" t="s">
        <v>193</v>
      </c>
      <c r="AW1438" s="14" t="s">
        <v>30</v>
      </c>
      <c r="AX1438" s="14" t="s">
        <v>80</v>
      </c>
      <c r="AY1438" s="169" t="s">
        <v>187</v>
      </c>
    </row>
    <row r="1439" spans="2:65" s="1" customFormat="1" ht="55.5" customHeight="1">
      <c r="B1439" s="32"/>
      <c r="C1439" s="137" t="s">
        <v>1408</v>
      </c>
      <c r="D1439" s="137" t="s">
        <v>189</v>
      </c>
      <c r="E1439" s="138" t="s">
        <v>1409</v>
      </c>
      <c r="F1439" s="139" t="s">
        <v>1410</v>
      </c>
      <c r="G1439" s="140" t="s">
        <v>397</v>
      </c>
      <c r="H1439" s="141">
        <v>4</v>
      </c>
      <c r="I1439" s="142"/>
      <c r="J1439" s="143">
        <f>ROUND(I1439*H1439,2)</f>
        <v>0</v>
      </c>
      <c r="K1439" s="144"/>
      <c r="L1439" s="32"/>
      <c r="M1439" s="145" t="s">
        <v>1</v>
      </c>
      <c r="N1439" s="146" t="s">
        <v>39</v>
      </c>
      <c r="P1439" s="147">
        <f>O1439*H1439</f>
        <v>0</v>
      </c>
      <c r="Q1439" s="147">
        <v>0</v>
      </c>
      <c r="R1439" s="147">
        <f>Q1439*H1439</f>
        <v>0</v>
      </c>
      <c r="S1439" s="147">
        <v>0</v>
      </c>
      <c r="T1439" s="148">
        <f>S1439*H1439</f>
        <v>0</v>
      </c>
      <c r="AR1439" s="149" t="s">
        <v>287</v>
      </c>
      <c r="AT1439" s="149" t="s">
        <v>189</v>
      </c>
      <c r="AU1439" s="149" t="s">
        <v>84</v>
      </c>
      <c r="AY1439" s="17" t="s">
        <v>187</v>
      </c>
      <c r="BE1439" s="150">
        <f>IF(N1439="základní",J1439,0)</f>
        <v>0</v>
      </c>
      <c r="BF1439" s="150">
        <f>IF(N1439="snížená",J1439,0)</f>
        <v>0</v>
      </c>
      <c r="BG1439" s="150">
        <f>IF(N1439="zákl. přenesená",J1439,0)</f>
        <v>0</v>
      </c>
      <c r="BH1439" s="150">
        <f>IF(N1439="sníž. přenesená",J1439,0)</f>
        <v>0</v>
      </c>
      <c r="BI1439" s="150">
        <f>IF(N1439="nulová",J1439,0)</f>
        <v>0</v>
      </c>
      <c r="BJ1439" s="17" t="s">
        <v>84</v>
      </c>
      <c r="BK1439" s="150">
        <f>ROUND(I1439*H1439,2)</f>
        <v>0</v>
      </c>
      <c r="BL1439" s="17" t="s">
        <v>287</v>
      </c>
      <c r="BM1439" s="149" t="s">
        <v>3251</v>
      </c>
    </row>
    <row r="1440" spans="2:65" s="1" customFormat="1" ht="58.5">
      <c r="B1440" s="32"/>
      <c r="D1440" s="151" t="s">
        <v>195</v>
      </c>
      <c r="F1440" s="152" t="s">
        <v>1401</v>
      </c>
      <c r="I1440" s="153"/>
      <c r="L1440" s="32"/>
      <c r="M1440" s="154"/>
      <c r="T1440" s="56"/>
      <c r="AT1440" s="17" t="s">
        <v>195</v>
      </c>
      <c r="AU1440" s="17" t="s">
        <v>84</v>
      </c>
    </row>
    <row r="1441" spans="2:65" s="12" customFormat="1" ht="11.25">
      <c r="B1441" s="155"/>
      <c r="D1441" s="151" t="s">
        <v>197</v>
      </c>
      <c r="E1441" s="156" t="s">
        <v>1</v>
      </c>
      <c r="F1441" s="157" t="s">
        <v>207</v>
      </c>
      <c r="H1441" s="156" t="s">
        <v>1</v>
      </c>
      <c r="I1441" s="158"/>
      <c r="L1441" s="155"/>
      <c r="M1441" s="159"/>
      <c r="T1441" s="160"/>
      <c r="AT1441" s="156" t="s">
        <v>197</v>
      </c>
      <c r="AU1441" s="156" t="s">
        <v>84</v>
      </c>
      <c r="AV1441" s="12" t="s">
        <v>80</v>
      </c>
      <c r="AW1441" s="12" t="s">
        <v>30</v>
      </c>
      <c r="AX1441" s="12" t="s">
        <v>73</v>
      </c>
      <c r="AY1441" s="156" t="s">
        <v>187</v>
      </c>
    </row>
    <row r="1442" spans="2:65" s="13" customFormat="1" ht="11.25">
      <c r="B1442" s="161"/>
      <c r="D1442" s="151" t="s">
        <v>197</v>
      </c>
      <c r="E1442" s="162" t="s">
        <v>1</v>
      </c>
      <c r="F1442" s="163" t="s">
        <v>1412</v>
      </c>
      <c r="H1442" s="164">
        <v>4</v>
      </c>
      <c r="I1442" s="165"/>
      <c r="L1442" s="161"/>
      <c r="M1442" s="166"/>
      <c r="T1442" s="167"/>
      <c r="AT1442" s="162" t="s">
        <v>197</v>
      </c>
      <c r="AU1442" s="162" t="s">
        <v>84</v>
      </c>
      <c r="AV1442" s="13" t="s">
        <v>84</v>
      </c>
      <c r="AW1442" s="13" t="s">
        <v>30</v>
      </c>
      <c r="AX1442" s="13" t="s">
        <v>73</v>
      </c>
      <c r="AY1442" s="162" t="s">
        <v>187</v>
      </c>
    </row>
    <row r="1443" spans="2:65" s="14" customFormat="1" ht="11.25">
      <c r="B1443" s="168"/>
      <c r="D1443" s="151" t="s">
        <v>197</v>
      </c>
      <c r="E1443" s="169" t="s">
        <v>1</v>
      </c>
      <c r="F1443" s="170" t="s">
        <v>202</v>
      </c>
      <c r="H1443" s="171">
        <v>4</v>
      </c>
      <c r="I1443" s="172"/>
      <c r="L1443" s="168"/>
      <c r="M1443" s="173"/>
      <c r="T1443" s="174"/>
      <c r="AT1443" s="169" t="s">
        <v>197</v>
      </c>
      <c r="AU1443" s="169" t="s">
        <v>84</v>
      </c>
      <c r="AV1443" s="14" t="s">
        <v>193</v>
      </c>
      <c r="AW1443" s="14" t="s">
        <v>30</v>
      </c>
      <c r="AX1443" s="14" t="s">
        <v>80</v>
      </c>
      <c r="AY1443" s="169" t="s">
        <v>187</v>
      </c>
    </row>
    <row r="1444" spans="2:65" s="1" customFormat="1" ht="21.75" customHeight="1">
      <c r="B1444" s="32"/>
      <c r="C1444" s="175" t="s">
        <v>1413</v>
      </c>
      <c r="D1444" s="175" t="s">
        <v>338</v>
      </c>
      <c r="E1444" s="176" t="s">
        <v>1414</v>
      </c>
      <c r="F1444" s="177" t="s">
        <v>1415</v>
      </c>
      <c r="G1444" s="178" t="s">
        <v>192</v>
      </c>
      <c r="H1444" s="179">
        <v>0.112</v>
      </c>
      <c r="I1444" s="180"/>
      <c r="J1444" s="181">
        <f>ROUND(I1444*H1444,2)</f>
        <v>0</v>
      </c>
      <c r="K1444" s="182"/>
      <c r="L1444" s="183"/>
      <c r="M1444" s="184" t="s">
        <v>1</v>
      </c>
      <c r="N1444" s="185" t="s">
        <v>39</v>
      </c>
      <c r="P1444" s="147">
        <f>O1444*H1444</f>
        <v>0</v>
      </c>
      <c r="Q1444" s="147">
        <v>0</v>
      </c>
      <c r="R1444" s="147">
        <f>Q1444*H1444</f>
        <v>0</v>
      </c>
      <c r="S1444" s="147">
        <v>0</v>
      </c>
      <c r="T1444" s="148">
        <f>S1444*H1444</f>
        <v>0</v>
      </c>
      <c r="AR1444" s="149" t="s">
        <v>388</v>
      </c>
      <c r="AT1444" s="149" t="s">
        <v>338</v>
      </c>
      <c r="AU1444" s="149" t="s">
        <v>84</v>
      </c>
      <c r="AY1444" s="17" t="s">
        <v>187</v>
      </c>
      <c r="BE1444" s="150">
        <f>IF(N1444="základní",J1444,0)</f>
        <v>0</v>
      </c>
      <c r="BF1444" s="150">
        <f>IF(N1444="snížená",J1444,0)</f>
        <v>0</v>
      </c>
      <c r="BG1444" s="150">
        <f>IF(N1444="zákl. přenesená",J1444,0)</f>
        <v>0</v>
      </c>
      <c r="BH1444" s="150">
        <f>IF(N1444="sníž. přenesená",J1444,0)</f>
        <v>0</v>
      </c>
      <c r="BI1444" s="150">
        <f>IF(N1444="nulová",J1444,0)</f>
        <v>0</v>
      </c>
      <c r="BJ1444" s="17" t="s">
        <v>84</v>
      </c>
      <c r="BK1444" s="150">
        <f>ROUND(I1444*H1444,2)</f>
        <v>0</v>
      </c>
      <c r="BL1444" s="17" t="s">
        <v>287</v>
      </c>
      <c r="BM1444" s="149" t="s">
        <v>3252</v>
      </c>
    </row>
    <row r="1445" spans="2:65" s="13" customFormat="1" ht="11.25">
      <c r="B1445" s="161"/>
      <c r="D1445" s="151" t="s">
        <v>197</v>
      </c>
      <c r="E1445" s="162" t="s">
        <v>1</v>
      </c>
      <c r="F1445" s="163" t="s">
        <v>1417</v>
      </c>
      <c r="H1445" s="164">
        <v>0.112</v>
      </c>
      <c r="I1445" s="165"/>
      <c r="L1445" s="161"/>
      <c r="M1445" s="166"/>
      <c r="T1445" s="167"/>
      <c r="AT1445" s="162" t="s">
        <v>197</v>
      </c>
      <c r="AU1445" s="162" t="s">
        <v>84</v>
      </c>
      <c r="AV1445" s="13" t="s">
        <v>84</v>
      </c>
      <c r="AW1445" s="13" t="s">
        <v>30</v>
      </c>
      <c r="AX1445" s="13" t="s">
        <v>73</v>
      </c>
      <c r="AY1445" s="162" t="s">
        <v>187</v>
      </c>
    </row>
    <row r="1446" spans="2:65" s="14" customFormat="1" ht="11.25">
      <c r="B1446" s="168"/>
      <c r="D1446" s="151" t="s">
        <v>197</v>
      </c>
      <c r="E1446" s="169" t="s">
        <v>1</v>
      </c>
      <c r="F1446" s="170" t="s">
        <v>202</v>
      </c>
      <c r="H1446" s="171">
        <v>0.112</v>
      </c>
      <c r="I1446" s="172"/>
      <c r="L1446" s="168"/>
      <c r="M1446" s="173"/>
      <c r="T1446" s="174"/>
      <c r="AT1446" s="169" t="s">
        <v>197</v>
      </c>
      <c r="AU1446" s="169" t="s">
        <v>84</v>
      </c>
      <c r="AV1446" s="14" t="s">
        <v>193</v>
      </c>
      <c r="AW1446" s="14" t="s">
        <v>30</v>
      </c>
      <c r="AX1446" s="14" t="s">
        <v>80</v>
      </c>
      <c r="AY1446" s="169" t="s">
        <v>187</v>
      </c>
    </row>
    <row r="1447" spans="2:65" s="1" customFormat="1" ht="37.9" customHeight="1">
      <c r="B1447" s="32"/>
      <c r="C1447" s="137" t="s">
        <v>1418</v>
      </c>
      <c r="D1447" s="137" t="s">
        <v>189</v>
      </c>
      <c r="E1447" s="138" t="s">
        <v>1419</v>
      </c>
      <c r="F1447" s="139" t="s">
        <v>1420</v>
      </c>
      <c r="G1447" s="140" t="s">
        <v>397</v>
      </c>
      <c r="H1447" s="141">
        <v>45</v>
      </c>
      <c r="I1447" s="142"/>
      <c r="J1447" s="143">
        <f>ROUND(I1447*H1447,2)</f>
        <v>0</v>
      </c>
      <c r="K1447" s="144"/>
      <c r="L1447" s="32"/>
      <c r="M1447" s="145" t="s">
        <v>1</v>
      </c>
      <c r="N1447" s="146" t="s">
        <v>39</v>
      </c>
      <c r="P1447" s="147">
        <f>O1447*H1447</f>
        <v>0</v>
      </c>
      <c r="Q1447" s="147">
        <v>0</v>
      </c>
      <c r="R1447" s="147">
        <f>Q1447*H1447</f>
        <v>0</v>
      </c>
      <c r="S1447" s="147">
        <v>0</v>
      </c>
      <c r="T1447" s="148">
        <f>S1447*H1447</f>
        <v>0</v>
      </c>
      <c r="AR1447" s="149" t="s">
        <v>287</v>
      </c>
      <c r="AT1447" s="149" t="s">
        <v>189</v>
      </c>
      <c r="AU1447" s="149" t="s">
        <v>84</v>
      </c>
      <c r="AY1447" s="17" t="s">
        <v>187</v>
      </c>
      <c r="BE1447" s="150">
        <f>IF(N1447="základní",J1447,0)</f>
        <v>0</v>
      </c>
      <c r="BF1447" s="150">
        <f>IF(N1447="snížená",J1447,0)</f>
        <v>0</v>
      </c>
      <c r="BG1447" s="150">
        <f>IF(N1447="zákl. přenesená",J1447,0)</f>
        <v>0</v>
      </c>
      <c r="BH1447" s="150">
        <f>IF(N1447="sníž. přenesená",J1447,0)</f>
        <v>0</v>
      </c>
      <c r="BI1447" s="150">
        <f>IF(N1447="nulová",J1447,0)</f>
        <v>0</v>
      </c>
      <c r="BJ1447" s="17" t="s">
        <v>84</v>
      </c>
      <c r="BK1447" s="150">
        <f>ROUND(I1447*H1447,2)</f>
        <v>0</v>
      </c>
      <c r="BL1447" s="17" t="s">
        <v>287</v>
      </c>
      <c r="BM1447" s="149" t="s">
        <v>3253</v>
      </c>
    </row>
    <row r="1448" spans="2:65" s="1" customFormat="1" ht="68.25">
      <c r="B1448" s="32"/>
      <c r="D1448" s="151" t="s">
        <v>195</v>
      </c>
      <c r="F1448" s="152" t="s">
        <v>1380</v>
      </c>
      <c r="I1448" s="153"/>
      <c r="L1448" s="32"/>
      <c r="M1448" s="154"/>
      <c r="T1448" s="56"/>
      <c r="AT1448" s="17" t="s">
        <v>195</v>
      </c>
      <c r="AU1448" s="17" t="s">
        <v>84</v>
      </c>
    </row>
    <row r="1449" spans="2:65" s="12" customFormat="1" ht="11.25">
      <c r="B1449" s="155"/>
      <c r="D1449" s="151" t="s">
        <v>197</v>
      </c>
      <c r="E1449" s="156" t="s">
        <v>1</v>
      </c>
      <c r="F1449" s="157" t="s">
        <v>379</v>
      </c>
      <c r="H1449" s="156" t="s">
        <v>1</v>
      </c>
      <c r="I1449" s="158"/>
      <c r="L1449" s="155"/>
      <c r="M1449" s="159"/>
      <c r="T1449" s="160"/>
      <c r="AT1449" s="156" t="s">
        <v>197</v>
      </c>
      <c r="AU1449" s="156" t="s">
        <v>84</v>
      </c>
      <c r="AV1449" s="12" t="s">
        <v>80</v>
      </c>
      <c r="AW1449" s="12" t="s">
        <v>30</v>
      </c>
      <c r="AX1449" s="12" t="s">
        <v>73</v>
      </c>
      <c r="AY1449" s="156" t="s">
        <v>187</v>
      </c>
    </row>
    <row r="1450" spans="2:65" s="12" customFormat="1" ht="11.25">
      <c r="B1450" s="155"/>
      <c r="D1450" s="151" t="s">
        <v>197</v>
      </c>
      <c r="E1450" s="156" t="s">
        <v>1</v>
      </c>
      <c r="F1450" s="157" t="s">
        <v>632</v>
      </c>
      <c r="H1450" s="156" t="s">
        <v>1</v>
      </c>
      <c r="I1450" s="158"/>
      <c r="L1450" s="155"/>
      <c r="M1450" s="159"/>
      <c r="T1450" s="160"/>
      <c r="AT1450" s="156" t="s">
        <v>197</v>
      </c>
      <c r="AU1450" s="156" t="s">
        <v>84</v>
      </c>
      <c r="AV1450" s="12" t="s">
        <v>80</v>
      </c>
      <c r="AW1450" s="12" t="s">
        <v>30</v>
      </c>
      <c r="AX1450" s="12" t="s">
        <v>73</v>
      </c>
      <c r="AY1450" s="156" t="s">
        <v>187</v>
      </c>
    </row>
    <row r="1451" spans="2:65" s="13" customFormat="1" ht="11.25">
      <c r="B1451" s="161"/>
      <c r="D1451" s="151" t="s">
        <v>197</v>
      </c>
      <c r="E1451" s="162" t="s">
        <v>1</v>
      </c>
      <c r="F1451" s="163" t="s">
        <v>1422</v>
      </c>
      <c r="H1451" s="164">
        <v>45</v>
      </c>
      <c r="I1451" s="165"/>
      <c r="L1451" s="161"/>
      <c r="M1451" s="166"/>
      <c r="T1451" s="167"/>
      <c r="AT1451" s="162" t="s">
        <v>197</v>
      </c>
      <c r="AU1451" s="162" t="s">
        <v>84</v>
      </c>
      <c r="AV1451" s="13" t="s">
        <v>84</v>
      </c>
      <c r="AW1451" s="13" t="s">
        <v>30</v>
      </c>
      <c r="AX1451" s="13" t="s">
        <v>73</v>
      </c>
      <c r="AY1451" s="162" t="s">
        <v>187</v>
      </c>
    </row>
    <row r="1452" spans="2:65" s="14" customFormat="1" ht="11.25">
      <c r="B1452" s="168"/>
      <c r="D1452" s="151" t="s">
        <v>197</v>
      </c>
      <c r="E1452" s="169" t="s">
        <v>1</v>
      </c>
      <c r="F1452" s="170" t="s">
        <v>202</v>
      </c>
      <c r="H1452" s="171">
        <v>45</v>
      </c>
      <c r="I1452" s="172"/>
      <c r="L1452" s="168"/>
      <c r="M1452" s="173"/>
      <c r="T1452" s="174"/>
      <c r="AT1452" s="169" t="s">
        <v>197</v>
      </c>
      <c r="AU1452" s="169" t="s">
        <v>84</v>
      </c>
      <c r="AV1452" s="14" t="s">
        <v>193</v>
      </c>
      <c r="AW1452" s="14" t="s">
        <v>30</v>
      </c>
      <c r="AX1452" s="14" t="s">
        <v>80</v>
      </c>
      <c r="AY1452" s="169" t="s">
        <v>187</v>
      </c>
    </row>
    <row r="1453" spans="2:65" s="1" customFormat="1" ht="37.9" customHeight="1">
      <c r="B1453" s="32"/>
      <c r="C1453" s="137" t="s">
        <v>1423</v>
      </c>
      <c r="D1453" s="137" t="s">
        <v>189</v>
      </c>
      <c r="E1453" s="138" t="s">
        <v>1424</v>
      </c>
      <c r="F1453" s="139" t="s">
        <v>1425</v>
      </c>
      <c r="G1453" s="140" t="s">
        <v>397</v>
      </c>
      <c r="H1453" s="141">
        <v>155</v>
      </c>
      <c r="I1453" s="142"/>
      <c r="J1453" s="143">
        <f>ROUND(I1453*H1453,2)</f>
        <v>0</v>
      </c>
      <c r="K1453" s="144"/>
      <c r="L1453" s="32"/>
      <c r="M1453" s="145" t="s">
        <v>1</v>
      </c>
      <c r="N1453" s="146" t="s">
        <v>39</v>
      </c>
      <c r="P1453" s="147">
        <f>O1453*H1453</f>
        <v>0</v>
      </c>
      <c r="Q1453" s="147">
        <v>0</v>
      </c>
      <c r="R1453" s="147">
        <f>Q1453*H1453</f>
        <v>0</v>
      </c>
      <c r="S1453" s="147">
        <v>0</v>
      </c>
      <c r="T1453" s="148">
        <f>S1453*H1453</f>
        <v>0</v>
      </c>
      <c r="AR1453" s="149" t="s">
        <v>287</v>
      </c>
      <c r="AT1453" s="149" t="s">
        <v>189</v>
      </c>
      <c r="AU1453" s="149" t="s">
        <v>84</v>
      </c>
      <c r="AY1453" s="17" t="s">
        <v>187</v>
      </c>
      <c r="BE1453" s="150">
        <f>IF(N1453="základní",J1453,0)</f>
        <v>0</v>
      </c>
      <c r="BF1453" s="150">
        <f>IF(N1453="snížená",J1453,0)</f>
        <v>0</v>
      </c>
      <c r="BG1453" s="150">
        <f>IF(N1453="zákl. přenesená",J1453,0)</f>
        <v>0</v>
      </c>
      <c r="BH1453" s="150">
        <f>IF(N1453="sníž. přenesená",J1453,0)</f>
        <v>0</v>
      </c>
      <c r="BI1453" s="150">
        <f>IF(N1453="nulová",J1453,0)</f>
        <v>0</v>
      </c>
      <c r="BJ1453" s="17" t="s">
        <v>84</v>
      </c>
      <c r="BK1453" s="150">
        <f>ROUND(I1453*H1453,2)</f>
        <v>0</v>
      </c>
      <c r="BL1453" s="17" t="s">
        <v>287</v>
      </c>
      <c r="BM1453" s="149" t="s">
        <v>3254</v>
      </c>
    </row>
    <row r="1454" spans="2:65" s="1" customFormat="1" ht="68.25">
      <c r="B1454" s="32"/>
      <c r="D1454" s="151" t="s">
        <v>195</v>
      </c>
      <c r="F1454" s="152" t="s">
        <v>1380</v>
      </c>
      <c r="I1454" s="153"/>
      <c r="L1454" s="32"/>
      <c r="M1454" s="154"/>
      <c r="T1454" s="56"/>
      <c r="AT1454" s="17" t="s">
        <v>195</v>
      </c>
      <c r="AU1454" s="17" t="s">
        <v>84</v>
      </c>
    </row>
    <row r="1455" spans="2:65" s="12" customFormat="1" ht="11.25">
      <c r="B1455" s="155"/>
      <c r="D1455" s="151" t="s">
        <v>197</v>
      </c>
      <c r="E1455" s="156" t="s">
        <v>1</v>
      </c>
      <c r="F1455" s="157" t="s">
        <v>379</v>
      </c>
      <c r="H1455" s="156" t="s">
        <v>1</v>
      </c>
      <c r="I1455" s="158"/>
      <c r="L1455" s="155"/>
      <c r="M1455" s="159"/>
      <c r="T1455" s="160"/>
      <c r="AT1455" s="156" t="s">
        <v>197</v>
      </c>
      <c r="AU1455" s="156" t="s">
        <v>84</v>
      </c>
      <c r="AV1455" s="12" t="s">
        <v>80</v>
      </c>
      <c r="AW1455" s="12" t="s">
        <v>30</v>
      </c>
      <c r="AX1455" s="12" t="s">
        <v>73</v>
      </c>
      <c r="AY1455" s="156" t="s">
        <v>187</v>
      </c>
    </row>
    <row r="1456" spans="2:65" s="12" customFormat="1" ht="11.25">
      <c r="B1456" s="155"/>
      <c r="D1456" s="151" t="s">
        <v>197</v>
      </c>
      <c r="E1456" s="156" t="s">
        <v>1</v>
      </c>
      <c r="F1456" s="157" t="s">
        <v>632</v>
      </c>
      <c r="H1456" s="156" t="s">
        <v>1</v>
      </c>
      <c r="I1456" s="158"/>
      <c r="L1456" s="155"/>
      <c r="M1456" s="159"/>
      <c r="T1456" s="160"/>
      <c r="AT1456" s="156" t="s">
        <v>197</v>
      </c>
      <c r="AU1456" s="156" t="s">
        <v>84</v>
      </c>
      <c r="AV1456" s="12" t="s">
        <v>80</v>
      </c>
      <c r="AW1456" s="12" t="s">
        <v>30</v>
      </c>
      <c r="AX1456" s="12" t="s">
        <v>73</v>
      </c>
      <c r="AY1456" s="156" t="s">
        <v>187</v>
      </c>
    </row>
    <row r="1457" spans="2:65" s="13" customFormat="1" ht="11.25">
      <c r="B1457" s="161"/>
      <c r="D1457" s="151" t="s">
        <v>197</v>
      </c>
      <c r="E1457" s="162" t="s">
        <v>1</v>
      </c>
      <c r="F1457" s="163" t="s">
        <v>1427</v>
      </c>
      <c r="H1457" s="164">
        <v>155</v>
      </c>
      <c r="I1457" s="165"/>
      <c r="L1457" s="161"/>
      <c r="M1457" s="166"/>
      <c r="T1457" s="167"/>
      <c r="AT1457" s="162" t="s">
        <v>197</v>
      </c>
      <c r="AU1457" s="162" t="s">
        <v>84</v>
      </c>
      <c r="AV1457" s="13" t="s">
        <v>84</v>
      </c>
      <c r="AW1457" s="13" t="s">
        <v>30</v>
      </c>
      <c r="AX1457" s="13" t="s">
        <v>73</v>
      </c>
      <c r="AY1457" s="162" t="s">
        <v>187</v>
      </c>
    </row>
    <row r="1458" spans="2:65" s="14" customFormat="1" ht="11.25">
      <c r="B1458" s="168"/>
      <c r="D1458" s="151" t="s">
        <v>197</v>
      </c>
      <c r="E1458" s="169" t="s">
        <v>1</v>
      </c>
      <c r="F1458" s="170" t="s">
        <v>202</v>
      </c>
      <c r="H1458" s="171">
        <v>155</v>
      </c>
      <c r="I1458" s="172"/>
      <c r="L1458" s="168"/>
      <c r="M1458" s="173"/>
      <c r="T1458" s="174"/>
      <c r="AT1458" s="169" t="s">
        <v>197</v>
      </c>
      <c r="AU1458" s="169" t="s">
        <v>84</v>
      </c>
      <c r="AV1458" s="14" t="s">
        <v>193</v>
      </c>
      <c r="AW1458" s="14" t="s">
        <v>30</v>
      </c>
      <c r="AX1458" s="14" t="s">
        <v>80</v>
      </c>
      <c r="AY1458" s="169" t="s">
        <v>187</v>
      </c>
    </row>
    <row r="1459" spans="2:65" s="1" customFormat="1" ht="37.9" customHeight="1">
      <c r="B1459" s="32"/>
      <c r="C1459" s="137" t="s">
        <v>1428</v>
      </c>
      <c r="D1459" s="137" t="s">
        <v>189</v>
      </c>
      <c r="E1459" s="138" t="s">
        <v>1429</v>
      </c>
      <c r="F1459" s="139" t="s">
        <v>1430</v>
      </c>
      <c r="G1459" s="140" t="s">
        <v>397</v>
      </c>
      <c r="H1459" s="141">
        <v>60</v>
      </c>
      <c r="I1459" s="142"/>
      <c r="J1459" s="143">
        <f>ROUND(I1459*H1459,2)</f>
        <v>0</v>
      </c>
      <c r="K1459" s="144"/>
      <c r="L1459" s="32"/>
      <c r="M1459" s="145" t="s">
        <v>1</v>
      </c>
      <c r="N1459" s="146" t="s">
        <v>39</v>
      </c>
      <c r="P1459" s="147">
        <f>O1459*H1459</f>
        <v>0</v>
      </c>
      <c r="Q1459" s="147">
        <v>0</v>
      </c>
      <c r="R1459" s="147">
        <f>Q1459*H1459</f>
        <v>0</v>
      </c>
      <c r="S1459" s="147">
        <v>0</v>
      </c>
      <c r="T1459" s="148">
        <f>S1459*H1459</f>
        <v>0</v>
      </c>
      <c r="AR1459" s="149" t="s">
        <v>287</v>
      </c>
      <c r="AT1459" s="149" t="s">
        <v>189</v>
      </c>
      <c r="AU1459" s="149" t="s">
        <v>84</v>
      </c>
      <c r="AY1459" s="17" t="s">
        <v>187</v>
      </c>
      <c r="BE1459" s="150">
        <f>IF(N1459="základní",J1459,0)</f>
        <v>0</v>
      </c>
      <c r="BF1459" s="150">
        <f>IF(N1459="snížená",J1459,0)</f>
        <v>0</v>
      </c>
      <c r="BG1459" s="150">
        <f>IF(N1459="zákl. přenesená",J1459,0)</f>
        <v>0</v>
      </c>
      <c r="BH1459" s="150">
        <f>IF(N1459="sníž. přenesená",J1459,0)</f>
        <v>0</v>
      </c>
      <c r="BI1459" s="150">
        <f>IF(N1459="nulová",J1459,0)</f>
        <v>0</v>
      </c>
      <c r="BJ1459" s="17" t="s">
        <v>84</v>
      </c>
      <c r="BK1459" s="150">
        <f>ROUND(I1459*H1459,2)</f>
        <v>0</v>
      </c>
      <c r="BL1459" s="17" t="s">
        <v>287</v>
      </c>
      <c r="BM1459" s="149" t="s">
        <v>3255</v>
      </c>
    </row>
    <row r="1460" spans="2:65" s="1" customFormat="1" ht="68.25">
      <c r="B1460" s="32"/>
      <c r="D1460" s="151" t="s">
        <v>195</v>
      </c>
      <c r="F1460" s="152" t="s">
        <v>1380</v>
      </c>
      <c r="I1460" s="153"/>
      <c r="L1460" s="32"/>
      <c r="M1460" s="154"/>
      <c r="T1460" s="56"/>
      <c r="AT1460" s="17" t="s">
        <v>195</v>
      </c>
      <c r="AU1460" s="17" t="s">
        <v>84</v>
      </c>
    </row>
    <row r="1461" spans="2:65" s="12" customFormat="1" ht="11.25">
      <c r="B1461" s="155"/>
      <c r="D1461" s="151" t="s">
        <v>197</v>
      </c>
      <c r="E1461" s="156" t="s">
        <v>1</v>
      </c>
      <c r="F1461" s="157" t="s">
        <v>379</v>
      </c>
      <c r="H1461" s="156" t="s">
        <v>1</v>
      </c>
      <c r="I1461" s="158"/>
      <c r="L1461" s="155"/>
      <c r="M1461" s="159"/>
      <c r="T1461" s="160"/>
      <c r="AT1461" s="156" t="s">
        <v>197</v>
      </c>
      <c r="AU1461" s="156" t="s">
        <v>84</v>
      </c>
      <c r="AV1461" s="12" t="s">
        <v>80</v>
      </c>
      <c r="AW1461" s="12" t="s">
        <v>30</v>
      </c>
      <c r="AX1461" s="12" t="s">
        <v>73</v>
      </c>
      <c r="AY1461" s="156" t="s">
        <v>187</v>
      </c>
    </row>
    <row r="1462" spans="2:65" s="12" customFormat="1" ht="11.25">
      <c r="B1462" s="155"/>
      <c r="D1462" s="151" t="s">
        <v>197</v>
      </c>
      <c r="E1462" s="156" t="s">
        <v>1</v>
      </c>
      <c r="F1462" s="157" t="s">
        <v>632</v>
      </c>
      <c r="H1462" s="156" t="s">
        <v>1</v>
      </c>
      <c r="I1462" s="158"/>
      <c r="L1462" s="155"/>
      <c r="M1462" s="159"/>
      <c r="T1462" s="160"/>
      <c r="AT1462" s="156" t="s">
        <v>197</v>
      </c>
      <c r="AU1462" s="156" t="s">
        <v>84</v>
      </c>
      <c r="AV1462" s="12" t="s">
        <v>80</v>
      </c>
      <c r="AW1462" s="12" t="s">
        <v>30</v>
      </c>
      <c r="AX1462" s="12" t="s">
        <v>73</v>
      </c>
      <c r="AY1462" s="156" t="s">
        <v>187</v>
      </c>
    </row>
    <row r="1463" spans="2:65" s="13" customFormat="1" ht="11.25">
      <c r="B1463" s="161"/>
      <c r="D1463" s="151" t="s">
        <v>197</v>
      </c>
      <c r="E1463" s="162" t="s">
        <v>1</v>
      </c>
      <c r="F1463" s="163" t="s">
        <v>1432</v>
      </c>
      <c r="H1463" s="164">
        <v>60</v>
      </c>
      <c r="I1463" s="165"/>
      <c r="L1463" s="161"/>
      <c r="M1463" s="166"/>
      <c r="T1463" s="167"/>
      <c r="AT1463" s="162" t="s">
        <v>197</v>
      </c>
      <c r="AU1463" s="162" t="s">
        <v>84</v>
      </c>
      <c r="AV1463" s="13" t="s">
        <v>84</v>
      </c>
      <c r="AW1463" s="13" t="s">
        <v>30</v>
      </c>
      <c r="AX1463" s="13" t="s">
        <v>73</v>
      </c>
      <c r="AY1463" s="162" t="s">
        <v>187</v>
      </c>
    </row>
    <row r="1464" spans="2:65" s="14" customFormat="1" ht="11.25">
      <c r="B1464" s="168"/>
      <c r="D1464" s="151" t="s">
        <v>197</v>
      </c>
      <c r="E1464" s="169" t="s">
        <v>1</v>
      </c>
      <c r="F1464" s="170" t="s">
        <v>202</v>
      </c>
      <c r="H1464" s="171">
        <v>60</v>
      </c>
      <c r="I1464" s="172"/>
      <c r="L1464" s="168"/>
      <c r="M1464" s="173"/>
      <c r="T1464" s="174"/>
      <c r="AT1464" s="169" t="s">
        <v>197</v>
      </c>
      <c r="AU1464" s="169" t="s">
        <v>84</v>
      </c>
      <c r="AV1464" s="14" t="s">
        <v>193</v>
      </c>
      <c r="AW1464" s="14" t="s">
        <v>30</v>
      </c>
      <c r="AX1464" s="14" t="s">
        <v>80</v>
      </c>
      <c r="AY1464" s="169" t="s">
        <v>187</v>
      </c>
    </row>
    <row r="1465" spans="2:65" s="1" customFormat="1" ht="37.9" customHeight="1">
      <c r="B1465" s="32"/>
      <c r="C1465" s="137" t="s">
        <v>1433</v>
      </c>
      <c r="D1465" s="137" t="s">
        <v>189</v>
      </c>
      <c r="E1465" s="138" t="s">
        <v>1434</v>
      </c>
      <c r="F1465" s="139" t="s">
        <v>1435</v>
      </c>
      <c r="G1465" s="140" t="s">
        <v>245</v>
      </c>
      <c r="H1465" s="141">
        <v>341</v>
      </c>
      <c r="I1465" s="142"/>
      <c r="J1465" s="143">
        <f>ROUND(I1465*H1465,2)</f>
        <v>0</v>
      </c>
      <c r="K1465" s="144"/>
      <c r="L1465" s="32"/>
      <c r="M1465" s="145" t="s">
        <v>1</v>
      </c>
      <c r="N1465" s="146" t="s">
        <v>39</v>
      </c>
      <c r="P1465" s="147">
        <f>O1465*H1465</f>
        <v>0</v>
      </c>
      <c r="Q1465" s="147">
        <v>0</v>
      </c>
      <c r="R1465" s="147">
        <f>Q1465*H1465</f>
        <v>0</v>
      </c>
      <c r="S1465" s="147">
        <v>0</v>
      </c>
      <c r="T1465" s="148">
        <f>S1465*H1465</f>
        <v>0</v>
      </c>
      <c r="AR1465" s="149" t="s">
        <v>287</v>
      </c>
      <c r="AT1465" s="149" t="s">
        <v>189</v>
      </c>
      <c r="AU1465" s="149" t="s">
        <v>84</v>
      </c>
      <c r="AY1465" s="17" t="s">
        <v>187</v>
      </c>
      <c r="BE1465" s="150">
        <f>IF(N1465="základní",J1465,0)</f>
        <v>0</v>
      </c>
      <c r="BF1465" s="150">
        <f>IF(N1465="snížená",J1465,0)</f>
        <v>0</v>
      </c>
      <c r="BG1465" s="150">
        <f>IF(N1465="zákl. přenesená",J1465,0)</f>
        <v>0</v>
      </c>
      <c r="BH1465" s="150">
        <f>IF(N1465="sníž. přenesená",J1465,0)</f>
        <v>0</v>
      </c>
      <c r="BI1465" s="150">
        <f>IF(N1465="nulová",J1465,0)</f>
        <v>0</v>
      </c>
      <c r="BJ1465" s="17" t="s">
        <v>84</v>
      </c>
      <c r="BK1465" s="150">
        <f>ROUND(I1465*H1465,2)</f>
        <v>0</v>
      </c>
      <c r="BL1465" s="17" t="s">
        <v>287</v>
      </c>
      <c r="BM1465" s="149" t="s">
        <v>3256</v>
      </c>
    </row>
    <row r="1466" spans="2:65" s="1" customFormat="1" ht="58.5">
      <c r="B1466" s="32"/>
      <c r="D1466" s="151" t="s">
        <v>195</v>
      </c>
      <c r="F1466" s="152" t="s">
        <v>1437</v>
      </c>
      <c r="I1466" s="153"/>
      <c r="L1466" s="32"/>
      <c r="M1466" s="154"/>
      <c r="T1466" s="56"/>
      <c r="AT1466" s="17" t="s">
        <v>195</v>
      </c>
      <c r="AU1466" s="17" t="s">
        <v>84</v>
      </c>
    </row>
    <row r="1467" spans="2:65" s="12" customFormat="1" ht="11.25">
      <c r="B1467" s="155"/>
      <c r="D1467" s="151" t="s">
        <v>197</v>
      </c>
      <c r="E1467" s="156" t="s">
        <v>1</v>
      </c>
      <c r="F1467" s="157" t="s">
        <v>207</v>
      </c>
      <c r="H1467" s="156" t="s">
        <v>1</v>
      </c>
      <c r="I1467" s="158"/>
      <c r="L1467" s="155"/>
      <c r="M1467" s="159"/>
      <c r="T1467" s="160"/>
      <c r="AT1467" s="156" t="s">
        <v>197</v>
      </c>
      <c r="AU1467" s="156" t="s">
        <v>84</v>
      </c>
      <c r="AV1467" s="12" t="s">
        <v>80</v>
      </c>
      <c r="AW1467" s="12" t="s">
        <v>30</v>
      </c>
      <c r="AX1467" s="12" t="s">
        <v>73</v>
      </c>
      <c r="AY1467" s="156" t="s">
        <v>187</v>
      </c>
    </row>
    <row r="1468" spans="2:65" s="12" customFormat="1" ht="11.25">
      <c r="B1468" s="155"/>
      <c r="D1468" s="151" t="s">
        <v>197</v>
      </c>
      <c r="E1468" s="156" t="s">
        <v>1</v>
      </c>
      <c r="F1468" s="157" t="s">
        <v>1438</v>
      </c>
      <c r="H1468" s="156" t="s">
        <v>1</v>
      </c>
      <c r="I1468" s="158"/>
      <c r="L1468" s="155"/>
      <c r="M1468" s="159"/>
      <c r="T1468" s="160"/>
      <c r="AT1468" s="156" t="s">
        <v>197</v>
      </c>
      <c r="AU1468" s="156" t="s">
        <v>84</v>
      </c>
      <c r="AV1468" s="12" t="s">
        <v>80</v>
      </c>
      <c r="AW1468" s="12" t="s">
        <v>30</v>
      </c>
      <c r="AX1468" s="12" t="s">
        <v>73</v>
      </c>
      <c r="AY1468" s="156" t="s">
        <v>187</v>
      </c>
    </row>
    <row r="1469" spans="2:65" s="13" customFormat="1" ht="11.25">
      <c r="B1469" s="161"/>
      <c r="D1469" s="151" t="s">
        <v>197</v>
      </c>
      <c r="E1469" s="162" t="s">
        <v>1</v>
      </c>
      <c r="F1469" s="163" t="s">
        <v>1439</v>
      </c>
      <c r="H1469" s="164">
        <v>292</v>
      </c>
      <c r="I1469" s="165"/>
      <c r="L1469" s="161"/>
      <c r="M1469" s="166"/>
      <c r="T1469" s="167"/>
      <c r="AT1469" s="162" t="s">
        <v>197</v>
      </c>
      <c r="AU1469" s="162" t="s">
        <v>84</v>
      </c>
      <c r="AV1469" s="13" t="s">
        <v>84</v>
      </c>
      <c r="AW1469" s="13" t="s">
        <v>30</v>
      </c>
      <c r="AX1469" s="13" t="s">
        <v>73</v>
      </c>
      <c r="AY1469" s="162" t="s">
        <v>187</v>
      </c>
    </row>
    <row r="1470" spans="2:65" s="12" customFormat="1" ht="11.25">
      <c r="B1470" s="155"/>
      <c r="D1470" s="151" t="s">
        <v>197</v>
      </c>
      <c r="E1470" s="156" t="s">
        <v>1</v>
      </c>
      <c r="F1470" s="157" t="s">
        <v>1440</v>
      </c>
      <c r="H1470" s="156" t="s">
        <v>1</v>
      </c>
      <c r="I1470" s="158"/>
      <c r="L1470" s="155"/>
      <c r="M1470" s="159"/>
      <c r="T1470" s="160"/>
      <c r="AT1470" s="156" t="s">
        <v>197</v>
      </c>
      <c r="AU1470" s="156" t="s">
        <v>84</v>
      </c>
      <c r="AV1470" s="12" t="s">
        <v>80</v>
      </c>
      <c r="AW1470" s="12" t="s">
        <v>30</v>
      </c>
      <c r="AX1470" s="12" t="s">
        <v>73</v>
      </c>
      <c r="AY1470" s="156" t="s">
        <v>187</v>
      </c>
    </row>
    <row r="1471" spans="2:65" s="13" customFormat="1" ht="11.25">
      <c r="B1471" s="161"/>
      <c r="D1471" s="151" t="s">
        <v>197</v>
      </c>
      <c r="E1471" s="162" t="s">
        <v>1</v>
      </c>
      <c r="F1471" s="163" t="s">
        <v>1441</v>
      </c>
      <c r="H1471" s="164">
        <v>19</v>
      </c>
      <c r="I1471" s="165"/>
      <c r="L1471" s="161"/>
      <c r="M1471" s="166"/>
      <c r="T1471" s="167"/>
      <c r="AT1471" s="162" t="s">
        <v>197</v>
      </c>
      <c r="AU1471" s="162" t="s">
        <v>84</v>
      </c>
      <c r="AV1471" s="13" t="s">
        <v>84</v>
      </c>
      <c r="AW1471" s="13" t="s">
        <v>30</v>
      </c>
      <c r="AX1471" s="13" t="s">
        <v>73</v>
      </c>
      <c r="AY1471" s="162" t="s">
        <v>187</v>
      </c>
    </row>
    <row r="1472" spans="2:65" s="12" customFormat="1" ht="11.25">
      <c r="B1472" s="155"/>
      <c r="D1472" s="151" t="s">
        <v>197</v>
      </c>
      <c r="E1472" s="156" t="s">
        <v>1</v>
      </c>
      <c r="F1472" s="157" t="s">
        <v>1442</v>
      </c>
      <c r="H1472" s="156" t="s">
        <v>1</v>
      </c>
      <c r="I1472" s="158"/>
      <c r="L1472" s="155"/>
      <c r="M1472" s="159"/>
      <c r="T1472" s="160"/>
      <c r="AT1472" s="156" t="s">
        <v>197</v>
      </c>
      <c r="AU1472" s="156" t="s">
        <v>84</v>
      </c>
      <c r="AV1472" s="12" t="s">
        <v>80</v>
      </c>
      <c r="AW1472" s="12" t="s">
        <v>30</v>
      </c>
      <c r="AX1472" s="12" t="s">
        <v>73</v>
      </c>
      <c r="AY1472" s="156" t="s">
        <v>187</v>
      </c>
    </row>
    <row r="1473" spans="2:65" s="13" customFormat="1" ht="11.25">
      <c r="B1473" s="161"/>
      <c r="D1473" s="151" t="s">
        <v>197</v>
      </c>
      <c r="E1473" s="162" t="s">
        <v>1</v>
      </c>
      <c r="F1473" s="163" t="s">
        <v>1443</v>
      </c>
      <c r="H1473" s="164">
        <v>30</v>
      </c>
      <c r="I1473" s="165"/>
      <c r="L1473" s="161"/>
      <c r="M1473" s="166"/>
      <c r="T1473" s="167"/>
      <c r="AT1473" s="162" t="s">
        <v>197</v>
      </c>
      <c r="AU1473" s="162" t="s">
        <v>84</v>
      </c>
      <c r="AV1473" s="13" t="s">
        <v>84</v>
      </c>
      <c r="AW1473" s="13" t="s">
        <v>30</v>
      </c>
      <c r="AX1473" s="13" t="s">
        <v>73</v>
      </c>
      <c r="AY1473" s="162" t="s">
        <v>187</v>
      </c>
    </row>
    <row r="1474" spans="2:65" s="14" customFormat="1" ht="11.25">
      <c r="B1474" s="168"/>
      <c r="D1474" s="151" t="s">
        <v>197</v>
      </c>
      <c r="E1474" s="169" t="s">
        <v>1</v>
      </c>
      <c r="F1474" s="170" t="s">
        <v>202</v>
      </c>
      <c r="H1474" s="171">
        <v>341</v>
      </c>
      <c r="I1474" s="172"/>
      <c r="L1474" s="168"/>
      <c r="M1474" s="173"/>
      <c r="T1474" s="174"/>
      <c r="AT1474" s="169" t="s">
        <v>197</v>
      </c>
      <c r="AU1474" s="169" t="s">
        <v>84</v>
      </c>
      <c r="AV1474" s="14" t="s">
        <v>193</v>
      </c>
      <c r="AW1474" s="14" t="s">
        <v>30</v>
      </c>
      <c r="AX1474" s="14" t="s">
        <v>80</v>
      </c>
      <c r="AY1474" s="169" t="s">
        <v>187</v>
      </c>
    </row>
    <row r="1475" spans="2:65" s="1" customFormat="1" ht="16.5" customHeight="1">
      <c r="B1475" s="32"/>
      <c r="C1475" s="175" t="s">
        <v>1444</v>
      </c>
      <c r="D1475" s="175" t="s">
        <v>338</v>
      </c>
      <c r="E1475" s="176" t="s">
        <v>1445</v>
      </c>
      <c r="F1475" s="177" t="s">
        <v>1446</v>
      </c>
      <c r="G1475" s="178" t="s">
        <v>192</v>
      </c>
      <c r="H1475" s="179">
        <v>9.3780000000000001</v>
      </c>
      <c r="I1475" s="180"/>
      <c r="J1475" s="181">
        <f>ROUND(I1475*H1475,2)</f>
        <v>0</v>
      </c>
      <c r="K1475" s="182"/>
      <c r="L1475" s="183"/>
      <c r="M1475" s="184" t="s">
        <v>1</v>
      </c>
      <c r="N1475" s="185" t="s">
        <v>39</v>
      </c>
      <c r="P1475" s="147">
        <f>O1475*H1475</f>
        <v>0</v>
      </c>
      <c r="Q1475" s="147">
        <v>0</v>
      </c>
      <c r="R1475" s="147">
        <f>Q1475*H1475</f>
        <v>0</v>
      </c>
      <c r="S1475" s="147">
        <v>0</v>
      </c>
      <c r="T1475" s="148">
        <f>S1475*H1475</f>
        <v>0</v>
      </c>
      <c r="AR1475" s="149" t="s">
        <v>388</v>
      </c>
      <c r="AT1475" s="149" t="s">
        <v>338</v>
      </c>
      <c r="AU1475" s="149" t="s">
        <v>84</v>
      </c>
      <c r="AY1475" s="17" t="s">
        <v>187</v>
      </c>
      <c r="BE1475" s="150">
        <f>IF(N1475="základní",J1475,0)</f>
        <v>0</v>
      </c>
      <c r="BF1475" s="150">
        <f>IF(N1475="snížená",J1475,0)</f>
        <v>0</v>
      </c>
      <c r="BG1475" s="150">
        <f>IF(N1475="zákl. přenesená",J1475,0)</f>
        <v>0</v>
      </c>
      <c r="BH1475" s="150">
        <f>IF(N1475="sníž. přenesená",J1475,0)</f>
        <v>0</v>
      </c>
      <c r="BI1475" s="150">
        <f>IF(N1475="nulová",J1475,0)</f>
        <v>0</v>
      </c>
      <c r="BJ1475" s="17" t="s">
        <v>84</v>
      </c>
      <c r="BK1475" s="150">
        <f>ROUND(I1475*H1475,2)</f>
        <v>0</v>
      </c>
      <c r="BL1475" s="17" t="s">
        <v>287</v>
      </c>
      <c r="BM1475" s="149" t="s">
        <v>3257</v>
      </c>
    </row>
    <row r="1476" spans="2:65" s="1" customFormat="1" ht="49.15" customHeight="1">
      <c r="B1476" s="32"/>
      <c r="C1476" s="137" t="s">
        <v>1448</v>
      </c>
      <c r="D1476" s="137" t="s">
        <v>189</v>
      </c>
      <c r="E1476" s="138" t="s">
        <v>1449</v>
      </c>
      <c r="F1476" s="139" t="s">
        <v>1450</v>
      </c>
      <c r="G1476" s="140" t="s">
        <v>245</v>
      </c>
      <c r="H1476" s="141">
        <v>337</v>
      </c>
      <c r="I1476" s="142"/>
      <c r="J1476" s="143">
        <f>ROUND(I1476*H1476,2)</f>
        <v>0</v>
      </c>
      <c r="K1476" s="144"/>
      <c r="L1476" s="32"/>
      <c r="M1476" s="145" t="s">
        <v>1</v>
      </c>
      <c r="N1476" s="146" t="s">
        <v>39</v>
      </c>
      <c r="P1476" s="147">
        <f>O1476*H1476</f>
        <v>0</v>
      </c>
      <c r="Q1476" s="147">
        <v>0</v>
      </c>
      <c r="R1476" s="147">
        <f>Q1476*H1476</f>
        <v>0</v>
      </c>
      <c r="S1476" s="147">
        <v>0</v>
      </c>
      <c r="T1476" s="148">
        <f>S1476*H1476</f>
        <v>0</v>
      </c>
      <c r="AR1476" s="149" t="s">
        <v>287</v>
      </c>
      <c r="AT1476" s="149" t="s">
        <v>189</v>
      </c>
      <c r="AU1476" s="149" t="s">
        <v>84</v>
      </c>
      <c r="AY1476" s="17" t="s">
        <v>187</v>
      </c>
      <c r="BE1476" s="150">
        <f>IF(N1476="základní",J1476,0)</f>
        <v>0</v>
      </c>
      <c r="BF1476" s="150">
        <f>IF(N1476="snížená",J1476,0)</f>
        <v>0</v>
      </c>
      <c r="BG1476" s="150">
        <f>IF(N1476="zákl. přenesená",J1476,0)</f>
        <v>0</v>
      </c>
      <c r="BH1476" s="150">
        <f>IF(N1476="sníž. přenesená",J1476,0)</f>
        <v>0</v>
      </c>
      <c r="BI1476" s="150">
        <f>IF(N1476="nulová",J1476,0)</f>
        <v>0</v>
      </c>
      <c r="BJ1476" s="17" t="s">
        <v>84</v>
      </c>
      <c r="BK1476" s="150">
        <f>ROUND(I1476*H1476,2)</f>
        <v>0</v>
      </c>
      <c r="BL1476" s="17" t="s">
        <v>287</v>
      </c>
      <c r="BM1476" s="149" t="s">
        <v>3258</v>
      </c>
    </row>
    <row r="1477" spans="2:65" s="12" customFormat="1" ht="11.25">
      <c r="B1477" s="155"/>
      <c r="D1477" s="151" t="s">
        <v>197</v>
      </c>
      <c r="E1477" s="156" t="s">
        <v>1</v>
      </c>
      <c r="F1477" s="157" t="s">
        <v>379</v>
      </c>
      <c r="H1477" s="156" t="s">
        <v>1</v>
      </c>
      <c r="I1477" s="158"/>
      <c r="L1477" s="155"/>
      <c r="M1477" s="159"/>
      <c r="T1477" s="160"/>
      <c r="AT1477" s="156" t="s">
        <v>197</v>
      </c>
      <c r="AU1477" s="156" t="s">
        <v>84</v>
      </c>
      <c r="AV1477" s="12" t="s">
        <v>80</v>
      </c>
      <c r="AW1477" s="12" t="s">
        <v>30</v>
      </c>
      <c r="AX1477" s="12" t="s">
        <v>73</v>
      </c>
      <c r="AY1477" s="156" t="s">
        <v>187</v>
      </c>
    </row>
    <row r="1478" spans="2:65" s="12" customFormat="1" ht="11.25">
      <c r="B1478" s="155"/>
      <c r="D1478" s="151" t="s">
        <v>197</v>
      </c>
      <c r="E1478" s="156" t="s">
        <v>1</v>
      </c>
      <c r="F1478" s="157" t="s">
        <v>632</v>
      </c>
      <c r="H1478" s="156" t="s">
        <v>1</v>
      </c>
      <c r="I1478" s="158"/>
      <c r="L1478" s="155"/>
      <c r="M1478" s="159"/>
      <c r="T1478" s="160"/>
      <c r="AT1478" s="156" t="s">
        <v>197</v>
      </c>
      <c r="AU1478" s="156" t="s">
        <v>84</v>
      </c>
      <c r="AV1478" s="12" t="s">
        <v>80</v>
      </c>
      <c r="AW1478" s="12" t="s">
        <v>30</v>
      </c>
      <c r="AX1478" s="12" t="s">
        <v>73</v>
      </c>
      <c r="AY1478" s="156" t="s">
        <v>187</v>
      </c>
    </row>
    <row r="1479" spans="2:65" s="13" customFormat="1" ht="11.25">
      <c r="B1479" s="161"/>
      <c r="D1479" s="151" t="s">
        <v>197</v>
      </c>
      <c r="E1479" s="162" t="s">
        <v>1</v>
      </c>
      <c r="F1479" s="163" t="s">
        <v>1321</v>
      </c>
      <c r="H1479" s="164">
        <v>337</v>
      </c>
      <c r="I1479" s="165"/>
      <c r="L1479" s="161"/>
      <c r="M1479" s="166"/>
      <c r="T1479" s="167"/>
      <c r="AT1479" s="162" t="s">
        <v>197</v>
      </c>
      <c r="AU1479" s="162" t="s">
        <v>84</v>
      </c>
      <c r="AV1479" s="13" t="s">
        <v>84</v>
      </c>
      <c r="AW1479" s="13" t="s">
        <v>30</v>
      </c>
      <c r="AX1479" s="13" t="s">
        <v>73</v>
      </c>
      <c r="AY1479" s="162" t="s">
        <v>187</v>
      </c>
    </row>
    <row r="1480" spans="2:65" s="14" customFormat="1" ht="11.25">
      <c r="B1480" s="168"/>
      <c r="D1480" s="151" t="s">
        <v>197</v>
      </c>
      <c r="E1480" s="169" t="s">
        <v>1</v>
      </c>
      <c r="F1480" s="170" t="s">
        <v>202</v>
      </c>
      <c r="H1480" s="171">
        <v>337</v>
      </c>
      <c r="I1480" s="172"/>
      <c r="L1480" s="168"/>
      <c r="M1480" s="173"/>
      <c r="T1480" s="174"/>
      <c r="AT1480" s="169" t="s">
        <v>197</v>
      </c>
      <c r="AU1480" s="169" t="s">
        <v>84</v>
      </c>
      <c r="AV1480" s="14" t="s">
        <v>193</v>
      </c>
      <c r="AW1480" s="14" t="s">
        <v>30</v>
      </c>
      <c r="AX1480" s="14" t="s">
        <v>80</v>
      </c>
      <c r="AY1480" s="169" t="s">
        <v>187</v>
      </c>
    </row>
    <row r="1481" spans="2:65" s="1" customFormat="1" ht="24.2" customHeight="1">
      <c r="B1481" s="32"/>
      <c r="C1481" s="137" t="s">
        <v>1452</v>
      </c>
      <c r="D1481" s="137" t="s">
        <v>189</v>
      </c>
      <c r="E1481" s="138" t="s">
        <v>1453</v>
      </c>
      <c r="F1481" s="139" t="s">
        <v>1454</v>
      </c>
      <c r="G1481" s="140" t="s">
        <v>406</v>
      </c>
      <c r="H1481" s="141">
        <v>5</v>
      </c>
      <c r="I1481" s="142"/>
      <c r="J1481" s="143">
        <f>ROUND(I1481*H1481,2)</f>
        <v>0</v>
      </c>
      <c r="K1481" s="144"/>
      <c r="L1481" s="32"/>
      <c r="M1481" s="145" t="s">
        <v>1</v>
      </c>
      <c r="N1481" s="146" t="s">
        <v>39</v>
      </c>
      <c r="P1481" s="147">
        <f>O1481*H1481</f>
        <v>0</v>
      </c>
      <c r="Q1481" s="147">
        <v>0</v>
      </c>
      <c r="R1481" s="147">
        <f>Q1481*H1481</f>
        <v>0</v>
      </c>
      <c r="S1481" s="147">
        <v>0</v>
      </c>
      <c r="T1481" s="148">
        <f>S1481*H1481</f>
        <v>0</v>
      </c>
      <c r="AR1481" s="149" t="s">
        <v>287</v>
      </c>
      <c r="AT1481" s="149" t="s">
        <v>189</v>
      </c>
      <c r="AU1481" s="149" t="s">
        <v>84</v>
      </c>
      <c r="AY1481" s="17" t="s">
        <v>187</v>
      </c>
      <c r="BE1481" s="150">
        <f>IF(N1481="základní",J1481,0)</f>
        <v>0</v>
      </c>
      <c r="BF1481" s="150">
        <f>IF(N1481="snížená",J1481,0)</f>
        <v>0</v>
      </c>
      <c r="BG1481" s="150">
        <f>IF(N1481="zákl. přenesená",J1481,0)</f>
        <v>0</v>
      </c>
      <c r="BH1481" s="150">
        <f>IF(N1481="sníž. přenesená",J1481,0)</f>
        <v>0</v>
      </c>
      <c r="BI1481" s="150">
        <f>IF(N1481="nulová",J1481,0)</f>
        <v>0</v>
      </c>
      <c r="BJ1481" s="17" t="s">
        <v>84</v>
      </c>
      <c r="BK1481" s="150">
        <f>ROUND(I1481*H1481,2)</f>
        <v>0</v>
      </c>
      <c r="BL1481" s="17" t="s">
        <v>287</v>
      </c>
      <c r="BM1481" s="149" t="s">
        <v>3259</v>
      </c>
    </row>
    <row r="1482" spans="2:65" s="1" customFormat="1" ht="39">
      <c r="B1482" s="32"/>
      <c r="D1482" s="151" t="s">
        <v>195</v>
      </c>
      <c r="F1482" s="152" t="s">
        <v>1456</v>
      </c>
      <c r="I1482" s="153"/>
      <c r="L1482" s="32"/>
      <c r="M1482" s="154"/>
      <c r="T1482" s="56"/>
      <c r="AT1482" s="17" t="s">
        <v>195</v>
      </c>
      <c r="AU1482" s="17" t="s">
        <v>84</v>
      </c>
    </row>
    <row r="1483" spans="2:65" s="1" customFormat="1" ht="24.2" customHeight="1">
      <c r="B1483" s="32"/>
      <c r="C1483" s="137" t="s">
        <v>1457</v>
      </c>
      <c r="D1483" s="137" t="s">
        <v>189</v>
      </c>
      <c r="E1483" s="138" t="s">
        <v>1458</v>
      </c>
      <c r="F1483" s="139" t="s">
        <v>1459</v>
      </c>
      <c r="G1483" s="140" t="s">
        <v>406</v>
      </c>
      <c r="H1483" s="141">
        <v>10</v>
      </c>
      <c r="I1483" s="142"/>
      <c r="J1483" s="143">
        <f>ROUND(I1483*H1483,2)</f>
        <v>0</v>
      </c>
      <c r="K1483" s="144"/>
      <c r="L1483" s="32"/>
      <c r="M1483" s="145" t="s">
        <v>1</v>
      </c>
      <c r="N1483" s="146" t="s">
        <v>39</v>
      </c>
      <c r="P1483" s="147">
        <f>O1483*H1483</f>
        <v>0</v>
      </c>
      <c r="Q1483" s="147">
        <v>0</v>
      </c>
      <c r="R1483" s="147">
        <f>Q1483*H1483</f>
        <v>0</v>
      </c>
      <c r="S1483" s="147">
        <v>0</v>
      </c>
      <c r="T1483" s="148">
        <f>S1483*H1483</f>
        <v>0</v>
      </c>
      <c r="AR1483" s="149" t="s">
        <v>287</v>
      </c>
      <c r="AT1483" s="149" t="s">
        <v>189</v>
      </c>
      <c r="AU1483" s="149" t="s">
        <v>84</v>
      </c>
      <c r="AY1483" s="17" t="s">
        <v>187</v>
      </c>
      <c r="BE1483" s="150">
        <f>IF(N1483="základní",J1483,0)</f>
        <v>0</v>
      </c>
      <c r="BF1483" s="150">
        <f>IF(N1483="snížená",J1483,0)</f>
        <v>0</v>
      </c>
      <c r="BG1483" s="150">
        <f>IF(N1483="zákl. přenesená",J1483,0)</f>
        <v>0</v>
      </c>
      <c r="BH1483" s="150">
        <f>IF(N1483="sníž. přenesená",J1483,0)</f>
        <v>0</v>
      </c>
      <c r="BI1483" s="150">
        <f>IF(N1483="nulová",J1483,0)</f>
        <v>0</v>
      </c>
      <c r="BJ1483" s="17" t="s">
        <v>84</v>
      </c>
      <c r="BK1483" s="150">
        <f>ROUND(I1483*H1483,2)</f>
        <v>0</v>
      </c>
      <c r="BL1483" s="17" t="s">
        <v>287</v>
      </c>
      <c r="BM1483" s="149" t="s">
        <v>3260</v>
      </c>
    </row>
    <row r="1484" spans="2:65" s="1" customFormat="1" ht="39">
      <c r="B1484" s="32"/>
      <c r="D1484" s="151" t="s">
        <v>195</v>
      </c>
      <c r="F1484" s="152" t="s">
        <v>1456</v>
      </c>
      <c r="I1484" s="153"/>
      <c r="L1484" s="32"/>
      <c r="M1484" s="154"/>
      <c r="T1484" s="56"/>
      <c r="AT1484" s="17" t="s">
        <v>195</v>
      </c>
      <c r="AU1484" s="17" t="s">
        <v>84</v>
      </c>
    </row>
    <row r="1485" spans="2:65" s="1" customFormat="1" ht="37.9" customHeight="1">
      <c r="B1485" s="32"/>
      <c r="C1485" s="137" t="s">
        <v>1461</v>
      </c>
      <c r="D1485" s="137" t="s">
        <v>189</v>
      </c>
      <c r="E1485" s="138" t="s">
        <v>1462</v>
      </c>
      <c r="F1485" s="139" t="s">
        <v>1463</v>
      </c>
      <c r="G1485" s="140" t="s">
        <v>192</v>
      </c>
      <c r="H1485" s="141">
        <v>8.5250000000000004</v>
      </c>
      <c r="I1485" s="142"/>
      <c r="J1485" s="143">
        <f>ROUND(I1485*H1485,2)</f>
        <v>0</v>
      </c>
      <c r="K1485" s="144"/>
      <c r="L1485" s="32"/>
      <c r="M1485" s="145" t="s">
        <v>1</v>
      </c>
      <c r="N1485" s="146" t="s">
        <v>39</v>
      </c>
      <c r="P1485" s="147">
        <f>O1485*H1485</f>
        <v>0</v>
      </c>
      <c r="Q1485" s="147">
        <v>0</v>
      </c>
      <c r="R1485" s="147">
        <f>Q1485*H1485</f>
        <v>0</v>
      </c>
      <c r="S1485" s="147">
        <v>0</v>
      </c>
      <c r="T1485" s="148">
        <f>S1485*H1485</f>
        <v>0</v>
      </c>
      <c r="AR1485" s="149" t="s">
        <v>287</v>
      </c>
      <c r="AT1485" s="149" t="s">
        <v>189</v>
      </c>
      <c r="AU1485" s="149" t="s">
        <v>84</v>
      </c>
      <c r="AY1485" s="17" t="s">
        <v>187</v>
      </c>
      <c r="BE1485" s="150">
        <f>IF(N1485="základní",J1485,0)</f>
        <v>0</v>
      </c>
      <c r="BF1485" s="150">
        <f>IF(N1485="snížená",J1485,0)</f>
        <v>0</v>
      </c>
      <c r="BG1485" s="150">
        <f>IF(N1485="zákl. přenesená",J1485,0)</f>
        <v>0</v>
      </c>
      <c r="BH1485" s="150">
        <f>IF(N1485="sníž. přenesená",J1485,0)</f>
        <v>0</v>
      </c>
      <c r="BI1485" s="150">
        <f>IF(N1485="nulová",J1485,0)</f>
        <v>0</v>
      </c>
      <c r="BJ1485" s="17" t="s">
        <v>84</v>
      </c>
      <c r="BK1485" s="150">
        <f>ROUND(I1485*H1485,2)</f>
        <v>0</v>
      </c>
      <c r="BL1485" s="17" t="s">
        <v>287</v>
      </c>
      <c r="BM1485" s="149" t="s">
        <v>3261</v>
      </c>
    </row>
    <row r="1486" spans="2:65" s="1" customFormat="1" ht="78">
      <c r="B1486" s="32"/>
      <c r="D1486" s="151" t="s">
        <v>195</v>
      </c>
      <c r="F1486" s="152" t="s">
        <v>1465</v>
      </c>
      <c r="I1486" s="153"/>
      <c r="L1486" s="32"/>
      <c r="M1486" s="154"/>
      <c r="T1486" s="56"/>
      <c r="AT1486" s="17" t="s">
        <v>195</v>
      </c>
      <c r="AU1486" s="17" t="s">
        <v>84</v>
      </c>
    </row>
    <row r="1487" spans="2:65" s="12" customFormat="1" ht="11.25">
      <c r="B1487" s="155"/>
      <c r="D1487" s="151" t="s">
        <v>197</v>
      </c>
      <c r="E1487" s="156" t="s">
        <v>1</v>
      </c>
      <c r="F1487" s="157" t="s">
        <v>207</v>
      </c>
      <c r="H1487" s="156" t="s">
        <v>1</v>
      </c>
      <c r="I1487" s="158"/>
      <c r="L1487" s="155"/>
      <c r="M1487" s="159"/>
      <c r="T1487" s="160"/>
      <c r="AT1487" s="156" t="s">
        <v>197</v>
      </c>
      <c r="AU1487" s="156" t="s">
        <v>84</v>
      </c>
      <c r="AV1487" s="12" t="s">
        <v>80</v>
      </c>
      <c r="AW1487" s="12" t="s">
        <v>30</v>
      </c>
      <c r="AX1487" s="12" t="s">
        <v>73</v>
      </c>
      <c r="AY1487" s="156" t="s">
        <v>187</v>
      </c>
    </row>
    <row r="1488" spans="2:65" s="12" customFormat="1" ht="11.25">
      <c r="B1488" s="155"/>
      <c r="D1488" s="151" t="s">
        <v>197</v>
      </c>
      <c r="E1488" s="156" t="s">
        <v>1</v>
      </c>
      <c r="F1488" s="157" t="s">
        <v>1438</v>
      </c>
      <c r="H1488" s="156" t="s">
        <v>1</v>
      </c>
      <c r="I1488" s="158"/>
      <c r="L1488" s="155"/>
      <c r="M1488" s="159"/>
      <c r="T1488" s="160"/>
      <c r="AT1488" s="156" t="s">
        <v>197</v>
      </c>
      <c r="AU1488" s="156" t="s">
        <v>84</v>
      </c>
      <c r="AV1488" s="12" t="s">
        <v>80</v>
      </c>
      <c r="AW1488" s="12" t="s">
        <v>30</v>
      </c>
      <c r="AX1488" s="12" t="s">
        <v>73</v>
      </c>
      <c r="AY1488" s="156" t="s">
        <v>187</v>
      </c>
    </row>
    <row r="1489" spans="2:65" s="13" customFormat="1" ht="11.25">
      <c r="B1489" s="161"/>
      <c r="D1489" s="151" t="s">
        <v>197</v>
      </c>
      <c r="E1489" s="162" t="s">
        <v>1</v>
      </c>
      <c r="F1489" s="163" t="s">
        <v>1466</v>
      </c>
      <c r="H1489" s="164">
        <v>7.3</v>
      </c>
      <c r="I1489" s="165"/>
      <c r="L1489" s="161"/>
      <c r="M1489" s="166"/>
      <c r="T1489" s="167"/>
      <c r="AT1489" s="162" t="s">
        <v>197</v>
      </c>
      <c r="AU1489" s="162" t="s">
        <v>84</v>
      </c>
      <c r="AV1489" s="13" t="s">
        <v>84</v>
      </c>
      <c r="AW1489" s="13" t="s">
        <v>30</v>
      </c>
      <c r="AX1489" s="13" t="s">
        <v>73</v>
      </c>
      <c r="AY1489" s="162" t="s">
        <v>187</v>
      </c>
    </row>
    <row r="1490" spans="2:65" s="12" customFormat="1" ht="11.25">
      <c r="B1490" s="155"/>
      <c r="D1490" s="151" t="s">
        <v>197</v>
      </c>
      <c r="E1490" s="156" t="s">
        <v>1</v>
      </c>
      <c r="F1490" s="157" t="s">
        <v>1440</v>
      </c>
      <c r="H1490" s="156" t="s">
        <v>1</v>
      </c>
      <c r="I1490" s="158"/>
      <c r="L1490" s="155"/>
      <c r="M1490" s="159"/>
      <c r="T1490" s="160"/>
      <c r="AT1490" s="156" t="s">
        <v>197</v>
      </c>
      <c r="AU1490" s="156" t="s">
        <v>84</v>
      </c>
      <c r="AV1490" s="12" t="s">
        <v>80</v>
      </c>
      <c r="AW1490" s="12" t="s">
        <v>30</v>
      </c>
      <c r="AX1490" s="12" t="s">
        <v>73</v>
      </c>
      <c r="AY1490" s="156" t="s">
        <v>187</v>
      </c>
    </row>
    <row r="1491" spans="2:65" s="13" customFormat="1" ht="11.25">
      <c r="B1491" s="161"/>
      <c r="D1491" s="151" t="s">
        <v>197</v>
      </c>
      <c r="E1491" s="162" t="s">
        <v>1</v>
      </c>
      <c r="F1491" s="163" t="s">
        <v>1467</v>
      </c>
      <c r="H1491" s="164">
        <v>0.47499999999999998</v>
      </c>
      <c r="I1491" s="165"/>
      <c r="L1491" s="161"/>
      <c r="M1491" s="166"/>
      <c r="T1491" s="167"/>
      <c r="AT1491" s="162" t="s">
        <v>197</v>
      </c>
      <c r="AU1491" s="162" t="s">
        <v>84</v>
      </c>
      <c r="AV1491" s="13" t="s">
        <v>84</v>
      </c>
      <c r="AW1491" s="13" t="s">
        <v>30</v>
      </c>
      <c r="AX1491" s="13" t="s">
        <v>73</v>
      </c>
      <c r="AY1491" s="162" t="s">
        <v>187</v>
      </c>
    </row>
    <row r="1492" spans="2:65" s="12" customFormat="1" ht="11.25">
      <c r="B1492" s="155"/>
      <c r="D1492" s="151" t="s">
        <v>197</v>
      </c>
      <c r="E1492" s="156" t="s">
        <v>1</v>
      </c>
      <c r="F1492" s="157" t="s">
        <v>1442</v>
      </c>
      <c r="H1492" s="156" t="s">
        <v>1</v>
      </c>
      <c r="I1492" s="158"/>
      <c r="L1492" s="155"/>
      <c r="M1492" s="159"/>
      <c r="T1492" s="160"/>
      <c r="AT1492" s="156" t="s">
        <v>197</v>
      </c>
      <c r="AU1492" s="156" t="s">
        <v>84</v>
      </c>
      <c r="AV1492" s="12" t="s">
        <v>80</v>
      </c>
      <c r="AW1492" s="12" t="s">
        <v>30</v>
      </c>
      <c r="AX1492" s="12" t="s">
        <v>73</v>
      </c>
      <c r="AY1492" s="156" t="s">
        <v>187</v>
      </c>
    </row>
    <row r="1493" spans="2:65" s="13" customFormat="1" ht="11.25">
      <c r="B1493" s="161"/>
      <c r="D1493" s="151" t="s">
        <v>197</v>
      </c>
      <c r="E1493" s="162" t="s">
        <v>1</v>
      </c>
      <c r="F1493" s="163" t="s">
        <v>1468</v>
      </c>
      <c r="H1493" s="164">
        <v>0.75</v>
      </c>
      <c r="I1493" s="165"/>
      <c r="L1493" s="161"/>
      <c r="M1493" s="166"/>
      <c r="T1493" s="167"/>
      <c r="AT1493" s="162" t="s">
        <v>197</v>
      </c>
      <c r="AU1493" s="162" t="s">
        <v>84</v>
      </c>
      <c r="AV1493" s="13" t="s">
        <v>84</v>
      </c>
      <c r="AW1493" s="13" t="s">
        <v>30</v>
      </c>
      <c r="AX1493" s="13" t="s">
        <v>73</v>
      </c>
      <c r="AY1493" s="162" t="s">
        <v>187</v>
      </c>
    </row>
    <row r="1494" spans="2:65" s="14" customFormat="1" ht="11.25">
      <c r="B1494" s="168"/>
      <c r="D1494" s="151" t="s">
        <v>197</v>
      </c>
      <c r="E1494" s="169" t="s">
        <v>1</v>
      </c>
      <c r="F1494" s="170" t="s">
        <v>202</v>
      </c>
      <c r="H1494" s="171">
        <v>8.5249999999999986</v>
      </c>
      <c r="I1494" s="172"/>
      <c r="L1494" s="168"/>
      <c r="M1494" s="173"/>
      <c r="T1494" s="174"/>
      <c r="AT1494" s="169" t="s">
        <v>197</v>
      </c>
      <c r="AU1494" s="169" t="s">
        <v>84</v>
      </c>
      <c r="AV1494" s="14" t="s">
        <v>193</v>
      </c>
      <c r="AW1494" s="14" t="s">
        <v>30</v>
      </c>
      <c r="AX1494" s="14" t="s">
        <v>80</v>
      </c>
      <c r="AY1494" s="169" t="s">
        <v>187</v>
      </c>
    </row>
    <row r="1495" spans="2:65" s="1" customFormat="1" ht="44.25" customHeight="1">
      <c r="B1495" s="32"/>
      <c r="C1495" s="137" t="s">
        <v>1469</v>
      </c>
      <c r="D1495" s="137" t="s">
        <v>189</v>
      </c>
      <c r="E1495" s="138" t="s">
        <v>1470</v>
      </c>
      <c r="F1495" s="139" t="s">
        <v>1471</v>
      </c>
      <c r="G1495" s="140" t="s">
        <v>245</v>
      </c>
      <c r="H1495" s="141">
        <v>16.8</v>
      </c>
      <c r="I1495" s="142"/>
      <c r="J1495" s="143">
        <f>ROUND(I1495*H1495,2)</f>
        <v>0</v>
      </c>
      <c r="K1495" s="144"/>
      <c r="L1495" s="32"/>
      <c r="M1495" s="145" t="s">
        <v>1</v>
      </c>
      <c r="N1495" s="146" t="s">
        <v>39</v>
      </c>
      <c r="P1495" s="147">
        <f>O1495*H1495</f>
        <v>0</v>
      </c>
      <c r="Q1495" s="147">
        <v>0</v>
      </c>
      <c r="R1495" s="147">
        <f>Q1495*H1495</f>
        <v>0</v>
      </c>
      <c r="S1495" s="147">
        <v>0</v>
      </c>
      <c r="T1495" s="148">
        <f>S1495*H1495</f>
        <v>0</v>
      </c>
      <c r="AR1495" s="149" t="s">
        <v>287</v>
      </c>
      <c r="AT1495" s="149" t="s">
        <v>189</v>
      </c>
      <c r="AU1495" s="149" t="s">
        <v>84</v>
      </c>
      <c r="AY1495" s="17" t="s">
        <v>187</v>
      </c>
      <c r="BE1495" s="150">
        <f>IF(N1495="základní",J1495,0)</f>
        <v>0</v>
      </c>
      <c r="BF1495" s="150">
        <f>IF(N1495="snížená",J1495,0)</f>
        <v>0</v>
      </c>
      <c r="BG1495" s="150">
        <f>IF(N1495="zákl. přenesená",J1495,0)</f>
        <v>0</v>
      </c>
      <c r="BH1495" s="150">
        <f>IF(N1495="sníž. přenesená",J1495,0)</f>
        <v>0</v>
      </c>
      <c r="BI1495" s="150">
        <f>IF(N1495="nulová",J1495,0)</f>
        <v>0</v>
      </c>
      <c r="BJ1495" s="17" t="s">
        <v>84</v>
      </c>
      <c r="BK1495" s="150">
        <f>ROUND(I1495*H1495,2)</f>
        <v>0</v>
      </c>
      <c r="BL1495" s="17" t="s">
        <v>287</v>
      </c>
      <c r="BM1495" s="149" t="s">
        <v>3262</v>
      </c>
    </row>
    <row r="1496" spans="2:65" s="1" customFormat="1" ht="58.5">
      <c r="B1496" s="32"/>
      <c r="D1496" s="151" t="s">
        <v>195</v>
      </c>
      <c r="F1496" s="152" t="s">
        <v>1473</v>
      </c>
      <c r="I1496" s="153"/>
      <c r="L1496" s="32"/>
      <c r="M1496" s="154"/>
      <c r="T1496" s="56"/>
      <c r="AT1496" s="17" t="s">
        <v>195</v>
      </c>
      <c r="AU1496" s="17" t="s">
        <v>84</v>
      </c>
    </row>
    <row r="1497" spans="2:65" s="1" customFormat="1" ht="37.9" customHeight="1">
      <c r="B1497" s="32"/>
      <c r="C1497" s="137" t="s">
        <v>1474</v>
      </c>
      <c r="D1497" s="137" t="s">
        <v>189</v>
      </c>
      <c r="E1497" s="138" t="s">
        <v>1475</v>
      </c>
      <c r="F1497" s="139" t="s">
        <v>1476</v>
      </c>
      <c r="G1497" s="140" t="s">
        <v>245</v>
      </c>
      <c r="H1497" s="141">
        <v>518.87</v>
      </c>
      <c r="I1497" s="142"/>
      <c r="J1497" s="143">
        <f>ROUND(I1497*H1497,2)</f>
        <v>0</v>
      </c>
      <c r="K1497" s="144"/>
      <c r="L1497" s="32"/>
      <c r="M1497" s="145" t="s">
        <v>1</v>
      </c>
      <c r="N1497" s="146" t="s">
        <v>39</v>
      </c>
      <c r="P1497" s="147">
        <f>O1497*H1497</f>
        <v>0</v>
      </c>
      <c r="Q1497" s="147">
        <v>0</v>
      </c>
      <c r="R1497" s="147">
        <f>Q1497*H1497</f>
        <v>0</v>
      </c>
      <c r="S1497" s="147">
        <v>0</v>
      </c>
      <c r="T1497" s="148">
        <f>S1497*H1497</f>
        <v>0</v>
      </c>
      <c r="AR1497" s="149" t="s">
        <v>287</v>
      </c>
      <c r="AT1497" s="149" t="s">
        <v>189</v>
      </c>
      <c r="AU1497" s="149" t="s">
        <v>84</v>
      </c>
      <c r="AY1497" s="17" t="s">
        <v>187</v>
      </c>
      <c r="BE1497" s="150">
        <f>IF(N1497="základní",J1497,0)</f>
        <v>0</v>
      </c>
      <c r="BF1497" s="150">
        <f>IF(N1497="snížená",J1497,0)</f>
        <v>0</v>
      </c>
      <c r="BG1497" s="150">
        <f>IF(N1497="zákl. přenesená",J1497,0)</f>
        <v>0</v>
      </c>
      <c r="BH1497" s="150">
        <f>IF(N1497="sníž. přenesená",J1497,0)</f>
        <v>0</v>
      </c>
      <c r="BI1497" s="150">
        <f>IF(N1497="nulová",J1497,0)</f>
        <v>0</v>
      </c>
      <c r="BJ1497" s="17" t="s">
        <v>84</v>
      </c>
      <c r="BK1497" s="150">
        <f>ROUND(I1497*H1497,2)</f>
        <v>0</v>
      </c>
      <c r="BL1497" s="17" t="s">
        <v>287</v>
      </c>
      <c r="BM1497" s="149" t="s">
        <v>3263</v>
      </c>
    </row>
    <row r="1498" spans="2:65" s="1" customFormat="1" ht="58.5">
      <c r="B1498" s="32"/>
      <c r="D1498" s="151" t="s">
        <v>195</v>
      </c>
      <c r="F1498" s="152" t="s">
        <v>1473</v>
      </c>
      <c r="I1498" s="153"/>
      <c r="L1498" s="32"/>
      <c r="M1498" s="154"/>
      <c r="T1498" s="56"/>
      <c r="AT1498" s="17" t="s">
        <v>195</v>
      </c>
      <c r="AU1498" s="17" t="s">
        <v>84</v>
      </c>
    </row>
    <row r="1499" spans="2:65" s="1" customFormat="1" ht="16.5" customHeight="1">
      <c r="B1499" s="32"/>
      <c r="C1499" s="137" t="s">
        <v>1478</v>
      </c>
      <c r="D1499" s="137" t="s">
        <v>189</v>
      </c>
      <c r="E1499" s="138" t="s">
        <v>1479</v>
      </c>
      <c r="F1499" s="139" t="s">
        <v>1480</v>
      </c>
      <c r="G1499" s="140" t="s">
        <v>245</v>
      </c>
      <c r="H1499" s="141">
        <v>25.32</v>
      </c>
      <c r="I1499" s="142"/>
      <c r="J1499" s="143">
        <f>ROUND(I1499*H1499,2)</f>
        <v>0</v>
      </c>
      <c r="K1499" s="144"/>
      <c r="L1499" s="32"/>
      <c r="M1499" s="145" t="s">
        <v>1</v>
      </c>
      <c r="N1499" s="146" t="s">
        <v>39</v>
      </c>
      <c r="P1499" s="147">
        <f>O1499*H1499</f>
        <v>0</v>
      </c>
      <c r="Q1499" s="147">
        <v>0</v>
      </c>
      <c r="R1499" s="147">
        <f>Q1499*H1499</f>
        <v>0</v>
      </c>
      <c r="S1499" s="147">
        <v>0</v>
      </c>
      <c r="T1499" s="148">
        <f>S1499*H1499</f>
        <v>0</v>
      </c>
      <c r="AR1499" s="149" t="s">
        <v>287</v>
      </c>
      <c r="AT1499" s="149" t="s">
        <v>189</v>
      </c>
      <c r="AU1499" s="149" t="s">
        <v>84</v>
      </c>
      <c r="AY1499" s="17" t="s">
        <v>187</v>
      </c>
      <c r="BE1499" s="150">
        <f>IF(N1499="základní",J1499,0)</f>
        <v>0</v>
      </c>
      <c r="BF1499" s="150">
        <f>IF(N1499="snížená",J1499,0)</f>
        <v>0</v>
      </c>
      <c r="BG1499" s="150">
        <f>IF(N1499="zákl. přenesená",J1499,0)</f>
        <v>0</v>
      </c>
      <c r="BH1499" s="150">
        <f>IF(N1499="sníž. přenesená",J1499,0)</f>
        <v>0</v>
      </c>
      <c r="BI1499" s="150">
        <f>IF(N1499="nulová",J1499,0)</f>
        <v>0</v>
      </c>
      <c r="BJ1499" s="17" t="s">
        <v>84</v>
      </c>
      <c r="BK1499" s="150">
        <f>ROUND(I1499*H1499,2)</f>
        <v>0</v>
      </c>
      <c r="BL1499" s="17" t="s">
        <v>287</v>
      </c>
      <c r="BM1499" s="149" t="s">
        <v>3264</v>
      </c>
    </row>
    <row r="1500" spans="2:65" s="12" customFormat="1" ht="11.25">
      <c r="B1500" s="155"/>
      <c r="D1500" s="151" t="s">
        <v>197</v>
      </c>
      <c r="E1500" s="156" t="s">
        <v>1</v>
      </c>
      <c r="F1500" s="157" t="s">
        <v>379</v>
      </c>
      <c r="H1500" s="156" t="s">
        <v>1</v>
      </c>
      <c r="I1500" s="158"/>
      <c r="L1500" s="155"/>
      <c r="M1500" s="159"/>
      <c r="T1500" s="160"/>
      <c r="AT1500" s="156" t="s">
        <v>197</v>
      </c>
      <c r="AU1500" s="156" t="s">
        <v>84</v>
      </c>
      <c r="AV1500" s="12" t="s">
        <v>80</v>
      </c>
      <c r="AW1500" s="12" t="s">
        <v>30</v>
      </c>
      <c r="AX1500" s="12" t="s">
        <v>73</v>
      </c>
      <c r="AY1500" s="156" t="s">
        <v>187</v>
      </c>
    </row>
    <row r="1501" spans="2:65" s="12" customFormat="1" ht="11.25">
      <c r="B1501" s="155"/>
      <c r="D1501" s="151" t="s">
        <v>197</v>
      </c>
      <c r="E1501" s="156" t="s">
        <v>1</v>
      </c>
      <c r="F1501" s="157" t="s">
        <v>307</v>
      </c>
      <c r="H1501" s="156" t="s">
        <v>1</v>
      </c>
      <c r="I1501" s="158"/>
      <c r="L1501" s="155"/>
      <c r="M1501" s="159"/>
      <c r="T1501" s="160"/>
      <c r="AT1501" s="156" t="s">
        <v>197</v>
      </c>
      <c r="AU1501" s="156" t="s">
        <v>84</v>
      </c>
      <c r="AV1501" s="12" t="s">
        <v>80</v>
      </c>
      <c r="AW1501" s="12" t="s">
        <v>30</v>
      </c>
      <c r="AX1501" s="12" t="s">
        <v>73</v>
      </c>
      <c r="AY1501" s="156" t="s">
        <v>187</v>
      </c>
    </row>
    <row r="1502" spans="2:65" s="13" customFormat="1" ht="11.25">
      <c r="B1502" s="161"/>
      <c r="D1502" s="151" t="s">
        <v>197</v>
      </c>
      <c r="E1502" s="162" t="s">
        <v>1</v>
      </c>
      <c r="F1502" s="163" t="s">
        <v>1482</v>
      </c>
      <c r="H1502" s="164">
        <v>3.34</v>
      </c>
      <c r="I1502" s="165"/>
      <c r="L1502" s="161"/>
      <c r="M1502" s="166"/>
      <c r="T1502" s="167"/>
      <c r="AT1502" s="162" t="s">
        <v>197</v>
      </c>
      <c r="AU1502" s="162" t="s">
        <v>84</v>
      </c>
      <c r="AV1502" s="13" t="s">
        <v>84</v>
      </c>
      <c r="AW1502" s="13" t="s">
        <v>30</v>
      </c>
      <c r="AX1502" s="13" t="s">
        <v>73</v>
      </c>
      <c r="AY1502" s="162" t="s">
        <v>187</v>
      </c>
    </row>
    <row r="1503" spans="2:65" s="13" customFormat="1" ht="11.25">
      <c r="B1503" s="161"/>
      <c r="D1503" s="151" t="s">
        <v>197</v>
      </c>
      <c r="E1503" s="162" t="s">
        <v>1</v>
      </c>
      <c r="F1503" s="163" t="s">
        <v>1483</v>
      </c>
      <c r="H1503" s="164">
        <v>2.99</v>
      </c>
      <c r="I1503" s="165"/>
      <c r="L1503" s="161"/>
      <c r="M1503" s="166"/>
      <c r="T1503" s="167"/>
      <c r="AT1503" s="162" t="s">
        <v>197</v>
      </c>
      <c r="AU1503" s="162" t="s">
        <v>84</v>
      </c>
      <c r="AV1503" s="13" t="s">
        <v>84</v>
      </c>
      <c r="AW1503" s="13" t="s">
        <v>30</v>
      </c>
      <c r="AX1503" s="13" t="s">
        <v>73</v>
      </c>
      <c r="AY1503" s="162" t="s">
        <v>187</v>
      </c>
    </row>
    <row r="1504" spans="2:65" s="13" customFormat="1" ht="11.25">
      <c r="B1504" s="161"/>
      <c r="D1504" s="151" t="s">
        <v>197</v>
      </c>
      <c r="E1504" s="162" t="s">
        <v>1</v>
      </c>
      <c r="F1504" s="163" t="s">
        <v>1483</v>
      </c>
      <c r="H1504" s="164">
        <v>2.99</v>
      </c>
      <c r="I1504" s="165"/>
      <c r="L1504" s="161"/>
      <c r="M1504" s="166"/>
      <c r="T1504" s="167"/>
      <c r="AT1504" s="162" t="s">
        <v>197</v>
      </c>
      <c r="AU1504" s="162" t="s">
        <v>84</v>
      </c>
      <c r="AV1504" s="13" t="s">
        <v>84</v>
      </c>
      <c r="AW1504" s="13" t="s">
        <v>30</v>
      </c>
      <c r="AX1504" s="13" t="s">
        <v>73</v>
      </c>
      <c r="AY1504" s="162" t="s">
        <v>187</v>
      </c>
    </row>
    <row r="1505" spans="2:65" s="13" customFormat="1" ht="11.25">
      <c r="B1505" s="161"/>
      <c r="D1505" s="151" t="s">
        <v>197</v>
      </c>
      <c r="E1505" s="162" t="s">
        <v>1</v>
      </c>
      <c r="F1505" s="163" t="s">
        <v>1482</v>
      </c>
      <c r="H1505" s="164">
        <v>3.34</v>
      </c>
      <c r="I1505" s="165"/>
      <c r="L1505" s="161"/>
      <c r="M1505" s="166"/>
      <c r="T1505" s="167"/>
      <c r="AT1505" s="162" t="s">
        <v>197</v>
      </c>
      <c r="AU1505" s="162" t="s">
        <v>84</v>
      </c>
      <c r="AV1505" s="13" t="s">
        <v>84</v>
      </c>
      <c r="AW1505" s="13" t="s">
        <v>30</v>
      </c>
      <c r="AX1505" s="13" t="s">
        <v>73</v>
      </c>
      <c r="AY1505" s="162" t="s">
        <v>187</v>
      </c>
    </row>
    <row r="1506" spans="2:65" s="12" customFormat="1" ht="11.25">
      <c r="B1506" s="155"/>
      <c r="D1506" s="151" t="s">
        <v>197</v>
      </c>
      <c r="E1506" s="156" t="s">
        <v>1</v>
      </c>
      <c r="F1506" s="157" t="s">
        <v>311</v>
      </c>
      <c r="H1506" s="156" t="s">
        <v>1</v>
      </c>
      <c r="I1506" s="158"/>
      <c r="L1506" s="155"/>
      <c r="M1506" s="159"/>
      <c r="T1506" s="160"/>
      <c r="AT1506" s="156" t="s">
        <v>197</v>
      </c>
      <c r="AU1506" s="156" t="s">
        <v>84</v>
      </c>
      <c r="AV1506" s="12" t="s">
        <v>80</v>
      </c>
      <c r="AW1506" s="12" t="s">
        <v>30</v>
      </c>
      <c r="AX1506" s="12" t="s">
        <v>73</v>
      </c>
      <c r="AY1506" s="156" t="s">
        <v>187</v>
      </c>
    </row>
    <row r="1507" spans="2:65" s="13" customFormat="1" ht="11.25">
      <c r="B1507" s="161"/>
      <c r="D1507" s="151" t="s">
        <v>197</v>
      </c>
      <c r="E1507" s="162" t="s">
        <v>1</v>
      </c>
      <c r="F1507" s="163" t="s">
        <v>1482</v>
      </c>
      <c r="H1507" s="164">
        <v>3.34</v>
      </c>
      <c r="I1507" s="165"/>
      <c r="L1507" s="161"/>
      <c r="M1507" s="166"/>
      <c r="T1507" s="167"/>
      <c r="AT1507" s="162" t="s">
        <v>197</v>
      </c>
      <c r="AU1507" s="162" t="s">
        <v>84</v>
      </c>
      <c r="AV1507" s="13" t="s">
        <v>84</v>
      </c>
      <c r="AW1507" s="13" t="s">
        <v>30</v>
      </c>
      <c r="AX1507" s="13" t="s">
        <v>73</v>
      </c>
      <c r="AY1507" s="162" t="s">
        <v>187</v>
      </c>
    </row>
    <row r="1508" spans="2:65" s="13" customFormat="1" ht="11.25">
      <c r="B1508" s="161"/>
      <c r="D1508" s="151" t="s">
        <v>197</v>
      </c>
      <c r="E1508" s="162" t="s">
        <v>1</v>
      </c>
      <c r="F1508" s="163" t="s">
        <v>1483</v>
      </c>
      <c r="H1508" s="164">
        <v>2.99</v>
      </c>
      <c r="I1508" s="165"/>
      <c r="L1508" s="161"/>
      <c r="M1508" s="166"/>
      <c r="T1508" s="167"/>
      <c r="AT1508" s="162" t="s">
        <v>197</v>
      </c>
      <c r="AU1508" s="162" t="s">
        <v>84</v>
      </c>
      <c r="AV1508" s="13" t="s">
        <v>84</v>
      </c>
      <c r="AW1508" s="13" t="s">
        <v>30</v>
      </c>
      <c r="AX1508" s="13" t="s">
        <v>73</v>
      </c>
      <c r="AY1508" s="162" t="s">
        <v>187</v>
      </c>
    </row>
    <row r="1509" spans="2:65" s="13" customFormat="1" ht="11.25">
      <c r="B1509" s="161"/>
      <c r="D1509" s="151" t="s">
        <v>197</v>
      </c>
      <c r="E1509" s="162" t="s">
        <v>1</v>
      </c>
      <c r="F1509" s="163" t="s">
        <v>1483</v>
      </c>
      <c r="H1509" s="164">
        <v>2.99</v>
      </c>
      <c r="I1509" s="165"/>
      <c r="L1509" s="161"/>
      <c r="M1509" s="166"/>
      <c r="T1509" s="167"/>
      <c r="AT1509" s="162" t="s">
        <v>197</v>
      </c>
      <c r="AU1509" s="162" t="s">
        <v>84</v>
      </c>
      <c r="AV1509" s="13" t="s">
        <v>84</v>
      </c>
      <c r="AW1509" s="13" t="s">
        <v>30</v>
      </c>
      <c r="AX1509" s="13" t="s">
        <v>73</v>
      </c>
      <c r="AY1509" s="162" t="s">
        <v>187</v>
      </c>
    </row>
    <row r="1510" spans="2:65" s="13" customFormat="1" ht="11.25">
      <c r="B1510" s="161"/>
      <c r="D1510" s="151" t="s">
        <v>197</v>
      </c>
      <c r="E1510" s="162" t="s">
        <v>1</v>
      </c>
      <c r="F1510" s="163" t="s">
        <v>1482</v>
      </c>
      <c r="H1510" s="164">
        <v>3.34</v>
      </c>
      <c r="I1510" s="165"/>
      <c r="L1510" s="161"/>
      <c r="M1510" s="166"/>
      <c r="T1510" s="167"/>
      <c r="AT1510" s="162" t="s">
        <v>197</v>
      </c>
      <c r="AU1510" s="162" t="s">
        <v>84</v>
      </c>
      <c r="AV1510" s="13" t="s">
        <v>84</v>
      </c>
      <c r="AW1510" s="13" t="s">
        <v>30</v>
      </c>
      <c r="AX1510" s="13" t="s">
        <v>73</v>
      </c>
      <c r="AY1510" s="162" t="s">
        <v>187</v>
      </c>
    </row>
    <row r="1511" spans="2:65" s="14" customFormat="1" ht="11.25">
      <c r="B1511" s="168"/>
      <c r="D1511" s="151" t="s">
        <v>197</v>
      </c>
      <c r="E1511" s="169" t="s">
        <v>1</v>
      </c>
      <c r="F1511" s="170" t="s">
        <v>202</v>
      </c>
      <c r="H1511" s="171">
        <v>25.320000000000004</v>
      </c>
      <c r="I1511" s="172"/>
      <c r="L1511" s="168"/>
      <c r="M1511" s="173"/>
      <c r="T1511" s="174"/>
      <c r="AT1511" s="169" t="s">
        <v>197</v>
      </c>
      <c r="AU1511" s="169" t="s">
        <v>84</v>
      </c>
      <c r="AV1511" s="14" t="s">
        <v>193</v>
      </c>
      <c r="AW1511" s="14" t="s">
        <v>30</v>
      </c>
      <c r="AX1511" s="14" t="s">
        <v>80</v>
      </c>
      <c r="AY1511" s="169" t="s">
        <v>187</v>
      </c>
    </row>
    <row r="1512" spans="2:65" s="1" customFormat="1" ht="21.75" customHeight="1">
      <c r="B1512" s="32"/>
      <c r="C1512" s="137" t="s">
        <v>1484</v>
      </c>
      <c r="D1512" s="137" t="s">
        <v>189</v>
      </c>
      <c r="E1512" s="138" t="s">
        <v>1485</v>
      </c>
      <c r="F1512" s="139" t="s">
        <v>1486</v>
      </c>
      <c r="G1512" s="140" t="s">
        <v>245</v>
      </c>
      <c r="H1512" s="141">
        <v>297.58</v>
      </c>
      <c r="I1512" s="142"/>
      <c r="J1512" s="143">
        <f>ROUND(I1512*H1512,2)</f>
        <v>0</v>
      </c>
      <c r="K1512" s="144"/>
      <c r="L1512" s="32"/>
      <c r="M1512" s="145" t="s">
        <v>1</v>
      </c>
      <c r="N1512" s="146" t="s">
        <v>39</v>
      </c>
      <c r="P1512" s="147">
        <f>O1512*H1512</f>
        <v>0</v>
      </c>
      <c r="Q1512" s="147">
        <v>0</v>
      </c>
      <c r="R1512" s="147">
        <f>Q1512*H1512</f>
        <v>0</v>
      </c>
      <c r="S1512" s="147">
        <v>0</v>
      </c>
      <c r="T1512" s="148">
        <f>S1512*H1512</f>
        <v>0</v>
      </c>
      <c r="AR1512" s="149" t="s">
        <v>287</v>
      </c>
      <c r="AT1512" s="149" t="s">
        <v>189</v>
      </c>
      <c r="AU1512" s="149" t="s">
        <v>84</v>
      </c>
      <c r="AY1512" s="17" t="s">
        <v>187</v>
      </c>
      <c r="BE1512" s="150">
        <f>IF(N1512="základní",J1512,0)</f>
        <v>0</v>
      </c>
      <c r="BF1512" s="150">
        <f>IF(N1512="snížená",J1512,0)</f>
        <v>0</v>
      </c>
      <c r="BG1512" s="150">
        <f>IF(N1512="zákl. přenesená",J1512,0)</f>
        <v>0</v>
      </c>
      <c r="BH1512" s="150">
        <f>IF(N1512="sníž. přenesená",J1512,0)</f>
        <v>0</v>
      </c>
      <c r="BI1512" s="150">
        <f>IF(N1512="nulová",J1512,0)</f>
        <v>0</v>
      </c>
      <c r="BJ1512" s="17" t="s">
        <v>84</v>
      </c>
      <c r="BK1512" s="150">
        <f>ROUND(I1512*H1512,2)</f>
        <v>0</v>
      </c>
      <c r="BL1512" s="17" t="s">
        <v>287</v>
      </c>
      <c r="BM1512" s="149" t="s">
        <v>3265</v>
      </c>
    </row>
    <row r="1513" spans="2:65" s="12" customFormat="1" ht="11.25">
      <c r="B1513" s="155"/>
      <c r="D1513" s="151" t="s">
        <v>197</v>
      </c>
      <c r="E1513" s="156" t="s">
        <v>1</v>
      </c>
      <c r="F1513" s="157" t="s">
        <v>379</v>
      </c>
      <c r="H1513" s="156" t="s">
        <v>1</v>
      </c>
      <c r="I1513" s="158"/>
      <c r="L1513" s="155"/>
      <c r="M1513" s="159"/>
      <c r="T1513" s="160"/>
      <c r="AT1513" s="156" t="s">
        <v>197</v>
      </c>
      <c r="AU1513" s="156" t="s">
        <v>84</v>
      </c>
      <c r="AV1513" s="12" t="s">
        <v>80</v>
      </c>
      <c r="AW1513" s="12" t="s">
        <v>30</v>
      </c>
      <c r="AX1513" s="12" t="s">
        <v>73</v>
      </c>
      <c r="AY1513" s="156" t="s">
        <v>187</v>
      </c>
    </row>
    <row r="1514" spans="2:65" s="12" customFormat="1" ht="11.25">
      <c r="B1514" s="155"/>
      <c r="D1514" s="151" t="s">
        <v>197</v>
      </c>
      <c r="E1514" s="156" t="s">
        <v>1</v>
      </c>
      <c r="F1514" s="157" t="s">
        <v>307</v>
      </c>
      <c r="H1514" s="156" t="s">
        <v>1</v>
      </c>
      <c r="I1514" s="158"/>
      <c r="L1514" s="155"/>
      <c r="M1514" s="159"/>
      <c r="T1514" s="160"/>
      <c r="AT1514" s="156" t="s">
        <v>197</v>
      </c>
      <c r="AU1514" s="156" t="s">
        <v>84</v>
      </c>
      <c r="AV1514" s="12" t="s">
        <v>80</v>
      </c>
      <c r="AW1514" s="12" t="s">
        <v>30</v>
      </c>
      <c r="AX1514" s="12" t="s">
        <v>73</v>
      </c>
      <c r="AY1514" s="156" t="s">
        <v>187</v>
      </c>
    </row>
    <row r="1515" spans="2:65" s="13" customFormat="1" ht="11.25">
      <c r="B1515" s="161"/>
      <c r="D1515" s="151" t="s">
        <v>197</v>
      </c>
      <c r="E1515" s="162" t="s">
        <v>1</v>
      </c>
      <c r="F1515" s="163" t="s">
        <v>1488</v>
      </c>
      <c r="H1515" s="164">
        <v>73.459999999999994</v>
      </c>
      <c r="I1515" s="165"/>
      <c r="L1515" s="161"/>
      <c r="M1515" s="166"/>
      <c r="T1515" s="167"/>
      <c r="AT1515" s="162" t="s">
        <v>197</v>
      </c>
      <c r="AU1515" s="162" t="s">
        <v>84</v>
      </c>
      <c r="AV1515" s="13" t="s">
        <v>84</v>
      </c>
      <c r="AW1515" s="13" t="s">
        <v>30</v>
      </c>
      <c r="AX1515" s="13" t="s">
        <v>73</v>
      </c>
      <c r="AY1515" s="162" t="s">
        <v>187</v>
      </c>
    </row>
    <row r="1516" spans="2:65" s="13" customFormat="1" ht="11.25">
      <c r="B1516" s="161"/>
      <c r="D1516" s="151" t="s">
        <v>197</v>
      </c>
      <c r="E1516" s="162" t="s">
        <v>1</v>
      </c>
      <c r="F1516" s="163" t="s">
        <v>1489</v>
      </c>
      <c r="H1516" s="164">
        <v>72.58</v>
      </c>
      <c r="I1516" s="165"/>
      <c r="L1516" s="161"/>
      <c r="M1516" s="166"/>
      <c r="T1516" s="167"/>
      <c r="AT1516" s="162" t="s">
        <v>197</v>
      </c>
      <c r="AU1516" s="162" t="s">
        <v>84</v>
      </c>
      <c r="AV1516" s="13" t="s">
        <v>84</v>
      </c>
      <c r="AW1516" s="13" t="s">
        <v>30</v>
      </c>
      <c r="AX1516" s="13" t="s">
        <v>73</v>
      </c>
      <c r="AY1516" s="162" t="s">
        <v>187</v>
      </c>
    </row>
    <row r="1517" spans="2:65" s="12" customFormat="1" ht="11.25">
      <c r="B1517" s="155"/>
      <c r="D1517" s="151" t="s">
        <v>197</v>
      </c>
      <c r="E1517" s="156" t="s">
        <v>1</v>
      </c>
      <c r="F1517" s="157" t="s">
        <v>311</v>
      </c>
      <c r="H1517" s="156" t="s">
        <v>1</v>
      </c>
      <c r="I1517" s="158"/>
      <c r="L1517" s="155"/>
      <c r="M1517" s="159"/>
      <c r="T1517" s="160"/>
      <c r="AT1517" s="156" t="s">
        <v>197</v>
      </c>
      <c r="AU1517" s="156" t="s">
        <v>84</v>
      </c>
      <c r="AV1517" s="12" t="s">
        <v>80</v>
      </c>
      <c r="AW1517" s="12" t="s">
        <v>30</v>
      </c>
      <c r="AX1517" s="12" t="s">
        <v>73</v>
      </c>
      <c r="AY1517" s="156" t="s">
        <v>187</v>
      </c>
    </row>
    <row r="1518" spans="2:65" s="13" customFormat="1" ht="11.25">
      <c r="B1518" s="161"/>
      <c r="D1518" s="151" t="s">
        <v>197</v>
      </c>
      <c r="E1518" s="162" t="s">
        <v>1</v>
      </c>
      <c r="F1518" s="163" t="s">
        <v>1490</v>
      </c>
      <c r="H1518" s="164">
        <v>76.239999999999995</v>
      </c>
      <c r="I1518" s="165"/>
      <c r="L1518" s="161"/>
      <c r="M1518" s="166"/>
      <c r="T1518" s="167"/>
      <c r="AT1518" s="162" t="s">
        <v>197</v>
      </c>
      <c r="AU1518" s="162" t="s">
        <v>84</v>
      </c>
      <c r="AV1518" s="13" t="s">
        <v>84</v>
      </c>
      <c r="AW1518" s="13" t="s">
        <v>30</v>
      </c>
      <c r="AX1518" s="13" t="s">
        <v>73</v>
      </c>
      <c r="AY1518" s="162" t="s">
        <v>187</v>
      </c>
    </row>
    <row r="1519" spans="2:65" s="13" customFormat="1" ht="11.25">
      <c r="B1519" s="161"/>
      <c r="D1519" s="151" t="s">
        <v>197</v>
      </c>
      <c r="E1519" s="162" t="s">
        <v>1</v>
      </c>
      <c r="F1519" s="163" t="s">
        <v>1491</v>
      </c>
      <c r="H1519" s="164">
        <v>75.3</v>
      </c>
      <c r="I1519" s="165"/>
      <c r="L1519" s="161"/>
      <c r="M1519" s="166"/>
      <c r="T1519" s="167"/>
      <c r="AT1519" s="162" t="s">
        <v>197</v>
      </c>
      <c r="AU1519" s="162" t="s">
        <v>84</v>
      </c>
      <c r="AV1519" s="13" t="s">
        <v>84</v>
      </c>
      <c r="AW1519" s="13" t="s">
        <v>30</v>
      </c>
      <c r="AX1519" s="13" t="s">
        <v>73</v>
      </c>
      <c r="AY1519" s="162" t="s">
        <v>187</v>
      </c>
    </row>
    <row r="1520" spans="2:65" s="14" customFormat="1" ht="11.25">
      <c r="B1520" s="168"/>
      <c r="D1520" s="151" t="s">
        <v>197</v>
      </c>
      <c r="E1520" s="169" t="s">
        <v>1</v>
      </c>
      <c r="F1520" s="170" t="s">
        <v>202</v>
      </c>
      <c r="H1520" s="171">
        <v>297.58</v>
      </c>
      <c r="I1520" s="172"/>
      <c r="L1520" s="168"/>
      <c r="M1520" s="173"/>
      <c r="T1520" s="174"/>
      <c r="AT1520" s="169" t="s">
        <v>197</v>
      </c>
      <c r="AU1520" s="169" t="s">
        <v>84</v>
      </c>
      <c r="AV1520" s="14" t="s">
        <v>193</v>
      </c>
      <c r="AW1520" s="14" t="s">
        <v>30</v>
      </c>
      <c r="AX1520" s="14" t="s">
        <v>80</v>
      </c>
      <c r="AY1520" s="169" t="s">
        <v>187</v>
      </c>
    </row>
    <row r="1521" spans="2:65" s="1" customFormat="1" ht="24.2" customHeight="1">
      <c r="B1521" s="32"/>
      <c r="C1521" s="137" t="s">
        <v>1492</v>
      </c>
      <c r="D1521" s="137" t="s">
        <v>189</v>
      </c>
      <c r="E1521" s="138" t="s">
        <v>1493</v>
      </c>
      <c r="F1521" s="139" t="s">
        <v>1494</v>
      </c>
      <c r="G1521" s="140" t="s">
        <v>245</v>
      </c>
      <c r="H1521" s="141">
        <v>518.87</v>
      </c>
      <c r="I1521" s="142"/>
      <c r="J1521" s="143">
        <f>ROUND(I1521*H1521,2)</f>
        <v>0</v>
      </c>
      <c r="K1521" s="144"/>
      <c r="L1521" s="32"/>
      <c r="M1521" s="145" t="s">
        <v>1</v>
      </c>
      <c r="N1521" s="146" t="s">
        <v>39</v>
      </c>
      <c r="P1521" s="147">
        <f>O1521*H1521</f>
        <v>0</v>
      </c>
      <c r="Q1521" s="147">
        <v>0</v>
      </c>
      <c r="R1521" s="147">
        <f>Q1521*H1521</f>
        <v>0</v>
      </c>
      <c r="S1521" s="147">
        <v>0</v>
      </c>
      <c r="T1521" s="148">
        <f>S1521*H1521</f>
        <v>0</v>
      </c>
      <c r="AR1521" s="149" t="s">
        <v>287</v>
      </c>
      <c r="AT1521" s="149" t="s">
        <v>189</v>
      </c>
      <c r="AU1521" s="149" t="s">
        <v>84</v>
      </c>
      <c r="AY1521" s="17" t="s">
        <v>187</v>
      </c>
      <c r="BE1521" s="150">
        <f>IF(N1521="základní",J1521,0)</f>
        <v>0</v>
      </c>
      <c r="BF1521" s="150">
        <f>IF(N1521="snížená",J1521,0)</f>
        <v>0</v>
      </c>
      <c r="BG1521" s="150">
        <f>IF(N1521="zákl. přenesená",J1521,0)</f>
        <v>0</v>
      </c>
      <c r="BH1521" s="150">
        <f>IF(N1521="sníž. přenesená",J1521,0)</f>
        <v>0</v>
      </c>
      <c r="BI1521" s="150">
        <f>IF(N1521="nulová",J1521,0)</f>
        <v>0</v>
      </c>
      <c r="BJ1521" s="17" t="s">
        <v>84</v>
      </c>
      <c r="BK1521" s="150">
        <f>ROUND(I1521*H1521,2)</f>
        <v>0</v>
      </c>
      <c r="BL1521" s="17" t="s">
        <v>287</v>
      </c>
      <c r="BM1521" s="149" t="s">
        <v>3266</v>
      </c>
    </row>
    <row r="1522" spans="2:65" s="1" customFormat="1" ht="29.25">
      <c r="B1522" s="32"/>
      <c r="D1522" s="151" t="s">
        <v>195</v>
      </c>
      <c r="F1522" s="152" t="s">
        <v>1496</v>
      </c>
      <c r="I1522" s="153"/>
      <c r="L1522" s="32"/>
      <c r="M1522" s="154"/>
      <c r="T1522" s="56"/>
      <c r="AT1522" s="17" t="s">
        <v>195</v>
      </c>
      <c r="AU1522" s="17" t="s">
        <v>84</v>
      </c>
    </row>
    <row r="1523" spans="2:65" s="1" customFormat="1" ht="21.75" customHeight="1">
      <c r="B1523" s="32"/>
      <c r="C1523" s="175" t="s">
        <v>1497</v>
      </c>
      <c r="D1523" s="175" t="s">
        <v>338</v>
      </c>
      <c r="E1523" s="176" t="s">
        <v>1498</v>
      </c>
      <c r="F1523" s="177" t="s">
        <v>1499</v>
      </c>
      <c r="G1523" s="178" t="s">
        <v>192</v>
      </c>
      <c r="H1523" s="179">
        <v>11.247999999999999</v>
      </c>
      <c r="I1523" s="180"/>
      <c r="J1523" s="181">
        <f>ROUND(I1523*H1523,2)</f>
        <v>0</v>
      </c>
      <c r="K1523" s="182"/>
      <c r="L1523" s="183"/>
      <c r="M1523" s="184" t="s">
        <v>1</v>
      </c>
      <c r="N1523" s="185" t="s">
        <v>39</v>
      </c>
      <c r="P1523" s="147">
        <f>O1523*H1523</f>
        <v>0</v>
      </c>
      <c r="Q1523" s="147">
        <v>0</v>
      </c>
      <c r="R1523" s="147">
        <f>Q1523*H1523</f>
        <v>0</v>
      </c>
      <c r="S1523" s="147">
        <v>0</v>
      </c>
      <c r="T1523" s="148">
        <f>S1523*H1523</f>
        <v>0</v>
      </c>
      <c r="AR1523" s="149" t="s">
        <v>388</v>
      </c>
      <c r="AT1523" s="149" t="s">
        <v>338</v>
      </c>
      <c r="AU1523" s="149" t="s">
        <v>84</v>
      </c>
      <c r="AY1523" s="17" t="s">
        <v>187</v>
      </c>
      <c r="BE1523" s="150">
        <f>IF(N1523="základní",J1523,0)</f>
        <v>0</v>
      </c>
      <c r="BF1523" s="150">
        <f>IF(N1523="snížená",J1523,0)</f>
        <v>0</v>
      </c>
      <c r="BG1523" s="150">
        <f>IF(N1523="zákl. přenesená",J1523,0)</f>
        <v>0</v>
      </c>
      <c r="BH1523" s="150">
        <f>IF(N1523="sníž. přenesená",J1523,0)</f>
        <v>0</v>
      </c>
      <c r="BI1523" s="150">
        <f>IF(N1523="nulová",J1523,0)</f>
        <v>0</v>
      </c>
      <c r="BJ1523" s="17" t="s">
        <v>84</v>
      </c>
      <c r="BK1523" s="150">
        <f>ROUND(I1523*H1523,2)</f>
        <v>0</v>
      </c>
      <c r="BL1523" s="17" t="s">
        <v>287</v>
      </c>
      <c r="BM1523" s="149" t="s">
        <v>3267</v>
      </c>
    </row>
    <row r="1524" spans="2:65" s="12" customFormat="1" ht="11.25">
      <c r="B1524" s="155"/>
      <c r="D1524" s="151" t="s">
        <v>197</v>
      </c>
      <c r="E1524" s="156" t="s">
        <v>1</v>
      </c>
      <c r="F1524" s="157" t="s">
        <v>1501</v>
      </c>
      <c r="H1524" s="156" t="s">
        <v>1</v>
      </c>
      <c r="I1524" s="158"/>
      <c r="L1524" s="155"/>
      <c r="M1524" s="159"/>
      <c r="T1524" s="160"/>
      <c r="AT1524" s="156" t="s">
        <v>197</v>
      </c>
      <c r="AU1524" s="156" t="s">
        <v>84</v>
      </c>
      <c r="AV1524" s="12" t="s">
        <v>80</v>
      </c>
      <c r="AW1524" s="12" t="s">
        <v>30</v>
      </c>
      <c r="AX1524" s="12" t="s">
        <v>73</v>
      </c>
      <c r="AY1524" s="156" t="s">
        <v>187</v>
      </c>
    </row>
    <row r="1525" spans="2:65" s="12" customFormat="1" ht="11.25">
      <c r="B1525" s="155"/>
      <c r="D1525" s="151" t="s">
        <v>197</v>
      </c>
      <c r="E1525" s="156" t="s">
        <v>1</v>
      </c>
      <c r="F1525" s="157" t="s">
        <v>1502</v>
      </c>
      <c r="H1525" s="156" t="s">
        <v>1</v>
      </c>
      <c r="I1525" s="158"/>
      <c r="L1525" s="155"/>
      <c r="M1525" s="159"/>
      <c r="T1525" s="160"/>
      <c r="AT1525" s="156" t="s">
        <v>197</v>
      </c>
      <c r="AU1525" s="156" t="s">
        <v>84</v>
      </c>
      <c r="AV1525" s="12" t="s">
        <v>80</v>
      </c>
      <c r="AW1525" s="12" t="s">
        <v>30</v>
      </c>
      <c r="AX1525" s="12" t="s">
        <v>73</v>
      </c>
      <c r="AY1525" s="156" t="s">
        <v>187</v>
      </c>
    </row>
    <row r="1526" spans="2:65" s="14" customFormat="1" ht="11.25">
      <c r="B1526" s="168"/>
      <c r="D1526" s="151" t="s">
        <v>197</v>
      </c>
      <c r="E1526" s="169" t="s">
        <v>1</v>
      </c>
      <c r="F1526" s="170" t="s">
        <v>202</v>
      </c>
      <c r="H1526" s="171">
        <v>0</v>
      </c>
      <c r="I1526" s="172"/>
      <c r="L1526" s="168"/>
      <c r="M1526" s="173"/>
      <c r="T1526" s="174"/>
      <c r="AT1526" s="169" t="s">
        <v>197</v>
      </c>
      <c r="AU1526" s="169" t="s">
        <v>84</v>
      </c>
      <c r="AV1526" s="14" t="s">
        <v>193</v>
      </c>
      <c r="AW1526" s="14" t="s">
        <v>30</v>
      </c>
      <c r="AX1526" s="14" t="s">
        <v>73</v>
      </c>
      <c r="AY1526" s="169" t="s">
        <v>187</v>
      </c>
    </row>
    <row r="1527" spans="2:65" s="13" customFormat="1" ht="11.25">
      <c r="B1527" s="161"/>
      <c r="D1527" s="151" t="s">
        <v>197</v>
      </c>
      <c r="E1527" s="162" t="s">
        <v>1</v>
      </c>
      <c r="F1527" s="163" t="s">
        <v>1503</v>
      </c>
      <c r="H1527" s="164">
        <v>11.247999999999999</v>
      </c>
      <c r="I1527" s="165"/>
      <c r="L1527" s="161"/>
      <c r="M1527" s="166"/>
      <c r="T1527" s="167"/>
      <c r="AT1527" s="162" t="s">
        <v>197</v>
      </c>
      <c r="AU1527" s="162" t="s">
        <v>84</v>
      </c>
      <c r="AV1527" s="13" t="s">
        <v>84</v>
      </c>
      <c r="AW1527" s="13" t="s">
        <v>30</v>
      </c>
      <c r="AX1527" s="13" t="s">
        <v>73</v>
      </c>
      <c r="AY1527" s="162" t="s">
        <v>187</v>
      </c>
    </row>
    <row r="1528" spans="2:65" s="14" customFormat="1" ht="11.25">
      <c r="B1528" s="168"/>
      <c r="D1528" s="151" t="s">
        <v>197</v>
      </c>
      <c r="E1528" s="169" t="s">
        <v>1</v>
      </c>
      <c r="F1528" s="170" t="s">
        <v>202</v>
      </c>
      <c r="H1528" s="171">
        <v>11.247999999999999</v>
      </c>
      <c r="I1528" s="172"/>
      <c r="L1528" s="168"/>
      <c r="M1528" s="173"/>
      <c r="T1528" s="174"/>
      <c r="AT1528" s="169" t="s">
        <v>197</v>
      </c>
      <c r="AU1528" s="169" t="s">
        <v>84</v>
      </c>
      <c r="AV1528" s="14" t="s">
        <v>193</v>
      </c>
      <c r="AW1528" s="14" t="s">
        <v>30</v>
      </c>
      <c r="AX1528" s="14" t="s">
        <v>80</v>
      </c>
      <c r="AY1528" s="169" t="s">
        <v>187</v>
      </c>
    </row>
    <row r="1529" spans="2:65" s="1" customFormat="1" ht="24.2" customHeight="1">
      <c r="B1529" s="32"/>
      <c r="C1529" s="137" t="s">
        <v>1504</v>
      </c>
      <c r="D1529" s="137" t="s">
        <v>189</v>
      </c>
      <c r="E1529" s="138" t="s">
        <v>1505</v>
      </c>
      <c r="F1529" s="139" t="s">
        <v>1506</v>
      </c>
      <c r="G1529" s="140" t="s">
        <v>245</v>
      </c>
      <c r="H1529" s="141">
        <v>518.87</v>
      </c>
      <c r="I1529" s="142"/>
      <c r="J1529" s="143">
        <f>ROUND(I1529*H1529,2)</f>
        <v>0</v>
      </c>
      <c r="K1529" s="144"/>
      <c r="L1529" s="32"/>
      <c r="M1529" s="145" t="s">
        <v>1</v>
      </c>
      <c r="N1529" s="146" t="s">
        <v>39</v>
      </c>
      <c r="P1529" s="147">
        <f>O1529*H1529</f>
        <v>0</v>
      </c>
      <c r="Q1529" s="147">
        <v>0</v>
      </c>
      <c r="R1529" s="147">
        <f>Q1529*H1529</f>
        <v>0</v>
      </c>
      <c r="S1529" s="147">
        <v>0</v>
      </c>
      <c r="T1529" s="148">
        <f>S1529*H1529</f>
        <v>0</v>
      </c>
      <c r="AR1529" s="149" t="s">
        <v>287</v>
      </c>
      <c r="AT1529" s="149" t="s">
        <v>189</v>
      </c>
      <c r="AU1529" s="149" t="s">
        <v>84</v>
      </c>
      <c r="AY1529" s="17" t="s">
        <v>187</v>
      </c>
      <c r="BE1529" s="150">
        <f>IF(N1529="základní",J1529,0)</f>
        <v>0</v>
      </c>
      <c r="BF1529" s="150">
        <f>IF(N1529="snížená",J1529,0)</f>
        <v>0</v>
      </c>
      <c r="BG1529" s="150">
        <f>IF(N1529="zákl. přenesená",J1529,0)</f>
        <v>0</v>
      </c>
      <c r="BH1529" s="150">
        <f>IF(N1529="sníž. přenesená",J1529,0)</f>
        <v>0</v>
      </c>
      <c r="BI1529" s="150">
        <f>IF(N1529="nulová",J1529,0)</f>
        <v>0</v>
      </c>
      <c r="BJ1529" s="17" t="s">
        <v>84</v>
      </c>
      <c r="BK1529" s="150">
        <f>ROUND(I1529*H1529,2)</f>
        <v>0</v>
      </c>
      <c r="BL1529" s="17" t="s">
        <v>287</v>
      </c>
      <c r="BM1529" s="149" t="s">
        <v>3268</v>
      </c>
    </row>
    <row r="1530" spans="2:65" s="1" customFormat="1" ht="68.25">
      <c r="B1530" s="32"/>
      <c r="D1530" s="151" t="s">
        <v>195</v>
      </c>
      <c r="F1530" s="152" t="s">
        <v>1508</v>
      </c>
      <c r="I1530" s="153"/>
      <c r="L1530" s="32"/>
      <c r="M1530" s="154"/>
      <c r="T1530" s="56"/>
      <c r="AT1530" s="17" t="s">
        <v>195</v>
      </c>
      <c r="AU1530" s="17" t="s">
        <v>84</v>
      </c>
    </row>
    <row r="1531" spans="2:65" s="1" customFormat="1" ht="37.9" customHeight="1">
      <c r="B1531" s="32"/>
      <c r="C1531" s="137" t="s">
        <v>1509</v>
      </c>
      <c r="D1531" s="137" t="s">
        <v>189</v>
      </c>
      <c r="E1531" s="138" t="s">
        <v>1510</v>
      </c>
      <c r="F1531" s="139" t="s">
        <v>1511</v>
      </c>
      <c r="G1531" s="140" t="s">
        <v>245</v>
      </c>
      <c r="H1531" s="141">
        <v>390</v>
      </c>
      <c r="I1531" s="142"/>
      <c r="J1531" s="143">
        <f>ROUND(I1531*H1531,2)</f>
        <v>0</v>
      </c>
      <c r="K1531" s="144"/>
      <c r="L1531" s="32"/>
      <c r="M1531" s="145" t="s">
        <v>1</v>
      </c>
      <c r="N1531" s="146" t="s">
        <v>39</v>
      </c>
      <c r="P1531" s="147">
        <f>O1531*H1531</f>
        <v>0</v>
      </c>
      <c r="Q1531" s="147">
        <v>0</v>
      </c>
      <c r="R1531" s="147">
        <f>Q1531*H1531</f>
        <v>0</v>
      </c>
      <c r="S1531" s="147">
        <v>0</v>
      </c>
      <c r="T1531" s="148">
        <f>S1531*H1531</f>
        <v>0</v>
      </c>
      <c r="AR1531" s="149" t="s">
        <v>287</v>
      </c>
      <c r="AT1531" s="149" t="s">
        <v>189</v>
      </c>
      <c r="AU1531" s="149" t="s">
        <v>84</v>
      </c>
      <c r="AY1531" s="17" t="s">
        <v>187</v>
      </c>
      <c r="BE1531" s="150">
        <f>IF(N1531="základní",J1531,0)</f>
        <v>0</v>
      </c>
      <c r="BF1531" s="150">
        <f>IF(N1531="snížená",J1531,0)</f>
        <v>0</v>
      </c>
      <c r="BG1531" s="150">
        <f>IF(N1531="zákl. přenesená",J1531,0)</f>
        <v>0</v>
      </c>
      <c r="BH1531" s="150">
        <f>IF(N1531="sníž. přenesená",J1531,0)</f>
        <v>0</v>
      </c>
      <c r="BI1531" s="150">
        <f>IF(N1531="nulová",J1531,0)</f>
        <v>0</v>
      </c>
      <c r="BJ1531" s="17" t="s">
        <v>84</v>
      </c>
      <c r="BK1531" s="150">
        <f>ROUND(I1531*H1531,2)</f>
        <v>0</v>
      </c>
      <c r="BL1531" s="17" t="s">
        <v>287</v>
      </c>
      <c r="BM1531" s="149" t="s">
        <v>3269</v>
      </c>
    </row>
    <row r="1532" spans="2:65" s="12" customFormat="1" ht="11.25">
      <c r="B1532" s="155"/>
      <c r="D1532" s="151" t="s">
        <v>197</v>
      </c>
      <c r="E1532" s="156" t="s">
        <v>1</v>
      </c>
      <c r="F1532" s="157" t="s">
        <v>499</v>
      </c>
      <c r="H1532" s="156" t="s">
        <v>1</v>
      </c>
      <c r="I1532" s="158"/>
      <c r="L1532" s="155"/>
      <c r="M1532" s="159"/>
      <c r="T1532" s="160"/>
      <c r="AT1532" s="156" t="s">
        <v>197</v>
      </c>
      <c r="AU1532" s="156" t="s">
        <v>84</v>
      </c>
      <c r="AV1532" s="12" t="s">
        <v>80</v>
      </c>
      <c r="AW1532" s="12" t="s">
        <v>30</v>
      </c>
      <c r="AX1532" s="12" t="s">
        <v>73</v>
      </c>
      <c r="AY1532" s="156" t="s">
        <v>187</v>
      </c>
    </row>
    <row r="1533" spans="2:65" s="13" customFormat="1" ht="11.25">
      <c r="B1533" s="161"/>
      <c r="D1533" s="151" t="s">
        <v>197</v>
      </c>
      <c r="E1533" s="162" t="s">
        <v>1</v>
      </c>
      <c r="F1533" s="163" t="s">
        <v>1513</v>
      </c>
      <c r="H1533" s="164">
        <v>390</v>
      </c>
      <c r="I1533" s="165"/>
      <c r="L1533" s="161"/>
      <c r="M1533" s="166"/>
      <c r="T1533" s="167"/>
      <c r="AT1533" s="162" t="s">
        <v>197</v>
      </c>
      <c r="AU1533" s="162" t="s">
        <v>84</v>
      </c>
      <c r="AV1533" s="13" t="s">
        <v>84</v>
      </c>
      <c r="AW1533" s="13" t="s">
        <v>30</v>
      </c>
      <c r="AX1533" s="13" t="s">
        <v>73</v>
      </c>
      <c r="AY1533" s="162" t="s">
        <v>187</v>
      </c>
    </row>
    <row r="1534" spans="2:65" s="14" customFormat="1" ht="11.25">
      <c r="B1534" s="168"/>
      <c r="D1534" s="151" t="s">
        <v>197</v>
      </c>
      <c r="E1534" s="169" t="s">
        <v>1</v>
      </c>
      <c r="F1534" s="170" t="s">
        <v>202</v>
      </c>
      <c r="H1534" s="171">
        <v>390</v>
      </c>
      <c r="I1534" s="172"/>
      <c r="L1534" s="168"/>
      <c r="M1534" s="173"/>
      <c r="T1534" s="174"/>
      <c r="AT1534" s="169" t="s">
        <v>197</v>
      </c>
      <c r="AU1534" s="169" t="s">
        <v>84</v>
      </c>
      <c r="AV1534" s="14" t="s">
        <v>193</v>
      </c>
      <c r="AW1534" s="14" t="s">
        <v>30</v>
      </c>
      <c r="AX1534" s="14" t="s">
        <v>80</v>
      </c>
      <c r="AY1534" s="169" t="s">
        <v>187</v>
      </c>
    </row>
    <row r="1535" spans="2:65" s="1" customFormat="1" ht="37.9" customHeight="1">
      <c r="B1535" s="32"/>
      <c r="C1535" s="137" t="s">
        <v>1514</v>
      </c>
      <c r="D1535" s="137" t="s">
        <v>189</v>
      </c>
      <c r="E1535" s="138" t="s">
        <v>1515</v>
      </c>
      <c r="F1535" s="139" t="s">
        <v>1516</v>
      </c>
      <c r="G1535" s="140" t="s">
        <v>397</v>
      </c>
      <c r="H1535" s="141">
        <v>170</v>
      </c>
      <c r="I1535" s="142"/>
      <c r="J1535" s="143">
        <f>ROUND(I1535*H1535,2)</f>
        <v>0</v>
      </c>
      <c r="K1535" s="144"/>
      <c r="L1535" s="32"/>
      <c r="M1535" s="145" t="s">
        <v>1</v>
      </c>
      <c r="N1535" s="146" t="s">
        <v>39</v>
      </c>
      <c r="P1535" s="147">
        <f>O1535*H1535</f>
        <v>0</v>
      </c>
      <c r="Q1535" s="147">
        <v>0</v>
      </c>
      <c r="R1535" s="147">
        <f>Q1535*H1535</f>
        <v>0</v>
      </c>
      <c r="S1535" s="147">
        <v>0</v>
      </c>
      <c r="T1535" s="148">
        <f>S1535*H1535</f>
        <v>0</v>
      </c>
      <c r="AR1535" s="149" t="s">
        <v>287</v>
      </c>
      <c r="AT1535" s="149" t="s">
        <v>189</v>
      </c>
      <c r="AU1535" s="149" t="s">
        <v>84</v>
      </c>
      <c r="AY1535" s="17" t="s">
        <v>187</v>
      </c>
      <c r="BE1535" s="150">
        <f>IF(N1535="základní",J1535,0)</f>
        <v>0</v>
      </c>
      <c r="BF1535" s="150">
        <f>IF(N1535="snížená",J1535,0)</f>
        <v>0</v>
      </c>
      <c r="BG1535" s="150">
        <f>IF(N1535="zákl. přenesená",J1535,0)</f>
        <v>0</v>
      </c>
      <c r="BH1535" s="150">
        <f>IF(N1535="sníž. přenesená",J1535,0)</f>
        <v>0</v>
      </c>
      <c r="BI1535" s="150">
        <f>IF(N1535="nulová",J1535,0)</f>
        <v>0</v>
      </c>
      <c r="BJ1535" s="17" t="s">
        <v>84</v>
      </c>
      <c r="BK1535" s="150">
        <f>ROUND(I1535*H1535,2)</f>
        <v>0</v>
      </c>
      <c r="BL1535" s="17" t="s">
        <v>287</v>
      </c>
      <c r="BM1535" s="149" t="s">
        <v>3270</v>
      </c>
    </row>
    <row r="1536" spans="2:65" s="1" customFormat="1" ht="29.25">
      <c r="B1536" s="32"/>
      <c r="D1536" s="151" t="s">
        <v>195</v>
      </c>
      <c r="F1536" s="152" t="s">
        <v>1518</v>
      </c>
      <c r="I1536" s="153"/>
      <c r="L1536" s="32"/>
      <c r="M1536" s="154"/>
      <c r="T1536" s="56"/>
      <c r="AT1536" s="17" t="s">
        <v>195</v>
      </c>
      <c r="AU1536" s="17" t="s">
        <v>84</v>
      </c>
    </row>
    <row r="1537" spans="2:65" s="12" customFormat="1" ht="11.25">
      <c r="B1537" s="155"/>
      <c r="D1537" s="151" t="s">
        <v>197</v>
      </c>
      <c r="E1537" s="156" t="s">
        <v>1</v>
      </c>
      <c r="F1537" s="157" t="s">
        <v>499</v>
      </c>
      <c r="H1537" s="156" t="s">
        <v>1</v>
      </c>
      <c r="I1537" s="158"/>
      <c r="L1537" s="155"/>
      <c r="M1537" s="159"/>
      <c r="T1537" s="160"/>
      <c r="AT1537" s="156" t="s">
        <v>197</v>
      </c>
      <c r="AU1537" s="156" t="s">
        <v>84</v>
      </c>
      <c r="AV1537" s="12" t="s">
        <v>80</v>
      </c>
      <c r="AW1537" s="12" t="s">
        <v>30</v>
      </c>
      <c r="AX1537" s="12" t="s">
        <v>73</v>
      </c>
      <c r="AY1537" s="156" t="s">
        <v>187</v>
      </c>
    </row>
    <row r="1538" spans="2:65" s="13" customFormat="1" ht="11.25">
      <c r="B1538" s="161"/>
      <c r="D1538" s="151" t="s">
        <v>197</v>
      </c>
      <c r="E1538" s="162" t="s">
        <v>1</v>
      </c>
      <c r="F1538" s="163" t="s">
        <v>1519</v>
      </c>
      <c r="H1538" s="164">
        <v>170</v>
      </c>
      <c r="I1538" s="165"/>
      <c r="L1538" s="161"/>
      <c r="M1538" s="166"/>
      <c r="T1538" s="167"/>
      <c r="AT1538" s="162" t="s">
        <v>197</v>
      </c>
      <c r="AU1538" s="162" t="s">
        <v>84</v>
      </c>
      <c r="AV1538" s="13" t="s">
        <v>84</v>
      </c>
      <c r="AW1538" s="13" t="s">
        <v>30</v>
      </c>
      <c r="AX1538" s="13" t="s">
        <v>73</v>
      </c>
      <c r="AY1538" s="162" t="s">
        <v>187</v>
      </c>
    </row>
    <row r="1539" spans="2:65" s="14" customFormat="1" ht="11.25">
      <c r="B1539" s="168"/>
      <c r="D1539" s="151" t="s">
        <v>197</v>
      </c>
      <c r="E1539" s="169" t="s">
        <v>1</v>
      </c>
      <c r="F1539" s="170" t="s">
        <v>202</v>
      </c>
      <c r="H1539" s="171">
        <v>170</v>
      </c>
      <c r="I1539" s="172"/>
      <c r="L1539" s="168"/>
      <c r="M1539" s="173"/>
      <c r="T1539" s="174"/>
      <c r="AT1539" s="169" t="s">
        <v>197</v>
      </c>
      <c r="AU1539" s="169" t="s">
        <v>84</v>
      </c>
      <c r="AV1539" s="14" t="s">
        <v>193</v>
      </c>
      <c r="AW1539" s="14" t="s">
        <v>30</v>
      </c>
      <c r="AX1539" s="14" t="s">
        <v>80</v>
      </c>
      <c r="AY1539" s="169" t="s">
        <v>187</v>
      </c>
    </row>
    <row r="1540" spans="2:65" s="1" customFormat="1" ht="37.9" customHeight="1">
      <c r="B1540" s="32"/>
      <c r="C1540" s="137" t="s">
        <v>1520</v>
      </c>
      <c r="D1540" s="137" t="s">
        <v>189</v>
      </c>
      <c r="E1540" s="138" t="s">
        <v>1521</v>
      </c>
      <c r="F1540" s="139" t="s">
        <v>1522</v>
      </c>
      <c r="G1540" s="140" t="s">
        <v>397</v>
      </c>
      <c r="H1540" s="141">
        <v>36</v>
      </c>
      <c r="I1540" s="142"/>
      <c r="J1540" s="143">
        <f>ROUND(I1540*H1540,2)</f>
        <v>0</v>
      </c>
      <c r="K1540" s="144"/>
      <c r="L1540" s="32"/>
      <c r="M1540" s="145" t="s">
        <v>1</v>
      </c>
      <c r="N1540" s="146" t="s">
        <v>39</v>
      </c>
      <c r="P1540" s="147">
        <f>O1540*H1540</f>
        <v>0</v>
      </c>
      <c r="Q1540" s="147">
        <v>0</v>
      </c>
      <c r="R1540" s="147">
        <f>Q1540*H1540</f>
        <v>0</v>
      </c>
      <c r="S1540" s="147">
        <v>0</v>
      </c>
      <c r="T1540" s="148">
        <f>S1540*H1540</f>
        <v>0</v>
      </c>
      <c r="AR1540" s="149" t="s">
        <v>287</v>
      </c>
      <c r="AT1540" s="149" t="s">
        <v>189</v>
      </c>
      <c r="AU1540" s="149" t="s">
        <v>84</v>
      </c>
      <c r="AY1540" s="17" t="s">
        <v>187</v>
      </c>
      <c r="BE1540" s="150">
        <f>IF(N1540="základní",J1540,0)</f>
        <v>0</v>
      </c>
      <c r="BF1540" s="150">
        <f>IF(N1540="snížená",J1540,0)</f>
        <v>0</v>
      </c>
      <c r="BG1540" s="150">
        <f>IF(N1540="zákl. přenesená",J1540,0)</f>
        <v>0</v>
      </c>
      <c r="BH1540" s="150">
        <f>IF(N1540="sníž. přenesená",J1540,0)</f>
        <v>0</v>
      </c>
      <c r="BI1540" s="150">
        <f>IF(N1540="nulová",J1540,0)</f>
        <v>0</v>
      </c>
      <c r="BJ1540" s="17" t="s">
        <v>84</v>
      </c>
      <c r="BK1540" s="150">
        <f>ROUND(I1540*H1540,2)</f>
        <v>0</v>
      </c>
      <c r="BL1540" s="17" t="s">
        <v>287</v>
      </c>
      <c r="BM1540" s="149" t="s">
        <v>3271</v>
      </c>
    </row>
    <row r="1541" spans="2:65" s="1" customFormat="1" ht="29.25">
      <c r="B1541" s="32"/>
      <c r="D1541" s="151" t="s">
        <v>195</v>
      </c>
      <c r="F1541" s="152" t="s">
        <v>1518</v>
      </c>
      <c r="I1541" s="153"/>
      <c r="L1541" s="32"/>
      <c r="M1541" s="154"/>
      <c r="T1541" s="56"/>
      <c r="AT1541" s="17" t="s">
        <v>195</v>
      </c>
      <c r="AU1541" s="17" t="s">
        <v>84</v>
      </c>
    </row>
    <row r="1542" spans="2:65" s="12" customFormat="1" ht="11.25">
      <c r="B1542" s="155"/>
      <c r="D1542" s="151" t="s">
        <v>197</v>
      </c>
      <c r="E1542" s="156" t="s">
        <v>1</v>
      </c>
      <c r="F1542" s="157" t="s">
        <v>499</v>
      </c>
      <c r="H1542" s="156" t="s">
        <v>1</v>
      </c>
      <c r="I1542" s="158"/>
      <c r="L1542" s="155"/>
      <c r="M1542" s="159"/>
      <c r="T1542" s="160"/>
      <c r="AT1542" s="156" t="s">
        <v>197</v>
      </c>
      <c r="AU1542" s="156" t="s">
        <v>84</v>
      </c>
      <c r="AV1542" s="12" t="s">
        <v>80</v>
      </c>
      <c r="AW1542" s="12" t="s">
        <v>30</v>
      </c>
      <c r="AX1542" s="12" t="s">
        <v>73</v>
      </c>
      <c r="AY1542" s="156" t="s">
        <v>187</v>
      </c>
    </row>
    <row r="1543" spans="2:65" s="12" customFormat="1" ht="11.25">
      <c r="B1543" s="155"/>
      <c r="D1543" s="151" t="s">
        <v>197</v>
      </c>
      <c r="E1543" s="156" t="s">
        <v>1</v>
      </c>
      <c r="F1543" s="157" t="s">
        <v>1524</v>
      </c>
      <c r="H1543" s="156" t="s">
        <v>1</v>
      </c>
      <c r="I1543" s="158"/>
      <c r="L1543" s="155"/>
      <c r="M1543" s="159"/>
      <c r="T1543" s="160"/>
      <c r="AT1543" s="156" t="s">
        <v>197</v>
      </c>
      <c r="AU1543" s="156" t="s">
        <v>84</v>
      </c>
      <c r="AV1543" s="12" t="s">
        <v>80</v>
      </c>
      <c r="AW1543" s="12" t="s">
        <v>30</v>
      </c>
      <c r="AX1543" s="12" t="s">
        <v>73</v>
      </c>
      <c r="AY1543" s="156" t="s">
        <v>187</v>
      </c>
    </row>
    <row r="1544" spans="2:65" s="12" customFormat="1" ht="11.25">
      <c r="B1544" s="155"/>
      <c r="D1544" s="151" t="s">
        <v>197</v>
      </c>
      <c r="E1544" s="156" t="s">
        <v>1</v>
      </c>
      <c r="F1544" s="157" t="s">
        <v>1525</v>
      </c>
      <c r="H1544" s="156" t="s">
        <v>1</v>
      </c>
      <c r="I1544" s="158"/>
      <c r="L1544" s="155"/>
      <c r="M1544" s="159"/>
      <c r="T1544" s="160"/>
      <c r="AT1544" s="156" t="s">
        <v>197</v>
      </c>
      <c r="AU1544" s="156" t="s">
        <v>84</v>
      </c>
      <c r="AV1544" s="12" t="s">
        <v>80</v>
      </c>
      <c r="AW1544" s="12" t="s">
        <v>30</v>
      </c>
      <c r="AX1544" s="12" t="s">
        <v>73</v>
      </c>
      <c r="AY1544" s="156" t="s">
        <v>187</v>
      </c>
    </row>
    <row r="1545" spans="2:65" s="13" customFormat="1" ht="11.25">
      <c r="B1545" s="161"/>
      <c r="D1545" s="151" t="s">
        <v>197</v>
      </c>
      <c r="E1545" s="162" t="s">
        <v>1</v>
      </c>
      <c r="F1545" s="163" t="s">
        <v>1526</v>
      </c>
      <c r="H1545" s="164">
        <v>36</v>
      </c>
      <c r="I1545" s="165"/>
      <c r="L1545" s="161"/>
      <c r="M1545" s="166"/>
      <c r="T1545" s="167"/>
      <c r="AT1545" s="162" t="s">
        <v>197</v>
      </c>
      <c r="AU1545" s="162" t="s">
        <v>84</v>
      </c>
      <c r="AV1545" s="13" t="s">
        <v>84</v>
      </c>
      <c r="AW1545" s="13" t="s">
        <v>30</v>
      </c>
      <c r="AX1545" s="13" t="s">
        <v>73</v>
      </c>
      <c r="AY1545" s="162" t="s">
        <v>187</v>
      </c>
    </row>
    <row r="1546" spans="2:65" s="14" customFormat="1" ht="11.25">
      <c r="B1546" s="168"/>
      <c r="D1546" s="151" t="s">
        <v>197</v>
      </c>
      <c r="E1546" s="169" t="s">
        <v>1</v>
      </c>
      <c r="F1546" s="170" t="s">
        <v>202</v>
      </c>
      <c r="H1546" s="171">
        <v>36</v>
      </c>
      <c r="I1546" s="172"/>
      <c r="L1546" s="168"/>
      <c r="M1546" s="173"/>
      <c r="T1546" s="174"/>
      <c r="AT1546" s="169" t="s">
        <v>197</v>
      </c>
      <c r="AU1546" s="169" t="s">
        <v>84</v>
      </c>
      <c r="AV1546" s="14" t="s">
        <v>193</v>
      </c>
      <c r="AW1546" s="14" t="s">
        <v>30</v>
      </c>
      <c r="AX1546" s="14" t="s">
        <v>80</v>
      </c>
      <c r="AY1546" s="169" t="s">
        <v>187</v>
      </c>
    </row>
    <row r="1547" spans="2:65" s="1" customFormat="1" ht="37.9" customHeight="1">
      <c r="B1547" s="32"/>
      <c r="C1547" s="137" t="s">
        <v>1527</v>
      </c>
      <c r="D1547" s="137" t="s">
        <v>189</v>
      </c>
      <c r="E1547" s="138" t="s">
        <v>1528</v>
      </c>
      <c r="F1547" s="139" t="s">
        <v>1529</v>
      </c>
      <c r="G1547" s="140" t="s">
        <v>397</v>
      </c>
      <c r="H1547" s="141">
        <v>170</v>
      </c>
      <c r="I1547" s="142"/>
      <c r="J1547" s="143">
        <f>ROUND(I1547*H1547,2)</f>
        <v>0</v>
      </c>
      <c r="K1547" s="144"/>
      <c r="L1547" s="32"/>
      <c r="M1547" s="145" t="s">
        <v>1</v>
      </c>
      <c r="N1547" s="146" t="s">
        <v>39</v>
      </c>
      <c r="P1547" s="147">
        <f>O1547*H1547</f>
        <v>0</v>
      </c>
      <c r="Q1547" s="147">
        <v>0</v>
      </c>
      <c r="R1547" s="147">
        <f>Q1547*H1547</f>
        <v>0</v>
      </c>
      <c r="S1547" s="147">
        <v>0</v>
      </c>
      <c r="T1547" s="148">
        <f>S1547*H1547</f>
        <v>0</v>
      </c>
      <c r="AR1547" s="149" t="s">
        <v>287</v>
      </c>
      <c r="AT1547" s="149" t="s">
        <v>189</v>
      </c>
      <c r="AU1547" s="149" t="s">
        <v>84</v>
      </c>
      <c r="AY1547" s="17" t="s">
        <v>187</v>
      </c>
      <c r="BE1547" s="150">
        <f>IF(N1547="základní",J1547,0)</f>
        <v>0</v>
      </c>
      <c r="BF1547" s="150">
        <f>IF(N1547="snížená",J1547,0)</f>
        <v>0</v>
      </c>
      <c r="BG1547" s="150">
        <f>IF(N1547="zákl. přenesená",J1547,0)</f>
        <v>0</v>
      </c>
      <c r="BH1547" s="150">
        <f>IF(N1547="sníž. přenesená",J1547,0)</f>
        <v>0</v>
      </c>
      <c r="BI1547" s="150">
        <f>IF(N1547="nulová",J1547,0)</f>
        <v>0</v>
      </c>
      <c r="BJ1547" s="17" t="s">
        <v>84</v>
      </c>
      <c r="BK1547" s="150">
        <f>ROUND(I1547*H1547,2)</f>
        <v>0</v>
      </c>
      <c r="BL1547" s="17" t="s">
        <v>287</v>
      </c>
      <c r="BM1547" s="149" t="s">
        <v>3272</v>
      </c>
    </row>
    <row r="1548" spans="2:65" s="1" customFormat="1" ht="29.25">
      <c r="B1548" s="32"/>
      <c r="D1548" s="151" t="s">
        <v>195</v>
      </c>
      <c r="F1548" s="152" t="s">
        <v>1518</v>
      </c>
      <c r="I1548" s="153"/>
      <c r="L1548" s="32"/>
      <c r="M1548" s="154"/>
      <c r="T1548" s="56"/>
      <c r="AT1548" s="17" t="s">
        <v>195</v>
      </c>
      <c r="AU1548" s="17" t="s">
        <v>84</v>
      </c>
    </row>
    <row r="1549" spans="2:65" s="12" customFormat="1" ht="11.25">
      <c r="B1549" s="155"/>
      <c r="D1549" s="151" t="s">
        <v>197</v>
      </c>
      <c r="E1549" s="156" t="s">
        <v>1</v>
      </c>
      <c r="F1549" s="157" t="s">
        <v>499</v>
      </c>
      <c r="H1549" s="156" t="s">
        <v>1</v>
      </c>
      <c r="I1549" s="158"/>
      <c r="L1549" s="155"/>
      <c r="M1549" s="159"/>
      <c r="T1549" s="160"/>
      <c r="AT1549" s="156" t="s">
        <v>197</v>
      </c>
      <c r="AU1549" s="156" t="s">
        <v>84</v>
      </c>
      <c r="AV1549" s="12" t="s">
        <v>80</v>
      </c>
      <c r="AW1549" s="12" t="s">
        <v>30</v>
      </c>
      <c r="AX1549" s="12" t="s">
        <v>73</v>
      </c>
      <c r="AY1549" s="156" t="s">
        <v>187</v>
      </c>
    </row>
    <row r="1550" spans="2:65" s="13" customFormat="1" ht="11.25">
      <c r="B1550" s="161"/>
      <c r="D1550" s="151" t="s">
        <v>197</v>
      </c>
      <c r="E1550" s="162" t="s">
        <v>1</v>
      </c>
      <c r="F1550" s="163" t="s">
        <v>1519</v>
      </c>
      <c r="H1550" s="164">
        <v>170</v>
      </c>
      <c r="I1550" s="165"/>
      <c r="L1550" s="161"/>
      <c r="M1550" s="166"/>
      <c r="T1550" s="167"/>
      <c r="AT1550" s="162" t="s">
        <v>197</v>
      </c>
      <c r="AU1550" s="162" t="s">
        <v>84</v>
      </c>
      <c r="AV1550" s="13" t="s">
        <v>84</v>
      </c>
      <c r="AW1550" s="13" t="s">
        <v>30</v>
      </c>
      <c r="AX1550" s="13" t="s">
        <v>73</v>
      </c>
      <c r="AY1550" s="162" t="s">
        <v>187</v>
      </c>
    </row>
    <row r="1551" spans="2:65" s="14" customFormat="1" ht="11.25">
      <c r="B1551" s="168"/>
      <c r="D1551" s="151" t="s">
        <v>197</v>
      </c>
      <c r="E1551" s="169" t="s">
        <v>1</v>
      </c>
      <c r="F1551" s="170" t="s">
        <v>202</v>
      </c>
      <c r="H1551" s="171">
        <v>170</v>
      </c>
      <c r="I1551" s="172"/>
      <c r="L1551" s="168"/>
      <c r="M1551" s="173"/>
      <c r="T1551" s="174"/>
      <c r="AT1551" s="169" t="s">
        <v>197</v>
      </c>
      <c r="AU1551" s="169" t="s">
        <v>84</v>
      </c>
      <c r="AV1551" s="14" t="s">
        <v>193</v>
      </c>
      <c r="AW1551" s="14" t="s">
        <v>30</v>
      </c>
      <c r="AX1551" s="14" t="s">
        <v>80</v>
      </c>
      <c r="AY1551" s="169" t="s">
        <v>187</v>
      </c>
    </row>
    <row r="1552" spans="2:65" s="1" customFormat="1" ht="24.2" customHeight="1">
      <c r="B1552" s="32"/>
      <c r="C1552" s="137" t="s">
        <v>1531</v>
      </c>
      <c r="D1552" s="137" t="s">
        <v>189</v>
      </c>
      <c r="E1552" s="138" t="s">
        <v>1532</v>
      </c>
      <c r="F1552" s="139" t="s">
        <v>1533</v>
      </c>
      <c r="G1552" s="140" t="s">
        <v>192</v>
      </c>
      <c r="H1552" s="141">
        <v>9.75</v>
      </c>
      <c r="I1552" s="142"/>
      <c r="J1552" s="143">
        <f>ROUND(I1552*H1552,2)</f>
        <v>0</v>
      </c>
      <c r="K1552" s="144"/>
      <c r="L1552" s="32"/>
      <c r="M1552" s="145" t="s">
        <v>1</v>
      </c>
      <c r="N1552" s="146" t="s">
        <v>39</v>
      </c>
      <c r="P1552" s="147">
        <f>O1552*H1552</f>
        <v>0</v>
      </c>
      <c r="Q1552" s="147">
        <v>0</v>
      </c>
      <c r="R1552" s="147">
        <f>Q1552*H1552</f>
        <v>0</v>
      </c>
      <c r="S1552" s="147">
        <v>0</v>
      </c>
      <c r="T1552" s="148">
        <f>S1552*H1552</f>
        <v>0</v>
      </c>
      <c r="AR1552" s="149" t="s">
        <v>287</v>
      </c>
      <c r="AT1552" s="149" t="s">
        <v>189</v>
      </c>
      <c r="AU1552" s="149" t="s">
        <v>84</v>
      </c>
      <c r="AY1552" s="17" t="s">
        <v>187</v>
      </c>
      <c r="BE1552" s="150">
        <f>IF(N1552="základní",J1552,0)</f>
        <v>0</v>
      </c>
      <c r="BF1552" s="150">
        <f>IF(N1552="snížená",J1552,0)</f>
        <v>0</v>
      </c>
      <c r="BG1552" s="150">
        <f>IF(N1552="zákl. přenesená",J1552,0)</f>
        <v>0</v>
      </c>
      <c r="BH1552" s="150">
        <f>IF(N1552="sníž. přenesená",J1552,0)</f>
        <v>0</v>
      </c>
      <c r="BI1552" s="150">
        <f>IF(N1552="nulová",J1552,0)</f>
        <v>0</v>
      </c>
      <c r="BJ1552" s="17" t="s">
        <v>84</v>
      </c>
      <c r="BK1552" s="150">
        <f>ROUND(I1552*H1552,2)</f>
        <v>0</v>
      </c>
      <c r="BL1552" s="17" t="s">
        <v>287</v>
      </c>
      <c r="BM1552" s="149" t="s">
        <v>3273</v>
      </c>
    </row>
    <row r="1553" spans="2:65" s="1" customFormat="1" ht="68.25">
      <c r="B1553" s="32"/>
      <c r="D1553" s="151" t="s">
        <v>195</v>
      </c>
      <c r="F1553" s="152" t="s">
        <v>1535</v>
      </c>
      <c r="I1553" s="153"/>
      <c r="L1553" s="32"/>
      <c r="M1553" s="154"/>
      <c r="T1553" s="56"/>
      <c r="AT1553" s="17" t="s">
        <v>195</v>
      </c>
      <c r="AU1553" s="17" t="s">
        <v>84</v>
      </c>
    </row>
    <row r="1554" spans="2:65" s="13" customFormat="1" ht="11.25">
      <c r="B1554" s="161"/>
      <c r="D1554" s="151" t="s">
        <v>197</v>
      </c>
      <c r="E1554" s="162" t="s">
        <v>1</v>
      </c>
      <c r="F1554" s="163" t="s">
        <v>1536</v>
      </c>
      <c r="H1554" s="164">
        <v>9.75</v>
      </c>
      <c r="I1554" s="165"/>
      <c r="L1554" s="161"/>
      <c r="M1554" s="166"/>
      <c r="T1554" s="167"/>
      <c r="AT1554" s="162" t="s">
        <v>197</v>
      </c>
      <c r="AU1554" s="162" t="s">
        <v>84</v>
      </c>
      <c r="AV1554" s="13" t="s">
        <v>84</v>
      </c>
      <c r="AW1554" s="13" t="s">
        <v>30</v>
      </c>
      <c r="AX1554" s="13" t="s">
        <v>73</v>
      </c>
      <c r="AY1554" s="162" t="s">
        <v>187</v>
      </c>
    </row>
    <row r="1555" spans="2:65" s="14" customFormat="1" ht="11.25">
      <c r="B1555" s="168"/>
      <c r="D1555" s="151" t="s">
        <v>197</v>
      </c>
      <c r="E1555" s="169" t="s">
        <v>1</v>
      </c>
      <c r="F1555" s="170" t="s">
        <v>202</v>
      </c>
      <c r="H1555" s="171">
        <v>9.75</v>
      </c>
      <c r="I1555" s="172"/>
      <c r="L1555" s="168"/>
      <c r="M1555" s="173"/>
      <c r="T1555" s="174"/>
      <c r="AT1555" s="169" t="s">
        <v>197</v>
      </c>
      <c r="AU1555" s="169" t="s">
        <v>84</v>
      </c>
      <c r="AV1555" s="14" t="s">
        <v>193</v>
      </c>
      <c r="AW1555" s="14" t="s">
        <v>30</v>
      </c>
      <c r="AX1555" s="14" t="s">
        <v>80</v>
      </c>
      <c r="AY1555" s="169" t="s">
        <v>187</v>
      </c>
    </row>
    <row r="1556" spans="2:65" s="1" customFormat="1" ht="49.15" customHeight="1">
      <c r="B1556" s="32"/>
      <c r="C1556" s="137" t="s">
        <v>1537</v>
      </c>
      <c r="D1556" s="137" t="s">
        <v>189</v>
      </c>
      <c r="E1556" s="138" t="s">
        <v>1538</v>
      </c>
      <c r="F1556" s="139" t="s">
        <v>1539</v>
      </c>
      <c r="G1556" s="140" t="s">
        <v>217</v>
      </c>
      <c r="H1556" s="141">
        <v>36.279000000000003</v>
      </c>
      <c r="I1556" s="142"/>
      <c r="J1556" s="143">
        <f>ROUND(I1556*H1556,2)</f>
        <v>0</v>
      </c>
      <c r="K1556" s="144"/>
      <c r="L1556" s="32"/>
      <c r="M1556" s="145" t="s">
        <v>1</v>
      </c>
      <c r="N1556" s="146" t="s">
        <v>39</v>
      </c>
      <c r="P1556" s="147">
        <f>O1556*H1556</f>
        <v>0</v>
      </c>
      <c r="Q1556" s="147">
        <v>0</v>
      </c>
      <c r="R1556" s="147">
        <f>Q1556*H1556</f>
        <v>0</v>
      </c>
      <c r="S1556" s="147">
        <v>0</v>
      </c>
      <c r="T1556" s="148">
        <f>S1556*H1556</f>
        <v>0</v>
      </c>
      <c r="AR1556" s="149" t="s">
        <v>287</v>
      </c>
      <c r="AT1556" s="149" t="s">
        <v>189</v>
      </c>
      <c r="AU1556" s="149" t="s">
        <v>84</v>
      </c>
      <c r="AY1556" s="17" t="s">
        <v>187</v>
      </c>
      <c r="BE1556" s="150">
        <f>IF(N1556="základní",J1556,0)</f>
        <v>0</v>
      </c>
      <c r="BF1556" s="150">
        <f>IF(N1556="snížená",J1556,0)</f>
        <v>0</v>
      </c>
      <c r="BG1556" s="150">
        <f>IF(N1556="zákl. přenesená",J1556,0)</f>
        <v>0</v>
      </c>
      <c r="BH1556" s="150">
        <f>IF(N1556="sníž. přenesená",J1556,0)</f>
        <v>0</v>
      </c>
      <c r="BI1556" s="150">
        <f>IF(N1556="nulová",J1556,0)</f>
        <v>0</v>
      </c>
      <c r="BJ1556" s="17" t="s">
        <v>84</v>
      </c>
      <c r="BK1556" s="150">
        <f>ROUND(I1556*H1556,2)</f>
        <v>0</v>
      </c>
      <c r="BL1556" s="17" t="s">
        <v>287</v>
      </c>
      <c r="BM1556" s="149" t="s">
        <v>3274</v>
      </c>
    </row>
    <row r="1557" spans="2:65" s="1" customFormat="1" ht="117">
      <c r="B1557" s="32"/>
      <c r="D1557" s="151" t="s">
        <v>195</v>
      </c>
      <c r="F1557" s="152" t="s">
        <v>1541</v>
      </c>
      <c r="I1557" s="153"/>
      <c r="L1557" s="32"/>
      <c r="M1557" s="154"/>
      <c r="T1557" s="56"/>
      <c r="AT1557" s="17" t="s">
        <v>195</v>
      </c>
      <c r="AU1557" s="17" t="s">
        <v>84</v>
      </c>
    </row>
    <row r="1558" spans="2:65" s="11" customFormat="1" ht="22.9" customHeight="1">
      <c r="B1558" s="125"/>
      <c r="D1558" s="126" t="s">
        <v>72</v>
      </c>
      <c r="E1558" s="135" t="s">
        <v>1542</v>
      </c>
      <c r="F1558" s="135" t="s">
        <v>1543</v>
      </c>
      <c r="I1558" s="128"/>
      <c r="J1558" s="136">
        <f>BK1558</f>
        <v>0</v>
      </c>
      <c r="L1558" s="125"/>
      <c r="M1558" s="130"/>
      <c r="P1558" s="131">
        <f>SUM(P1559:P1666)</f>
        <v>0</v>
      </c>
      <c r="R1558" s="131">
        <f>SUM(R1559:R1666)</f>
        <v>0</v>
      </c>
      <c r="T1558" s="132">
        <f>SUM(T1559:T1666)</f>
        <v>0</v>
      </c>
      <c r="AR1558" s="126" t="s">
        <v>84</v>
      </c>
      <c r="AT1558" s="133" t="s">
        <v>72</v>
      </c>
      <c r="AU1558" s="133" t="s">
        <v>80</v>
      </c>
      <c r="AY1558" s="126" t="s">
        <v>187</v>
      </c>
      <c r="BK1558" s="134">
        <f>SUM(BK1559:BK1666)</f>
        <v>0</v>
      </c>
    </row>
    <row r="1559" spans="2:65" s="1" customFormat="1" ht="44.25" customHeight="1">
      <c r="B1559" s="32"/>
      <c r="C1559" s="137" t="s">
        <v>1544</v>
      </c>
      <c r="D1559" s="137" t="s">
        <v>189</v>
      </c>
      <c r="E1559" s="138" t="s">
        <v>1545</v>
      </c>
      <c r="F1559" s="139" t="s">
        <v>1546</v>
      </c>
      <c r="G1559" s="140" t="s">
        <v>397</v>
      </c>
      <c r="H1559" s="141">
        <v>11.2</v>
      </c>
      <c r="I1559" s="142"/>
      <c r="J1559" s="143">
        <f>ROUND(I1559*H1559,2)</f>
        <v>0</v>
      </c>
      <c r="K1559" s="144"/>
      <c r="L1559" s="32"/>
      <c r="M1559" s="145" t="s">
        <v>1</v>
      </c>
      <c r="N1559" s="146" t="s">
        <v>39</v>
      </c>
      <c r="P1559" s="147">
        <f>O1559*H1559</f>
        <v>0</v>
      </c>
      <c r="Q1559" s="147">
        <v>0</v>
      </c>
      <c r="R1559" s="147">
        <f>Q1559*H1559</f>
        <v>0</v>
      </c>
      <c r="S1559" s="147">
        <v>0</v>
      </c>
      <c r="T1559" s="148">
        <f>S1559*H1559</f>
        <v>0</v>
      </c>
      <c r="AR1559" s="149" t="s">
        <v>287</v>
      </c>
      <c r="AT1559" s="149" t="s">
        <v>189</v>
      </c>
      <c r="AU1559" s="149" t="s">
        <v>84</v>
      </c>
      <c r="AY1559" s="17" t="s">
        <v>187</v>
      </c>
      <c r="BE1559" s="150">
        <f>IF(N1559="základní",J1559,0)</f>
        <v>0</v>
      </c>
      <c r="BF1559" s="150">
        <f>IF(N1559="snížená",J1559,0)</f>
        <v>0</v>
      </c>
      <c r="BG1559" s="150">
        <f>IF(N1559="zákl. přenesená",J1559,0)</f>
        <v>0</v>
      </c>
      <c r="BH1559" s="150">
        <f>IF(N1559="sníž. přenesená",J1559,0)</f>
        <v>0</v>
      </c>
      <c r="BI1559" s="150">
        <f>IF(N1559="nulová",J1559,0)</f>
        <v>0</v>
      </c>
      <c r="BJ1559" s="17" t="s">
        <v>84</v>
      </c>
      <c r="BK1559" s="150">
        <f>ROUND(I1559*H1559,2)</f>
        <v>0</v>
      </c>
      <c r="BL1559" s="17" t="s">
        <v>287</v>
      </c>
      <c r="BM1559" s="149" t="s">
        <v>3275</v>
      </c>
    </row>
    <row r="1560" spans="2:65" s="1" customFormat="1" ht="126.75">
      <c r="B1560" s="32"/>
      <c r="D1560" s="151" t="s">
        <v>195</v>
      </c>
      <c r="F1560" s="152" t="s">
        <v>1548</v>
      </c>
      <c r="I1560" s="153"/>
      <c r="L1560" s="32"/>
      <c r="M1560" s="154"/>
      <c r="T1560" s="56"/>
      <c r="AT1560" s="17" t="s">
        <v>195</v>
      </c>
      <c r="AU1560" s="17" t="s">
        <v>84</v>
      </c>
    </row>
    <row r="1561" spans="2:65" s="12" customFormat="1" ht="11.25">
      <c r="B1561" s="155"/>
      <c r="D1561" s="151" t="s">
        <v>197</v>
      </c>
      <c r="E1561" s="156" t="s">
        <v>1</v>
      </c>
      <c r="F1561" s="157" t="s">
        <v>207</v>
      </c>
      <c r="H1561" s="156" t="s">
        <v>1</v>
      </c>
      <c r="I1561" s="158"/>
      <c r="L1561" s="155"/>
      <c r="M1561" s="159"/>
      <c r="T1561" s="160"/>
      <c r="AT1561" s="156" t="s">
        <v>197</v>
      </c>
      <c r="AU1561" s="156" t="s">
        <v>84</v>
      </c>
      <c r="AV1561" s="12" t="s">
        <v>80</v>
      </c>
      <c r="AW1561" s="12" t="s">
        <v>30</v>
      </c>
      <c r="AX1561" s="12" t="s">
        <v>73</v>
      </c>
      <c r="AY1561" s="156" t="s">
        <v>187</v>
      </c>
    </row>
    <row r="1562" spans="2:65" s="12" customFormat="1" ht="11.25">
      <c r="B1562" s="155"/>
      <c r="D1562" s="151" t="s">
        <v>197</v>
      </c>
      <c r="E1562" s="156" t="s">
        <v>1</v>
      </c>
      <c r="F1562" s="157" t="s">
        <v>307</v>
      </c>
      <c r="H1562" s="156" t="s">
        <v>1</v>
      </c>
      <c r="I1562" s="158"/>
      <c r="L1562" s="155"/>
      <c r="M1562" s="159"/>
      <c r="T1562" s="160"/>
      <c r="AT1562" s="156" t="s">
        <v>197</v>
      </c>
      <c r="AU1562" s="156" t="s">
        <v>84</v>
      </c>
      <c r="AV1562" s="12" t="s">
        <v>80</v>
      </c>
      <c r="AW1562" s="12" t="s">
        <v>30</v>
      </c>
      <c r="AX1562" s="12" t="s">
        <v>73</v>
      </c>
      <c r="AY1562" s="156" t="s">
        <v>187</v>
      </c>
    </row>
    <row r="1563" spans="2:65" s="13" customFormat="1" ht="11.25">
      <c r="B1563" s="161"/>
      <c r="D1563" s="151" t="s">
        <v>197</v>
      </c>
      <c r="E1563" s="162" t="s">
        <v>1</v>
      </c>
      <c r="F1563" s="163" t="s">
        <v>1549</v>
      </c>
      <c r="H1563" s="164">
        <v>5.6</v>
      </c>
      <c r="I1563" s="165"/>
      <c r="L1563" s="161"/>
      <c r="M1563" s="166"/>
      <c r="T1563" s="167"/>
      <c r="AT1563" s="162" t="s">
        <v>197</v>
      </c>
      <c r="AU1563" s="162" t="s">
        <v>84</v>
      </c>
      <c r="AV1563" s="13" t="s">
        <v>84</v>
      </c>
      <c r="AW1563" s="13" t="s">
        <v>30</v>
      </c>
      <c r="AX1563" s="13" t="s">
        <v>73</v>
      </c>
      <c r="AY1563" s="162" t="s">
        <v>187</v>
      </c>
    </row>
    <row r="1564" spans="2:65" s="12" customFormat="1" ht="11.25">
      <c r="B1564" s="155"/>
      <c r="D1564" s="151" t="s">
        <v>197</v>
      </c>
      <c r="E1564" s="156" t="s">
        <v>1</v>
      </c>
      <c r="F1564" s="157" t="s">
        <v>311</v>
      </c>
      <c r="H1564" s="156" t="s">
        <v>1</v>
      </c>
      <c r="I1564" s="158"/>
      <c r="L1564" s="155"/>
      <c r="M1564" s="159"/>
      <c r="T1564" s="160"/>
      <c r="AT1564" s="156" t="s">
        <v>197</v>
      </c>
      <c r="AU1564" s="156" t="s">
        <v>84</v>
      </c>
      <c r="AV1564" s="12" t="s">
        <v>80</v>
      </c>
      <c r="AW1564" s="12" t="s">
        <v>30</v>
      </c>
      <c r="AX1564" s="12" t="s">
        <v>73</v>
      </c>
      <c r="AY1564" s="156" t="s">
        <v>187</v>
      </c>
    </row>
    <row r="1565" spans="2:65" s="13" customFormat="1" ht="11.25">
      <c r="B1565" s="161"/>
      <c r="D1565" s="151" t="s">
        <v>197</v>
      </c>
      <c r="E1565" s="162" t="s">
        <v>1</v>
      </c>
      <c r="F1565" s="163" t="s">
        <v>1549</v>
      </c>
      <c r="H1565" s="164">
        <v>5.6</v>
      </c>
      <c r="I1565" s="165"/>
      <c r="L1565" s="161"/>
      <c r="M1565" s="166"/>
      <c r="T1565" s="167"/>
      <c r="AT1565" s="162" t="s">
        <v>197</v>
      </c>
      <c r="AU1565" s="162" t="s">
        <v>84</v>
      </c>
      <c r="AV1565" s="13" t="s">
        <v>84</v>
      </c>
      <c r="AW1565" s="13" t="s">
        <v>30</v>
      </c>
      <c r="AX1565" s="13" t="s">
        <v>73</v>
      </c>
      <c r="AY1565" s="162" t="s">
        <v>187</v>
      </c>
    </row>
    <row r="1566" spans="2:65" s="14" customFormat="1" ht="11.25">
      <c r="B1566" s="168"/>
      <c r="D1566" s="151" t="s">
        <v>197</v>
      </c>
      <c r="E1566" s="169" t="s">
        <v>1</v>
      </c>
      <c r="F1566" s="170" t="s">
        <v>202</v>
      </c>
      <c r="H1566" s="171">
        <v>11.2</v>
      </c>
      <c r="I1566" s="172"/>
      <c r="L1566" s="168"/>
      <c r="M1566" s="173"/>
      <c r="T1566" s="174"/>
      <c r="AT1566" s="169" t="s">
        <v>197</v>
      </c>
      <c r="AU1566" s="169" t="s">
        <v>84</v>
      </c>
      <c r="AV1566" s="14" t="s">
        <v>193</v>
      </c>
      <c r="AW1566" s="14" t="s">
        <v>30</v>
      </c>
      <c r="AX1566" s="14" t="s">
        <v>80</v>
      </c>
      <c r="AY1566" s="169" t="s">
        <v>187</v>
      </c>
    </row>
    <row r="1567" spans="2:65" s="1" customFormat="1" ht="44.25" customHeight="1">
      <c r="B1567" s="32"/>
      <c r="C1567" s="137" t="s">
        <v>1550</v>
      </c>
      <c r="D1567" s="137" t="s">
        <v>189</v>
      </c>
      <c r="E1567" s="138" t="s">
        <v>1551</v>
      </c>
      <c r="F1567" s="139" t="s">
        <v>1552</v>
      </c>
      <c r="G1567" s="140" t="s">
        <v>245</v>
      </c>
      <c r="H1567" s="141">
        <v>34.159999999999997</v>
      </c>
      <c r="I1567" s="142"/>
      <c r="J1567" s="143">
        <f>ROUND(I1567*H1567,2)</f>
        <v>0</v>
      </c>
      <c r="K1567" s="144"/>
      <c r="L1567" s="32"/>
      <c r="M1567" s="145" t="s">
        <v>1</v>
      </c>
      <c r="N1567" s="146" t="s">
        <v>39</v>
      </c>
      <c r="P1567" s="147">
        <f>O1567*H1567</f>
        <v>0</v>
      </c>
      <c r="Q1567" s="147">
        <v>0</v>
      </c>
      <c r="R1567" s="147">
        <f>Q1567*H1567</f>
        <v>0</v>
      </c>
      <c r="S1567" s="147">
        <v>0</v>
      </c>
      <c r="T1567" s="148">
        <f>S1567*H1567</f>
        <v>0</v>
      </c>
      <c r="AR1567" s="149" t="s">
        <v>287</v>
      </c>
      <c r="AT1567" s="149" t="s">
        <v>189</v>
      </c>
      <c r="AU1567" s="149" t="s">
        <v>84</v>
      </c>
      <c r="AY1567" s="17" t="s">
        <v>187</v>
      </c>
      <c r="BE1567" s="150">
        <f>IF(N1567="základní",J1567,0)</f>
        <v>0</v>
      </c>
      <c r="BF1567" s="150">
        <f>IF(N1567="snížená",J1567,0)</f>
        <v>0</v>
      </c>
      <c r="BG1567" s="150">
        <f>IF(N1567="zákl. přenesená",J1567,0)</f>
        <v>0</v>
      </c>
      <c r="BH1567" s="150">
        <f>IF(N1567="sníž. přenesená",J1567,0)</f>
        <v>0</v>
      </c>
      <c r="BI1567" s="150">
        <f>IF(N1567="nulová",J1567,0)</f>
        <v>0</v>
      </c>
      <c r="BJ1567" s="17" t="s">
        <v>84</v>
      </c>
      <c r="BK1567" s="150">
        <f>ROUND(I1567*H1567,2)</f>
        <v>0</v>
      </c>
      <c r="BL1567" s="17" t="s">
        <v>287</v>
      </c>
      <c r="BM1567" s="149" t="s">
        <v>3276</v>
      </c>
    </row>
    <row r="1568" spans="2:65" s="1" customFormat="1" ht="126.75">
      <c r="B1568" s="32"/>
      <c r="D1568" s="151" t="s">
        <v>195</v>
      </c>
      <c r="F1568" s="152" t="s">
        <v>1548</v>
      </c>
      <c r="I1568" s="153"/>
      <c r="L1568" s="32"/>
      <c r="M1568" s="154"/>
      <c r="T1568" s="56"/>
      <c r="AT1568" s="17" t="s">
        <v>195</v>
      </c>
      <c r="AU1568" s="17" t="s">
        <v>84</v>
      </c>
    </row>
    <row r="1569" spans="2:65" s="12" customFormat="1" ht="11.25">
      <c r="B1569" s="155"/>
      <c r="D1569" s="151" t="s">
        <v>197</v>
      </c>
      <c r="E1569" s="156" t="s">
        <v>1</v>
      </c>
      <c r="F1569" s="157" t="s">
        <v>207</v>
      </c>
      <c r="H1569" s="156" t="s">
        <v>1</v>
      </c>
      <c r="I1569" s="158"/>
      <c r="L1569" s="155"/>
      <c r="M1569" s="159"/>
      <c r="T1569" s="160"/>
      <c r="AT1569" s="156" t="s">
        <v>197</v>
      </c>
      <c r="AU1569" s="156" t="s">
        <v>84</v>
      </c>
      <c r="AV1569" s="12" t="s">
        <v>80</v>
      </c>
      <c r="AW1569" s="12" t="s">
        <v>30</v>
      </c>
      <c r="AX1569" s="12" t="s">
        <v>73</v>
      </c>
      <c r="AY1569" s="156" t="s">
        <v>187</v>
      </c>
    </row>
    <row r="1570" spans="2:65" s="12" customFormat="1" ht="11.25">
      <c r="B1570" s="155"/>
      <c r="D1570" s="151" t="s">
        <v>197</v>
      </c>
      <c r="E1570" s="156" t="s">
        <v>1</v>
      </c>
      <c r="F1570" s="157" t="s">
        <v>307</v>
      </c>
      <c r="H1570" s="156" t="s">
        <v>1</v>
      </c>
      <c r="I1570" s="158"/>
      <c r="L1570" s="155"/>
      <c r="M1570" s="159"/>
      <c r="T1570" s="160"/>
      <c r="AT1570" s="156" t="s">
        <v>197</v>
      </c>
      <c r="AU1570" s="156" t="s">
        <v>84</v>
      </c>
      <c r="AV1570" s="12" t="s">
        <v>80</v>
      </c>
      <c r="AW1570" s="12" t="s">
        <v>30</v>
      </c>
      <c r="AX1570" s="12" t="s">
        <v>73</v>
      </c>
      <c r="AY1570" s="156" t="s">
        <v>187</v>
      </c>
    </row>
    <row r="1571" spans="2:65" s="13" customFormat="1" ht="11.25">
      <c r="B1571" s="161"/>
      <c r="D1571" s="151" t="s">
        <v>197</v>
      </c>
      <c r="E1571" s="162" t="s">
        <v>1</v>
      </c>
      <c r="F1571" s="163" t="s">
        <v>1554</v>
      </c>
      <c r="H1571" s="164">
        <v>17.079999999999998</v>
      </c>
      <c r="I1571" s="165"/>
      <c r="L1571" s="161"/>
      <c r="M1571" s="166"/>
      <c r="T1571" s="167"/>
      <c r="AT1571" s="162" t="s">
        <v>197</v>
      </c>
      <c r="AU1571" s="162" t="s">
        <v>84</v>
      </c>
      <c r="AV1571" s="13" t="s">
        <v>84</v>
      </c>
      <c r="AW1571" s="13" t="s">
        <v>30</v>
      </c>
      <c r="AX1571" s="13" t="s">
        <v>73</v>
      </c>
      <c r="AY1571" s="162" t="s">
        <v>187</v>
      </c>
    </row>
    <row r="1572" spans="2:65" s="12" customFormat="1" ht="11.25">
      <c r="B1572" s="155"/>
      <c r="D1572" s="151" t="s">
        <v>197</v>
      </c>
      <c r="E1572" s="156" t="s">
        <v>1</v>
      </c>
      <c r="F1572" s="157" t="s">
        <v>311</v>
      </c>
      <c r="H1572" s="156" t="s">
        <v>1</v>
      </c>
      <c r="I1572" s="158"/>
      <c r="L1572" s="155"/>
      <c r="M1572" s="159"/>
      <c r="T1572" s="160"/>
      <c r="AT1572" s="156" t="s">
        <v>197</v>
      </c>
      <c r="AU1572" s="156" t="s">
        <v>84</v>
      </c>
      <c r="AV1572" s="12" t="s">
        <v>80</v>
      </c>
      <c r="AW1572" s="12" t="s">
        <v>30</v>
      </c>
      <c r="AX1572" s="12" t="s">
        <v>73</v>
      </c>
      <c r="AY1572" s="156" t="s">
        <v>187</v>
      </c>
    </row>
    <row r="1573" spans="2:65" s="13" customFormat="1" ht="11.25">
      <c r="B1573" s="161"/>
      <c r="D1573" s="151" t="s">
        <v>197</v>
      </c>
      <c r="E1573" s="162" t="s">
        <v>1</v>
      </c>
      <c r="F1573" s="163" t="s">
        <v>1554</v>
      </c>
      <c r="H1573" s="164">
        <v>17.079999999999998</v>
      </c>
      <c r="I1573" s="165"/>
      <c r="L1573" s="161"/>
      <c r="M1573" s="166"/>
      <c r="T1573" s="167"/>
      <c r="AT1573" s="162" t="s">
        <v>197</v>
      </c>
      <c r="AU1573" s="162" t="s">
        <v>84</v>
      </c>
      <c r="AV1573" s="13" t="s">
        <v>84</v>
      </c>
      <c r="AW1573" s="13" t="s">
        <v>30</v>
      </c>
      <c r="AX1573" s="13" t="s">
        <v>73</v>
      </c>
      <c r="AY1573" s="162" t="s">
        <v>187</v>
      </c>
    </row>
    <row r="1574" spans="2:65" s="14" customFormat="1" ht="11.25">
      <c r="B1574" s="168"/>
      <c r="D1574" s="151" t="s">
        <v>197</v>
      </c>
      <c r="E1574" s="169" t="s">
        <v>1</v>
      </c>
      <c r="F1574" s="170" t="s">
        <v>202</v>
      </c>
      <c r="H1574" s="171">
        <v>34.159999999999997</v>
      </c>
      <c r="I1574" s="172"/>
      <c r="L1574" s="168"/>
      <c r="M1574" s="173"/>
      <c r="T1574" s="174"/>
      <c r="AT1574" s="169" t="s">
        <v>197</v>
      </c>
      <c r="AU1574" s="169" t="s">
        <v>84</v>
      </c>
      <c r="AV1574" s="14" t="s">
        <v>193</v>
      </c>
      <c r="AW1574" s="14" t="s">
        <v>30</v>
      </c>
      <c r="AX1574" s="14" t="s">
        <v>80</v>
      </c>
      <c r="AY1574" s="169" t="s">
        <v>187</v>
      </c>
    </row>
    <row r="1575" spans="2:65" s="1" customFormat="1" ht="55.5" customHeight="1">
      <c r="B1575" s="32"/>
      <c r="C1575" s="137" t="s">
        <v>1555</v>
      </c>
      <c r="D1575" s="137" t="s">
        <v>189</v>
      </c>
      <c r="E1575" s="138" t="s">
        <v>1556</v>
      </c>
      <c r="F1575" s="139" t="s">
        <v>1557</v>
      </c>
      <c r="G1575" s="140" t="s">
        <v>397</v>
      </c>
      <c r="H1575" s="141">
        <v>11.2</v>
      </c>
      <c r="I1575" s="142"/>
      <c r="J1575" s="143">
        <f>ROUND(I1575*H1575,2)</f>
        <v>0</v>
      </c>
      <c r="K1575" s="144"/>
      <c r="L1575" s="32"/>
      <c r="M1575" s="145" t="s">
        <v>1</v>
      </c>
      <c r="N1575" s="146" t="s">
        <v>39</v>
      </c>
      <c r="P1575" s="147">
        <f>O1575*H1575</f>
        <v>0</v>
      </c>
      <c r="Q1575" s="147">
        <v>0</v>
      </c>
      <c r="R1575" s="147">
        <f>Q1575*H1575</f>
        <v>0</v>
      </c>
      <c r="S1575" s="147">
        <v>0</v>
      </c>
      <c r="T1575" s="148">
        <f>S1575*H1575</f>
        <v>0</v>
      </c>
      <c r="AR1575" s="149" t="s">
        <v>287</v>
      </c>
      <c r="AT1575" s="149" t="s">
        <v>189</v>
      </c>
      <c r="AU1575" s="149" t="s">
        <v>84</v>
      </c>
      <c r="AY1575" s="17" t="s">
        <v>187</v>
      </c>
      <c r="BE1575" s="150">
        <f>IF(N1575="základní",J1575,0)</f>
        <v>0</v>
      </c>
      <c r="BF1575" s="150">
        <f>IF(N1575="snížená",J1575,0)</f>
        <v>0</v>
      </c>
      <c r="BG1575" s="150">
        <f>IF(N1575="zákl. přenesená",J1575,0)</f>
        <v>0</v>
      </c>
      <c r="BH1575" s="150">
        <f>IF(N1575="sníž. přenesená",J1575,0)</f>
        <v>0</v>
      </c>
      <c r="BI1575" s="150">
        <f>IF(N1575="nulová",J1575,0)</f>
        <v>0</v>
      </c>
      <c r="BJ1575" s="17" t="s">
        <v>84</v>
      </c>
      <c r="BK1575" s="150">
        <f>ROUND(I1575*H1575,2)</f>
        <v>0</v>
      </c>
      <c r="BL1575" s="17" t="s">
        <v>287</v>
      </c>
      <c r="BM1575" s="149" t="s">
        <v>3277</v>
      </c>
    </row>
    <row r="1576" spans="2:65" s="1" customFormat="1" ht="126.75">
      <c r="B1576" s="32"/>
      <c r="D1576" s="151" t="s">
        <v>195</v>
      </c>
      <c r="F1576" s="152" t="s">
        <v>1548</v>
      </c>
      <c r="I1576" s="153"/>
      <c r="L1576" s="32"/>
      <c r="M1576" s="154"/>
      <c r="T1576" s="56"/>
      <c r="AT1576" s="17" t="s">
        <v>195</v>
      </c>
      <c r="AU1576" s="17" t="s">
        <v>84</v>
      </c>
    </row>
    <row r="1577" spans="2:65" s="12" customFormat="1" ht="11.25">
      <c r="B1577" s="155"/>
      <c r="D1577" s="151" t="s">
        <v>197</v>
      </c>
      <c r="E1577" s="156" t="s">
        <v>1</v>
      </c>
      <c r="F1577" s="157" t="s">
        <v>207</v>
      </c>
      <c r="H1577" s="156" t="s">
        <v>1</v>
      </c>
      <c r="I1577" s="158"/>
      <c r="L1577" s="155"/>
      <c r="M1577" s="159"/>
      <c r="T1577" s="160"/>
      <c r="AT1577" s="156" t="s">
        <v>197</v>
      </c>
      <c r="AU1577" s="156" t="s">
        <v>84</v>
      </c>
      <c r="AV1577" s="12" t="s">
        <v>80</v>
      </c>
      <c r="AW1577" s="12" t="s">
        <v>30</v>
      </c>
      <c r="AX1577" s="12" t="s">
        <v>73</v>
      </c>
      <c r="AY1577" s="156" t="s">
        <v>187</v>
      </c>
    </row>
    <row r="1578" spans="2:65" s="12" customFormat="1" ht="11.25">
      <c r="B1578" s="155"/>
      <c r="D1578" s="151" t="s">
        <v>197</v>
      </c>
      <c r="E1578" s="156" t="s">
        <v>1</v>
      </c>
      <c r="F1578" s="157" t="s">
        <v>307</v>
      </c>
      <c r="H1578" s="156" t="s">
        <v>1</v>
      </c>
      <c r="I1578" s="158"/>
      <c r="L1578" s="155"/>
      <c r="M1578" s="159"/>
      <c r="T1578" s="160"/>
      <c r="AT1578" s="156" t="s">
        <v>197</v>
      </c>
      <c r="AU1578" s="156" t="s">
        <v>84</v>
      </c>
      <c r="AV1578" s="12" t="s">
        <v>80</v>
      </c>
      <c r="AW1578" s="12" t="s">
        <v>30</v>
      </c>
      <c r="AX1578" s="12" t="s">
        <v>73</v>
      </c>
      <c r="AY1578" s="156" t="s">
        <v>187</v>
      </c>
    </row>
    <row r="1579" spans="2:65" s="13" customFormat="1" ht="11.25">
      <c r="B1579" s="161"/>
      <c r="D1579" s="151" t="s">
        <v>197</v>
      </c>
      <c r="E1579" s="162" t="s">
        <v>1</v>
      </c>
      <c r="F1579" s="163" t="s">
        <v>1549</v>
      </c>
      <c r="H1579" s="164">
        <v>5.6</v>
      </c>
      <c r="I1579" s="165"/>
      <c r="L1579" s="161"/>
      <c r="M1579" s="166"/>
      <c r="T1579" s="167"/>
      <c r="AT1579" s="162" t="s">
        <v>197</v>
      </c>
      <c r="AU1579" s="162" t="s">
        <v>84</v>
      </c>
      <c r="AV1579" s="13" t="s">
        <v>84</v>
      </c>
      <c r="AW1579" s="13" t="s">
        <v>30</v>
      </c>
      <c r="AX1579" s="13" t="s">
        <v>73</v>
      </c>
      <c r="AY1579" s="162" t="s">
        <v>187</v>
      </c>
    </row>
    <row r="1580" spans="2:65" s="12" customFormat="1" ht="11.25">
      <c r="B1580" s="155"/>
      <c r="D1580" s="151" t="s">
        <v>197</v>
      </c>
      <c r="E1580" s="156" t="s">
        <v>1</v>
      </c>
      <c r="F1580" s="157" t="s">
        <v>311</v>
      </c>
      <c r="H1580" s="156" t="s">
        <v>1</v>
      </c>
      <c r="I1580" s="158"/>
      <c r="L1580" s="155"/>
      <c r="M1580" s="159"/>
      <c r="T1580" s="160"/>
      <c r="AT1580" s="156" t="s">
        <v>197</v>
      </c>
      <c r="AU1580" s="156" t="s">
        <v>84</v>
      </c>
      <c r="AV1580" s="12" t="s">
        <v>80</v>
      </c>
      <c r="AW1580" s="12" t="s">
        <v>30</v>
      </c>
      <c r="AX1580" s="12" t="s">
        <v>73</v>
      </c>
      <c r="AY1580" s="156" t="s">
        <v>187</v>
      </c>
    </row>
    <row r="1581" spans="2:65" s="13" customFormat="1" ht="11.25">
      <c r="B1581" s="161"/>
      <c r="D1581" s="151" t="s">
        <v>197</v>
      </c>
      <c r="E1581" s="162" t="s">
        <v>1</v>
      </c>
      <c r="F1581" s="163" t="s">
        <v>1549</v>
      </c>
      <c r="H1581" s="164">
        <v>5.6</v>
      </c>
      <c r="I1581" s="165"/>
      <c r="L1581" s="161"/>
      <c r="M1581" s="166"/>
      <c r="T1581" s="167"/>
      <c r="AT1581" s="162" t="s">
        <v>197</v>
      </c>
      <c r="AU1581" s="162" t="s">
        <v>84</v>
      </c>
      <c r="AV1581" s="13" t="s">
        <v>84</v>
      </c>
      <c r="AW1581" s="13" t="s">
        <v>30</v>
      </c>
      <c r="AX1581" s="13" t="s">
        <v>73</v>
      </c>
      <c r="AY1581" s="162" t="s">
        <v>187</v>
      </c>
    </row>
    <row r="1582" spans="2:65" s="14" customFormat="1" ht="11.25">
      <c r="B1582" s="168"/>
      <c r="D1582" s="151" t="s">
        <v>197</v>
      </c>
      <c r="E1582" s="169" t="s">
        <v>1</v>
      </c>
      <c r="F1582" s="170" t="s">
        <v>202</v>
      </c>
      <c r="H1582" s="171">
        <v>11.2</v>
      </c>
      <c r="I1582" s="172"/>
      <c r="L1582" s="168"/>
      <c r="M1582" s="173"/>
      <c r="T1582" s="174"/>
      <c r="AT1582" s="169" t="s">
        <v>197</v>
      </c>
      <c r="AU1582" s="169" t="s">
        <v>84</v>
      </c>
      <c r="AV1582" s="14" t="s">
        <v>193</v>
      </c>
      <c r="AW1582" s="14" t="s">
        <v>30</v>
      </c>
      <c r="AX1582" s="14" t="s">
        <v>80</v>
      </c>
      <c r="AY1582" s="169" t="s">
        <v>187</v>
      </c>
    </row>
    <row r="1583" spans="2:65" s="1" customFormat="1" ht="44.25" customHeight="1">
      <c r="B1583" s="32"/>
      <c r="C1583" s="137" t="s">
        <v>1559</v>
      </c>
      <c r="D1583" s="137" t="s">
        <v>189</v>
      </c>
      <c r="E1583" s="138" t="s">
        <v>1560</v>
      </c>
      <c r="F1583" s="139" t="s">
        <v>1561</v>
      </c>
      <c r="G1583" s="140" t="s">
        <v>397</v>
      </c>
      <c r="H1583" s="141">
        <v>56</v>
      </c>
      <c r="I1583" s="142"/>
      <c r="J1583" s="143">
        <f>ROUND(I1583*H1583,2)</f>
        <v>0</v>
      </c>
      <c r="K1583" s="144"/>
      <c r="L1583" s="32"/>
      <c r="M1583" s="145" t="s">
        <v>1</v>
      </c>
      <c r="N1583" s="146" t="s">
        <v>39</v>
      </c>
      <c r="P1583" s="147">
        <f>O1583*H1583</f>
        <v>0</v>
      </c>
      <c r="Q1583" s="147">
        <v>0</v>
      </c>
      <c r="R1583" s="147">
        <f>Q1583*H1583</f>
        <v>0</v>
      </c>
      <c r="S1583" s="147">
        <v>0</v>
      </c>
      <c r="T1583" s="148">
        <f>S1583*H1583</f>
        <v>0</v>
      </c>
      <c r="AR1583" s="149" t="s">
        <v>287</v>
      </c>
      <c r="AT1583" s="149" t="s">
        <v>189</v>
      </c>
      <c r="AU1583" s="149" t="s">
        <v>84</v>
      </c>
      <c r="AY1583" s="17" t="s">
        <v>187</v>
      </c>
      <c r="BE1583" s="150">
        <f>IF(N1583="základní",J1583,0)</f>
        <v>0</v>
      </c>
      <c r="BF1583" s="150">
        <f>IF(N1583="snížená",J1583,0)</f>
        <v>0</v>
      </c>
      <c r="BG1583" s="150">
        <f>IF(N1583="zákl. přenesená",J1583,0)</f>
        <v>0</v>
      </c>
      <c r="BH1583" s="150">
        <f>IF(N1583="sníž. přenesená",J1583,0)</f>
        <v>0</v>
      </c>
      <c r="BI1583" s="150">
        <f>IF(N1583="nulová",J1583,0)</f>
        <v>0</v>
      </c>
      <c r="BJ1583" s="17" t="s">
        <v>84</v>
      </c>
      <c r="BK1583" s="150">
        <f>ROUND(I1583*H1583,2)</f>
        <v>0</v>
      </c>
      <c r="BL1583" s="17" t="s">
        <v>287</v>
      </c>
      <c r="BM1583" s="149" t="s">
        <v>3278</v>
      </c>
    </row>
    <row r="1584" spans="2:65" s="1" customFormat="1" ht="126.75">
      <c r="B1584" s="32"/>
      <c r="D1584" s="151" t="s">
        <v>195</v>
      </c>
      <c r="F1584" s="152" t="s">
        <v>1548</v>
      </c>
      <c r="I1584" s="153"/>
      <c r="L1584" s="32"/>
      <c r="M1584" s="154"/>
      <c r="T1584" s="56"/>
      <c r="AT1584" s="17" t="s">
        <v>195</v>
      </c>
      <c r="AU1584" s="17" t="s">
        <v>84</v>
      </c>
    </row>
    <row r="1585" spans="2:65" s="12" customFormat="1" ht="11.25">
      <c r="B1585" s="155"/>
      <c r="D1585" s="151" t="s">
        <v>197</v>
      </c>
      <c r="E1585" s="156" t="s">
        <v>1</v>
      </c>
      <c r="F1585" s="157" t="s">
        <v>207</v>
      </c>
      <c r="H1585" s="156" t="s">
        <v>1</v>
      </c>
      <c r="I1585" s="158"/>
      <c r="L1585" s="155"/>
      <c r="M1585" s="159"/>
      <c r="T1585" s="160"/>
      <c r="AT1585" s="156" t="s">
        <v>197</v>
      </c>
      <c r="AU1585" s="156" t="s">
        <v>84</v>
      </c>
      <c r="AV1585" s="12" t="s">
        <v>80</v>
      </c>
      <c r="AW1585" s="12" t="s">
        <v>30</v>
      </c>
      <c r="AX1585" s="12" t="s">
        <v>73</v>
      </c>
      <c r="AY1585" s="156" t="s">
        <v>187</v>
      </c>
    </row>
    <row r="1586" spans="2:65" s="13" customFormat="1" ht="11.25">
      <c r="B1586" s="161"/>
      <c r="D1586" s="151" t="s">
        <v>197</v>
      </c>
      <c r="E1586" s="162" t="s">
        <v>1</v>
      </c>
      <c r="F1586" s="163" t="s">
        <v>1563</v>
      </c>
      <c r="H1586" s="164">
        <v>56</v>
      </c>
      <c r="I1586" s="165"/>
      <c r="L1586" s="161"/>
      <c r="M1586" s="166"/>
      <c r="T1586" s="167"/>
      <c r="AT1586" s="162" t="s">
        <v>197</v>
      </c>
      <c r="AU1586" s="162" t="s">
        <v>84</v>
      </c>
      <c r="AV1586" s="13" t="s">
        <v>84</v>
      </c>
      <c r="AW1586" s="13" t="s">
        <v>30</v>
      </c>
      <c r="AX1586" s="13" t="s">
        <v>73</v>
      </c>
      <c r="AY1586" s="162" t="s">
        <v>187</v>
      </c>
    </row>
    <row r="1587" spans="2:65" s="14" customFormat="1" ht="11.25">
      <c r="B1587" s="168"/>
      <c r="D1587" s="151" t="s">
        <v>197</v>
      </c>
      <c r="E1587" s="169" t="s">
        <v>1</v>
      </c>
      <c r="F1587" s="170" t="s">
        <v>202</v>
      </c>
      <c r="H1587" s="171">
        <v>56</v>
      </c>
      <c r="I1587" s="172"/>
      <c r="L1587" s="168"/>
      <c r="M1587" s="173"/>
      <c r="T1587" s="174"/>
      <c r="AT1587" s="169" t="s">
        <v>197</v>
      </c>
      <c r="AU1587" s="169" t="s">
        <v>84</v>
      </c>
      <c r="AV1587" s="14" t="s">
        <v>193</v>
      </c>
      <c r="AW1587" s="14" t="s">
        <v>30</v>
      </c>
      <c r="AX1587" s="14" t="s">
        <v>80</v>
      </c>
      <c r="AY1587" s="169" t="s">
        <v>187</v>
      </c>
    </row>
    <row r="1588" spans="2:65" s="1" customFormat="1" ht="66.75" customHeight="1">
      <c r="B1588" s="32"/>
      <c r="C1588" s="137" t="s">
        <v>1564</v>
      </c>
      <c r="D1588" s="137" t="s">
        <v>189</v>
      </c>
      <c r="E1588" s="138" t="s">
        <v>1565</v>
      </c>
      <c r="F1588" s="139" t="s">
        <v>1566</v>
      </c>
      <c r="G1588" s="140" t="s">
        <v>245</v>
      </c>
      <c r="H1588" s="141">
        <v>34.159999999999997</v>
      </c>
      <c r="I1588" s="142"/>
      <c r="J1588" s="143">
        <f>ROUND(I1588*H1588,2)</f>
        <v>0</v>
      </c>
      <c r="K1588" s="144"/>
      <c r="L1588" s="32"/>
      <c r="M1588" s="145" t="s">
        <v>1</v>
      </c>
      <c r="N1588" s="146" t="s">
        <v>39</v>
      </c>
      <c r="P1588" s="147">
        <f>O1588*H1588</f>
        <v>0</v>
      </c>
      <c r="Q1588" s="147">
        <v>0</v>
      </c>
      <c r="R1588" s="147">
        <f>Q1588*H1588</f>
        <v>0</v>
      </c>
      <c r="S1588" s="147">
        <v>0</v>
      </c>
      <c r="T1588" s="148">
        <f>S1588*H1588</f>
        <v>0</v>
      </c>
      <c r="AR1588" s="149" t="s">
        <v>287</v>
      </c>
      <c r="AT1588" s="149" t="s">
        <v>189</v>
      </c>
      <c r="AU1588" s="149" t="s">
        <v>84</v>
      </c>
      <c r="AY1588" s="17" t="s">
        <v>187</v>
      </c>
      <c r="BE1588" s="150">
        <f>IF(N1588="základní",J1588,0)</f>
        <v>0</v>
      </c>
      <c r="BF1588" s="150">
        <f>IF(N1588="snížená",J1588,0)</f>
        <v>0</v>
      </c>
      <c r="BG1588" s="150">
        <f>IF(N1588="zákl. přenesená",J1588,0)</f>
        <v>0</v>
      </c>
      <c r="BH1588" s="150">
        <f>IF(N1588="sníž. přenesená",J1588,0)</f>
        <v>0</v>
      </c>
      <c r="BI1588" s="150">
        <f>IF(N1588="nulová",J1588,0)</f>
        <v>0</v>
      </c>
      <c r="BJ1588" s="17" t="s">
        <v>84</v>
      </c>
      <c r="BK1588" s="150">
        <f>ROUND(I1588*H1588,2)</f>
        <v>0</v>
      </c>
      <c r="BL1588" s="17" t="s">
        <v>287</v>
      </c>
      <c r="BM1588" s="149" t="s">
        <v>3279</v>
      </c>
    </row>
    <row r="1589" spans="2:65" s="1" customFormat="1" ht="117">
      <c r="B1589" s="32"/>
      <c r="D1589" s="151" t="s">
        <v>195</v>
      </c>
      <c r="F1589" s="152" t="s">
        <v>1568</v>
      </c>
      <c r="I1589" s="153"/>
      <c r="L1589" s="32"/>
      <c r="M1589" s="154"/>
      <c r="T1589" s="56"/>
      <c r="AT1589" s="17" t="s">
        <v>195</v>
      </c>
      <c r="AU1589" s="17" t="s">
        <v>84</v>
      </c>
    </row>
    <row r="1590" spans="2:65" s="12" customFormat="1" ht="11.25">
      <c r="B1590" s="155"/>
      <c r="D1590" s="151" t="s">
        <v>197</v>
      </c>
      <c r="E1590" s="156" t="s">
        <v>1</v>
      </c>
      <c r="F1590" s="157" t="s">
        <v>207</v>
      </c>
      <c r="H1590" s="156" t="s">
        <v>1</v>
      </c>
      <c r="I1590" s="158"/>
      <c r="L1590" s="155"/>
      <c r="M1590" s="159"/>
      <c r="T1590" s="160"/>
      <c r="AT1590" s="156" t="s">
        <v>197</v>
      </c>
      <c r="AU1590" s="156" t="s">
        <v>84</v>
      </c>
      <c r="AV1590" s="12" t="s">
        <v>80</v>
      </c>
      <c r="AW1590" s="12" t="s">
        <v>30</v>
      </c>
      <c r="AX1590" s="12" t="s">
        <v>73</v>
      </c>
      <c r="AY1590" s="156" t="s">
        <v>187</v>
      </c>
    </row>
    <row r="1591" spans="2:65" s="12" customFormat="1" ht="11.25">
      <c r="B1591" s="155"/>
      <c r="D1591" s="151" t="s">
        <v>197</v>
      </c>
      <c r="E1591" s="156" t="s">
        <v>1</v>
      </c>
      <c r="F1591" s="157" t="s">
        <v>307</v>
      </c>
      <c r="H1591" s="156" t="s">
        <v>1</v>
      </c>
      <c r="I1591" s="158"/>
      <c r="L1591" s="155"/>
      <c r="M1591" s="159"/>
      <c r="T1591" s="160"/>
      <c r="AT1591" s="156" t="s">
        <v>197</v>
      </c>
      <c r="AU1591" s="156" t="s">
        <v>84</v>
      </c>
      <c r="AV1591" s="12" t="s">
        <v>80</v>
      </c>
      <c r="AW1591" s="12" t="s">
        <v>30</v>
      </c>
      <c r="AX1591" s="12" t="s">
        <v>73</v>
      </c>
      <c r="AY1591" s="156" t="s">
        <v>187</v>
      </c>
    </row>
    <row r="1592" spans="2:65" s="13" customFormat="1" ht="11.25">
      <c r="B1592" s="161"/>
      <c r="D1592" s="151" t="s">
        <v>197</v>
      </c>
      <c r="E1592" s="162" t="s">
        <v>1</v>
      </c>
      <c r="F1592" s="163" t="s">
        <v>1554</v>
      </c>
      <c r="H1592" s="164">
        <v>17.079999999999998</v>
      </c>
      <c r="I1592" s="165"/>
      <c r="L1592" s="161"/>
      <c r="M1592" s="166"/>
      <c r="T1592" s="167"/>
      <c r="AT1592" s="162" t="s">
        <v>197</v>
      </c>
      <c r="AU1592" s="162" t="s">
        <v>84</v>
      </c>
      <c r="AV1592" s="13" t="s">
        <v>84</v>
      </c>
      <c r="AW1592" s="13" t="s">
        <v>30</v>
      </c>
      <c r="AX1592" s="13" t="s">
        <v>73</v>
      </c>
      <c r="AY1592" s="162" t="s">
        <v>187</v>
      </c>
    </row>
    <row r="1593" spans="2:65" s="12" customFormat="1" ht="11.25">
      <c r="B1593" s="155"/>
      <c r="D1593" s="151" t="s">
        <v>197</v>
      </c>
      <c r="E1593" s="156" t="s">
        <v>1</v>
      </c>
      <c r="F1593" s="157" t="s">
        <v>311</v>
      </c>
      <c r="H1593" s="156" t="s">
        <v>1</v>
      </c>
      <c r="I1593" s="158"/>
      <c r="L1593" s="155"/>
      <c r="M1593" s="159"/>
      <c r="T1593" s="160"/>
      <c r="AT1593" s="156" t="s">
        <v>197</v>
      </c>
      <c r="AU1593" s="156" t="s">
        <v>84</v>
      </c>
      <c r="AV1593" s="12" t="s">
        <v>80</v>
      </c>
      <c r="AW1593" s="12" t="s">
        <v>30</v>
      </c>
      <c r="AX1593" s="12" t="s">
        <v>73</v>
      </c>
      <c r="AY1593" s="156" t="s">
        <v>187</v>
      </c>
    </row>
    <row r="1594" spans="2:65" s="13" customFormat="1" ht="11.25">
      <c r="B1594" s="161"/>
      <c r="D1594" s="151" t="s">
        <v>197</v>
      </c>
      <c r="E1594" s="162" t="s">
        <v>1</v>
      </c>
      <c r="F1594" s="163" t="s">
        <v>1554</v>
      </c>
      <c r="H1594" s="164">
        <v>17.079999999999998</v>
      </c>
      <c r="I1594" s="165"/>
      <c r="L1594" s="161"/>
      <c r="M1594" s="166"/>
      <c r="T1594" s="167"/>
      <c r="AT1594" s="162" t="s">
        <v>197</v>
      </c>
      <c r="AU1594" s="162" t="s">
        <v>84</v>
      </c>
      <c r="AV1594" s="13" t="s">
        <v>84</v>
      </c>
      <c r="AW1594" s="13" t="s">
        <v>30</v>
      </c>
      <c r="AX1594" s="13" t="s">
        <v>73</v>
      </c>
      <c r="AY1594" s="162" t="s">
        <v>187</v>
      </c>
    </row>
    <row r="1595" spans="2:65" s="14" customFormat="1" ht="11.25">
      <c r="B1595" s="168"/>
      <c r="D1595" s="151" t="s">
        <v>197</v>
      </c>
      <c r="E1595" s="169" t="s">
        <v>1</v>
      </c>
      <c r="F1595" s="170" t="s">
        <v>202</v>
      </c>
      <c r="H1595" s="171">
        <v>34.159999999999997</v>
      </c>
      <c r="I1595" s="172"/>
      <c r="L1595" s="168"/>
      <c r="M1595" s="173"/>
      <c r="T1595" s="174"/>
      <c r="AT1595" s="169" t="s">
        <v>197</v>
      </c>
      <c r="AU1595" s="169" t="s">
        <v>84</v>
      </c>
      <c r="AV1595" s="14" t="s">
        <v>193</v>
      </c>
      <c r="AW1595" s="14" t="s">
        <v>30</v>
      </c>
      <c r="AX1595" s="14" t="s">
        <v>80</v>
      </c>
      <c r="AY1595" s="169" t="s">
        <v>187</v>
      </c>
    </row>
    <row r="1596" spans="2:65" s="1" customFormat="1" ht="55.5" customHeight="1">
      <c r="B1596" s="32"/>
      <c r="C1596" s="137" t="s">
        <v>1569</v>
      </c>
      <c r="D1596" s="137" t="s">
        <v>189</v>
      </c>
      <c r="E1596" s="138" t="s">
        <v>1570</v>
      </c>
      <c r="F1596" s="139" t="s">
        <v>1571</v>
      </c>
      <c r="G1596" s="140" t="s">
        <v>245</v>
      </c>
      <c r="H1596" s="141">
        <v>50.02</v>
      </c>
      <c r="I1596" s="142"/>
      <c r="J1596" s="143">
        <f>ROUND(I1596*H1596,2)</f>
        <v>0</v>
      </c>
      <c r="K1596" s="144"/>
      <c r="L1596" s="32"/>
      <c r="M1596" s="145" t="s">
        <v>1</v>
      </c>
      <c r="N1596" s="146" t="s">
        <v>39</v>
      </c>
      <c r="P1596" s="147">
        <f>O1596*H1596</f>
        <v>0</v>
      </c>
      <c r="Q1596" s="147">
        <v>0</v>
      </c>
      <c r="R1596" s="147">
        <f>Q1596*H1596</f>
        <v>0</v>
      </c>
      <c r="S1596" s="147">
        <v>0</v>
      </c>
      <c r="T1596" s="148">
        <f>S1596*H1596</f>
        <v>0</v>
      </c>
      <c r="AR1596" s="149" t="s">
        <v>287</v>
      </c>
      <c r="AT1596" s="149" t="s">
        <v>189</v>
      </c>
      <c r="AU1596" s="149" t="s">
        <v>84</v>
      </c>
      <c r="AY1596" s="17" t="s">
        <v>187</v>
      </c>
      <c r="BE1596" s="150">
        <f>IF(N1596="základní",J1596,0)</f>
        <v>0</v>
      </c>
      <c r="BF1596" s="150">
        <f>IF(N1596="snížená",J1596,0)</f>
        <v>0</v>
      </c>
      <c r="BG1596" s="150">
        <f>IF(N1596="zákl. přenesená",J1596,0)</f>
        <v>0</v>
      </c>
      <c r="BH1596" s="150">
        <f>IF(N1596="sníž. přenesená",J1596,0)</f>
        <v>0</v>
      </c>
      <c r="BI1596" s="150">
        <f>IF(N1596="nulová",J1596,0)</f>
        <v>0</v>
      </c>
      <c r="BJ1596" s="17" t="s">
        <v>84</v>
      </c>
      <c r="BK1596" s="150">
        <f>ROUND(I1596*H1596,2)</f>
        <v>0</v>
      </c>
      <c r="BL1596" s="17" t="s">
        <v>287</v>
      </c>
      <c r="BM1596" s="149" t="s">
        <v>3280</v>
      </c>
    </row>
    <row r="1597" spans="2:65" s="1" customFormat="1" ht="136.5">
      <c r="B1597" s="32"/>
      <c r="D1597" s="151" t="s">
        <v>195</v>
      </c>
      <c r="F1597" s="152" t="s">
        <v>1573</v>
      </c>
      <c r="I1597" s="153"/>
      <c r="L1597" s="32"/>
      <c r="M1597" s="154"/>
      <c r="T1597" s="56"/>
      <c r="AT1597" s="17" t="s">
        <v>195</v>
      </c>
      <c r="AU1597" s="17" t="s">
        <v>84</v>
      </c>
    </row>
    <row r="1598" spans="2:65" s="12" customFormat="1" ht="11.25">
      <c r="B1598" s="155"/>
      <c r="D1598" s="151" t="s">
        <v>197</v>
      </c>
      <c r="E1598" s="156" t="s">
        <v>1</v>
      </c>
      <c r="F1598" s="157" t="s">
        <v>207</v>
      </c>
      <c r="H1598" s="156" t="s">
        <v>1</v>
      </c>
      <c r="I1598" s="158"/>
      <c r="L1598" s="155"/>
      <c r="M1598" s="159"/>
      <c r="T1598" s="160"/>
      <c r="AT1598" s="156" t="s">
        <v>197</v>
      </c>
      <c r="AU1598" s="156" t="s">
        <v>84</v>
      </c>
      <c r="AV1598" s="12" t="s">
        <v>80</v>
      </c>
      <c r="AW1598" s="12" t="s">
        <v>30</v>
      </c>
      <c r="AX1598" s="12" t="s">
        <v>73</v>
      </c>
      <c r="AY1598" s="156" t="s">
        <v>187</v>
      </c>
    </row>
    <row r="1599" spans="2:65" s="12" customFormat="1" ht="11.25">
      <c r="B1599" s="155"/>
      <c r="D1599" s="151" t="s">
        <v>197</v>
      </c>
      <c r="E1599" s="156" t="s">
        <v>1</v>
      </c>
      <c r="F1599" s="157" t="s">
        <v>307</v>
      </c>
      <c r="H1599" s="156" t="s">
        <v>1</v>
      </c>
      <c r="I1599" s="158"/>
      <c r="L1599" s="155"/>
      <c r="M1599" s="159"/>
      <c r="T1599" s="160"/>
      <c r="AT1599" s="156" t="s">
        <v>197</v>
      </c>
      <c r="AU1599" s="156" t="s">
        <v>84</v>
      </c>
      <c r="AV1599" s="12" t="s">
        <v>80</v>
      </c>
      <c r="AW1599" s="12" t="s">
        <v>30</v>
      </c>
      <c r="AX1599" s="12" t="s">
        <v>73</v>
      </c>
      <c r="AY1599" s="156" t="s">
        <v>187</v>
      </c>
    </row>
    <row r="1600" spans="2:65" s="13" customFormat="1" ht="11.25">
      <c r="B1600" s="161"/>
      <c r="D1600" s="151" t="s">
        <v>197</v>
      </c>
      <c r="E1600" s="162" t="s">
        <v>1</v>
      </c>
      <c r="F1600" s="163" t="s">
        <v>1073</v>
      </c>
      <c r="H1600" s="164">
        <v>25.01</v>
      </c>
      <c r="I1600" s="165"/>
      <c r="L1600" s="161"/>
      <c r="M1600" s="166"/>
      <c r="T1600" s="167"/>
      <c r="AT1600" s="162" t="s">
        <v>197</v>
      </c>
      <c r="AU1600" s="162" t="s">
        <v>84</v>
      </c>
      <c r="AV1600" s="13" t="s">
        <v>84</v>
      </c>
      <c r="AW1600" s="13" t="s">
        <v>30</v>
      </c>
      <c r="AX1600" s="13" t="s">
        <v>73</v>
      </c>
      <c r="AY1600" s="162" t="s">
        <v>187</v>
      </c>
    </row>
    <row r="1601" spans="2:65" s="12" customFormat="1" ht="11.25">
      <c r="B1601" s="155"/>
      <c r="D1601" s="151" t="s">
        <v>197</v>
      </c>
      <c r="E1601" s="156" t="s">
        <v>1</v>
      </c>
      <c r="F1601" s="157" t="s">
        <v>311</v>
      </c>
      <c r="H1601" s="156" t="s">
        <v>1</v>
      </c>
      <c r="I1601" s="158"/>
      <c r="L1601" s="155"/>
      <c r="M1601" s="159"/>
      <c r="T1601" s="160"/>
      <c r="AT1601" s="156" t="s">
        <v>197</v>
      </c>
      <c r="AU1601" s="156" t="s">
        <v>84</v>
      </c>
      <c r="AV1601" s="12" t="s">
        <v>80</v>
      </c>
      <c r="AW1601" s="12" t="s">
        <v>30</v>
      </c>
      <c r="AX1601" s="12" t="s">
        <v>73</v>
      </c>
      <c r="AY1601" s="156" t="s">
        <v>187</v>
      </c>
    </row>
    <row r="1602" spans="2:65" s="13" customFormat="1" ht="11.25">
      <c r="B1602" s="161"/>
      <c r="D1602" s="151" t="s">
        <v>197</v>
      </c>
      <c r="E1602" s="162" t="s">
        <v>1</v>
      </c>
      <c r="F1602" s="163" t="s">
        <v>1073</v>
      </c>
      <c r="H1602" s="164">
        <v>25.01</v>
      </c>
      <c r="I1602" s="165"/>
      <c r="L1602" s="161"/>
      <c r="M1602" s="166"/>
      <c r="T1602" s="167"/>
      <c r="AT1602" s="162" t="s">
        <v>197</v>
      </c>
      <c r="AU1602" s="162" t="s">
        <v>84</v>
      </c>
      <c r="AV1602" s="13" t="s">
        <v>84</v>
      </c>
      <c r="AW1602" s="13" t="s">
        <v>30</v>
      </c>
      <c r="AX1602" s="13" t="s">
        <v>73</v>
      </c>
      <c r="AY1602" s="162" t="s">
        <v>187</v>
      </c>
    </row>
    <row r="1603" spans="2:65" s="14" customFormat="1" ht="11.25">
      <c r="B1603" s="168"/>
      <c r="D1603" s="151" t="s">
        <v>197</v>
      </c>
      <c r="E1603" s="169" t="s">
        <v>1</v>
      </c>
      <c r="F1603" s="170" t="s">
        <v>202</v>
      </c>
      <c r="H1603" s="171">
        <v>50.02</v>
      </c>
      <c r="I1603" s="172"/>
      <c r="L1603" s="168"/>
      <c r="M1603" s="173"/>
      <c r="T1603" s="174"/>
      <c r="AT1603" s="169" t="s">
        <v>197</v>
      </c>
      <c r="AU1603" s="169" t="s">
        <v>84</v>
      </c>
      <c r="AV1603" s="14" t="s">
        <v>193</v>
      </c>
      <c r="AW1603" s="14" t="s">
        <v>30</v>
      </c>
      <c r="AX1603" s="14" t="s">
        <v>80</v>
      </c>
      <c r="AY1603" s="169" t="s">
        <v>187</v>
      </c>
    </row>
    <row r="1604" spans="2:65" s="1" customFormat="1" ht="44.25" customHeight="1">
      <c r="B1604" s="32"/>
      <c r="C1604" s="137" t="s">
        <v>1574</v>
      </c>
      <c r="D1604" s="137" t="s">
        <v>189</v>
      </c>
      <c r="E1604" s="138" t="s">
        <v>1575</v>
      </c>
      <c r="F1604" s="139" t="s">
        <v>1576</v>
      </c>
      <c r="G1604" s="140" t="s">
        <v>245</v>
      </c>
      <c r="H1604" s="141">
        <v>50.02</v>
      </c>
      <c r="I1604" s="142"/>
      <c r="J1604" s="143">
        <f>ROUND(I1604*H1604,2)</f>
        <v>0</v>
      </c>
      <c r="K1604" s="144"/>
      <c r="L1604" s="32"/>
      <c r="M1604" s="145" t="s">
        <v>1</v>
      </c>
      <c r="N1604" s="146" t="s">
        <v>39</v>
      </c>
      <c r="P1604" s="147">
        <f>O1604*H1604</f>
        <v>0</v>
      </c>
      <c r="Q1604" s="147">
        <v>0</v>
      </c>
      <c r="R1604" s="147">
        <f>Q1604*H1604</f>
        <v>0</v>
      </c>
      <c r="S1604" s="147">
        <v>0</v>
      </c>
      <c r="T1604" s="148">
        <f>S1604*H1604</f>
        <v>0</v>
      </c>
      <c r="AR1604" s="149" t="s">
        <v>287</v>
      </c>
      <c r="AT1604" s="149" t="s">
        <v>189</v>
      </c>
      <c r="AU1604" s="149" t="s">
        <v>84</v>
      </c>
      <c r="AY1604" s="17" t="s">
        <v>187</v>
      </c>
      <c r="BE1604" s="150">
        <f>IF(N1604="základní",J1604,0)</f>
        <v>0</v>
      </c>
      <c r="BF1604" s="150">
        <f>IF(N1604="snížená",J1604,0)</f>
        <v>0</v>
      </c>
      <c r="BG1604" s="150">
        <f>IF(N1604="zákl. přenesená",J1604,0)</f>
        <v>0</v>
      </c>
      <c r="BH1604" s="150">
        <f>IF(N1604="sníž. přenesená",J1604,0)</f>
        <v>0</v>
      </c>
      <c r="BI1604" s="150">
        <f>IF(N1604="nulová",J1604,0)</f>
        <v>0</v>
      </c>
      <c r="BJ1604" s="17" t="s">
        <v>84</v>
      </c>
      <c r="BK1604" s="150">
        <f>ROUND(I1604*H1604,2)</f>
        <v>0</v>
      </c>
      <c r="BL1604" s="17" t="s">
        <v>287</v>
      </c>
      <c r="BM1604" s="149" t="s">
        <v>3281</v>
      </c>
    </row>
    <row r="1605" spans="2:65" s="1" customFormat="1" ht="136.5">
      <c r="B1605" s="32"/>
      <c r="D1605" s="151" t="s">
        <v>195</v>
      </c>
      <c r="F1605" s="152" t="s">
        <v>1573</v>
      </c>
      <c r="I1605" s="153"/>
      <c r="L1605" s="32"/>
      <c r="M1605" s="154"/>
      <c r="T1605" s="56"/>
      <c r="AT1605" s="17" t="s">
        <v>195</v>
      </c>
      <c r="AU1605" s="17" t="s">
        <v>84</v>
      </c>
    </row>
    <row r="1606" spans="2:65" s="12" customFormat="1" ht="11.25">
      <c r="B1606" s="155"/>
      <c r="D1606" s="151" t="s">
        <v>197</v>
      </c>
      <c r="E1606" s="156" t="s">
        <v>1</v>
      </c>
      <c r="F1606" s="157" t="s">
        <v>207</v>
      </c>
      <c r="H1606" s="156" t="s">
        <v>1</v>
      </c>
      <c r="I1606" s="158"/>
      <c r="L1606" s="155"/>
      <c r="M1606" s="159"/>
      <c r="T1606" s="160"/>
      <c r="AT1606" s="156" t="s">
        <v>197</v>
      </c>
      <c r="AU1606" s="156" t="s">
        <v>84</v>
      </c>
      <c r="AV1606" s="12" t="s">
        <v>80</v>
      </c>
      <c r="AW1606" s="12" t="s">
        <v>30</v>
      </c>
      <c r="AX1606" s="12" t="s">
        <v>73</v>
      </c>
      <c r="AY1606" s="156" t="s">
        <v>187</v>
      </c>
    </row>
    <row r="1607" spans="2:65" s="12" customFormat="1" ht="11.25">
      <c r="B1607" s="155"/>
      <c r="D1607" s="151" t="s">
        <v>197</v>
      </c>
      <c r="E1607" s="156" t="s">
        <v>1</v>
      </c>
      <c r="F1607" s="157" t="s">
        <v>307</v>
      </c>
      <c r="H1607" s="156" t="s">
        <v>1</v>
      </c>
      <c r="I1607" s="158"/>
      <c r="L1607" s="155"/>
      <c r="M1607" s="159"/>
      <c r="T1607" s="160"/>
      <c r="AT1607" s="156" t="s">
        <v>197</v>
      </c>
      <c r="AU1607" s="156" t="s">
        <v>84</v>
      </c>
      <c r="AV1607" s="12" t="s">
        <v>80</v>
      </c>
      <c r="AW1607" s="12" t="s">
        <v>30</v>
      </c>
      <c r="AX1607" s="12" t="s">
        <v>73</v>
      </c>
      <c r="AY1607" s="156" t="s">
        <v>187</v>
      </c>
    </row>
    <row r="1608" spans="2:65" s="13" customFormat="1" ht="11.25">
      <c r="B1608" s="161"/>
      <c r="D1608" s="151" t="s">
        <v>197</v>
      </c>
      <c r="E1608" s="162" t="s">
        <v>1</v>
      </c>
      <c r="F1608" s="163" t="s">
        <v>1073</v>
      </c>
      <c r="H1608" s="164">
        <v>25.01</v>
      </c>
      <c r="I1608" s="165"/>
      <c r="L1608" s="161"/>
      <c r="M1608" s="166"/>
      <c r="T1608" s="167"/>
      <c r="AT1608" s="162" t="s">
        <v>197</v>
      </c>
      <c r="AU1608" s="162" t="s">
        <v>84</v>
      </c>
      <c r="AV1608" s="13" t="s">
        <v>84</v>
      </c>
      <c r="AW1608" s="13" t="s">
        <v>30</v>
      </c>
      <c r="AX1608" s="13" t="s">
        <v>73</v>
      </c>
      <c r="AY1608" s="162" t="s">
        <v>187</v>
      </c>
    </row>
    <row r="1609" spans="2:65" s="12" customFormat="1" ht="11.25">
      <c r="B1609" s="155"/>
      <c r="D1609" s="151" t="s">
        <v>197</v>
      </c>
      <c r="E1609" s="156" t="s">
        <v>1</v>
      </c>
      <c r="F1609" s="157" t="s">
        <v>311</v>
      </c>
      <c r="H1609" s="156" t="s">
        <v>1</v>
      </c>
      <c r="I1609" s="158"/>
      <c r="L1609" s="155"/>
      <c r="M1609" s="159"/>
      <c r="T1609" s="160"/>
      <c r="AT1609" s="156" t="s">
        <v>197</v>
      </c>
      <c r="AU1609" s="156" t="s">
        <v>84</v>
      </c>
      <c r="AV1609" s="12" t="s">
        <v>80</v>
      </c>
      <c r="AW1609" s="12" t="s">
        <v>30</v>
      </c>
      <c r="AX1609" s="12" t="s">
        <v>73</v>
      </c>
      <c r="AY1609" s="156" t="s">
        <v>187</v>
      </c>
    </row>
    <row r="1610" spans="2:65" s="13" customFormat="1" ht="11.25">
      <c r="B1610" s="161"/>
      <c r="D1610" s="151" t="s">
        <v>197</v>
      </c>
      <c r="E1610" s="162" t="s">
        <v>1</v>
      </c>
      <c r="F1610" s="163" t="s">
        <v>1073</v>
      </c>
      <c r="H1610" s="164">
        <v>25.01</v>
      </c>
      <c r="I1610" s="165"/>
      <c r="L1610" s="161"/>
      <c r="M1610" s="166"/>
      <c r="T1610" s="167"/>
      <c r="AT1610" s="162" t="s">
        <v>197</v>
      </c>
      <c r="AU1610" s="162" t="s">
        <v>84</v>
      </c>
      <c r="AV1610" s="13" t="s">
        <v>84</v>
      </c>
      <c r="AW1610" s="13" t="s">
        <v>30</v>
      </c>
      <c r="AX1610" s="13" t="s">
        <v>73</v>
      </c>
      <c r="AY1610" s="162" t="s">
        <v>187</v>
      </c>
    </row>
    <row r="1611" spans="2:65" s="14" customFormat="1" ht="11.25">
      <c r="B1611" s="168"/>
      <c r="D1611" s="151" t="s">
        <v>197</v>
      </c>
      <c r="E1611" s="169" t="s">
        <v>1</v>
      </c>
      <c r="F1611" s="170" t="s">
        <v>202</v>
      </c>
      <c r="H1611" s="171">
        <v>50.02</v>
      </c>
      <c r="I1611" s="172"/>
      <c r="L1611" s="168"/>
      <c r="M1611" s="173"/>
      <c r="T1611" s="174"/>
      <c r="AT1611" s="169" t="s">
        <v>197</v>
      </c>
      <c r="AU1611" s="169" t="s">
        <v>84</v>
      </c>
      <c r="AV1611" s="14" t="s">
        <v>193</v>
      </c>
      <c r="AW1611" s="14" t="s">
        <v>30</v>
      </c>
      <c r="AX1611" s="14" t="s">
        <v>80</v>
      </c>
      <c r="AY1611" s="169" t="s">
        <v>187</v>
      </c>
    </row>
    <row r="1612" spans="2:65" s="1" customFormat="1" ht="49.15" customHeight="1">
      <c r="B1612" s="32"/>
      <c r="C1612" s="137" t="s">
        <v>1578</v>
      </c>
      <c r="D1612" s="137" t="s">
        <v>189</v>
      </c>
      <c r="E1612" s="138" t="s">
        <v>1579</v>
      </c>
      <c r="F1612" s="139" t="s">
        <v>1580</v>
      </c>
      <c r="G1612" s="140" t="s">
        <v>397</v>
      </c>
      <c r="H1612" s="141">
        <v>16.399999999999999</v>
      </c>
      <c r="I1612" s="142"/>
      <c r="J1612" s="143">
        <f>ROUND(I1612*H1612,2)</f>
        <v>0</v>
      </c>
      <c r="K1612" s="144"/>
      <c r="L1612" s="32"/>
      <c r="M1612" s="145" t="s">
        <v>1</v>
      </c>
      <c r="N1612" s="146" t="s">
        <v>39</v>
      </c>
      <c r="P1612" s="147">
        <f>O1612*H1612</f>
        <v>0</v>
      </c>
      <c r="Q1612" s="147">
        <v>0</v>
      </c>
      <c r="R1612" s="147">
        <f>Q1612*H1612</f>
        <v>0</v>
      </c>
      <c r="S1612" s="147">
        <v>0</v>
      </c>
      <c r="T1612" s="148">
        <f>S1612*H1612</f>
        <v>0</v>
      </c>
      <c r="AR1612" s="149" t="s">
        <v>287</v>
      </c>
      <c r="AT1612" s="149" t="s">
        <v>189</v>
      </c>
      <c r="AU1612" s="149" t="s">
        <v>84</v>
      </c>
      <c r="AY1612" s="17" t="s">
        <v>187</v>
      </c>
      <c r="BE1612" s="150">
        <f>IF(N1612="základní",J1612,0)</f>
        <v>0</v>
      </c>
      <c r="BF1612" s="150">
        <f>IF(N1612="snížená",J1612,0)</f>
        <v>0</v>
      </c>
      <c r="BG1612" s="150">
        <f>IF(N1612="zákl. přenesená",J1612,0)</f>
        <v>0</v>
      </c>
      <c r="BH1612" s="150">
        <f>IF(N1612="sníž. přenesená",J1612,0)</f>
        <v>0</v>
      </c>
      <c r="BI1612" s="150">
        <f>IF(N1612="nulová",J1612,0)</f>
        <v>0</v>
      </c>
      <c r="BJ1612" s="17" t="s">
        <v>84</v>
      </c>
      <c r="BK1612" s="150">
        <f>ROUND(I1612*H1612,2)</f>
        <v>0</v>
      </c>
      <c r="BL1612" s="17" t="s">
        <v>287</v>
      </c>
      <c r="BM1612" s="149" t="s">
        <v>3282</v>
      </c>
    </row>
    <row r="1613" spans="2:65" s="1" customFormat="1" ht="136.5">
      <c r="B1613" s="32"/>
      <c r="D1613" s="151" t="s">
        <v>195</v>
      </c>
      <c r="F1613" s="152" t="s">
        <v>1573</v>
      </c>
      <c r="I1613" s="153"/>
      <c r="L1613" s="32"/>
      <c r="M1613" s="154"/>
      <c r="T1613" s="56"/>
      <c r="AT1613" s="17" t="s">
        <v>195</v>
      </c>
      <c r="AU1613" s="17" t="s">
        <v>84</v>
      </c>
    </row>
    <row r="1614" spans="2:65" s="12" customFormat="1" ht="11.25">
      <c r="B1614" s="155"/>
      <c r="D1614" s="151" t="s">
        <v>197</v>
      </c>
      <c r="E1614" s="156" t="s">
        <v>1</v>
      </c>
      <c r="F1614" s="157" t="s">
        <v>207</v>
      </c>
      <c r="H1614" s="156" t="s">
        <v>1</v>
      </c>
      <c r="I1614" s="158"/>
      <c r="L1614" s="155"/>
      <c r="M1614" s="159"/>
      <c r="T1614" s="160"/>
      <c r="AT1614" s="156" t="s">
        <v>197</v>
      </c>
      <c r="AU1614" s="156" t="s">
        <v>84</v>
      </c>
      <c r="AV1614" s="12" t="s">
        <v>80</v>
      </c>
      <c r="AW1614" s="12" t="s">
        <v>30</v>
      </c>
      <c r="AX1614" s="12" t="s">
        <v>73</v>
      </c>
      <c r="AY1614" s="156" t="s">
        <v>187</v>
      </c>
    </row>
    <row r="1615" spans="2:65" s="12" customFormat="1" ht="11.25">
      <c r="B1615" s="155"/>
      <c r="D1615" s="151" t="s">
        <v>197</v>
      </c>
      <c r="E1615" s="156" t="s">
        <v>1</v>
      </c>
      <c r="F1615" s="157" t="s">
        <v>307</v>
      </c>
      <c r="H1615" s="156" t="s">
        <v>1</v>
      </c>
      <c r="I1615" s="158"/>
      <c r="L1615" s="155"/>
      <c r="M1615" s="159"/>
      <c r="T1615" s="160"/>
      <c r="AT1615" s="156" t="s">
        <v>197</v>
      </c>
      <c r="AU1615" s="156" t="s">
        <v>84</v>
      </c>
      <c r="AV1615" s="12" t="s">
        <v>80</v>
      </c>
      <c r="AW1615" s="12" t="s">
        <v>30</v>
      </c>
      <c r="AX1615" s="12" t="s">
        <v>73</v>
      </c>
      <c r="AY1615" s="156" t="s">
        <v>187</v>
      </c>
    </row>
    <row r="1616" spans="2:65" s="13" customFormat="1" ht="11.25">
      <c r="B1616" s="161"/>
      <c r="D1616" s="151" t="s">
        <v>197</v>
      </c>
      <c r="E1616" s="162" t="s">
        <v>1</v>
      </c>
      <c r="F1616" s="163" t="s">
        <v>1582</v>
      </c>
      <c r="H1616" s="164">
        <v>8.1999999999999993</v>
      </c>
      <c r="I1616" s="165"/>
      <c r="L1616" s="161"/>
      <c r="M1616" s="166"/>
      <c r="T1616" s="167"/>
      <c r="AT1616" s="162" t="s">
        <v>197</v>
      </c>
      <c r="AU1616" s="162" t="s">
        <v>84</v>
      </c>
      <c r="AV1616" s="13" t="s">
        <v>84</v>
      </c>
      <c r="AW1616" s="13" t="s">
        <v>30</v>
      </c>
      <c r="AX1616" s="13" t="s">
        <v>73</v>
      </c>
      <c r="AY1616" s="162" t="s">
        <v>187</v>
      </c>
    </row>
    <row r="1617" spans="2:65" s="12" customFormat="1" ht="11.25">
      <c r="B1617" s="155"/>
      <c r="D1617" s="151" t="s">
        <v>197</v>
      </c>
      <c r="E1617" s="156" t="s">
        <v>1</v>
      </c>
      <c r="F1617" s="157" t="s">
        <v>311</v>
      </c>
      <c r="H1617" s="156" t="s">
        <v>1</v>
      </c>
      <c r="I1617" s="158"/>
      <c r="L1617" s="155"/>
      <c r="M1617" s="159"/>
      <c r="T1617" s="160"/>
      <c r="AT1617" s="156" t="s">
        <v>197</v>
      </c>
      <c r="AU1617" s="156" t="s">
        <v>84</v>
      </c>
      <c r="AV1617" s="12" t="s">
        <v>80</v>
      </c>
      <c r="AW1617" s="12" t="s">
        <v>30</v>
      </c>
      <c r="AX1617" s="12" t="s">
        <v>73</v>
      </c>
      <c r="AY1617" s="156" t="s">
        <v>187</v>
      </c>
    </row>
    <row r="1618" spans="2:65" s="13" customFormat="1" ht="11.25">
      <c r="B1618" s="161"/>
      <c r="D1618" s="151" t="s">
        <v>197</v>
      </c>
      <c r="E1618" s="162" t="s">
        <v>1</v>
      </c>
      <c r="F1618" s="163" t="s">
        <v>1582</v>
      </c>
      <c r="H1618" s="164">
        <v>8.1999999999999993</v>
      </c>
      <c r="I1618" s="165"/>
      <c r="L1618" s="161"/>
      <c r="M1618" s="166"/>
      <c r="T1618" s="167"/>
      <c r="AT1618" s="162" t="s">
        <v>197</v>
      </c>
      <c r="AU1618" s="162" t="s">
        <v>84</v>
      </c>
      <c r="AV1618" s="13" t="s">
        <v>84</v>
      </c>
      <c r="AW1618" s="13" t="s">
        <v>30</v>
      </c>
      <c r="AX1618" s="13" t="s">
        <v>73</v>
      </c>
      <c r="AY1618" s="162" t="s">
        <v>187</v>
      </c>
    </row>
    <row r="1619" spans="2:65" s="14" customFormat="1" ht="11.25">
      <c r="B1619" s="168"/>
      <c r="D1619" s="151" t="s">
        <v>197</v>
      </c>
      <c r="E1619" s="169" t="s">
        <v>1</v>
      </c>
      <c r="F1619" s="170" t="s">
        <v>202</v>
      </c>
      <c r="H1619" s="171">
        <v>16.399999999999999</v>
      </c>
      <c r="I1619" s="172"/>
      <c r="L1619" s="168"/>
      <c r="M1619" s="173"/>
      <c r="T1619" s="174"/>
      <c r="AT1619" s="169" t="s">
        <v>197</v>
      </c>
      <c r="AU1619" s="169" t="s">
        <v>84</v>
      </c>
      <c r="AV1619" s="14" t="s">
        <v>193</v>
      </c>
      <c r="AW1619" s="14" t="s">
        <v>30</v>
      </c>
      <c r="AX1619" s="14" t="s">
        <v>80</v>
      </c>
      <c r="AY1619" s="169" t="s">
        <v>187</v>
      </c>
    </row>
    <row r="1620" spans="2:65" s="1" customFormat="1" ht="49.15" customHeight="1">
      <c r="B1620" s="32"/>
      <c r="C1620" s="137" t="s">
        <v>1583</v>
      </c>
      <c r="D1620" s="137" t="s">
        <v>189</v>
      </c>
      <c r="E1620" s="138" t="s">
        <v>1584</v>
      </c>
      <c r="F1620" s="139" t="s">
        <v>1585</v>
      </c>
      <c r="G1620" s="140" t="s">
        <v>245</v>
      </c>
      <c r="H1620" s="141">
        <v>321.08</v>
      </c>
      <c r="I1620" s="142"/>
      <c r="J1620" s="143">
        <f>ROUND(I1620*H1620,2)</f>
        <v>0</v>
      </c>
      <c r="K1620" s="144"/>
      <c r="L1620" s="32"/>
      <c r="M1620" s="145" t="s">
        <v>1</v>
      </c>
      <c r="N1620" s="146" t="s">
        <v>39</v>
      </c>
      <c r="P1620" s="147">
        <f>O1620*H1620</f>
        <v>0</v>
      </c>
      <c r="Q1620" s="147">
        <v>0</v>
      </c>
      <c r="R1620" s="147">
        <f>Q1620*H1620</f>
        <v>0</v>
      </c>
      <c r="S1620" s="147">
        <v>0</v>
      </c>
      <c r="T1620" s="148">
        <f>S1620*H1620</f>
        <v>0</v>
      </c>
      <c r="AR1620" s="149" t="s">
        <v>287</v>
      </c>
      <c r="AT1620" s="149" t="s">
        <v>189</v>
      </c>
      <c r="AU1620" s="149" t="s">
        <v>84</v>
      </c>
      <c r="AY1620" s="17" t="s">
        <v>187</v>
      </c>
      <c r="BE1620" s="150">
        <f>IF(N1620="základní",J1620,0)</f>
        <v>0</v>
      </c>
      <c r="BF1620" s="150">
        <f>IF(N1620="snížená",J1620,0)</f>
        <v>0</v>
      </c>
      <c r="BG1620" s="150">
        <f>IF(N1620="zákl. přenesená",J1620,0)</f>
        <v>0</v>
      </c>
      <c r="BH1620" s="150">
        <f>IF(N1620="sníž. přenesená",J1620,0)</f>
        <v>0</v>
      </c>
      <c r="BI1620" s="150">
        <f>IF(N1620="nulová",J1620,0)</f>
        <v>0</v>
      </c>
      <c r="BJ1620" s="17" t="s">
        <v>84</v>
      </c>
      <c r="BK1620" s="150">
        <f>ROUND(I1620*H1620,2)</f>
        <v>0</v>
      </c>
      <c r="BL1620" s="17" t="s">
        <v>287</v>
      </c>
      <c r="BM1620" s="149" t="s">
        <v>3283</v>
      </c>
    </row>
    <row r="1621" spans="2:65" s="1" customFormat="1" ht="107.25">
      <c r="B1621" s="32"/>
      <c r="D1621" s="151" t="s">
        <v>195</v>
      </c>
      <c r="F1621" s="152" t="s">
        <v>1587</v>
      </c>
      <c r="I1621" s="153"/>
      <c r="L1621" s="32"/>
      <c r="M1621" s="154"/>
      <c r="T1621" s="56"/>
      <c r="AT1621" s="17" t="s">
        <v>195</v>
      </c>
      <c r="AU1621" s="17" t="s">
        <v>84</v>
      </c>
    </row>
    <row r="1622" spans="2:65" s="12" customFormat="1" ht="11.25">
      <c r="B1622" s="155"/>
      <c r="D1622" s="151" t="s">
        <v>197</v>
      </c>
      <c r="E1622" s="156" t="s">
        <v>1</v>
      </c>
      <c r="F1622" s="157" t="s">
        <v>207</v>
      </c>
      <c r="H1622" s="156" t="s">
        <v>1</v>
      </c>
      <c r="I1622" s="158"/>
      <c r="L1622" s="155"/>
      <c r="M1622" s="159"/>
      <c r="T1622" s="160"/>
      <c r="AT1622" s="156" t="s">
        <v>197</v>
      </c>
      <c r="AU1622" s="156" t="s">
        <v>84</v>
      </c>
      <c r="AV1622" s="12" t="s">
        <v>80</v>
      </c>
      <c r="AW1622" s="12" t="s">
        <v>30</v>
      </c>
      <c r="AX1622" s="12" t="s">
        <v>73</v>
      </c>
      <c r="AY1622" s="156" t="s">
        <v>187</v>
      </c>
    </row>
    <row r="1623" spans="2:65" s="12" customFormat="1" ht="11.25">
      <c r="B1623" s="155"/>
      <c r="D1623" s="151" t="s">
        <v>197</v>
      </c>
      <c r="E1623" s="156" t="s">
        <v>1</v>
      </c>
      <c r="F1623" s="157" t="s">
        <v>1588</v>
      </c>
      <c r="H1623" s="156" t="s">
        <v>1</v>
      </c>
      <c r="I1623" s="158"/>
      <c r="L1623" s="155"/>
      <c r="M1623" s="159"/>
      <c r="T1623" s="160"/>
      <c r="AT1623" s="156" t="s">
        <v>197</v>
      </c>
      <c r="AU1623" s="156" t="s">
        <v>84</v>
      </c>
      <c r="AV1623" s="12" t="s">
        <v>80</v>
      </c>
      <c r="AW1623" s="12" t="s">
        <v>30</v>
      </c>
      <c r="AX1623" s="12" t="s">
        <v>73</v>
      </c>
      <c r="AY1623" s="156" t="s">
        <v>187</v>
      </c>
    </row>
    <row r="1624" spans="2:65" s="12" customFormat="1" ht="11.25">
      <c r="B1624" s="155"/>
      <c r="D1624" s="151" t="s">
        <v>197</v>
      </c>
      <c r="E1624" s="156" t="s">
        <v>1</v>
      </c>
      <c r="F1624" s="157" t="s">
        <v>307</v>
      </c>
      <c r="H1624" s="156" t="s">
        <v>1</v>
      </c>
      <c r="I1624" s="158"/>
      <c r="L1624" s="155"/>
      <c r="M1624" s="159"/>
      <c r="T1624" s="160"/>
      <c r="AT1624" s="156" t="s">
        <v>197</v>
      </c>
      <c r="AU1624" s="156" t="s">
        <v>84</v>
      </c>
      <c r="AV1624" s="12" t="s">
        <v>80</v>
      </c>
      <c r="AW1624" s="12" t="s">
        <v>30</v>
      </c>
      <c r="AX1624" s="12" t="s">
        <v>73</v>
      </c>
      <c r="AY1624" s="156" t="s">
        <v>187</v>
      </c>
    </row>
    <row r="1625" spans="2:65" s="13" customFormat="1" ht="11.25">
      <c r="B1625" s="161"/>
      <c r="D1625" s="151" t="s">
        <v>197</v>
      </c>
      <c r="E1625" s="162" t="s">
        <v>1</v>
      </c>
      <c r="F1625" s="163" t="s">
        <v>1589</v>
      </c>
      <c r="H1625" s="164">
        <v>41.06</v>
      </c>
      <c r="I1625" s="165"/>
      <c r="L1625" s="161"/>
      <c r="M1625" s="166"/>
      <c r="T1625" s="167"/>
      <c r="AT1625" s="162" t="s">
        <v>197</v>
      </c>
      <c r="AU1625" s="162" t="s">
        <v>84</v>
      </c>
      <c r="AV1625" s="13" t="s">
        <v>84</v>
      </c>
      <c r="AW1625" s="13" t="s">
        <v>30</v>
      </c>
      <c r="AX1625" s="13" t="s">
        <v>73</v>
      </c>
      <c r="AY1625" s="162" t="s">
        <v>187</v>
      </c>
    </row>
    <row r="1626" spans="2:65" s="13" customFormat="1" ht="11.25">
      <c r="B1626" s="161"/>
      <c r="D1626" s="151" t="s">
        <v>197</v>
      </c>
      <c r="E1626" s="162" t="s">
        <v>1</v>
      </c>
      <c r="F1626" s="163" t="s">
        <v>1590</v>
      </c>
      <c r="H1626" s="164">
        <v>114.74</v>
      </c>
      <c r="I1626" s="165"/>
      <c r="L1626" s="161"/>
      <c r="M1626" s="166"/>
      <c r="T1626" s="167"/>
      <c r="AT1626" s="162" t="s">
        <v>197</v>
      </c>
      <c r="AU1626" s="162" t="s">
        <v>84</v>
      </c>
      <c r="AV1626" s="13" t="s">
        <v>84</v>
      </c>
      <c r="AW1626" s="13" t="s">
        <v>30</v>
      </c>
      <c r="AX1626" s="13" t="s">
        <v>73</v>
      </c>
      <c r="AY1626" s="162" t="s">
        <v>187</v>
      </c>
    </row>
    <row r="1627" spans="2:65" s="12" customFormat="1" ht="11.25">
      <c r="B1627" s="155"/>
      <c r="D1627" s="151" t="s">
        <v>197</v>
      </c>
      <c r="E1627" s="156" t="s">
        <v>1</v>
      </c>
      <c r="F1627" s="157" t="s">
        <v>311</v>
      </c>
      <c r="H1627" s="156" t="s">
        <v>1</v>
      </c>
      <c r="I1627" s="158"/>
      <c r="L1627" s="155"/>
      <c r="M1627" s="159"/>
      <c r="T1627" s="160"/>
      <c r="AT1627" s="156" t="s">
        <v>197</v>
      </c>
      <c r="AU1627" s="156" t="s">
        <v>84</v>
      </c>
      <c r="AV1627" s="12" t="s">
        <v>80</v>
      </c>
      <c r="AW1627" s="12" t="s">
        <v>30</v>
      </c>
      <c r="AX1627" s="12" t="s">
        <v>73</v>
      </c>
      <c r="AY1627" s="156" t="s">
        <v>187</v>
      </c>
    </row>
    <row r="1628" spans="2:65" s="13" customFormat="1" ht="11.25">
      <c r="B1628" s="161"/>
      <c r="D1628" s="151" t="s">
        <v>197</v>
      </c>
      <c r="E1628" s="162" t="s">
        <v>1</v>
      </c>
      <c r="F1628" s="163" t="s">
        <v>1591</v>
      </c>
      <c r="H1628" s="164">
        <v>41.22</v>
      </c>
      <c r="I1628" s="165"/>
      <c r="L1628" s="161"/>
      <c r="M1628" s="166"/>
      <c r="T1628" s="167"/>
      <c r="AT1628" s="162" t="s">
        <v>197</v>
      </c>
      <c r="AU1628" s="162" t="s">
        <v>84</v>
      </c>
      <c r="AV1628" s="13" t="s">
        <v>84</v>
      </c>
      <c r="AW1628" s="13" t="s">
        <v>30</v>
      </c>
      <c r="AX1628" s="13" t="s">
        <v>73</v>
      </c>
      <c r="AY1628" s="162" t="s">
        <v>187</v>
      </c>
    </row>
    <row r="1629" spans="2:65" s="13" customFormat="1" ht="11.25">
      <c r="B1629" s="161"/>
      <c r="D1629" s="151" t="s">
        <v>197</v>
      </c>
      <c r="E1629" s="162" t="s">
        <v>1</v>
      </c>
      <c r="F1629" s="163" t="s">
        <v>1592</v>
      </c>
      <c r="H1629" s="164">
        <v>118.96</v>
      </c>
      <c r="I1629" s="165"/>
      <c r="L1629" s="161"/>
      <c r="M1629" s="166"/>
      <c r="T1629" s="167"/>
      <c r="AT1629" s="162" t="s">
        <v>197</v>
      </c>
      <c r="AU1629" s="162" t="s">
        <v>84</v>
      </c>
      <c r="AV1629" s="13" t="s">
        <v>84</v>
      </c>
      <c r="AW1629" s="13" t="s">
        <v>30</v>
      </c>
      <c r="AX1629" s="13" t="s">
        <v>73</v>
      </c>
      <c r="AY1629" s="162" t="s">
        <v>187</v>
      </c>
    </row>
    <row r="1630" spans="2:65" s="15" customFormat="1" ht="11.25">
      <c r="B1630" s="186"/>
      <c r="D1630" s="151" t="s">
        <v>197</v>
      </c>
      <c r="E1630" s="187" t="s">
        <v>1</v>
      </c>
      <c r="F1630" s="188" t="s">
        <v>492</v>
      </c>
      <c r="H1630" s="189">
        <v>315.98</v>
      </c>
      <c r="I1630" s="190"/>
      <c r="L1630" s="186"/>
      <c r="M1630" s="191"/>
      <c r="T1630" s="192"/>
      <c r="AT1630" s="187" t="s">
        <v>197</v>
      </c>
      <c r="AU1630" s="187" t="s">
        <v>84</v>
      </c>
      <c r="AV1630" s="15" t="s">
        <v>210</v>
      </c>
      <c r="AW1630" s="15" t="s">
        <v>30</v>
      </c>
      <c r="AX1630" s="15" t="s">
        <v>73</v>
      </c>
      <c r="AY1630" s="187" t="s">
        <v>187</v>
      </c>
    </row>
    <row r="1631" spans="2:65" s="12" customFormat="1" ht="11.25">
      <c r="B1631" s="155"/>
      <c r="D1631" s="151" t="s">
        <v>197</v>
      </c>
      <c r="E1631" s="156" t="s">
        <v>1</v>
      </c>
      <c r="F1631" s="157" t="s">
        <v>1593</v>
      </c>
      <c r="H1631" s="156" t="s">
        <v>1</v>
      </c>
      <c r="I1631" s="158"/>
      <c r="L1631" s="155"/>
      <c r="M1631" s="159"/>
      <c r="T1631" s="160"/>
      <c r="AT1631" s="156" t="s">
        <v>197</v>
      </c>
      <c r="AU1631" s="156" t="s">
        <v>84</v>
      </c>
      <c r="AV1631" s="12" t="s">
        <v>80</v>
      </c>
      <c r="AW1631" s="12" t="s">
        <v>30</v>
      </c>
      <c r="AX1631" s="12" t="s">
        <v>73</v>
      </c>
      <c r="AY1631" s="156" t="s">
        <v>187</v>
      </c>
    </row>
    <row r="1632" spans="2:65" s="13" customFormat="1" ht="11.25">
      <c r="B1632" s="161"/>
      <c r="D1632" s="151" t="s">
        <v>197</v>
      </c>
      <c r="E1632" s="162" t="s">
        <v>1</v>
      </c>
      <c r="F1632" s="163" t="s">
        <v>1594</v>
      </c>
      <c r="H1632" s="164">
        <v>5.0999999999999996</v>
      </c>
      <c r="I1632" s="165"/>
      <c r="L1632" s="161"/>
      <c r="M1632" s="166"/>
      <c r="T1632" s="167"/>
      <c r="AT1632" s="162" t="s">
        <v>197</v>
      </c>
      <c r="AU1632" s="162" t="s">
        <v>84</v>
      </c>
      <c r="AV1632" s="13" t="s">
        <v>84</v>
      </c>
      <c r="AW1632" s="13" t="s">
        <v>30</v>
      </c>
      <c r="AX1632" s="13" t="s">
        <v>73</v>
      </c>
      <c r="AY1632" s="162" t="s">
        <v>187</v>
      </c>
    </row>
    <row r="1633" spans="2:65" s="15" customFormat="1" ht="11.25">
      <c r="B1633" s="186"/>
      <c r="D1633" s="151" t="s">
        <v>197</v>
      </c>
      <c r="E1633" s="187" t="s">
        <v>1</v>
      </c>
      <c r="F1633" s="188" t="s">
        <v>492</v>
      </c>
      <c r="H1633" s="189">
        <v>5.0999999999999996</v>
      </c>
      <c r="I1633" s="190"/>
      <c r="L1633" s="186"/>
      <c r="M1633" s="191"/>
      <c r="T1633" s="192"/>
      <c r="AT1633" s="187" t="s">
        <v>197</v>
      </c>
      <c r="AU1633" s="187" t="s">
        <v>84</v>
      </c>
      <c r="AV1633" s="15" t="s">
        <v>210</v>
      </c>
      <c r="AW1633" s="15" t="s">
        <v>30</v>
      </c>
      <c r="AX1633" s="15" t="s">
        <v>73</v>
      </c>
      <c r="AY1633" s="187" t="s">
        <v>187</v>
      </c>
    </row>
    <row r="1634" spans="2:65" s="14" customFormat="1" ht="11.25">
      <c r="B1634" s="168"/>
      <c r="D1634" s="151" t="s">
        <v>197</v>
      </c>
      <c r="E1634" s="169" t="s">
        <v>1</v>
      </c>
      <c r="F1634" s="170" t="s">
        <v>202</v>
      </c>
      <c r="H1634" s="171">
        <v>321.08000000000004</v>
      </c>
      <c r="I1634" s="172"/>
      <c r="L1634" s="168"/>
      <c r="M1634" s="173"/>
      <c r="T1634" s="174"/>
      <c r="AT1634" s="169" t="s">
        <v>197</v>
      </c>
      <c r="AU1634" s="169" t="s">
        <v>84</v>
      </c>
      <c r="AV1634" s="14" t="s">
        <v>193</v>
      </c>
      <c r="AW1634" s="14" t="s">
        <v>30</v>
      </c>
      <c r="AX1634" s="14" t="s">
        <v>80</v>
      </c>
      <c r="AY1634" s="169" t="s">
        <v>187</v>
      </c>
    </row>
    <row r="1635" spans="2:65" s="1" customFormat="1" ht="49.15" customHeight="1">
      <c r="B1635" s="32"/>
      <c r="C1635" s="137" t="s">
        <v>1595</v>
      </c>
      <c r="D1635" s="137" t="s">
        <v>189</v>
      </c>
      <c r="E1635" s="138" t="s">
        <v>1596</v>
      </c>
      <c r="F1635" s="139" t="s">
        <v>1597</v>
      </c>
      <c r="G1635" s="140" t="s">
        <v>245</v>
      </c>
      <c r="H1635" s="141">
        <v>29.8</v>
      </c>
      <c r="I1635" s="142"/>
      <c r="J1635" s="143">
        <f>ROUND(I1635*H1635,2)</f>
        <v>0</v>
      </c>
      <c r="K1635" s="144"/>
      <c r="L1635" s="32"/>
      <c r="M1635" s="145" t="s">
        <v>1</v>
      </c>
      <c r="N1635" s="146" t="s">
        <v>39</v>
      </c>
      <c r="P1635" s="147">
        <f>O1635*H1635</f>
        <v>0</v>
      </c>
      <c r="Q1635" s="147">
        <v>0</v>
      </c>
      <c r="R1635" s="147">
        <f>Q1635*H1635</f>
        <v>0</v>
      </c>
      <c r="S1635" s="147">
        <v>0</v>
      </c>
      <c r="T1635" s="148">
        <f>S1635*H1635</f>
        <v>0</v>
      </c>
      <c r="AR1635" s="149" t="s">
        <v>287</v>
      </c>
      <c r="AT1635" s="149" t="s">
        <v>189</v>
      </c>
      <c r="AU1635" s="149" t="s">
        <v>84</v>
      </c>
      <c r="AY1635" s="17" t="s">
        <v>187</v>
      </c>
      <c r="BE1635" s="150">
        <f>IF(N1635="základní",J1635,0)</f>
        <v>0</v>
      </c>
      <c r="BF1635" s="150">
        <f>IF(N1635="snížená",J1635,0)</f>
        <v>0</v>
      </c>
      <c r="BG1635" s="150">
        <f>IF(N1635="zákl. přenesená",J1635,0)</f>
        <v>0</v>
      </c>
      <c r="BH1635" s="150">
        <f>IF(N1635="sníž. přenesená",J1635,0)</f>
        <v>0</v>
      </c>
      <c r="BI1635" s="150">
        <f>IF(N1635="nulová",J1635,0)</f>
        <v>0</v>
      </c>
      <c r="BJ1635" s="17" t="s">
        <v>84</v>
      </c>
      <c r="BK1635" s="150">
        <f>ROUND(I1635*H1635,2)</f>
        <v>0</v>
      </c>
      <c r="BL1635" s="17" t="s">
        <v>287</v>
      </c>
      <c r="BM1635" s="149" t="s">
        <v>3284</v>
      </c>
    </row>
    <row r="1636" spans="2:65" s="1" customFormat="1" ht="107.25">
      <c r="B1636" s="32"/>
      <c r="D1636" s="151" t="s">
        <v>195</v>
      </c>
      <c r="F1636" s="152" t="s">
        <v>1587</v>
      </c>
      <c r="I1636" s="153"/>
      <c r="L1636" s="32"/>
      <c r="M1636" s="154"/>
      <c r="T1636" s="56"/>
      <c r="AT1636" s="17" t="s">
        <v>195</v>
      </c>
      <c r="AU1636" s="17" t="s">
        <v>84</v>
      </c>
    </row>
    <row r="1637" spans="2:65" s="12" customFormat="1" ht="11.25">
      <c r="B1637" s="155"/>
      <c r="D1637" s="151" t="s">
        <v>197</v>
      </c>
      <c r="E1637" s="156" t="s">
        <v>1</v>
      </c>
      <c r="F1637" s="157" t="s">
        <v>207</v>
      </c>
      <c r="H1637" s="156" t="s">
        <v>1</v>
      </c>
      <c r="I1637" s="158"/>
      <c r="L1637" s="155"/>
      <c r="M1637" s="159"/>
      <c r="T1637" s="160"/>
      <c r="AT1637" s="156" t="s">
        <v>197</v>
      </c>
      <c r="AU1637" s="156" t="s">
        <v>84</v>
      </c>
      <c r="AV1637" s="12" t="s">
        <v>80</v>
      </c>
      <c r="AW1637" s="12" t="s">
        <v>30</v>
      </c>
      <c r="AX1637" s="12" t="s">
        <v>73</v>
      </c>
      <c r="AY1637" s="156" t="s">
        <v>187</v>
      </c>
    </row>
    <row r="1638" spans="2:65" s="12" customFormat="1" ht="11.25">
      <c r="B1638" s="155"/>
      <c r="D1638" s="151" t="s">
        <v>197</v>
      </c>
      <c r="E1638" s="156" t="s">
        <v>1</v>
      </c>
      <c r="F1638" s="157" t="s">
        <v>1599</v>
      </c>
      <c r="H1638" s="156" t="s">
        <v>1</v>
      </c>
      <c r="I1638" s="158"/>
      <c r="L1638" s="155"/>
      <c r="M1638" s="159"/>
      <c r="T1638" s="160"/>
      <c r="AT1638" s="156" t="s">
        <v>197</v>
      </c>
      <c r="AU1638" s="156" t="s">
        <v>84</v>
      </c>
      <c r="AV1638" s="12" t="s">
        <v>80</v>
      </c>
      <c r="AW1638" s="12" t="s">
        <v>30</v>
      </c>
      <c r="AX1638" s="12" t="s">
        <v>73</v>
      </c>
      <c r="AY1638" s="156" t="s">
        <v>187</v>
      </c>
    </row>
    <row r="1639" spans="2:65" s="12" customFormat="1" ht="11.25">
      <c r="B1639" s="155"/>
      <c r="D1639" s="151" t="s">
        <v>197</v>
      </c>
      <c r="E1639" s="156" t="s">
        <v>1</v>
      </c>
      <c r="F1639" s="157" t="s">
        <v>307</v>
      </c>
      <c r="H1639" s="156" t="s">
        <v>1</v>
      </c>
      <c r="I1639" s="158"/>
      <c r="L1639" s="155"/>
      <c r="M1639" s="159"/>
      <c r="T1639" s="160"/>
      <c r="AT1639" s="156" t="s">
        <v>197</v>
      </c>
      <c r="AU1639" s="156" t="s">
        <v>84</v>
      </c>
      <c r="AV1639" s="12" t="s">
        <v>80</v>
      </c>
      <c r="AW1639" s="12" t="s">
        <v>30</v>
      </c>
      <c r="AX1639" s="12" t="s">
        <v>73</v>
      </c>
      <c r="AY1639" s="156" t="s">
        <v>187</v>
      </c>
    </row>
    <row r="1640" spans="2:65" s="13" customFormat="1" ht="11.25">
      <c r="B1640" s="161"/>
      <c r="D1640" s="151" t="s">
        <v>197</v>
      </c>
      <c r="E1640" s="162" t="s">
        <v>1</v>
      </c>
      <c r="F1640" s="163" t="s">
        <v>1600</v>
      </c>
      <c r="H1640" s="164">
        <v>14.98</v>
      </c>
      <c r="I1640" s="165"/>
      <c r="L1640" s="161"/>
      <c r="M1640" s="166"/>
      <c r="T1640" s="167"/>
      <c r="AT1640" s="162" t="s">
        <v>197</v>
      </c>
      <c r="AU1640" s="162" t="s">
        <v>84</v>
      </c>
      <c r="AV1640" s="13" t="s">
        <v>84</v>
      </c>
      <c r="AW1640" s="13" t="s">
        <v>30</v>
      </c>
      <c r="AX1640" s="13" t="s">
        <v>73</v>
      </c>
      <c r="AY1640" s="162" t="s">
        <v>187</v>
      </c>
    </row>
    <row r="1641" spans="2:65" s="12" customFormat="1" ht="11.25">
      <c r="B1641" s="155"/>
      <c r="D1641" s="151" t="s">
        <v>197</v>
      </c>
      <c r="E1641" s="156" t="s">
        <v>1</v>
      </c>
      <c r="F1641" s="157" t="s">
        <v>311</v>
      </c>
      <c r="H1641" s="156" t="s">
        <v>1</v>
      </c>
      <c r="I1641" s="158"/>
      <c r="L1641" s="155"/>
      <c r="M1641" s="159"/>
      <c r="T1641" s="160"/>
      <c r="AT1641" s="156" t="s">
        <v>197</v>
      </c>
      <c r="AU1641" s="156" t="s">
        <v>84</v>
      </c>
      <c r="AV1641" s="12" t="s">
        <v>80</v>
      </c>
      <c r="AW1641" s="12" t="s">
        <v>30</v>
      </c>
      <c r="AX1641" s="12" t="s">
        <v>73</v>
      </c>
      <c r="AY1641" s="156" t="s">
        <v>187</v>
      </c>
    </row>
    <row r="1642" spans="2:65" s="13" customFormat="1" ht="11.25">
      <c r="B1642" s="161"/>
      <c r="D1642" s="151" t="s">
        <v>197</v>
      </c>
      <c r="E1642" s="162" t="s">
        <v>1</v>
      </c>
      <c r="F1642" s="163" t="s">
        <v>1601</v>
      </c>
      <c r="H1642" s="164">
        <v>14.82</v>
      </c>
      <c r="I1642" s="165"/>
      <c r="L1642" s="161"/>
      <c r="M1642" s="166"/>
      <c r="T1642" s="167"/>
      <c r="AT1642" s="162" t="s">
        <v>197</v>
      </c>
      <c r="AU1642" s="162" t="s">
        <v>84</v>
      </c>
      <c r="AV1642" s="13" t="s">
        <v>84</v>
      </c>
      <c r="AW1642" s="13" t="s">
        <v>30</v>
      </c>
      <c r="AX1642" s="13" t="s">
        <v>73</v>
      </c>
      <c r="AY1642" s="162" t="s">
        <v>187</v>
      </c>
    </row>
    <row r="1643" spans="2:65" s="14" customFormat="1" ht="11.25">
      <c r="B1643" s="168"/>
      <c r="D1643" s="151" t="s">
        <v>197</v>
      </c>
      <c r="E1643" s="169" t="s">
        <v>1</v>
      </c>
      <c r="F1643" s="170" t="s">
        <v>202</v>
      </c>
      <c r="H1643" s="171">
        <v>29.8</v>
      </c>
      <c r="I1643" s="172"/>
      <c r="L1643" s="168"/>
      <c r="M1643" s="173"/>
      <c r="T1643" s="174"/>
      <c r="AT1643" s="169" t="s">
        <v>197</v>
      </c>
      <c r="AU1643" s="169" t="s">
        <v>84</v>
      </c>
      <c r="AV1643" s="14" t="s">
        <v>193</v>
      </c>
      <c r="AW1643" s="14" t="s">
        <v>30</v>
      </c>
      <c r="AX1643" s="14" t="s">
        <v>80</v>
      </c>
      <c r="AY1643" s="169" t="s">
        <v>187</v>
      </c>
    </row>
    <row r="1644" spans="2:65" s="1" customFormat="1" ht="37.9" customHeight="1">
      <c r="B1644" s="32"/>
      <c r="C1644" s="137" t="s">
        <v>1602</v>
      </c>
      <c r="D1644" s="137" t="s">
        <v>189</v>
      </c>
      <c r="E1644" s="138" t="s">
        <v>1603</v>
      </c>
      <c r="F1644" s="139" t="s">
        <v>1604</v>
      </c>
      <c r="G1644" s="140" t="s">
        <v>245</v>
      </c>
      <c r="H1644" s="141">
        <v>350.88</v>
      </c>
      <c r="I1644" s="142"/>
      <c r="J1644" s="143">
        <f>ROUND(I1644*H1644,2)</f>
        <v>0</v>
      </c>
      <c r="K1644" s="144"/>
      <c r="L1644" s="32"/>
      <c r="M1644" s="145" t="s">
        <v>1</v>
      </c>
      <c r="N1644" s="146" t="s">
        <v>39</v>
      </c>
      <c r="P1644" s="147">
        <f>O1644*H1644</f>
        <v>0</v>
      </c>
      <c r="Q1644" s="147">
        <v>0</v>
      </c>
      <c r="R1644" s="147">
        <f>Q1644*H1644</f>
        <v>0</v>
      </c>
      <c r="S1644" s="147">
        <v>0</v>
      </c>
      <c r="T1644" s="148">
        <f>S1644*H1644</f>
        <v>0</v>
      </c>
      <c r="AR1644" s="149" t="s">
        <v>287</v>
      </c>
      <c r="AT1644" s="149" t="s">
        <v>189</v>
      </c>
      <c r="AU1644" s="149" t="s">
        <v>84</v>
      </c>
      <c r="AY1644" s="17" t="s">
        <v>187</v>
      </c>
      <c r="BE1644" s="150">
        <f>IF(N1644="základní",J1644,0)</f>
        <v>0</v>
      </c>
      <c r="BF1644" s="150">
        <f>IF(N1644="snížená",J1644,0)</f>
        <v>0</v>
      </c>
      <c r="BG1644" s="150">
        <f>IF(N1644="zákl. přenesená",J1644,0)</f>
        <v>0</v>
      </c>
      <c r="BH1644" s="150">
        <f>IF(N1644="sníž. přenesená",J1644,0)</f>
        <v>0</v>
      </c>
      <c r="BI1644" s="150">
        <f>IF(N1644="nulová",J1644,0)</f>
        <v>0</v>
      </c>
      <c r="BJ1644" s="17" t="s">
        <v>84</v>
      </c>
      <c r="BK1644" s="150">
        <f>ROUND(I1644*H1644,2)</f>
        <v>0</v>
      </c>
      <c r="BL1644" s="17" t="s">
        <v>287</v>
      </c>
      <c r="BM1644" s="149" t="s">
        <v>3285</v>
      </c>
    </row>
    <row r="1645" spans="2:65" s="1" customFormat="1" ht="107.25">
      <c r="B1645" s="32"/>
      <c r="D1645" s="151" t="s">
        <v>195</v>
      </c>
      <c r="F1645" s="152" t="s">
        <v>1587</v>
      </c>
      <c r="I1645" s="153"/>
      <c r="L1645" s="32"/>
      <c r="M1645" s="154"/>
      <c r="T1645" s="56"/>
      <c r="AT1645" s="17" t="s">
        <v>195</v>
      </c>
      <c r="AU1645" s="17" t="s">
        <v>84</v>
      </c>
    </row>
    <row r="1646" spans="2:65" s="12" customFormat="1" ht="11.25">
      <c r="B1646" s="155"/>
      <c r="D1646" s="151" t="s">
        <v>197</v>
      </c>
      <c r="E1646" s="156" t="s">
        <v>1</v>
      </c>
      <c r="F1646" s="157" t="s">
        <v>207</v>
      </c>
      <c r="H1646" s="156" t="s">
        <v>1</v>
      </c>
      <c r="I1646" s="158"/>
      <c r="L1646" s="155"/>
      <c r="M1646" s="159"/>
      <c r="T1646" s="160"/>
      <c r="AT1646" s="156" t="s">
        <v>197</v>
      </c>
      <c r="AU1646" s="156" t="s">
        <v>84</v>
      </c>
      <c r="AV1646" s="12" t="s">
        <v>80</v>
      </c>
      <c r="AW1646" s="12" t="s">
        <v>30</v>
      </c>
      <c r="AX1646" s="12" t="s">
        <v>73</v>
      </c>
      <c r="AY1646" s="156" t="s">
        <v>187</v>
      </c>
    </row>
    <row r="1647" spans="2:65" s="13" customFormat="1" ht="11.25">
      <c r="B1647" s="161"/>
      <c r="D1647" s="151" t="s">
        <v>197</v>
      </c>
      <c r="E1647" s="162" t="s">
        <v>1</v>
      </c>
      <c r="F1647" s="163" t="s">
        <v>1606</v>
      </c>
      <c r="H1647" s="164">
        <v>350.88</v>
      </c>
      <c r="I1647" s="165"/>
      <c r="L1647" s="161"/>
      <c r="M1647" s="166"/>
      <c r="T1647" s="167"/>
      <c r="AT1647" s="162" t="s">
        <v>197</v>
      </c>
      <c r="AU1647" s="162" t="s">
        <v>84</v>
      </c>
      <c r="AV1647" s="13" t="s">
        <v>84</v>
      </c>
      <c r="AW1647" s="13" t="s">
        <v>30</v>
      </c>
      <c r="AX1647" s="13" t="s">
        <v>73</v>
      </c>
      <c r="AY1647" s="162" t="s">
        <v>187</v>
      </c>
    </row>
    <row r="1648" spans="2:65" s="14" customFormat="1" ht="11.25">
      <c r="B1648" s="168"/>
      <c r="D1648" s="151" t="s">
        <v>197</v>
      </c>
      <c r="E1648" s="169" t="s">
        <v>1</v>
      </c>
      <c r="F1648" s="170" t="s">
        <v>202</v>
      </c>
      <c r="H1648" s="171">
        <v>350.88</v>
      </c>
      <c r="I1648" s="172"/>
      <c r="L1648" s="168"/>
      <c r="M1648" s="173"/>
      <c r="T1648" s="174"/>
      <c r="AT1648" s="169" t="s">
        <v>197</v>
      </c>
      <c r="AU1648" s="169" t="s">
        <v>84</v>
      </c>
      <c r="AV1648" s="14" t="s">
        <v>193</v>
      </c>
      <c r="AW1648" s="14" t="s">
        <v>30</v>
      </c>
      <c r="AX1648" s="14" t="s">
        <v>80</v>
      </c>
      <c r="AY1648" s="169" t="s">
        <v>187</v>
      </c>
    </row>
    <row r="1649" spans="2:65" s="1" customFormat="1" ht="37.9" customHeight="1">
      <c r="B1649" s="32"/>
      <c r="C1649" s="137" t="s">
        <v>1607</v>
      </c>
      <c r="D1649" s="137" t="s">
        <v>189</v>
      </c>
      <c r="E1649" s="138" t="s">
        <v>1608</v>
      </c>
      <c r="F1649" s="139" t="s">
        <v>1609</v>
      </c>
      <c r="G1649" s="140" t="s">
        <v>245</v>
      </c>
      <c r="H1649" s="141">
        <v>350.88</v>
      </c>
      <c r="I1649" s="142"/>
      <c r="J1649" s="143">
        <f>ROUND(I1649*H1649,2)</f>
        <v>0</v>
      </c>
      <c r="K1649" s="144"/>
      <c r="L1649" s="32"/>
      <c r="M1649" s="145" t="s">
        <v>1</v>
      </c>
      <c r="N1649" s="146" t="s">
        <v>39</v>
      </c>
      <c r="P1649" s="147">
        <f>O1649*H1649</f>
        <v>0</v>
      </c>
      <c r="Q1649" s="147">
        <v>0</v>
      </c>
      <c r="R1649" s="147">
        <f>Q1649*H1649</f>
        <v>0</v>
      </c>
      <c r="S1649" s="147">
        <v>0</v>
      </c>
      <c r="T1649" s="148">
        <f>S1649*H1649</f>
        <v>0</v>
      </c>
      <c r="AR1649" s="149" t="s">
        <v>287</v>
      </c>
      <c r="AT1649" s="149" t="s">
        <v>189</v>
      </c>
      <c r="AU1649" s="149" t="s">
        <v>84</v>
      </c>
      <c r="AY1649" s="17" t="s">
        <v>187</v>
      </c>
      <c r="BE1649" s="150">
        <f>IF(N1649="základní",J1649,0)</f>
        <v>0</v>
      </c>
      <c r="BF1649" s="150">
        <f>IF(N1649="snížená",J1649,0)</f>
        <v>0</v>
      </c>
      <c r="BG1649" s="150">
        <f>IF(N1649="zákl. přenesená",J1649,0)</f>
        <v>0</v>
      </c>
      <c r="BH1649" s="150">
        <f>IF(N1649="sníž. přenesená",J1649,0)</f>
        <v>0</v>
      </c>
      <c r="BI1649" s="150">
        <f>IF(N1649="nulová",J1649,0)</f>
        <v>0</v>
      </c>
      <c r="BJ1649" s="17" t="s">
        <v>84</v>
      </c>
      <c r="BK1649" s="150">
        <f>ROUND(I1649*H1649,2)</f>
        <v>0</v>
      </c>
      <c r="BL1649" s="17" t="s">
        <v>287</v>
      </c>
      <c r="BM1649" s="149" t="s">
        <v>3286</v>
      </c>
    </row>
    <row r="1650" spans="2:65" s="1" customFormat="1" ht="107.25">
      <c r="B1650" s="32"/>
      <c r="D1650" s="151" t="s">
        <v>195</v>
      </c>
      <c r="F1650" s="152" t="s">
        <v>1587</v>
      </c>
      <c r="I1650" s="153"/>
      <c r="L1650" s="32"/>
      <c r="M1650" s="154"/>
      <c r="T1650" s="56"/>
      <c r="AT1650" s="17" t="s">
        <v>195</v>
      </c>
      <c r="AU1650" s="17" t="s">
        <v>84</v>
      </c>
    </row>
    <row r="1651" spans="2:65" s="12" customFormat="1" ht="11.25">
      <c r="B1651" s="155"/>
      <c r="D1651" s="151" t="s">
        <v>197</v>
      </c>
      <c r="E1651" s="156" t="s">
        <v>1</v>
      </c>
      <c r="F1651" s="157" t="s">
        <v>207</v>
      </c>
      <c r="H1651" s="156" t="s">
        <v>1</v>
      </c>
      <c r="I1651" s="158"/>
      <c r="L1651" s="155"/>
      <c r="M1651" s="159"/>
      <c r="T1651" s="160"/>
      <c r="AT1651" s="156" t="s">
        <v>197</v>
      </c>
      <c r="AU1651" s="156" t="s">
        <v>84</v>
      </c>
      <c r="AV1651" s="12" t="s">
        <v>80</v>
      </c>
      <c r="AW1651" s="12" t="s">
        <v>30</v>
      </c>
      <c r="AX1651" s="12" t="s">
        <v>73</v>
      </c>
      <c r="AY1651" s="156" t="s">
        <v>187</v>
      </c>
    </row>
    <row r="1652" spans="2:65" s="13" customFormat="1" ht="11.25">
      <c r="B1652" s="161"/>
      <c r="D1652" s="151" t="s">
        <v>197</v>
      </c>
      <c r="E1652" s="162" t="s">
        <v>1</v>
      </c>
      <c r="F1652" s="163" t="s">
        <v>1606</v>
      </c>
      <c r="H1652" s="164">
        <v>350.88</v>
      </c>
      <c r="I1652" s="165"/>
      <c r="L1652" s="161"/>
      <c r="M1652" s="166"/>
      <c r="T1652" s="167"/>
      <c r="AT1652" s="162" t="s">
        <v>197</v>
      </c>
      <c r="AU1652" s="162" t="s">
        <v>84</v>
      </c>
      <c r="AV1652" s="13" t="s">
        <v>84</v>
      </c>
      <c r="AW1652" s="13" t="s">
        <v>30</v>
      </c>
      <c r="AX1652" s="13" t="s">
        <v>73</v>
      </c>
      <c r="AY1652" s="162" t="s">
        <v>187</v>
      </c>
    </row>
    <row r="1653" spans="2:65" s="14" customFormat="1" ht="11.25">
      <c r="B1653" s="168"/>
      <c r="D1653" s="151" t="s">
        <v>197</v>
      </c>
      <c r="E1653" s="169" t="s">
        <v>1</v>
      </c>
      <c r="F1653" s="170" t="s">
        <v>202</v>
      </c>
      <c r="H1653" s="171">
        <v>350.88</v>
      </c>
      <c r="I1653" s="172"/>
      <c r="L1653" s="168"/>
      <c r="M1653" s="173"/>
      <c r="T1653" s="174"/>
      <c r="AT1653" s="169" t="s">
        <v>197</v>
      </c>
      <c r="AU1653" s="169" t="s">
        <v>84</v>
      </c>
      <c r="AV1653" s="14" t="s">
        <v>193</v>
      </c>
      <c r="AW1653" s="14" t="s">
        <v>30</v>
      </c>
      <c r="AX1653" s="14" t="s">
        <v>80</v>
      </c>
      <c r="AY1653" s="169" t="s">
        <v>187</v>
      </c>
    </row>
    <row r="1654" spans="2:65" s="1" customFormat="1" ht="24.2" customHeight="1">
      <c r="B1654" s="32"/>
      <c r="C1654" s="175" t="s">
        <v>1611</v>
      </c>
      <c r="D1654" s="175" t="s">
        <v>338</v>
      </c>
      <c r="E1654" s="176" t="s">
        <v>1612</v>
      </c>
      <c r="F1654" s="177" t="s">
        <v>1613</v>
      </c>
      <c r="G1654" s="178" t="s">
        <v>245</v>
      </c>
      <c r="H1654" s="179">
        <v>385.96800000000002</v>
      </c>
      <c r="I1654" s="180"/>
      <c r="J1654" s="181">
        <f>ROUND(I1654*H1654,2)</f>
        <v>0</v>
      </c>
      <c r="K1654" s="182"/>
      <c r="L1654" s="183"/>
      <c r="M1654" s="184" t="s">
        <v>1</v>
      </c>
      <c r="N1654" s="185" t="s">
        <v>39</v>
      </c>
      <c r="P1654" s="147">
        <f>O1654*H1654</f>
        <v>0</v>
      </c>
      <c r="Q1654" s="147">
        <v>0</v>
      </c>
      <c r="R1654" s="147">
        <f>Q1654*H1654</f>
        <v>0</v>
      </c>
      <c r="S1654" s="147">
        <v>0</v>
      </c>
      <c r="T1654" s="148">
        <f>S1654*H1654</f>
        <v>0</v>
      </c>
      <c r="AR1654" s="149" t="s">
        <v>388</v>
      </c>
      <c r="AT1654" s="149" t="s">
        <v>338</v>
      </c>
      <c r="AU1654" s="149" t="s">
        <v>84</v>
      </c>
      <c r="AY1654" s="17" t="s">
        <v>187</v>
      </c>
      <c r="BE1654" s="150">
        <f>IF(N1654="základní",J1654,0)</f>
        <v>0</v>
      </c>
      <c r="BF1654" s="150">
        <f>IF(N1654="snížená",J1654,0)</f>
        <v>0</v>
      </c>
      <c r="BG1654" s="150">
        <f>IF(N1654="zákl. přenesená",J1654,0)</f>
        <v>0</v>
      </c>
      <c r="BH1654" s="150">
        <f>IF(N1654="sníž. přenesená",J1654,0)</f>
        <v>0</v>
      </c>
      <c r="BI1654" s="150">
        <f>IF(N1654="nulová",J1654,0)</f>
        <v>0</v>
      </c>
      <c r="BJ1654" s="17" t="s">
        <v>84</v>
      </c>
      <c r="BK1654" s="150">
        <f>ROUND(I1654*H1654,2)</f>
        <v>0</v>
      </c>
      <c r="BL1654" s="17" t="s">
        <v>287</v>
      </c>
      <c r="BM1654" s="149" t="s">
        <v>3287</v>
      </c>
    </row>
    <row r="1655" spans="2:65" s="13" customFormat="1" ht="11.25">
      <c r="B1655" s="161"/>
      <c r="D1655" s="151" t="s">
        <v>197</v>
      </c>
      <c r="E1655" s="162" t="s">
        <v>1</v>
      </c>
      <c r="F1655" s="163" t="s">
        <v>1615</v>
      </c>
      <c r="H1655" s="164">
        <v>385.96800000000002</v>
      </c>
      <c r="I1655" s="165"/>
      <c r="L1655" s="161"/>
      <c r="M1655" s="166"/>
      <c r="T1655" s="167"/>
      <c r="AT1655" s="162" t="s">
        <v>197</v>
      </c>
      <c r="AU1655" s="162" t="s">
        <v>84</v>
      </c>
      <c r="AV1655" s="13" t="s">
        <v>84</v>
      </c>
      <c r="AW1655" s="13" t="s">
        <v>30</v>
      </c>
      <c r="AX1655" s="13" t="s">
        <v>73</v>
      </c>
      <c r="AY1655" s="162" t="s">
        <v>187</v>
      </c>
    </row>
    <row r="1656" spans="2:65" s="14" customFormat="1" ht="11.25">
      <c r="B1656" s="168"/>
      <c r="D1656" s="151" t="s">
        <v>197</v>
      </c>
      <c r="E1656" s="169" t="s">
        <v>1</v>
      </c>
      <c r="F1656" s="170" t="s">
        <v>202</v>
      </c>
      <c r="H1656" s="171">
        <v>385.96800000000002</v>
      </c>
      <c r="I1656" s="172"/>
      <c r="L1656" s="168"/>
      <c r="M1656" s="173"/>
      <c r="T1656" s="174"/>
      <c r="AT1656" s="169" t="s">
        <v>197</v>
      </c>
      <c r="AU1656" s="169" t="s">
        <v>84</v>
      </c>
      <c r="AV1656" s="14" t="s">
        <v>193</v>
      </c>
      <c r="AW1656" s="14" t="s">
        <v>30</v>
      </c>
      <c r="AX1656" s="14" t="s">
        <v>80</v>
      </c>
      <c r="AY1656" s="169" t="s">
        <v>187</v>
      </c>
    </row>
    <row r="1657" spans="2:65" s="1" customFormat="1" ht="37.9" customHeight="1">
      <c r="B1657" s="32"/>
      <c r="C1657" s="137" t="s">
        <v>1616</v>
      </c>
      <c r="D1657" s="137" t="s">
        <v>189</v>
      </c>
      <c r="E1657" s="138" t="s">
        <v>1617</v>
      </c>
      <c r="F1657" s="139" t="s">
        <v>1618</v>
      </c>
      <c r="G1657" s="140" t="s">
        <v>245</v>
      </c>
      <c r="H1657" s="141">
        <v>11.52</v>
      </c>
      <c r="I1657" s="142"/>
      <c r="J1657" s="143">
        <f>ROUND(I1657*H1657,2)</f>
        <v>0</v>
      </c>
      <c r="K1657" s="144"/>
      <c r="L1657" s="32"/>
      <c r="M1657" s="145" t="s">
        <v>1</v>
      </c>
      <c r="N1657" s="146" t="s">
        <v>39</v>
      </c>
      <c r="P1657" s="147">
        <f>O1657*H1657</f>
        <v>0</v>
      </c>
      <c r="Q1657" s="147">
        <v>0</v>
      </c>
      <c r="R1657" s="147">
        <f>Q1657*H1657</f>
        <v>0</v>
      </c>
      <c r="S1657" s="147">
        <v>0</v>
      </c>
      <c r="T1657" s="148">
        <f>S1657*H1657</f>
        <v>0</v>
      </c>
      <c r="AR1657" s="149" t="s">
        <v>287</v>
      </c>
      <c r="AT1657" s="149" t="s">
        <v>189</v>
      </c>
      <c r="AU1657" s="149" t="s">
        <v>84</v>
      </c>
      <c r="AY1657" s="17" t="s">
        <v>187</v>
      </c>
      <c r="BE1657" s="150">
        <f>IF(N1657="základní",J1657,0)</f>
        <v>0</v>
      </c>
      <c r="BF1657" s="150">
        <f>IF(N1657="snížená",J1657,0)</f>
        <v>0</v>
      </c>
      <c r="BG1657" s="150">
        <f>IF(N1657="zákl. přenesená",J1657,0)</f>
        <v>0</v>
      </c>
      <c r="BH1657" s="150">
        <f>IF(N1657="sníž. přenesená",J1657,0)</f>
        <v>0</v>
      </c>
      <c r="BI1657" s="150">
        <f>IF(N1657="nulová",J1657,0)</f>
        <v>0</v>
      </c>
      <c r="BJ1657" s="17" t="s">
        <v>84</v>
      </c>
      <c r="BK1657" s="150">
        <f>ROUND(I1657*H1657,2)</f>
        <v>0</v>
      </c>
      <c r="BL1657" s="17" t="s">
        <v>287</v>
      </c>
      <c r="BM1657" s="149" t="s">
        <v>3288</v>
      </c>
    </row>
    <row r="1658" spans="2:65" s="1" customFormat="1" ht="107.25">
      <c r="B1658" s="32"/>
      <c r="D1658" s="151" t="s">
        <v>195</v>
      </c>
      <c r="F1658" s="152" t="s">
        <v>1587</v>
      </c>
      <c r="I1658" s="153"/>
      <c r="L1658" s="32"/>
      <c r="M1658" s="154"/>
      <c r="T1658" s="56"/>
      <c r="AT1658" s="17" t="s">
        <v>195</v>
      </c>
      <c r="AU1658" s="17" t="s">
        <v>84</v>
      </c>
    </row>
    <row r="1659" spans="2:65" s="12" customFormat="1" ht="11.25">
      <c r="B1659" s="155"/>
      <c r="D1659" s="151" t="s">
        <v>197</v>
      </c>
      <c r="E1659" s="156" t="s">
        <v>1</v>
      </c>
      <c r="F1659" s="157" t="s">
        <v>207</v>
      </c>
      <c r="H1659" s="156" t="s">
        <v>1</v>
      </c>
      <c r="I1659" s="158"/>
      <c r="L1659" s="155"/>
      <c r="M1659" s="159"/>
      <c r="T1659" s="160"/>
      <c r="AT1659" s="156" t="s">
        <v>197</v>
      </c>
      <c r="AU1659" s="156" t="s">
        <v>84</v>
      </c>
      <c r="AV1659" s="12" t="s">
        <v>80</v>
      </c>
      <c r="AW1659" s="12" t="s">
        <v>30</v>
      </c>
      <c r="AX1659" s="12" t="s">
        <v>73</v>
      </c>
      <c r="AY1659" s="156" t="s">
        <v>187</v>
      </c>
    </row>
    <row r="1660" spans="2:65" s="13" customFormat="1" ht="11.25">
      <c r="B1660" s="161"/>
      <c r="D1660" s="151" t="s">
        <v>197</v>
      </c>
      <c r="E1660" s="162" t="s">
        <v>1</v>
      </c>
      <c r="F1660" s="163" t="s">
        <v>1620</v>
      </c>
      <c r="H1660" s="164">
        <v>11.52</v>
      </c>
      <c r="I1660" s="165"/>
      <c r="L1660" s="161"/>
      <c r="M1660" s="166"/>
      <c r="T1660" s="167"/>
      <c r="AT1660" s="162" t="s">
        <v>197</v>
      </c>
      <c r="AU1660" s="162" t="s">
        <v>84</v>
      </c>
      <c r="AV1660" s="13" t="s">
        <v>84</v>
      </c>
      <c r="AW1660" s="13" t="s">
        <v>30</v>
      </c>
      <c r="AX1660" s="13" t="s">
        <v>73</v>
      </c>
      <c r="AY1660" s="162" t="s">
        <v>187</v>
      </c>
    </row>
    <row r="1661" spans="2:65" s="14" customFormat="1" ht="11.25">
      <c r="B1661" s="168"/>
      <c r="D1661" s="151" t="s">
        <v>197</v>
      </c>
      <c r="E1661" s="169" t="s">
        <v>1</v>
      </c>
      <c r="F1661" s="170" t="s">
        <v>202</v>
      </c>
      <c r="H1661" s="171">
        <v>11.52</v>
      </c>
      <c r="I1661" s="172"/>
      <c r="L1661" s="168"/>
      <c r="M1661" s="173"/>
      <c r="T1661" s="174"/>
      <c r="AT1661" s="169" t="s">
        <v>197</v>
      </c>
      <c r="AU1661" s="169" t="s">
        <v>84</v>
      </c>
      <c r="AV1661" s="14" t="s">
        <v>193</v>
      </c>
      <c r="AW1661" s="14" t="s">
        <v>30</v>
      </c>
      <c r="AX1661" s="14" t="s">
        <v>80</v>
      </c>
      <c r="AY1661" s="169" t="s">
        <v>187</v>
      </c>
    </row>
    <row r="1662" spans="2:65" s="1" customFormat="1" ht="24.2" customHeight="1">
      <c r="B1662" s="32"/>
      <c r="C1662" s="175" t="s">
        <v>1621</v>
      </c>
      <c r="D1662" s="175" t="s">
        <v>338</v>
      </c>
      <c r="E1662" s="176" t="s">
        <v>1622</v>
      </c>
      <c r="F1662" s="177" t="s">
        <v>1623</v>
      </c>
      <c r="G1662" s="178" t="s">
        <v>245</v>
      </c>
      <c r="H1662" s="179">
        <v>11.75</v>
      </c>
      <c r="I1662" s="180"/>
      <c r="J1662" s="181">
        <f>ROUND(I1662*H1662,2)</f>
        <v>0</v>
      </c>
      <c r="K1662" s="182"/>
      <c r="L1662" s="183"/>
      <c r="M1662" s="184" t="s">
        <v>1</v>
      </c>
      <c r="N1662" s="185" t="s">
        <v>39</v>
      </c>
      <c r="P1662" s="147">
        <f>O1662*H1662</f>
        <v>0</v>
      </c>
      <c r="Q1662" s="147">
        <v>0</v>
      </c>
      <c r="R1662" s="147">
        <f>Q1662*H1662</f>
        <v>0</v>
      </c>
      <c r="S1662" s="147">
        <v>0</v>
      </c>
      <c r="T1662" s="148">
        <f>S1662*H1662</f>
        <v>0</v>
      </c>
      <c r="AR1662" s="149" t="s">
        <v>388</v>
      </c>
      <c r="AT1662" s="149" t="s">
        <v>338</v>
      </c>
      <c r="AU1662" s="149" t="s">
        <v>84</v>
      </c>
      <c r="AY1662" s="17" t="s">
        <v>187</v>
      </c>
      <c r="BE1662" s="150">
        <f>IF(N1662="základní",J1662,0)</f>
        <v>0</v>
      </c>
      <c r="BF1662" s="150">
        <f>IF(N1662="snížená",J1662,0)</f>
        <v>0</v>
      </c>
      <c r="BG1662" s="150">
        <f>IF(N1662="zákl. přenesená",J1662,0)</f>
        <v>0</v>
      </c>
      <c r="BH1662" s="150">
        <f>IF(N1662="sníž. přenesená",J1662,0)</f>
        <v>0</v>
      </c>
      <c r="BI1662" s="150">
        <f>IF(N1662="nulová",J1662,0)</f>
        <v>0</v>
      </c>
      <c r="BJ1662" s="17" t="s">
        <v>84</v>
      </c>
      <c r="BK1662" s="150">
        <f>ROUND(I1662*H1662,2)</f>
        <v>0</v>
      </c>
      <c r="BL1662" s="17" t="s">
        <v>287</v>
      </c>
      <c r="BM1662" s="149" t="s">
        <v>3289</v>
      </c>
    </row>
    <row r="1663" spans="2:65" s="13" customFormat="1" ht="11.25">
      <c r="B1663" s="161"/>
      <c r="D1663" s="151" t="s">
        <v>197</v>
      </c>
      <c r="E1663" s="162" t="s">
        <v>1</v>
      </c>
      <c r="F1663" s="163" t="s">
        <v>1625</v>
      </c>
      <c r="H1663" s="164">
        <v>11.75</v>
      </c>
      <c r="I1663" s="165"/>
      <c r="L1663" s="161"/>
      <c r="M1663" s="166"/>
      <c r="T1663" s="167"/>
      <c r="AT1663" s="162" t="s">
        <v>197</v>
      </c>
      <c r="AU1663" s="162" t="s">
        <v>84</v>
      </c>
      <c r="AV1663" s="13" t="s">
        <v>84</v>
      </c>
      <c r="AW1663" s="13" t="s">
        <v>30</v>
      </c>
      <c r="AX1663" s="13" t="s">
        <v>73</v>
      </c>
      <c r="AY1663" s="162" t="s">
        <v>187</v>
      </c>
    </row>
    <row r="1664" spans="2:65" s="14" customFormat="1" ht="11.25">
      <c r="B1664" s="168"/>
      <c r="D1664" s="151" t="s">
        <v>197</v>
      </c>
      <c r="E1664" s="169" t="s">
        <v>1</v>
      </c>
      <c r="F1664" s="170" t="s">
        <v>202</v>
      </c>
      <c r="H1664" s="171">
        <v>11.75</v>
      </c>
      <c r="I1664" s="172"/>
      <c r="L1664" s="168"/>
      <c r="M1664" s="173"/>
      <c r="T1664" s="174"/>
      <c r="AT1664" s="169" t="s">
        <v>197</v>
      </c>
      <c r="AU1664" s="169" t="s">
        <v>84</v>
      </c>
      <c r="AV1664" s="14" t="s">
        <v>193</v>
      </c>
      <c r="AW1664" s="14" t="s">
        <v>30</v>
      </c>
      <c r="AX1664" s="14" t="s">
        <v>80</v>
      </c>
      <c r="AY1664" s="169" t="s">
        <v>187</v>
      </c>
    </row>
    <row r="1665" spans="2:65" s="1" customFormat="1" ht="66.75" customHeight="1">
      <c r="B1665" s="32"/>
      <c r="C1665" s="137" t="s">
        <v>1626</v>
      </c>
      <c r="D1665" s="137" t="s">
        <v>189</v>
      </c>
      <c r="E1665" s="138" t="s">
        <v>1627</v>
      </c>
      <c r="F1665" s="139" t="s">
        <v>1628</v>
      </c>
      <c r="G1665" s="140" t="s">
        <v>217</v>
      </c>
      <c r="H1665" s="141">
        <v>8.43</v>
      </c>
      <c r="I1665" s="142"/>
      <c r="J1665" s="143">
        <f>ROUND(I1665*H1665,2)</f>
        <v>0</v>
      </c>
      <c r="K1665" s="144"/>
      <c r="L1665" s="32"/>
      <c r="M1665" s="145" t="s">
        <v>1</v>
      </c>
      <c r="N1665" s="146" t="s">
        <v>39</v>
      </c>
      <c r="P1665" s="147">
        <f>O1665*H1665</f>
        <v>0</v>
      </c>
      <c r="Q1665" s="147">
        <v>0</v>
      </c>
      <c r="R1665" s="147">
        <f>Q1665*H1665</f>
        <v>0</v>
      </c>
      <c r="S1665" s="147">
        <v>0</v>
      </c>
      <c r="T1665" s="148">
        <f>S1665*H1665</f>
        <v>0</v>
      </c>
      <c r="AR1665" s="149" t="s">
        <v>287</v>
      </c>
      <c r="AT1665" s="149" t="s">
        <v>189</v>
      </c>
      <c r="AU1665" s="149" t="s">
        <v>84</v>
      </c>
      <c r="AY1665" s="17" t="s">
        <v>187</v>
      </c>
      <c r="BE1665" s="150">
        <f>IF(N1665="základní",J1665,0)</f>
        <v>0</v>
      </c>
      <c r="BF1665" s="150">
        <f>IF(N1665="snížená",J1665,0)</f>
        <v>0</v>
      </c>
      <c r="BG1665" s="150">
        <f>IF(N1665="zákl. přenesená",J1665,0)</f>
        <v>0</v>
      </c>
      <c r="BH1665" s="150">
        <f>IF(N1665="sníž. přenesená",J1665,0)</f>
        <v>0</v>
      </c>
      <c r="BI1665" s="150">
        <f>IF(N1665="nulová",J1665,0)</f>
        <v>0</v>
      </c>
      <c r="BJ1665" s="17" t="s">
        <v>84</v>
      </c>
      <c r="BK1665" s="150">
        <f>ROUND(I1665*H1665,2)</f>
        <v>0</v>
      </c>
      <c r="BL1665" s="17" t="s">
        <v>287</v>
      </c>
      <c r="BM1665" s="149" t="s">
        <v>3290</v>
      </c>
    </row>
    <row r="1666" spans="2:65" s="1" customFormat="1" ht="126.75">
      <c r="B1666" s="32"/>
      <c r="D1666" s="151" t="s">
        <v>195</v>
      </c>
      <c r="F1666" s="152" t="s">
        <v>1630</v>
      </c>
      <c r="I1666" s="153"/>
      <c r="L1666" s="32"/>
      <c r="M1666" s="154"/>
      <c r="T1666" s="56"/>
      <c r="AT1666" s="17" t="s">
        <v>195</v>
      </c>
      <c r="AU1666" s="17" t="s">
        <v>84</v>
      </c>
    </row>
    <row r="1667" spans="2:65" s="11" customFormat="1" ht="22.9" customHeight="1">
      <c r="B1667" s="125"/>
      <c r="D1667" s="126" t="s">
        <v>72</v>
      </c>
      <c r="E1667" s="135" t="s">
        <v>1631</v>
      </c>
      <c r="F1667" s="135" t="s">
        <v>1632</v>
      </c>
      <c r="I1667" s="128"/>
      <c r="J1667" s="136">
        <f>BK1667</f>
        <v>0</v>
      </c>
      <c r="L1667" s="125"/>
      <c r="M1667" s="130"/>
      <c r="P1667" s="131">
        <f>SUM(P1668:P1826)</f>
        <v>0</v>
      </c>
      <c r="R1667" s="131">
        <f>SUM(R1668:R1826)</f>
        <v>0</v>
      </c>
      <c r="T1667" s="132">
        <f>SUM(T1668:T1826)</f>
        <v>0</v>
      </c>
      <c r="AR1667" s="126" t="s">
        <v>84</v>
      </c>
      <c r="AT1667" s="133" t="s">
        <v>72</v>
      </c>
      <c r="AU1667" s="133" t="s">
        <v>80</v>
      </c>
      <c r="AY1667" s="126" t="s">
        <v>187</v>
      </c>
      <c r="BK1667" s="134">
        <f>SUM(BK1668:BK1826)</f>
        <v>0</v>
      </c>
    </row>
    <row r="1668" spans="2:65" s="1" customFormat="1" ht="24.2" customHeight="1">
      <c r="B1668" s="32"/>
      <c r="C1668" s="137" t="s">
        <v>1633</v>
      </c>
      <c r="D1668" s="137" t="s">
        <v>189</v>
      </c>
      <c r="E1668" s="138" t="s">
        <v>1634</v>
      </c>
      <c r="F1668" s="139" t="s">
        <v>1635</v>
      </c>
      <c r="G1668" s="140" t="s">
        <v>245</v>
      </c>
      <c r="H1668" s="141">
        <v>337</v>
      </c>
      <c r="I1668" s="142"/>
      <c r="J1668" s="143">
        <f>ROUND(I1668*H1668,2)</f>
        <v>0</v>
      </c>
      <c r="K1668" s="144"/>
      <c r="L1668" s="32"/>
      <c r="M1668" s="145" t="s">
        <v>1</v>
      </c>
      <c r="N1668" s="146" t="s">
        <v>39</v>
      </c>
      <c r="P1668" s="147">
        <f>O1668*H1668</f>
        <v>0</v>
      </c>
      <c r="Q1668" s="147">
        <v>0</v>
      </c>
      <c r="R1668" s="147">
        <f>Q1668*H1668</f>
        <v>0</v>
      </c>
      <c r="S1668" s="147">
        <v>0</v>
      </c>
      <c r="T1668" s="148">
        <f>S1668*H1668</f>
        <v>0</v>
      </c>
      <c r="AR1668" s="149" t="s">
        <v>287</v>
      </c>
      <c r="AT1668" s="149" t="s">
        <v>189</v>
      </c>
      <c r="AU1668" s="149" t="s">
        <v>84</v>
      </c>
      <c r="AY1668" s="17" t="s">
        <v>187</v>
      </c>
      <c r="BE1668" s="150">
        <f>IF(N1668="základní",J1668,0)</f>
        <v>0</v>
      </c>
      <c r="BF1668" s="150">
        <f>IF(N1668="snížená",J1668,0)</f>
        <v>0</v>
      </c>
      <c r="BG1668" s="150">
        <f>IF(N1668="zákl. přenesená",J1668,0)</f>
        <v>0</v>
      </c>
      <c r="BH1668" s="150">
        <f>IF(N1668="sníž. přenesená",J1668,0)</f>
        <v>0</v>
      </c>
      <c r="BI1668" s="150">
        <f>IF(N1668="nulová",J1668,0)</f>
        <v>0</v>
      </c>
      <c r="BJ1668" s="17" t="s">
        <v>84</v>
      </c>
      <c r="BK1668" s="150">
        <f>ROUND(I1668*H1668,2)</f>
        <v>0</v>
      </c>
      <c r="BL1668" s="17" t="s">
        <v>287</v>
      </c>
      <c r="BM1668" s="149" t="s">
        <v>3291</v>
      </c>
    </row>
    <row r="1669" spans="2:65" s="12" customFormat="1" ht="11.25">
      <c r="B1669" s="155"/>
      <c r="D1669" s="151" t="s">
        <v>197</v>
      </c>
      <c r="E1669" s="156" t="s">
        <v>1</v>
      </c>
      <c r="F1669" s="157" t="s">
        <v>379</v>
      </c>
      <c r="H1669" s="156" t="s">
        <v>1</v>
      </c>
      <c r="I1669" s="158"/>
      <c r="L1669" s="155"/>
      <c r="M1669" s="159"/>
      <c r="T1669" s="160"/>
      <c r="AT1669" s="156" t="s">
        <v>197</v>
      </c>
      <c r="AU1669" s="156" t="s">
        <v>84</v>
      </c>
      <c r="AV1669" s="12" t="s">
        <v>80</v>
      </c>
      <c r="AW1669" s="12" t="s">
        <v>30</v>
      </c>
      <c r="AX1669" s="12" t="s">
        <v>73</v>
      </c>
      <c r="AY1669" s="156" t="s">
        <v>187</v>
      </c>
    </row>
    <row r="1670" spans="2:65" s="12" customFormat="1" ht="11.25">
      <c r="B1670" s="155"/>
      <c r="D1670" s="151" t="s">
        <v>197</v>
      </c>
      <c r="E1670" s="156" t="s">
        <v>1</v>
      </c>
      <c r="F1670" s="157" t="s">
        <v>632</v>
      </c>
      <c r="H1670" s="156" t="s">
        <v>1</v>
      </c>
      <c r="I1670" s="158"/>
      <c r="L1670" s="155"/>
      <c r="M1670" s="159"/>
      <c r="T1670" s="160"/>
      <c r="AT1670" s="156" t="s">
        <v>197</v>
      </c>
      <c r="AU1670" s="156" t="s">
        <v>84</v>
      </c>
      <c r="AV1670" s="12" t="s">
        <v>80</v>
      </c>
      <c r="AW1670" s="12" t="s">
        <v>30</v>
      </c>
      <c r="AX1670" s="12" t="s">
        <v>73</v>
      </c>
      <c r="AY1670" s="156" t="s">
        <v>187</v>
      </c>
    </row>
    <row r="1671" spans="2:65" s="13" customFormat="1" ht="11.25">
      <c r="B1671" s="161"/>
      <c r="D1671" s="151" t="s">
        <v>197</v>
      </c>
      <c r="E1671" s="162" t="s">
        <v>1</v>
      </c>
      <c r="F1671" s="163" t="s">
        <v>1321</v>
      </c>
      <c r="H1671" s="164">
        <v>337</v>
      </c>
      <c r="I1671" s="165"/>
      <c r="L1671" s="161"/>
      <c r="M1671" s="166"/>
      <c r="T1671" s="167"/>
      <c r="AT1671" s="162" t="s">
        <v>197</v>
      </c>
      <c r="AU1671" s="162" t="s">
        <v>84</v>
      </c>
      <c r="AV1671" s="13" t="s">
        <v>84</v>
      </c>
      <c r="AW1671" s="13" t="s">
        <v>30</v>
      </c>
      <c r="AX1671" s="13" t="s">
        <v>73</v>
      </c>
      <c r="AY1671" s="162" t="s">
        <v>187</v>
      </c>
    </row>
    <row r="1672" spans="2:65" s="14" customFormat="1" ht="11.25">
      <c r="B1672" s="168"/>
      <c r="D1672" s="151" t="s">
        <v>197</v>
      </c>
      <c r="E1672" s="169" t="s">
        <v>1</v>
      </c>
      <c r="F1672" s="170" t="s">
        <v>202</v>
      </c>
      <c r="H1672" s="171">
        <v>337</v>
      </c>
      <c r="I1672" s="172"/>
      <c r="L1672" s="168"/>
      <c r="M1672" s="173"/>
      <c r="T1672" s="174"/>
      <c r="AT1672" s="169" t="s">
        <v>197</v>
      </c>
      <c r="AU1672" s="169" t="s">
        <v>84</v>
      </c>
      <c r="AV1672" s="14" t="s">
        <v>193</v>
      </c>
      <c r="AW1672" s="14" t="s">
        <v>30</v>
      </c>
      <c r="AX1672" s="14" t="s">
        <v>80</v>
      </c>
      <c r="AY1672" s="169" t="s">
        <v>187</v>
      </c>
    </row>
    <row r="1673" spans="2:65" s="1" customFormat="1" ht="24.2" customHeight="1">
      <c r="B1673" s="32"/>
      <c r="C1673" s="137" t="s">
        <v>1637</v>
      </c>
      <c r="D1673" s="137" t="s">
        <v>189</v>
      </c>
      <c r="E1673" s="138" t="s">
        <v>1638</v>
      </c>
      <c r="F1673" s="139" t="s">
        <v>1639</v>
      </c>
      <c r="G1673" s="140" t="s">
        <v>397</v>
      </c>
      <c r="H1673" s="141">
        <v>23</v>
      </c>
      <c r="I1673" s="142"/>
      <c r="J1673" s="143">
        <f>ROUND(I1673*H1673,2)</f>
        <v>0</v>
      </c>
      <c r="K1673" s="144"/>
      <c r="L1673" s="32"/>
      <c r="M1673" s="145" t="s">
        <v>1</v>
      </c>
      <c r="N1673" s="146" t="s">
        <v>39</v>
      </c>
      <c r="P1673" s="147">
        <f>O1673*H1673</f>
        <v>0</v>
      </c>
      <c r="Q1673" s="147">
        <v>0</v>
      </c>
      <c r="R1673" s="147">
        <f>Q1673*H1673</f>
        <v>0</v>
      </c>
      <c r="S1673" s="147">
        <v>0</v>
      </c>
      <c r="T1673" s="148">
        <f>S1673*H1673</f>
        <v>0</v>
      </c>
      <c r="AR1673" s="149" t="s">
        <v>287</v>
      </c>
      <c r="AT1673" s="149" t="s">
        <v>189</v>
      </c>
      <c r="AU1673" s="149" t="s">
        <v>84</v>
      </c>
      <c r="AY1673" s="17" t="s">
        <v>187</v>
      </c>
      <c r="BE1673" s="150">
        <f>IF(N1673="základní",J1673,0)</f>
        <v>0</v>
      </c>
      <c r="BF1673" s="150">
        <f>IF(N1673="snížená",J1673,0)</f>
        <v>0</v>
      </c>
      <c r="BG1673" s="150">
        <f>IF(N1673="zákl. přenesená",J1673,0)</f>
        <v>0</v>
      </c>
      <c r="BH1673" s="150">
        <f>IF(N1673="sníž. přenesená",J1673,0)</f>
        <v>0</v>
      </c>
      <c r="BI1673" s="150">
        <f>IF(N1673="nulová",J1673,0)</f>
        <v>0</v>
      </c>
      <c r="BJ1673" s="17" t="s">
        <v>84</v>
      </c>
      <c r="BK1673" s="150">
        <f>ROUND(I1673*H1673,2)</f>
        <v>0</v>
      </c>
      <c r="BL1673" s="17" t="s">
        <v>287</v>
      </c>
      <c r="BM1673" s="149" t="s">
        <v>3292</v>
      </c>
    </row>
    <row r="1674" spans="2:65" s="12" customFormat="1" ht="11.25">
      <c r="B1674" s="155"/>
      <c r="D1674" s="151" t="s">
        <v>197</v>
      </c>
      <c r="E1674" s="156" t="s">
        <v>1</v>
      </c>
      <c r="F1674" s="157" t="s">
        <v>379</v>
      </c>
      <c r="H1674" s="156" t="s">
        <v>1</v>
      </c>
      <c r="I1674" s="158"/>
      <c r="L1674" s="155"/>
      <c r="M1674" s="159"/>
      <c r="T1674" s="160"/>
      <c r="AT1674" s="156" t="s">
        <v>197</v>
      </c>
      <c r="AU1674" s="156" t="s">
        <v>84</v>
      </c>
      <c r="AV1674" s="12" t="s">
        <v>80</v>
      </c>
      <c r="AW1674" s="12" t="s">
        <v>30</v>
      </c>
      <c r="AX1674" s="12" t="s">
        <v>73</v>
      </c>
      <c r="AY1674" s="156" t="s">
        <v>187</v>
      </c>
    </row>
    <row r="1675" spans="2:65" s="12" customFormat="1" ht="11.25">
      <c r="B1675" s="155"/>
      <c r="D1675" s="151" t="s">
        <v>197</v>
      </c>
      <c r="E1675" s="156" t="s">
        <v>1</v>
      </c>
      <c r="F1675" s="157" t="s">
        <v>632</v>
      </c>
      <c r="H1675" s="156" t="s">
        <v>1</v>
      </c>
      <c r="I1675" s="158"/>
      <c r="L1675" s="155"/>
      <c r="M1675" s="159"/>
      <c r="T1675" s="160"/>
      <c r="AT1675" s="156" t="s">
        <v>197</v>
      </c>
      <c r="AU1675" s="156" t="s">
        <v>84</v>
      </c>
      <c r="AV1675" s="12" t="s">
        <v>80</v>
      </c>
      <c r="AW1675" s="12" t="s">
        <v>30</v>
      </c>
      <c r="AX1675" s="12" t="s">
        <v>73</v>
      </c>
      <c r="AY1675" s="156" t="s">
        <v>187</v>
      </c>
    </row>
    <row r="1676" spans="2:65" s="13" customFormat="1" ht="11.25">
      <c r="B1676" s="161"/>
      <c r="D1676" s="151" t="s">
        <v>197</v>
      </c>
      <c r="E1676" s="162" t="s">
        <v>1</v>
      </c>
      <c r="F1676" s="163" t="s">
        <v>1641</v>
      </c>
      <c r="H1676" s="164">
        <v>23</v>
      </c>
      <c r="I1676" s="165"/>
      <c r="L1676" s="161"/>
      <c r="M1676" s="166"/>
      <c r="T1676" s="167"/>
      <c r="AT1676" s="162" t="s">
        <v>197</v>
      </c>
      <c r="AU1676" s="162" t="s">
        <v>84</v>
      </c>
      <c r="AV1676" s="13" t="s">
        <v>84</v>
      </c>
      <c r="AW1676" s="13" t="s">
        <v>30</v>
      </c>
      <c r="AX1676" s="13" t="s">
        <v>73</v>
      </c>
      <c r="AY1676" s="162" t="s">
        <v>187</v>
      </c>
    </row>
    <row r="1677" spans="2:65" s="14" customFormat="1" ht="11.25">
      <c r="B1677" s="168"/>
      <c r="D1677" s="151" t="s">
        <v>197</v>
      </c>
      <c r="E1677" s="169" t="s">
        <v>1</v>
      </c>
      <c r="F1677" s="170" t="s">
        <v>202</v>
      </c>
      <c r="H1677" s="171">
        <v>23</v>
      </c>
      <c r="I1677" s="172"/>
      <c r="L1677" s="168"/>
      <c r="M1677" s="173"/>
      <c r="T1677" s="174"/>
      <c r="AT1677" s="169" t="s">
        <v>197</v>
      </c>
      <c r="AU1677" s="169" t="s">
        <v>84</v>
      </c>
      <c r="AV1677" s="14" t="s">
        <v>193</v>
      </c>
      <c r="AW1677" s="14" t="s">
        <v>30</v>
      </c>
      <c r="AX1677" s="14" t="s">
        <v>80</v>
      </c>
      <c r="AY1677" s="169" t="s">
        <v>187</v>
      </c>
    </row>
    <row r="1678" spans="2:65" s="1" customFormat="1" ht="21.75" customHeight="1">
      <c r="B1678" s="32"/>
      <c r="C1678" s="137" t="s">
        <v>1642</v>
      </c>
      <c r="D1678" s="137" t="s">
        <v>189</v>
      </c>
      <c r="E1678" s="138" t="s">
        <v>1643</v>
      </c>
      <c r="F1678" s="139" t="s">
        <v>1644</v>
      </c>
      <c r="G1678" s="140" t="s">
        <v>397</v>
      </c>
      <c r="H1678" s="141">
        <v>33.712000000000003</v>
      </c>
      <c r="I1678" s="142"/>
      <c r="J1678" s="143">
        <f>ROUND(I1678*H1678,2)</f>
        <v>0</v>
      </c>
      <c r="K1678" s="144"/>
      <c r="L1678" s="32"/>
      <c r="M1678" s="145" t="s">
        <v>1</v>
      </c>
      <c r="N1678" s="146" t="s">
        <v>39</v>
      </c>
      <c r="P1678" s="147">
        <f>O1678*H1678</f>
        <v>0</v>
      </c>
      <c r="Q1678" s="147">
        <v>0</v>
      </c>
      <c r="R1678" s="147">
        <f>Q1678*H1678</f>
        <v>0</v>
      </c>
      <c r="S1678" s="147">
        <v>0</v>
      </c>
      <c r="T1678" s="148">
        <f>S1678*H1678</f>
        <v>0</v>
      </c>
      <c r="AR1678" s="149" t="s">
        <v>287</v>
      </c>
      <c r="AT1678" s="149" t="s">
        <v>189</v>
      </c>
      <c r="AU1678" s="149" t="s">
        <v>84</v>
      </c>
      <c r="AY1678" s="17" t="s">
        <v>187</v>
      </c>
      <c r="BE1678" s="150">
        <f>IF(N1678="základní",J1678,0)</f>
        <v>0</v>
      </c>
      <c r="BF1678" s="150">
        <f>IF(N1678="snížená",J1678,0)</f>
        <v>0</v>
      </c>
      <c r="BG1678" s="150">
        <f>IF(N1678="zákl. přenesená",J1678,0)</f>
        <v>0</v>
      </c>
      <c r="BH1678" s="150">
        <f>IF(N1678="sníž. přenesená",J1678,0)</f>
        <v>0</v>
      </c>
      <c r="BI1678" s="150">
        <f>IF(N1678="nulová",J1678,0)</f>
        <v>0</v>
      </c>
      <c r="BJ1678" s="17" t="s">
        <v>84</v>
      </c>
      <c r="BK1678" s="150">
        <f>ROUND(I1678*H1678,2)</f>
        <v>0</v>
      </c>
      <c r="BL1678" s="17" t="s">
        <v>287</v>
      </c>
      <c r="BM1678" s="149" t="s">
        <v>3293</v>
      </c>
    </row>
    <row r="1679" spans="2:65" s="12" customFormat="1" ht="11.25">
      <c r="B1679" s="155"/>
      <c r="D1679" s="151" t="s">
        <v>197</v>
      </c>
      <c r="E1679" s="156" t="s">
        <v>1</v>
      </c>
      <c r="F1679" s="157" t="s">
        <v>379</v>
      </c>
      <c r="H1679" s="156" t="s">
        <v>1</v>
      </c>
      <c r="I1679" s="158"/>
      <c r="L1679" s="155"/>
      <c r="M1679" s="159"/>
      <c r="T1679" s="160"/>
      <c r="AT1679" s="156" t="s">
        <v>197</v>
      </c>
      <c r="AU1679" s="156" t="s">
        <v>84</v>
      </c>
      <c r="AV1679" s="12" t="s">
        <v>80</v>
      </c>
      <c r="AW1679" s="12" t="s">
        <v>30</v>
      </c>
      <c r="AX1679" s="12" t="s">
        <v>73</v>
      </c>
      <c r="AY1679" s="156" t="s">
        <v>187</v>
      </c>
    </row>
    <row r="1680" spans="2:65" s="12" customFormat="1" ht="11.25">
      <c r="B1680" s="155"/>
      <c r="D1680" s="151" t="s">
        <v>197</v>
      </c>
      <c r="E1680" s="156" t="s">
        <v>1</v>
      </c>
      <c r="F1680" s="157" t="s">
        <v>632</v>
      </c>
      <c r="H1680" s="156" t="s">
        <v>1</v>
      </c>
      <c r="I1680" s="158"/>
      <c r="L1680" s="155"/>
      <c r="M1680" s="159"/>
      <c r="T1680" s="160"/>
      <c r="AT1680" s="156" t="s">
        <v>197</v>
      </c>
      <c r="AU1680" s="156" t="s">
        <v>84</v>
      </c>
      <c r="AV1680" s="12" t="s">
        <v>80</v>
      </c>
      <c r="AW1680" s="12" t="s">
        <v>30</v>
      </c>
      <c r="AX1680" s="12" t="s">
        <v>73</v>
      </c>
      <c r="AY1680" s="156" t="s">
        <v>187</v>
      </c>
    </row>
    <row r="1681" spans="2:65" s="13" customFormat="1" ht="11.25">
      <c r="B1681" s="161"/>
      <c r="D1681" s="151" t="s">
        <v>197</v>
      </c>
      <c r="E1681" s="162" t="s">
        <v>1</v>
      </c>
      <c r="F1681" s="163" t="s">
        <v>1646</v>
      </c>
      <c r="H1681" s="164">
        <v>25.324000000000002</v>
      </c>
      <c r="I1681" s="165"/>
      <c r="L1681" s="161"/>
      <c r="M1681" s="166"/>
      <c r="T1681" s="167"/>
      <c r="AT1681" s="162" t="s">
        <v>197</v>
      </c>
      <c r="AU1681" s="162" t="s">
        <v>84</v>
      </c>
      <c r="AV1681" s="13" t="s">
        <v>84</v>
      </c>
      <c r="AW1681" s="13" t="s">
        <v>30</v>
      </c>
      <c r="AX1681" s="13" t="s">
        <v>73</v>
      </c>
      <c r="AY1681" s="162" t="s">
        <v>187</v>
      </c>
    </row>
    <row r="1682" spans="2:65" s="13" customFormat="1" ht="11.25">
      <c r="B1682" s="161"/>
      <c r="D1682" s="151" t="s">
        <v>197</v>
      </c>
      <c r="E1682" s="162" t="s">
        <v>1</v>
      </c>
      <c r="F1682" s="163" t="s">
        <v>1647</v>
      </c>
      <c r="H1682" s="164">
        <v>5.7880000000000003</v>
      </c>
      <c r="I1682" s="165"/>
      <c r="L1682" s="161"/>
      <c r="M1682" s="166"/>
      <c r="T1682" s="167"/>
      <c r="AT1682" s="162" t="s">
        <v>197</v>
      </c>
      <c r="AU1682" s="162" t="s">
        <v>84</v>
      </c>
      <c r="AV1682" s="13" t="s">
        <v>84</v>
      </c>
      <c r="AW1682" s="13" t="s">
        <v>30</v>
      </c>
      <c r="AX1682" s="13" t="s">
        <v>73</v>
      </c>
      <c r="AY1682" s="162" t="s">
        <v>187</v>
      </c>
    </row>
    <row r="1683" spans="2:65" s="13" customFormat="1" ht="11.25">
      <c r="B1683" s="161"/>
      <c r="D1683" s="151" t="s">
        <v>197</v>
      </c>
      <c r="E1683" s="162" t="s">
        <v>1</v>
      </c>
      <c r="F1683" s="163" t="s">
        <v>1648</v>
      </c>
      <c r="H1683" s="164">
        <v>2.6</v>
      </c>
      <c r="I1683" s="165"/>
      <c r="L1683" s="161"/>
      <c r="M1683" s="166"/>
      <c r="T1683" s="167"/>
      <c r="AT1683" s="162" t="s">
        <v>197</v>
      </c>
      <c r="AU1683" s="162" t="s">
        <v>84</v>
      </c>
      <c r="AV1683" s="13" t="s">
        <v>84</v>
      </c>
      <c r="AW1683" s="13" t="s">
        <v>30</v>
      </c>
      <c r="AX1683" s="13" t="s">
        <v>73</v>
      </c>
      <c r="AY1683" s="162" t="s">
        <v>187</v>
      </c>
    </row>
    <row r="1684" spans="2:65" s="14" customFormat="1" ht="11.25">
      <c r="B1684" s="168"/>
      <c r="D1684" s="151" t="s">
        <v>197</v>
      </c>
      <c r="E1684" s="169" t="s">
        <v>1</v>
      </c>
      <c r="F1684" s="170" t="s">
        <v>202</v>
      </c>
      <c r="H1684" s="171">
        <v>33.712000000000003</v>
      </c>
      <c r="I1684" s="172"/>
      <c r="L1684" s="168"/>
      <c r="M1684" s="173"/>
      <c r="T1684" s="174"/>
      <c r="AT1684" s="169" t="s">
        <v>197</v>
      </c>
      <c r="AU1684" s="169" t="s">
        <v>84</v>
      </c>
      <c r="AV1684" s="14" t="s">
        <v>193</v>
      </c>
      <c r="AW1684" s="14" t="s">
        <v>30</v>
      </c>
      <c r="AX1684" s="14" t="s">
        <v>80</v>
      </c>
      <c r="AY1684" s="169" t="s">
        <v>187</v>
      </c>
    </row>
    <row r="1685" spans="2:65" s="1" customFormat="1" ht="24.2" customHeight="1">
      <c r="B1685" s="32"/>
      <c r="C1685" s="137" t="s">
        <v>1649</v>
      </c>
      <c r="D1685" s="137" t="s">
        <v>189</v>
      </c>
      <c r="E1685" s="138" t="s">
        <v>1650</v>
      </c>
      <c r="F1685" s="139" t="s">
        <v>1651</v>
      </c>
      <c r="G1685" s="140" t="s">
        <v>397</v>
      </c>
      <c r="H1685" s="141">
        <v>66</v>
      </c>
      <c r="I1685" s="142"/>
      <c r="J1685" s="143">
        <f>ROUND(I1685*H1685,2)</f>
        <v>0</v>
      </c>
      <c r="K1685" s="144"/>
      <c r="L1685" s="32"/>
      <c r="M1685" s="145" t="s">
        <v>1</v>
      </c>
      <c r="N1685" s="146" t="s">
        <v>39</v>
      </c>
      <c r="P1685" s="147">
        <f>O1685*H1685</f>
        <v>0</v>
      </c>
      <c r="Q1685" s="147">
        <v>0</v>
      </c>
      <c r="R1685" s="147">
        <f>Q1685*H1685</f>
        <v>0</v>
      </c>
      <c r="S1685" s="147">
        <v>0</v>
      </c>
      <c r="T1685" s="148">
        <f>S1685*H1685</f>
        <v>0</v>
      </c>
      <c r="AR1685" s="149" t="s">
        <v>287</v>
      </c>
      <c r="AT1685" s="149" t="s">
        <v>189</v>
      </c>
      <c r="AU1685" s="149" t="s">
        <v>84</v>
      </c>
      <c r="AY1685" s="17" t="s">
        <v>187</v>
      </c>
      <c r="BE1685" s="150">
        <f>IF(N1685="základní",J1685,0)</f>
        <v>0</v>
      </c>
      <c r="BF1685" s="150">
        <f>IF(N1685="snížená",J1685,0)</f>
        <v>0</v>
      </c>
      <c r="BG1685" s="150">
        <f>IF(N1685="zákl. přenesená",J1685,0)</f>
        <v>0</v>
      </c>
      <c r="BH1685" s="150">
        <f>IF(N1685="sníž. přenesená",J1685,0)</f>
        <v>0</v>
      </c>
      <c r="BI1685" s="150">
        <f>IF(N1685="nulová",J1685,0)</f>
        <v>0</v>
      </c>
      <c r="BJ1685" s="17" t="s">
        <v>84</v>
      </c>
      <c r="BK1685" s="150">
        <f>ROUND(I1685*H1685,2)</f>
        <v>0</v>
      </c>
      <c r="BL1685" s="17" t="s">
        <v>287</v>
      </c>
      <c r="BM1685" s="149" t="s">
        <v>3294</v>
      </c>
    </row>
    <row r="1686" spans="2:65" s="12" customFormat="1" ht="11.25">
      <c r="B1686" s="155"/>
      <c r="D1686" s="151" t="s">
        <v>197</v>
      </c>
      <c r="E1686" s="156" t="s">
        <v>1</v>
      </c>
      <c r="F1686" s="157" t="s">
        <v>379</v>
      </c>
      <c r="H1686" s="156" t="s">
        <v>1</v>
      </c>
      <c r="I1686" s="158"/>
      <c r="L1686" s="155"/>
      <c r="M1686" s="159"/>
      <c r="T1686" s="160"/>
      <c r="AT1686" s="156" t="s">
        <v>197</v>
      </c>
      <c r="AU1686" s="156" t="s">
        <v>84</v>
      </c>
      <c r="AV1686" s="12" t="s">
        <v>80</v>
      </c>
      <c r="AW1686" s="12" t="s">
        <v>30</v>
      </c>
      <c r="AX1686" s="12" t="s">
        <v>73</v>
      </c>
      <c r="AY1686" s="156" t="s">
        <v>187</v>
      </c>
    </row>
    <row r="1687" spans="2:65" s="12" customFormat="1" ht="11.25">
      <c r="B1687" s="155"/>
      <c r="D1687" s="151" t="s">
        <v>197</v>
      </c>
      <c r="E1687" s="156" t="s">
        <v>1</v>
      </c>
      <c r="F1687" s="157" t="s">
        <v>632</v>
      </c>
      <c r="H1687" s="156" t="s">
        <v>1</v>
      </c>
      <c r="I1687" s="158"/>
      <c r="L1687" s="155"/>
      <c r="M1687" s="159"/>
      <c r="T1687" s="160"/>
      <c r="AT1687" s="156" t="s">
        <v>197</v>
      </c>
      <c r="AU1687" s="156" t="s">
        <v>84</v>
      </c>
      <c r="AV1687" s="12" t="s">
        <v>80</v>
      </c>
      <c r="AW1687" s="12" t="s">
        <v>30</v>
      </c>
      <c r="AX1687" s="12" t="s">
        <v>73</v>
      </c>
      <c r="AY1687" s="156" t="s">
        <v>187</v>
      </c>
    </row>
    <row r="1688" spans="2:65" s="13" customFormat="1" ht="11.25">
      <c r="B1688" s="161"/>
      <c r="D1688" s="151" t="s">
        <v>197</v>
      </c>
      <c r="E1688" s="162" t="s">
        <v>1</v>
      </c>
      <c r="F1688" s="163" t="s">
        <v>1653</v>
      </c>
      <c r="H1688" s="164">
        <v>46</v>
      </c>
      <c r="I1688" s="165"/>
      <c r="L1688" s="161"/>
      <c r="M1688" s="166"/>
      <c r="T1688" s="167"/>
      <c r="AT1688" s="162" t="s">
        <v>197</v>
      </c>
      <c r="AU1688" s="162" t="s">
        <v>84</v>
      </c>
      <c r="AV1688" s="13" t="s">
        <v>84</v>
      </c>
      <c r="AW1688" s="13" t="s">
        <v>30</v>
      </c>
      <c r="AX1688" s="13" t="s">
        <v>73</v>
      </c>
      <c r="AY1688" s="162" t="s">
        <v>187</v>
      </c>
    </row>
    <row r="1689" spans="2:65" s="13" customFormat="1" ht="11.25">
      <c r="B1689" s="161"/>
      <c r="D1689" s="151" t="s">
        <v>197</v>
      </c>
      <c r="E1689" s="162" t="s">
        <v>1</v>
      </c>
      <c r="F1689" s="163" t="s">
        <v>1654</v>
      </c>
      <c r="H1689" s="164">
        <v>20</v>
      </c>
      <c r="I1689" s="165"/>
      <c r="L1689" s="161"/>
      <c r="M1689" s="166"/>
      <c r="T1689" s="167"/>
      <c r="AT1689" s="162" t="s">
        <v>197</v>
      </c>
      <c r="AU1689" s="162" t="s">
        <v>84</v>
      </c>
      <c r="AV1689" s="13" t="s">
        <v>84</v>
      </c>
      <c r="AW1689" s="13" t="s">
        <v>30</v>
      </c>
      <c r="AX1689" s="13" t="s">
        <v>73</v>
      </c>
      <c r="AY1689" s="162" t="s">
        <v>187</v>
      </c>
    </row>
    <row r="1690" spans="2:65" s="14" customFormat="1" ht="11.25">
      <c r="B1690" s="168"/>
      <c r="D1690" s="151" t="s">
        <v>197</v>
      </c>
      <c r="E1690" s="169" t="s">
        <v>1</v>
      </c>
      <c r="F1690" s="170" t="s">
        <v>202</v>
      </c>
      <c r="H1690" s="171">
        <v>66</v>
      </c>
      <c r="I1690" s="172"/>
      <c r="L1690" s="168"/>
      <c r="M1690" s="173"/>
      <c r="T1690" s="174"/>
      <c r="AT1690" s="169" t="s">
        <v>197</v>
      </c>
      <c r="AU1690" s="169" t="s">
        <v>84</v>
      </c>
      <c r="AV1690" s="14" t="s">
        <v>193</v>
      </c>
      <c r="AW1690" s="14" t="s">
        <v>30</v>
      </c>
      <c r="AX1690" s="14" t="s">
        <v>80</v>
      </c>
      <c r="AY1690" s="169" t="s">
        <v>187</v>
      </c>
    </row>
    <row r="1691" spans="2:65" s="1" customFormat="1" ht="24.2" customHeight="1">
      <c r="B1691" s="32"/>
      <c r="C1691" s="137" t="s">
        <v>1655</v>
      </c>
      <c r="D1691" s="137" t="s">
        <v>189</v>
      </c>
      <c r="E1691" s="138" t="s">
        <v>1656</v>
      </c>
      <c r="F1691" s="139" t="s">
        <v>1657</v>
      </c>
      <c r="G1691" s="140" t="s">
        <v>397</v>
      </c>
      <c r="H1691" s="141">
        <v>32.185000000000002</v>
      </c>
      <c r="I1691" s="142"/>
      <c r="J1691" s="143">
        <f>ROUND(I1691*H1691,2)</f>
        <v>0</v>
      </c>
      <c r="K1691" s="144"/>
      <c r="L1691" s="32"/>
      <c r="M1691" s="145" t="s">
        <v>1</v>
      </c>
      <c r="N1691" s="146" t="s">
        <v>39</v>
      </c>
      <c r="P1691" s="147">
        <f>O1691*H1691</f>
        <v>0</v>
      </c>
      <c r="Q1691" s="147">
        <v>0</v>
      </c>
      <c r="R1691" s="147">
        <f>Q1691*H1691</f>
        <v>0</v>
      </c>
      <c r="S1691" s="147">
        <v>0</v>
      </c>
      <c r="T1691" s="148">
        <f>S1691*H1691</f>
        <v>0</v>
      </c>
      <c r="AR1691" s="149" t="s">
        <v>287</v>
      </c>
      <c r="AT1691" s="149" t="s">
        <v>189</v>
      </c>
      <c r="AU1691" s="149" t="s">
        <v>84</v>
      </c>
      <c r="AY1691" s="17" t="s">
        <v>187</v>
      </c>
      <c r="BE1691" s="150">
        <f>IF(N1691="základní",J1691,0)</f>
        <v>0</v>
      </c>
      <c r="BF1691" s="150">
        <f>IF(N1691="snížená",J1691,0)</f>
        <v>0</v>
      </c>
      <c r="BG1691" s="150">
        <f>IF(N1691="zákl. přenesená",J1691,0)</f>
        <v>0</v>
      </c>
      <c r="BH1691" s="150">
        <f>IF(N1691="sníž. přenesená",J1691,0)</f>
        <v>0</v>
      </c>
      <c r="BI1691" s="150">
        <f>IF(N1691="nulová",J1691,0)</f>
        <v>0</v>
      </c>
      <c r="BJ1691" s="17" t="s">
        <v>84</v>
      </c>
      <c r="BK1691" s="150">
        <f>ROUND(I1691*H1691,2)</f>
        <v>0</v>
      </c>
      <c r="BL1691" s="17" t="s">
        <v>287</v>
      </c>
      <c r="BM1691" s="149" t="s">
        <v>3295</v>
      </c>
    </row>
    <row r="1692" spans="2:65" s="12" customFormat="1" ht="11.25">
      <c r="B1692" s="155"/>
      <c r="D1692" s="151" t="s">
        <v>197</v>
      </c>
      <c r="E1692" s="156" t="s">
        <v>1</v>
      </c>
      <c r="F1692" s="157" t="s">
        <v>379</v>
      </c>
      <c r="H1692" s="156" t="s">
        <v>1</v>
      </c>
      <c r="I1692" s="158"/>
      <c r="L1692" s="155"/>
      <c r="M1692" s="159"/>
      <c r="T1692" s="160"/>
      <c r="AT1692" s="156" t="s">
        <v>197</v>
      </c>
      <c r="AU1692" s="156" t="s">
        <v>84</v>
      </c>
      <c r="AV1692" s="12" t="s">
        <v>80</v>
      </c>
      <c r="AW1692" s="12" t="s">
        <v>30</v>
      </c>
      <c r="AX1692" s="12" t="s">
        <v>73</v>
      </c>
      <c r="AY1692" s="156" t="s">
        <v>187</v>
      </c>
    </row>
    <row r="1693" spans="2:65" s="12" customFormat="1" ht="11.25">
      <c r="B1693" s="155"/>
      <c r="D1693" s="151" t="s">
        <v>197</v>
      </c>
      <c r="E1693" s="156" t="s">
        <v>1</v>
      </c>
      <c r="F1693" s="157" t="s">
        <v>400</v>
      </c>
      <c r="H1693" s="156" t="s">
        <v>1</v>
      </c>
      <c r="I1693" s="158"/>
      <c r="L1693" s="155"/>
      <c r="M1693" s="159"/>
      <c r="T1693" s="160"/>
      <c r="AT1693" s="156" t="s">
        <v>197</v>
      </c>
      <c r="AU1693" s="156" t="s">
        <v>84</v>
      </c>
      <c r="AV1693" s="12" t="s">
        <v>80</v>
      </c>
      <c r="AW1693" s="12" t="s">
        <v>30</v>
      </c>
      <c r="AX1693" s="12" t="s">
        <v>73</v>
      </c>
      <c r="AY1693" s="156" t="s">
        <v>187</v>
      </c>
    </row>
    <row r="1694" spans="2:65" s="13" customFormat="1" ht="11.25">
      <c r="B1694" s="161"/>
      <c r="D1694" s="151" t="s">
        <v>197</v>
      </c>
      <c r="E1694" s="162" t="s">
        <v>1</v>
      </c>
      <c r="F1694" s="163" t="s">
        <v>1211</v>
      </c>
      <c r="H1694" s="164">
        <v>1.8</v>
      </c>
      <c r="I1694" s="165"/>
      <c r="L1694" s="161"/>
      <c r="M1694" s="166"/>
      <c r="T1694" s="167"/>
      <c r="AT1694" s="162" t="s">
        <v>197</v>
      </c>
      <c r="AU1694" s="162" t="s">
        <v>84</v>
      </c>
      <c r="AV1694" s="13" t="s">
        <v>84</v>
      </c>
      <c r="AW1694" s="13" t="s">
        <v>30</v>
      </c>
      <c r="AX1694" s="13" t="s">
        <v>73</v>
      </c>
      <c r="AY1694" s="162" t="s">
        <v>187</v>
      </c>
    </row>
    <row r="1695" spans="2:65" s="13" customFormat="1" ht="11.25">
      <c r="B1695" s="161"/>
      <c r="D1695" s="151" t="s">
        <v>197</v>
      </c>
      <c r="E1695" s="162" t="s">
        <v>1</v>
      </c>
      <c r="F1695" s="163" t="s">
        <v>1659</v>
      </c>
      <c r="H1695" s="164">
        <v>0.68500000000000005</v>
      </c>
      <c r="I1695" s="165"/>
      <c r="L1695" s="161"/>
      <c r="M1695" s="166"/>
      <c r="T1695" s="167"/>
      <c r="AT1695" s="162" t="s">
        <v>197</v>
      </c>
      <c r="AU1695" s="162" t="s">
        <v>84</v>
      </c>
      <c r="AV1695" s="13" t="s">
        <v>84</v>
      </c>
      <c r="AW1695" s="13" t="s">
        <v>30</v>
      </c>
      <c r="AX1695" s="13" t="s">
        <v>73</v>
      </c>
      <c r="AY1695" s="162" t="s">
        <v>187</v>
      </c>
    </row>
    <row r="1696" spans="2:65" s="13" customFormat="1" ht="11.25">
      <c r="B1696" s="161"/>
      <c r="D1696" s="151" t="s">
        <v>197</v>
      </c>
      <c r="E1696" s="162" t="s">
        <v>1</v>
      </c>
      <c r="F1696" s="163" t="s">
        <v>1660</v>
      </c>
      <c r="H1696" s="164">
        <v>1.05</v>
      </c>
      <c r="I1696" s="165"/>
      <c r="L1696" s="161"/>
      <c r="M1696" s="166"/>
      <c r="T1696" s="167"/>
      <c r="AT1696" s="162" t="s">
        <v>197</v>
      </c>
      <c r="AU1696" s="162" t="s">
        <v>84</v>
      </c>
      <c r="AV1696" s="13" t="s">
        <v>84</v>
      </c>
      <c r="AW1696" s="13" t="s">
        <v>30</v>
      </c>
      <c r="AX1696" s="13" t="s">
        <v>73</v>
      </c>
      <c r="AY1696" s="162" t="s">
        <v>187</v>
      </c>
    </row>
    <row r="1697" spans="2:65" s="13" customFormat="1" ht="11.25">
      <c r="B1697" s="161"/>
      <c r="D1697" s="151" t="s">
        <v>197</v>
      </c>
      <c r="E1697" s="162" t="s">
        <v>1</v>
      </c>
      <c r="F1697" s="163" t="s">
        <v>1661</v>
      </c>
      <c r="H1697" s="164">
        <v>3.85</v>
      </c>
      <c r="I1697" s="165"/>
      <c r="L1697" s="161"/>
      <c r="M1697" s="166"/>
      <c r="T1697" s="167"/>
      <c r="AT1697" s="162" t="s">
        <v>197</v>
      </c>
      <c r="AU1697" s="162" t="s">
        <v>84</v>
      </c>
      <c r="AV1697" s="13" t="s">
        <v>84</v>
      </c>
      <c r="AW1697" s="13" t="s">
        <v>30</v>
      </c>
      <c r="AX1697" s="13" t="s">
        <v>73</v>
      </c>
      <c r="AY1697" s="162" t="s">
        <v>187</v>
      </c>
    </row>
    <row r="1698" spans="2:65" s="12" customFormat="1" ht="11.25">
      <c r="B1698" s="155"/>
      <c r="D1698" s="151" t="s">
        <v>197</v>
      </c>
      <c r="E1698" s="156" t="s">
        <v>1</v>
      </c>
      <c r="F1698" s="157" t="s">
        <v>307</v>
      </c>
      <c r="H1698" s="156" t="s">
        <v>1</v>
      </c>
      <c r="I1698" s="158"/>
      <c r="L1698" s="155"/>
      <c r="M1698" s="159"/>
      <c r="T1698" s="160"/>
      <c r="AT1698" s="156" t="s">
        <v>197</v>
      </c>
      <c r="AU1698" s="156" t="s">
        <v>84</v>
      </c>
      <c r="AV1698" s="12" t="s">
        <v>80</v>
      </c>
      <c r="AW1698" s="12" t="s">
        <v>30</v>
      </c>
      <c r="AX1698" s="12" t="s">
        <v>73</v>
      </c>
      <c r="AY1698" s="156" t="s">
        <v>187</v>
      </c>
    </row>
    <row r="1699" spans="2:65" s="13" customFormat="1" ht="11.25">
      <c r="B1699" s="161"/>
      <c r="D1699" s="151" t="s">
        <v>197</v>
      </c>
      <c r="E1699" s="162" t="s">
        <v>1</v>
      </c>
      <c r="F1699" s="163" t="s">
        <v>1662</v>
      </c>
      <c r="H1699" s="164">
        <v>4.2</v>
      </c>
      <c r="I1699" s="165"/>
      <c r="L1699" s="161"/>
      <c r="M1699" s="166"/>
      <c r="T1699" s="167"/>
      <c r="AT1699" s="162" t="s">
        <v>197</v>
      </c>
      <c r="AU1699" s="162" t="s">
        <v>84</v>
      </c>
      <c r="AV1699" s="13" t="s">
        <v>84</v>
      </c>
      <c r="AW1699" s="13" t="s">
        <v>30</v>
      </c>
      <c r="AX1699" s="13" t="s">
        <v>73</v>
      </c>
      <c r="AY1699" s="162" t="s">
        <v>187</v>
      </c>
    </row>
    <row r="1700" spans="2:65" s="13" customFormat="1" ht="11.25">
      <c r="B1700" s="161"/>
      <c r="D1700" s="151" t="s">
        <v>197</v>
      </c>
      <c r="E1700" s="162" t="s">
        <v>1</v>
      </c>
      <c r="F1700" s="163" t="s">
        <v>1663</v>
      </c>
      <c r="H1700" s="164">
        <v>5.4</v>
      </c>
      <c r="I1700" s="165"/>
      <c r="L1700" s="161"/>
      <c r="M1700" s="166"/>
      <c r="T1700" s="167"/>
      <c r="AT1700" s="162" t="s">
        <v>197</v>
      </c>
      <c r="AU1700" s="162" t="s">
        <v>84</v>
      </c>
      <c r="AV1700" s="13" t="s">
        <v>84</v>
      </c>
      <c r="AW1700" s="13" t="s">
        <v>30</v>
      </c>
      <c r="AX1700" s="13" t="s">
        <v>73</v>
      </c>
      <c r="AY1700" s="162" t="s">
        <v>187</v>
      </c>
    </row>
    <row r="1701" spans="2:65" s="13" customFormat="1" ht="11.25">
      <c r="B1701" s="161"/>
      <c r="D1701" s="151" t="s">
        <v>197</v>
      </c>
      <c r="E1701" s="162" t="s">
        <v>1</v>
      </c>
      <c r="F1701" s="163" t="s">
        <v>1664</v>
      </c>
      <c r="H1701" s="164">
        <v>1.2</v>
      </c>
      <c r="I1701" s="165"/>
      <c r="L1701" s="161"/>
      <c r="M1701" s="166"/>
      <c r="T1701" s="167"/>
      <c r="AT1701" s="162" t="s">
        <v>197</v>
      </c>
      <c r="AU1701" s="162" t="s">
        <v>84</v>
      </c>
      <c r="AV1701" s="13" t="s">
        <v>84</v>
      </c>
      <c r="AW1701" s="13" t="s">
        <v>30</v>
      </c>
      <c r="AX1701" s="13" t="s">
        <v>73</v>
      </c>
      <c r="AY1701" s="162" t="s">
        <v>187</v>
      </c>
    </row>
    <row r="1702" spans="2:65" s="13" customFormat="1" ht="11.25">
      <c r="B1702" s="161"/>
      <c r="D1702" s="151" t="s">
        <v>197</v>
      </c>
      <c r="E1702" s="162" t="s">
        <v>1</v>
      </c>
      <c r="F1702" s="163" t="s">
        <v>1665</v>
      </c>
      <c r="H1702" s="164">
        <v>1.6</v>
      </c>
      <c r="I1702" s="165"/>
      <c r="L1702" s="161"/>
      <c r="M1702" s="166"/>
      <c r="T1702" s="167"/>
      <c r="AT1702" s="162" t="s">
        <v>197</v>
      </c>
      <c r="AU1702" s="162" t="s">
        <v>84</v>
      </c>
      <c r="AV1702" s="13" t="s">
        <v>84</v>
      </c>
      <c r="AW1702" s="13" t="s">
        <v>30</v>
      </c>
      <c r="AX1702" s="13" t="s">
        <v>73</v>
      </c>
      <c r="AY1702" s="162" t="s">
        <v>187</v>
      </c>
    </row>
    <row r="1703" spans="2:65" s="12" customFormat="1" ht="11.25">
      <c r="B1703" s="155"/>
      <c r="D1703" s="151" t="s">
        <v>197</v>
      </c>
      <c r="E1703" s="156" t="s">
        <v>1</v>
      </c>
      <c r="F1703" s="157" t="s">
        <v>311</v>
      </c>
      <c r="H1703" s="156" t="s">
        <v>1</v>
      </c>
      <c r="I1703" s="158"/>
      <c r="L1703" s="155"/>
      <c r="M1703" s="159"/>
      <c r="T1703" s="160"/>
      <c r="AT1703" s="156" t="s">
        <v>197</v>
      </c>
      <c r="AU1703" s="156" t="s">
        <v>84</v>
      </c>
      <c r="AV1703" s="12" t="s">
        <v>80</v>
      </c>
      <c r="AW1703" s="12" t="s">
        <v>30</v>
      </c>
      <c r="AX1703" s="12" t="s">
        <v>73</v>
      </c>
      <c r="AY1703" s="156" t="s">
        <v>187</v>
      </c>
    </row>
    <row r="1704" spans="2:65" s="13" customFormat="1" ht="11.25">
      <c r="B1704" s="161"/>
      <c r="D1704" s="151" t="s">
        <v>197</v>
      </c>
      <c r="E1704" s="162" t="s">
        <v>1</v>
      </c>
      <c r="F1704" s="163" t="s">
        <v>1662</v>
      </c>
      <c r="H1704" s="164">
        <v>4.2</v>
      </c>
      <c r="I1704" s="165"/>
      <c r="L1704" s="161"/>
      <c r="M1704" s="166"/>
      <c r="T1704" s="167"/>
      <c r="AT1704" s="162" t="s">
        <v>197</v>
      </c>
      <c r="AU1704" s="162" t="s">
        <v>84</v>
      </c>
      <c r="AV1704" s="13" t="s">
        <v>84</v>
      </c>
      <c r="AW1704" s="13" t="s">
        <v>30</v>
      </c>
      <c r="AX1704" s="13" t="s">
        <v>73</v>
      </c>
      <c r="AY1704" s="162" t="s">
        <v>187</v>
      </c>
    </row>
    <row r="1705" spans="2:65" s="13" customFormat="1" ht="11.25">
      <c r="B1705" s="161"/>
      <c r="D1705" s="151" t="s">
        <v>197</v>
      </c>
      <c r="E1705" s="162" t="s">
        <v>1</v>
      </c>
      <c r="F1705" s="163" t="s">
        <v>1663</v>
      </c>
      <c r="H1705" s="164">
        <v>5.4</v>
      </c>
      <c r="I1705" s="165"/>
      <c r="L1705" s="161"/>
      <c r="M1705" s="166"/>
      <c r="T1705" s="167"/>
      <c r="AT1705" s="162" t="s">
        <v>197</v>
      </c>
      <c r="AU1705" s="162" t="s">
        <v>84</v>
      </c>
      <c r="AV1705" s="13" t="s">
        <v>84</v>
      </c>
      <c r="AW1705" s="13" t="s">
        <v>30</v>
      </c>
      <c r="AX1705" s="13" t="s">
        <v>73</v>
      </c>
      <c r="AY1705" s="162" t="s">
        <v>187</v>
      </c>
    </row>
    <row r="1706" spans="2:65" s="13" customFormat="1" ht="11.25">
      <c r="B1706" s="161"/>
      <c r="D1706" s="151" t="s">
        <v>197</v>
      </c>
      <c r="E1706" s="162" t="s">
        <v>1</v>
      </c>
      <c r="F1706" s="163" t="s">
        <v>1664</v>
      </c>
      <c r="H1706" s="164">
        <v>1.2</v>
      </c>
      <c r="I1706" s="165"/>
      <c r="L1706" s="161"/>
      <c r="M1706" s="166"/>
      <c r="T1706" s="167"/>
      <c r="AT1706" s="162" t="s">
        <v>197</v>
      </c>
      <c r="AU1706" s="162" t="s">
        <v>84</v>
      </c>
      <c r="AV1706" s="13" t="s">
        <v>84</v>
      </c>
      <c r="AW1706" s="13" t="s">
        <v>30</v>
      </c>
      <c r="AX1706" s="13" t="s">
        <v>73</v>
      </c>
      <c r="AY1706" s="162" t="s">
        <v>187</v>
      </c>
    </row>
    <row r="1707" spans="2:65" s="13" customFormat="1" ht="11.25">
      <c r="B1707" s="161"/>
      <c r="D1707" s="151" t="s">
        <v>197</v>
      </c>
      <c r="E1707" s="162" t="s">
        <v>1</v>
      </c>
      <c r="F1707" s="163" t="s">
        <v>1665</v>
      </c>
      <c r="H1707" s="164">
        <v>1.6</v>
      </c>
      <c r="I1707" s="165"/>
      <c r="L1707" s="161"/>
      <c r="M1707" s="166"/>
      <c r="T1707" s="167"/>
      <c r="AT1707" s="162" t="s">
        <v>197</v>
      </c>
      <c r="AU1707" s="162" t="s">
        <v>84</v>
      </c>
      <c r="AV1707" s="13" t="s">
        <v>84</v>
      </c>
      <c r="AW1707" s="13" t="s">
        <v>30</v>
      </c>
      <c r="AX1707" s="13" t="s">
        <v>73</v>
      </c>
      <c r="AY1707" s="162" t="s">
        <v>187</v>
      </c>
    </row>
    <row r="1708" spans="2:65" s="14" customFormat="1" ht="11.25">
      <c r="B1708" s="168"/>
      <c r="D1708" s="151" t="s">
        <v>197</v>
      </c>
      <c r="E1708" s="169" t="s">
        <v>1</v>
      </c>
      <c r="F1708" s="170" t="s">
        <v>202</v>
      </c>
      <c r="H1708" s="171">
        <v>32.184999999999995</v>
      </c>
      <c r="I1708" s="172"/>
      <c r="L1708" s="168"/>
      <c r="M1708" s="173"/>
      <c r="T1708" s="174"/>
      <c r="AT1708" s="169" t="s">
        <v>197</v>
      </c>
      <c r="AU1708" s="169" t="s">
        <v>84</v>
      </c>
      <c r="AV1708" s="14" t="s">
        <v>193</v>
      </c>
      <c r="AW1708" s="14" t="s">
        <v>30</v>
      </c>
      <c r="AX1708" s="14" t="s">
        <v>80</v>
      </c>
      <c r="AY1708" s="169" t="s">
        <v>187</v>
      </c>
    </row>
    <row r="1709" spans="2:65" s="1" customFormat="1" ht="24.2" customHeight="1">
      <c r="B1709" s="32"/>
      <c r="C1709" s="137" t="s">
        <v>1666</v>
      </c>
      <c r="D1709" s="137" t="s">
        <v>189</v>
      </c>
      <c r="E1709" s="138" t="s">
        <v>1667</v>
      </c>
      <c r="F1709" s="139" t="s">
        <v>1668</v>
      </c>
      <c r="G1709" s="140" t="s">
        <v>397</v>
      </c>
      <c r="H1709" s="141">
        <v>66</v>
      </c>
      <c r="I1709" s="142"/>
      <c r="J1709" s="143">
        <f>ROUND(I1709*H1709,2)</f>
        <v>0</v>
      </c>
      <c r="K1709" s="144"/>
      <c r="L1709" s="32"/>
      <c r="M1709" s="145" t="s">
        <v>1</v>
      </c>
      <c r="N1709" s="146" t="s">
        <v>39</v>
      </c>
      <c r="P1709" s="147">
        <f>O1709*H1709</f>
        <v>0</v>
      </c>
      <c r="Q1709" s="147">
        <v>0</v>
      </c>
      <c r="R1709" s="147">
        <f>Q1709*H1709</f>
        <v>0</v>
      </c>
      <c r="S1709" s="147">
        <v>0</v>
      </c>
      <c r="T1709" s="148">
        <f>S1709*H1709</f>
        <v>0</v>
      </c>
      <c r="AR1709" s="149" t="s">
        <v>287</v>
      </c>
      <c r="AT1709" s="149" t="s">
        <v>189</v>
      </c>
      <c r="AU1709" s="149" t="s">
        <v>84</v>
      </c>
      <c r="AY1709" s="17" t="s">
        <v>187</v>
      </c>
      <c r="BE1709" s="150">
        <f>IF(N1709="základní",J1709,0)</f>
        <v>0</v>
      </c>
      <c r="BF1709" s="150">
        <f>IF(N1709="snížená",J1709,0)</f>
        <v>0</v>
      </c>
      <c r="BG1709" s="150">
        <f>IF(N1709="zákl. přenesená",J1709,0)</f>
        <v>0</v>
      </c>
      <c r="BH1709" s="150">
        <f>IF(N1709="sníž. přenesená",J1709,0)</f>
        <v>0</v>
      </c>
      <c r="BI1709" s="150">
        <f>IF(N1709="nulová",J1709,0)</f>
        <v>0</v>
      </c>
      <c r="BJ1709" s="17" t="s">
        <v>84</v>
      </c>
      <c r="BK1709" s="150">
        <f>ROUND(I1709*H1709,2)</f>
        <v>0</v>
      </c>
      <c r="BL1709" s="17" t="s">
        <v>287</v>
      </c>
      <c r="BM1709" s="149" t="s">
        <v>3296</v>
      </c>
    </row>
    <row r="1710" spans="2:65" s="12" customFormat="1" ht="11.25">
      <c r="B1710" s="155"/>
      <c r="D1710" s="151" t="s">
        <v>197</v>
      </c>
      <c r="E1710" s="156" t="s">
        <v>1</v>
      </c>
      <c r="F1710" s="157" t="s">
        <v>379</v>
      </c>
      <c r="H1710" s="156" t="s">
        <v>1</v>
      </c>
      <c r="I1710" s="158"/>
      <c r="L1710" s="155"/>
      <c r="M1710" s="159"/>
      <c r="T1710" s="160"/>
      <c r="AT1710" s="156" t="s">
        <v>197</v>
      </c>
      <c r="AU1710" s="156" t="s">
        <v>84</v>
      </c>
      <c r="AV1710" s="12" t="s">
        <v>80</v>
      </c>
      <c r="AW1710" s="12" t="s">
        <v>30</v>
      </c>
      <c r="AX1710" s="12" t="s">
        <v>73</v>
      </c>
      <c r="AY1710" s="156" t="s">
        <v>187</v>
      </c>
    </row>
    <row r="1711" spans="2:65" s="12" customFormat="1" ht="11.25">
      <c r="B1711" s="155"/>
      <c r="D1711" s="151" t="s">
        <v>197</v>
      </c>
      <c r="E1711" s="156" t="s">
        <v>1</v>
      </c>
      <c r="F1711" s="157" t="s">
        <v>632</v>
      </c>
      <c r="H1711" s="156" t="s">
        <v>1</v>
      </c>
      <c r="I1711" s="158"/>
      <c r="L1711" s="155"/>
      <c r="M1711" s="159"/>
      <c r="T1711" s="160"/>
      <c r="AT1711" s="156" t="s">
        <v>197</v>
      </c>
      <c r="AU1711" s="156" t="s">
        <v>84</v>
      </c>
      <c r="AV1711" s="12" t="s">
        <v>80</v>
      </c>
      <c r="AW1711" s="12" t="s">
        <v>30</v>
      </c>
      <c r="AX1711" s="12" t="s">
        <v>73</v>
      </c>
      <c r="AY1711" s="156" t="s">
        <v>187</v>
      </c>
    </row>
    <row r="1712" spans="2:65" s="13" customFormat="1" ht="11.25">
      <c r="B1712" s="161"/>
      <c r="D1712" s="151" t="s">
        <v>197</v>
      </c>
      <c r="E1712" s="162" t="s">
        <v>1</v>
      </c>
      <c r="F1712" s="163" t="s">
        <v>1653</v>
      </c>
      <c r="H1712" s="164">
        <v>46</v>
      </c>
      <c r="I1712" s="165"/>
      <c r="L1712" s="161"/>
      <c r="M1712" s="166"/>
      <c r="T1712" s="167"/>
      <c r="AT1712" s="162" t="s">
        <v>197</v>
      </c>
      <c r="AU1712" s="162" t="s">
        <v>84</v>
      </c>
      <c r="AV1712" s="13" t="s">
        <v>84</v>
      </c>
      <c r="AW1712" s="13" t="s">
        <v>30</v>
      </c>
      <c r="AX1712" s="13" t="s">
        <v>73</v>
      </c>
      <c r="AY1712" s="162" t="s">
        <v>187</v>
      </c>
    </row>
    <row r="1713" spans="2:65" s="13" customFormat="1" ht="11.25">
      <c r="B1713" s="161"/>
      <c r="D1713" s="151" t="s">
        <v>197</v>
      </c>
      <c r="E1713" s="162" t="s">
        <v>1</v>
      </c>
      <c r="F1713" s="163" t="s">
        <v>1654</v>
      </c>
      <c r="H1713" s="164">
        <v>20</v>
      </c>
      <c r="I1713" s="165"/>
      <c r="L1713" s="161"/>
      <c r="M1713" s="166"/>
      <c r="T1713" s="167"/>
      <c r="AT1713" s="162" t="s">
        <v>197</v>
      </c>
      <c r="AU1713" s="162" t="s">
        <v>84</v>
      </c>
      <c r="AV1713" s="13" t="s">
        <v>84</v>
      </c>
      <c r="AW1713" s="13" t="s">
        <v>30</v>
      </c>
      <c r="AX1713" s="13" t="s">
        <v>73</v>
      </c>
      <c r="AY1713" s="162" t="s">
        <v>187</v>
      </c>
    </row>
    <row r="1714" spans="2:65" s="14" customFormat="1" ht="11.25">
      <c r="B1714" s="168"/>
      <c r="D1714" s="151" t="s">
        <v>197</v>
      </c>
      <c r="E1714" s="169" t="s">
        <v>1</v>
      </c>
      <c r="F1714" s="170" t="s">
        <v>202</v>
      </c>
      <c r="H1714" s="171">
        <v>66</v>
      </c>
      <c r="I1714" s="172"/>
      <c r="L1714" s="168"/>
      <c r="M1714" s="173"/>
      <c r="T1714" s="174"/>
      <c r="AT1714" s="169" t="s">
        <v>197</v>
      </c>
      <c r="AU1714" s="169" t="s">
        <v>84</v>
      </c>
      <c r="AV1714" s="14" t="s">
        <v>193</v>
      </c>
      <c r="AW1714" s="14" t="s">
        <v>30</v>
      </c>
      <c r="AX1714" s="14" t="s">
        <v>80</v>
      </c>
      <c r="AY1714" s="169" t="s">
        <v>187</v>
      </c>
    </row>
    <row r="1715" spans="2:65" s="1" customFormat="1" ht="16.5" customHeight="1">
      <c r="B1715" s="32"/>
      <c r="C1715" s="137" t="s">
        <v>1670</v>
      </c>
      <c r="D1715" s="137" t="s">
        <v>189</v>
      </c>
      <c r="E1715" s="138" t="s">
        <v>1671</v>
      </c>
      <c r="F1715" s="139" t="s">
        <v>1672</v>
      </c>
      <c r="G1715" s="140" t="s">
        <v>397</v>
      </c>
      <c r="H1715" s="141">
        <v>59.06</v>
      </c>
      <c r="I1715" s="142"/>
      <c r="J1715" s="143">
        <f>ROUND(I1715*H1715,2)</f>
        <v>0</v>
      </c>
      <c r="K1715" s="144"/>
      <c r="L1715" s="32"/>
      <c r="M1715" s="145" t="s">
        <v>1</v>
      </c>
      <c r="N1715" s="146" t="s">
        <v>39</v>
      </c>
      <c r="P1715" s="147">
        <f>O1715*H1715</f>
        <v>0</v>
      </c>
      <c r="Q1715" s="147">
        <v>0</v>
      </c>
      <c r="R1715" s="147">
        <f>Q1715*H1715</f>
        <v>0</v>
      </c>
      <c r="S1715" s="147">
        <v>0</v>
      </c>
      <c r="T1715" s="148">
        <f>S1715*H1715</f>
        <v>0</v>
      </c>
      <c r="AR1715" s="149" t="s">
        <v>287</v>
      </c>
      <c r="AT1715" s="149" t="s">
        <v>189</v>
      </c>
      <c r="AU1715" s="149" t="s">
        <v>84</v>
      </c>
      <c r="AY1715" s="17" t="s">
        <v>187</v>
      </c>
      <c r="BE1715" s="150">
        <f>IF(N1715="základní",J1715,0)</f>
        <v>0</v>
      </c>
      <c r="BF1715" s="150">
        <f>IF(N1715="snížená",J1715,0)</f>
        <v>0</v>
      </c>
      <c r="BG1715" s="150">
        <f>IF(N1715="zákl. přenesená",J1715,0)</f>
        <v>0</v>
      </c>
      <c r="BH1715" s="150">
        <f>IF(N1715="sníž. přenesená",J1715,0)</f>
        <v>0</v>
      </c>
      <c r="BI1715" s="150">
        <f>IF(N1715="nulová",J1715,0)</f>
        <v>0</v>
      </c>
      <c r="BJ1715" s="17" t="s">
        <v>84</v>
      </c>
      <c r="BK1715" s="150">
        <f>ROUND(I1715*H1715,2)</f>
        <v>0</v>
      </c>
      <c r="BL1715" s="17" t="s">
        <v>287</v>
      </c>
      <c r="BM1715" s="149" t="s">
        <v>3297</v>
      </c>
    </row>
    <row r="1716" spans="2:65" s="12" customFormat="1" ht="11.25">
      <c r="B1716" s="155"/>
      <c r="D1716" s="151" t="s">
        <v>197</v>
      </c>
      <c r="E1716" s="156" t="s">
        <v>1</v>
      </c>
      <c r="F1716" s="157" t="s">
        <v>379</v>
      </c>
      <c r="H1716" s="156" t="s">
        <v>1</v>
      </c>
      <c r="I1716" s="158"/>
      <c r="L1716" s="155"/>
      <c r="M1716" s="159"/>
      <c r="T1716" s="160"/>
      <c r="AT1716" s="156" t="s">
        <v>197</v>
      </c>
      <c r="AU1716" s="156" t="s">
        <v>84</v>
      </c>
      <c r="AV1716" s="12" t="s">
        <v>80</v>
      </c>
      <c r="AW1716" s="12" t="s">
        <v>30</v>
      </c>
      <c r="AX1716" s="12" t="s">
        <v>73</v>
      </c>
      <c r="AY1716" s="156" t="s">
        <v>187</v>
      </c>
    </row>
    <row r="1717" spans="2:65" s="12" customFormat="1" ht="11.25">
      <c r="B1717" s="155"/>
      <c r="D1717" s="151" t="s">
        <v>197</v>
      </c>
      <c r="E1717" s="156" t="s">
        <v>1</v>
      </c>
      <c r="F1717" s="157" t="s">
        <v>632</v>
      </c>
      <c r="H1717" s="156" t="s">
        <v>1</v>
      </c>
      <c r="I1717" s="158"/>
      <c r="L1717" s="155"/>
      <c r="M1717" s="159"/>
      <c r="T1717" s="160"/>
      <c r="AT1717" s="156" t="s">
        <v>197</v>
      </c>
      <c r="AU1717" s="156" t="s">
        <v>84</v>
      </c>
      <c r="AV1717" s="12" t="s">
        <v>80</v>
      </c>
      <c r="AW1717" s="12" t="s">
        <v>30</v>
      </c>
      <c r="AX1717" s="12" t="s">
        <v>73</v>
      </c>
      <c r="AY1717" s="156" t="s">
        <v>187</v>
      </c>
    </row>
    <row r="1718" spans="2:65" s="13" customFormat="1" ht="11.25">
      <c r="B1718" s="161"/>
      <c r="D1718" s="151" t="s">
        <v>197</v>
      </c>
      <c r="E1718" s="162" t="s">
        <v>1</v>
      </c>
      <c r="F1718" s="163" t="s">
        <v>1674</v>
      </c>
      <c r="H1718" s="164">
        <v>41.58</v>
      </c>
      <c r="I1718" s="165"/>
      <c r="L1718" s="161"/>
      <c r="M1718" s="166"/>
      <c r="T1718" s="167"/>
      <c r="AT1718" s="162" t="s">
        <v>197</v>
      </c>
      <c r="AU1718" s="162" t="s">
        <v>84</v>
      </c>
      <c r="AV1718" s="13" t="s">
        <v>84</v>
      </c>
      <c r="AW1718" s="13" t="s">
        <v>30</v>
      </c>
      <c r="AX1718" s="13" t="s">
        <v>73</v>
      </c>
      <c r="AY1718" s="162" t="s">
        <v>187</v>
      </c>
    </row>
    <row r="1719" spans="2:65" s="13" customFormat="1" ht="11.25">
      <c r="B1719" s="161"/>
      <c r="D1719" s="151" t="s">
        <v>197</v>
      </c>
      <c r="E1719" s="162" t="s">
        <v>1</v>
      </c>
      <c r="F1719" s="163" t="s">
        <v>1675</v>
      </c>
      <c r="H1719" s="164">
        <v>17.48</v>
      </c>
      <c r="I1719" s="165"/>
      <c r="L1719" s="161"/>
      <c r="M1719" s="166"/>
      <c r="T1719" s="167"/>
      <c r="AT1719" s="162" t="s">
        <v>197</v>
      </c>
      <c r="AU1719" s="162" t="s">
        <v>84</v>
      </c>
      <c r="AV1719" s="13" t="s">
        <v>84</v>
      </c>
      <c r="AW1719" s="13" t="s">
        <v>30</v>
      </c>
      <c r="AX1719" s="13" t="s">
        <v>73</v>
      </c>
      <c r="AY1719" s="162" t="s">
        <v>187</v>
      </c>
    </row>
    <row r="1720" spans="2:65" s="14" customFormat="1" ht="11.25">
      <c r="B1720" s="168"/>
      <c r="D1720" s="151" t="s">
        <v>197</v>
      </c>
      <c r="E1720" s="169" t="s">
        <v>1</v>
      </c>
      <c r="F1720" s="170" t="s">
        <v>202</v>
      </c>
      <c r="H1720" s="171">
        <v>59.06</v>
      </c>
      <c r="I1720" s="172"/>
      <c r="L1720" s="168"/>
      <c r="M1720" s="173"/>
      <c r="T1720" s="174"/>
      <c r="AT1720" s="169" t="s">
        <v>197</v>
      </c>
      <c r="AU1720" s="169" t="s">
        <v>84</v>
      </c>
      <c r="AV1720" s="14" t="s">
        <v>193</v>
      </c>
      <c r="AW1720" s="14" t="s">
        <v>30</v>
      </c>
      <c r="AX1720" s="14" t="s">
        <v>80</v>
      </c>
      <c r="AY1720" s="169" t="s">
        <v>187</v>
      </c>
    </row>
    <row r="1721" spans="2:65" s="1" customFormat="1" ht="24.2" customHeight="1">
      <c r="B1721" s="32"/>
      <c r="C1721" s="137" t="s">
        <v>1676</v>
      </c>
      <c r="D1721" s="137" t="s">
        <v>189</v>
      </c>
      <c r="E1721" s="138" t="s">
        <v>1677</v>
      </c>
      <c r="F1721" s="139" t="s">
        <v>1678</v>
      </c>
      <c r="G1721" s="140" t="s">
        <v>397</v>
      </c>
      <c r="H1721" s="141">
        <v>100</v>
      </c>
      <c r="I1721" s="142"/>
      <c r="J1721" s="143">
        <f>ROUND(I1721*H1721,2)</f>
        <v>0</v>
      </c>
      <c r="K1721" s="144"/>
      <c r="L1721" s="32"/>
      <c r="M1721" s="145" t="s">
        <v>1</v>
      </c>
      <c r="N1721" s="146" t="s">
        <v>39</v>
      </c>
      <c r="P1721" s="147">
        <f>O1721*H1721</f>
        <v>0</v>
      </c>
      <c r="Q1721" s="147">
        <v>0</v>
      </c>
      <c r="R1721" s="147">
        <f>Q1721*H1721</f>
        <v>0</v>
      </c>
      <c r="S1721" s="147">
        <v>0</v>
      </c>
      <c r="T1721" s="148">
        <f>S1721*H1721</f>
        <v>0</v>
      </c>
      <c r="AR1721" s="149" t="s">
        <v>287</v>
      </c>
      <c r="AT1721" s="149" t="s">
        <v>189</v>
      </c>
      <c r="AU1721" s="149" t="s">
        <v>84</v>
      </c>
      <c r="AY1721" s="17" t="s">
        <v>187</v>
      </c>
      <c r="BE1721" s="150">
        <f>IF(N1721="základní",J1721,0)</f>
        <v>0</v>
      </c>
      <c r="BF1721" s="150">
        <f>IF(N1721="snížená",J1721,0)</f>
        <v>0</v>
      </c>
      <c r="BG1721" s="150">
        <f>IF(N1721="zákl. přenesená",J1721,0)</f>
        <v>0</v>
      </c>
      <c r="BH1721" s="150">
        <f>IF(N1721="sníž. přenesená",J1721,0)</f>
        <v>0</v>
      </c>
      <c r="BI1721" s="150">
        <f>IF(N1721="nulová",J1721,0)</f>
        <v>0</v>
      </c>
      <c r="BJ1721" s="17" t="s">
        <v>84</v>
      </c>
      <c r="BK1721" s="150">
        <f>ROUND(I1721*H1721,2)</f>
        <v>0</v>
      </c>
      <c r="BL1721" s="17" t="s">
        <v>287</v>
      </c>
      <c r="BM1721" s="149" t="s">
        <v>3298</v>
      </c>
    </row>
    <row r="1722" spans="2:65" s="1" customFormat="1" ht="29.25">
      <c r="B1722" s="32"/>
      <c r="D1722" s="151" t="s">
        <v>195</v>
      </c>
      <c r="F1722" s="152" t="s">
        <v>1680</v>
      </c>
      <c r="I1722" s="153"/>
      <c r="L1722" s="32"/>
      <c r="M1722" s="154"/>
      <c r="T1722" s="56"/>
      <c r="AT1722" s="17" t="s">
        <v>195</v>
      </c>
      <c r="AU1722" s="17" t="s">
        <v>84</v>
      </c>
    </row>
    <row r="1723" spans="2:65" s="1" customFormat="1" ht="24.2" customHeight="1">
      <c r="B1723" s="32"/>
      <c r="C1723" s="137" t="s">
        <v>1681</v>
      </c>
      <c r="D1723" s="137" t="s">
        <v>189</v>
      </c>
      <c r="E1723" s="138" t="s">
        <v>1682</v>
      </c>
      <c r="F1723" s="139" t="s">
        <v>1683</v>
      </c>
      <c r="G1723" s="140" t="s">
        <v>245</v>
      </c>
      <c r="H1723" s="141">
        <v>341</v>
      </c>
      <c r="I1723" s="142"/>
      <c r="J1723" s="143">
        <f>ROUND(I1723*H1723,2)</f>
        <v>0</v>
      </c>
      <c r="K1723" s="144"/>
      <c r="L1723" s="32"/>
      <c r="M1723" s="145" t="s">
        <v>1</v>
      </c>
      <c r="N1723" s="146" t="s">
        <v>39</v>
      </c>
      <c r="P1723" s="147">
        <f>O1723*H1723</f>
        <v>0</v>
      </c>
      <c r="Q1723" s="147">
        <v>0</v>
      </c>
      <c r="R1723" s="147">
        <f>Q1723*H1723</f>
        <v>0</v>
      </c>
      <c r="S1723" s="147">
        <v>0</v>
      </c>
      <c r="T1723" s="148">
        <f>S1723*H1723</f>
        <v>0</v>
      </c>
      <c r="AR1723" s="149" t="s">
        <v>287</v>
      </c>
      <c r="AT1723" s="149" t="s">
        <v>189</v>
      </c>
      <c r="AU1723" s="149" t="s">
        <v>84</v>
      </c>
      <c r="AY1723" s="17" t="s">
        <v>187</v>
      </c>
      <c r="BE1723" s="150">
        <f>IF(N1723="základní",J1723,0)</f>
        <v>0</v>
      </c>
      <c r="BF1723" s="150">
        <f>IF(N1723="snížená",J1723,0)</f>
        <v>0</v>
      </c>
      <c r="BG1723" s="150">
        <f>IF(N1723="zákl. přenesená",J1723,0)</f>
        <v>0</v>
      </c>
      <c r="BH1723" s="150">
        <f>IF(N1723="sníž. přenesená",J1723,0)</f>
        <v>0</v>
      </c>
      <c r="BI1723" s="150">
        <f>IF(N1723="nulová",J1723,0)</f>
        <v>0</v>
      </c>
      <c r="BJ1723" s="17" t="s">
        <v>84</v>
      </c>
      <c r="BK1723" s="150">
        <f>ROUND(I1723*H1723,2)</f>
        <v>0</v>
      </c>
      <c r="BL1723" s="17" t="s">
        <v>287</v>
      </c>
      <c r="BM1723" s="149" t="s">
        <v>3299</v>
      </c>
    </row>
    <row r="1724" spans="2:65" s="12" customFormat="1" ht="11.25">
      <c r="B1724" s="155"/>
      <c r="D1724" s="151" t="s">
        <v>197</v>
      </c>
      <c r="E1724" s="156" t="s">
        <v>1</v>
      </c>
      <c r="F1724" s="157" t="s">
        <v>207</v>
      </c>
      <c r="H1724" s="156" t="s">
        <v>1</v>
      </c>
      <c r="I1724" s="158"/>
      <c r="L1724" s="155"/>
      <c r="M1724" s="159"/>
      <c r="T1724" s="160"/>
      <c r="AT1724" s="156" t="s">
        <v>197</v>
      </c>
      <c r="AU1724" s="156" t="s">
        <v>84</v>
      </c>
      <c r="AV1724" s="12" t="s">
        <v>80</v>
      </c>
      <c r="AW1724" s="12" t="s">
        <v>30</v>
      </c>
      <c r="AX1724" s="12" t="s">
        <v>73</v>
      </c>
      <c r="AY1724" s="156" t="s">
        <v>187</v>
      </c>
    </row>
    <row r="1725" spans="2:65" s="12" customFormat="1" ht="11.25">
      <c r="B1725" s="155"/>
      <c r="D1725" s="151" t="s">
        <v>197</v>
      </c>
      <c r="E1725" s="156" t="s">
        <v>1</v>
      </c>
      <c r="F1725" s="157" t="s">
        <v>1438</v>
      </c>
      <c r="H1725" s="156" t="s">
        <v>1</v>
      </c>
      <c r="I1725" s="158"/>
      <c r="L1725" s="155"/>
      <c r="M1725" s="159"/>
      <c r="T1725" s="160"/>
      <c r="AT1725" s="156" t="s">
        <v>197</v>
      </c>
      <c r="AU1725" s="156" t="s">
        <v>84</v>
      </c>
      <c r="AV1725" s="12" t="s">
        <v>80</v>
      </c>
      <c r="AW1725" s="12" t="s">
        <v>30</v>
      </c>
      <c r="AX1725" s="12" t="s">
        <v>73</v>
      </c>
      <c r="AY1725" s="156" t="s">
        <v>187</v>
      </c>
    </row>
    <row r="1726" spans="2:65" s="13" customFormat="1" ht="11.25">
      <c r="B1726" s="161"/>
      <c r="D1726" s="151" t="s">
        <v>197</v>
      </c>
      <c r="E1726" s="162" t="s">
        <v>1</v>
      </c>
      <c r="F1726" s="163" t="s">
        <v>1439</v>
      </c>
      <c r="H1726" s="164">
        <v>292</v>
      </c>
      <c r="I1726" s="165"/>
      <c r="L1726" s="161"/>
      <c r="M1726" s="166"/>
      <c r="T1726" s="167"/>
      <c r="AT1726" s="162" t="s">
        <v>197</v>
      </c>
      <c r="AU1726" s="162" t="s">
        <v>84</v>
      </c>
      <c r="AV1726" s="13" t="s">
        <v>84</v>
      </c>
      <c r="AW1726" s="13" t="s">
        <v>30</v>
      </c>
      <c r="AX1726" s="13" t="s">
        <v>73</v>
      </c>
      <c r="AY1726" s="162" t="s">
        <v>187</v>
      </c>
    </row>
    <row r="1727" spans="2:65" s="12" customFormat="1" ht="11.25">
      <c r="B1727" s="155"/>
      <c r="D1727" s="151" t="s">
        <v>197</v>
      </c>
      <c r="E1727" s="156" t="s">
        <v>1</v>
      </c>
      <c r="F1727" s="157" t="s">
        <v>1440</v>
      </c>
      <c r="H1727" s="156" t="s">
        <v>1</v>
      </c>
      <c r="I1727" s="158"/>
      <c r="L1727" s="155"/>
      <c r="M1727" s="159"/>
      <c r="T1727" s="160"/>
      <c r="AT1727" s="156" t="s">
        <v>197</v>
      </c>
      <c r="AU1727" s="156" t="s">
        <v>84</v>
      </c>
      <c r="AV1727" s="12" t="s">
        <v>80</v>
      </c>
      <c r="AW1727" s="12" t="s">
        <v>30</v>
      </c>
      <c r="AX1727" s="12" t="s">
        <v>73</v>
      </c>
      <c r="AY1727" s="156" t="s">
        <v>187</v>
      </c>
    </row>
    <row r="1728" spans="2:65" s="13" customFormat="1" ht="11.25">
      <c r="B1728" s="161"/>
      <c r="D1728" s="151" t="s">
        <v>197</v>
      </c>
      <c r="E1728" s="162" t="s">
        <v>1</v>
      </c>
      <c r="F1728" s="163" t="s">
        <v>1441</v>
      </c>
      <c r="H1728" s="164">
        <v>19</v>
      </c>
      <c r="I1728" s="165"/>
      <c r="L1728" s="161"/>
      <c r="M1728" s="166"/>
      <c r="T1728" s="167"/>
      <c r="AT1728" s="162" t="s">
        <v>197</v>
      </c>
      <c r="AU1728" s="162" t="s">
        <v>84</v>
      </c>
      <c r="AV1728" s="13" t="s">
        <v>84</v>
      </c>
      <c r="AW1728" s="13" t="s">
        <v>30</v>
      </c>
      <c r="AX1728" s="13" t="s">
        <v>73</v>
      </c>
      <c r="AY1728" s="162" t="s">
        <v>187</v>
      </c>
    </row>
    <row r="1729" spans="2:65" s="12" customFormat="1" ht="11.25">
      <c r="B1729" s="155"/>
      <c r="D1729" s="151" t="s">
        <v>197</v>
      </c>
      <c r="E1729" s="156" t="s">
        <v>1</v>
      </c>
      <c r="F1729" s="157" t="s">
        <v>1442</v>
      </c>
      <c r="H1729" s="156" t="s">
        <v>1</v>
      </c>
      <c r="I1729" s="158"/>
      <c r="L1729" s="155"/>
      <c r="M1729" s="159"/>
      <c r="T1729" s="160"/>
      <c r="AT1729" s="156" t="s">
        <v>197</v>
      </c>
      <c r="AU1729" s="156" t="s">
        <v>84</v>
      </c>
      <c r="AV1729" s="12" t="s">
        <v>80</v>
      </c>
      <c r="AW1729" s="12" t="s">
        <v>30</v>
      </c>
      <c r="AX1729" s="12" t="s">
        <v>73</v>
      </c>
      <c r="AY1729" s="156" t="s">
        <v>187</v>
      </c>
    </row>
    <row r="1730" spans="2:65" s="13" customFormat="1" ht="11.25">
      <c r="B1730" s="161"/>
      <c r="D1730" s="151" t="s">
        <v>197</v>
      </c>
      <c r="E1730" s="162" t="s">
        <v>1</v>
      </c>
      <c r="F1730" s="163" t="s">
        <v>1443</v>
      </c>
      <c r="H1730" s="164">
        <v>30</v>
      </c>
      <c r="I1730" s="165"/>
      <c r="L1730" s="161"/>
      <c r="M1730" s="166"/>
      <c r="T1730" s="167"/>
      <c r="AT1730" s="162" t="s">
        <v>197</v>
      </c>
      <c r="AU1730" s="162" t="s">
        <v>84</v>
      </c>
      <c r="AV1730" s="13" t="s">
        <v>84</v>
      </c>
      <c r="AW1730" s="13" t="s">
        <v>30</v>
      </c>
      <c r="AX1730" s="13" t="s">
        <v>73</v>
      </c>
      <c r="AY1730" s="162" t="s">
        <v>187</v>
      </c>
    </row>
    <row r="1731" spans="2:65" s="14" customFormat="1" ht="11.25">
      <c r="B1731" s="168"/>
      <c r="D1731" s="151" t="s">
        <v>197</v>
      </c>
      <c r="E1731" s="169" t="s">
        <v>1</v>
      </c>
      <c r="F1731" s="170" t="s">
        <v>202</v>
      </c>
      <c r="H1731" s="171">
        <v>341</v>
      </c>
      <c r="I1731" s="172"/>
      <c r="L1731" s="168"/>
      <c r="M1731" s="173"/>
      <c r="T1731" s="174"/>
      <c r="AT1731" s="169" t="s">
        <v>197</v>
      </c>
      <c r="AU1731" s="169" t="s">
        <v>84</v>
      </c>
      <c r="AV1731" s="14" t="s">
        <v>193</v>
      </c>
      <c r="AW1731" s="14" t="s">
        <v>30</v>
      </c>
      <c r="AX1731" s="14" t="s">
        <v>80</v>
      </c>
      <c r="AY1731" s="169" t="s">
        <v>187</v>
      </c>
    </row>
    <row r="1732" spans="2:65" s="1" customFormat="1" ht="37.9" customHeight="1">
      <c r="B1732" s="32"/>
      <c r="C1732" s="137" t="s">
        <v>1685</v>
      </c>
      <c r="D1732" s="137" t="s">
        <v>189</v>
      </c>
      <c r="E1732" s="138" t="s">
        <v>1686</v>
      </c>
      <c r="F1732" s="139" t="s">
        <v>1687</v>
      </c>
      <c r="G1732" s="140" t="s">
        <v>245</v>
      </c>
      <c r="H1732" s="141">
        <v>341</v>
      </c>
      <c r="I1732" s="142"/>
      <c r="J1732" s="143">
        <f>ROUND(I1732*H1732,2)</f>
        <v>0</v>
      </c>
      <c r="K1732" s="144"/>
      <c r="L1732" s="32"/>
      <c r="M1732" s="145" t="s">
        <v>1</v>
      </c>
      <c r="N1732" s="146" t="s">
        <v>39</v>
      </c>
      <c r="P1732" s="147">
        <f>O1732*H1732</f>
        <v>0</v>
      </c>
      <c r="Q1732" s="147">
        <v>0</v>
      </c>
      <c r="R1732" s="147">
        <f>Q1732*H1732</f>
        <v>0</v>
      </c>
      <c r="S1732" s="147">
        <v>0</v>
      </c>
      <c r="T1732" s="148">
        <f>S1732*H1732</f>
        <v>0</v>
      </c>
      <c r="AR1732" s="149" t="s">
        <v>287</v>
      </c>
      <c r="AT1732" s="149" t="s">
        <v>189</v>
      </c>
      <c r="AU1732" s="149" t="s">
        <v>84</v>
      </c>
      <c r="AY1732" s="17" t="s">
        <v>187</v>
      </c>
      <c r="BE1732" s="150">
        <f>IF(N1732="základní",J1732,0)</f>
        <v>0</v>
      </c>
      <c r="BF1732" s="150">
        <f>IF(N1732="snížená",J1732,0)</f>
        <v>0</v>
      </c>
      <c r="BG1732" s="150">
        <f>IF(N1732="zákl. přenesená",J1732,0)</f>
        <v>0</v>
      </c>
      <c r="BH1732" s="150">
        <f>IF(N1732="sníž. přenesená",J1732,0)</f>
        <v>0</v>
      </c>
      <c r="BI1732" s="150">
        <f>IF(N1732="nulová",J1732,0)</f>
        <v>0</v>
      </c>
      <c r="BJ1732" s="17" t="s">
        <v>84</v>
      </c>
      <c r="BK1732" s="150">
        <f>ROUND(I1732*H1732,2)</f>
        <v>0</v>
      </c>
      <c r="BL1732" s="17" t="s">
        <v>287</v>
      </c>
      <c r="BM1732" s="149" t="s">
        <v>3300</v>
      </c>
    </row>
    <row r="1733" spans="2:65" s="12" customFormat="1" ht="11.25">
      <c r="B1733" s="155"/>
      <c r="D1733" s="151" t="s">
        <v>197</v>
      </c>
      <c r="E1733" s="156" t="s">
        <v>1</v>
      </c>
      <c r="F1733" s="157" t="s">
        <v>207</v>
      </c>
      <c r="H1733" s="156" t="s">
        <v>1</v>
      </c>
      <c r="I1733" s="158"/>
      <c r="L1733" s="155"/>
      <c r="M1733" s="159"/>
      <c r="T1733" s="160"/>
      <c r="AT1733" s="156" t="s">
        <v>197</v>
      </c>
      <c r="AU1733" s="156" t="s">
        <v>84</v>
      </c>
      <c r="AV1733" s="12" t="s">
        <v>80</v>
      </c>
      <c r="AW1733" s="12" t="s">
        <v>30</v>
      </c>
      <c r="AX1733" s="12" t="s">
        <v>73</v>
      </c>
      <c r="AY1733" s="156" t="s">
        <v>187</v>
      </c>
    </row>
    <row r="1734" spans="2:65" s="12" customFormat="1" ht="11.25">
      <c r="B1734" s="155"/>
      <c r="D1734" s="151" t="s">
        <v>197</v>
      </c>
      <c r="E1734" s="156" t="s">
        <v>1</v>
      </c>
      <c r="F1734" s="157" t="s">
        <v>1438</v>
      </c>
      <c r="H1734" s="156" t="s">
        <v>1</v>
      </c>
      <c r="I1734" s="158"/>
      <c r="L1734" s="155"/>
      <c r="M1734" s="159"/>
      <c r="T1734" s="160"/>
      <c r="AT1734" s="156" t="s">
        <v>197</v>
      </c>
      <c r="AU1734" s="156" t="s">
        <v>84</v>
      </c>
      <c r="AV1734" s="12" t="s">
        <v>80</v>
      </c>
      <c r="AW1734" s="12" t="s">
        <v>30</v>
      </c>
      <c r="AX1734" s="12" t="s">
        <v>73</v>
      </c>
      <c r="AY1734" s="156" t="s">
        <v>187</v>
      </c>
    </row>
    <row r="1735" spans="2:65" s="13" customFormat="1" ht="11.25">
      <c r="B1735" s="161"/>
      <c r="D1735" s="151" t="s">
        <v>197</v>
      </c>
      <c r="E1735" s="162" t="s">
        <v>1</v>
      </c>
      <c r="F1735" s="163" t="s">
        <v>1439</v>
      </c>
      <c r="H1735" s="164">
        <v>292</v>
      </c>
      <c r="I1735" s="165"/>
      <c r="L1735" s="161"/>
      <c r="M1735" s="166"/>
      <c r="T1735" s="167"/>
      <c r="AT1735" s="162" t="s">
        <v>197</v>
      </c>
      <c r="AU1735" s="162" t="s">
        <v>84</v>
      </c>
      <c r="AV1735" s="13" t="s">
        <v>84</v>
      </c>
      <c r="AW1735" s="13" t="s">
        <v>30</v>
      </c>
      <c r="AX1735" s="13" t="s">
        <v>73</v>
      </c>
      <c r="AY1735" s="162" t="s">
        <v>187</v>
      </c>
    </row>
    <row r="1736" spans="2:65" s="12" customFormat="1" ht="11.25">
      <c r="B1736" s="155"/>
      <c r="D1736" s="151" t="s">
        <v>197</v>
      </c>
      <c r="E1736" s="156" t="s">
        <v>1</v>
      </c>
      <c r="F1736" s="157" t="s">
        <v>1440</v>
      </c>
      <c r="H1736" s="156" t="s">
        <v>1</v>
      </c>
      <c r="I1736" s="158"/>
      <c r="L1736" s="155"/>
      <c r="M1736" s="159"/>
      <c r="T1736" s="160"/>
      <c r="AT1736" s="156" t="s">
        <v>197</v>
      </c>
      <c r="AU1736" s="156" t="s">
        <v>84</v>
      </c>
      <c r="AV1736" s="12" t="s">
        <v>80</v>
      </c>
      <c r="AW1736" s="12" t="s">
        <v>30</v>
      </c>
      <c r="AX1736" s="12" t="s">
        <v>73</v>
      </c>
      <c r="AY1736" s="156" t="s">
        <v>187</v>
      </c>
    </row>
    <row r="1737" spans="2:65" s="13" customFormat="1" ht="11.25">
      <c r="B1737" s="161"/>
      <c r="D1737" s="151" t="s">
        <v>197</v>
      </c>
      <c r="E1737" s="162" t="s">
        <v>1</v>
      </c>
      <c r="F1737" s="163" t="s">
        <v>1441</v>
      </c>
      <c r="H1737" s="164">
        <v>19</v>
      </c>
      <c r="I1737" s="165"/>
      <c r="L1737" s="161"/>
      <c r="M1737" s="166"/>
      <c r="T1737" s="167"/>
      <c r="AT1737" s="162" t="s">
        <v>197</v>
      </c>
      <c r="AU1737" s="162" t="s">
        <v>84</v>
      </c>
      <c r="AV1737" s="13" t="s">
        <v>84</v>
      </c>
      <c r="AW1737" s="13" t="s">
        <v>30</v>
      </c>
      <c r="AX1737" s="13" t="s">
        <v>73</v>
      </c>
      <c r="AY1737" s="162" t="s">
        <v>187</v>
      </c>
    </row>
    <row r="1738" spans="2:65" s="12" customFormat="1" ht="11.25">
      <c r="B1738" s="155"/>
      <c r="D1738" s="151" t="s">
        <v>197</v>
      </c>
      <c r="E1738" s="156" t="s">
        <v>1</v>
      </c>
      <c r="F1738" s="157" t="s">
        <v>1442</v>
      </c>
      <c r="H1738" s="156" t="s">
        <v>1</v>
      </c>
      <c r="I1738" s="158"/>
      <c r="L1738" s="155"/>
      <c r="M1738" s="159"/>
      <c r="T1738" s="160"/>
      <c r="AT1738" s="156" t="s">
        <v>197</v>
      </c>
      <c r="AU1738" s="156" t="s">
        <v>84</v>
      </c>
      <c r="AV1738" s="12" t="s">
        <v>80</v>
      </c>
      <c r="AW1738" s="12" t="s">
        <v>30</v>
      </c>
      <c r="AX1738" s="12" t="s">
        <v>73</v>
      </c>
      <c r="AY1738" s="156" t="s">
        <v>187</v>
      </c>
    </row>
    <row r="1739" spans="2:65" s="13" customFormat="1" ht="11.25">
      <c r="B1739" s="161"/>
      <c r="D1739" s="151" t="s">
        <v>197</v>
      </c>
      <c r="E1739" s="162" t="s">
        <v>1</v>
      </c>
      <c r="F1739" s="163" t="s">
        <v>1443</v>
      </c>
      <c r="H1739" s="164">
        <v>30</v>
      </c>
      <c r="I1739" s="165"/>
      <c r="L1739" s="161"/>
      <c r="M1739" s="166"/>
      <c r="T1739" s="167"/>
      <c r="AT1739" s="162" t="s">
        <v>197</v>
      </c>
      <c r="AU1739" s="162" t="s">
        <v>84</v>
      </c>
      <c r="AV1739" s="13" t="s">
        <v>84</v>
      </c>
      <c r="AW1739" s="13" t="s">
        <v>30</v>
      </c>
      <c r="AX1739" s="13" t="s">
        <v>73</v>
      </c>
      <c r="AY1739" s="162" t="s">
        <v>187</v>
      </c>
    </row>
    <row r="1740" spans="2:65" s="14" customFormat="1" ht="11.25">
      <c r="B1740" s="168"/>
      <c r="D1740" s="151" t="s">
        <v>197</v>
      </c>
      <c r="E1740" s="169" t="s">
        <v>1</v>
      </c>
      <c r="F1740" s="170" t="s">
        <v>202</v>
      </c>
      <c r="H1740" s="171">
        <v>341</v>
      </c>
      <c r="I1740" s="172"/>
      <c r="L1740" s="168"/>
      <c r="M1740" s="173"/>
      <c r="T1740" s="174"/>
      <c r="AT1740" s="169" t="s">
        <v>197</v>
      </c>
      <c r="AU1740" s="169" t="s">
        <v>84</v>
      </c>
      <c r="AV1740" s="14" t="s">
        <v>193</v>
      </c>
      <c r="AW1740" s="14" t="s">
        <v>30</v>
      </c>
      <c r="AX1740" s="14" t="s">
        <v>80</v>
      </c>
      <c r="AY1740" s="169" t="s">
        <v>187</v>
      </c>
    </row>
    <row r="1741" spans="2:65" s="1" customFormat="1" ht="33" customHeight="1">
      <c r="B1741" s="32"/>
      <c r="C1741" s="137" t="s">
        <v>1689</v>
      </c>
      <c r="D1741" s="137" t="s">
        <v>189</v>
      </c>
      <c r="E1741" s="138" t="s">
        <v>1690</v>
      </c>
      <c r="F1741" s="139" t="s">
        <v>1691</v>
      </c>
      <c r="G1741" s="140" t="s">
        <v>397</v>
      </c>
      <c r="H1741" s="141">
        <v>23</v>
      </c>
      <c r="I1741" s="142"/>
      <c r="J1741" s="143">
        <f>ROUND(I1741*H1741,2)</f>
        <v>0</v>
      </c>
      <c r="K1741" s="144"/>
      <c r="L1741" s="32"/>
      <c r="M1741" s="145" t="s">
        <v>1</v>
      </c>
      <c r="N1741" s="146" t="s">
        <v>39</v>
      </c>
      <c r="P1741" s="147">
        <f>O1741*H1741</f>
        <v>0</v>
      </c>
      <c r="Q1741" s="147">
        <v>0</v>
      </c>
      <c r="R1741" s="147">
        <f>Q1741*H1741</f>
        <v>0</v>
      </c>
      <c r="S1741" s="147">
        <v>0</v>
      </c>
      <c r="T1741" s="148">
        <f>S1741*H1741</f>
        <v>0</v>
      </c>
      <c r="AR1741" s="149" t="s">
        <v>287</v>
      </c>
      <c r="AT1741" s="149" t="s">
        <v>189</v>
      </c>
      <c r="AU1741" s="149" t="s">
        <v>84</v>
      </c>
      <c r="AY1741" s="17" t="s">
        <v>187</v>
      </c>
      <c r="BE1741" s="150">
        <f>IF(N1741="základní",J1741,0)</f>
        <v>0</v>
      </c>
      <c r="BF1741" s="150">
        <f>IF(N1741="snížená",J1741,0)</f>
        <v>0</v>
      </c>
      <c r="BG1741" s="150">
        <f>IF(N1741="zákl. přenesená",J1741,0)</f>
        <v>0</v>
      </c>
      <c r="BH1741" s="150">
        <f>IF(N1741="sníž. přenesená",J1741,0)</f>
        <v>0</v>
      </c>
      <c r="BI1741" s="150">
        <f>IF(N1741="nulová",J1741,0)</f>
        <v>0</v>
      </c>
      <c r="BJ1741" s="17" t="s">
        <v>84</v>
      </c>
      <c r="BK1741" s="150">
        <f>ROUND(I1741*H1741,2)</f>
        <v>0</v>
      </c>
      <c r="BL1741" s="17" t="s">
        <v>287</v>
      </c>
      <c r="BM1741" s="149" t="s">
        <v>3301</v>
      </c>
    </row>
    <row r="1742" spans="2:65" s="1" customFormat="1" ht="48.75">
      <c r="B1742" s="32"/>
      <c r="D1742" s="151" t="s">
        <v>195</v>
      </c>
      <c r="F1742" s="152" t="s">
        <v>1693</v>
      </c>
      <c r="I1742" s="153"/>
      <c r="L1742" s="32"/>
      <c r="M1742" s="154"/>
      <c r="T1742" s="56"/>
      <c r="AT1742" s="17" t="s">
        <v>195</v>
      </c>
      <c r="AU1742" s="17" t="s">
        <v>84</v>
      </c>
    </row>
    <row r="1743" spans="2:65" s="12" customFormat="1" ht="11.25">
      <c r="B1743" s="155"/>
      <c r="D1743" s="151" t="s">
        <v>197</v>
      </c>
      <c r="E1743" s="156" t="s">
        <v>1</v>
      </c>
      <c r="F1743" s="157" t="s">
        <v>207</v>
      </c>
      <c r="H1743" s="156" t="s">
        <v>1</v>
      </c>
      <c r="I1743" s="158"/>
      <c r="L1743" s="155"/>
      <c r="M1743" s="159"/>
      <c r="T1743" s="160"/>
      <c r="AT1743" s="156" t="s">
        <v>197</v>
      </c>
      <c r="AU1743" s="156" t="s">
        <v>84</v>
      </c>
      <c r="AV1743" s="12" t="s">
        <v>80</v>
      </c>
      <c r="AW1743" s="12" t="s">
        <v>30</v>
      </c>
      <c r="AX1743" s="12" t="s">
        <v>73</v>
      </c>
      <c r="AY1743" s="156" t="s">
        <v>187</v>
      </c>
    </row>
    <row r="1744" spans="2:65" s="13" customFormat="1" ht="11.25">
      <c r="B1744" s="161"/>
      <c r="D1744" s="151" t="s">
        <v>197</v>
      </c>
      <c r="E1744" s="162" t="s">
        <v>1</v>
      </c>
      <c r="F1744" s="163" t="s">
        <v>1641</v>
      </c>
      <c r="H1744" s="164">
        <v>23</v>
      </c>
      <c r="I1744" s="165"/>
      <c r="L1744" s="161"/>
      <c r="M1744" s="166"/>
      <c r="T1744" s="167"/>
      <c r="AT1744" s="162" t="s">
        <v>197</v>
      </c>
      <c r="AU1744" s="162" t="s">
        <v>84</v>
      </c>
      <c r="AV1744" s="13" t="s">
        <v>84</v>
      </c>
      <c r="AW1744" s="13" t="s">
        <v>30</v>
      </c>
      <c r="AX1744" s="13" t="s">
        <v>73</v>
      </c>
      <c r="AY1744" s="162" t="s">
        <v>187</v>
      </c>
    </row>
    <row r="1745" spans="2:65" s="14" customFormat="1" ht="11.25">
      <c r="B1745" s="168"/>
      <c r="D1745" s="151" t="s">
        <v>197</v>
      </c>
      <c r="E1745" s="169" t="s">
        <v>1</v>
      </c>
      <c r="F1745" s="170" t="s">
        <v>202</v>
      </c>
      <c r="H1745" s="171">
        <v>23</v>
      </c>
      <c r="I1745" s="172"/>
      <c r="L1745" s="168"/>
      <c r="M1745" s="173"/>
      <c r="T1745" s="174"/>
      <c r="AT1745" s="169" t="s">
        <v>197</v>
      </c>
      <c r="AU1745" s="169" t="s">
        <v>84</v>
      </c>
      <c r="AV1745" s="14" t="s">
        <v>193</v>
      </c>
      <c r="AW1745" s="14" t="s">
        <v>30</v>
      </c>
      <c r="AX1745" s="14" t="s">
        <v>80</v>
      </c>
      <c r="AY1745" s="169" t="s">
        <v>187</v>
      </c>
    </row>
    <row r="1746" spans="2:65" s="1" customFormat="1" ht="24.2" customHeight="1">
      <c r="B1746" s="32"/>
      <c r="C1746" s="137" t="s">
        <v>1694</v>
      </c>
      <c r="D1746" s="137" t="s">
        <v>189</v>
      </c>
      <c r="E1746" s="138" t="s">
        <v>1695</v>
      </c>
      <c r="F1746" s="139" t="s">
        <v>1696</v>
      </c>
      <c r="G1746" s="140" t="s">
        <v>397</v>
      </c>
      <c r="H1746" s="141">
        <v>34</v>
      </c>
      <c r="I1746" s="142"/>
      <c r="J1746" s="143">
        <f>ROUND(I1746*H1746,2)</f>
        <v>0</v>
      </c>
      <c r="K1746" s="144"/>
      <c r="L1746" s="32"/>
      <c r="M1746" s="145" t="s">
        <v>1</v>
      </c>
      <c r="N1746" s="146" t="s">
        <v>39</v>
      </c>
      <c r="P1746" s="147">
        <f>O1746*H1746</f>
        <v>0</v>
      </c>
      <c r="Q1746" s="147">
        <v>0</v>
      </c>
      <c r="R1746" s="147">
        <f>Q1746*H1746</f>
        <v>0</v>
      </c>
      <c r="S1746" s="147">
        <v>0</v>
      </c>
      <c r="T1746" s="148">
        <f>S1746*H1746</f>
        <v>0</v>
      </c>
      <c r="AR1746" s="149" t="s">
        <v>287</v>
      </c>
      <c r="AT1746" s="149" t="s">
        <v>189</v>
      </c>
      <c r="AU1746" s="149" t="s">
        <v>84</v>
      </c>
      <c r="AY1746" s="17" t="s">
        <v>187</v>
      </c>
      <c r="BE1746" s="150">
        <f>IF(N1746="základní",J1746,0)</f>
        <v>0</v>
      </c>
      <c r="BF1746" s="150">
        <f>IF(N1746="snížená",J1746,0)</f>
        <v>0</v>
      </c>
      <c r="BG1746" s="150">
        <f>IF(N1746="zákl. přenesená",J1746,0)</f>
        <v>0</v>
      </c>
      <c r="BH1746" s="150">
        <f>IF(N1746="sníž. přenesená",J1746,0)</f>
        <v>0</v>
      </c>
      <c r="BI1746" s="150">
        <f>IF(N1746="nulová",J1746,0)</f>
        <v>0</v>
      </c>
      <c r="BJ1746" s="17" t="s">
        <v>84</v>
      </c>
      <c r="BK1746" s="150">
        <f>ROUND(I1746*H1746,2)</f>
        <v>0</v>
      </c>
      <c r="BL1746" s="17" t="s">
        <v>287</v>
      </c>
      <c r="BM1746" s="149" t="s">
        <v>3302</v>
      </c>
    </row>
    <row r="1747" spans="2:65" s="1" customFormat="1" ht="48.75">
      <c r="B1747" s="32"/>
      <c r="D1747" s="151" t="s">
        <v>195</v>
      </c>
      <c r="F1747" s="152" t="s">
        <v>1693</v>
      </c>
      <c r="I1747" s="153"/>
      <c r="L1747" s="32"/>
      <c r="M1747" s="154"/>
      <c r="T1747" s="56"/>
      <c r="AT1747" s="17" t="s">
        <v>195</v>
      </c>
      <c r="AU1747" s="17" t="s">
        <v>84</v>
      </c>
    </row>
    <row r="1748" spans="2:65" s="12" customFormat="1" ht="11.25">
      <c r="B1748" s="155"/>
      <c r="D1748" s="151" t="s">
        <v>197</v>
      </c>
      <c r="E1748" s="156" t="s">
        <v>1</v>
      </c>
      <c r="F1748" s="157" t="s">
        <v>207</v>
      </c>
      <c r="H1748" s="156" t="s">
        <v>1</v>
      </c>
      <c r="I1748" s="158"/>
      <c r="L1748" s="155"/>
      <c r="M1748" s="159"/>
      <c r="T1748" s="160"/>
      <c r="AT1748" s="156" t="s">
        <v>197</v>
      </c>
      <c r="AU1748" s="156" t="s">
        <v>84</v>
      </c>
      <c r="AV1748" s="12" t="s">
        <v>80</v>
      </c>
      <c r="AW1748" s="12" t="s">
        <v>30</v>
      </c>
      <c r="AX1748" s="12" t="s">
        <v>73</v>
      </c>
      <c r="AY1748" s="156" t="s">
        <v>187</v>
      </c>
    </row>
    <row r="1749" spans="2:65" s="12" customFormat="1" ht="11.25">
      <c r="B1749" s="155"/>
      <c r="D1749" s="151" t="s">
        <v>197</v>
      </c>
      <c r="E1749" s="156" t="s">
        <v>1</v>
      </c>
      <c r="F1749" s="157" t="s">
        <v>1698</v>
      </c>
      <c r="H1749" s="156" t="s">
        <v>1</v>
      </c>
      <c r="I1749" s="158"/>
      <c r="L1749" s="155"/>
      <c r="M1749" s="159"/>
      <c r="T1749" s="160"/>
      <c r="AT1749" s="156" t="s">
        <v>197</v>
      </c>
      <c r="AU1749" s="156" t="s">
        <v>84</v>
      </c>
      <c r="AV1749" s="12" t="s">
        <v>80</v>
      </c>
      <c r="AW1749" s="12" t="s">
        <v>30</v>
      </c>
      <c r="AX1749" s="12" t="s">
        <v>73</v>
      </c>
      <c r="AY1749" s="156" t="s">
        <v>187</v>
      </c>
    </row>
    <row r="1750" spans="2:65" s="13" customFormat="1" ht="11.25">
      <c r="B1750" s="161"/>
      <c r="D1750" s="151" t="s">
        <v>197</v>
      </c>
      <c r="E1750" s="162" t="s">
        <v>1</v>
      </c>
      <c r="F1750" s="163" t="s">
        <v>1699</v>
      </c>
      <c r="H1750" s="164">
        <v>34</v>
      </c>
      <c r="I1750" s="165"/>
      <c r="L1750" s="161"/>
      <c r="M1750" s="166"/>
      <c r="T1750" s="167"/>
      <c r="AT1750" s="162" t="s">
        <v>197</v>
      </c>
      <c r="AU1750" s="162" t="s">
        <v>84</v>
      </c>
      <c r="AV1750" s="13" t="s">
        <v>84</v>
      </c>
      <c r="AW1750" s="13" t="s">
        <v>30</v>
      </c>
      <c r="AX1750" s="13" t="s">
        <v>73</v>
      </c>
      <c r="AY1750" s="162" t="s">
        <v>187</v>
      </c>
    </row>
    <row r="1751" spans="2:65" s="14" customFormat="1" ht="11.25">
      <c r="B1751" s="168"/>
      <c r="D1751" s="151" t="s">
        <v>197</v>
      </c>
      <c r="E1751" s="169" t="s">
        <v>1</v>
      </c>
      <c r="F1751" s="170" t="s">
        <v>202</v>
      </c>
      <c r="H1751" s="171">
        <v>34</v>
      </c>
      <c r="I1751" s="172"/>
      <c r="L1751" s="168"/>
      <c r="M1751" s="173"/>
      <c r="T1751" s="174"/>
      <c r="AT1751" s="169" t="s">
        <v>197</v>
      </c>
      <c r="AU1751" s="169" t="s">
        <v>84</v>
      </c>
      <c r="AV1751" s="14" t="s">
        <v>193</v>
      </c>
      <c r="AW1751" s="14" t="s">
        <v>30</v>
      </c>
      <c r="AX1751" s="14" t="s">
        <v>80</v>
      </c>
      <c r="AY1751" s="169" t="s">
        <v>187</v>
      </c>
    </row>
    <row r="1752" spans="2:65" s="1" customFormat="1" ht="33" customHeight="1">
      <c r="B1752" s="32"/>
      <c r="C1752" s="137" t="s">
        <v>1700</v>
      </c>
      <c r="D1752" s="137" t="s">
        <v>189</v>
      </c>
      <c r="E1752" s="138" t="s">
        <v>1701</v>
      </c>
      <c r="F1752" s="139" t="s">
        <v>1702</v>
      </c>
      <c r="G1752" s="140" t="s">
        <v>397</v>
      </c>
      <c r="H1752" s="141">
        <v>25.1</v>
      </c>
      <c r="I1752" s="142"/>
      <c r="J1752" s="143">
        <f>ROUND(I1752*H1752,2)</f>
        <v>0</v>
      </c>
      <c r="K1752" s="144"/>
      <c r="L1752" s="32"/>
      <c r="M1752" s="145" t="s">
        <v>1</v>
      </c>
      <c r="N1752" s="146" t="s">
        <v>39</v>
      </c>
      <c r="P1752" s="147">
        <f>O1752*H1752</f>
        <v>0</v>
      </c>
      <c r="Q1752" s="147">
        <v>0</v>
      </c>
      <c r="R1752" s="147">
        <f>Q1752*H1752</f>
        <v>0</v>
      </c>
      <c r="S1752" s="147">
        <v>0</v>
      </c>
      <c r="T1752" s="148">
        <f>S1752*H1752</f>
        <v>0</v>
      </c>
      <c r="AR1752" s="149" t="s">
        <v>287</v>
      </c>
      <c r="AT1752" s="149" t="s">
        <v>189</v>
      </c>
      <c r="AU1752" s="149" t="s">
        <v>84</v>
      </c>
      <c r="AY1752" s="17" t="s">
        <v>187</v>
      </c>
      <c r="BE1752" s="150">
        <f>IF(N1752="základní",J1752,0)</f>
        <v>0</v>
      </c>
      <c r="BF1752" s="150">
        <f>IF(N1752="snížená",J1752,0)</f>
        <v>0</v>
      </c>
      <c r="BG1752" s="150">
        <f>IF(N1752="zákl. přenesená",J1752,0)</f>
        <v>0</v>
      </c>
      <c r="BH1752" s="150">
        <f>IF(N1752="sníž. přenesená",J1752,0)</f>
        <v>0</v>
      </c>
      <c r="BI1752" s="150">
        <f>IF(N1752="nulová",J1752,0)</f>
        <v>0</v>
      </c>
      <c r="BJ1752" s="17" t="s">
        <v>84</v>
      </c>
      <c r="BK1752" s="150">
        <f>ROUND(I1752*H1752,2)</f>
        <v>0</v>
      </c>
      <c r="BL1752" s="17" t="s">
        <v>287</v>
      </c>
      <c r="BM1752" s="149" t="s">
        <v>3303</v>
      </c>
    </row>
    <row r="1753" spans="2:65" s="1" customFormat="1" ht="48.75">
      <c r="B1753" s="32"/>
      <c r="D1753" s="151" t="s">
        <v>195</v>
      </c>
      <c r="F1753" s="152" t="s">
        <v>1693</v>
      </c>
      <c r="I1753" s="153"/>
      <c r="L1753" s="32"/>
      <c r="M1753" s="154"/>
      <c r="T1753" s="56"/>
      <c r="AT1753" s="17" t="s">
        <v>195</v>
      </c>
      <c r="AU1753" s="17" t="s">
        <v>84</v>
      </c>
    </row>
    <row r="1754" spans="2:65" s="12" customFormat="1" ht="11.25">
      <c r="B1754" s="155"/>
      <c r="D1754" s="151" t="s">
        <v>197</v>
      </c>
      <c r="E1754" s="156" t="s">
        <v>1</v>
      </c>
      <c r="F1754" s="157" t="s">
        <v>207</v>
      </c>
      <c r="H1754" s="156" t="s">
        <v>1</v>
      </c>
      <c r="I1754" s="158"/>
      <c r="L1754" s="155"/>
      <c r="M1754" s="159"/>
      <c r="T1754" s="160"/>
      <c r="AT1754" s="156" t="s">
        <v>197</v>
      </c>
      <c r="AU1754" s="156" t="s">
        <v>84</v>
      </c>
      <c r="AV1754" s="12" t="s">
        <v>80</v>
      </c>
      <c r="AW1754" s="12" t="s">
        <v>30</v>
      </c>
      <c r="AX1754" s="12" t="s">
        <v>73</v>
      </c>
      <c r="AY1754" s="156" t="s">
        <v>187</v>
      </c>
    </row>
    <row r="1755" spans="2:65" s="13" customFormat="1" ht="11.25">
      <c r="B1755" s="161"/>
      <c r="D1755" s="151" t="s">
        <v>197</v>
      </c>
      <c r="E1755" s="162" t="s">
        <v>1</v>
      </c>
      <c r="F1755" s="163" t="s">
        <v>1704</v>
      </c>
      <c r="H1755" s="164">
        <v>25.1</v>
      </c>
      <c r="I1755" s="165"/>
      <c r="L1755" s="161"/>
      <c r="M1755" s="166"/>
      <c r="T1755" s="167"/>
      <c r="AT1755" s="162" t="s">
        <v>197</v>
      </c>
      <c r="AU1755" s="162" t="s">
        <v>84</v>
      </c>
      <c r="AV1755" s="13" t="s">
        <v>84</v>
      </c>
      <c r="AW1755" s="13" t="s">
        <v>30</v>
      </c>
      <c r="AX1755" s="13" t="s">
        <v>73</v>
      </c>
      <c r="AY1755" s="162" t="s">
        <v>187</v>
      </c>
    </row>
    <row r="1756" spans="2:65" s="14" customFormat="1" ht="11.25">
      <c r="B1756" s="168"/>
      <c r="D1756" s="151" t="s">
        <v>197</v>
      </c>
      <c r="E1756" s="169" t="s">
        <v>1</v>
      </c>
      <c r="F1756" s="170" t="s">
        <v>202</v>
      </c>
      <c r="H1756" s="171">
        <v>25.1</v>
      </c>
      <c r="I1756" s="172"/>
      <c r="L1756" s="168"/>
      <c r="M1756" s="173"/>
      <c r="T1756" s="174"/>
      <c r="AT1756" s="169" t="s">
        <v>197</v>
      </c>
      <c r="AU1756" s="169" t="s">
        <v>84</v>
      </c>
      <c r="AV1756" s="14" t="s">
        <v>193</v>
      </c>
      <c r="AW1756" s="14" t="s">
        <v>30</v>
      </c>
      <c r="AX1756" s="14" t="s">
        <v>80</v>
      </c>
      <c r="AY1756" s="169" t="s">
        <v>187</v>
      </c>
    </row>
    <row r="1757" spans="2:65" s="1" customFormat="1" ht="33" customHeight="1">
      <c r="B1757" s="32"/>
      <c r="C1757" s="137" t="s">
        <v>1705</v>
      </c>
      <c r="D1757" s="137" t="s">
        <v>189</v>
      </c>
      <c r="E1757" s="138" t="s">
        <v>1706</v>
      </c>
      <c r="F1757" s="139" t="s">
        <v>1707</v>
      </c>
      <c r="G1757" s="140" t="s">
        <v>397</v>
      </c>
      <c r="H1757" s="141">
        <v>46</v>
      </c>
      <c r="I1757" s="142"/>
      <c r="J1757" s="143">
        <f>ROUND(I1757*H1757,2)</f>
        <v>0</v>
      </c>
      <c r="K1757" s="144"/>
      <c r="L1757" s="32"/>
      <c r="M1757" s="145" t="s">
        <v>1</v>
      </c>
      <c r="N1757" s="146" t="s">
        <v>39</v>
      </c>
      <c r="P1757" s="147">
        <f>O1757*H1757</f>
        <v>0</v>
      </c>
      <c r="Q1757" s="147">
        <v>0</v>
      </c>
      <c r="R1757" s="147">
        <f>Q1757*H1757</f>
        <v>0</v>
      </c>
      <c r="S1757" s="147">
        <v>0</v>
      </c>
      <c r="T1757" s="148">
        <f>S1757*H1757</f>
        <v>0</v>
      </c>
      <c r="AR1757" s="149" t="s">
        <v>287</v>
      </c>
      <c r="AT1757" s="149" t="s">
        <v>189</v>
      </c>
      <c r="AU1757" s="149" t="s">
        <v>84</v>
      </c>
      <c r="AY1757" s="17" t="s">
        <v>187</v>
      </c>
      <c r="BE1757" s="150">
        <f>IF(N1757="základní",J1757,0)</f>
        <v>0</v>
      </c>
      <c r="BF1757" s="150">
        <f>IF(N1757="snížená",J1757,0)</f>
        <v>0</v>
      </c>
      <c r="BG1757" s="150">
        <f>IF(N1757="zákl. přenesená",J1757,0)</f>
        <v>0</v>
      </c>
      <c r="BH1757" s="150">
        <f>IF(N1757="sníž. přenesená",J1757,0)</f>
        <v>0</v>
      </c>
      <c r="BI1757" s="150">
        <f>IF(N1757="nulová",J1757,0)</f>
        <v>0</v>
      </c>
      <c r="BJ1757" s="17" t="s">
        <v>84</v>
      </c>
      <c r="BK1757" s="150">
        <f>ROUND(I1757*H1757,2)</f>
        <v>0</v>
      </c>
      <c r="BL1757" s="17" t="s">
        <v>287</v>
      </c>
      <c r="BM1757" s="149" t="s">
        <v>3304</v>
      </c>
    </row>
    <row r="1758" spans="2:65" s="1" customFormat="1" ht="48.75">
      <c r="B1758" s="32"/>
      <c r="D1758" s="151" t="s">
        <v>195</v>
      </c>
      <c r="F1758" s="152" t="s">
        <v>1693</v>
      </c>
      <c r="I1758" s="153"/>
      <c r="L1758" s="32"/>
      <c r="M1758" s="154"/>
      <c r="T1758" s="56"/>
      <c r="AT1758" s="17" t="s">
        <v>195</v>
      </c>
      <c r="AU1758" s="17" t="s">
        <v>84</v>
      </c>
    </row>
    <row r="1759" spans="2:65" s="12" customFormat="1" ht="11.25">
      <c r="B1759" s="155"/>
      <c r="D1759" s="151" t="s">
        <v>197</v>
      </c>
      <c r="E1759" s="156" t="s">
        <v>1</v>
      </c>
      <c r="F1759" s="157" t="s">
        <v>207</v>
      </c>
      <c r="H1759" s="156" t="s">
        <v>1</v>
      </c>
      <c r="I1759" s="158"/>
      <c r="L1759" s="155"/>
      <c r="M1759" s="159"/>
      <c r="T1759" s="160"/>
      <c r="AT1759" s="156" t="s">
        <v>197</v>
      </c>
      <c r="AU1759" s="156" t="s">
        <v>84</v>
      </c>
      <c r="AV1759" s="12" t="s">
        <v>80</v>
      </c>
      <c r="AW1759" s="12" t="s">
        <v>30</v>
      </c>
      <c r="AX1759" s="12" t="s">
        <v>73</v>
      </c>
      <c r="AY1759" s="156" t="s">
        <v>187</v>
      </c>
    </row>
    <row r="1760" spans="2:65" s="13" customFormat="1" ht="11.25">
      <c r="B1760" s="161"/>
      <c r="D1760" s="151" t="s">
        <v>197</v>
      </c>
      <c r="E1760" s="162" t="s">
        <v>1</v>
      </c>
      <c r="F1760" s="163" t="s">
        <v>1653</v>
      </c>
      <c r="H1760" s="164">
        <v>46</v>
      </c>
      <c r="I1760" s="165"/>
      <c r="L1760" s="161"/>
      <c r="M1760" s="166"/>
      <c r="T1760" s="167"/>
      <c r="AT1760" s="162" t="s">
        <v>197</v>
      </c>
      <c r="AU1760" s="162" t="s">
        <v>84</v>
      </c>
      <c r="AV1760" s="13" t="s">
        <v>84</v>
      </c>
      <c r="AW1760" s="13" t="s">
        <v>30</v>
      </c>
      <c r="AX1760" s="13" t="s">
        <v>73</v>
      </c>
      <c r="AY1760" s="162" t="s">
        <v>187</v>
      </c>
    </row>
    <row r="1761" spans="2:65" s="14" customFormat="1" ht="11.25">
      <c r="B1761" s="168"/>
      <c r="D1761" s="151" t="s">
        <v>197</v>
      </c>
      <c r="E1761" s="169" t="s">
        <v>1</v>
      </c>
      <c r="F1761" s="170" t="s">
        <v>202</v>
      </c>
      <c r="H1761" s="171">
        <v>46</v>
      </c>
      <c r="I1761" s="172"/>
      <c r="L1761" s="168"/>
      <c r="M1761" s="173"/>
      <c r="T1761" s="174"/>
      <c r="AT1761" s="169" t="s">
        <v>197</v>
      </c>
      <c r="AU1761" s="169" t="s">
        <v>84</v>
      </c>
      <c r="AV1761" s="14" t="s">
        <v>193</v>
      </c>
      <c r="AW1761" s="14" t="s">
        <v>30</v>
      </c>
      <c r="AX1761" s="14" t="s">
        <v>80</v>
      </c>
      <c r="AY1761" s="169" t="s">
        <v>187</v>
      </c>
    </row>
    <row r="1762" spans="2:65" s="1" customFormat="1" ht="37.9" customHeight="1">
      <c r="B1762" s="32"/>
      <c r="C1762" s="137" t="s">
        <v>1709</v>
      </c>
      <c r="D1762" s="137" t="s">
        <v>189</v>
      </c>
      <c r="E1762" s="138" t="s">
        <v>1710</v>
      </c>
      <c r="F1762" s="139" t="s">
        <v>1711</v>
      </c>
      <c r="G1762" s="140" t="s">
        <v>406</v>
      </c>
      <c r="H1762" s="141">
        <v>1</v>
      </c>
      <c r="I1762" s="142"/>
      <c r="J1762" s="143">
        <f>ROUND(I1762*H1762,2)</f>
        <v>0</v>
      </c>
      <c r="K1762" s="144"/>
      <c r="L1762" s="32"/>
      <c r="M1762" s="145" t="s">
        <v>1</v>
      </c>
      <c r="N1762" s="146" t="s">
        <v>39</v>
      </c>
      <c r="P1762" s="147">
        <f>O1762*H1762</f>
        <v>0</v>
      </c>
      <c r="Q1762" s="147">
        <v>0</v>
      </c>
      <c r="R1762" s="147">
        <f>Q1762*H1762</f>
        <v>0</v>
      </c>
      <c r="S1762" s="147">
        <v>0</v>
      </c>
      <c r="T1762" s="148">
        <f>S1762*H1762</f>
        <v>0</v>
      </c>
      <c r="AR1762" s="149" t="s">
        <v>287</v>
      </c>
      <c r="AT1762" s="149" t="s">
        <v>189</v>
      </c>
      <c r="AU1762" s="149" t="s">
        <v>84</v>
      </c>
      <c r="AY1762" s="17" t="s">
        <v>187</v>
      </c>
      <c r="BE1762" s="150">
        <f>IF(N1762="základní",J1762,0)</f>
        <v>0</v>
      </c>
      <c r="BF1762" s="150">
        <f>IF(N1762="snížená",J1762,0)</f>
        <v>0</v>
      </c>
      <c r="BG1762" s="150">
        <f>IF(N1762="zákl. přenesená",J1762,0)</f>
        <v>0</v>
      </c>
      <c r="BH1762" s="150">
        <f>IF(N1762="sníž. přenesená",J1762,0)</f>
        <v>0</v>
      </c>
      <c r="BI1762" s="150">
        <f>IF(N1762="nulová",J1762,0)</f>
        <v>0</v>
      </c>
      <c r="BJ1762" s="17" t="s">
        <v>84</v>
      </c>
      <c r="BK1762" s="150">
        <f>ROUND(I1762*H1762,2)</f>
        <v>0</v>
      </c>
      <c r="BL1762" s="17" t="s">
        <v>287</v>
      </c>
      <c r="BM1762" s="149" t="s">
        <v>3305</v>
      </c>
    </row>
    <row r="1763" spans="2:65" s="1" customFormat="1" ht="48.75">
      <c r="B1763" s="32"/>
      <c r="D1763" s="151" t="s">
        <v>195</v>
      </c>
      <c r="F1763" s="152" t="s">
        <v>1693</v>
      </c>
      <c r="I1763" s="153"/>
      <c r="L1763" s="32"/>
      <c r="M1763" s="154"/>
      <c r="T1763" s="56"/>
      <c r="AT1763" s="17" t="s">
        <v>195</v>
      </c>
      <c r="AU1763" s="17" t="s">
        <v>84</v>
      </c>
    </row>
    <row r="1764" spans="2:65" s="1" customFormat="1" ht="24.2" customHeight="1">
      <c r="B1764" s="32"/>
      <c r="C1764" s="137" t="s">
        <v>1713</v>
      </c>
      <c r="D1764" s="137" t="s">
        <v>189</v>
      </c>
      <c r="E1764" s="138" t="s">
        <v>1714</v>
      </c>
      <c r="F1764" s="139" t="s">
        <v>1715</v>
      </c>
      <c r="G1764" s="140" t="s">
        <v>397</v>
      </c>
      <c r="H1764" s="141">
        <v>46</v>
      </c>
      <c r="I1764" s="142"/>
      <c r="J1764" s="143">
        <f>ROUND(I1764*H1764,2)</f>
        <v>0</v>
      </c>
      <c r="K1764" s="144"/>
      <c r="L1764" s="32"/>
      <c r="M1764" s="145" t="s">
        <v>1</v>
      </c>
      <c r="N1764" s="146" t="s">
        <v>39</v>
      </c>
      <c r="P1764" s="147">
        <f>O1764*H1764</f>
        <v>0</v>
      </c>
      <c r="Q1764" s="147">
        <v>0</v>
      </c>
      <c r="R1764" s="147">
        <f>Q1764*H1764</f>
        <v>0</v>
      </c>
      <c r="S1764" s="147">
        <v>0</v>
      </c>
      <c r="T1764" s="148">
        <f>S1764*H1764</f>
        <v>0</v>
      </c>
      <c r="AR1764" s="149" t="s">
        <v>287</v>
      </c>
      <c r="AT1764" s="149" t="s">
        <v>189</v>
      </c>
      <c r="AU1764" s="149" t="s">
        <v>84</v>
      </c>
      <c r="AY1764" s="17" t="s">
        <v>187</v>
      </c>
      <c r="BE1764" s="150">
        <f>IF(N1764="základní",J1764,0)</f>
        <v>0</v>
      </c>
      <c r="BF1764" s="150">
        <f>IF(N1764="snížená",J1764,0)</f>
        <v>0</v>
      </c>
      <c r="BG1764" s="150">
        <f>IF(N1764="zákl. přenesená",J1764,0)</f>
        <v>0</v>
      </c>
      <c r="BH1764" s="150">
        <f>IF(N1764="sníž. přenesená",J1764,0)</f>
        <v>0</v>
      </c>
      <c r="BI1764" s="150">
        <f>IF(N1764="nulová",J1764,0)</f>
        <v>0</v>
      </c>
      <c r="BJ1764" s="17" t="s">
        <v>84</v>
      </c>
      <c r="BK1764" s="150">
        <f>ROUND(I1764*H1764,2)</f>
        <v>0</v>
      </c>
      <c r="BL1764" s="17" t="s">
        <v>287</v>
      </c>
      <c r="BM1764" s="149" t="s">
        <v>3306</v>
      </c>
    </row>
    <row r="1765" spans="2:65" s="1" customFormat="1" ht="48.75">
      <c r="B1765" s="32"/>
      <c r="D1765" s="151" t="s">
        <v>195</v>
      </c>
      <c r="F1765" s="152" t="s">
        <v>1693</v>
      </c>
      <c r="I1765" s="153"/>
      <c r="L1765" s="32"/>
      <c r="M1765" s="154"/>
      <c r="T1765" s="56"/>
      <c r="AT1765" s="17" t="s">
        <v>195</v>
      </c>
      <c r="AU1765" s="17" t="s">
        <v>84</v>
      </c>
    </row>
    <row r="1766" spans="2:65" s="12" customFormat="1" ht="11.25">
      <c r="B1766" s="155"/>
      <c r="D1766" s="151" t="s">
        <v>197</v>
      </c>
      <c r="E1766" s="156" t="s">
        <v>1</v>
      </c>
      <c r="F1766" s="157" t="s">
        <v>207</v>
      </c>
      <c r="H1766" s="156" t="s">
        <v>1</v>
      </c>
      <c r="I1766" s="158"/>
      <c r="L1766" s="155"/>
      <c r="M1766" s="159"/>
      <c r="T1766" s="160"/>
      <c r="AT1766" s="156" t="s">
        <v>197</v>
      </c>
      <c r="AU1766" s="156" t="s">
        <v>84</v>
      </c>
      <c r="AV1766" s="12" t="s">
        <v>80</v>
      </c>
      <c r="AW1766" s="12" t="s">
        <v>30</v>
      </c>
      <c r="AX1766" s="12" t="s">
        <v>73</v>
      </c>
      <c r="AY1766" s="156" t="s">
        <v>187</v>
      </c>
    </row>
    <row r="1767" spans="2:65" s="13" customFormat="1" ht="11.25">
      <c r="B1767" s="161"/>
      <c r="D1767" s="151" t="s">
        <v>197</v>
      </c>
      <c r="E1767" s="162" t="s">
        <v>1</v>
      </c>
      <c r="F1767" s="163" t="s">
        <v>1653</v>
      </c>
      <c r="H1767" s="164">
        <v>46</v>
      </c>
      <c r="I1767" s="165"/>
      <c r="L1767" s="161"/>
      <c r="M1767" s="166"/>
      <c r="T1767" s="167"/>
      <c r="AT1767" s="162" t="s">
        <v>197</v>
      </c>
      <c r="AU1767" s="162" t="s">
        <v>84</v>
      </c>
      <c r="AV1767" s="13" t="s">
        <v>84</v>
      </c>
      <c r="AW1767" s="13" t="s">
        <v>30</v>
      </c>
      <c r="AX1767" s="13" t="s">
        <v>73</v>
      </c>
      <c r="AY1767" s="162" t="s">
        <v>187</v>
      </c>
    </row>
    <row r="1768" spans="2:65" s="14" customFormat="1" ht="11.25">
      <c r="B1768" s="168"/>
      <c r="D1768" s="151" t="s">
        <v>197</v>
      </c>
      <c r="E1768" s="169" t="s">
        <v>1</v>
      </c>
      <c r="F1768" s="170" t="s">
        <v>202</v>
      </c>
      <c r="H1768" s="171">
        <v>46</v>
      </c>
      <c r="I1768" s="172"/>
      <c r="L1768" s="168"/>
      <c r="M1768" s="173"/>
      <c r="T1768" s="174"/>
      <c r="AT1768" s="169" t="s">
        <v>197</v>
      </c>
      <c r="AU1768" s="169" t="s">
        <v>84</v>
      </c>
      <c r="AV1768" s="14" t="s">
        <v>193</v>
      </c>
      <c r="AW1768" s="14" t="s">
        <v>30</v>
      </c>
      <c r="AX1768" s="14" t="s">
        <v>80</v>
      </c>
      <c r="AY1768" s="169" t="s">
        <v>187</v>
      </c>
    </row>
    <row r="1769" spans="2:65" s="1" customFormat="1" ht="33" customHeight="1">
      <c r="B1769" s="32"/>
      <c r="C1769" s="137" t="s">
        <v>1717</v>
      </c>
      <c r="D1769" s="137" t="s">
        <v>189</v>
      </c>
      <c r="E1769" s="138" t="s">
        <v>1718</v>
      </c>
      <c r="F1769" s="139" t="s">
        <v>1719</v>
      </c>
      <c r="G1769" s="140" t="s">
        <v>397</v>
      </c>
      <c r="H1769" s="141">
        <v>11.865</v>
      </c>
      <c r="I1769" s="142"/>
      <c r="J1769" s="143">
        <f>ROUND(I1769*H1769,2)</f>
        <v>0</v>
      </c>
      <c r="K1769" s="144"/>
      <c r="L1769" s="32"/>
      <c r="M1769" s="145" t="s">
        <v>1</v>
      </c>
      <c r="N1769" s="146" t="s">
        <v>39</v>
      </c>
      <c r="P1769" s="147">
        <f>O1769*H1769</f>
        <v>0</v>
      </c>
      <c r="Q1769" s="147">
        <v>0</v>
      </c>
      <c r="R1769" s="147">
        <f>Q1769*H1769</f>
        <v>0</v>
      </c>
      <c r="S1769" s="147">
        <v>0</v>
      </c>
      <c r="T1769" s="148">
        <f>S1769*H1769</f>
        <v>0</v>
      </c>
      <c r="AR1769" s="149" t="s">
        <v>287</v>
      </c>
      <c r="AT1769" s="149" t="s">
        <v>189</v>
      </c>
      <c r="AU1769" s="149" t="s">
        <v>84</v>
      </c>
      <c r="AY1769" s="17" t="s">
        <v>187</v>
      </c>
      <c r="BE1769" s="150">
        <f>IF(N1769="základní",J1769,0)</f>
        <v>0</v>
      </c>
      <c r="BF1769" s="150">
        <f>IF(N1769="snížená",J1769,0)</f>
        <v>0</v>
      </c>
      <c r="BG1769" s="150">
        <f>IF(N1769="zákl. přenesená",J1769,0)</f>
        <v>0</v>
      </c>
      <c r="BH1769" s="150">
        <f>IF(N1769="sníž. přenesená",J1769,0)</f>
        <v>0</v>
      </c>
      <c r="BI1769" s="150">
        <f>IF(N1769="nulová",J1769,0)</f>
        <v>0</v>
      </c>
      <c r="BJ1769" s="17" t="s">
        <v>84</v>
      </c>
      <c r="BK1769" s="150">
        <f>ROUND(I1769*H1769,2)</f>
        <v>0</v>
      </c>
      <c r="BL1769" s="17" t="s">
        <v>287</v>
      </c>
      <c r="BM1769" s="149" t="s">
        <v>3307</v>
      </c>
    </row>
    <row r="1770" spans="2:65" s="12" customFormat="1" ht="11.25">
      <c r="B1770" s="155"/>
      <c r="D1770" s="151" t="s">
        <v>197</v>
      </c>
      <c r="E1770" s="156" t="s">
        <v>1</v>
      </c>
      <c r="F1770" s="157" t="s">
        <v>207</v>
      </c>
      <c r="H1770" s="156" t="s">
        <v>1</v>
      </c>
      <c r="I1770" s="158"/>
      <c r="L1770" s="155"/>
      <c r="M1770" s="159"/>
      <c r="T1770" s="160"/>
      <c r="AT1770" s="156" t="s">
        <v>197</v>
      </c>
      <c r="AU1770" s="156" t="s">
        <v>84</v>
      </c>
      <c r="AV1770" s="12" t="s">
        <v>80</v>
      </c>
      <c r="AW1770" s="12" t="s">
        <v>30</v>
      </c>
      <c r="AX1770" s="12" t="s">
        <v>73</v>
      </c>
      <c r="AY1770" s="156" t="s">
        <v>187</v>
      </c>
    </row>
    <row r="1771" spans="2:65" s="12" customFormat="1" ht="11.25">
      <c r="B1771" s="155"/>
      <c r="D1771" s="151" t="s">
        <v>197</v>
      </c>
      <c r="E1771" s="156" t="s">
        <v>1</v>
      </c>
      <c r="F1771" s="157" t="s">
        <v>1721</v>
      </c>
      <c r="H1771" s="156" t="s">
        <v>1</v>
      </c>
      <c r="I1771" s="158"/>
      <c r="L1771" s="155"/>
      <c r="M1771" s="159"/>
      <c r="T1771" s="160"/>
      <c r="AT1771" s="156" t="s">
        <v>197</v>
      </c>
      <c r="AU1771" s="156" t="s">
        <v>84</v>
      </c>
      <c r="AV1771" s="12" t="s">
        <v>80</v>
      </c>
      <c r="AW1771" s="12" t="s">
        <v>30</v>
      </c>
      <c r="AX1771" s="12" t="s">
        <v>73</v>
      </c>
      <c r="AY1771" s="156" t="s">
        <v>187</v>
      </c>
    </row>
    <row r="1772" spans="2:65" s="13" customFormat="1" ht="11.25">
      <c r="B1772" s="161"/>
      <c r="D1772" s="151" t="s">
        <v>197</v>
      </c>
      <c r="E1772" s="162" t="s">
        <v>1</v>
      </c>
      <c r="F1772" s="163" t="s">
        <v>1659</v>
      </c>
      <c r="H1772" s="164">
        <v>0.68500000000000005</v>
      </c>
      <c r="I1772" s="165"/>
      <c r="L1772" s="161"/>
      <c r="M1772" s="166"/>
      <c r="T1772" s="167"/>
      <c r="AT1772" s="162" t="s">
        <v>197</v>
      </c>
      <c r="AU1772" s="162" t="s">
        <v>84</v>
      </c>
      <c r="AV1772" s="13" t="s">
        <v>84</v>
      </c>
      <c r="AW1772" s="13" t="s">
        <v>30</v>
      </c>
      <c r="AX1772" s="13" t="s">
        <v>73</v>
      </c>
      <c r="AY1772" s="162" t="s">
        <v>187</v>
      </c>
    </row>
    <row r="1773" spans="2:65" s="12" customFormat="1" ht="11.25">
      <c r="B1773" s="155"/>
      <c r="D1773" s="151" t="s">
        <v>197</v>
      </c>
      <c r="E1773" s="156" t="s">
        <v>1</v>
      </c>
      <c r="F1773" s="157" t="s">
        <v>1722</v>
      </c>
      <c r="H1773" s="156" t="s">
        <v>1</v>
      </c>
      <c r="I1773" s="158"/>
      <c r="L1773" s="155"/>
      <c r="M1773" s="159"/>
      <c r="T1773" s="160"/>
      <c r="AT1773" s="156" t="s">
        <v>197</v>
      </c>
      <c r="AU1773" s="156" t="s">
        <v>84</v>
      </c>
      <c r="AV1773" s="12" t="s">
        <v>80</v>
      </c>
      <c r="AW1773" s="12" t="s">
        <v>30</v>
      </c>
      <c r="AX1773" s="12" t="s">
        <v>73</v>
      </c>
      <c r="AY1773" s="156" t="s">
        <v>187</v>
      </c>
    </row>
    <row r="1774" spans="2:65" s="13" customFormat="1" ht="11.25">
      <c r="B1774" s="161"/>
      <c r="D1774" s="151" t="s">
        <v>197</v>
      </c>
      <c r="E1774" s="162" t="s">
        <v>1</v>
      </c>
      <c r="F1774" s="163" t="s">
        <v>1723</v>
      </c>
      <c r="H1774" s="164">
        <v>3.08</v>
      </c>
      <c r="I1774" s="165"/>
      <c r="L1774" s="161"/>
      <c r="M1774" s="166"/>
      <c r="T1774" s="167"/>
      <c r="AT1774" s="162" t="s">
        <v>197</v>
      </c>
      <c r="AU1774" s="162" t="s">
        <v>84</v>
      </c>
      <c r="AV1774" s="13" t="s">
        <v>84</v>
      </c>
      <c r="AW1774" s="13" t="s">
        <v>30</v>
      </c>
      <c r="AX1774" s="13" t="s">
        <v>73</v>
      </c>
      <c r="AY1774" s="162" t="s">
        <v>187</v>
      </c>
    </row>
    <row r="1775" spans="2:65" s="12" customFormat="1" ht="11.25">
      <c r="B1775" s="155"/>
      <c r="D1775" s="151" t="s">
        <v>197</v>
      </c>
      <c r="E1775" s="156" t="s">
        <v>1</v>
      </c>
      <c r="F1775" s="157" t="s">
        <v>1724</v>
      </c>
      <c r="H1775" s="156" t="s">
        <v>1</v>
      </c>
      <c r="I1775" s="158"/>
      <c r="L1775" s="155"/>
      <c r="M1775" s="159"/>
      <c r="T1775" s="160"/>
      <c r="AT1775" s="156" t="s">
        <v>197</v>
      </c>
      <c r="AU1775" s="156" t="s">
        <v>84</v>
      </c>
      <c r="AV1775" s="12" t="s">
        <v>80</v>
      </c>
      <c r="AW1775" s="12" t="s">
        <v>30</v>
      </c>
      <c r="AX1775" s="12" t="s">
        <v>73</v>
      </c>
      <c r="AY1775" s="156" t="s">
        <v>187</v>
      </c>
    </row>
    <row r="1776" spans="2:65" s="13" customFormat="1" ht="11.25">
      <c r="B1776" s="161"/>
      <c r="D1776" s="151" t="s">
        <v>197</v>
      </c>
      <c r="E1776" s="162" t="s">
        <v>1</v>
      </c>
      <c r="F1776" s="163" t="s">
        <v>1725</v>
      </c>
      <c r="H1776" s="164">
        <v>1.5</v>
      </c>
      <c r="I1776" s="165"/>
      <c r="L1776" s="161"/>
      <c r="M1776" s="166"/>
      <c r="T1776" s="167"/>
      <c r="AT1776" s="162" t="s">
        <v>197</v>
      </c>
      <c r="AU1776" s="162" t="s">
        <v>84</v>
      </c>
      <c r="AV1776" s="13" t="s">
        <v>84</v>
      </c>
      <c r="AW1776" s="13" t="s">
        <v>30</v>
      </c>
      <c r="AX1776" s="13" t="s">
        <v>73</v>
      </c>
      <c r="AY1776" s="162" t="s">
        <v>187</v>
      </c>
    </row>
    <row r="1777" spans="2:65" s="12" customFormat="1" ht="11.25">
      <c r="B1777" s="155"/>
      <c r="D1777" s="151" t="s">
        <v>197</v>
      </c>
      <c r="E1777" s="156" t="s">
        <v>1</v>
      </c>
      <c r="F1777" s="157" t="s">
        <v>1726</v>
      </c>
      <c r="H1777" s="156" t="s">
        <v>1</v>
      </c>
      <c r="I1777" s="158"/>
      <c r="L1777" s="155"/>
      <c r="M1777" s="159"/>
      <c r="T1777" s="160"/>
      <c r="AT1777" s="156" t="s">
        <v>197</v>
      </c>
      <c r="AU1777" s="156" t="s">
        <v>84</v>
      </c>
      <c r="AV1777" s="12" t="s">
        <v>80</v>
      </c>
      <c r="AW1777" s="12" t="s">
        <v>30</v>
      </c>
      <c r="AX1777" s="12" t="s">
        <v>73</v>
      </c>
      <c r="AY1777" s="156" t="s">
        <v>187</v>
      </c>
    </row>
    <row r="1778" spans="2:65" s="13" customFormat="1" ht="11.25">
      <c r="B1778" s="161"/>
      <c r="D1778" s="151" t="s">
        <v>197</v>
      </c>
      <c r="E1778" s="162" t="s">
        <v>1</v>
      </c>
      <c r="F1778" s="163" t="s">
        <v>1727</v>
      </c>
      <c r="H1778" s="164">
        <v>2.4</v>
      </c>
      <c r="I1778" s="165"/>
      <c r="L1778" s="161"/>
      <c r="M1778" s="166"/>
      <c r="T1778" s="167"/>
      <c r="AT1778" s="162" t="s">
        <v>197</v>
      </c>
      <c r="AU1778" s="162" t="s">
        <v>84</v>
      </c>
      <c r="AV1778" s="13" t="s">
        <v>84</v>
      </c>
      <c r="AW1778" s="13" t="s">
        <v>30</v>
      </c>
      <c r="AX1778" s="13" t="s">
        <v>73</v>
      </c>
      <c r="AY1778" s="162" t="s">
        <v>187</v>
      </c>
    </row>
    <row r="1779" spans="2:65" s="12" customFormat="1" ht="11.25">
      <c r="B1779" s="155"/>
      <c r="D1779" s="151" t="s">
        <v>197</v>
      </c>
      <c r="E1779" s="156" t="s">
        <v>1</v>
      </c>
      <c r="F1779" s="157" t="s">
        <v>1728</v>
      </c>
      <c r="H1779" s="156" t="s">
        <v>1</v>
      </c>
      <c r="I1779" s="158"/>
      <c r="L1779" s="155"/>
      <c r="M1779" s="159"/>
      <c r="T1779" s="160"/>
      <c r="AT1779" s="156" t="s">
        <v>197</v>
      </c>
      <c r="AU1779" s="156" t="s">
        <v>84</v>
      </c>
      <c r="AV1779" s="12" t="s">
        <v>80</v>
      </c>
      <c r="AW1779" s="12" t="s">
        <v>30</v>
      </c>
      <c r="AX1779" s="12" t="s">
        <v>73</v>
      </c>
      <c r="AY1779" s="156" t="s">
        <v>187</v>
      </c>
    </row>
    <row r="1780" spans="2:65" s="13" customFormat="1" ht="11.25">
      <c r="B1780" s="161"/>
      <c r="D1780" s="151" t="s">
        <v>197</v>
      </c>
      <c r="E1780" s="162" t="s">
        <v>1</v>
      </c>
      <c r="F1780" s="163" t="s">
        <v>1662</v>
      </c>
      <c r="H1780" s="164">
        <v>4.2</v>
      </c>
      <c r="I1780" s="165"/>
      <c r="L1780" s="161"/>
      <c r="M1780" s="166"/>
      <c r="T1780" s="167"/>
      <c r="AT1780" s="162" t="s">
        <v>197</v>
      </c>
      <c r="AU1780" s="162" t="s">
        <v>84</v>
      </c>
      <c r="AV1780" s="13" t="s">
        <v>84</v>
      </c>
      <c r="AW1780" s="13" t="s">
        <v>30</v>
      </c>
      <c r="AX1780" s="13" t="s">
        <v>73</v>
      </c>
      <c r="AY1780" s="162" t="s">
        <v>187</v>
      </c>
    </row>
    <row r="1781" spans="2:65" s="14" customFormat="1" ht="11.25">
      <c r="B1781" s="168"/>
      <c r="D1781" s="151" t="s">
        <v>197</v>
      </c>
      <c r="E1781" s="169" t="s">
        <v>1</v>
      </c>
      <c r="F1781" s="170" t="s">
        <v>202</v>
      </c>
      <c r="H1781" s="171">
        <v>11.865000000000002</v>
      </c>
      <c r="I1781" s="172"/>
      <c r="L1781" s="168"/>
      <c r="M1781" s="173"/>
      <c r="T1781" s="174"/>
      <c r="AT1781" s="169" t="s">
        <v>197</v>
      </c>
      <c r="AU1781" s="169" t="s">
        <v>84</v>
      </c>
      <c r="AV1781" s="14" t="s">
        <v>193</v>
      </c>
      <c r="AW1781" s="14" t="s">
        <v>30</v>
      </c>
      <c r="AX1781" s="14" t="s">
        <v>80</v>
      </c>
      <c r="AY1781" s="169" t="s">
        <v>187</v>
      </c>
    </row>
    <row r="1782" spans="2:65" s="1" customFormat="1" ht="33" customHeight="1">
      <c r="B1782" s="32"/>
      <c r="C1782" s="137" t="s">
        <v>1729</v>
      </c>
      <c r="D1782" s="137" t="s">
        <v>189</v>
      </c>
      <c r="E1782" s="138" t="s">
        <v>1730</v>
      </c>
      <c r="F1782" s="139" t="s">
        <v>1731</v>
      </c>
      <c r="G1782" s="140" t="s">
        <v>397</v>
      </c>
      <c r="H1782" s="141">
        <v>20.399999999999999</v>
      </c>
      <c r="I1782" s="142"/>
      <c r="J1782" s="143">
        <f>ROUND(I1782*H1782,2)</f>
        <v>0</v>
      </c>
      <c r="K1782" s="144"/>
      <c r="L1782" s="32"/>
      <c r="M1782" s="145" t="s">
        <v>1</v>
      </c>
      <c r="N1782" s="146" t="s">
        <v>39</v>
      </c>
      <c r="P1782" s="147">
        <f>O1782*H1782</f>
        <v>0</v>
      </c>
      <c r="Q1782" s="147">
        <v>0</v>
      </c>
      <c r="R1782" s="147">
        <f>Q1782*H1782</f>
        <v>0</v>
      </c>
      <c r="S1782" s="147">
        <v>0</v>
      </c>
      <c r="T1782" s="148">
        <f>S1782*H1782</f>
        <v>0</v>
      </c>
      <c r="AR1782" s="149" t="s">
        <v>287</v>
      </c>
      <c r="AT1782" s="149" t="s">
        <v>189</v>
      </c>
      <c r="AU1782" s="149" t="s">
        <v>84</v>
      </c>
      <c r="AY1782" s="17" t="s">
        <v>187</v>
      </c>
      <c r="BE1782" s="150">
        <f>IF(N1782="základní",J1782,0)</f>
        <v>0</v>
      </c>
      <c r="BF1782" s="150">
        <f>IF(N1782="snížená",J1782,0)</f>
        <v>0</v>
      </c>
      <c r="BG1782" s="150">
        <f>IF(N1782="zákl. přenesená",J1782,0)</f>
        <v>0</v>
      </c>
      <c r="BH1782" s="150">
        <f>IF(N1782="sníž. přenesená",J1782,0)</f>
        <v>0</v>
      </c>
      <c r="BI1782" s="150">
        <f>IF(N1782="nulová",J1782,0)</f>
        <v>0</v>
      </c>
      <c r="BJ1782" s="17" t="s">
        <v>84</v>
      </c>
      <c r="BK1782" s="150">
        <f>ROUND(I1782*H1782,2)</f>
        <v>0</v>
      </c>
      <c r="BL1782" s="17" t="s">
        <v>287</v>
      </c>
      <c r="BM1782" s="149" t="s">
        <v>3308</v>
      </c>
    </row>
    <row r="1783" spans="2:65" s="12" customFormat="1" ht="11.25">
      <c r="B1783" s="155"/>
      <c r="D1783" s="151" t="s">
        <v>197</v>
      </c>
      <c r="E1783" s="156" t="s">
        <v>1</v>
      </c>
      <c r="F1783" s="157" t="s">
        <v>207</v>
      </c>
      <c r="H1783" s="156" t="s">
        <v>1</v>
      </c>
      <c r="I1783" s="158"/>
      <c r="L1783" s="155"/>
      <c r="M1783" s="159"/>
      <c r="T1783" s="160"/>
      <c r="AT1783" s="156" t="s">
        <v>197</v>
      </c>
      <c r="AU1783" s="156" t="s">
        <v>84</v>
      </c>
      <c r="AV1783" s="12" t="s">
        <v>80</v>
      </c>
      <c r="AW1783" s="12" t="s">
        <v>30</v>
      </c>
      <c r="AX1783" s="12" t="s">
        <v>73</v>
      </c>
      <c r="AY1783" s="156" t="s">
        <v>187</v>
      </c>
    </row>
    <row r="1784" spans="2:65" s="12" customFormat="1" ht="11.25">
      <c r="B1784" s="155"/>
      <c r="D1784" s="151" t="s">
        <v>197</v>
      </c>
      <c r="E1784" s="156" t="s">
        <v>1</v>
      </c>
      <c r="F1784" s="157" t="s">
        <v>1733</v>
      </c>
      <c r="H1784" s="156" t="s">
        <v>1</v>
      </c>
      <c r="I1784" s="158"/>
      <c r="L1784" s="155"/>
      <c r="M1784" s="159"/>
      <c r="T1784" s="160"/>
      <c r="AT1784" s="156" t="s">
        <v>197</v>
      </c>
      <c r="AU1784" s="156" t="s">
        <v>84</v>
      </c>
      <c r="AV1784" s="12" t="s">
        <v>80</v>
      </c>
      <c r="AW1784" s="12" t="s">
        <v>30</v>
      </c>
      <c r="AX1784" s="12" t="s">
        <v>73</v>
      </c>
      <c r="AY1784" s="156" t="s">
        <v>187</v>
      </c>
    </row>
    <row r="1785" spans="2:65" s="13" customFormat="1" ht="11.25">
      <c r="B1785" s="161"/>
      <c r="D1785" s="151" t="s">
        <v>197</v>
      </c>
      <c r="E1785" s="162" t="s">
        <v>1</v>
      </c>
      <c r="F1785" s="163" t="s">
        <v>1734</v>
      </c>
      <c r="H1785" s="164">
        <v>3.2</v>
      </c>
      <c r="I1785" s="165"/>
      <c r="L1785" s="161"/>
      <c r="M1785" s="166"/>
      <c r="T1785" s="167"/>
      <c r="AT1785" s="162" t="s">
        <v>197</v>
      </c>
      <c r="AU1785" s="162" t="s">
        <v>84</v>
      </c>
      <c r="AV1785" s="13" t="s">
        <v>84</v>
      </c>
      <c r="AW1785" s="13" t="s">
        <v>30</v>
      </c>
      <c r="AX1785" s="13" t="s">
        <v>73</v>
      </c>
      <c r="AY1785" s="162" t="s">
        <v>187</v>
      </c>
    </row>
    <row r="1786" spans="2:65" s="12" customFormat="1" ht="11.25">
      <c r="B1786" s="155"/>
      <c r="D1786" s="151" t="s">
        <v>197</v>
      </c>
      <c r="E1786" s="156" t="s">
        <v>1</v>
      </c>
      <c r="F1786" s="157" t="s">
        <v>1735</v>
      </c>
      <c r="H1786" s="156" t="s">
        <v>1</v>
      </c>
      <c r="I1786" s="158"/>
      <c r="L1786" s="155"/>
      <c r="M1786" s="159"/>
      <c r="T1786" s="160"/>
      <c r="AT1786" s="156" t="s">
        <v>197</v>
      </c>
      <c r="AU1786" s="156" t="s">
        <v>84</v>
      </c>
      <c r="AV1786" s="12" t="s">
        <v>80</v>
      </c>
      <c r="AW1786" s="12" t="s">
        <v>30</v>
      </c>
      <c r="AX1786" s="12" t="s">
        <v>73</v>
      </c>
      <c r="AY1786" s="156" t="s">
        <v>187</v>
      </c>
    </row>
    <row r="1787" spans="2:65" s="13" customFormat="1" ht="11.25">
      <c r="B1787" s="161"/>
      <c r="D1787" s="151" t="s">
        <v>197</v>
      </c>
      <c r="E1787" s="162" t="s">
        <v>1</v>
      </c>
      <c r="F1787" s="163" t="s">
        <v>1736</v>
      </c>
      <c r="H1787" s="164">
        <v>2.2000000000000002</v>
      </c>
      <c r="I1787" s="165"/>
      <c r="L1787" s="161"/>
      <c r="M1787" s="166"/>
      <c r="T1787" s="167"/>
      <c r="AT1787" s="162" t="s">
        <v>197</v>
      </c>
      <c r="AU1787" s="162" t="s">
        <v>84</v>
      </c>
      <c r="AV1787" s="13" t="s">
        <v>84</v>
      </c>
      <c r="AW1787" s="13" t="s">
        <v>30</v>
      </c>
      <c r="AX1787" s="13" t="s">
        <v>73</v>
      </c>
      <c r="AY1787" s="162" t="s">
        <v>187</v>
      </c>
    </row>
    <row r="1788" spans="2:65" s="12" customFormat="1" ht="11.25">
      <c r="B1788" s="155"/>
      <c r="D1788" s="151" t="s">
        <v>197</v>
      </c>
      <c r="E1788" s="156" t="s">
        <v>1</v>
      </c>
      <c r="F1788" s="157" t="s">
        <v>1737</v>
      </c>
      <c r="H1788" s="156" t="s">
        <v>1</v>
      </c>
      <c r="I1788" s="158"/>
      <c r="L1788" s="155"/>
      <c r="M1788" s="159"/>
      <c r="T1788" s="160"/>
      <c r="AT1788" s="156" t="s">
        <v>197</v>
      </c>
      <c r="AU1788" s="156" t="s">
        <v>84</v>
      </c>
      <c r="AV1788" s="12" t="s">
        <v>80</v>
      </c>
      <c r="AW1788" s="12" t="s">
        <v>30</v>
      </c>
      <c r="AX1788" s="12" t="s">
        <v>73</v>
      </c>
      <c r="AY1788" s="156" t="s">
        <v>187</v>
      </c>
    </row>
    <row r="1789" spans="2:65" s="13" customFormat="1" ht="11.25">
      <c r="B1789" s="161"/>
      <c r="D1789" s="151" t="s">
        <v>197</v>
      </c>
      <c r="E1789" s="162" t="s">
        <v>1</v>
      </c>
      <c r="F1789" s="163" t="s">
        <v>1662</v>
      </c>
      <c r="H1789" s="164">
        <v>4.2</v>
      </c>
      <c r="I1789" s="165"/>
      <c r="L1789" s="161"/>
      <c r="M1789" s="166"/>
      <c r="T1789" s="167"/>
      <c r="AT1789" s="162" t="s">
        <v>197</v>
      </c>
      <c r="AU1789" s="162" t="s">
        <v>84</v>
      </c>
      <c r="AV1789" s="13" t="s">
        <v>84</v>
      </c>
      <c r="AW1789" s="13" t="s">
        <v>30</v>
      </c>
      <c r="AX1789" s="13" t="s">
        <v>73</v>
      </c>
      <c r="AY1789" s="162" t="s">
        <v>187</v>
      </c>
    </row>
    <row r="1790" spans="2:65" s="12" customFormat="1" ht="11.25">
      <c r="B1790" s="155"/>
      <c r="D1790" s="151" t="s">
        <v>197</v>
      </c>
      <c r="E1790" s="156" t="s">
        <v>1</v>
      </c>
      <c r="F1790" s="157" t="s">
        <v>1738</v>
      </c>
      <c r="H1790" s="156" t="s">
        <v>1</v>
      </c>
      <c r="I1790" s="158"/>
      <c r="L1790" s="155"/>
      <c r="M1790" s="159"/>
      <c r="T1790" s="160"/>
      <c r="AT1790" s="156" t="s">
        <v>197</v>
      </c>
      <c r="AU1790" s="156" t="s">
        <v>84</v>
      </c>
      <c r="AV1790" s="12" t="s">
        <v>80</v>
      </c>
      <c r="AW1790" s="12" t="s">
        <v>30</v>
      </c>
      <c r="AX1790" s="12" t="s">
        <v>73</v>
      </c>
      <c r="AY1790" s="156" t="s">
        <v>187</v>
      </c>
    </row>
    <row r="1791" spans="2:65" s="13" customFormat="1" ht="11.25">
      <c r="B1791" s="161"/>
      <c r="D1791" s="151" t="s">
        <v>197</v>
      </c>
      <c r="E1791" s="162" t="s">
        <v>1</v>
      </c>
      <c r="F1791" s="163" t="s">
        <v>1739</v>
      </c>
      <c r="H1791" s="164">
        <v>10.8</v>
      </c>
      <c r="I1791" s="165"/>
      <c r="L1791" s="161"/>
      <c r="M1791" s="166"/>
      <c r="T1791" s="167"/>
      <c r="AT1791" s="162" t="s">
        <v>197</v>
      </c>
      <c r="AU1791" s="162" t="s">
        <v>84</v>
      </c>
      <c r="AV1791" s="13" t="s">
        <v>84</v>
      </c>
      <c r="AW1791" s="13" t="s">
        <v>30</v>
      </c>
      <c r="AX1791" s="13" t="s">
        <v>73</v>
      </c>
      <c r="AY1791" s="162" t="s">
        <v>187</v>
      </c>
    </row>
    <row r="1792" spans="2:65" s="14" customFormat="1" ht="11.25">
      <c r="B1792" s="168"/>
      <c r="D1792" s="151" t="s">
        <v>197</v>
      </c>
      <c r="E1792" s="169" t="s">
        <v>1</v>
      </c>
      <c r="F1792" s="170" t="s">
        <v>202</v>
      </c>
      <c r="H1792" s="171">
        <v>20.400000000000002</v>
      </c>
      <c r="I1792" s="172"/>
      <c r="L1792" s="168"/>
      <c r="M1792" s="173"/>
      <c r="T1792" s="174"/>
      <c r="AT1792" s="169" t="s">
        <v>197</v>
      </c>
      <c r="AU1792" s="169" t="s">
        <v>84</v>
      </c>
      <c r="AV1792" s="14" t="s">
        <v>193</v>
      </c>
      <c r="AW1792" s="14" t="s">
        <v>30</v>
      </c>
      <c r="AX1792" s="14" t="s">
        <v>80</v>
      </c>
      <c r="AY1792" s="169" t="s">
        <v>187</v>
      </c>
    </row>
    <row r="1793" spans="2:65" s="1" customFormat="1" ht="37.9" customHeight="1">
      <c r="B1793" s="32"/>
      <c r="C1793" s="137" t="s">
        <v>1740</v>
      </c>
      <c r="D1793" s="137" t="s">
        <v>189</v>
      </c>
      <c r="E1793" s="138" t="s">
        <v>1741</v>
      </c>
      <c r="F1793" s="139" t="s">
        <v>1742</v>
      </c>
      <c r="G1793" s="140" t="s">
        <v>397</v>
      </c>
      <c r="H1793" s="141">
        <v>20</v>
      </c>
      <c r="I1793" s="142"/>
      <c r="J1793" s="143">
        <f>ROUND(I1793*H1793,2)</f>
        <v>0</v>
      </c>
      <c r="K1793" s="144"/>
      <c r="L1793" s="32"/>
      <c r="M1793" s="145" t="s">
        <v>1</v>
      </c>
      <c r="N1793" s="146" t="s">
        <v>39</v>
      </c>
      <c r="P1793" s="147">
        <f>O1793*H1793</f>
        <v>0</v>
      </c>
      <c r="Q1793" s="147">
        <v>0</v>
      </c>
      <c r="R1793" s="147">
        <f>Q1793*H1793</f>
        <v>0</v>
      </c>
      <c r="S1793" s="147">
        <v>0</v>
      </c>
      <c r="T1793" s="148">
        <f>S1793*H1793</f>
        <v>0</v>
      </c>
      <c r="AR1793" s="149" t="s">
        <v>287</v>
      </c>
      <c r="AT1793" s="149" t="s">
        <v>189</v>
      </c>
      <c r="AU1793" s="149" t="s">
        <v>84</v>
      </c>
      <c r="AY1793" s="17" t="s">
        <v>187</v>
      </c>
      <c r="BE1793" s="150">
        <f>IF(N1793="základní",J1793,0)</f>
        <v>0</v>
      </c>
      <c r="BF1793" s="150">
        <f>IF(N1793="snížená",J1793,0)</f>
        <v>0</v>
      </c>
      <c r="BG1793" s="150">
        <f>IF(N1793="zákl. přenesená",J1793,0)</f>
        <v>0</v>
      </c>
      <c r="BH1793" s="150">
        <f>IF(N1793="sníž. přenesená",J1793,0)</f>
        <v>0</v>
      </c>
      <c r="BI1793" s="150">
        <f>IF(N1793="nulová",J1793,0)</f>
        <v>0</v>
      </c>
      <c r="BJ1793" s="17" t="s">
        <v>84</v>
      </c>
      <c r="BK1793" s="150">
        <f>ROUND(I1793*H1793,2)</f>
        <v>0</v>
      </c>
      <c r="BL1793" s="17" t="s">
        <v>287</v>
      </c>
      <c r="BM1793" s="149" t="s">
        <v>3309</v>
      </c>
    </row>
    <row r="1794" spans="2:65" s="12" customFormat="1" ht="11.25">
      <c r="B1794" s="155"/>
      <c r="D1794" s="151" t="s">
        <v>197</v>
      </c>
      <c r="E1794" s="156" t="s">
        <v>1</v>
      </c>
      <c r="F1794" s="157" t="s">
        <v>207</v>
      </c>
      <c r="H1794" s="156" t="s">
        <v>1</v>
      </c>
      <c r="I1794" s="158"/>
      <c r="L1794" s="155"/>
      <c r="M1794" s="159"/>
      <c r="T1794" s="160"/>
      <c r="AT1794" s="156" t="s">
        <v>197</v>
      </c>
      <c r="AU1794" s="156" t="s">
        <v>84</v>
      </c>
      <c r="AV1794" s="12" t="s">
        <v>80</v>
      </c>
      <c r="AW1794" s="12" t="s">
        <v>30</v>
      </c>
      <c r="AX1794" s="12" t="s">
        <v>73</v>
      </c>
      <c r="AY1794" s="156" t="s">
        <v>187</v>
      </c>
    </row>
    <row r="1795" spans="2:65" s="12" customFormat="1" ht="11.25">
      <c r="B1795" s="155"/>
      <c r="D1795" s="151" t="s">
        <v>197</v>
      </c>
      <c r="E1795" s="156" t="s">
        <v>1</v>
      </c>
      <c r="F1795" s="157" t="s">
        <v>1744</v>
      </c>
      <c r="H1795" s="156" t="s">
        <v>1</v>
      </c>
      <c r="I1795" s="158"/>
      <c r="L1795" s="155"/>
      <c r="M1795" s="159"/>
      <c r="T1795" s="160"/>
      <c r="AT1795" s="156" t="s">
        <v>197</v>
      </c>
      <c r="AU1795" s="156" t="s">
        <v>84</v>
      </c>
      <c r="AV1795" s="12" t="s">
        <v>80</v>
      </c>
      <c r="AW1795" s="12" t="s">
        <v>30</v>
      </c>
      <c r="AX1795" s="12" t="s">
        <v>73</v>
      </c>
      <c r="AY1795" s="156" t="s">
        <v>187</v>
      </c>
    </row>
    <row r="1796" spans="2:65" s="13" customFormat="1" ht="11.25">
      <c r="B1796" s="161"/>
      <c r="D1796" s="151" t="s">
        <v>197</v>
      </c>
      <c r="E1796" s="162" t="s">
        <v>1</v>
      </c>
      <c r="F1796" s="163" t="s">
        <v>1745</v>
      </c>
      <c r="H1796" s="164">
        <v>20</v>
      </c>
      <c r="I1796" s="165"/>
      <c r="L1796" s="161"/>
      <c r="M1796" s="166"/>
      <c r="T1796" s="167"/>
      <c r="AT1796" s="162" t="s">
        <v>197</v>
      </c>
      <c r="AU1796" s="162" t="s">
        <v>84</v>
      </c>
      <c r="AV1796" s="13" t="s">
        <v>84</v>
      </c>
      <c r="AW1796" s="13" t="s">
        <v>30</v>
      </c>
      <c r="AX1796" s="13" t="s">
        <v>73</v>
      </c>
      <c r="AY1796" s="162" t="s">
        <v>187</v>
      </c>
    </row>
    <row r="1797" spans="2:65" s="14" customFormat="1" ht="11.25">
      <c r="B1797" s="168"/>
      <c r="D1797" s="151" t="s">
        <v>197</v>
      </c>
      <c r="E1797" s="169" t="s">
        <v>1</v>
      </c>
      <c r="F1797" s="170" t="s">
        <v>202</v>
      </c>
      <c r="H1797" s="171">
        <v>20</v>
      </c>
      <c r="I1797" s="172"/>
      <c r="L1797" s="168"/>
      <c r="M1797" s="173"/>
      <c r="T1797" s="174"/>
      <c r="AT1797" s="169" t="s">
        <v>197</v>
      </c>
      <c r="AU1797" s="169" t="s">
        <v>84</v>
      </c>
      <c r="AV1797" s="14" t="s">
        <v>193</v>
      </c>
      <c r="AW1797" s="14" t="s">
        <v>30</v>
      </c>
      <c r="AX1797" s="14" t="s">
        <v>80</v>
      </c>
      <c r="AY1797" s="169" t="s">
        <v>187</v>
      </c>
    </row>
    <row r="1798" spans="2:65" s="1" customFormat="1" ht="24.2" customHeight="1">
      <c r="B1798" s="32"/>
      <c r="C1798" s="137" t="s">
        <v>1746</v>
      </c>
      <c r="D1798" s="137" t="s">
        <v>189</v>
      </c>
      <c r="E1798" s="138" t="s">
        <v>1747</v>
      </c>
      <c r="F1798" s="139" t="s">
        <v>1748</v>
      </c>
      <c r="G1798" s="140" t="s">
        <v>245</v>
      </c>
      <c r="H1798" s="141">
        <v>6</v>
      </c>
      <c r="I1798" s="142"/>
      <c r="J1798" s="143">
        <f>ROUND(I1798*H1798,2)</f>
        <v>0</v>
      </c>
      <c r="K1798" s="144"/>
      <c r="L1798" s="32"/>
      <c r="M1798" s="145" t="s">
        <v>1</v>
      </c>
      <c r="N1798" s="146" t="s">
        <v>39</v>
      </c>
      <c r="P1798" s="147">
        <f>O1798*H1798</f>
        <v>0</v>
      </c>
      <c r="Q1798" s="147">
        <v>0</v>
      </c>
      <c r="R1798" s="147">
        <f>Q1798*H1798</f>
        <v>0</v>
      </c>
      <c r="S1798" s="147">
        <v>0</v>
      </c>
      <c r="T1798" s="148">
        <f>S1798*H1798</f>
        <v>0</v>
      </c>
      <c r="AR1798" s="149" t="s">
        <v>287</v>
      </c>
      <c r="AT1798" s="149" t="s">
        <v>189</v>
      </c>
      <c r="AU1798" s="149" t="s">
        <v>84</v>
      </c>
      <c r="AY1798" s="17" t="s">
        <v>187</v>
      </c>
      <c r="BE1798" s="150">
        <f>IF(N1798="základní",J1798,0)</f>
        <v>0</v>
      </c>
      <c r="BF1798" s="150">
        <f>IF(N1798="snížená",J1798,0)</f>
        <v>0</v>
      </c>
      <c r="BG1798" s="150">
        <f>IF(N1798="zákl. přenesená",J1798,0)</f>
        <v>0</v>
      </c>
      <c r="BH1798" s="150">
        <f>IF(N1798="sníž. přenesená",J1798,0)</f>
        <v>0</v>
      </c>
      <c r="BI1798" s="150">
        <f>IF(N1798="nulová",J1798,0)</f>
        <v>0</v>
      </c>
      <c r="BJ1798" s="17" t="s">
        <v>84</v>
      </c>
      <c r="BK1798" s="150">
        <f>ROUND(I1798*H1798,2)</f>
        <v>0</v>
      </c>
      <c r="BL1798" s="17" t="s">
        <v>287</v>
      </c>
      <c r="BM1798" s="149" t="s">
        <v>3310</v>
      </c>
    </row>
    <row r="1799" spans="2:65" s="1" customFormat="1" ht="39">
      <c r="B1799" s="32"/>
      <c r="D1799" s="151" t="s">
        <v>195</v>
      </c>
      <c r="F1799" s="152" t="s">
        <v>1750</v>
      </c>
      <c r="I1799" s="153"/>
      <c r="L1799" s="32"/>
      <c r="M1799" s="154"/>
      <c r="T1799" s="56"/>
      <c r="AT1799" s="17" t="s">
        <v>195</v>
      </c>
      <c r="AU1799" s="17" t="s">
        <v>84</v>
      </c>
    </row>
    <row r="1800" spans="2:65" s="1" customFormat="1" ht="49.15" customHeight="1">
      <c r="B1800" s="32"/>
      <c r="C1800" s="137" t="s">
        <v>1751</v>
      </c>
      <c r="D1800" s="137" t="s">
        <v>189</v>
      </c>
      <c r="E1800" s="138" t="s">
        <v>1752</v>
      </c>
      <c r="F1800" s="139" t="s">
        <v>1753</v>
      </c>
      <c r="G1800" s="140" t="s">
        <v>406</v>
      </c>
      <c r="H1800" s="141">
        <v>6</v>
      </c>
      <c r="I1800" s="142"/>
      <c r="J1800" s="143">
        <f>ROUND(I1800*H1800,2)</f>
        <v>0</v>
      </c>
      <c r="K1800" s="144"/>
      <c r="L1800" s="32"/>
      <c r="M1800" s="145" t="s">
        <v>1</v>
      </c>
      <c r="N1800" s="146" t="s">
        <v>39</v>
      </c>
      <c r="P1800" s="147">
        <f>O1800*H1800</f>
        <v>0</v>
      </c>
      <c r="Q1800" s="147">
        <v>0</v>
      </c>
      <c r="R1800" s="147">
        <f>Q1800*H1800</f>
        <v>0</v>
      </c>
      <c r="S1800" s="147">
        <v>0</v>
      </c>
      <c r="T1800" s="148">
        <f>S1800*H1800</f>
        <v>0</v>
      </c>
      <c r="AR1800" s="149" t="s">
        <v>287</v>
      </c>
      <c r="AT1800" s="149" t="s">
        <v>189</v>
      </c>
      <c r="AU1800" s="149" t="s">
        <v>84</v>
      </c>
      <c r="AY1800" s="17" t="s">
        <v>187</v>
      </c>
      <c r="BE1800" s="150">
        <f>IF(N1800="základní",J1800,0)</f>
        <v>0</v>
      </c>
      <c r="BF1800" s="150">
        <f>IF(N1800="snížená",J1800,0)</f>
        <v>0</v>
      </c>
      <c r="BG1800" s="150">
        <f>IF(N1800="zákl. přenesená",J1800,0)</f>
        <v>0</v>
      </c>
      <c r="BH1800" s="150">
        <f>IF(N1800="sníž. přenesená",J1800,0)</f>
        <v>0</v>
      </c>
      <c r="BI1800" s="150">
        <f>IF(N1800="nulová",J1800,0)</f>
        <v>0</v>
      </c>
      <c r="BJ1800" s="17" t="s">
        <v>84</v>
      </c>
      <c r="BK1800" s="150">
        <f>ROUND(I1800*H1800,2)</f>
        <v>0</v>
      </c>
      <c r="BL1800" s="17" t="s">
        <v>287</v>
      </c>
      <c r="BM1800" s="149" t="s">
        <v>3311</v>
      </c>
    </row>
    <row r="1801" spans="2:65" s="1" customFormat="1" ht="24.2" customHeight="1">
      <c r="B1801" s="32"/>
      <c r="C1801" s="137" t="s">
        <v>1755</v>
      </c>
      <c r="D1801" s="137" t="s">
        <v>189</v>
      </c>
      <c r="E1801" s="138" t="s">
        <v>1756</v>
      </c>
      <c r="F1801" s="139" t="s">
        <v>1757</v>
      </c>
      <c r="G1801" s="140" t="s">
        <v>397</v>
      </c>
      <c r="H1801" s="141">
        <v>12.5</v>
      </c>
      <c r="I1801" s="142"/>
      <c r="J1801" s="143">
        <f>ROUND(I1801*H1801,2)</f>
        <v>0</v>
      </c>
      <c r="K1801" s="144"/>
      <c r="L1801" s="32"/>
      <c r="M1801" s="145" t="s">
        <v>1</v>
      </c>
      <c r="N1801" s="146" t="s">
        <v>39</v>
      </c>
      <c r="P1801" s="147">
        <f>O1801*H1801</f>
        <v>0</v>
      </c>
      <c r="Q1801" s="147">
        <v>0</v>
      </c>
      <c r="R1801" s="147">
        <f>Q1801*H1801</f>
        <v>0</v>
      </c>
      <c r="S1801" s="147">
        <v>0</v>
      </c>
      <c r="T1801" s="148">
        <f>S1801*H1801</f>
        <v>0</v>
      </c>
      <c r="AR1801" s="149" t="s">
        <v>287</v>
      </c>
      <c r="AT1801" s="149" t="s">
        <v>189</v>
      </c>
      <c r="AU1801" s="149" t="s">
        <v>84</v>
      </c>
      <c r="AY1801" s="17" t="s">
        <v>187</v>
      </c>
      <c r="BE1801" s="150">
        <f>IF(N1801="základní",J1801,0)</f>
        <v>0</v>
      </c>
      <c r="BF1801" s="150">
        <f>IF(N1801="snížená",J1801,0)</f>
        <v>0</v>
      </c>
      <c r="BG1801" s="150">
        <f>IF(N1801="zákl. přenesená",J1801,0)</f>
        <v>0</v>
      </c>
      <c r="BH1801" s="150">
        <f>IF(N1801="sníž. přenesená",J1801,0)</f>
        <v>0</v>
      </c>
      <c r="BI1801" s="150">
        <f>IF(N1801="nulová",J1801,0)</f>
        <v>0</v>
      </c>
      <c r="BJ1801" s="17" t="s">
        <v>84</v>
      </c>
      <c r="BK1801" s="150">
        <f>ROUND(I1801*H1801,2)</f>
        <v>0</v>
      </c>
      <c r="BL1801" s="17" t="s">
        <v>287</v>
      </c>
      <c r="BM1801" s="149" t="s">
        <v>3312</v>
      </c>
    </row>
    <row r="1802" spans="2:65" s="12" customFormat="1" ht="11.25">
      <c r="B1802" s="155"/>
      <c r="D1802" s="151" t="s">
        <v>197</v>
      </c>
      <c r="E1802" s="156" t="s">
        <v>1</v>
      </c>
      <c r="F1802" s="157" t="s">
        <v>207</v>
      </c>
      <c r="H1802" s="156" t="s">
        <v>1</v>
      </c>
      <c r="I1802" s="158"/>
      <c r="L1802" s="155"/>
      <c r="M1802" s="159"/>
      <c r="T1802" s="160"/>
      <c r="AT1802" s="156" t="s">
        <v>197</v>
      </c>
      <c r="AU1802" s="156" t="s">
        <v>84</v>
      </c>
      <c r="AV1802" s="12" t="s">
        <v>80</v>
      </c>
      <c r="AW1802" s="12" t="s">
        <v>30</v>
      </c>
      <c r="AX1802" s="12" t="s">
        <v>73</v>
      </c>
      <c r="AY1802" s="156" t="s">
        <v>187</v>
      </c>
    </row>
    <row r="1803" spans="2:65" s="12" customFormat="1" ht="11.25">
      <c r="B1803" s="155"/>
      <c r="D1803" s="151" t="s">
        <v>197</v>
      </c>
      <c r="E1803" s="156" t="s">
        <v>1</v>
      </c>
      <c r="F1803" s="157" t="s">
        <v>1759</v>
      </c>
      <c r="H1803" s="156" t="s">
        <v>1</v>
      </c>
      <c r="I1803" s="158"/>
      <c r="L1803" s="155"/>
      <c r="M1803" s="159"/>
      <c r="T1803" s="160"/>
      <c r="AT1803" s="156" t="s">
        <v>197</v>
      </c>
      <c r="AU1803" s="156" t="s">
        <v>84</v>
      </c>
      <c r="AV1803" s="12" t="s">
        <v>80</v>
      </c>
      <c r="AW1803" s="12" t="s">
        <v>30</v>
      </c>
      <c r="AX1803" s="12" t="s">
        <v>73</v>
      </c>
      <c r="AY1803" s="156" t="s">
        <v>187</v>
      </c>
    </row>
    <row r="1804" spans="2:65" s="13" customFormat="1" ht="11.25">
      <c r="B1804" s="161"/>
      <c r="D1804" s="151" t="s">
        <v>197</v>
      </c>
      <c r="E1804" s="162" t="s">
        <v>1</v>
      </c>
      <c r="F1804" s="163" t="s">
        <v>1760</v>
      </c>
      <c r="H1804" s="164">
        <v>12.5</v>
      </c>
      <c r="I1804" s="165"/>
      <c r="L1804" s="161"/>
      <c r="M1804" s="166"/>
      <c r="T1804" s="167"/>
      <c r="AT1804" s="162" t="s">
        <v>197</v>
      </c>
      <c r="AU1804" s="162" t="s">
        <v>84</v>
      </c>
      <c r="AV1804" s="13" t="s">
        <v>84</v>
      </c>
      <c r="AW1804" s="13" t="s">
        <v>30</v>
      </c>
      <c r="AX1804" s="13" t="s">
        <v>73</v>
      </c>
      <c r="AY1804" s="162" t="s">
        <v>187</v>
      </c>
    </row>
    <row r="1805" spans="2:65" s="14" customFormat="1" ht="11.25">
      <c r="B1805" s="168"/>
      <c r="D1805" s="151" t="s">
        <v>197</v>
      </c>
      <c r="E1805" s="169" t="s">
        <v>1</v>
      </c>
      <c r="F1805" s="170" t="s">
        <v>202</v>
      </c>
      <c r="H1805" s="171">
        <v>12.5</v>
      </c>
      <c r="I1805" s="172"/>
      <c r="L1805" s="168"/>
      <c r="M1805" s="173"/>
      <c r="T1805" s="174"/>
      <c r="AT1805" s="169" t="s">
        <v>197</v>
      </c>
      <c r="AU1805" s="169" t="s">
        <v>84</v>
      </c>
      <c r="AV1805" s="14" t="s">
        <v>193</v>
      </c>
      <c r="AW1805" s="14" t="s">
        <v>30</v>
      </c>
      <c r="AX1805" s="14" t="s">
        <v>80</v>
      </c>
      <c r="AY1805" s="169" t="s">
        <v>187</v>
      </c>
    </row>
    <row r="1806" spans="2:65" s="1" customFormat="1" ht="24.2" customHeight="1">
      <c r="B1806" s="32"/>
      <c r="C1806" s="137" t="s">
        <v>1761</v>
      </c>
      <c r="D1806" s="137" t="s">
        <v>189</v>
      </c>
      <c r="E1806" s="138" t="s">
        <v>1762</v>
      </c>
      <c r="F1806" s="139" t="s">
        <v>1763</v>
      </c>
      <c r="G1806" s="140" t="s">
        <v>397</v>
      </c>
      <c r="H1806" s="141">
        <v>46</v>
      </c>
      <c r="I1806" s="142"/>
      <c r="J1806" s="143">
        <f>ROUND(I1806*H1806,2)</f>
        <v>0</v>
      </c>
      <c r="K1806" s="144"/>
      <c r="L1806" s="32"/>
      <c r="M1806" s="145" t="s">
        <v>1</v>
      </c>
      <c r="N1806" s="146" t="s">
        <v>39</v>
      </c>
      <c r="P1806" s="147">
        <f>O1806*H1806</f>
        <v>0</v>
      </c>
      <c r="Q1806" s="147">
        <v>0</v>
      </c>
      <c r="R1806" s="147">
        <f>Q1806*H1806</f>
        <v>0</v>
      </c>
      <c r="S1806" s="147">
        <v>0</v>
      </c>
      <c r="T1806" s="148">
        <f>S1806*H1806</f>
        <v>0</v>
      </c>
      <c r="AR1806" s="149" t="s">
        <v>287</v>
      </c>
      <c r="AT1806" s="149" t="s">
        <v>189</v>
      </c>
      <c r="AU1806" s="149" t="s">
        <v>84</v>
      </c>
      <c r="AY1806" s="17" t="s">
        <v>187</v>
      </c>
      <c r="BE1806" s="150">
        <f>IF(N1806="základní",J1806,0)</f>
        <v>0</v>
      </c>
      <c r="BF1806" s="150">
        <f>IF(N1806="snížená",J1806,0)</f>
        <v>0</v>
      </c>
      <c r="BG1806" s="150">
        <f>IF(N1806="zákl. přenesená",J1806,0)</f>
        <v>0</v>
      </c>
      <c r="BH1806" s="150">
        <f>IF(N1806="sníž. přenesená",J1806,0)</f>
        <v>0</v>
      </c>
      <c r="BI1806" s="150">
        <f>IF(N1806="nulová",J1806,0)</f>
        <v>0</v>
      </c>
      <c r="BJ1806" s="17" t="s">
        <v>84</v>
      </c>
      <c r="BK1806" s="150">
        <f>ROUND(I1806*H1806,2)</f>
        <v>0</v>
      </c>
      <c r="BL1806" s="17" t="s">
        <v>287</v>
      </c>
      <c r="BM1806" s="149" t="s">
        <v>3313</v>
      </c>
    </row>
    <row r="1807" spans="2:65" s="12" customFormat="1" ht="11.25">
      <c r="B1807" s="155"/>
      <c r="D1807" s="151" t="s">
        <v>197</v>
      </c>
      <c r="E1807" s="156" t="s">
        <v>1</v>
      </c>
      <c r="F1807" s="157" t="s">
        <v>207</v>
      </c>
      <c r="H1807" s="156" t="s">
        <v>1</v>
      </c>
      <c r="I1807" s="158"/>
      <c r="L1807" s="155"/>
      <c r="M1807" s="159"/>
      <c r="T1807" s="160"/>
      <c r="AT1807" s="156" t="s">
        <v>197</v>
      </c>
      <c r="AU1807" s="156" t="s">
        <v>84</v>
      </c>
      <c r="AV1807" s="12" t="s">
        <v>80</v>
      </c>
      <c r="AW1807" s="12" t="s">
        <v>30</v>
      </c>
      <c r="AX1807" s="12" t="s">
        <v>73</v>
      </c>
      <c r="AY1807" s="156" t="s">
        <v>187</v>
      </c>
    </row>
    <row r="1808" spans="2:65" s="12" customFormat="1" ht="11.25">
      <c r="B1808" s="155"/>
      <c r="D1808" s="151" t="s">
        <v>197</v>
      </c>
      <c r="E1808" s="156" t="s">
        <v>1</v>
      </c>
      <c r="F1808" s="157" t="s">
        <v>1765</v>
      </c>
      <c r="H1808" s="156" t="s">
        <v>1</v>
      </c>
      <c r="I1808" s="158"/>
      <c r="L1808" s="155"/>
      <c r="M1808" s="159"/>
      <c r="T1808" s="160"/>
      <c r="AT1808" s="156" t="s">
        <v>197</v>
      </c>
      <c r="AU1808" s="156" t="s">
        <v>84</v>
      </c>
      <c r="AV1808" s="12" t="s">
        <v>80</v>
      </c>
      <c r="AW1808" s="12" t="s">
        <v>30</v>
      </c>
      <c r="AX1808" s="12" t="s">
        <v>73</v>
      </c>
      <c r="AY1808" s="156" t="s">
        <v>187</v>
      </c>
    </row>
    <row r="1809" spans="2:65" s="13" customFormat="1" ht="11.25">
      <c r="B1809" s="161"/>
      <c r="D1809" s="151" t="s">
        <v>197</v>
      </c>
      <c r="E1809" s="162" t="s">
        <v>1</v>
      </c>
      <c r="F1809" s="163" t="s">
        <v>1766</v>
      </c>
      <c r="H1809" s="164">
        <v>46</v>
      </c>
      <c r="I1809" s="165"/>
      <c r="L1809" s="161"/>
      <c r="M1809" s="166"/>
      <c r="T1809" s="167"/>
      <c r="AT1809" s="162" t="s">
        <v>197</v>
      </c>
      <c r="AU1809" s="162" t="s">
        <v>84</v>
      </c>
      <c r="AV1809" s="13" t="s">
        <v>84</v>
      </c>
      <c r="AW1809" s="13" t="s">
        <v>30</v>
      </c>
      <c r="AX1809" s="13" t="s">
        <v>73</v>
      </c>
      <c r="AY1809" s="162" t="s">
        <v>187</v>
      </c>
    </row>
    <row r="1810" spans="2:65" s="14" customFormat="1" ht="11.25">
      <c r="B1810" s="168"/>
      <c r="D1810" s="151" t="s">
        <v>197</v>
      </c>
      <c r="E1810" s="169" t="s">
        <v>1</v>
      </c>
      <c r="F1810" s="170" t="s">
        <v>202</v>
      </c>
      <c r="H1810" s="171">
        <v>46</v>
      </c>
      <c r="I1810" s="172"/>
      <c r="L1810" s="168"/>
      <c r="M1810" s="173"/>
      <c r="T1810" s="174"/>
      <c r="AT1810" s="169" t="s">
        <v>197</v>
      </c>
      <c r="AU1810" s="169" t="s">
        <v>84</v>
      </c>
      <c r="AV1810" s="14" t="s">
        <v>193</v>
      </c>
      <c r="AW1810" s="14" t="s">
        <v>30</v>
      </c>
      <c r="AX1810" s="14" t="s">
        <v>80</v>
      </c>
      <c r="AY1810" s="169" t="s">
        <v>187</v>
      </c>
    </row>
    <row r="1811" spans="2:65" s="1" customFormat="1" ht="37.9" customHeight="1">
      <c r="B1811" s="32"/>
      <c r="C1811" s="137" t="s">
        <v>1767</v>
      </c>
      <c r="D1811" s="137" t="s">
        <v>189</v>
      </c>
      <c r="E1811" s="138" t="s">
        <v>1768</v>
      </c>
      <c r="F1811" s="139" t="s">
        <v>1769</v>
      </c>
      <c r="G1811" s="140" t="s">
        <v>406</v>
      </c>
      <c r="H1811" s="141">
        <v>6</v>
      </c>
      <c r="I1811" s="142"/>
      <c r="J1811" s="143">
        <f>ROUND(I1811*H1811,2)</f>
        <v>0</v>
      </c>
      <c r="K1811" s="144"/>
      <c r="L1811" s="32"/>
      <c r="M1811" s="145" t="s">
        <v>1</v>
      </c>
      <c r="N1811" s="146" t="s">
        <v>39</v>
      </c>
      <c r="P1811" s="147">
        <f>O1811*H1811</f>
        <v>0</v>
      </c>
      <c r="Q1811" s="147">
        <v>0</v>
      </c>
      <c r="R1811" s="147">
        <f>Q1811*H1811</f>
        <v>0</v>
      </c>
      <c r="S1811" s="147">
        <v>0</v>
      </c>
      <c r="T1811" s="148">
        <f>S1811*H1811</f>
        <v>0</v>
      </c>
      <c r="AR1811" s="149" t="s">
        <v>287</v>
      </c>
      <c r="AT1811" s="149" t="s">
        <v>189</v>
      </c>
      <c r="AU1811" s="149" t="s">
        <v>84</v>
      </c>
      <c r="AY1811" s="17" t="s">
        <v>187</v>
      </c>
      <c r="BE1811" s="150">
        <f>IF(N1811="základní",J1811,0)</f>
        <v>0</v>
      </c>
      <c r="BF1811" s="150">
        <f>IF(N1811="snížená",J1811,0)</f>
        <v>0</v>
      </c>
      <c r="BG1811" s="150">
        <f>IF(N1811="zákl. přenesená",J1811,0)</f>
        <v>0</v>
      </c>
      <c r="BH1811" s="150">
        <f>IF(N1811="sníž. přenesená",J1811,0)</f>
        <v>0</v>
      </c>
      <c r="BI1811" s="150">
        <f>IF(N1811="nulová",J1811,0)</f>
        <v>0</v>
      </c>
      <c r="BJ1811" s="17" t="s">
        <v>84</v>
      </c>
      <c r="BK1811" s="150">
        <f>ROUND(I1811*H1811,2)</f>
        <v>0</v>
      </c>
      <c r="BL1811" s="17" t="s">
        <v>287</v>
      </c>
      <c r="BM1811" s="149" t="s">
        <v>3314</v>
      </c>
    </row>
    <row r="1812" spans="2:65" s="1" customFormat="1" ht="24.2" customHeight="1">
      <c r="B1812" s="32"/>
      <c r="C1812" s="137" t="s">
        <v>1771</v>
      </c>
      <c r="D1812" s="137" t="s">
        <v>189</v>
      </c>
      <c r="E1812" s="138" t="s">
        <v>1772</v>
      </c>
      <c r="F1812" s="139" t="s">
        <v>1773</v>
      </c>
      <c r="G1812" s="140" t="s">
        <v>397</v>
      </c>
      <c r="H1812" s="141">
        <v>18</v>
      </c>
      <c r="I1812" s="142"/>
      <c r="J1812" s="143">
        <f>ROUND(I1812*H1812,2)</f>
        <v>0</v>
      </c>
      <c r="K1812" s="144"/>
      <c r="L1812" s="32"/>
      <c r="M1812" s="145" t="s">
        <v>1</v>
      </c>
      <c r="N1812" s="146" t="s">
        <v>39</v>
      </c>
      <c r="P1812" s="147">
        <f>O1812*H1812</f>
        <v>0</v>
      </c>
      <c r="Q1812" s="147">
        <v>0</v>
      </c>
      <c r="R1812" s="147">
        <f>Q1812*H1812</f>
        <v>0</v>
      </c>
      <c r="S1812" s="147">
        <v>0</v>
      </c>
      <c r="T1812" s="148">
        <f>S1812*H1812</f>
        <v>0</v>
      </c>
      <c r="AR1812" s="149" t="s">
        <v>287</v>
      </c>
      <c r="AT1812" s="149" t="s">
        <v>189</v>
      </c>
      <c r="AU1812" s="149" t="s">
        <v>84</v>
      </c>
      <c r="AY1812" s="17" t="s">
        <v>187</v>
      </c>
      <c r="BE1812" s="150">
        <f>IF(N1812="základní",J1812,0)</f>
        <v>0</v>
      </c>
      <c r="BF1812" s="150">
        <f>IF(N1812="snížená",J1812,0)</f>
        <v>0</v>
      </c>
      <c r="BG1812" s="150">
        <f>IF(N1812="zákl. přenesená",J1812,0)</f>
        <v>0</v>
      </c>
      <c r="BH1812" s="150">
        <f>IF(N1812="sníž. přenesená",J1812,0)</f>
        <v>0</v>
      </c>
      <c r="BI1812" s="150">
        <f>IF(N1812="nulová",J1812,0)</f>
        <v>0</v>
      </c>
      <c r="BJ1812" s="17" t="s">
        <v>84</v>
      </c>
      <c r="BK1812" s="150">
        <f>ROUND(I1812*H1812,2)</f>
        <v>0</v>
      </c>
      <c r="BL1812" s="17" t="s">
        <v>287</v>
      </c>
      <c r="BM1812" s="149" t="s">
        <v>3315</v>
      </c>
    </row>
    <row r="1813" spans="2:65" s="12" customFormat="1" ht="11.25">
      <c r="B1813" s="155"/>
      <c r="D1813" s="151" t="s">
        <v>197</v>
      </c>
      <c r="E1813" s="156" t="s">
        <v>1</v>
      </c>
      <c r="F1813" s="157" t="s">
        <v>207</v>
      </c>
      <c r="H1813" s="156" t="s">
        <v>1</v>
      </c>
      <c r="I1813" s="158"/>
      <c r="L1813" s="155"/>
      <c r="M1813" s="159"/>
      <c r="T1813" s="160"/>
      <c r="AT1813" s="156" t="s">
        <v>197</v>
      </c>
      <c r="AU1813" s="156" t="s">
        <v>84</v>
      </c>
      <c r="AV1813" s="12" t="s">
        <v>80</v>
      </c>
      <c r="AW1813" s="12" t="s">
        <v>30</v>
      </c>
      <c r="AX1813" s="12" t="s">
        <v>73</v>
      </c>
      <c r="AY1813" s="156" t="s">
        <v>187</v>
      </c>
    </row>
    <row r="1814" spans="2:65" s="12" customFormat="1" ht="11.25">
      <c r="B1814" s="155"/>
      <c r="D1814" s="151" t="s">
        <v>197</v>
      </c>
      <c r="E1814" s="156" t="s">
        <v>1</v>
      </c>
      <c r="F1814" s="157" t="s">
        <v>1775</v>
      </c>
      <c r="H1814" s="156" t="s">
        <v>1</v>
      </c>
      <c r="I1814" s="158"/>
      <c r="L1814" s="155"/>
      <c r="M1814" s="159"/>
      <c r="T1814" s="160"/>
      <c r="AT1814" s="156" t="s">
        <v>197</v>
      </c>
      <c r="AU1814" s="156" t="s">
        <v>84</v>
      </c>
      <c r="AV1814" s="12" t="s">
        <v>80</v>
      </c>
      <c r="AW1814" s="12" t="s">
        <v>30</v>
      </c>
      <c r="AX1814" s="12" t="s">
        <v>73</v>
      </c>
      <c r="AY1814" s="156" t="s">
        <v>187</v>
      </c>
    </row>
    <row r="1815" spans="2:65" s="13" customFormat="1" ht="11.25">
      <c r="B1815" s="161"/>
      <c r="D1815" s="151" t="s">
        <v>197</v>
      </c>
      <c r="E1815" s="162" t="s">
        <v>1</v>
      </c>
      <c r="F1815" s="163" t="s">
        <v>1776</v>
      </c>
      <c r="H1815" s="164">
        <v>18</v>
      </c>
      <c r="I1815" s="165"/>
      <c r="L1815" s="161"/>
      <c r="M1815" s="166"/>
      <c r="T1815" s="167"/>
      <c r="AT1815" s="162" t="s">
        <v>197</v>
      </c>
      <c r="AU1815" s="162" t="s">
        <v>84</v>
      </c>
      <c r="AV1815" s="13" t="s">
        <v>84</v>
      </c>
      <c r="AW1815" s="13" t="s">
        <v>30</v>
      </c>
      <c r="AX1815" s="13" t="s">
        <v>73</v>
      </c>
      <c r="AY1815" s="162" t="s">
        <v>187</v>
      </c>
    </row>
    <row r="1816" spans="2:65" s="14" customFormat="1" ht="11.25">
      <c r="B1816" s="168"/>
      <c r="D1816" s="151" t="s">
        <v>197</v>
      </c>
      <c r="E1816" s="169" t="s">
        <v>1</v>
      </c>
      <c r="F1816" s="170" t="s">
        <v>202</v>
      </c>
      <c r="H1816" s="171">
        <v>18</v>
      </c>
      <c r="I1816" s="172"/>
      <c r="L1816" s="168"/>
      <c r="M1816" s="173"/>
      <c r="T1816" s="174"/>
      <c r="AT1816" s="169" t="s">
        <v>197</v>
      </c>
      <c r="AU1816" s="169" t="s">
        <v>84</v>
      </c>
      <c r="AV1816" s="14" t="s">
        <v>193</v>
      </c>
      <c r="AW1816" s="14" t="s">
        <v>30</v>
      </c>
      <c r="AX1816" s="14" t="s">
        <v>80</v>
      </c>
      <c r="AY1816" s="169" t="s">
        <v>187</v>
      </c>
    </row>
    <row r="1817" spans="2:65" s="1" customFormat="1" ht="24.2" customHeight="1">
      <c r="B1817" s="32"/>
      <c r="C1817" s="137" t="s">
        <v>1777</v>
      </c>
      <c r="D1817" s="137" t="s">
        <v>189</v>
      </c>
      <c r="E1817" s="138" t="s">
        <v>1778</v>
      </c>
      <c r="F1817" s="139" t="s">
        <v>1779</v>
      </c>
      <c r="G1817" s="140" t="s">
        <v>397</v>
      </c>
      <c r="H1817" s="141">
        <v>4</v>
      </c>
      <c r="I1817" s="142"/>
      <c r="J1817" s="143">
        <f>ROUND(I1817*H1817,2)</f>
        <v>0</v>
      </c>
      <c r="K1817" s="144"/>
      <c r="L1817" s="32"/>
      <c r="M1817" s="145" t="s">
        <v>1</v>
      </c>
      <c r="N1817" s="146" t="s">
        <v>39</v>
      </c>
      <c r="P1817" s="147">
        <f>O1817*H1817</f>
        <v>0</v>
      </c>
      <c r="Q1817" s="147">
        <v>0</v>
      </c>
      <c r="R1817" s="147">
        <f>Q1817*H1817</f>
        <v>0</v>
      </c>
      <c r="S1817" s="147">
        <v>0</v>
      </c>
      <c r="T1817" s="148">
        <f>S1817*H1817</f>
        <v>0</v>
      </c>
      <c r="AR1817" s="149" t="s">
        <v>287</v>
      </c>
      <c r="AT1817" s="149" t="s">
        <v>189</v>
      </c>
      <c r="AU1817" s="149" t="s">
        <v>84</v>
      </c>
      <c r="AY1817" s="17" t="s">
        <v>187</v>
      </c>
      <c r="BE1817" s="150">
        <f>IF(N1817="základní",J1817,0)</f>
        <v>0</v>
      </c>
      <c r="BF1817" s="150">
        <f>IF(N1817="snížená",J1817,0)</f>
        <v>0</v>
      </c>
      <c r="BG1817" s="150">
        <f>IF(N1817="zákl. přenesená",J1817,0)</f>
        <v>0</v>
      </c>
      <c r="BH1817" s="150">
        <f>IF(N1817="sníž. přenesená",J1817,0)</f>
        <v>0</v>
      </c>
      <c r="BI1817" s="150">
        <f>IF(N1817="nulová",J1817,0)</f>
        <v>0</v>
      </c>
      <c r="BJ1817" s="17" t="s">
        <v>84</v>
      </c>
      <c r="BK1817" s="150">
        <f>ROUND(I1817*H1817,2)</f>
        <v>0</v>
      </c>
      <c r="BL1817" s="17" t="s">
        <v>287</v>
      </c>
      <c r="BM1817" s="149" t="s">
        <v>3316</v>
      </c>
    </row>
    <row r="1818" spans="2:65" s="12" customFormat="1" ht="11.25">
      <c r="B1818" s="155"/>
      <c r="D1818" s="151" t="s">
        <v>197</v>
      </c>
      <c r="E1818" s="156" t="s">
        <v>1</v>
      </c>
      <c r="F1818" s="157" t="s">
        <v>207</v>
      </c>
      <c r="H1818" s="156" t="s">
        <v>1</v>
      </c>
      <c r="I1818" s="158"/>
      <c r="L1818" s="155"/>
      <c r="M1818" s="159"/>
      <c r="T1818" s="160"/>
      <c r="AT1818" s="156" t="s">
        <v>197</v>
      </c>
      <c r="AU1818" s="156" t="s">
        <v>84</v>
      </c>
      <c r="AV1818" s="12" t="s">
        <v>80</v>
      </c>
      <c r="AW1818" s="12" t="s">
        <v>30</v>
      </c>
      <c r="AX1818" s="12" t="s">
        <v>73</v>
      </c>
      <c r="AY1818" s="156" t="s">
        <v>187</v>
      </c>
    </row>
    <row r="1819" spans="2:65" s="12" customFormat="1" ht="11.25">
      <c r="B1819" s="155"/>
      <c r="D1819" s="151" t="s">
        <v>197</v>
      </c>
      <c r="E1819" s="156" t="s">
        <v>1</v>
      </c>
      <c r="F1819" s="157" t="s">
        <v>1781</v>
      </c>
      <c r="H1819" s="156" t="s">
        <v>1</v>
      </c>
      <c r="I1819" s="158"/>
      <c r="L1819" s="155"/>
      <c r="M1819" s="159"/>
      <c r="T1819" s="160"/>
      <c r="AT1819" s="156" t="s">
        <v>197</v>
      </c>
      <c r="AU1819" s="156" t="s">
        <v>84</v>
      </c>
      <c r="AV1819" s="12" t="s">
        <v>80</v>
      </c>
      <c r="AW1819" s="12" t="s">
        <v>30</v>
      </c>
      <c r="AX1819" s="12" t="s">
        <v>73</v>
      </c>
      <c r="AY1819" s="156" t="s">
        <v>187</v>
      </c>
    </row>
    <row r="1820" spans="2:65" s="13" customFormat="1" ht="11.25">
      <c r="B1820" s="161"/>
      <c r="D1820" s="151" t="s">
        <v>197</v>
      </c>
      <c r="E1820" s="162" t="s">
        <v>1</v>
      </c>
      <c r="F1820" s="163" t="s">
        <v>1782</v>
      </c>
      <c r="H1820" s="164">
        <v>4</v>
      </c>
      <c r="I1820" s="165"/>
      <c r="L1820" s="161"/>
      <c r="M1820" s="166"/>
      <c r="T1820" s="167"/>
      <c r="AT1820" s="162" t="s">
        <v>197</v>
      </c>
      <c r="AU1820" s="162" t="s">
        <v>84</v>
      </c>
      <c r="AV1820" s="13" t="s">
        <v>84</v>
      </c>
      <c r="AW1820" s="13" t="s">
        <v>30</v>
      </c>
      <c r="AX1820" s="13" t="s">
        <v>73</v>
      </c>
      <c r="AY1820" s="162" t="s">
        <v>187</v>
      </c>
    </row>
    <row r="1821" spans="2:65" s="14" customFormat="1" ht="11.25">
      <c r="B1821" s="168"/>
      <c r="D1821" s="151" t="s">
        <v>197</v>
      </c>
      <c r="E1821" s="169" t="s">
        <v>1</v>
      </c>
      <c r="F1821" s="170" t="s">
        <v>202</v>
      </c>
      <c r="H1821" s="171">
        <v>4</v>
      </c>
      <c r="I1821" s="172"/>
      <c r="L1821" s="168"/>
      <c r="M1821" s="173"/>
      <c r="T1821" s="174"/>
      <c r="AT1821" s="169" t="s">
        <v>197</v>
      </c>
      <c r="AU1821" s="169" t="s">
        <v>84</v>
      </c>
      <c r="AV1821" s="14" t="s">
        <v>193</v>
      </c>
      <c r="AW1821" s="14" t="s">
        <v>30</v>
      </c>
      <c r="AX1821" s="14" t="s">
        <v>80</v>
      </c>
      <c r="AY1821" s="169" t="s">
        <v>187</v>
      </c>
    </row>
    <row r="1822" spans="2:65" s="1" customFormat="1" ht="24.2" customHeight="1">
      <c r="B1822" s="32"/>
      <c r="C1822" s="137" t="s">
        <v>1783</v>
      </c>
      <c r="D1822" s="137" t="s">
        <v>189</v>
      </c>
      <c r="E1822" s="138" t="s">
        <v>1784</v>
      </c>
      <c r="F1822" s="139" t="s">
        <v>1785</v>
      </c>
      <c r="G1822" s="140" t="s">
        <v>406</v>
      </c>
      <c r="H1822" s="141">
        <v>4</v>
      </c>
      <c r="I1822" s="142"/>
      <c r="J1822" s="143">
        <f>ROUND(I1822*H1822,2)</f>
        <v>0</v>
      </c>
      <c r="K1822" s="144"/>
      <c r="L1822" s="32"/>
      <c r="M1822" s="145" t="s">
        <v>1</v>
      </c>
      <c r="N1822" s="146" t="s">
        <v>39</v>
      </c>
      <c r="P1822" s="147">
        <f>O1822*H1822</f>
        <v>0</v>
      </c>
      <c r="Q1822" s="147">
        <v>0</v>
      </c>
      <c r="R1822" s="147">
        <f>Q1822*H1822</f>
        <v>0</v>
      </c>
      <c r="S1822" s="147">
        <v>0</v>
      </c>
      <c r="T1822" s="148">
        <f>S1822*H1822</f>
        <v>0</v>
      </c>
      <c r="AR1822" s="149" t="s">
        <v>287</v>
      </c>
      <c r="AT1822" s="149" t="s">
        <v>189</v>
      </c>
      <c r="AU1822" s="149" t="s">
        <v>84</v>
      </c>
      <c r="AY1822" s="17" t="s">
        <v>187</v>
      </c>
      <c r="BE1822" s="150">
        <f>IF(N1822="základní",J1822,0)</f>
        <v>0</v>
      </c>
      <c r="BF1822" s="150">
        <f>IF(N1822="snížená",J1822,0)</f>
        <v>0</v>
      </c>
      <c r="BG1822" s="150">
        <f>IF(N1822="zákl. přenesená",J1822,0)</f>
        <v>0</v>
      </c>
      <c r="BH1822" s="150">
        <f>IF(N1822="sníž. přenesená",J1822,0)</f>
        <v>0</v>
      </c>
      <c r="BI1822" s="150">
        <f>IF(N1822="nulová",J1822,0)</f>
        <v>0</v>
      </c>
      <c r="BJ1822" s="17" t="s">
        <v>84</v>
      </c>
      <c r="BK1822" s="150">
        <f>ROUND(I1822*H1822,2)</f>
        <v>0</v>
      </c>
      <c r="BL1822" s="17" t="s">
        <v>287</v>
      </c>
      <c r="BM1822" s="149" t="s">
        <v>3317</v>
      </c>
    </row>
    <row r="1823" spans="2:65" s="1" customFormat="1" ht="24.2" customHeight="1">
      <c r="B1823" s="32"/>
      <c r="C1823" s="137" t="s">
        <v>1787</v>
      </c>
      <c r="D1823" s="137" t="s">
        <v>189</v>
      </c>
      <c r="E1823" s="138" t="s">
        <v>1788</v>
      </c>
      <c r="F1823" s="139" t="s">
        <v>1789</v>
      </c>
      <c r="G1823" s="140" t="s">
        <v>406</v>
      </c>
      <c r="H1823" s="141">
        <v>4</v>
      </c>
      <c r="I1823" s="142"/>
      <c r="J1823" s="143">
        <f>ROUND(I1823*H1823,2)</f>
        <v>0</v>
      </c>
      <c r="K1823" s="144"/>
      <c r="L1823" s="32"/>
      <c r="M1823" s="145" t="s">
        <v>1</v>
      </c>
      <c r="N1823" s="146" t="s">
        <v>39</v>
      </c>
      <c r="P1823" s="147">
        <f>O1823*H1823</f>
        <v>0</v>
      </c>
      <c r="Q1823" s="147">
        <v>0</v>
      </c>
      <c r="R1823" s="147">
        <f>Q1823*H1823</f>
        <v>0</v>
      </c>
      <c r="S1823" s="147">
        <v>0</v>
      </c>
      <c r="T1823" s="148">
        <f>S1823*H1823</f>
        <v>0</v>
      </c>
      <c r="AR1823" s="149" t="s">
        <v>287</v>
      </c>
      <c r="AT1823" s="149" t="s">
        <v>189</v>
      </c>
      <c r="AU1823" s="149" t="s">
        <v>84</v>
      </c>
      <c r="AY1823" s="17" t="s">
        <v>187</v>
      </c>
      <c r="BE1823" s="150">
        <f>IF(N1823="základní",J1823,0)</f>
        <v>0</v>
      </c>
      <c r="BF1823" s="150">
        <f>IF(N1823="snížená",J1823,0)</f>
        <v>0</v>
      </c>
      <c r="BG1823" s="150">
        <f>IF(N1823="zákl. přenesená",J1823,0)</f>
        <v>0</v>
      </c>
      <c r="BH1823" s="150">
        <f>IF(N1823="sníž. přenesená",J1823,0)</f>
        <v>0</v>
      </c>
      <c r="BI1823" s="150">
        <f>IF(N1823="nulová",J1823,0)</f>
        <v>0</v>
      </c>
      <c r="BJ1823" s="17" t="s">
        <v>84</v>
      </c>
      <c r="BK1823" s="150">
        <f>ROUND(I1823*H1823,2)</f>
        <v>0</v>
      </c>
      <c r="BL1823" s="17" t="s">
        <v>287</v>
      </c>
      <c r="BM1823" s="149" t="s">
        <v>3318</v>
      </c>
    </row>
    <row r="1824" spans="2:65" s="1" customFormat="1" ht="24.2" customHeight="1">
      <c r="B1824" s="32"/>
      <c r="C1824" s="137" t="s">
        <v>1791</v>
      </c>
      <c r="D1824" s="137" t="s">
        <v>189</v>
      </c>
      <c r="E1824" s="138" t="s">
        <v>1792</v>
      </c>
      <c r="F1824" s="139" t="s">
        <v>1793</v>
      </c>
      <c r="G1824" s="140" t="s">
        <v>406</v>
      </c>
      <c r="H1824" s="141">
        <v>1</v>
      </c>
      <c r="I1824" s="142"/>
      <c r="J1824" s="143">
        <f>ROUND(I1824*H1824,2)</f>
        <v>0</v>
      </c>
      <c r="K1824" s="144"/>
      <c r="L1824" s="32"/>
      <c r="M1824" s="145" t="s">
        <v>1</v>
      </c>
      <c r="N1824" s="146" t="s">
        <v>39</v>
      </c>
      <c r="P1824" s="147">
        <f>O1824*H1824</f>
        <v>0</v>
      </c>
      <c r="Q1824" s="147">
        <v>0</v>
      </c>
      <c r="R1824" s="147">
        <f>Q1824*H1824</f>
        <v>0</v>
      </c>
      <c r="S1824" s="147">
        <v>0</v>
      </c>
      <c r="T1824" s="148">
        <f>S1824*H1824</f>
        <v>0</v>
      </c>
      <c r="AR1824" s="149" t="s">
        <v>287</v>
      </c>
      <c r="AT1824" s="149" t="s">
        <v>189</v>
      </c>
      <c r="AU1824" s="149" t="s">
        <v>84</v>
      </c>
      <c r="AY1824" s="17" t="s">
        <v>187</v>
      </c>
      <c r="BE1824" s="150">
        <f>IF(N1824="základní",J1824,0)</f>
        <v>0</v>
      </c>
      <c r="BF1824" s="150">
        <f>IF(N1824="snížená",J1824,0)</f>
        <v>0</v>
      </c>
      <c r="BG1824" s="150">
        <f>IF(N1824="zákl. přenesená",J1824,0)</f>
        <v>0</v>
      </c>
      <c r="BH1824" s="150">
        <f>IF(N1824="sníž. přenesená",J1824,0)</f>
        <v>0</v>
      </c>
      <c r="BI1824" s="150">
        <f>IF(N1824="nulová",J1824,0)</f>
        <v>0</v>
      </c>
      <c r="BJ1824" s="17" t="s">
        <v>84</v>
      </c>
      <c r="BK1824" s="150">
        <f>ROUND(I1824*H1824,2)</f>
        <v>0</v>
      </c>
      <c r="BL1824" s="17" t="s">
        <v>287</v>
      </c>
      <c r="BM1824" s="149" t="s">
        <v>3319</v>
      </c>
    </row>
    <row r="1825" spans="2:65" s="1" customFormat="1" ht="49.15" customHeight="1">
      <c r="B1825" s="32"/>
      <c r="C1825" s="137" t="s">
        <v>1795</v>
      </c>
      <c r="D1825" s="137" t="s">
        <v>189</v>
      </c>
      <c r="E1825" s="138" t="s">
        <v>1796</v>
      </c>
      <c r="F1825" s="139" t="s">
        <v>1797</v>
      </c>
      <c r="G1825" s="140" t="s">
        <v>217</v>
      </c>
      <c r="H1825" s="141">
        <v>1.5940000000000001</v>
      </c>
      <c r="I1825" s="142"/>
      <c r="J1825" s="143">
        <f>ROUND(I1825*H1825,2)</f>
        <v>0</v>
      </c>
      <c r="K1825" s="144"/>
      <c r="L1825" s="32"/>
      <c r="M1825" s="145" t="s">
        <v>1</v>
      </c>
      <c r="N1825" s="146" t="s">
        <v>39</v>
      </c>
      <c r="P1825" s="147">
        <f>O1825*H1825</f>
        <v>0</v>
      </c>
      <c r="Q1825" s="147">
        <v>0</v>
      </c>
      <c r="R1825" s="147">
        <f>Q1825*H1825</f>
        <v>0</v>
      </c>
      <c r="S1825" s="147">
        <v>0</v>
      </c>
      <c r="T1825" s="148">
        <f>S1825*H1825</f>
        <v>0</v>
      </c>
      <c r="AR1825" s="149" t="s">
        <v>287</v>
      </c>
      <c r="AT1825" s="149" t="s">
        <v>189</v>
      </c>
      <c r="AU1825" s="149" t="s">
        <v>84</v>
      </c>
      <c r="AY1825" s="17" t="s">
        <v>187</v>
      </c>
      <c r="BE1825" s="150">
        <f>IF(N1825="základní",J1825,0)</f>
        <v>0</v>
      </c>
      <c r="BF1825" s="150">
        <f>IF(N1825="snížená",J1825,0)</f>
        <v>0</v>
      </c>
      <c r="BG1825" s="150">
        <f>IF(N1825="zákl. přenesená",J1825,0)</f>
        <v>0</v>
      </c>
      <c r="BH1825" s="150">
        <f>IF(N1825="sníž. přenesená",J1825,0)</f>
        <v>0</v>
      </c>
      <c r="BI1825" s="150">
        <f>IF(N1825="nulová",J1825,0)</f>
        <v>0</v>
      </c>
      <c r="BJ1825" s="17" t="s">
        <v>84</v>
      </c>
      <c r="BK1825" s="150">
        <f>ROUND(I1825*H1825,2)</f>
        <v>0</v>
      </c>
      <c r="BL1825" s="17" t="s">
        <v>287</v>
      </c>
      <c r="BM1825" s="149" t="s">
        <v>3320</v>
      </c>
    </row>
    <row r="1826" spans="2:65" s="1" customFormat="1" ht="117">
      <c r="B1826" s="32"/>
      <c r="D1826" s="151" t="s">
        <v>195</v>
      </c>
      <c r="F1826" s="152" t="s">
        <v>1799</v>
      </c>
      <c r="I1826" s="153"/>
      <c r="L1826" s="32"/>
      <c r="M1826" s="154"/>
      <c r="T1826" s="56"/>
      <c r="AT1826" s="17" t="s">
        <v>195</v>
      </c>
      <c r="AU1826" s="17" t="s">
        <v>84</v>
      </c>
    </row>
    <row r="1827" spans="2:65" s="11" customFormat="1" ht="22.9" customHeight="1">
      <c r="B1827" s="125"/>
      <c r="D1827" s="126" t="s">
        <v>72</v>
      </c>
      <c r="E1827" s="135" t="s">
        <v>1800</v>
      </c>
      <c r="F1827" s="135" t="s">
        <v>1801</v>
      </c>
      <c r="I1827" s="128"/>
      <c r="J1827" s="136">
        <f>BK1827</f>
        <v>0</v>
      </c>
      <c r="L1827" s="125"/>
      <c r="M1827" s="130"/>
      <c r="P1827" s="131">
        <f>SUM(P1828:P1910)</f>
        <v>0</v>
      </c>
      <c r="R1827" s="131">
        <f>SUM(R1828:R1910)</f>
        <v>0</v>
      </c>
      <c r="T1827" s="132">
        <f>SUM(T1828:T1910)</f>
        <v>0</v>
      </c>
      <c r="AR1827" s="126" t="s">
        <v>84</v>
      </c>
      <c r="AT1827" s="133" t="s">
        <v>72</v>
      </c>
      <c r="AU1827" s="133" t="s">
        <v>80</v>
      </c>
      <c r="AY1827" s="126" t="s">
        <v>187</v>
      </c>
      <c r="BK1827" s="134">
        <f>SUM(BK1828:BK1910)</f>
        <v>0</v>
      </c>
    </row>
    <row r="1828" spans="2:65" s="1" customFormat="1" ht="24.2" customHeight="1">
      <c r="B1828" s="32"/>
      <c r="C1828" s="137" t="s">
        <v>1802</v>
      </c>
      <c r="D1828" s="137" t="s">
        <v>189</v>
      </c>
      <c r="E1828" s="138" t="s">
        <v>1803</v>
      </c>
      <c r="F1828" s="139" t="s">
        <v>1804</v>
      </c>
      <c r="G1828" s="140" t="s">
        <v>397</v>
      </c>
      <c r="H1828" s="141">
        <v>16.5</v>
      </c>
      <c r="I1828" s="142"/>
      <c r="J1828" s="143">
        <f>ROUND(I1828*H1828,2)</f>
        <v>0</v>
      </c>
      <c r="K1828" s="144"/>
      <c r="L1828" s="32"/>
      <c r="M1828" s="145" t="s">
        <v>1</v>
      </c>
      <c r="N1828" s="146" t="s">
        <v>39</v>
      </c>
      <c r="P1828" s="147">
        <f>O1828*H1828</f>
        <v>0</v>
      </c>
      <c r="Q1828" s="147">
        <v>0</v>
      </c>
      <c r="R1828" s="147">
        <f>Q1828*H1828</f>
        <v>0</v>
      </c>
      <c r="S1828" s="147">
        <v>0</v>
      </c>
      <c r="T1828" s="148">
        <f>S1828*H1828</f>
        <v>0</v>
      </c>
      <c r="AR1828" s="149" t="s">
        <v>287</v>
      </c>
      <c r="AT1828" s="149" t="s">
        <v>189</v>
      </c>
      <c r="AU1828" s="149" t="s">
        <v>84</v>
      </c>
      <c r="AY1828" s="17" t="s">
        <v>187</v>
      </c>
      <c r="BE1828" s="150">
        <f>IF(N1828="základní",J1828,0)</f>
        <v>0</v>
      </c>
      <c r="BF1828" s="150">
        <f>IF(N1828="snížená",J1828,0)</f>
        <v>0</v>
      </c>
      <c r="BG1828" s="150">
        <f>IF(N1828="zákl. přenesená",J1828,0)</f>
        <v>0</v>
      </c>
      <c r="BH1828" s="150">
        <f>IF(N1828="sníž. přenesená",J1828,0)</f>
        <v>0</v>
      </c>
      <c r="BI1828" s="150">
        <f>IF(N1828="nulová",J1828,0)</f>
        <v>0</v>
      </c>
      <c r="BJ1828" s="17" t="s">
        <v>84</v>
      </c>
      <c r="BK1828" s="150">
        <f>ROUND(I1828*H1828,2)</f>
        <v>0</v>
      </c>
      <c r="BL1828" s="17" t="s">
        <v>287</v>
      </c>
      <c r="BM1828" s="149" t="s">
        <v>3321</v>
      </c>
    </row>
    <row r="1829" spans="2:65" s="1" customFormat="1" ht="48.75">
      <c r="B1829" s="32"/>
      <c r="D1829" s="151" t="s">
        <v>195</v>
      </c>
      <c r="F1829" s="152" t="s">
        <v>1806</v>
      </c>
      <c r="I1829" s="153"/>
      <c r="L1829" s="32"/>
      <c r="M1829" s="154"/>
      <c r="T1829" s="56"/>
      <c r="AT1829" s="17" t="s">
        <v>195</v>
      </c>
      <c r="AU1829" s="17" t="s">
        <v>84</v>
      </c>
    </row>
    <row r="1830" spans="2:65" s="12" customFormat="1" ht="11.25">
      <c r="B1830" s="155"/>
      <c r="D1830" s="151" t="s">
        <v>197</v>
      </c>
      <c r="E1830" s="156" t="s">
        <v>1</v>
      </c>
      <c r="F1830" s="157" t="s">
        <v>207</v>
      </c>
      <c r="H1830" s="156" t="s">
        <v>1</v>
      </c>
      <c r="I1830" s="158"/>
      <c r="L1830" s="155"/>
      <c r="M1830" s="159"/>
      <c r="T1830" s="160"/>
      <c r="AT1830" s="156" t="s">
        <v>197</v>
      </c>
      <c r="AU1830" s="156" t="s">
        <v>84</v>
      </c>
      <c r="AV1830" s="12" t="s">
        <v>80</v>
      </c>
      <c r="AW1830" s="12" t="s">
        <v>30</v>
      </c>
      <c r="AX1830" s="12" t="s">
        <v>73</v>
      </c>
      <c r="AY1830" s="156" t="s">
        <v>187</v>
      </c>
    </row>
    <row r="1831" spans="2:65" s="13" customFormat="1" ht="11.25">
      <c r="B1831" s="161"/>
      <c r="D1831" s="151" t="s">
        <v>197</v>
      </c>
      <c r="E1831" s="162" t="s">
        <v>1</v>
      </c>
      <c r="F1831" s="163" t="s">
        <v>1807</v>
      </c>
      <c r="H1831" s="164">
        <v>16.5</v>
      </c>
      <c r="I1831" s="165"/>
      <c r="L1831" s="161"/>
      <c r="M1831" s="166"/>
      <c r="T1831" s="167"/>
      <c r="AT1831" s="162" t="s">
        <v>197</v>
      </c>
      <c r="AU1831" s="162" t="s">
        <v>84</v>
      </c>
      <c r="AV1831" s="13" t="s">
        <v>84</v>
      </c>
      <c r="AW1831" s="13" t="s">
        <v>30</v>
      </c>
      <c r="AX1831" s="13" t="s">
        <v>73</v>
      </c>
      <c r="AY1831" s="162" t="s">
        <v>187</v>
      </c>
    </row>
    <row r="1832" spans="2:65" s="14" customFormat="1" ht="11.25">
      <c r="B1832" s="168"/>
      <c r="D1832" s="151" t="s">
        <v>197</v>
      </c>
      <c r="E1832" s="169" t="s">
        <v>1</v>
      </c>
      <c r="F1832" s="170" t="s">
        <v>202</v>
      </c>
      <c r="H1832" s="171">
        <v>16.5</v>
      </c>
      <c r="I1832" s="172"/>
      <c r="L1832" s="168"/>
      <c r="M1832" s="173"/>
      <c r="T1832" s="174"/>
      <c r="AT1832" s="169" t="s">
        <v>197</v>
      </c>
      <c r="AU1832" s="169" t="s">
        <v>84</v>
      </c>
      <c r="AV1832" s="14" t="s">
        <v>193</v>
      </c>
      <c r="AW1832" s="14" t="s">
        <v>30</v>
      </c>
      <c r="AX1832" s="14" t="s">
        <v>80</v>
      </c>
      <c r="AY1832" s="169" t="s">
        <v>187</v>
      </c>
    </row>
    <row r="1833" spans="2:65" s="1" customFormat="1" ht="24.2" customHeight="1">
      <c r="B1833" s="32"/>
      <c r="C1833" s="175" t="s">
        <v>1808</v>
      </c>
      <c r="D1833" s="175" t="s">
        <v>338</v>
      </c>
      <c r="E1833" s="176" t="s">
        <v>1809</v>
      </c>
      <c r="F1833" s="177" t="s">
        <v>1810</v>
      </c>
      <c r="G1833" s="178" t="s">
        <v>397</v>
      </c>
      <c r="H1833" s="179">
        <v>16.5</v>
      </c>
      <c r="I1833" s="180"/>
      <c r="J1833" s="181">
        <f>ROUND(I1833*H1833,2)</f>
        <v>0</v>
      </c>
      <c r="K1833" s="182"/>
      <c r="L1833" s="183"/>
      <c r="M1833" s="184" t="s">
        <v>1</v>
      </c>
      <c r="N1833" s="185" t="s">
        <v>39</v>
      </c>
      <c r="P1833" s="147">
        <f>O1833*H1833</f>
        <v>0</v>
      </c>
      <c r="Q1833" s="147">
        <v>0</v>
      </c>
      <c r="R1833" s="147">
        <f>Q1833*H1833</f>
        <v>0</v>
      </c>
      <c r="S1833" s="147">
        <v>0</v>
      </c>
      <c r="T1833" s="148">
        <f>S1833*H1833</f>
        <v>0</v>
      </c>
      <c r="AR1833" s="149" t="s">
        <v>388</v>
      </c>
      <c r="AT1833" s="149" t="s">
        <v>338</v>
      </c>
      <c r="AU1833" s="149" t="s">
        <v>84</v>
      </c>
      <c r="AY1833" s="17" t="s">
        <v>187</v>
      </c>
      <c r="BE1833" s="150">
        <f>IF(N1833="základní",J1833,0)</f>
        <v>0</v>
      </c>
      <c r="BF1833" s="150">
        <f>IF(N1833="snížená",J1833,0)</f>
        <v>0</v>
      </c>
      <c r="BG1833" s="150">
        <f>IF(N1833="zákl. přenesená",J1833,0)</f>
        <v>0</v>
      </c>
      <c r="BH1833" s="150">
        <f>IF(N1833="sníž. přenesená",J1833,0)</f>
        <v>0</v>
      </c>
      <c r="BI1833" s="150">
        <f>IF(N1833="nulová",J1833,0)</f>
        <v>0</v>
      </c>
      <c r="BJ1833" s="17" t="s">
        <v>84</v>
      </c>
      <c r="BK1833" s="150">
        <f>ROUND(I1833*H1833,2)</f>
        <v>0</v>
      </c>
      <c r="BL1833" s="17" t="s">
        <v>287</v>
      </c>
      <c r="BM1833" s="149" t="s">
        <v>3322</v>
      </c>
    </row>
    <row r="1834" spans="2:65" s="1" customFormat="1" ht="24.2" customHeight="1">
      <c r="B1834" s="32"/>
      <c r="C1834" s="137" t="s">
        <v>1812</v>
      </c>
      <c r="D1834" s="137" t="s">
        <v>189</v>
      </c>
      <c r="E1834" s="138" t="s">
        <v>1813</v>
      </c>
      <c r="F1834" s="139" t="s">
        <v>1814</v>
      </c>
      <c r="G1834" s="140" t="s">
        <v>406</v>
      </c>
      <c r="H1834" s="141">
        <v>14.2</v>
      </c>
      <c r="I1834" s="142"/>
      <c r="J1834" s="143">
        <f>ROUND(I1834*H1834,2)</f>
        <v>0</v>
      </c>
      <c r="K1834" s="144"/>
      <c r="L1834" s="32"/>
      <c r="M1834" s="145" t="s">
        <v>1</v>
      </c>
      <c r="N1834" s="146" t="s">
        <v>39</v>
      </c>
      <c r="P1834" s="147">
        <f>O1834*H1834</f>
        <v>0</v>
      </c>
      <c r="Q1834" s="147">
        <v>0</v>
      </c>
      <c r="R1834" s="147">
        <f>Q1834*H1834</f>
        <v>0</v>
      </c>
      <c r="S1834" s="147">
        <v>0</v>
      </c>
      <c r="T1834" s="148">
        <f>S1834*H1834</f>
        <v>0</v>
      </c>
      <c r="AR1834" s="149" t="s">
        <v>287</v>
      </c>
      <c r="AT1834" s="149" t="s">
        <v>189</v>
      </c>
      <c r="AU1834" s="149" t="s">
        <v>84</v>
      </c>
      <c r="AY1834" s="17" t="s">
        <v>187</v>
      </c>
      <c r="BE1834" s="150">
        <f>IF(N1834="základní",J1834,0)</f>
        <v>0</v>
      </c>
      <c r="BF1834" s="150">
        <f>IF(N1834="snížená",J1834,0)</f>
        <v>0</v>
      </c>
      <c r="BG1834" s="150">
        <f>IF(N1834="zákl. přenesená",J1834,0)</f>
        <v>0</v>
      </c>
      <c r="BH1834" s="150">
        <f>IF(N1834="sníž. přenesená",J1834,0)</f>
        <v>0</v>
      </c>
      <c r="BI1834" s="150">
        <f>IF(N1834="nulová",J1834,0)</f>
        <v>0</v>
      </c>
      <c r="BJ1834" s="17" t="s">
        <v>84</v>
      </c>
      <c r="BK1834" s="150">
        <f>ROUND(I1834*H1834,2)</f>
        <v>0</v>
      </c>
      <c r="BL1834" s="17" t="s">
        <v>287</v>
      </c>
      <c r="BM1834" s="149" t="s">
        <v>3323</v>
      </c>
    </row>
    <row r="1835" spans="2:65" s="12" customFormat="1" ht="11.25">
      <c r="B1835" s="155"/>
      <c r="D1835" s="151" t="s">
        <v>197</v>
      </c>
      <c r="E1835" s="156" t="s">
        <v>1</v>
      </c>
      <c r="F1835" s="157" t="s">
        <v>379</v>
      </c>
      <c r="H1835" s="156" t="s">
        <v>1</v>
      </c>
      <c r="I1835" s="158"/>
      <c r="L1835" s="155"/>
      <c r="M1835" s="159"/>
      <c r="T1835" s="160"/>
      <c r="AT1835" s="156" t="s">
        <v>197</v>
      </c>
      <c r="AU1835" s="156" t="s">
        <v>84</v>
      </c>
      <c r="AV1835" s="12" t="s">
        <v>80</v>
      </c>
      <c r="AW1835" s="12" t="s">
        <v>30</v>
      </c>
      <c r="AX1835" s="12" t="s">
        <v>73</v>
      </c>
      <c r="AY1835" s="156" t="s">
        <v>187</v>
      </c>
    </row>
    <row r="1836" spans="2:65" s="12" customFormat="1" ht="11.25">
      <c r="B1836" s="155"/>
      <c r="D1836" s="151" t="s">
        <v>197</v>
      </c>
      <c r="E1836" s="156" t="s">
        <v>1</v>
      </c>
      <c r="F1836" s="157" t="s">
        <v>307</v>
      </c>
      <c r="H1836" s="156" t="s">
        <v>1</v>
      </c>
      <c r="I1836" s="158"/>
      <c r="L1836" s="155"/>
      <c r="M1836" s="159"/>
      <c r="T1836" s="160"/>
      <c r="AT1836" s="156" t="s">
        <v>197</v>
      </c>
      <c r="AU1836" s="156" t="s">
        <v>84</v>
      </c>
      <c r="AV1836" s="12" t="s">
        <v>80</v>
      </c>
      <c r="AW1836" s="12" t="s">
        <v>30</v>
      </c>
      <c r="AX1836" s="12" t="s">
        <v>73</v>
      </c>
      <c r="AY1836" s="156" t="s">
        <v>187</v>
      </c>
    </row>
    <row r="1837" spans="2:65" s="13" customFormat="1" ht="11.25">
      <c r="B1837" s="161"/>
      <c r="D1837" s="151" t="s">
        <v>197</v>
      </c>
      <c r="E1837" s="162" t="s">
        <v>1</v>
      </c>
      <c r="F1837" s="163" t="s">
        <v>1816</v>
      </c>
      <c r="H1837" s="164">
        <v>6</v>
      </c>
      <c r="I1837" s="165"/>
      <c r="L1837" s="161"/>
      <c r="M1837" s="166"/>
      <c r="T1837" s="167"/>
      <c r="AT1837" s="162" t="s">
        <v>197</v>
      </c>
      <c r="AU1837" s="162" t="s">
        <v>84</v>
      </c>
      <c r="AV1837" s="13" t="s">
        <v>84</v>
      </c>
      <c r="AW1837" s="13" t="s">
        <v>30</v>
      </c>
      <c r="AX1837" s="13" t="s">
        <v>73</v>
      </c>
      <c r="AY1837" s="162" t="s">
        <v>187</v>
      </c>
    </row>
    <row r="1838" spans="2:65" s="12" customFormat="1" ht="11.25">
      <c r="B1838" s="155"/>
      <c r="D1838" s="151" t="s">
        <v>197</v>
      </c>
      <c r="E1838" s="156" t="s">
        <v>1</v>
      </c>
      <c r="F1838" s="157" t="s">
        <v>311</v>
      </c>
      <c r="H1838" s="156" t="s">
        <v>1</v>
      </c>
      <c r="I1838" s="158"/>
      <c r="L1838" s="155"/>
      <c r="M1838" s="159"/>
      <c r="T1838" s="160"/>
      <c r="AT1838" s="156" t="s">
        <v>197</v>
      </c>
      <c r="AU1838" s="156" t="s">
        <v>84</v>
      </c>
      <c r="AV1838" s="12" t="s">
        <v>80</v>
      </c>
      <c r="AW1838" s="12" t="s">
        <v>30</v>
      </c>
      <c r="AX1838" s="12" t="s">
        <v>73</v>
      </c>
      <c r="AY1838" s="156" t="s">
        <v>187</v>
      </c>
    </row>
    <row r="1839" spans="2:65" s="13" customFormat="1" ht="11.25">
      <c r="B1839" s="161"/>
      <c r="D1839" s="151" t="s">
        <v>197</v>
      </c>
      <c r="E1839" s="162" t="s">
        <v>1</v>
      </c>
      <c r="F1839" s="163" t="s">
        <v>1816</v>
      </c>
      <c r="H1839" s="164">
        <v>6</v>
      </c>
      <c r="I1839" s="165"/>
      <c r="L1839" s="161"/>
      <c r="M1839" s="166"/>
      <c r="T1839" s="167"/>
      <c r="AT1839" s="162" t="s">
        <v>197</v>
      </c>
      <c r="AU1839" s="162" t="s">
        <v>84</v>
      </c>
      <c r="AV1839" s="13" t="s">
        <v>84</v>
      </c>
      <c r="AW1839" s="13" t="s">
        <v>30</v>
      </c>
      <c r="AX1839" s="13" t="s">
        <v>73</v>
      </c>
      <c r="AY1839" s="162" t="s">
        <v>187</v>
      </c>
    </row>
    <row r="1840" spans="2:65" s="12" customFormat="1" ht="11.25">
      <c r="B1840" s="155"/>
      <c r="D1840" s="151" t="s">
        <v>197</v>
      </c>
      <c r="E1840" s="156" t="s">
        <v>1</v>
      </c>
      <c r="F1840" s="157" t="s">
        <v>632</v>
      </c>
      <c r="H1840" s="156" t="s">
        <v>1</v>
      </c>
      <c r="I1840" s="158"/>
      <c r="L1840" s="155"/>
      <c r="M1840" s="159"/>
      <c r="T1840" s="160"/>
      <c r="AT1840" s="156" t="s">
        <v>197</v>
      </c>
      <c r="AU1840" s="156" t="s">
        <v>84</v>
      </c>
      <c r="AV1840" s="12" t="s">
        <v>80</v>
      </c>
      <c r="AW1840" s="12" t="s">
        <v>30</v>
      </c>
      <c r="AX1840" s="12" t="s">
        <v>73</v>
      </c>
      <c r="AY1840" s="156" t="s">
        <v>187</v>
      </c>
    </row>
    <row r="1841" spans="2:65" s="13" customFormat="1" ht="11.25">
      <c r="B1841" s="161"/>
      <c r="D1841" s="151" t="s">
        <v>197</v>
      </c>
      <c r="E1841" s="162" t="s">
        <v>1</v>
      </c>
      <c r="F1841" s="163" t="s">
        <v>1736</v>
      </c>
      <c r="H1841" s="164">
        <v>2.2000000000000002</v>
      </c>
      <c r="I1841" s="165"/>
      <c r="L1841" s="161"/>
      <c r="M1841" s="166"/>
      <c r="T1841" s="167"/>
      <c r="AT1841" s="162" t="s">
        <v>197</v>
      </c>
      <c r="AU1841" s="162" t="s">
        <v>84</v>
      </c>
      <c r="AV1841" s="13" t="s">
        <v>84</v>
      </c>
      <c r="AW1841" s="13" t="s">
        <v>30</v>
      </c>
      <c r="AX1841" s="13" t="s">
        <v>73</v>
      </c>
      <c r="AY1841" s="162" t="s">
        <v>187</v>
      </c>
    </row>
    <row r="1842" spans="2:65" s="14" customFormat="1" ht="11.25">
      <c r="B1842" s="168"/>
      <c r="D1842" s="151" t="s">
        <v>197</v>
      </c>
      <c r="E1842" s="169" t="s">
        <v>1</v>
      </c>
      <c r="F1842" s="170" t="s">
        <v>202</v>
      </c>
      <c r="H1842" s="171">
        <v>14.2</v>
      </c>
      <c r="I1842" s="172"/>
      <c r="L1842" s="168"/>
      <c r="M1842" s="173"/>
      <c r="T1842" s="174"/>
      <c r="AT1842" s="169" t="s">
        <v>197</v>
      </c>
      <c r="AU1842" s="169" t="s">
        <v>84</v>
      </c>
      <c r="AV1842" s="14" t="s">
        <v>193</v>
      </c>
      <c r="AW1842" s="14" t="s">
        <v>30</v>
      </c>
      <c r="AX1842" s="14" t="s">
        <v>80</v>
      </c>
      <c r="AY1842" s="169" t="s">
        <v>187</v>
      </c>
    </row>
    <row r="1843" spans="2:65" s="1" customFormat="1" ht="24.2" customHeight="1">
      <c r="B1843" s="32"/>
      <c r="C1843" s="137" t="s">
        <v>1817</v>
      </c>
      <c r="D1843" s="137" t="s">
        <v>189</v>
      </c>
      <c r="E1843" s="138" t="s">
        <v>1818</v>
      </c>
      <c r="F1843" s="139" t="s">
        <v>1819</v>
      </c>
      <c r="G1843" s="140" t="s">
        <v>406</v>
      </c>
      <c r="H1843" s="141">
        <v>16</v>
      </c>
      <c r="I1843" s="142"/>
      <c r="J1843" s="143">
        <f>ROUND(I1843*H1843,2)</f>
        <v>0</v>
      </c>
      <c r="K1843" s="144"/>
      <c r="L1843" s="32"/>
      <c r="M1843" s="145" t="s">
        <v>1</v>
      </c>
      <c r="N1843" s="146" t="s">
        <v>39</v>
      </c>
      <c r="P1843" s="147">
        <f>O1843*H1843</f>
        <v>0</v>
      </c>
      <c r="Q1843" s="147">
        <v>0</v>
      </c>
      <c r="R1843" s="147">
        <f>Q1843*H1843</f>
        <v>0</v>
      </c>
      <c r="S1843" s="147">
        <v>0</v>
      </c>
      <c r="T1843" s="148">
        <f>S1843*H1843</f>
        <v>0</v>
      </c>
      <c r="AR1843" s="149" t="s">
        <v>287</v>
      </c>
      <c r="AT1843" s="149" t="s">
        <v>189</v>
      </c>
      <c r="AU1843" s="149" t="s">
        <v>84</v>
      </c>
      <c r="AY1843" s="17" t="s">
        <v>187</v>
      </c>
      <c r="BE1843" s="150">
        <f>IF(N1843="základní",J1843,0)</f>
        <v>0</v>
      </c>
      <c r="BF1843" s="150">
        <f>IF(N1843="snížená",J1843,0)</f>
        <v>0</v>
      </c>
      <c r="BG1843" s="150">
        <f>IF(N1843="zákl. přenesená",J1843,0)</f>
        <v>0</v>
      </c>
      <c r="BH1843" s="150">
        <f>IF(N1843="sníž. přenesená",J1843,0)</f>
        <v>0</v>
      </c>
      <c r="BI1843" s="150">
        <f>IF(N1843="nulová",J1843,0)</f>
        <v>0</v>
      </c>
      <c r="BJ1843" s="17" t="s">
        <v>84</v>
      </c>
      <c r="BK1843" s="150">
        <f>ROUND(I1843*H1843,2)</f>
        <v>0</v>
      </c>
      <c r="BL1843" s="17" t="s">
        <v>287</v>
      </c>
      <c r="BM1843" s="149" t="s">
        <v>3324</v>
      </c>
    </row>
    <row r="1844" spans="2:65" s="12" customFormat="1" ht="11.25">
      <c r="B1844" s="155"/>
      <c r="D1844" s="151" t="s">
        <v>197</v>
      </c>
      <c r="E1844" s="156" t="s">
        <v>1</v>
      </c>
      <c r="F1844" s="157" t="s">
        <v>379</v>
      </c>
      <c r="H1844" s="156" t="s">
        <v>1</v>
      </c>
      <c r="I1844" s="158"/>
      <c r="L1844" s="155"/>
      <c r="M1844" s="159"/>
      <c r="T1844" s="160"/>
      <c r="AT1844" s="156" t="s">
        <v>197</v>
      </c>
      <c r="AU1844" s="156" t="s">
        <v>84</v>
      </c>
      <c r="AV1844" s="12" t="s">
        <v>80</v>
      </c>
      <c r="AW1844" s="12" t="s">
        <v>30</v>
      </c>
      <c r="AX1844" s="12" t="s">
        <v>73</v>
      </c>
      <c r="AY1844" s="156" t="s">
        <v>187</v>
      </c>
    </row>
    <row r="1845" spans="2:65" s="12" customFormat="1" ht="11.25">
      <c r="B1845" s="155"/>
      <c r="D1845" s="151" t="s">
        <v>197</v>
      </c>
      <c r="E1845" s="156" t="s">
        <v>1</v>
      </c>
      <c r="F1845" s="157" t="s">
        <v>307</v>
      </c>
      <c r="H1845" s="156" t="s">
        <v>1</v>
      </c>
      <c r="I1845" s="158"/>
      <c r="L1845" s="155"/>
      <c r="M1845" s="159"/>
      <c r="T1845" s="160"/>
      <c r="AT1845" s="156" t="s">
        <v>197</v>
      </c>
      <c r="AU1845" s="156" t="s">
        <v>84</v>
      </c>
      <c r="AV1845" s="12" t="s">
        <v>80</v>
      </c>
      <c r="AW1845" s="12" t="s">
        <v>30</v>
      </c>
      <c r="AX1845" s="12" t="s">
        <v>73</v>
      </c>
      <c r="AY1845" s="156" t="s">
        <v>187</v>
      </c>
    </row>
    <row r="1846" spans="2:65" s="13" customFormat="1" ht="11.25">
      <c r="B1846" s="161"/>
      <c r="D1846" s="151" t="s">
        <v>197</v>
      </c>
      <c r="E1846" s="162" t="s">
        <v>1</v>
      </c>
      <c r="F1846" s="163" t="s">
        <v>242</v>
      </c>
      <c r="H1846" s="164">
        <v>8</v>
      </c>
      <c r="I1846" s="165"/>
      <c r="L1846" s="161"/>
      <c r="M1846" s="166"/>
      <c r="T1846" s="167"/>
      <c r="AT1846" s="162" t="s">
        <v>197</v>
      </c>
      <c r="AU1846" s="162" t="s">
        <v>84</v>
      </c>
      <c r="AV1846" s="13" t="s">
        <v>84</v>
      </c>
      <c r="AW1846" s="13" t="s">
        <v>30</v>
      </c>
      <c r="AX1846" s="13" t="s">
        <v>73</v>
      </c>
      <c r="AY1846" s="162" t="s">
        <v>187</v>
      </c>
    </row>
    <row r="1847" spans="2:65" s="12" customFormat="1" ht="11.25">
      <c r="B1847" s="155"/>
      <c r="D1847" s="151" t="s">
        <v>197</v>
      </c>
      <c r="E1847" s="156" t="s">
        <v>1</v>
      </c>
      <c r="F1847" s="157" t="s">
        <v>311</v>
      </c>
      <c r="H1847" s="156" t="s">
        <v>1</v>
      </c>
      <c r="I1847" s="158"/>
      <c r="L1847" s="155"/>
      <c r="M1847" s="159"/>
      <c r="T1847" s="160"/>
      <c r="AT1847" s="156" t="s">
        <v>197</v>
      </c>
      <c r="AU1847" s="156" t="s">
        <v>84</v>
      </c>
      <c r="AV1847" s="12" t="s">
        <v>80</v>
      </c>
      <c r="AW1847" s="12" t="s">
        <v>30</v>
      </c>
      <c r="AX1847" s="12" t="s">
        <v>73</v>
      </c>
      <c r="AY1847" s="156" t="s">
        <v>187</v>
      </c>
    </row>
    <row r="1848" spans="2:65" s="13" customFormat="1" ht="11.25">
      <c r="B1848" s="161"/>
      <c r="D1848" s="151" t="s">
        <v>197</v>
      </c>
      <c r="E1848" s="162" t="s">
        <v>1</v>
      </c>
      <c r="F1848" s="163" t="s">
        <v>242</v>
      </c>
      <c r="H1848" s="164">
        <v>8</v>
      </c>
      <c r="I1848" s="165"/>
      <c r="L1848" s="161"/>
      <c r="M1848" s="166"/>
      <c r="T1848" s="167"/>
      <c r="AT1848" s="162" t="s">
        <v>197</v>
      </c>
      <c r="AU1848" s="162" t="s">
        <v>84</v>
      </c>
      <c r="AV1848" s="13" t="s">
        <v>84</v>
      </c>
      <c r="AW1848" s="13" t="s">
        <v>30</v>
      </c>
      <c r="AX1848" s="13" t="s">
        <v>73</v>
      </c>
      <c r="AY1848" s="162" t="s">
        <v>187</v>
      </c>
    </row>
    <row r="1849" spans="2:65" s="14" customFormat="1" ht="11.25">
      <c r="B1849" s="168"/>
      <c r="D1849" s="151" t="s">
        <v>197</v>
      </c>
      <c r="E1849" s="169" t="s">
        <v>1</v>
      </c>
      <c r="F1849" s="170" t="s">
        <v>202</v>
      </c>
      <c r="H1849" s="171">
        <v>16</v>
      </c>
      <c r="I1849" s="172"/>
      <c r="L1849" s="168"/>
      <c r="M1849" s="173"/>
      <c r="T1849" s="174"/>
      <c r="AT1849" s="169" t="s">
        <v>197</v>
      </c>
      <c r="AU1849" s="169" t="s">
        <v>84</v>
      </c>
      <c r="AV1849" s="14" t="s">
        <v>193</v>
      </c>
      <c r="AW1849" s="14" t="s">
        <v>30</v>
      </c>
      <c r="AX1849" s="14" t="s">
        <v>80</v>
      </c>
      <c r="AY1849" s="169" t="s">
        <v>187</v>
      </c>
    </row>
    <row r="1850" spans="2:65" s="1" customFormat="1" ht="37.9" customHeight="1">
      <c r="B1850" s="32"/>
      <c r="C1850" s="137" t="s">
        <v>1821</v>
      </c>
      <c r="D1850" s="137" t="s">
        <v>189</v>
      </c>
      <c r="E1850" s="138" t="s">
        <v>1822</v>
      </c>
      <c r="F1850" s="139" t="s">
        <v>1823</v>
      </c>
      <c r="G1850" s="140" t="s">
        <v>406</v>
      </c>
      <c r="H1850" s="141">
        <v>28</v>
      </c>
      <c r="I1850" s="142"/>
      <c r="J1850" s="143">
        <f>ROUND(I1850*H1850,2)</f>
        <v>0</v>
      </c>
      <c r="K1850" s="144"/>
      <c r="L1850" s="32"/>
      <c r="M1850" s="145" t="s">
        <v>1</v>
      </c>
      <c r="N1850" s="146" t="s">
        <v>39</v>
      </c>
      <c r="P1850" s="147">
        <f>O1850*H1850</f>
        <v>0</v>
      </c>
      <c r="Q1850" s="147">
        <v>0</v>
      </c>
      <c r="R1850" s="147">
        <f>Q1850*H1850</f>
        <v>0</v>
      </c>
      <c r="S1850" s="147">
        <v>0</v>
      </c>
      <c r="T1850" s="148">
        <f>S1850*H1850</f>
        <v>0</v>
      </c>
      <c r="AR1850" s="149" t="s">
        <v>287</v>
      </c>
      <c r="AT1850" s="149" t="s">
        <v>189</v>
      </c>
      <c r="AU1850" s="149" t="s">
        <v>84</v>
      </c>
      <c r="AY1850" s="17" t="s">
        <v>187</v>
      </c>
      <c r="BE1850" s="150">
        <f>IF(N1850="základní",J1850,0)</f>
        <v>0</v>
      </c>
      <c r="BF1850" s="150">
        <f>IF(N1850="snížená",J1850,0)</f>
        <v>0</v>
      </c>
      <c r="BG1850" s="150">
        <f>IF(N1850="zákl. přenesená",J1850,0)</f>
        <v>0</v>
      </c>
      <c r="BH1850" s="150">
        <f>IF(N1850="sníž. přenesená",J1850,0)</f>
        <v>0</v>
      </c>
      <c r="BI1850" s="150">
        <f>IF(N1850="nulová",J1850,0)</f>
        <v>0</v>
      </c>
      <c r="BJ1850" s="17" t="s">
        <v>84</v>
      </c>
      <c r="BK1850" s="150">
        <f>ROUND(I1850*H1850,2)</f>
        <v>0</v>
      </c>
      <c r="BL1850" s="17" t="s">
        <v>287</v>
      </c>
      <c r="BM1850" s="149" t="s">
        <v>3325</v>
      </c>
    </row>
    <row r="1851" spans="2:65" s="1" customFormat="1" ht="107.25">
      <c r="B1851" s="32"/>
      <c r="D1851" s="151" t="s">
        <v>195</v>
      </c>
      <c r="F1851" s="152" t="s">
        <v>1825</v>
      </c>
      <c r="I1851" s="153"/>
      <c r="L1851" s="32"/>
      <c r="M1851" s="154"/>
      <c r="T1851" s="56"/>
      <c r="AT1851" s="17" t="s">
        <v>195</v>
      </c>
      <c r="AU1851" s="17" t="s">
        <v>84</v>
      </c>
    </row>
    <row r="1852" spans="2:65" s="12" customFormat="1" ht="11.25">
      <c r="B1852" s="155"/>
      <c r="D1852" s="151" t="s">
        <v>197</v>
      </c>
      <c r="E1852" s="156" t="s">
        <v>1</v>
      </c>
      <c r="F1852" s="157" t="s">
        <v>207</v>
      </c>
      <c r="H1852" s="156" t="s">
        <v>1</v>
      </c>
      <c r="I1852" s="158"/>
      <c r="L1852" s="155"/>
      <c r="M1852" s="159"/>
      <c r="T1852" s="160"/>
      <c r="AT1852" s="156" t="s">
        <v>197</v>
      </c>
      <c r="AU1852" s="156" t="s">
        <v>84</v>
      </c>
      <c r="AV1852" s="12" t="s">
        <v>80</v>
      </c>
      <c r="AW1852" s="12" t="s">
        <v>30</v>
      </c>
      <c r="AX1852" s="12" t="s">
        <v>73</v>
      </c>
      <c r="AY1852" s="156" t="s">
        <v>187</v>
      </c>
    </row>
    <row r="1853" spans="2:65" s="13" customFormat="1" ht="11.25">
      <c r="B1853" s="161"/>
      <c r="D1853" s="151" t="s">
        <v>197</v>
      </c>
      <c r="E1853" s="162" t="s">
        <v>1</v>
      </c>
      <c r="F1853" s="163" t="s">
        <v>1826</v>
      </c>
      <c r="H1853" s="164">
        <v>28</v>
      </c>
      <c r="I1853" s="165"/>
      <c r="L1853" s="161"/>
      <c r="M1853" s="166"/>
      <c r="T1853" s="167"/>
      <c r="AT1853" s="162" t="s">
        <v>197</v>
      </c>
      <c r="AU1853" s="162" t="s">
        <v>84</v>
      </c>
      <c r="AV1853" s="13" t="s">
        <v>84</v>
      </c>
      <c r="AW1853" s="13" t="s">
        <v>30</v>
      </c>
      <c r="AX1853" s="13" t="s">
        <v>73</v>
      </c>
      <c r="AY1853" s="162" t="s">
        <v>187</v>
      </c>
    </row>
    <row r="1854" spans="2:65" s="14" customFormat="1" ht="11.25">
      <c r="B1854" s="168"/>
      <c r="D1854" s="151" t="s">
        <v>197</v>
      </c>
      <c r="E1854" s="169" t="s">
        <v>1</v>
      </c>
      <c r="F1854" s="170" t="s">
        <v>202</v>
      </c>
      <c r="H1854" s="171">
        <v>28</v>
      </c>
      <c r="I1854" s="172"/>
      <c r="L1854" s="168"/>
      <c r="M1854" s="173"/>
      <c r="T1854" s="174"/>
      <c r="AT1854" s="169" t="s">
        <v>197</v>
      </c>
      <c r="AU1854" s="169" t="s">
        <v>84</v>
      </c>
      <c r="AV1854" s="14" t="s">
        <v>193</v>
      </c>
      <c r="AW1854" s="14" t="s">
        <v>30</v>
      </c>
      <c r="AX1854" s="14" t="s">
        <v>80</v>
      </c>
      <c r="AY1854" s="169" t="s">
        <v>187</v>
      </c>
    </row>
    <row r="1855" spans="2:65" s="1" customFormat="1" ht="37.9" customHeight="1">
      <c r="B1855" s="32"/>
      <c r="C1855" s="175" t="s">
        <v>1827</v>
      </c>
      <c r="D1855" s="175" t="s">
        <v>338</v>
      </c>
      <c r="E1855" s="176" t="s">
        <v>1828</v>
      </c>
      <c r="F1855" s="177" t="s">
        <v>1829</v>
      </c>
      <c r="G1855" s="178" t="s">
        <v>406</v>
      </c>
      <c r="H1855" s="179">
        <v>8</v>
      </c>
      <c r="I1855" s="180"/>
      <c r="J1855" s="181">
        <f>ROUND(I1855*H1855,2)</f>
        <v>0</v>
      </c>
      <c r="K1855" s="182"/>
      <c r="L1855" s="183"/>
      <c r="M1855" s="184" t="s">
        <v>1</v>
      </c>
      <c r="N1855" s="185" t="s">
        <v>39</v>
      </c>
      <c r="P1855" s="147">
        <f>O1855*H1855</f>
        <v>0</v>
      </c>
      <c r="Q1855" s="147">
        <v>0</v>
      </c>
      <c r="R1855" s="147">
        <f>Q1855*H1855</f>
        <v>0</v>
      </c>
      <c r="S1855" s="147">
        <v>0</v>
      </c>
      <c r="T1855" s="148">
        <f>S1855*H1855</f>
        <v>0</v>
      </c>
      <c r="AR1855" s="149" t="s">
        <v>388</v>
      </c>
      <c r="AT1855" s="149" t="s">
        <v>338</v>
      </c>
      <c r="AU1855" s="149" t="s">
        <v>84</v>
      </c>
      <c r="AY1855" s="17" t="s">
        <v>187</v>
      </c>
      <c r="BE1855" s="150">
        <f>IF(N1855="základní",J1855,0)</f>
        <v>0</v>
      </c>
      <c r="BF1855" s="150">
        <f>IF(N1855="snížená",J1855,0)</f>
        <v>0</v>
      </c>
      <c r="BG1855" s="150">
        <f>IF(N1855="zákl. přenesená",J1855,0)</f>
        <v>0</v>
      </c>
      <c r="BH1855" s="150">
        <f>IF(N1855="sníž. přenesená",J1855,0)</f>
        <v>0</v>
      </c>
      <c r="BI1855" s="150">
        <f>IF(N1855="nulová",J1855,0)</f>
        <v>0</v>
      </c>
      <c r="BJ1855" s="17" t="s">
        <v>84</v>
      </c>
      <c r="BK1855" s="150">
        <f>ROUND(I1855*H1855,2)</f>
        <v>0</v>
      </c>
      <c r="BL1855" s="17" t="s">
        <v>287</v>
      </c>
      <c r="BM1855" s="149" t="s">
        <v>3326</v>
      </c>
    </row>
    <row r="1856" spans="2:65" s="1" customFormat="1" ht="37.9" customHeight="1">
      <c r="B1856" s="32"/>
      <c r="C1856" s="175" t="s">
        <v>1831</v>
      </c>
      <c r="D1856" s="175" t="s">
        <v>338</v>
      </c>
      <c r="E1856" s="176" t="s">
        <v>1832</v>
      </c>
      <c r="F1856" s="177" t="s">
        <v>1833</v>
      </c>
      <c r="G1856" s="178" t="s">
        <v>406</v>
      </c>
      <c r="H1856" s="179">
        <v>4</v>
      </c>
      <c r="I1856" s="180"/>
      <c r="J1856" s="181">
        <f>ROUND(I1856*H1856,2)</f>
        <v>0</v>
      </c>
      <c r="K1856" s="182"/>
      <c r="L1856" s="183"/>
      <c r="M1856" s="184" t="s">
        <v>1</v>
      </c>
      <c r="N1856" s="185" t="s">
        <v>39</v>
      </c>
      <c r="P1856" s="147">
        <f>O1856*H1856</f>
        <v>0</v>
      </c>
      <c r="Q1856" s="147">
        <v>0</v>
      </c>
      <c r="R1856" s="147">
        <f>Q1856*H1856</f>
        <v>0</v>
      </c>
      <c r="S1856" s="147">
        <v>0</v>
      </c>
      <c r="T1856" s="148">
        <f>S1856*H1856</f>
        <v>0</v>
      </c>
      <c r="AR1856" s="149" t="s">
        <v>388</v>
      </c>
      <c r="AT1856" s="149" t="s">
        <v>338</v>
      </c>
      <c r="AU1856" s="149" t="s">
        <v>84</v>
      </c>
      <c r="AY1856" s="17" t="s">
        <v>187</v>
      </c>
      <c r="BE1856" s="150">
        <f>IF(N1856="základní",J1856,0)</f>
        <v>0</v>
      </c>
      <c r="BF1856" s="150">
        <f>IF(N1856="snížená",J1856,0)</f>
        <v>0</v>
      </c>
      <c r="BG1856" s="150">
        <f>IF(N1856="zákl. přenesená",J1856,0)</f>
        <v>0</v>
      </c>
      <c r="BH1856" s="150">
        <f>IF(N1856="sníž. přenesená",J1856,0)</f>
        <v>0</v>
      </c>
      <c r="BI1856" s="150">
        <f>IF(N1856="nulová",J1856,0)</f>
        <v>0</v>
      </c>
      <c r="BJ1856" s="17" t="s">
        <v>84</v>
      </c>
      <c r="BK1856" s="150">
        <f>ROUND(I1856*H1856,2)</f>
        <v>0</v>
      </c>
      <c r="BL1856" s="17" t="s">
        <v>287</v>
      </c>
      <c r="BM1856" s="149" t="s">
        <v>3327</v>
      </c>
    </row>
    <row r="1857" spans="2:65" s="1" customFormat="1" ht="37.9" customHeight="1">
      <c r="B1857" s="32"/>
      <c r="C1857" s="175" t="s">
        <v>1835</v>
      </c>
      <c r="D1857" s="175" t="s">
        <v>338</v>
      </c>
      <c r="E1857" s="176" t="s">
        <v>1836</v>
      </c>
      <c r="F1857" s="177" t="s">
        <v>1837</v>
      </c>
      <c r="G1857" s="178" t="s">
        <v>406</v>
      </c>
      <c r="H1857" s="179">
        <v>12</v>
      </c>
      <c r="I1857" s="180"/>
      <c r="J1857" s="181">
        <f>ROUND(I1857*H1857,2)</f>
        <v>0</v>
      </c>
      <c r="K1857" s="182"/>
      <c r="L1857" s="183"/>
      <c r="M1857" s="184" t="s">
        <v>1</v>
      </c>
      <c r="N1857" s="185" t="s">
        <v>39</v>
      </c>
      <c r="P1857" s="147">
        <f>O1857*H1857</f>
        <v>0</v>
      </c>
      <c r="Q1857" s="147">
        <v>0</v>
      </c>
      <c r="R1857" s="147">
        <f>Q1857*H1857</f>
        <v>0</v>
      </c>
      <c r="S1857" s="147">
        <v>0</v>
      </c>
      <c r="T1857" s="148">
        <f>S1857*H1857</f>
        <v>0</v>
      </c>
      <c r="AR1857" s="149" t="s">
        <v>388</v>
      </c>
      <c r="AT1857" s="149" t="s">
        <v>338</v>
      </c>
      <c r="AU1857" s="149" t="s">
        <v>84</v>
      </c>
      <c r="AY1857" s="17" t="s">
        <v>187</v>
      </c>
      <c r="BE1857" s="150">
        <f>IF(N1857="základní",J1857,0)</f>
        <v>0</v>
      </c>
      <c r="BF1857" s="150">
        <f>IF(N1857="snížená",J1857,0)</f>
        <v>0</v>
      </c>
      <c r="BG1857" s="150">
        <f>IF(N1857="zákl. přenesená",J1857,0)</f>
        <v>0</v>
      </c>
      <c r="BH1857" s="150">
        <f>IF(N1857="sníž. přenesená",J1857,0)</f>
        <v>0</v>
      </c>
      <c r="BI1857" s="150">
        <f>IF(N1857="nulová",J1857,0)</f>
        <v>0</v>
      </c>
      <c r="BJ1857" s="17" t="s">
        <v>84</v>
      </c>
      <c r="BK1857" s="150">
        <f>ROUND(I1857*H1857,2)</f>
        <v>0</v>
      </c>
      <c r="BL1857" s="17" t="s">
        <v>287</v>
      </c>
      <c r="BM1857" s="149" t="s">
        <v>3328</v>
      </c>
    </row>
    <row r="1858" spans="2:65" s="1" customFormat="1" ht="37.9" customHeight="1">
      <c r="B1858" s="32"/>
      <c r="C1858" s="175" t="s">
        <v>1839</v>
      </c>
      <c r="D1858" s="175" t="s">
        <v>338</v>
      </c>
      <c r="E1858" s="176" t="s">
        <v>1840</v>
      </c>
      <c r="F1858" s="177" t="s">
        <v>1841</v>
      </c>
      <c r="G1858" s="178" t="s">
        <v>406</v>
      </c>
      <c r="H1858" s="179">
        <v>4</v>
      </c>
      <c r="I1858" s="180"/>
      <c r="J1858" s="181">
        <f>ROUND(I1858*H1858,2)</f>
        <v>0</v>
      </c>
      <c r="K1858" s="182"/>
      <c r="L1858" s="183"/>
      <c r="M1858" s="184" t="s">
        <v>1</v>
      </c>
      <c r="N1858" s="185" t="s">
        <v>39</v>
      </c>
      <c r="P1858" s="147">
        <f>O1858*H1858</f>
        <v>0</v>
      </c>
      <c r="Q1858" s="147">
        <v>0</v>
      </c>
      <c r="R1858" s="147">
        <f>Q1858*H1858</f>
        <v>0</v>
      </c>
      <c r="S1858" s="147">
        <v>0</v>
      </c>
      <c r="T1858" s="148">
        <f>S1858*H1858</f>
        <v>0</v>
      </c>
      <c r="AR1858" s="149" t="s">
        <v>388</v>
      </c>
      <c r="AT1858" s="149" t="s">
        <v>338</v>
      </c>
      <c r="AU1858" s="149" t="s">
        <v>84</v>
      </c>
      <c r="AY1858" s="17" t="s">
        <v>187</v>
      </c>
      <c r="BE1858" s="150">
        <f>IF(N1858="základní",J1858,0)</f>
        <v>0</v>
      </c>
      <c r="BF1858" s="150">
        <f>IF(N1858="snížená",J1858,0)</f>
        <v>0</v>
      </c>
      <c r="BG1858" s="150">
        <f>IF(N1858="zákl. přenesená",J1858,0)</f>
        <v>0</v>
      </c>
      <c r="BH1858" s="150">
        <f>IF(N1858="sníž. přenesená",J1858,0)</f>
        <v>0</v>
      </c>
      <c r="BI1858" s="150">
        <f>IF(N1858="nulová",J1858,0)</f>
        <v>0</v>
      </c>
      <c r="BJ1858" s="17" t="s">
        <v>84</v>
      </c>
      <c r="BK1858" s="150">
        <f>ROUND(I1858*H1858,2)</f>
        <v>0</v>
      </c>
      <c r="BL1858" s="17" t="s">
        <v>287</v>
      </c>
      <c r="BM1858" s="149" t="s">
        <v>3329</v>
      </c>
    </row>
    <row r="1859" spans="2:65" s="1" customFormat="1" ht="37.9" customHeight="1">
      <c r="B1859" s="32"/>
      <c r="C1859" s="137" t="s">
        <v>1843</v>
      </c>
      <c r="D1859" s="137" t="s">
        <v>189</v>
      </c>
      <c r="E1859" s="138" t="s">
        <v>1844</v>
      </c>
      <c r="F1859" s="139" t="s">
        <v>1845</v>
      </c>
      <c r="G1859" s="140" t="s">
        <v>406</v>
      </c>
      <c r="H1859" s="141">
        <v>1</v>
      </c>
      <c r="I1859" s="142"/>
      <c r="J1859" s="143">
        <f>ROUND(I1859*H1859,2)</f>
        <v>0</v>
      </c>
      <c r="K1859" s="144"/>
      <c r="L1859" s="32"/>
      <c r="M1859" s="145" t="s">
        <v>1</v>
      </c>
      <c r="N1859" s="146" t="s">
        <v>39</v>
      </c>
      <c r="P1859" s="147">
        <f>O1859*H1859</f>
        <v>0</v>
      </c>
      <c r="Q1859" s="147">
        <v>0</v>
      </c>
      <c r="R1859" s="147">
        <f>Q1859*H1859</f>
        <v>0</v>
      </c>
      <c r="S1859" s="147">
        <v>0</v>
      </c>
      <c r="T1859" s="148">
        <f>S1859*H1859</f>
        <v>0</v>
      </c>
      <c r="AR1859" s="149" t="s">
        <v>287</v>
      </c>
      <c r="AT1859" s="149" t="s">
        <v>189</v>
      </c>
      <c r="AU1859" s="149" t="s">
        <v>84</v>
      </c>
      <c r="AY1859" s="17" t="s">
        <v>187</v>
      </c>
      <c r="BE1859" s="150">
        <f>IF(N1859="základní",J1859,0)</f>
        <v>0</v>
      </c>
      <c r="BF1859" s="150">
        <f>IF(N1859="snížená",J1859,0)</f>
        <v>0</v>
      </c>
      <c r="BG1859" s="150">
        <f>IF(N1859="zákl. přenesená",J1859,0)</f>
        <v>0</v>
      </c>
      <c r="BH1859" s="150">
        <f>IF(N1859="sníž. přenesená",J1859,0)</f>
        <v>0</v>
      </c>
      <c r="BI1859" s="150">
        <f>IF(N1859="nulová",J1859,0)</f>
        <v>0</v>
      </c>
      <c r="BJ1859" s="17" t="s">
        <v>84</v>
      </c>
      <c r="BK1859" s="150">
        <f>ROUND(I1859*H1859,2)</f>
        <v>0</v>
      </c>
      <c r="BL1859" s="17" t="s">
        <v>287</v>
      </c>
      <c r="BM1859" s="149" t="s">
        <v>3330</v>
      </c>
    </row>
    <row r="1860" spans="2:65" s="1" customFormat="1" ht="107.25">
      <c r="B1860" s="32"/>
      <c r="D1860" s="151" t="s">
        <v>195</v>
      </c>
      <c r="F1860" s="152" t="s">
        <v>1825</v>
      </c>
      <c r="I1860" s="153"/>
      <c r="L1860" s="32"/>
      <c r="M1860" s="154"/>
      <c r="T1860" s="56"/>
      <c r="AT1860" s="17" t="s">
        <v>195</v>
      </c>
      <c r="AU1860" s="17" t="s">
        <v>84</v>
      </c>
    </row>
    <row r="1861" spans="2:65" s="12" customFormat="1" ht="11.25">
      <c r="B1861" s="155"/>
      <c r="D1861" s="151" t="s">
        <v>197</v>
      </c>
      <c r="E1861" s="156" t="s">
        <v>1</v>
      </c>
      <c r="F1861" s="157" t="s">
        <v>207</v>
      </c>
      <c r="H1861" s="156" t="s">
        <v>1</v>
      </c>
      <c r="I1861" s="158"/>
      <c r="L1861" s="155"/>
      <c r="M1861" s="159"/>
      <c r="T1861" s="160"/>
      <c r="AT1861" s="156" t="s">
        <v>197</v>
      </c>
      <c r="AU1861" s="156" t="s">
        <v>84</v>
      </c>
      <c r="AV1861" s="12" t="s">
        <v>80</v>
      </c>
      <c r="AW1861" s="12" t="s">
        <v>30</v>
      </c>
      <c r="AX1861" s="12" t="s">
        <v>73</v>
      </c>
      <c r="AY1861" s="156" t="s">
        <v>187</v>
      </c>
    </row>
    <row r="1862" spans="2:65" s="13" customFormat="1" ht="11.25">
      <c r="B1862" s="161"/>
      <c r="D1862" s="151" t="s">
        <v>197</v>
      </c>
      <c r="E1862" s="162" t="s">
        <v>1</v>
      </c>
      <c r="F1862" s="163" t="s">
        <v>80</v>
      </c>
      <c r="H1862" s="164">
        <v>1</v>
      </c>
      <c r="I1862" s="165"/>
      <c r="L1862" s="161"/>
      <c r="M1862" s="166"/>
      <c r="T1862" s="167"/>
      <c r="AT1862" s="162" t="s">
        <v>197</v>
      </c>
      <c r="AU1862" s="162" t="s">
        <v>84</v>
      </c>
      <c r="AV1862" s="13" t="s">
        <v>84</v>
      </c>
      <c r="AW1862" s="13" t="s">
        <v>30</v>
      </c>
      <c r="AX1862" s="13" t="s">
        <v>73</v>
      </c>
      <c r="AY1862" s="162" t="s">
        <v>187</v>
      </c>
    </row>
    <row r="1863" spans="2:65" s="14" customFormat="1" ht="11.25">
      <c r="B1863" s="168"/>
      <c r="D1863" s="151" t="s">
        <v>197</v>
      </c>
      <c r="E1863" s="169" t="s">
        <v>1</v>
      </c>
      <c r="F1863" s="170" t="s">
        <v>202</v>
      </c>
      <c r="H1863" s="171">
        <v>1</v>
      </c>
      <c r="I1863" s="172"/>
      <c r="L1863" s="168"/>
      <c r="M1863" s="173"/>
      <c r="T1863" s="174"/>
      <c r="AT1863" s="169" t="s">
        <v>197</v>
      </c>
      <c r="AU1863" s="169" t="s">
        <v>84</v>
      </c>
      <c r="AV1863" s="14" t="s">
        <v>193</v>
      </c>
      <c r="AW1863" s="14" t="s">
        <v>30</v>
      </c>
      <c r="AX1863" s="14" t="s">
        <v>80</v>
      </c>
      <c r="AY1863" s="169" t="s">
        <v>187</v>
      </c>
    </row>
    <row r="1864" spans="2:65" s="1" customFormat="1" ht="37.9" customHeight="1">
      <c r="B1864" s="32"/>
      <c r="C1864" s="175" t="s">
        <v>1847</v>
      </c>
      <c r="D1864" s="175" t="s">
        <v>338</v>
      </c>
      <c r="E1864" s="176" t="s">
        <v>1848</v>
      </c>
      <c r="F1864" s="177" t="s">
        <v>1849</v>
      </c>
      <c r="G1864" s="178" t="s">
        <v>406</v>
      </c>
      <c r="H1864" s="179">
        <v>1</v>
      </c>
      <c r="I1864" s="180"/>
      <c r="J1864" s="181">
        <f>ROUND(I1864*H1864,2)</f>
        <v>0</v>
      </c>
      <c r="K1864" s="182"/>
      <c r="L1864" s="183"/>
      <c r="M1864" s="184" t="s">
        <v>1</v>
      </c>
      <c r="N1864" s="185" t="s">
        <v>39</v>
      </c>
      <c r="P1864" s="147">
        <f>O1864*H1864</f>
        <v>0</v>
      </c>
      <c r="Q1864" s="147">
        <v>0</v>
      </c>
      <c r="R1864" s="147">
        <f>Q1864*H1864</f>
        <v>0</v>
      </c>
      <c r="S1864" s="147">
        <v>0</v>
      </c>
      <c r="T1864" s="148">
        <f>S1864*H1864</f>
        <v>0</v>
      </c>
      <c r="AR1864" s="149" t="s">
        <v>388</v>
      </c>
      <c r="AT1864" s="149" t="s">
        <v>338</v>
      </c>
      <c r="AU1864" s="149" t="s">
        <v>84</v>
      </c>
      <c r="AY1864" s="17" t="s">
        <v>187</v>
      </c>
      <c r="BE1864" s="150">
        <f>IF(N1864="základní",J1864,0)</f>
        <v>0</v>
      </c>
      <c r="BF1864" s="150">
        <f>IF(N1864="snížená",J1864,0)</f>
        <v>0</v>
      </c>
      <c r="BG1864" s="150">
        <f>IF(N1864="zákl. přenesená",J1864,0)</f>
        <v>0</v>
      </c>
      <c r="BH1864" s="150">
        <f>IF(N1864="sníž. přenesená",J1864,0)</f>
        <v>0</v>
      </c>
      <c r="BI1864" s="150">
        <f>IF(N1864="nulová",J1864,0)</f>
        <v>0</v>
      </c>
      <c r="BJ1864" s="17" t="s">
        <v>84</v>
      </c>
      <c r="BK1864" s="150">
        <f>ROUND(I1864*H1864,2)</f>
        <v>0</v>
      </c>
      <c r="BL1864" s="17" t="s">
        <v>287</v>
      </c>
      <c r="BM1864" s="149" t="s">
        <v>3331</v>
      </c>
    </row>
    <row r="1865" spans="2:65" s="1" customFormat="1" ht="37.9" customHeight="1">
      <c r="B1865" s="32"/>
      <c r="C1865" s="137" t="s">
        <v>1851</v>
      </c>
      <c r="D1865" s="137" t="s">
        <v>189</v>
      </c>
      <c r="E1865" s="138" t="s">
        <v>1852</v>
      </c>
      <c r="F1865" s="139" t="s">
        <v>1853</v>
      </c>
      <c r="G1865" s="140" t="s">
        <v>406</v>
      </c>
      <c r="H1865" s="141">
        <v>4</v>
      </c>
      <c r="I1865" s="142"/>
      <c r="J1865" s="143">
        <f>ROUND(I1865*H1865,2)</f>
        <v>0</v>
      </c>
      <c r="K1865" s="144"/>
      <c r="L1865" s="32"/>
      <c r="M1865" s="145" t="s">
        <v>1</v>
      </c>
      <c r="N1865" s="146" t="s">
        <v>39</v>
      </c>
      <c r="P1865" s="147">
        <f>O1865*H1865</f>
        <v>0</v>
      </c>
      <c r="Q1865" s="147">
        <v>0</v>
      </c>
      <c r="R1865" s="147">
        <f>Q1865*H1865</f>
        <v>0</v>
      </c>
      <c r="S1865" s="147">
        <v>0</v>
      </c>
      <c r="T1865" s="148">
        <f>S1865*H1865</f>
        <v>0</v>
      </c>
      <c r="AR1865" s="149" t="s">
        <v>287</v>
      </c>
      <c r="AT1865" s="149" t="s">
        <v>189</v>
      </c>
      <c r="AU1865" s="149" t="s">
        <v>84</v>
      </c>
      <c r="AY1865" s="17" t="s">
        <v>187</v>
      </c>
      <c r="BE1865" s="150">
        <f>IF(N1865="základní",J1865,0)</f>
        <v>0</v>
      </c>
      <c r="BF1865" s="150">
        <f>IF(N1865="snížená",J1865,0)</f>
        <v>0</v>
      </c>
      <c r="BG1865" s="150">
        <f>IF(N1865="zákl. přenesená",J1865,0)</f>
        <v>0</v>
      </c>
      <c r="BH1865" s="150">
        <f>IF(N1865="sníž. přenesená",J1865,0)</f>
        <v>0</v>
      </c>
      <c r="BI1865" s="150">
        <f>IF(N1865="nulová",J1865,0)</f>
        <v>0</v>
      </c>
      <c r="BJ1865" s="17" t="s">
        <v>84</v>
      </c>
      <c r="BK1865" s="150">
        <f>ROUND(I1865*H1865,2)</f>
        <v>0</v>
      </c>
      <c r="BL1865" s="17" t="s">
        <v>287</v>
      </c>
      <c r="BM1865" s="149" t="s">
        <v>3332</v>
      </c>
    </row>
    <row r="1866" spans="2:65" s="1" customFormat="1" ht="107.25">
      <c r="B1866" s="32"/>
      <c r="D1866" s="151" t="s">
        <v>195</v>
      </c>
      <c r="F1866" s="152" t="s">
        <v>1825</v>
      </c>
      <c r="I1866" s="153"/>
      <c r="L1866" s="32"/>
      <c r="M1866" s="154"/>
      <c r="T1866" s="56"/>
      <c r="AT1866" s="17" t="s">
        <v>195</v>
      </c>
      <c r="AU1866" s="17" t="s">
        <v>84</v>
      </c>
    </row>
    <row r="1867" spans="2:65" s="12" customFormat="1" ht="11.25">
      <c r="B1867" s="155"/>
      <c r="D1867" s="151" t="s">
        <v>197</v>
      </c>
      <c r="E1867" s="156" t="s">
        <v>1</v>
      </c>
      <c r="F1867" s="157" t="s">
        <v>207</v>
      </c>
      <c r="H1867" s="156" t="s">
        <v>1</v>
      </c>
      <c r="I1867" s="158"/>
      <c r="L1867" s="155"/>
      <c r="M1867" s="159"/>
      <c r="T1867" s="160"/>
      <c r="AT1867" s="156" t="s">
        <v>197</v>
      </c>
      <c r="AU1867" s="156" t="s">
        <v>84</v>
      </c>
      <c r="AV1867" s="12" t="s">
        <v>80</v>
      </c>
      <c r="AW1867" s="12" t="s">
        <v>30</v>
      </c>
      <c r="AX1867" s="12" t="s">
        <v>73</v>
      </c>
      <c r="AY1867" s="156" t="s">
        <v>187</v>
      </c>
    </row>
    <row r="1868" spans="2:65" s="13" customFormat="1" ht="11.25">
      <c r="B1868" s="161"/>
      <c r="D1868" s="151" t="s">
        <v>197</v>
      </c>
      <c r="E1868" s="162" t="s">
        <v>1</v>
      </c>
      <c r="F1868" s="163" t="s">
        <v>1855</v>
      </c>
      <c r="H1868" s="164">
        <v>4</v>
      </c>
      <c r="I1868" s="165"/>
      <c r="L1868" s="161"/>
      <c r="M1868" s="166"/>
      <c r="T1868" s="167"/>
      <c r="AT1868" s="162" t="s">
        <v>197</v>
      </c>
      <c r="AU1868" s="162" t="s">
        <v>84</v>
      </c>
      <c r="AV1868" s="13" t="s">
        <v>84</v>
      </c>
      <c r="AW1868" s="13" t="s">
        <v>30</v>
      </c>
      <c r="AX1868" s="13" t="s">
        <v>73</v>
      </c>
      <c r="AY1868" s="162" t="s">
        <v>187</v>
      </c>
    </row>
    <row r="1869" spans="2:65" s="14" customFormat="1" ht="11.25">
      <c r="B1869" s="168"/>
      <c r="D1869" s="151" t="s">
        <v>197</v>
      </c>
      <c r="E1869" s="169" t="s">
        <v>1</v>
      </c>
      <c r="F1869" s="170" t="s">
        <v>202</v>
      </c>
      <c r="H1869" s="171">
        <v>4</v>
      </c>
      <c r="I1869" s="172"/>
      <c r="L1869" s="168"/>
      <c r="M1869" s="173"/>
      <c r="T1869" s="174"/>
      <c r="AT1869" s="169" t="s">
        <v>197</v>
      </c>
      <c r="AU1869" s="169" t="s">
        <v>84</v>
      </c>
      <c r="AV1869" s="14" t="s">
        <v>193</v>
      </c>
      <c r="AW1869" s="14" t="s">
        <v>30</v>
      </c>
      <c r="AX1869" s="14" t="s">
        <v>80</v>
      </c>
      <c r="AY1869" s="169" t="s">
        <v>187</v>
      </c>
    </row>
    <row r="1870" spans="2:65" s="1" customFormat="1" ht="37.9" customHeight="1">
      <c r="B1870" s="32"/>
      <c r="C1870" s="175" t="s">
        <v>1856</v>
      </c>
      <c r="D1870" s="175" t="s">
        <v>338</v>
      </c>
      <c r="E1870" s="176" t="s">
        <v>1857</v>
      </c>
      <c r="F1870" s="177" t="s">
        <v>1858</v>
      </c>
      <c r="G1870" s="178" t="s">
        <v>406</v>
      </c>
      <c r="H1870" s="179">
        <v>2</v>
      </c>
      <c r="I1870" s="180"/>
      <c r="J1870" s="181">
        <f>ROUND(I1870*H1870,2)</f>
        <v>0</v>
      </c>
      <c r="K1870" s="182"/>
      <c r="L1870" s="183"/>
      <c r="M1870" s="184" t="s">
        <v>1</v>
      </c>
      <c r="N1870" s="185" t="s">
        <v>39</v>
      </c>
      <c r="P1870" s="147">
        <f>O1870*H1870</f>
        <v>0</v>
      </c>
      <c r="Q1870" s="147">
        <v>0</v>
      </c>
      <c r="R1870" s="147">
        <f>Q1870*H1870</f>
        <v>0</v>
      </c>
      <c r="S1870" s="147">
        <v>0</v>
      </c>
      <c r="T1870" s="148">
        <f>S1870*H1870</f>
        <v>0</v>
      </c>
      <c r="AR1870" s="149" t="s">
        <v>388</v>
      </c>
      <c r="AT1870" s="149" t="s">
        <v>338</v>
      </c>
      <c r="AU1870" s="149" t="s">
        <v>84</v>
      </c>
      <c r="AY1870" s="17" t="s">
        <v>187</v>
      </c>
      <c r="BE1870" s="150">
        <f>IF(N1870="základní",J1870,0)</f>
        <v>0</v>
      </c>
      <c r="BF1870" s="150">
        <f>IF(N1870="snížená",J1870,0)</f>
        <v>0</v>
      </c>
      <c r="BG1870" s="150">
        <f>IF(N1870="zákl. přenesená",J1870,0)</f>
        <v>0</v>
      </c>
      <c r="BH1870" s="150">
        <f>IF(N1870="sníž. přenesená",J1870,0)</f>
        <v>0</v>
      </c>
      <c r="BI1870" s="150">
        <f>IF(N1870="nulová",J1870,0)</f>
        <v>0</v>
      </c>
      <c r="BJ1870" s="17" t="s">
        <v>84</v>
      </c>
      <c r="BK1870" s="150">
        <f>ROUND(I1870*H1870,2)</f>
        <v>0</v>
      </c>
      <c r="BL1870" s="17" t="s">
        <v>287</v>
      </c>
      <c r="BM1870" s="149" t="s">
        <v>3333</v>
      </c>
    </row>
    <row r="1871" spans="2:65" s="1" customFormat="1" ht="37.9" customHeight="1">
      <c r="B1871" s="32"/>
      <c r="C1871" s="175" t="s">
        <v>1860</v>
      </c>
      <c r="D1871" s="175" t="s">
        <v>338</v>
      </c>
      <c r="E1871" s="176" t="s">
        <v>1861</v>
      </c>
      <c r="F1871" s="177" t="s">
        <v>1862</v>
      </c>
      <c r="G1871" s="178" t="s">
        <v>406</v>
      </c>
      <c r="H1871" s="179">
        <v>2</v>
      </c>
      <c r="I1871" s="180"/>
      <c r="J1871" s="181">
        <f>ROUND(I1871*H1871,2)</f>
        <v>0</v>
      </c>
      <c r="K1871" s="182"/>
      <c r="L1871" s="183"/>
      <c r="M1871" s="184" t="s">
        <v>1</v>
      </c>
      <c r="N1871" s="185" t="s">
        <v>39</v>
      </c>
      <c r="P1871" s="147">
        <f>O1871*H1871</f>
        <v>0</v>
      </c>
      <c r="Q1871" s="147">
        <v>0</v>
      </c>
      <c r="R1871" s="147">
        <f>Q1871*H1871</f>
        <v>0</v>
      </c>
      <c r="S1871" s="147">
        <v>0</v>
      </c>
      <c r="T1871" s="148">
        <f>S1871*H1871</f>
        <v>0</v>
      </c>
      <c r="AR1871" s="149" t="s">
        <v>388</v>
      </c>
      <c r="AT1871" s="149" t="s">
        <v>338</v>
      </c>
      <c r="AU1871" s="149" t="s">
        <v>84</v>
      </c>
      <c r="AY1871" s="17" t="s">
        <v>187</v>
      </c>
      <c r="BE1871" s="150">
        <f>IF(N1871="základní",J1871,0)</f>
        <v>0</v>
      </c>
      <c r="BF1871" s="150">
        <f>IF(N1871="snížená",J1871,0)</f>
        <v>0</v>
      </c>
      <c r="BG1871" s="150">
        <f>IF(N1871="zákl. přenesená",J1871,0)</f>
        <v>0</v>
      </c>
      <c r="BH1871" s="150">
        <f>IF(N1871="sníž. přenesená",J1871,0)</f>
        <v>0</v>
      </c>
      <c r="BI1871" s="150">
        <f>IF(N1871="nulová",J1871,0)</f>
        <v>0</v>
      </c>
      <c r="BJ1871" s="17" t="s">
        <v>84</v>
      </c>
      <c r="BK1871" s="150">
        <f>ROUND(I1871*H1871,2)</f>
        <v>0</v>
      </c>
      <c r="BL1871" s="17" t="s">
        <v>287</v>
      </c>
      <c r="BM1871" s="149" t="s">
        <v>3334</v>
      </c>
    </row>
    <row r="1872" spans="2:65" s="1" customFormat="1" ht="37.9" customHeight="1">
      <c r="B1872" s="32"/>
      <c r="C1872" s="137" t="s">
        <v>1864</v>
      </c>
      <c r="D1872" s="137" t="s">
        <v>189</v>
      </c>
      <c r="E1872" s="138" t="s">
        <v>1865</v>
      </c>
      <c r="F1872" s="139" t="s">
        <v>1866</v>
      </c>
      <c r="G1872" s="140" t="s">
        <v>406</v>
      </c>
      <c r="H1872" s="141">
        <v>2</v>
      </c>
      <c r="I1872" s="142"/>
      <c r="J1872" s="143">
        <f>ROUND(I1872*H1872,2)</f>
        <v>0</v>
      </c>
      <c r="K1872" s="144"/>
      <c r="L1872" s="32"/>
      <c r="M1872" s="145" t="s">
        <v>1</v>
      </c>
      <c r="N1872" s="146" t="s">
        <v>39</v>
      </c>
      <c r="P1872" s="147">
        <f>O1872*H1872</f>
        <v>0</v>
      </c>
      <c r="Q1872" s="147">
        <v>0</v>
      </c>
      <c r="R1872" s="147">
        <f>Q1872*H1872</f>
        <v>0</v>
      </c>
      <c r="S1872" s="147">
        <v>0</v>
      </c>
      <c r="T1872" s="148">
        <f>S1872*H1872</f>
        <v>0</v>
      </c>
      <c r="AR1872" s="149" t="s">
        <v>287</v>
      </c>
      <c r="AT1872" s="149" t="s">
        <v>189</v>
      </c>
      <c r="AU1872" s="149" t="s">
        <v>84</v>
      </c>
      <c r="AY1872" s="17" t="s">
        <v>187</v>
      </c>
      <c r="BE1872" s="150">
        <f>IF(N1872="základní",J1872,0)</f>
        <v>0</v>
      </c>
      <c r="BF1872" s="150">
        <f>IF(N1872="snížená",J1872,0)</f>
        <v>0</v>
      </c>
      <c r="BG1872" s="150">
        <f>IF(N1872="zákl. přenesená",J1872,0)</f>
        <v>0</v>
      </c>
      <c r="BH1872" s="150">
        <f>IF(N1872="sníž. přenesená",J1872,0)</f>
        <v>0</v>
      </c>
      <c r="BI1872" s="150">
        <f>IF(N1872="nulová",J1872,0)</f>
        <v>0</v>
      </c>
      <c r="BJ1872" s="17" t="s">
        <v>84</v>
      </c>
      <c r="BK1872" s="150">
        <f>ROUND(I1872*H1872,2)</f>
        <v>0</v>
      </c>
      <c r="BL1872" s="17" t="s">
        <v>287</v>
      </c>
      <c r="BM1872" s="149" t="s">
        <v>3335</v>
      </c>
    </row>
    <row r="1873" spans="2:65" s="1" customFormat="1" ht="107.25">
      <c r="B1873" s="32"/>
      <c r="D1873" s="151" t="s">
        <v>195</v>
      </c>
      <c r="F1873" s="152" t="s">
        <v>1825</v>
      </c>
      <c r="I1873" s="153"/>
      <c r="L1873" s="32"/>
      <c r="M1873" s="154"/>
      <c r="T1873" s="56"/>
      <c r="AT1873" s="17" t="s">
        <v>195</v>
      </c>
      <c r="AU1873" s="17" t="s">
        <v>84</v>
      </c>
    </row>
    <row r="1874" spans="2:65" s="12" customFormat="1" ht="11.25">
      <c r="B1874" s="155"/>
      <c r="D1874" s="151" t="s">
        <v>197</v>
      </c>
      <c r="E1874" s="156" t="s">
        <v>1</v>
      </c>
      <c r="F1874" s="157" t="s">
        <v>207</v>
      </c>
      <c r="H1874" s="156" t="s">
        <v>1</v>
      </c>
      <c r="I1874" s="158"/>
      <c r="L1874" s="155"/>
      <c r="M1874" s="159"/>
      <c r="T1874" s="160"/>
      <c r="AT1874" s="156" t="s">
        <v>197</v>
      </c>
      <c r="AU1874" s="156" t="s">
        <v>84</v>
      </c>
      <c r="AV1874" s="12" t="s">
        <v>80</v>
      </c>
      <c r="AW1874" s="12" t="s">
        <v>30</v>
      </c>
      <c r="AX1874" s="12" t="s">
        <v>73</v>
      </c>
      <c r="AY1874" s="156" t="s">
        <v>187</v>
      </c>
    </row>
    <row r="1875" spans="2:65" s="13" customFormat="1" ht="11.25">
      <c r="B1875" s="161"/>
      <c r="D1875" s="151" t="s">
        <v>197</v>
      </c>
      <c r="E1875" s="162" t="s">
        <v>1</v>
      </c>
      <c r="F1875" s="163" t="s">
        <v>1868</v>
      </c>
      <c r="H1875" s="164">
        <v>2</v>
      </c>
      <c r="I1875" s="165"/>
      <c r="L1875" s="161"/>
      <c r="M1875" s="166"/>
      <c r="T1875" s="167"/>
      <c r="AT1875" s="162" t="s">
        <v>197</v>
      </c>
      <c r="AU1875" s="162" t="s">
        <v>84</v>
      </c>
      <c r="AV1875" s="13" t="s">
        <v>84</v>
      </c>
      <c r="AW1875" s="13" t="s">
        <v>30</v>
      </c>
      <c r="AX1875" s="13" t="s">
        <v>73</v>
      </c>
      <c r="AY1875" s="162" t="s">
        <v>187</v>
      </c>
    </row>
    <row r="1876" spans="2:65" s="14" customFormat="1" ht="11.25">
      <c r="B1876" s="168"/>
      <c r="D1876" s="151" t="s">
        <v>197</v>
      </c>
      <c r="E1876" s="169" t="s">
        <v>1</v>
      </c>
      <c r="F1876" s="170" t="s">
        <v>202</v>
      </c>
      <c r="H1876" s="171">
        <v>2</v>
      </c>
      <c r="I1876" s="172"/>
      <c r="L1876" s="168"/>
      <c r="M1876" s="173"/>
      <c r="T1876" s="174"/>
      <c r="AT1876" s="169" t="s">
        <v>197</v>
      </c>
      <c r="AU1876" s="169" t="s">
        <v>84</v>
      </c>
      <c r="AV1876" s="14" t="s">
        <v>193</v>
      </c>
      <c r="AW1876" s="14" t="s">
        <v>30</v>
      </c>
      <c r="AX1876" s="14" t="s">
        <v>80</v>
      </c>
      <c r="AY1876" s="169" t="s">
        <v>187</v>
      </c>
    </row>
    <row r="1877" spans="2:65" s="1" customFormat="1" ht="44.25" customHeight="1">
      <c r="B1877" s="32"/>
      <c r="C1877" s="175" t="s">
        <v>1869</v>
      </c>
      <c r="D1877" s="175" t="s">
        <v>338</v>
      </c>
      <c r="E1877" s="176" t="s">
        <v>1870</v>
      </c>
      <c r="F1877" s="177" t="s">
        <v>1871</v>
      </c>
      <c r="G1877" s="178" t="s">
        <v>406</v>
      </c>
      <c r="H1877" s="179">
        <v>1</v>
      </c>
      <c r="I1877" s="180"/>
      <c r="J1877" s="181">
        <f>ROUND(I1877*H1877,2)</f>
        <v>0</v>
      </c>
      <c r="K1877" s="182"/>
      <c r="L1877" s="183"/>
      <c r="M1877" s="184" t="s">
        <v>1</v>
      </c>
      <c r="N1877" s="185" t="s">
        <v>39</v>
      </c>
      <c r="P1877" s="147">
        <f>O1877*H1877</f>
        <v>0</v>
      </c>
      <c r="Q1877" s="147">
        <v>0</v>
      </c>
      <c r="R1877" s="147">
        <f>Q1877*H1877</f>
        <v>0</v>
      </c>
      <c r="S1877" s="147">
        <v>0</v>
      </c>
      <c r="T1877" s="148">
        <f>S1877*H1877</f>
        <v>0</v>
      </c>
      <c r="AR1877" s="149" t="s">
        <v>388</v>
      </c>
      <c r="AT1877" s="149" t="s">
        <v>338</v>
      </c>
      <c r="AU1877" s="149" t="s">
        <v>84</v>
      </c>
      <c r="AY1877" s="17" t="s">
        <v>187</v>
      </c>
      <c r="BE1877" s="150">
        <f>IF(N1877="základní",J1877,0)</f>
        <v>0</v>
      </c>
      <c r="BF1877" s="150">
        <f>IF(N1877="snížená",J1877,0)</f>
        <v>0</v>
      </c>
      <c r="BG1877" s="150">
        <f>IF(N1877="zákl. přenesená",J1877,0)</f>
        <v>0</v>
      </c>
      <c r="BH1877" s="150">
        <f>IF(N1877="sníž. přenesená",J1877,0)</f>
        <v>0</v>
      </c>
      <c r="BI1877" s="150">
        <f>IF(N1877="nulová",J1877,0)</f>
        <v>0</v>
      </c>
      <c r="BJ1877" s="17" t="s">
        <v>84</v>
      </c>
      <c r="BK1877" s="150">
        <f>ROUND(I1877*H1877,2)</f>
        <v>0</v>
      </c>
      <c r="BL1877" s="17" t="s">
        <v>287</v>
      </c>
      <c r="BM1877" s="149" t="s">
        <v>3336</v>
      </c>
    </row>
    <row r="1878" spans="2:65" s="1" customFormat="1" ht="44.25" customHeight="1">
      <c r="B1878" s="32"/>
      <c r="C1878" s="175" t="s">
        <v>1873</v>
      </c>
      <c r="D1878" s="175" t="s">
        <v>338</v>
      </c>
      <c r="E1878" s="176" t="s">
        <v>1874</v>
      </c>
      <c r="F1878" s="177" t="s">
        <v>1875</v>
      </c>
      <c r="G1878" s="178" t="s">
        <v>406</v>
      </c>
      <c r="H1878" s="179">
        <v>1</v>
      </c>
      <c r="I1878" s="180"/>
      <c r="J1878" s="181">
        <f>ROUND(I1878*H1878,2)</f>
        <v>0</v>
      </c>
      <c r="K1878" s="182"/>
      <c r="L1878" s="183"/>
      <c r="M1878" s="184" t="s">
        <v>1</v>
      </c>
      <c r="N1878" s="185" t="s">
        <v>39</v>
      </c>
      <c r="P1878" s="147">
        <f>O1878*H1878</f>
        <v>0</v>
      </c>
      <c r="Q1878" s="147">
        <v>0</v>
      </c>
      <c r="R1878" s="147">
        <f>Q1878*H1878</f>
        <v>0</v>
      </c>
      <c r="S1878" s="147">
        <v>0</v>
      </c>
      <c r="T1878" s="148">
        <f>S1878*H1878</f>
        <v>0</v>
      </c>
      <c r="AR1878" s="149" t="s">
        <v>388</v>
      </c>
      <c r="AT1878" s="149" t="s">
        <v>338</v>
      </c>
      <c r="AU1878" s="149" t="s">
        <v>84</v>
      </c>
      <c r="AY1878" s="17" t="s">
        <v>187</v>
      </c>
      <c r="BE1878" s="150">
        <f>IF(N1878="základní",J1878,0)</f>
        <v>0</v>
      </c>
      <c r="BF1878" s="150">
        <f>IF(N1878="snížená",J1878,0)</f>
        <v>0</v>
      </c>
      <c r="BG1878" s="150">
        <f>IF(N1878="zákl. přenesená",J1878,0)</f>
        <v>0</v>
      </c>
      <c r="BH1878" s="150">
        <f>IF(N1878="sníž. přenesená",J1878,0)</f>
        <v>0</v>
      </c>
      <c r="BI1878" s="150">
        <f>IF(N1878="nulová",J1878,0)</f>
        <v>0</v>
      </c>
      <c r="BJ1878" s="17" t="s">
        <v>84</v>
      </c>
      <c r="BK1878" s="150">
        <f>ROUND(I1878*H1878,2)</f>
        <v>0</v>
      </c>
      <c r="BL1878" s="17" t="s">
        <v>287</v>
      </c>
      <c r="BM1878" s="149" t="s">
        <v>3337</v>
      </c>
    </row>
    <row r="1879" spans="2:65" s="1" customFormat="1" ht="24.2" customHeight="1">
      <c r="B1879" s="32"/>
      <c r="C1879" s="137" t="s">
        <v>1877</v>
      </c>
      <c r="D1879" s="137" t="s">
        <v>189</v>
      </c>
      <c r="E1879" s="138" t="s">
        <v>1878</v>
      </c>
      <c r="F1879" s="139" t="s">
        <v>1879</v>
      </c>
      <c r="G1879" s="140" t="s">
        <v>406</v>
      </c>
      <c r="H1879" s="141">
        <v>2</v>
      </c>
      <c r="I1879" s="142"/>
      <c r="J1879" s="143">
        <f>ROUND(I1879*H1879,2)</f>
        <v>0</v>
      </c>
      <c r="K1879" s="144"/>
      <c r="L1879" s="32"/>
      <c r="M1879" s="145" t="s">
        <v>1</v>
      </c>
      <c r="N1879" s="146" t="s">
        <v>39</v>
      </c>
      <c r="P1879" s="147">
        <f>O1879*H1879</f>
        <v>0</v>
      </c>
      <c r="Q1879" s="147">
        <v>0</v>
      </c>
      <c r="R1879" s="147">
        <f>Q1879*H1879</f>
        <v>0</v>
      </c>
      <c r="S1879" s="147">
        <v>0</v>
      </c>
      <c r="T1879" s="148">
        <f>S1879*H1879</f>
        <v>0</v>
      </c>
      <c r="AR1879" s="149" t="s">
        <v>287</v>
      </c>
      <c r="AT1879" s="149" t="s">
        <v>189</v>
      </c>
      <c r="AU1879" s="149" t="s">
        <v>84</v>
      </c>
      <c r="AY1879" s="17" t="s">
        <v>187</v>
      </c>
      <c r="BE1879" s="150">
        <f>IF(N1879="základní",J1879,0)</f>
        <v>0</v>
      </c>
      <c r="BF1879" s="150">
        <f>IF(N1879="snížená",J1879,0)</f>
        <v>0</v>
      </c>
      <c r="BG1879" s="150">
        <f>IF(N1879="zákl. přenesená",J1879,0)</f>
        <v>0</v>
      </c>
      <c r="BH1879" s="150">
        <f>IF(N1879="sníž. přenesená",J1879,0)</f>
        <v>0</v>
      </c>
      <c r="BI1879" s="150">
        <f>IF(N1879="nulová",J1879,0)</f>
        <v>0</v>
      </c>
      <c r="BJ1879" s="17" t="s">
        <v>84</v>
      </c>
      <c r="BK1879" s="150">
        <f>ROUND(I1879*H1879,2)</f>
        <v>0</v>
      </c>
      <c r="BL1879" s="17" t="s">
        <v>287</v>
      </c>
      <c r="BM1879" s="149" t="s">
        <v>3338</v>
      </c>
    </row>
    <row r="1880" spans="2:65" s="12" customFormat="1" ht="11.25">
      <c r="B1880" s="155"/>
      <c r="D1880" s="151" t="s">
        <v>197</v>
      </c>
      <c r="E1880" s="156" t="s">
        <v>1</v>
      </c>
      <c r="F1880" s="157" t="s">
        <v>379</v>
      </c>
      <c r="H1880" s="156" t="s">
        <v>1</v>
      </c>
      <c r="I1880" s="158"/>
      <c r="L1880" s="155"/>
      <c r="M1880" s="159"/>
      <c r="T1880" s="160"/>
      <c r="AT1880" s="156" t="s">
        <v>197</v>
      </c>
      <c r="AU1880" s="156" t="s">
        <v>84</v>
      </c>
      <c r="AV1880" s="12" t="s">
        <v>80</v>
      </c>
      <c r="AW1880" s="12" t="s">
        <v>30</v>
      </c>
      <c r="AX1880" s="12" t="s">
        <v>73</v>
      </c>
      <c r="AY1880" s="156" t="s">
        <v>187</v>
      </c>
    </row>
    <row r="1881" spans="2:65" s="12" customFormat="1" ht="11.25">
      <c r="B1881" s="155"/>
      <c r="D1881" s="151" t="s">
        <v>197</v>
      </c>
      <c r="E1881" s="156" t="s">
        <v>1</v>
      </c>
      <c r="F1881" s="157" t="s">
        <v>632</v>
      </c>
      <c r="H1881" s="156" t="s">
        <v>1</v>
      </c>
      <c r="I1881" s="158"/>
      <c r="L1881" s="155"/>
      <c r="M1881" s="159"/>
      <c r="T1881" s="160"/>
      <c r="AT1881" s="156" t="s">
        <v>197</v>
      </c>
      <c r="AU1881" s="156" t="s">
        <v>84</v>
      </c>
      <c r="AV1881" s="12" t="s">
        <v>80</v>
      </c>
      <c r="AW1881" s="12" t="s">
        <v>30</v>
      </c>
      <c r="AX1881" s="12" t="s">
        <v>73</v>
      </c>
      <c r="AY1881" s="156" t="s">
        <v>187</v>
      </c>
    </row>
    <row r="1882" spans="2:65" s="13" customFormat="1" ht="11.25">
      <c r="B1882" s="161"/>
      <c r="D1882" s="151" t="s">
        <v>197</v>
      </c>
      <c r="E1882" s="162" t="s">
        <v>1</v>
      </c>
      <c r="F1882" s="163" t="s">
        <v>84</v>
      </c>
      <c r="H1882" s="164">
        <v>2</v>
      </c>
      <c r="I1882" s="165"/>
      <c r="L1882" s="161"/>
      <c r="M1882" s="166"/>
      <c r="T1882" s="167"/>
      <c r="AT1882" s="162" t="s">
        <v>197</v>
      </c>
      <c r="AU1882" s="162" t="s">
        <v>84</v>
      </c>
      <c r="AV1882" s="13" t="s">
        <v>84</v>
      </c>
      <c r="AW1882" s="13" t="s">
        <v>30</v>
      </c>
      <c r="AX1882" s="13" t="s">
        <v>73</v>
      </c>
      <c r="AY1882" s="162" t="s">
        <v>187</v>
      </c>
    </row>
    <row r="1883" spans="2:65" s="14" customFormat="1" ht="11.25">
      <c r="B1883" s="168"/>
      <c r="D1883" s="151" t="s">
        <v>197</v>
      </c>
      <c r="E1883" s="169" t="s">
        <v>1</v>
      </c>
      <c r="F1883" s="170" t="s">
        <v>202</v>
      </c>
      <c r="H1883" s="171">
        <v>2</v>
      </c>
      <c r="I1883" s="172"/>
      <c r="L1883" s="168"/>
      <c r="M1883" s="173"/>
      <c r="T1883" s="174"/>
      <c r="AT1883" s="169" t="s">
        <v>197</v>
      </c>
      <c r="AU1883" s="169" t="s">
        <v>84</v>
      </c>
      <c r="AV1883" s="14" t="s">
        <v>193</v>
      </c>
      <c r="AW1883" s="14" t="s">
        <v>30</v>
      </c>
      <c r="AX1883" s="14" t="s">
        <v>80</v>
      </c>
      <c r="AY1883" s="169" t="s">
        <v>187</v>
      </c>
    </row>
    <row r="1884" spans="2:65" s="1" customFormat="1" ht="44.25" customHeight="1">
      <c r="B1884" s="32"/>
      <c r="C1884" s="137" t="s">
        <v>1881</v>
      </c>
      <c r="D1884" s="137" t="s">
        <v>189</v>
      </c>
      <c r="E1884" s="138" t="s">
        <v>1882</v>
      </c>
      <c r="F1884" s="139" t="s">
        <v>1883</v>
      </c>
      <c r="G1884" s="140" t="s">
        <v>406</v>
      </c>
      <c r="H1884" s="141">
        <v>8</v>
      </c>
      <c r="I1884" s="142"/>
      <c r="J1884" s="143">
        <f t="shared" ref="J1884:J1893" si="20">ROUND(I1884*H1884,2)</f>
        <v>0</v>
      </c>
      <c r="K1884" s="144"/>
      <c r="L1884" s="32"/>
      <c r="M1884" s="145" t="s">
        <v>1</v>
      </c>
      <c r="N1884" s="146" t="s">
        <v>39</v>
      </c>
      <c r="P1884" s="147">
        <f t="shared" ref="P1884:P1893" si="21">O1884*H1884</f>
        <v>0</v>
      </c>
      <c r="Q1884" s="147">
        <v>0</v>
      </c>
      <c r="R1884" s="147">
        <f t="shared" ref="R1884:R1893" si="22">Q1884*H1884</f>
        <v>0</v>
      </c>
      <c r="S1884" s="147">
        <v>0</v>
      </c>
      <c r="T1884" s="148">
        <f t="shared" ref="T1884:T1893" si="23">S1884*H1884</f>
        <v>0</v>
      </c>
      <c r="AR1884" s="149" t="s">
        <v>287</v>
      </c>
      <c r="AT1884" s="149" t="s">
        <v>189</v>
      </c>
      <c r="AU1884" s="149" t="s">
        <v>84</v>
      </c>
      <c r="AY1884" s="17" t="s">
        <v>187</v>
      </c>
      <c r="BE1884" s="150">
        <f t="shared" ref="BE1884:BE1893" si="24">IF(N1884="základní",J1884,0)</f>
        <v>0</v>
      </c>
      <c r="BF1884" s="150">
        <f t="shared" ref="BF1884:BF1893" si="25">IF(N1884="snížená",J1884,0)</f>
        <v>0</v>
      </c>
      <c r="BG1884" s="150">
        <f t="shared" ref="BG1884:BG1893" si="26">IF(N1884="zákl. přenesená",J1884,0)</f>
        <v>0</v>
      </c>
      <c r="BH1884" s="150">
        <f t="shared" ref="BH1884:BH1893" si="27">IF(N1884="sníž. přenesená",J1884,0)</f>
        <v>0</v>
      </c>
      <c r="BI1884" s="150">
        <f t="shared" ref="BI1884:BI1893" si="28">IF(N1884="nulová",J1884,0)</f>
        <v>0</v>
      </c>
      <c r="BJ1884" s="17" t="s">
        <v>84</v>
      </c>
      <c r="BK1884" s="150">
        <f t="shared" ref="BK1884:BK1893" si="29">ROUND(I1884*H1884,2)</f>
        <v>0</v>
      </c>
      <c r="BL1884" s="17" t="s">
        <v>287</v>
      </c>
      <c r="BM1884" s="149" t="s">
        <v>3339</v>
      </c>
    </row>
    <row r="1885" spans="2:65" s="1" customFormat="1" ht="44.25" customHeight="1">
      <c r="B1885" s="32"/>
      <c r="C1885" s="137" t="s">
        <v>1885</v>
      </c>
      <c r="D1885" s="137" t="s">
        <v>189</v>
      </c>
      <c r="E1885" s="138" t="s">
        <v>1886</v>
      </c>
      <c r="F1885" s="139" t="s">
        <v>1887</v>
      </c>
      <c r="G1885" s="140" t="s">
        <v>406</v>
      </c>
      <c r="H1885" s="141">
        <v>1</v>
      </c>
      <c r="I1885" s="142"/>
      <c r="J1885" s="143">
        <f t="shared" si="20"/>
        <v>0</v>
      </c>
      <c r="K1885" s="144"/>
      <c r="L1885" s="32"/>
      <c r="M1885" s="145" t="s">
        <v>1</v>
      </c>
      <c r="N1885" s="146" t="s">
        <v>39</v>
      </c>
      <c r="P1885" s="147">
        <f t="shared" si="21"/>
        <v>0</v>
      </c>
      <c r="Q1885" s="147">
        <v>0</v>
      </c>
      <c r="R1885" s="147">
        <f t="shared" si="22"/>
        <v>0</v>
      </c>
      <c r="S1885" s="147">
        <v>0</v>
      </c>
      <c r="T1885" s="148">
        <f t="shared" si="23"/>
        <v>0</v>
      </c>
      <c r="AR1885" s="149" t="s">
        <v>287</v>
      </c>
      <c r="AT1885" s="149" t="s">
        <v>189</v>
      </c>
      <c r="AU1885" s="149" t="s">
        <v>84</v>
      </c>
      <c r="AY1885" s="17" t="s">
        <v>187</v>
      </c>
      <c r="BE1885" s="150">
        <f t="shared" si="24"/>
        <v>0</v>
      </c>
      <c r="BF1885" s="150">
        <f t="shared" si="25"/>
        <v>0</v>
      </c>
      <c r="BG1885" s="150">
        <f t="shared" si="26"/>
        <v>0</v>
      </c>
      <c r="BH1885" s="150">
        <f t="shared" si="27"/>
        <v>0</v>
      </c>
      <c r="BI1885" s="150">
        <f t="shared" si="28"/>
        <v>0</v>
      </c>
      <c r="BJ1885" s="17" t="s">
        <v>84</v>
      </c>
      <c r="BK1885" s="150">
        <f t="shared" si="29"/>
        <v>0</v>
      </c>
      <c r="BL1885" s="17" t="s">
        <v>287</v>
      </c>
      <c r="BM1885" s="149" t="s">
        <v>3340</v>
      </c>
    </row>
    <row r="1886" spans="2:65" s="1" customFormat="1" ht="44.25" customHeight="1">
      <c r="B1886" s="32"/>
      <c r="C1886" s="137" t="s">
        <v>1889</v>
      </c>
      <c r="D1886" s="137" t="s">
        <v>189</v>
      </c>
      <c r="E1886" s="138" t="s">
        <v>1890</v>
      </c>
      <c r="F1886" s="139" t="s">
        <v>1891</v>
      </c>
      <c r="G1886" s="140" t="s">
        <v>406</v>
      </c>
      <c r="H1886" s="141">
        <v>4</v>
      </c>
      <c r="I1886" s="142"/>
      <c r="J1886" s="143">
        <f t="shared" si="20"/>
        <v>0</v>
      </c>
      <c r="K1886" s="144"/>
      <c r="L1886" s="32"/>
      <c r="M1886" s="145" t="s">
        <v>1</v>
      </c>
      <c r="N1886" s="146" t="s">
        <v>39</v>
      </c>
      <c r="P1886" s="147">
        <f t="shared" si="21"/>
        <v>0</v>
      </c>
      <c r="Q1886" s="147">
        <v>0</v>
      </c>
      <c r="R1886" s="147">
        <f t="shared" si="22"/>
        <v>0</v>
      </c>
      <c r="S1886" s="147">
        <v>0</v>
      </c>
      <c r="T1886" s="148">
        <f t="shared" si="23"/>
        <v>0</v>
      </c>
      <c r="AR1886" s="149" t="s">
        <v>287</v>
      </c>
      <c r="AT1886" s="149" t="s">
        <v>189</v>
      </c>
      <c r="AU1886" s="149" t="s">
        <v>84</v>
      </c>
      <c r="AY1886" s="17" t="s">
        <v>187</v>
      </c>
      <c r="BE1886" s="150">
        <f t="shared" si="24"/>
        <v>0</v>
      </c>
      <c r="BF1886" s="150">
        <f t="shared" si="25"/>
        <v>0</v>
      </c>
      <c r="BG1886" s="150">
        <f t="shared" si="26"/>
        <v>0</v>
      </c>
      <c r="BH1886" s="150">
        <f t="shared" si="27"/>
        <v>0</v>
      </c>
      <c r="BI1886" s="150">
        <f t="shared" si="28"/>
        <v>0</v>
      </c>
      <c r="BJ1886" s="17" t="s">
        <v>84</v>
      </c>
      <c r="BK1886" s="150">
        <f t="shared" si="29"/>
        <v>0</v>
      </c>
      <c r="BL1886" s="17" t="s">
        <v>287</v>
      </c>
      <c r="BM1886" s="149" t="s">
        <v>3341</v>
      </c>
    </row>
    <row r="1887" spans="2:65" s="1" customFormat="1" ht="44.25" customHeight="1">
      <c r="B1887" s="32"/>
      <c r="C1887" s="137" t="s">
        <v>1893</v>
      </c>
      <c r="D1887" s="137" t="s">
        <v>189</v>
      </c>
      <c r="E1887" s="138" t="s">
        <v>1894</v>
      </c>
      <c r="F1887" s="139" t="s">
        <v>1895</v>
      </c>
      <c r="G1887" s="140" t="s">
        <v>406</v>
      </c>
      <c r="H1887" s="141">
        <v>1</v>
      </c>
      <c r="I1887" s="142"/>
      <c r="J1887" s="143">
        <f t="shared" si="20"/>
        <v>0</v>
      </c>
      <c r="K1887" s="144"/>
      <c r="L1887" s="32"/>
      <c r="M1887" s="145" t="s">
        <v>1</v>
      </c>
      <c r="N1887" s="146" t="s">
        <v>39</v>
      </c>
      <c r="P1887" s="147">
        <f t="shared" si="21"/>
        <v>0</v>
      </c>
      <c r="Q1887" s="147">
        <v>0</v>
      </c>
      <c r="R1887" s="147">
        <f t="shared" si="22"/>
        <v>0</v>
      </c>
      <c r="S1887" s="147">
        <v>0</v>
      </c>
      <c r="T1887" s="148">
        <f t="shared" si="23"/>
        <v>0</v>
      </c>
      <c r="AR1887" s="149" t="s">
        <v>287</v>
      </c>
      <c r="AT1887" s="149" t="s">
        <v>189</v>
      </c>
      <c r="AU1887" s="149" t="s">
        <v>84</v>
      </c>
      <c r="AY1887" s="17" t="s">
        <v>187</v>
      </c>
      <c r="BE1887" s="150">
        <f t="shared" si="24"/>
        <v>0</v>
      </c>
      <c r="BF1887" s="150">
        <f t="shared" si="25"/>
        <v>0</v>
      </c>
      <c r="BG1887" s="150">
        <f t="shared" si="26"/>
        <v>0</v>
      </c>
      <c r="BH1887" s="150">
        <f t="shared" si="27"/>
        <v>0</v>
      </c>
      <c r="BI1887" s="150">
        <f t="shared" si="28"/>
        <v>0</v>
      </c>
      <c r="BJ1887" s="17" t="s">
        <v>84</v>
      </c>
      <c r="BK1887" s="150">
        <f t="shared" si="29"/>
        <v>0</v>
      </c>
      <c r="BL1887" s="17" t="s">
        <v>287</v>
      </c>
      <c r="BM1887" s="149" t="s">
        <v>3342</v>
      </c>
    </row>
    <row r="1888" spans="2:65" s="1" customFormat="1" ht="44.25" customHeight="1">
      <c r="B1888" s="32"/>
      <c r="C1888" s="137" t="s">
        <v>1897</v>
      </c>
      <c r="D1888" s="137" t="s">
        <v>189</v>
      </c>
      <c r="E1888" s="138" t="s">
        <v>1898</v>
      </c>
      <c r="F1888" s="139" t="s">
        <v>1899</v>
      </c>
      <c r="G1888" s="140" t="s">
        <v>406</v>
      </c>
      <c r="H1888" s="141">
        <v>3</v>
      </c>
      <c r="I1888" s="142"/>
      <c r="J1888" s="143">
        <f t="shared" si="20"/>
        <v>0</v>
      </c>
      <c r="K1888" s="144"/>
      <c r="L1888" s="32"/>
      <c r="M1888" s="145" t="s">
        <v>1</v>
      </c>
      <c r="N1888" s="146" t="s">
        <v>39</v>
      </c>
      <c r="P1888" s="147">
        <f t="shared" si="21"/>
        <v>0</v>
      </c>
      <c r="Q1888" s="147">
        <v>0</v>
      </c>
      <c r="R1888" s="147">
        <f t="shared" si="22"/>
        <v>0</v>
      </c>
      <c r="S1888" s="147">
        <v>0</v>
      </c>
      <c r="T1888" s="148">
        <f t="shared" si="23"/>
        <v>0</v>
      </c>
      <c r="AR1888" s="149" t="s">
        <v>287</v>
      </c>
      <c r="AT1888" s="149" t="s">
        <v>189</v>
      </c>
      <c r="AU1888" s="149" t="s">
        <v>84</v>
      </c>
      <c r="AY1888" s="17" t="s">
        <v>187</v>
      </c>
      <c r="BE1888" s="150">
        <f t="shared" si="24"/>
        <v>0</v>
      </c>
      <c r="BF1888" s="150">
        <f t="shared" si="25"/>
        <v>0</v>
      </c>
      <c r="BG1888" s="150">
        <f t="shared" si="26"/>
        <v>0</v>
      </c>
      <c r="BH1888" s="150">
        <f t="shared" si="27"/>
        <v>0</v>
      </c>
      <c r="BI1888" s="150">
        <f t="shared" si="28"/>
        <v>0</v>
      </c>
      <c r="BJ1888" s="17" t="s">
        <v>84</v>
      </c>
      <c r="BK1888" s="150">
        <f t="shared" si="29"/>
        <v>0</v>
      </c>
      <c r="BL1888" s="17" t="s">
        <v>287</v>
      </c>
      <c r="BM1888" s="149" t="s">
        <v>3343</v>
      </c>
    </row>
    <row r="1889" spans="2:65" s="1" customFormat="1" ht="44.25" customHeight="1">
      <c r="B1889" s="32"/>
      <c r="C1889" s="137" t="s">
        <v>1901</v>
      </c>
      <c r="D1889" s="137" t="s">
        <v>189</v>
      </c>
      <c r="E1889" s="138" t="s">
        <v>1902</v>
      </c>
      <c r="F1889" s="139" t="s">
        <v>1903</v>
      </c>
      <c r="G1889" s="140" t="s">
        <v>406</v>
      </c>
      <c r="H1889" s="141">
        <v>4</v>
      </c>
      <c r="I1889" s="142"/>
      <c r="J1889" s="143">
        <f t="shared" si="20"/>
        <v>0</v>
      </c>
      <c r="K1889" s="144"/>
      <c r="L1889" s="32"/>
      <c r="M1889" s="145" t="s">
        <v>1</v>
      </c>
      <c r="N1889" s="146" t="s">
        <v>39</v>
      </c>
      <c r="P1889" s="147">
        <f t="shared" si="21"/>
        <v>0</v>
      </c>
      <c r="Q1889" s="147">
        <v>0</v>
      </c>
      <c r="R1889" s="147">
        <f t="shared" si="22"/>
        <v>0</v>
      </c>
      <c r="S1889" s="147">
        <v>0</v>
      </c>
      <c r="T1889" s="148">
        <f t="shared" si="23"/>
        <v>0</v>
      </c>
      <c r="AR1889" s="149" t="s">
        <v>287</v>
      </c>
      <c r="AT1889" s="149" t="s">
        <v>189</v>
      </c>
      <c r="AU1889" s="149" t="s">
        <v>84</v>
      </c>
      <c r="AY1889" s="17" t="s">
        <v>187</v>
      </c>
      <c r="BE1889" s="150">
        <f t="shared" si="24"/>
        <v>0</v>
      </c>
      <c r="BF1889" s="150">
        <f t="shared" si="25"/>
        <v>0</v>
      </c>
      <c r="BG1889" s="150">
        <f t="shared" si="26"/>
        <v>0</v>
      </c>
      <c r="BH1889" s="150">
        <f t="shared" si="27"/>
        <v>0</v>
      </c>
      <c r="BI1889" s="150">
        <f t="shared" si="28"/>
        <v>0</v>
      </c>
      <c r="BJ1889" s="17" t="s">
        <v>84</v>
      </c>
      <c r="BK1889" s="150">
        <f t="shared" si="29"/>
        <v>0</v>
      </c>
      <c r="BL1889" s="17" t="s">
        <v>287</v>
      </c>
      <c r="BM1889" s="149" t="s">
        <v>3344</v>
      </c>
    </row>
    <row r="1890" spans="2:65" s="1" customFormat="1" ht="44.25" customHeight="1">
      <c r="B1890" s="32"/>
      <c r="C1890" s="137" t="s">
        <v>1905</v>
      </c>
      <c r="D1890" s="137" t="s">
        <v>189</v>
      </c>
      <c r="E1890" s="138" t="s">
        <v>1906</v>
      </c>
      <c r="F1890" s="139" t="s">
        <v>1907</v>
      </c>
      <c r="G1890" s="140" t="s">
        <v>406</v>
      </c>
      <c r="H1890" s="141">
        <v>4</v>
      </c>
      <c r="I1890" s="142"/>
      <c r="J1890" s="143">
        <f t="shared" si="20"/>
        <v>0</v>
      </c>
      <c r="K1890" s="144"/>
      <c r="L1890" s="32"/>
      <c r="M1890" s="145" t="s">
        <v>1</v>
      </c>
      <c r="N1890" s="146" t="s">
        <v>39</v>
      </c>
      <c r="P1890" s="147">
        <f t="shared" si="21"/>
        <v>0</v>
      </c>
      <c r="Q1890" s="147">
        <v>0</v>
      </c>
      <c r="R1890" s="147">
        <f t="shared" si="22"/>
        <v>0</v>
      </c>
      <c r="S1890" s="147">
        <v>0</v>
      </c>
      <c r="T1890" s="148">
        <f t="shared" si="23"/>
        <v>0</v>
      </c>
      <c r="AR1890" s="149" t="s">
        <v>287</v>
      </c>
      <c r="AT1890" s="149" t="s">
        <v>189</v>
      </c>
      <c r="AU1890" s="149" t="s">
        <v>84</v>
      </c>
      <c r="AY1890" s="17" t="s">
        <v>187</v>
      </c>
      <c r="BE1890" s="150">
        <f t="shared" si="24"/>
        <v>0</v>
      </c>
      <c r="BF1890" s="150">
        <f t="shared" si="25"/>
        <v>0</v>
      </c>
      <c r="BG1890" s="150">
        <f t="shared" si="26"/>
        <v>0</v>
      </c>
      <c r="BH1890" s="150">
        <f t="shared" si="27"/>
        <v>0</v>
      </c>
      <c r="BI1890" s="150">
        <f t="shared" si="28"/>
        <v>0</v>
      </c>
      <c r="BJ1890" s="17" t="s">
        <v>84</v>
      </c>
      <c r="BK1890" s="150">
        <f t="shared" si="29"/>
        <v>0</v>
      </c>
      <c r="BL1890" s="17" t="s">
        <v>287</v>
      </c>
      <c r="BM1890" s="149" t="s">
        <v>3345</v>
      </c>
    </row>
    <row r="1891" spans="2:65" s="1" customFormat="1" ht="44.25" customHeight="1">
      <c r="B1891" s="32"/>
      <c r="C1891" s="137" t="s">
        <v>1909</v>
      </c>
      <c r="D1891" s="137" t="s">
        <v>189</v>
      </c>
      <c r="E1891" s="138" t="s">
        <v>1910</v>
      </c>
      <c r="F1891" s="139" t="s">
        <v>1911</v>
      </c>
      <c r="G1891" s="140" t="s">
        <v>406</v>
      </c>
      <c r="H1891" s="141">
        <v>8</v>
      </c>
      <c r="I1891" s="142"/>
      <c r="J1891" s="143">
        <f t="shared" si="20"/>
        <v>0</v>
      </c>
      <c r="K1891" s="144"/>
      <c r="L1891" s="32"/>
      <c r="M1891" s="145" t="s">
        <v>1</v>
      </c>
      <c r="N1891" s="146" t="s">
        <v>39</v>
      </c>
      <c r="P1891" s="147">
        <f t="shared" si="21"/>
        <v>0</v>
      </c>
      <c r="Q1891" s="147">
        <v>0</v>
      </c>
      <c r="R1891" s="147">
        <f t="shared" si="22"/>
        <v>0</v>
      </c>
      <c r="S1891" s="147">
        <v>0</v>
      </c>
      <c r="T1891" s="148">
        <f t="shared" si="23"/>
        <v>0</v>
      </c>
      <c r="AR1891" s="149" t="s">
        <v>287</v>
      </c>
      <c r="AT1891" s="149" t="s">
        <v>189</v>
      </c>
      <c r="AU1891" s="149" t="s">
        <v>84</v>
      </c>
      <c r="AY1891" s="17" t="s">
        <v>187</v>
      </c>
      <c r="BE1891" s="150">
        <f t="shared" si="24"/>
        <v>0</v>
      </c>
      <c r="BF1891" s="150">
        <f t="shared" si="25"/>
        <v>0</v>
      </c>
      <c r="BG1891" s="150">
        <f t="shared" si="26"/>
        <v>0</v>
      </c>
      <c r="BH1891" s="150">
        <f t="shared" si="27"/>
        <v>0</v>
      </c>
      <c r="BI1891" s="150">
        <f t="shared" si="28"/>
        <v>0</v>
      </c>
      <c r="BJ1891" s="17" t="s">
        <v>84</v>
      </c>
      <c r="BK1891" s="150">
        <f t="shared" si="29"/>
        <v>0</v>
      </c>
      <c r="BL1891" s="17" t="s">
        <v>287</v>
      </c>
      <c r="BM1891" s="149" t="s">
        <v>3346</v>
      </c>
    </row>
    <row r="1892" spans="2:65" s="1" customFormat="1" ht="44.25" customHeight="1">
      <c r="B1892" s="32"/>
      <c r="C1892" s="137" t="s">
        <v>1913</v>
      </c>
      <c r="D1892" s="137" t="s">
        <v>189</v>
      </c>
      <c r="E1892" s="138" t="s">
        <v>1914</v>
      </c>
      <c r="F1892" s="139" t="s">
        <v>1915</v>
      </c>
      <c r="G1892" s="140" t="s">
        <v>406</v>
      </c>
      <c r="H1892" s="141">
        <v>8</v>
      </c>
      <c r="I1892" s="142"/>
      <c r="J1892" s="143">
        <f t="shared" si="20"/>
        <v>0</v>
      </c>
      <c r="K1892" s="144"/>
      <c r="L1892" s="32"/>
      <c r="M1892" s="145" t="s">
        <v>1</v>
      </c>
      <c r="N1892" s="146" t="s">
        <v>39</v>
      </c>
      <c r="P1892" s="147">
        <f t="shared" si="21"/>
        <v>0</v>
      </c>
      <c r="Q1892" s="147">
        <v>0</v>
      </c>
      <c r="R1892" s="147">
        <f t="shared" si="22"/>
        <v>0</v>
      </c>
      <c r="S1892" s="147">
        <v>0</v>
      </c>
      <c r="T1892" s="148">
        <f t="shared" si="23"/>
        <v>0</v>
      </c>
      <c r="AR1892" s="149" t="s">
        <v>287</v>
      </c>
      <c r="AT1892" s="149" t="s">
        <v>189</v>
      </c>
      <c r="AU1892" s="149" t="s">
        <v>84</v>
      </c>
      <c r="AY1892" s="17" t="s">
        <v>187</v>
      </c>
      <c r="BE1892" s="150">
        <f t="shared" si="24"/>
        <v>0</v>
      </c>
      <c r="BF1892" s="150">
        <f t="shared" si="25"/>
        <v>0</v>
      </c>
      <c r="BG1892" s="150">
        <f t="shared" si="26"/>
        <v>0</v>
      </c>
      <c r="BH1892" s="150">
        <f t="shared" si="27"/>
        <v>0</v>
      </c>
      <c r="BI1892" s="150">
        <f t="shared" si="28"/>
        <v>0</v>
      </c>
      <c r="BJ1892" s="17" t="s">
        <v>84</v>
      </c>
      <c r="BK1892" s="150">
        <f t="shared" si="29"/>
        <v>0</v>
      </c>
      <c r="BL1892" s="17" t="s">
        <v>287</v>
      </c>
      <c r="BM1892" s="149" t="s">
        <v>3347</v>
      </c>
    </row>
    <row r="1893" spans="2:65" s="1" customFormat="1" ht="24.2" customHeight="1">
      <c r="B1893" s="32"/>
      <c r="C1893" s="137" t="s">
        <v>1917</v>
      </c>
      <c r="D1893" s="137" t="s">
        <v>189</v>
      </c>
      <c r="E1893" s="138" t="s">
        <v>1918</v>
      </c>
      <c r="F1893" s="139" t="s">
        <v>1919</v>
      </c>
      <c r="G1893" s="140" t="s">
        <v>406</v>
      </c>
      <c r="H1893" s="141">
        <v>4</v>
      </c>
      <c r="I1893" s="142"/>
      <c r="J1893" s="143">
        <f t="shared" si="20"/>
        <v>0</v>
      </c>
      <c r="K1893" s="144"/>
      <c r="L1893" s="32"/>
      <c r="M1893" s="145" t="s">
        <v>1</v>
      </c>
      <c r="N1893" s="146" t="s">
        <v>39</v>
      </c>
      <c r="P1893" s="147">
        <f t="shared" si="21"/>
        <v>0</v>
      </c>
      <c r="Q1893" s="147">
        <v>0</v>
      </c>
      <c r="R1893" s="147">
        <f t="shared" si="22"/>
        <v>0</v>
      </c>
      <c r="S1893" s="147">
        <v>0</v>
      </c>
      <c r="T1893" s="148">
        <f t="shared" si="23"/>
        <v>0</v>
      </c>
      <c r="AR1893" s="149" t="s">
        <v>287</v>
      </c>
      <c r="AT1893" s="149" t="s">
        <v>189</v>
      </c>
      <c r="AU1893" s="149" t="s">
        <v>84</v>
      </c>
      <c r="AY1893" s="17" t="s">
        <v>187</v>
      </c>
      <c r="BE1893" s="150">
        <f t="shared" si="24"/>
        <v>0</v>
      </c>
      <c r="BF1893" s="150">
        <f t="shared" si="25"/>
        <v>0</v>
      </c>
      <c r="BG1893" s="150">
        <f t="shared" si="26"/>
        <v>0</v>
      </c>
      <c r="BH1893" s="150">
        <f t="shared" si="27"/>
        <v>0</v>
      </c>
      <c r="BI1893" s="150">
        <f t="shared" si="28"/>
        <v>0</v>
      </c>
      <c r="BJ1893" s="17" t="s">
        <v>84</v>
      </c>
      <c r="BK1893" s="150">
        <f t="shared" si="29"/>
        <v>0</v>
      </c>
      <c r="BL1893" s="17" t="s">
        <v>287</v>
      </c>
      <c r="BM1893" s="149" t="s">
        <v>3348</v>
      </c>
    </row>
    <row r="1894" spans="2:65" s="13" customFormat="1" ht="11.25">
      <c r="B1894" s="161"/>
      <c r="D1894" s="151" t="s">
        <v>197</v>
      </c>
      <c r="E1894" s="162" t="s">
        <v>1</v>
      </c>
      <c r="F1894" s="163" t="s">
        <v>1855</v>
      </c>
      <c r="H1894" s="164">
        <v>4</v>
      </c>
      <c r="I1894" s="165"/>
      <c r="L1894" s="161"/>
      <c r="M1894" s="166"/>
      <c r="T1894" s="167"/>
      <c r="AT1894" s="162" t="s">
        <v>197</v>
      </c>
      <c r="AU1894" s="162" t="s">
        <v>84</v>
      </c>
      <c r="AV1894" s="13" t="s">
        <v>84</v>
      </c>
      <c r="AW1894" s="13" t="s">
        <v>30</v>
      </c>
      <c r="AX1894" s="13" t="s">
        <v>73</v>
      </c>
      <c r="AY1894" s="162" t="s">
        <v>187</v>
      </c>
    </row>
    <row r="1895" spans="2:65" s="14" customFormat="1" ht="11.25">
      <c r="B1895" s="168"/>
      <c r="D1895" s="151" t="s">
        <v>197</v>
      </c>
      <c r="E1895" s="169" t="s">
        <v>1</v>
      </c>
      <c r="F1895" s="170" t="s">
        <v>202</v>
      </c>
      <c r="H1895" s="171">
        <v>4</v>
      </c>
      <c r="I1895" s="172"/>
      <c r="L1895" s="168"/>
      <c r="M1895" s="173"/>
      <c r="T1895" s="174"/>
      <c r="AT1895" s="169" t="s">
        <v>197</v>
      </c>
      <c r="AU1895" s="169" t="s">
        <v>84</v>
      </c>
      <c r="AV1895" s="14" t="s">
        <v>193</v>
      </c>
      <c r="AW1895" s="14" t="s">
        <v>30</v>
      </c>
      <c r="AX1895" s="14" t="s">
        <v>80</v>
      </c>
      <c r="AY1895" s="169" t="s">
        <v>187</v>
      </c>
    </row>
    <row r="1896" spans="2:65" s="1" customFormat="1" ht="33" customHeight="1">
      <c r="B1896" s="32"/>
      <c r="C1896" s="137" t="s">
        <v>1921</v>
      </c>
      <c r="D1896" s="137" t="s">
        <v>189</v>
      </c>
      <c r="E1896" s="138" t="s">
        <v>1922</v>
      </c>
      <c r="F1896" s="139" t="s">
        <v>1923</v>
      </c>
      <c r="G1896" s="140" t="s">
        <v>406</v>
      </c>
      <c r="H1896" s="141">
        <v>16</v>
      </c>
      <c r="I1896" s="142"/>
      <c r="J1896" s="143">
        <f>ROUND(I1896*H1896,2)</f>
        <v>0</v>
      </c>
      <c r="K1896" s="144"/>
      <c r="L1896" s="32"/>
      <c r="M1896" s="145" t="s">
        <v>1</v>
      </c>
      <c r="N1896" s="146" t="s">
        <v>39</v>
      </c>
      <c r="P1896" s="147">
        <f>O1896*H1896</f>
        <v>0</v>
      </c>
      <c r="Q1896" s="147">
        <v>0</v>
      </c>
      <c r="R1896" s="147">
        <f>Q1896*H1896</f>
        <v>0</v>
      </c>
      <c r="S1896" s="147">
        <v>0</v>
      </c>
      <c r="T1896" s="148">
        <f>S1896*H1896</f>
        <v>0</v>
      </c>
      <c r="AR1896" s="149" t="s">
        <v>287</v>
      </c>
      <c r="AT1896" s="149" t="s">
        <v>189</v>
      </c>
      <c r="AU1896" s="149" t="s">
        <v>84</v>
      </c>
      <c r="AY1896" s="17" t="s">
        <v>187</v>
      </c>
      <c r="BE1896" s="150">
        <f>IF(N1896="základní",J1896,0)</f>
        <v>0</v>
      </c>
      <c r="BF1896" s="150">
        <f>IF(N1896="snížená",J1896,0)</f>
        <v>0</v>
      </c>
      <c r="BG1896" s="150">
        <f>IF(N1896="zákl. přenesená",J1896,0)</f>
        <v>0</v>
      </c>
      <c r="BH1896" s="150">
        <f>IF(N1896="sníž. přenesená",J1896,0)</f>
        <v>0</v>
      </c>
      <c r="BI1896" s="150">
        <f>IF(N1896="nulová",J1896,0)</f>
        <v>0</v>
      </c>
      <c r="BJ1896" s="17" t="s">
        <v>84</v>
      </c>
      <c r="BK1896" s="150">
        <f>ROUND(I1896*H1896,2)</f>
        <v>0</v>
      </c>
      <c r="BL1896" s="17" t="s">
        <v>287</v>
      </c>
      <c r="BM1896" s="149" t="s">
        <v>3349</v>
      </c>
    </row>
    <row r="1897" spans="2:65" s="13" customFormat="1" ht="11.25">
      <c r="B1897" s="161"/>
      <c r="D1897" s="151" t="s">
        <v>197</v>
      </c>
      <c r="E1897" s="162" t="s">
        <v>1</v>
      </c>
      <c r="F1897" s="163" t="s">
        <v>1925</v>
      </c>
      <c r="H1897" s="164">
        <v>16</v>
      </c>
      <c r="I1897" s="165"/>
      <c r="L1897" s="161"/>
      <c r="M1897" s="166"/>
      <c r="T1897" s="167"/>
      <c r="AT1897" s="162" t="s">
        <v>197</v>
      </c>
      <c r="AU1897" s="162" t="s">
        <v>84</v>
      </c>
      <c r="AV1897" s="13" t="s">
        <v>84</v>
      </c>
      <c r="AW1897" s="13" t="s">
        <v>30</v>
      </c>
      <c r="AX1897" s="13" t="s">
        <v>73</v>
      </c>
      <c r="AY1897" s="162" t="s">
        <v>187</v>
      </c>
    </row>
    <row r="1898" spans="2:65" s="14" customFormat="1" ht="11.25">
      <c r="B1898" s="168"/>
      <c r="D1898" s="151" t="s">
        <v>197</v>
      </c>
      <c r="E1898" s="169" t="s">
        <v>1</v>
      </c>
      <c r="F1898" s="170" t="s">
        <v>202</v>
      </c>
      <c r="H1898" s="171">
        <v>16</v>
      </c>
      <c r="I1898" s="172"/>
      <c r="L1898" s="168"/>
      <c r="M1898" s="173"/>
      <c r="T1898" s="174"/>
      <c r="AT1898" s="169" t="s">
        <v>197</v>
      </c>
      <c r="AU1898" s="169" t="s">
        <v>84</v>
      </c>
      <c r="AV1898" s="14" t="s">
        <v>193</v>
      </c>
      <c r="AW1898" s="14" t="s">
        <v>30</v>
      </c>
      <c r="AX1898" s="14" t="s">
        <v>80</v>
      </c>
      <c r="AY1898" s="169" t="s">
        <v>187</v>
      </c>
    </row>
    <row r="1899" spans="2:65" s="1" customFormat="1" ht="44.25" customHeight="1">
      <c r="B1899" s="32"/>
      <c r="C1899" s="137" t="s">
        <v>1926</v>
      </c>
      <c r="D1899" s="137" t="s">
        <v>189</v>
      </c>
      <c r="E1899" s="138" t="s">
        <v>1927</v>
      </c>
      <c r="F1899" s="139" t="s">
        <v>1928</v>
      </c>
      <c r="G1899" s="140" t="s">
        <v>406</v>
      </c>
      <c r="H1899" s="141">
        <v>2</v>
      </c>
      <c r="I1899" s="142"/>
      <c r="J1899" s="143">
        <f>ROUND(I1899*H1899,2)</f>
        <v>0</v>
      </c>
      <c r="K1899" s="144"/>
      <c r="L1899" s="32"/>
      <c r="M1899" s="145" t="s">
        <v>1</v>
      </c>
      <c r="N1899" s="146" t="s">
        <v>39</v>
      </c>
      <c r="P1899" s="147">
        <f>O1899*H1899</f>
        <v>0</v>
      </c>
      <c r="Q1899" s="147">
        <v>0</v>
      </c>
      <c r="R1899" s="147">
        <f>Q1899*H1899</f>
        <v>0</v>
      </c>
      <c r="S1899" s="147">
        <v>0</v>
      </c>
      <c r="T1899" s="148">
        <f>S1899*H1899</f>
        <v>0</v>
      </c>
      <c r="AR1899" s="149" t="s">
        <v>287</v>
      </c>
      <c r="AT1899" s="149" t="s">
        <v>189</v>
      </c>
      <c r="AU1899" s="149" t="s">
        <v>84</v>
      </c>
      <c r="AY1899" s="17" t="s">
        <v>187</v>
      </c>
      <c r="BE1899" s="150">
        <f>IF(N1899="základní",J1899,0)</f>
        <v>0</v>
      </c>
      <c r="BF1899" s="150">
        <f>IF(N1899="snížená",J1899,0)</f>
        <v>0</v>
      </c>
      <c r="BG1899" s="150">
        <f>IF(N1899="zákl. přenesená",J1899,0)</f>
        <v>0</v>
      </c>
      <c r="BH1899" s="150">
        <f>IF(N1899="sníž. přenesená",J1899,0)</f>
        <v>0</v>
      </c>
      <c r="BI1899" s="150">
        <f>IF(N1899="nulová",J1899,0)</f>
        <v>0</v>
      </c>
      <c r="BJ1899" s="17" t="s">
        <v>84</v>
      </c>
      <c r="BK1899" s="150">
        <f>ROUND(I1899*H1899,2)</f>
        <v>0</v>
      </c>
      <c r="BL1899" s="17" t="s">
        <v>287</v>
      </c>
      <c r="BM1899" s="149" t="s">
        <v>3350</v>
      </c>
    </row>
    <row r="1900" spans="2:65" s="1" customFormat="1" ht="44.25" customHeight="1">
      <c r="B1900" s="32"/>
      <c r="C1900" s="137" t="s">
        <v>1930</v>
      </c>
      <c r="D1900" s="137" t="s">
        <v>189</v>
      </c>
      <c r="E1900" s="138" t="s">
        <v>1931</v>
      </c>
      <c r="F1900" s="139" t="s">
        <v>1932</v>
      </c>
      <c r="G1900" s="140" t="s">
        <v>406</v>
      </c>
      <c r="H1900" s="141">
        <v>2</v>
      </c>
      <c r="I1900" s="142"/>
      <c r="J1900" s="143">
        <f>ROUND(I1900*H1900,2)</f>
        <v>0</v>
      </c>
      <c r="K1900" s="144"/>
      <c r="L1900" s="32"/>
      <c r="M1900" s="145" t="s">
        <v>1</v>
      </c>
      <c r="N1900" s="146" t="s">
        <v>39</v>
      </c>
      <c r="P1900" s="147">
        <f>O1900*H1900</f>
        <v>0</v>
      </c>
      <c r="Q1900" s="147">
        <v>0</v>
      </c>
      <c r="R1900" s="147">
        <f>Q1900*H1900</f>
        <v>0</v>
      </c>
      <c r="S1900" s="147">
        <v>0</v>
      </c>
      <c r="T1900" s="148">
        <f>S1900*H1900</f>
        <v>0</v>
      </c>
      <c r="AR1900" s="149" t="s">
        <v>287</v>
      </c>
      <c r="AT1900" s="149" t="s">
        <v>189</v>
      </c>
      <c r="AU1900" s="149" t="s">
        <v>84</v>
      </c>
      <c r="AY1900" s="17" t="s">
        <v>187</v>
      </c>
      <c r="BE1900" s="150">
        <f>IF(N1900="základní",J1900,0)</f>
        <v>0</v>
      </c>
      <c r="BF1900" s="150">
        <f>IF(N1900="snížená",J1900,0)</f>
        <v>0</v>
      </c>
      <c r="BG1900" s="150">
        <f>IF(N1900="zákl. přenesená",J1900,0)</f>
        <v>0</v>
      </c>
      <c r="BH1900" s="150">
        <f>IF(N1900="sníž. přenesená",J1900,0)</f>
        <v>0</v>
      </c>
      <c r="BI1900" s="150">
        <f>IF(N1900="nulová",J1900,0)</f>
        <v>0</v>
      </c>
      <c r="BJ1900" s="17" t="s">
        <v>84</v>
      </c>
      <c r="BK1900" s="150">
        <f>ROUND(I1900*H1900,2)</f>
        <v>0</v>
      </c>
      <c r="BL1900" s="17" t="s">
        <v>287</v>
      </c>
      <c r="BM1900" s="149" t="s">
        <v>3351</v>
      </c>
    </row>
    <row r="1901" spans="2:65" s="1" customFormat="1" ht="24.2" customHeight="1">
      <c r="B1901" s="32"/>
      <c r="C1901" s="137" t="s">
        <v>1934</v>
      </c>
      <c r="D1901" s="137" t="s">
        <v>189</v>
      </c>
      <c r="E1901" s="138" t="s">
        <v>1935</v>
      </c>
      <c r="F1901" s="139" t="s">
        <v>1936</v>
      </c>
      <c r="G1901" s="140" t="s">
        <v>245</v>
      </c>
      <c r="H1901" s="141">
        <v>60.4</v>
      </c>
      <c r="I1901" s="142"/>
      <c r="J1901" s="143">
        <f>ROUND(I1901*H1901,2)</f>
        <v>0</v>
      </c>
      <c r="K1901" s="144"/>
      <c r="L1901" s="32"/>
      <c r="M1901" s="145" t="s">
        <v>1</v>
      </c>
      <c r="N1901" s="146" t="s">
        <v>39</v>
      </c>
      <c r="P1901" s="147">
        <f>O1901*H1901</f>
        <v>0</v>
      </c>
      <c r="Q1901" s="147">
        <v>0</v>
      </c>
      <c r="R1901" s="147">
        <f>Q1901*H1901</f>
        <v>0</v>
      </c>
      <c r="S1901" s="147">
        <v>0</v>
      </c>
      <c r="T1901" s="148">
        <f>S1901*H1901</f>
        <v>0</v>
      </c>
      <c r="AR1901" s="149" t="s">
        <v>287</v>
      </c>
      <c r="AT1901" s="149" t="s">
        <v>189</v>
      </c>
      <c r="AU1901" s="149" t="s">
        <v>84</v>
      </c>
      <c r="AY1901" s="17" t="s">
        <v>187</v>
      </c>
      <c r="BE1901" s="150">
        <f>IF(N1901="základní",J1901,0)</f>
        <v>0</v>
      </c>
      <c r="BF1901" s="150">
        <f>IF(N1901="snížená",J1901,0)</f>
        <v>0</v>
      </c>
      <c r="BG1901" s="150">
        <f>IF(N1901="zákl. přenesená",J1901,0)</f>
        <v>0</v>
      </c>
      <c r="BH1901" s="150">
        <f>IF(N1901="sníž. přenesená",J1901,0)</f>
        <v>0</v>
      </c>
      <c r="BI1901" s="150">
        <f>IF(N1901="nulová",J1901,0)</f>
        <v>0</v>
      </c>
      <c r="BJ1901" s="17" t="s">
        <v>84</v>
      </c>
      <c r="BK1901" s="150">
        <f>ROUND(I1901*H1901,2)</f>
        <v>0</v>
      </c>
      <c r="BL1901" s="17" t="s">
        <v>287</v>
      </c>
      <c r="BM1901" s="149" t="s">
        <v>3352</v>
      </c>
    </row>
    <row r="1902" spans="2:65" s="12" customFormat="1" ht="11.25">
      <c r="B1902" s="155"/>
      <c r="D1902" s="151" t="s">
        <v>197</v>
      </c>
      <c r="E1902" s="156" t="s">
        <v>1</v>
      </c>
      <c r="F1902" s="157" t="s">
        <v>207</v>
      </c>
      <c r="H1902" s="156" t="s">
        <v>1</v>
      </c>
      <c r="I1902" s="158"/>
      <c r="L1902" s="155"/>
      <c r="M1902" s="159"/>
      <c r="T1902" s="160"/>
      <c r="AT1902" s="156" t="s">
        <v>197</v>
      </c>
      <c r="AU1902" s="156" t="s">
        <v>84</v>
      </c>
      <c r="AV1902" s="12" t="s">
        <v>80</v>
      </c>
      <c r="AW1902" s="12" t="s">
        <v>30</v>
      </c>
      <c r="AX1902" s="12" t="s">
        <v>73</v>
      </c>
      <c r="AY1902" s="156" t="s">
        <v>187</v>
      </c>
    </row>
    <row r="1903" spans="2:65" s="12" customFormat="1" ht="11.25">
      <c r="B1903" s="155"/>
      <c r="D1903" s="151" t="s">
        <v>197</v>
      </c>
      <c r="E1903" s="156" t="s">
        <v>1</v>
      </c>
      <c r="F1903" s="157" t="s">
        <v>1440</v>
      </c>
      <c r="H1903" s="156" t="s">
        <v>1</v>
      </c>
      <c r="I1903" s="158"/>
      <c r="L1903" s="155"/>
      <c r="M1903" s="159"/>
      <c r="T1903" s="160"/>
      <c r="AT1903" s="156" t="s">
        <v>197</v>
      </c>
      <c r="AU1903" s="156" t="s">
        <v>84</v>
      </c>
      <c r="AV1903" s="12" t="s">
        <v>80</v>
      </c>
      <c r="AW1903" s="12" t="s">
        <v>30</v>
      </c>
      <c r="AX1903" s="12" t="s">
        <v>73</v>
      </c>
      <c r="AY1903" s="156" t="s">
        <v>187</v>
      </c>
    </row>
    <row r="1904" spans="2:65" s="13" customFormat="1" ht="11.25">
      <c r="B1904" s="161"/>
      <c r="D1904" s="151" t="s">
        <v>197</v>
      </c>
      <c r="E1904" s="162" t="s">
        <v>1</v>
      </c>
      <c r="F1904" s="163" t="s">
        <v>1441</v>
      </c>
      <c r="H1904" s="164">
        <v>19</v>
      </c>
      <c r="I1904" s="165"/>
      <c r="L1904" s="161"/>
      <c r="M1904" s="166"/>
      <c r="T1904" s="167"/>
      <c r="AT1904" s="162" t="s">
        <v>197</v>
      </c>
      <c r="AU1904" s="162" t="s">
        <v>84</v>
      </c>
      <c r="AV1904" s="13" t="s">
        <v>84</v>
      </c>
      <c r="AW1904" s="13" t="s">
        <v>30</v>
      </c>
      <c r="AX1904" s="13" t="s">
        <v>73</v>
      </c>
      <c r="AY1904" s="162" t="s">
        <v>187</v>
      </c>
    </row>
    <row r="1905" spans="2:65" s="13" customFormat="1" ht="11.25">
      <c r="B1905" s="161"/>
      <c r="D1905" s="151" t="s">
        <v>197</v>
      </c>
      <c r="E1905" s="162" t="s">
        <v>1</v>
      </c>
      <c r="F1905" s="163" t="s">
        <v>1938</v>
      </c>
      <c r="H1905" s="164">
        <v>41.4</v>
      </c>
      <c r="I1905" s="165"/>
      <c r="L1905" s="161"/>
      <c r="M1905" s="166"/>
      <c r="T1905" s="167"/>
      <c r="AT1905" s="162" t="s">
        <v>197</v>
      </c>
      <c r="AU1905" s="162" t="s">
        <v>84</v>
      </c>
      <c r="AV1905" s="13" t="s">
        <v>84</v>
      </c>
      <c r="AW1905" s="13" t="s">
        <v>30</v>
      </c>
      <c r="AX1905" s="13" t="s">
        <v>73</v>
      </c>
      <c r="AY1905" s="162" t="s">
        <v>187</v>
      </c>
    </row>
    <row r="1906" spans="2:65" s="14" customFormat="1" ht="11.25">
      <c r="B1906" s="168"/>
      <c r="D1906" s="151" t="s">
        <v>197</v>
      </c>
      <c r="E1906" s="169" t="s">
        <v>1</v>
      </c>
      <c r="F1906" s="170" t="s">
        <v>202</v>
      </c>
      <c r="H1906" s="171">
        <v>60.4</v>
      </c>
      <c r="I1906" s="172"/>
      <c r="L1906" s="168"/>
      <c r="M1906" s="173"/>
      <c r="T1906" s="174"/>
      <c r="AT1906" s="169" t="s">
        <v>197</v>
      </c>
      <c r="AU1906" s="169" t="s">
        <v>84</v>
      </c>
      <c r="AV1906" s="14" t="s">
        <v>193</v>
      </c>
      <c r="AW1906" s="14" t="s">
        <v>30</v>
      </c>
      <c r="AX1906" s="14" t="s">
        <v>80</v>
      </c>
      <c r="AY1906" s="169" t="s">
        <v>187</v>
      </c>
    </row>
    <row r="1907" spans="2:65" s="1" customFormat="1" ht="37.9" customHeight="1">
      <c r="B1907" s="32"/>
      <c r="C1907" s="137" t="s">
        <v>1939</v>
      </c>
      <c r="D1907" s="137" t="s">
        <v>189</v>
      </c>
      <c r="E1907" s="138" t="s">
        <v>1940</v>
      </c>
      <c r="F1907" s="139" t="s">
        <v>1941</v>
      </c>
      <c r="G1907" s="140" t="s">
        <v>406</v>
      </c>
      <c r="H1907" s="141">
        <v>8</v>
      </c>
      <c r="I1907" s="142"/>
      <c r="J1907" s="143">
        <f>ROUND(I1907*H1907,2)</f>
        <v>0</v>
      </c>
      <c r="K1907" s="144"/>
      <c r="L1907" s="32"/>
      <c r="M1907" s="145" t="s">
        <v>1</v>
      </c>
      <c r="N1907" s="146" t="s">
        <v>39</v>
      </c>
      <c r="P1907" s="147">
        <f>O1907*H1907</f>
        <v>0</v>
      </c>
      <c r="Q1907" s="147">
        <v>0</v>
      </c>
      <c r="R1907" s="147">
        <f>Q1907*H1907</f>
        <v>0</v>
      </c>
      <c r="S1907" s="147">
        <v>0</v>
      </c>
      <c r="T1907" s="148">
        <f>S1907*H1907</f>
        <v>0</v>
      </c>
      <c r="AR1907" s="149" t="s">
        <v>287</v>
      </c>
      <c r="AT1907" s="149" t="s">
        <v>189</v>
      </c>
      <c r="AU1907" s="149" t="s">
        <v>84</v>
      </c>
      <c r="AY1907" s="17" t="s">
        <v>187</v>
      </c>
      <c r="BE1907" s="150">
        <f>IF(N1907="základní",J1907,0)</f>
        <v>0</v>
      </c>
      <c r="BF1907" s="150">
        <f>IF(N1907="snížená",J1907,0)</f>
        <v>0</v>
      </c>
      <c r="BG1907" s="150">
        <f>IF(N1907="zákl. přenesená",J1907,0)</f>
        <v>0</v>
      </c>
      <c r="BH1907" s="150">
        <f>IF(N1907="sníž. přenesená",J1907,0)</f>
        <v>0</v>
      </c>
      <c r="BI1907" s="150">
        <f>IF(N1907="nulová",J1907,0)</f>
        <v>0</v>
      </c>
      <c r="BJ1907" s="17" t="s">
        <v>84</v>
      </c>
      <c r="BK1907" s="150">
        <f>ROUND(I1907*H1907,2)</f>
        <v>0</v>
      </c>
      <c r="BL1907" s="17" t="s">
        <v>287</v>
      </c>
      <c r="BM1907" s="149" t="s">
        <v>3353</v>
      </c>
    </row>
    <row r="1908" spans="2:65" s="1" customFormat="1" ht="37.9" customHeight="1">
      <c r="B1908" s="32"/>
      <c r="C1908" s="137" t="s">
        <v>1943</v>
      </c>
      <c r="D1908" s="137" t="s">
        <v>189</v>
      </c>
      <c r="E1908" s="138" t="s">
        <v>1944</v>
      </c>
      <c r="F1908" s="139" t="s">
        <v>1945</v>
      </c>
      <c r="G1908" s="140" t="s">
        <v>406</v>
      </c>
      <c r="H1908" s="141">
        <v>1</v>
      </c>
      <c r="I1908" s="142"/>
      <c r="J1908" s="143">
        <f>ROUND(I1908*H1908,2)</f>
        <v>0</v>
      </c>
      <c r="K1908" s="144"/>
      <c r="L1908" s="32"/>
      <c r="M1908" s="145" t="s">
        <v>1</v>
      </c>
      <c r="N1908" s="146" t="s">
        <v>39</v>
      </c>
      <c r="P1908" s="147">
        <f>O1908*H1908</f>
        <v>0</v>
      </c>
      <c r="Q1908" s="147">
        <v>0</v>
      </c>
      <c r="R1908" s="147">
        <f>Q1908*H1908</f>
        <v>0</v>
      </c>
      <c r="S1908" s="147">
        <v>0</v>
      </c>
      <c r="T1908" s="148">
        <f>S1908*H1908</f>
        <v>0</v>
      </c>
      <c r="AR1908" s="149" t="s">
        <v>287</v>
      </c>
      <c r="AT1908" s="149" t="s">
        <v>189</v>
      </c>
      <c r="AU1908" s="149" t="s">
        <v>84</v>
      </c>
      <c r="AY1908" s="17" t="s">
        <v>187</v>
      </c>
      <c r="BE1908" s="150">
        <f>IF(N1908="základní",J1908,0)</f>
        <v>0</v>
      </c>
      <c r="BF1908" s="150">
        <f>IF(N1908="snížená",J1908,0)</f>
        <v>0</v>
      </c>
      <c r="BG1908" s="150">
        <f>IF(N1908="zákl. přenesená",J1908,0)</f>
        <v>0</v>
      </c>
      <c r="BH1908" s="150">
        <f>IF(N1908="sníž. přenesená",J1908,0)</f>
        <v>0</v>
      </c>
      <c r="BI1908" s="150">
        <f>IF(N1908="nulová",J1908,0)</f>
        <v>0</v>
      </c>
      <c r="BJ1908" s="17" t="s">
        <v>84</v>
      </c>
      <c r="BK1908" s="150">
        <f>ROUND(I1908*H1908,2)</f>
        <v>0</v>
      </c>
      <c r="BL1908" s="17" t="s">
        <v>287</v>
      </c>
      <c r="BM1908" s="149" t="s">
        <v>3354</v>
      </c>
    </row>
    <row r="1909" spans="2:65" s="1" customFormat="1" ht="49.15" customHeight="1">
      <c r="B1909" s="32"/>
      <c r="C1909" s="137" t="s">
        <v>1947</v>
      </c>
      <c r="D1909" s="137" t="s">
        <v>189</v>
      </c>
      <c r="E1909" s="138" t="s">
        <v>1948</v>
      </c>
      <c r="F1909" s="139" t="s">
        <v>1949</v>
      </c>
      <c r="G1909" s="140" t="s">
        <v>217</v>
      </c>
      <c r="H1909" s="141">
        <v>4.0389999999999997</v>
      </c>
      <c r="I1909" s="142"/>
      <c r="J1909" s="143">
        <f>ROUND(I1909*H1909,2)</f>
        <v>0</v>
      </c>
      <c r="K1909" s="144"/>
      <c r="L1909" s="32"/>
      <c r="M1909" s="145" t="s">
        <v>1</v>
      </c>
      <c r="N1909" s="146" t="s">
        <v>39</v>
      </c>
      <c r="P1909" s="147">
        <f>O1909*H1909</f>
        <v>0</v>
      </c>
      <c r="Q1909" s="147">
        <v>0</v>
      </c>
      <c r="R1909" s="147">
        <f>Q1909*H1909</f>
        <v>0</v>
      </c>
      <c r="S1909" s="147">
        <v>0</v>
      </c>
      <c r="T1909" s="148">
        <f>S1909*H1909</f>
        <v>0</v>
      </c>
      <c r="AR1909" s="149" t="s">
        <v>287</v>
      </c>
      <c r="AT1909" s="149" t="s">
        <v>189</v>
      </c>
      <c r="AU1909" s="149" t="s">
        <v>84</v>
      </c>
      <c r="AY1909" s="17" t="s">
        <v>187</v>
      </c>
      <c r="BE1909" s="150">
        <f>IF(N1909="základní",J1909,0)</f>
        <v>0</v>
      </c>
      <c r="BF1909" s="150">
        <f>IF(N1909="snížená",J1909,0)</f>
        <v>0</v>
      </c>
      <c r="BG1909" s="150">
        <f>IF(N1909="zákl. přenesená",J1909,0)</f>
        <v>0</v>
      </c>
      <c r="BH1909" s="150">
        <f>IF(N1909="sníž. přenesená",J1909,0)</f>
        <v>0</v>
      </c>
      <c r="BI1909" s="150">
        <f>IF(N1909="nulová",J1909,0)</f>
        <v>0</v>
      </c>
      <c r="BJ1909" s="17" t="s">
        <v>84</v>
      </c>
      <c r="BK1909" s="150">
        <f>ROUND(I1909*H1909,2)</f>
        <v>0</v>
      </c>
      <c r="BL1909" s="17" t="s">
        <v>287</v>
      </c>
      <c r="BM1909" s="149" t="s">
        <v>3355</v>
      </c>
    </row>
    <row r="1910" spans="2:65" s="1" customFormat="1" ht="117">
      <c r="B1910" s="32"/>
      <c r="D1910" s="151" t="s">
        <v>195</v>
      </c>
      <c r="F1910" s="152" t="s">
        <v>1951</v>
      </c>
      <c r="I1910" s="153"/>
      <c r="L1910" s="32"/>
      <c r="M1910" s="154"/>
      <c r="T1910" s="56"/>
      <c r="AT1910" s="17" t="s">
        <v>195</v>
      </c>
      <c r="AU1910" s="17" t="s">
        <v>84</v>
      </c>
    </row>
    <row r="1911" spans="2:65" s="11" customFormat="1" ht="22.9" customHeight="1">
      <c r="B1911" s="125"/>
      <c r="D1911" s="126" t="s">
        <v>72</v>
      </c>
      <c r="E1911" s="135" t="s">
        <v>1952</v>
      </c>
      <c r="F1911" s="135" t="s">
        <v>1953</v>
      </c>
      <c r="I1911" s="128"/>
      <c r="J1911" s="136">
        <f>BK1911</f>
        <v>0</v>
      </c>
      <c r="L1911" s="125"/>
      <c r="M1911" s="130"/>
      <c r="P1911" s="131">
        <f>SUM(P1912:P1983)</f>
        <v>0</v>
      </c>
      <c r="R1911" s="131">
        <f>SUM(R1912:R1983)</f>
        <v>0</v>
      </c>
      <c r="T1911" s="132">
        <f>SUM(T1912:T1983)</f>
        <v>0</v>
      </c>
      <c r="AR1911" s="126" t="s">
        <v>84</v>
      </c>
      <c r="AT1911" s="133" t="s">
        <v>72</v>
      </c>
      <c r="AU1911" s="133" t="s">
        <v>80</v>
      </c>
      <c r="AY1911" s="126" t="s">
        <v>187</v>
      </c>
      <c r="BK1911" s="134">
        <f>SUM(BK1912:BK1983)</f>
        <v>0</v>
      </c>
    </row>
    <row r="1912" spans="2:65" s="1" customFormat="1" ht="24.2" customHeight="1">
      <c r="B1912" s="32"/>
      <c r="C1912" s="137" t="s">
        <v>1954</v>
      </c>
      <c r="D1912" s="137" t="s">
        <v>189</v>
      </c>
      <c r="E1912" s="138" t="s">
        <v>1955</v>
      </c>
      <c r="F1912" s="139" t="s">
        <v>1956</v>
      </c>
      <c r="G1912" s="140" t="s">
        <v>245</v>
      </c>
      <c r="H1912" s="141">
        <v>39.292000000000002</v>
      </c>
      <c r="I1912" s="142"/>
      <c r="J1912" s="143">
        <f>ROUND(I1912*H1912,2)</f>
        <v>0</v>
      </c>
      <c r="K1912" s="144"/>
      <c r="L1912" s="32"/>
      <c r="M1912" s="145" t="s">
        <v>1</v>
      </c>
      <c r="N1912" s="146" t="s">
        <v>39</v>
      </c>
      <c r="P1912" s="147">
        <f>O1912*H1912</f>
        <v>0</v>
      </c>
      <c r="Q1912" s="147">
        <v>0</v>
      </c>
      <c r="R1912" s="147">
        <f>Q1912*H1912</f>
        <v>0</v>
      </c>
      <c r="S1912" s="147">
        <v>0</v>
      </c>
      <c r="T1912" s="148">
        <f>S1912*H1912</f>
        <v>0</v>
      </c>
      <c r="AR1912" s="149" t="s">
        <v>287</v>
      </c>
      <c r="AT1912" s="149" t="s">
        <v>189</v>
      </c>
      <c r="AU1912" s="149" t="s">
        <v>84</v>
      </c>
      <c r="AY1912" s="17" t="s">
        <v>187</v>
      </c>
      <c r="BE1912" s="150">
        <f>IF(N1912="základní",J1912,0)</f>
        <v>0</v>
      </c>
      <c r="BF1912" s="150">
        <f>IF(N1912="snížená",J1912,0)</f>
        <v>0</v>
      </c>
      <c r="BG1912" s="150">
        <f>IF(N1912="zákl. přenesená",J1912,0)</f>
        <v>0</v>
      </c>
      <c r="BH1912" s="150">
        <f>IF(N1912="sníž. přenesená",J1912,0)</f>
        <v>0</v>
      </c>
      <c r="BI1912" s="150">
        <f>IF(N1912="nulová",J1912,0)</f>
        <v>0</v>
      </c>
      <c r="BJ1912" s="17" t="s">
        <v>84</v>
      </c>
      <c r="BK1912" s="150">
        <f>ROUND(I1912*H1912,2)</f>
        <v>0</v>
      </c>
      <c r="BL1912" s="17" t="s">
        <v>287</v>
      </c>
      <c r="BM1912" s="149" t="s">
        <v>3356</v>
      </c>
    </row>
    <row r="1913" spans="2:65" s="1" customFormat="1" ht="39">
      <c r="B1913" s="32"/>
      <c r="D1913" s="151" t="s">
        <v>195</v>
      </c>
      <c r="F1913" s="152" t="s">
        <v>1958</v>
      </c>
      <c r="I1913" s="153"/>
      <c r="L1913" s="32"/>
      <c r="M1913" s="154"/>
      <c r="T1913" s="56"/>
      <c r="AT1913" s="17" t="s">
        <v>195</v>
      </c>
      <c r="AU1913" s="17" t="s">
        <v>84</v>
      </c>
    </row>
    <row r="1914" spans="2:65" s="12" customFormat="1" ht="11.25">
      <c r="B1914" s="155"/>
      <c r="D1914" s="151" t="s">
        <v>197</v>
      </c>
      <c r="E1914" s="156" t="s">
        <v>1</v>
      </c>
      <c r="F1914" s="157" t="s">
        <v>207</v>
      </c>
      <c r="H1914" s="156" t="s">
        <v>1</v>
      </c>
      <c r="I1914" s="158"/>
      <c r="L1914" s="155"/>
      <c r="M1914" s="159"/>
      <c r="T1914" s="160"/>
      <c r="AT1914" s="156" t="s">
        <v>197</v>
      </c>
      <c r="AU1914" s="156" t="s">
        <v>84</v>
      </c>
      <c r="AV1914" s="12" t="s">
        <v>80</v>
      </c>
      <c r="AW1914" s="12" t="s">
        <v>30</v>
      </c>
      <c r="AX1914" s="12" t="s">
        <v>73</v>
      </c>
      <c r="AY1914" s="156" t="s">
        <v>187</v>
      </c>
    </row>
    <row r="1915" spans="2:65" s="12" customFormat="1" ht="11.25">
      <c r="B1915" s="155"/>
      <c r="D1915" s="151" t="s">
        <v>197</v>
      </c>
      <c r="E1915" s="156" t="s">
        <v>1</v>
      </c>
      <c r="F1915" s="157" t="s">
        <v>1959</v>
      </c>
      <c r="H1915" s="156" t="s">
        <v>1</v>
      </c>
      <c r="I1915" s="158"/>
      <c r="L1915" s="155"/>
      <c r="M1915" s="159"/>
      <c r="T1915" s="160"/>
      <c r="AT1915" s="156" t="s">
        <v>197</v>
      </c>
      <c r="AU1915" s="156" t="s">
        <v>84</v>
      </c>
      <c r="AV1915" s="12" t="s">
        <v>80</v>
      </c>
      <c r="AW1915" s="12" t="s">
        <v>30</v>
      </c>
      <c r="AX1915" s="12" t="s">
        <v>73</v>
      </c>
      <c r="AY1915" s="156" t="s">
        <v>187</v>
      </c>
    </row>
    <row r="1916" spans="2:65" s="13" customFormat="1" ht="11.25">
      <c r="B1916" s="161"/>
      <c r="D1916" s="151" t="s">
        <v>197</v>
      </c>
      <c r="E1916" s="162" t="s">
        <v>1</v>
      </c>
      <c r="F1916" s="163" t="s">
        <v>1960</v>
      </c>
      <c r="H1916" s="164">
        <v>18.62</v>
      </c>
      <c r="I1916" s="165"/>
      <c r="L1916" s="161"/>
      <c r="M1916" s="166"/>
      <c r="T1916" s="167"/>
      <c r="AT1916" s="162" t="s">
        <v>197</v>
      </c>
      <c r="AU1916" s="162" t="s">
        <v>84</v>
      </c>
      <c r="AV1916" s="13" t="s">
        <v>84</v>
      </c>
      <c r="AW1916" s="13" t="s">
        <v>30</v>
      </c>
      <c r="AX1916" s="13" t="s">
        <v>73</v>
      </c>
      <c r="AY1916" s="162" t="s">
        <v>187</v>
      </c>
    </row>
    <row r="1917" spans="2:65" s="12" customFormat="1" ht="11.25">
      <c r="B1917" s="155"/>
      <c r="D1917" s="151" t="s">
        <v>197</v>
      </c>
      <c r="E1917" s="156" t="s">
        <v>1</v>
      </c>
      <c r="F1917" s="157" t="s">
        <v>1961</v>
      </c>
      <c r="H1917" s="156" t="s">
        <v>1</v>
      </c>
      <c r="I1917" s="158"/>
      <c r="L1917" s="155"/>
      <c r="M1917" s="159"/>
      <c r="T1917" s="160"/>
      <c r="AT1917" s="156" t="s">
        <v>197</v>
      </c>
      <c r="AU1917" s="156" t="s">
        <v>84</v>
      </c>
      <c r="AV1917" s="12" t="s">
        <v>80</v>
      </c>
      <c r="AW1917" s="12" t="s">
        <v>30</v>
      </c>
      <c r="AX1917" s="12" t="s">
        <v>73</v>
      </c>
      <c r="AY1917" s="156" t="s">
        <v>187</v>
      </c>
    </row>
    <row r="1918" spans="2:65" s="13" customFormat="1" ht="11.25">
      <c r="B1918" s="161"/>
      <c r="D1918" s="151" t="s">
        <v>197</v>
      </c>
      <c r="E1918" s="162" t="s">
        <v>1</v>
      </c>
      <c r="F1918" s="163" t="s">
        <v>1962</v>
      </c>
      <c r="H1918" s="164">
        <v>13.167</v>
      </c>
      <c r="I1918" s="165"/>
      <c r="L1918" s="161"/>
      <c r="M1918" s="166"/>
      <c r="T1918" s="167"/>
      <c r="AT1918" s="162" t="s">
        <v>197</v>
      </c>
      <c r="AU1918" s="162" t="s">
        <v>84</v>
      </c>
      <c r="AV1918" s="13" t="s">
        <v>84</v>
      </c>
      <c r="AW1918" s="13" t="s">
        <v>30</v>
      </c>
      <c r="AX1918" s="13" t="s">
        <v>73</v>
      </c>
      <c r="AY1918" s="162" t="s">
        <v>187</v>
      </c>
    </row>
    <row r="1919" spans="2:65" s="12" customFormat="1" ht="11.25">
      <c r="B1919" s="155"/>
      <c r="D1919" s="151" t="s">
        <v>197</v>
      </c>
      <c r="E1919" s="156" t="s">
        <v>1</v>
      </c>
      <c r="F1919" s="157" t="s">
        <v>1963</v>
      </c>
      <c r="H1919" s="156" t="s">
        <v>1</v>
      </c>
      <c r="I1919" s="158"/>
      <c r="L1919" s="155"/>
      <c r="M1919" s="159"/>
      <c r="T1919" s="160"/>
      <c r="AT1919" s="156" t="s">
        <v>197</v>
      </c>
      <c r="AU1919" s="156" t="s">
        <v>84</v>
      </c>
      <c r="AV1919" s="12" t="s">
        <v>80</v>
      </c>
      <c r="AW1919" s="12" t="s">
        <v>30</v>
      </c>
      <c r="AX1919" s="12" t="s">
        <v>73</v>
      </c>
      <c r="AY1919" s="156" t="s">
        <v>187</v>
      </c>
    </row>
    <row r="1920" spans="2:65" s="13" customFormat="1" ht="11.25">
      <c r="B1920" s="161"/>
      <c r="D1920" s="151" t="s">
        <v>197</v>
      </c>
      <c r="E1920" s="162" t="s">
        <v>1</v>
      </c>
      <c r="F1920" s="163" t="s">
        <v>1964</v>
      </c>
      <c r="H1920" s="164">
        <v>7.5049999999999999</v>
      </c>
      <c r="I1920" s="165"/>
      <c r="L1920" s="161"/>
      <c r="M1920" s="166"/>
      <c r="T1920" s="167"/>
      <c r="AT1920" s="162" t="s">
        <v>197</v>
      </c>
      <c r="AU1920" s="162" t="s">
        <v>84</v>
      </c>
      <c r="AV1920" s="13" t="s">
        <v>84</v>
      </c>
      <c r="AW1920" s="13" t="s">
        <v>30</v>
      </c>
      <c r="AX1920" s="13" t="s">
        <v>73</v>
      </c>
      <c r="AY1920" s="162" t="s">
        <v>187</v>
      </c>
    </row>
    <row r="1921" spans="2:65" s="14" customFormat="1" ht="11.25">
      <c r="B1921" s="168"/>
      <c r="D1921" s="151" t="s">
        <v>197</v>
      </c>
      <c r="E1921" s="169" t="s">
        <v>1</v>
      </c>
      <c r="F1921" s="170" t="s">
        <v>202</v>
      </c>
      <c r="H1921" s="171">
        <v>39.292000000000002</v>
      </c>
      <c r="I1921" s="172"/>
      <c r="L1921" s="168"/>
      <c r="M1921" s="173"/>
      <c r="T1921" s="174"/>
      <c r="AT1921" s="169" t="s">
        <v>197</v>
      </c>
      <c r="AU1921" s="169" t="s">
        <v>84</v>
      </c>
      <c r="AV1921" s="14" t="s">
        <v>193</v>
      </c>
      <c r="AW1921" s="14" t="s">
        <v>30</v>
      </c>
      <c r="AX1921" s="14" t="s">
        <v>80</v>
      </c>
      <c r="AY1921" s="169" t="s">
        <v>187</v>
      </c>
    </row>
    <row r="1922" spans="2:65" s="1" customFormat="1" ht="37.9" customHeight="1">
      <c r="B1922" s="32"/>
      <c r="C1922" s="175" t="s">
        <v>1965</v>
      </c>
      <c r="D1922" s="175" t="s">
        <v>338</v>
      </c>
      <c r="E1922" s="176" t="s">
        <v>1966</v>
      </c>
      <c r="F1922" s="177" t="s">
        <v>1967</v>
      </c>
      <c r="G1922" s="178" t="s">
        <v>1369</v>
      </c>
      <c r="H1922" s="179">
        <v>225.24</v>
      </c>
      <c r="I1922" s="180"/>
      <c r="J1922" s="181">
        <f>ROUND(I1922*H1922,2)</f>
        <v>0</v>
      </c>
      <c r="K1922" s="182"/>
      <c r="L1922" s="183"/>
      <c r="M1922" s="184" t="s">
        <v>1</v>
      </c>
      <c r="N1922" s="185" t="s">
        <v>39</v>
      </c>
      <c r="P1922" s="147">
        <f>O1922*H1922</f>
        <v>0</v>
      </c>
      <c r="Q1922" s="147">
        <v>0</v>
      </c>
      <c r="R1922" s="147">
        <f>Q1922*H1922</f>
        <v>0</v>
      </c>
      <c r="S1922" s="147">
        <v>0</v>
      </c>
      <c r="T1922" s="148">
        <f>S1922*H1922</f>
        <v>0</v>
      </c>
      <c r="AR1922" s="149" t="s">
        <v>388</v>
      </c>
      <c r="AT1922" s="149" t="s">
        <v>338</v>
      </c>
      <c r="AU1922" s="149" t="s">
        <v>84</v>
      </c>
      <c r="AY1922" s="17" t="s">
        <v>187</v>
      </c>
      <c r="BE1922" s="150">
        <f>IF(N1922="základní",J1922,0)</f>
        <v>0</v>
      </c>
      <c r="BF1922" s="150">
        <f>IF(N1922="snížená",J1922,0)</f>
        <v>0</v>
      </c>
      <c r="BG1922" s="150">
        <f>IF(N1922="zákl. přenesená",J1922,0)</f>
        <v>0</v>
      </c>
      <c r="BH1922" s="150">
        <f>IF(N1922="sníž. přenesená",J1922,0)</f>
        <v>0</v>
      </c>
      <c r="BI1922" s="150">
        <f>IF(N1922="nulová",J1922,0)</f>
        <v>0</v>
      </c>
      <c r="BJ1922" s="17" t="s">
        <v>84</v>
      </c>
      <c r="BK1922" s="150">
        <f>ROUND(I1922*H1922,2)</f>
        <v>0</v>
      </c>
      <c r="BL1922" s="17" t="s">
        <v>287</v>
      </c>
      <c r="BM1922" s="149" t="s">
        <v>3357</v>
      </c>
    </row>
    <row r="1923" spans="2:65" s="13" customFormat="1" ht="11.25">
      <c r="B1923" s="161"/>
      <c r="D1923" s="151" t="s">
        <v>197</v>
      </c>
      <c r="E1923" s="162" t="s">
        <v>1</v>
      </c>
      <c r="F1923" s="163" t="s">
        <v>1969</v>
      </c>
      <c r="H1923" s="164">
        <v>225.24</v>
      </c>
      <c r="I1923" s="165"/>
      <c r="L1923" s="161"/>
      <c r="M1923" s="166"/>
      <c r="T1923" s="167"/>
      <c r="AT1923" s="162" t="s">
        <v>197</v>
      </c>
      <c r="AU1923" s="162" t="s">
        <v>84</v>
      </c>
      <c r="AV1923" s="13" t="s">
        <v>84</v>
      </c>
      <c r="AW1923" s="13" t="s">
        <v>30</v>
      </c>
      <c r="AX1923" s="13" t="s">
        <v>73</v>
      </c>
      <c r="AY1923" s="162" t="s">
        <v>187</v>
      </c>
    </row>
    <row r="1924" spans="2:65" s="14" customFormat="1" ht="11.25">
      <c r="B1924" s="168"/>
      <c r="D1924" s="151" t="s">
        <v>197</v>
      </c>
      <c r="E1924" s="169" t="s">
        <v>1</v>
      </c>
      <c r="F1924" s="170" t="s">
        <v>202</v>
      </c>
      <c r="H1924" s="171">
        <v>225.24</v>
      </c>
      <c r="I1924" s="172"/>
      <c r="L1924" s="168"/>
      <c r="M1924" s="173"/>
      <c r="T1924" s="174"/>
      <c r="AT1924" s="169" t="s">
        <v>197</v>
      </c>
      <c r="AU1924" s="169" t="s">
        <v>84</v>
      </c>
      <c r="AV1924" s="14" t="s">
        <v>193</v>
      </c>
      <c r="AW1924" s="14" t="s">
        <v>30</v>
      </c>
      <c r="AX1924" s="14" t="s">
        <v>80</v>
      </c>
      <c r="AY1924" s="169" t="s">
        <v>187</v>
      </c>
    </row>
    <row r="1925" spans="2:65" s="1" customFormat="1" ht="37.9" customHeight="1">
      <c r="B1925" s="32"/>
      <c r="C1925" s="175" t="s">
        <v>1970</v>
      </c>
      <c r="D1925" s="175" t="s">
        <v>338</v>
      </c>
      <c r="E1925" s="176" t="s">
        <v>1971</v>
      </c>
      <c r="F1925" s="177" t="s">
        <v>1972</v>
      </c>
      <c r="G1925" s="178" t="s">
        <v>1369</v>
      </c>
      <c r="H1925" s="179">
        <v>138.24</v>
      </c>
      <c r="I1925" s="180"/>
      <c r="J1925" s="181">
        <f>ROUND(I1925*H1925,2)</f>
        <v>0</v>
      </c>
      <c r="K1925" s="182"/>
      <c r="L1925" s="183"/>
      <c r="M1925" s="184" t="s">
        <v>1</v>
      </c>
      <c r="N1925" s="185" t="s">
        <v>39</v>
      </c>
      <c r="P1925" s="147">
        <f>O1925*H1925</f>
        <v>0</v>
      </c>
      <c r="Q1925" s="147">
        <v>0</v>
      </c>
      <c r="R1925" s="147">
        <f>Q1925*H1925</f>
        <v>0</v>
      </c>
      <c r="S1925" s="147">
        <v>0</v>
      </c>
      <c r="T1925" s="148">
        <f>S1925*H1925</f>
        <v>0</v>
      </c>
      <c r="AR1925" s="149" t="s">
        <v>388</v>
      </c>
      <c r="AT1925" s="149" t="s">
        <v>338</v>
      </c>
      <c r="AU1925" s="149" t="s">
        <v>84</v>
      </c>
      <c r="AY1925" s="17" t="s">
        <v>187</v>
      </c>
      <c r="BE1925" s="150">
        <f>IF(N1925="základní",J1925,0)</f>
        <v>0</v>
      </c>
      <c r="BF1925" s="150">
        <f>IF(N1925="snížená",J1925,0)</f>
        <v>0</v>
      </c>
      <c r="BG1925" s="150">
        <f>IF(N1925="zákl. přenesená",J1925,0)</f>
        <v>0</v>
      </c>
      <c r="BH1925" s="150">
        <f>IF(N1925="sníž. přenesená",J1925,0)</f>
        <v>0</v>
      </c>
      <c r="BI1925" s="150">
        <f>IF(N1925="nulová",J1925,0)</f>
        <v>0</v>
      </c>
      <c r="BJ1925" s="17" t="s">
        <v>84</v>
      </c>
      <c r="BK1925" s="150">
        <f>ROUND(I1925*H1925,2)</f>
        <v>0</v>
      </c>
      <c r="BL1925" s="17" t="s">
        <v>287</v>
      </c>
      <c r="BM1925" s="149" t="s">
        <v>3358</v>
      </c>
    </row>
    <row r="1926" spans="2:65" s="13" customFormat="1" ht="11.25">
      <c r="B1926" s="161"/>
      <c r="D1926" s="151" t="s">
        <v>197</v>
      </c>
      <c r="E1926" s="162" t="s">
        <v>1</v>
      </c>
      <c r="F1926" s="163" t="s">
        <v>1974</v>
      </c>
      <c r="H1926" s="164">
        <v>138.24</v>
      </c>
      <c r="I1926" s="165"/>
      <c r="L1926" s="161"/>
      <c r="M1926" s="166"/>
      <c r="T1926" s="167"/>
      <c r="AT1926" s="162" t="s">
        <v>197</v>
      </c>
      <c r="AU1926" s="162" t="s">
        <v>84</v>
      </c>
      <c r="AV1926" s="13" t="s">
        <v>84</v>
      </c>
      <c r="AW1926" s="13" t="s">
        <v>30</v>
      </c>
      <c r="AX1926" s="13" t="s">
        <v>73</v>
      </c>
      <c r="AY1926" s="162" t="s">
        <v>187</v>
      </c>
    </row>
    <row r="1927" spans="2:65" s="14" customFormat="1" ht="11.25">
      <c r="B1927" s="168"/>
      <c r="D1927" s="151" t="s">
        <v>197</v>
      </c>
      <c r="E1927" s="169" t="s">
        <v>1</v>
      </c>
      <c r="F1927" s="170" t="s">
        <v>202</v>
      </c>
      <c r="H1927" s="171">
        <v>138.24</v>
      </c>
      <c r="I1927" s="172"/>
      <c r="L1927" s="168"/>
      <c r="M1927" s="173"/>
      <c r="T1927" s="174"/>
      <c r="AT1927" s="169" t="s">
        <v>197</v>
      </c>
      <c r="AU1927" s="169" t="s">
        <v>84</v>
      </c>
      <c r="AV1927" s="14" t="s">
        <v>193</v>
      </c>
      <c r="AW1927" s="14" t="s">
        <v>30</v>
      </c>
      <c r="AX1927" s="14" t="s">
        <v>80</v>
      </c>
      <c r="AY1927" s="169" t="s">
        <v>187</v>
      </c>
    </row>
    <row r="1928" spans="2:65" s="1" customFormat="1" ht="37.9" customHeight="1">
      <c r="B1928" s="32"/>
      <c r="C1928" s="175" t="s">
        <v>1975</v>
      </c>
      <c r="D1928" s="175" t="s">
        <v>338</v>
      </c>
      <c r="E1928" s="176" t="s">
        <v>1976</v>
      </c>
      <c r="F1928" s="177" t="s">
        <v>1977</v>
      </c>
      <c r="G1928" s="178" t="s">
        <v>1369</v>
      </c>
      <c r="H1928" s="179">
        <v>97</v>
      </c>
      <c r="I1928" s="180"/>
      <c r="J1928" s="181">
        <f>ROUND(I1928*H1928,2)</f>
        <v>0</v>
      </c>
      <c r="K1928" s="182"/>
      <c r="L1928" s="183"/>
      <c r="M1928" s="184" t="s">
        <v>1</v>
      </c>
      <c r="N1928" s="185" t="s">
        <v>39</v>
      </c>
      <c r="P1928" s="147">
        <f>O1928*H1928</f>
        <v>0</v>
      </c>
      <c r="Q1928" s="147">
        <v>0</v>
      </c>
      <c r="R1928" s="147">
        <f>Q1928*H1928</f>
        <v>0</v>
      </c>
      <c r="S1928" s="147">
        <v>0</v>
      </c>
      <c r="T1928" s="148">
        <f>S1928*H1928</f>
        <v>0</v>
      </c>
      <c r="AR1928" s="149" t="s">
        <v>388</v>
      </c>
      <c r="AT1928" s="149" t="s">
        <v>338</v>
      </c>
      <c r="AU1928" s="149" t="s">
        <v>84</v>
      </c>
      <c r="AY1928" s="17" t="s">
        <v>187</v>
      </c>
      <c r="BE1928" s="150">
        <f>IF(N1928="základní",J1928,0)</f>
        <v>0</v>
      </c>
      <c r="BF1928" s="150">
        <f>IF(N1928="snížená",J1928,0)</f>
        <v>0</v>
      </c>
      <c r="BG1928" s="150">
        <f>IF(N1928="zákl. přenesená",J1928,0)</f>
        <v>0</v>
      </c>
      <c r="BH1928" s="150">
        <f>IF(N1928="sníž. přenesená",J1928,0)</f>
        <v>0</v>
      </c>
      <c r="BI1928" s="150">
        <f>IF(N1928="nulová",J1928,0)</f>
        <v>0</v>
      </c>
      <c r="BJ1928" s="17" t="s">
        <v>84</v>
      </c>
      <c r="BK1928" s="150">
        <f>ROUND(I1928*H1928,2)</f>
        <v>0</v>
      </c>
      <c r="BL1928" s="17" t="s">
        <v>287</v>
      </c>
      <c r="BM1928" s="149" t="s">
        <v>3359</v>
      </c>
    </row>
    <row r="1929" spans="2:65" s="13" customFormat="1" ht="11.25">
      <c r="B1929" s="161"/>
      <c r="D1929" s="151" t="s">
        <v>197</v>
      </c>
      <c r="E1929" s="162" t="s">
        <v>1</v>
      </c>
      <c r="F1929" s="163" t="s">
        <v>1979</v>
      </c>
      <c r="H1929" s="164">
        <v>97</v>
      </c>
      <c r="I1929" s="165"/>
      <c r="L1929" s="161"/>
      <c r="M1929" s="166"/>
      <c r="T1929" s="167"/>
      <c r="AT1929" s="162" t="s">
        <v>197</v>
      </c>
      <c r="AU1929" s="162" t="s">
        <v>84</v>
      </c>
      <c r="AV1929" s="13" t="s">
        <v>84</v>
      </c>
      <c r="AW1929" s="13" t="s">
        <v>30</v>
      </c>
      <c r="AX1929" s="13" t="s">
        <v>73</v>
      </c>
      <c r="AY1929" s="162" t="s">
        <v>187</v>
      </c>
    </row>
    <row r="1930" spans="2:65" s="14" customFormat="1" ht="11.25">
      <c r="B1930" s="168"/>
      <c r="D1930" s="151" t="s">
        <v>197</v>
      </c>
      <c r="E1930" s="169" t="s">
        <v>1</v>
      </c>
      <c r="F1930" s="170" t="s">
        <v>202</v>
      </c>
      <c r="H1930" s="171">
        <v>97</v>
      </c>
      <c r="I1930" s="172"/>
      <c r="L1930" s="168"/>
      <c r="M1930" s="173"/>
      <c r="T1930" s="174"/>
      <c r="AT1930" s="169" t="s">
        <v>197</v>
      </c>
      <c r="AU1930" s="169" t="s">
        <v>84</v>
      </c>
      <c r="AV1930" s="14" t="s">
        <v>193</v>
      </c>
      <c r="AW1930" s="14" t="s">
        <v>30</v>
      </c>
      <c r="AX1930" s="14" t="s">
        <v>80</v>
      </c>
      <c r="AY1930" s="169" t="s">
        <v>187</v>
      </c>
    </row>
    <row r="1931" spans="2:65" s="1" customFormat="1" ht="33" customHeight="1">
      <c r="B1931" s="32"/>
      <c r="C1931" s="137" t="s">
        <v>1980</v>
      </c>
      <c r="D1931" s="137" t="s">
        <v>189</v>
      </c>
      <c r="E1931" s="138" t="s">
        <v>1981</v>
      </c>
      <c r="F1931" s="139" t="s">
        <v>1982</v>
      </c>
      <c r="G1931" s="140" t="s">
        <v>397</v>
      </c>
      <c r="H1931" s="141">
        <v>24.04</v>
      </c>
      <c r="I1931" s="142"/>
      <c r="J1931" s="143">
        <f>ROUND(I1931*H1931,2)</f>
        <v>0</v>
      </c>
      <c r="K1931" s="144"/>
      <c r="L1931" s="32"/>
      <c r="M1931" s="145" t="s">
        <v>1</v>
      </c>
      <c r="N1931" s="146" t="s">
        <v>39</v>
      </c>
      <c r="P1931" s="147">
        <f>O1931*H1931</f>
        <v>0</v>
      </c>
      <c r="Q1931" s="147">
        <v>0</v>
      </c>
      <c r="R1931" s="147">
        <f>Q1931*H1931</f>
        <v>0</v>
      </c>
      <c r="S1931" s="147">
        <v>0</v>
      </c>
      <c r="T1931" s="148">
        <f>S1931*H1931</f>
        <v>0</v>
      </c>
      <c r="AR1931" s="149" t="s">
        <v>287</v>
      </c>
      <c r="AT1931" s="149" t="s">
        <v>189</v>
      </c>
      <c r="AU1931" s="149" t="s">
        <v>84</v>
      </c>
      <c r="AY1931" s="17" t="s">
        <v>187</v>
      </c>
      <c r="BE1931" s="150">
        <f>IF(N1931="základní",J1931,0)</f>
        <v>0</v>
      </c>
      <c r="BF1931" s="150">
        <f>IF(N1931="snížená",J1931,0)</f>
        <v>0</v>
      </c>
      <c r="BG1931" s="150">
        <f>IF(N1931="zákl. přenesená",J1931,0)</f>
        <v>0</v>
      </c>
      <c r="BH1931" s="150">
        <f>IF(N1931="sníž. přenesená",J1931,0)</f>
        <v>0</v>
      </c>
      <c r="BI1931" s="150">
        <f>IF(N1931="nulová",J1931,0)</f>
        <v>0</v>
      </c>
      <c r="BJ1931" s="17" t="s">
        <v>84</v>
      </c>
      <c r="BK1931" s="150">
        <f>ROUND(I1931*H1931,2)</f>
        <v>0</v>
      </c>
      <c r="BL1931" s="17" t="s">
        <v>287</v>
      </c>
      <c r="BM1931" s="149" t="s">
        <v>3360</v>
      </c>
    </row>
    <row r="1932" spans="2:65" s="1" customFormat="1" ht="117">
      <c r="B1932" s="32"/>
      <c r="D1932" s="151" t="s">
        <v>195</v>
      </c>
      <c r="F1932" s="152" t="s">
        <v>1984</v>
      </c>
      <c r="I1932" s="153"/>
      <c r="L1932" s="32"/>
      <c r="M1932" s="154"/>
      <c r="T1932" s="56"/>
      <c r="AT1932" s="17" t="s">
        <v>195</v>
      </c>
      <c r="AU1932" s="17" t="s">
        <v>84</v>
      </c>
    </row>
    <row r="1933" spans="2:65" s="12" customFormat="1" ht="11.25">
      <c r="B1933" s="155"/>
      <c r="D1933" s="151" t="s">
        <v>197</v>
      </c>
      <c r="E1933" s="156" t="s">
        <v>1</v>
      </c>
      <c r="F1933" s="157" t="s">
        <v>207</v>
      </c>
      <c r="H1933" s="156" t="s">
        <v>1</v>
      </c>
      <c r="I1933" s="158"/>
      <c r="L1933" s="155"/>
      <c r="M1933" s="159"/>
      <c r="T1933" s="160"/>
      <c r="AT1933" s="156" t="s">
        <v>197</v>
      </c>
      <c r="AU1933" s="156" t="s">
        <v>84</v>
      </c>
      <c r="AV1933" s="12" t="s">
        <v>80</v>
      </c>
      <c r="AW1933" s="12" t="s">
        <v>30</v>
      </c>
      <c r="AX1933" s="12" t="s">
        <v>73</v>
      </c>
      <c r="AY1933" s="156" t="s">
        <v>187</v>
      </c>
    </row>
    <row r="1934" spans="2:65" s="12" customFormat="1" ht="11.25">
      <c r="B1934" s="155"/>
      <c r="D1934" s="151" t="s">
        <v>197</v>
      </c>
      <c r="E1934" s="156" t="s">
        <v>1</v>
      </c>
      <c r="F1934" s="157" t="s">
        <v>1985</v>
      </c>
      <c r="H1934" s="156" t="s">
        <v>1</v>
      </c>
      <c r="I1934" s="158"/>
      <c r="L1934" s="155"/>
      <c r="M1934" s="159"/>
      <c r="T1934" s="160"/>
      <c r="AT1934" s="156" t="s">
        <v>197</v>
      </c>
      <c r="AU1934" s="156" t="s">
        <v>84</v>
      </c>
      <c r="AV1934" s="12" t="s">
        <v>80</v>
      </c>
      <c r="AW1934" s="12" t="s">
        <v>30</v>
      </c>
      <c r="AX1934" s="12" t="s">
        <v>73</v>
      </c>
      <c r="AY1934" s="156" t="s">
        <v>187</v>
      </c>
    </row>
    <row r="1935" spans="2:65" s="13" customFormat="1" ht="11.25">
      <c r="B1935" s="161"/>
      <c r="D1935" s="151" t="s">
        <v>197</v>
      </c>
      <c r="E1935" s="162" t="s">
        <v>1</v>
      </c>
      <c r="F1935" s="163" t="s">
        <v>1986</v>
      </c>
      <c r="H1935" s="164">
        <v>8.6999999999999993</v>
      </c>
      <c r="I1935" s="165"/>
      <c r="L1935" s="161"/>
      <c r="M1935" s="166"/>
      <c r="T1935" s="167"/>
      <c r="AT1935" s="162" t="s">
        <v>197</v>
      </c>
      <c r="AU1935" s="162" t="s">
        <v>84</v>
      </c>
      <c r="AV1935" s="13" t="s">
        <v>84</v>
      </c>
      <c r="AW1935" s="13" t="s">
        <v>30</v>
      </c>
      <c r="AX1935" s="13" t="s">
        <v>73</v>
      </c>
      <c r="AY1935" s="162" t="s">
        <v>187</v>
      </c>
    </row>
    <row r="1936" spans="2:65" s="12" customFormat="1" ht="11.25">
      <c r="B1936" s="155"/>
      <c r="D1936" s="151" t="s">
        <v>197</v>
      </c>
      <c r="E1936" s="156" t="s">
        <v>1</v>
      </c>
      <c r="F1936" s="157" t="s">
        <v>1987</v>
      </c>
      <c r="H1936" s="156" t="s">
        <v>1</v>
      </c>
      <c r="I1936" s="158"/>
      <c r="L1936" s="155"/>
      <c r="M1936" s="159"/>
      <c r="T1936" s="160"/>
      <c r="AT1936" s="156" t="s">
        <v>197</v>
      </c>
      <c r="AU1936" s="156" t="s">
        <v>84</v>
      </c>
      <c r="AV1936" s="12" t="s">
        <v>80</v>
      </c>
      <c r="AW1936" s="12" t="s">
        <v>30</v>
      </c>
      <c r="AX1936" s="12" t="s">
        <v>73</v>
      </c>
      <c r="AY1936" s="156" t="s">
        <v>187</v>
      </c>
    </row>
    <row r="1937" spans="2:65" s="13" customFormat="1" ht="11.25">
      <c r="B1937" s="161"/>
      <c r="D1937" s="151" t="s">
        <v>197</v>
      </c>
      <c r="E1937" s="162" t="s">
        <v>1</v>
      </c>
      <c r="F1937" s="163" t="s">
        <v>1988</v>
      </c>
      <c r="H1937" s="164">
        <v>5</v>
      </c>
      <c r="I1937" s="165"/>
      <c r="L1937" s="161"/>
      <c r="M1937" s="166"/>
      <c r="T1937" s="167"/>
      <c r="AT1937" s="162" t="s">
        <v>197</v>
      </c>
      <c r="AU1937" s="162" t="s">
        <v>84</v>
      </c>
      <c r="AV1937" s="13" t="s">
        <v>84</v>
      </c>
      <c r="AW1937" s="13" t="s">
        <v>30</v>
      </c>
      <c r="AX1937" s="13" t="s">
        <v>73</v>
      </c>
      <c r="AY1937" s="162" t="s">
        <v>187</v>
      </c>
    </row>
    <row r="1938" spans="2:65" s="12" customFormat="1" ht="11.25">
      <c r="B1938" s="155"/>
      <c r="D1938" s="151" t="s">
        <v>197</v>
      </c>
      <c r="E1938" s="156" t="s">
        <v>1</v>
      </c>
      <c r="F1938" s="157" t="s">
        <v>1989</v>
      </c>
      <c r="H1938" s="156" t="s">
        <v>1</v>
      </c>
      <c r="I1938" s="158"/>
      <c r="L1938" s="155"/>
      <c r="M1938" s="159"/>
      <c r="T1938" s="160"/>
      <c r="AT1938" s="156" t="s">
        <v>197</v>
      </c>
      <c r="AU1938" s="156" t="s">
        <v>84</v>
      </c>
      <c r="AV1938" s="12" t="s">
        <v>80</v>
      </c>
      <c r="AW1938" s="12" t="s">
        <v>30</v>
      </c>
      <c r="AX1938" s="12" t="s">
        <v>73</v>
      </c>
      <c r="AY1938" s="156" t="s">
        <v>187</v>
      </c>
    </row>
    <row r="1939" spans="2:65" s="13" customFormat="1" ht="11.25">
      <c r="B1939" s="161"/>
      <c r="D1939" s="151" t="s">
        <v>197</v>
      </c>
      <c r="E1939" s="162" t="s">
        <v>1</v>
      </c>
      <c r="F1939" s="163" t="s">
        <v>1990</v>
      </c>
      <c r="H1939" s="164">
        <v>10.34</v>
      </c>
      <c r="I1939" s="165"/>
      <c r="L1939" s="161"/>
      <c r="M1939" s="166"/>
      <c r="T1939" s="167"/>
      <c r="AT1939" s="162" t="s">
        <v>197</v>
      </c>
      <c r="AU1939" s="162" t="s">
        <v>84</v>
      </c>
      <c r="AV1939" s="13" t="s">
        <v>84</v>
      </c>
      <c r="AW1939" s="13" t="s">
        <v>30</v>
      </c>
      <c r="AX1939" s="13" t="s">
        <v>73</v>
      </c>
      <c r="AY1939" s="162" t="s">
        <v>187</v>
      </c>
    </row>
    <row r="1940" spans="2:65" s="14" customFormat="1" ht="11.25">
      <c r="B1940" s="168"/>
      <c r="D1940" s="151" t="s">
        <v>197</v>
      </c>
      <c r="E1940" s="169" t="s">
        <v>1</v>
      </c>
      <c r="F1940" s="170" t="s">
        <v>202</v>
      </c>
      <c r="H1940" s="171">
        <v>24.04</v>
      </c>
      <c r="I1940" s="172"/>
      <c r="L1940" s="168"/>
      <c r="M1940" s="173"/>
      <c r="T1940" s="174"/>
      <c r="AT1940" s="169" t="s">
        <v>197</v>
      </c>
      <c r="AU1940" s="169" t="s">
        <v>84</v>
      </c>
      <c r="AV1940" s="14" t="s">
        <v>193</v>
      </c>
      <c r="AW1940" s="14" t="s">
        <v>30</v>
      </c>
      <c r="AX1940" s="14" t="s">
        <v>80</v>
      </c>
      <c r="AY1940" s="169" t="s">
        <v>187</v>
      </c>
    </row>
    <row r="1941" spans="2:65" s="1" customFormat="1" ht="33" customHeight="1">
      <c r="B1941" s="32"/>
      <c r="C1941" s="175" t="s">
        <v>1991</v>
      </c>
      <c r="D1941" s="175" t="s">
        <v>338</v>
      </c>
      <c r="E1941" s="176" t="s">
        <v>1992</v>
      </c>
      <c r="F1941" s="177" t="s">
        <v>1993</v>
      </c>
      <c r="G1941" s="178" t="s">
        <v>1369</v>
      </c>
      <c r="H1941" s="179">
        <v>220.66</v>
      </c>
      <c r="I1941" s="180"/>
      <c r="J1941" s="181">
        <f>ROUND(I1941*H1941,2)</f>
        <v>0</v>
      </c>
      <c r="K1941" s="182"/>
      <c r="L1941" s="183"/>
      <c r="M1941" s="184" t="s">
        <v>1</v>
      </c>
      <c r="N1941" s="185" t="s">
        <v>39</v>
      </c>
      <c r="P1941" s="147">
        <f>O1941*H1941</f>
        <v>0</v>
      </c>
      <c r="Q1941" s="147">
        <v>0</v>
      </c>
      <c r="R1941" s="147">
        <f>Q1941*H1941</f>
        <v>0</v>
      </c>
      <c r="S1941" s="147">
        <v>0</v>
      </c>
      <c r="T1941" s="148">
        <f>S1941*H1941</f>
        <v>0</v>
      </c>
      <c r="AR1941" s="149" t="s">
        <v>388</v>
      </c>
      <c r="AT1941" s="149" t="s">
        <v>338</v>
      </c>
      <c r="AU1941" s="149" t="s">
        <v>84</v>
      </c>
      <c r="AY1941" s="17" t="s">
        <v>187</v>
      </c>
      <c r="BE1941" s="150">
        <f>IF(N1941="základní",J1941,0)</f>
        <v>0</v>
      </c>
      <c r="BF1941" s="150">
        <f>IF(N1941="snížená",J1941,0)</f>
        <v>0</v>
      </c>
      <c r="BG1941" s="150">
        <f>IF(N1941="zákl. přenesená",J1941,0)</f>
        <v>0</v>
      </c>
      <c r="BH1941" s="150">
        <f>IF(N1941="sníž. přenesená",J1941,0)</f>
        <v>0</v>
      </c>
      <c r="BI1941" s="150">
        <f>IF(N1941="nulová",J1941,0)</f>
        <v>0</v>
      </c>
      <c r="BJ1941" s="17" t="s">
        <v>84</v>
      </c>
      <c r="BK1941" s="150">
        <f>ROUND(I1941*H1941,2)</f>
        <v>0</v>
      </c>
      <c r="BL1941" s="17" t="s">
        <v>287</v>
      </c>
      <c r="BM1941" s="149" t="s">
        <v>3361</v>
      </c>
    </row>
    <row r="1942" spans="2:65" s="13" customFormat="1" ht="11.25">
      <c r="B1942" s="161"/>
      <c r="D1942" s="151" t="s">
        <v>197</v>
      </c>
      <c r="E1942" s="162" t="s">
        <v>1</v>
      </c>
      <c r="F1942" s="163" t="s">
        <v>1995</v>
      </c>
      <c r="H1942" s="164">
        <v>220.66</v>
      </c>
      <c r="I1942" s="165"/>
      <c r="L1942" s="161"/>
      <c r="M1942" s="166"/>
      <c r="T1942" s="167"/>
      <c r="AT1942" s="162" t="s">
        <v>197</v>
      </c>
      <c r="AU1942" s="162" t="s">
        <v>84</v>
      </c>
      <c r="AV1942" s="13" t="s">
        <v>84</v>
      </c>
      <c r="AW1942" s="13" t="s">
        <v>30</v>
      </c>
      <c r="AX1942" s="13" t="s">
        <v>73</v>
      </c>
      <c r="AY1942" s="162" t="s">
        <v>187</v>
      </c>
    </row>
    <row r="1943" spans="2:65" s="14" customFormat="1" ht="11.25">
      <c r="B1943" s="168"/>
      <c r="D1943" s="151" t="s">
        <v>197</v>
      </c>
      <c r="E1943" s="169" t="s">
        <v>1</v>
      </c>
      <c r="F1943" s="170" t="s">
        <v>202</v>
      </c>
      <c r="H1943" s="171">
        <v>220.66</v>
      </c>
      <c r="I1943" s="172"/>
      <c r="L1943" s="168"/>
      <c r="M1943" s="173"/>
      <c r="T1943" s="174"/>
      <c r="AT1943" s="169" t="s">
        <v>197</v>
      </c>
      <c r="AU1943" s="169" t="s">
        <v>84</v>
      </c>
      <c r="AV1943" s="14" t="s">
        <v>193</v>
      </c>
      <c r="AW1943" s="14" t="s">
        <v>30</v>
      </c>
      <c r="AX1943" s="14" t="s">
        <v>80</v>
      </c>
      <c r="AY1943" s="169" t="s">
        <v>187</v>
      </c>
    </row>
    <row r="1944" spans="2:65" s="1" customFormat="1" ht="33" customHeight="1">
      <c r="B1944" s="32"/>
      <c r="C1944" s="175" t="s">
        <v>1996</v>
      </c>
      <c r="D1944" s="175" t="s">
        <v>338</v>
      </c>
      <c r="E1944" s="176" t="s">
        <v>1997</v>
      </c>
      <c r="F1944" s="177" t="s">
        <v>1998</v>
      </c>
      <c r="G1944" s="178" t="s">
        <v>1369</v>
      </c>
      <c r="H1944" s="179">
        <v>108.02</v>
      </c>
      <c r="I1944" s="180"/>
      <c r="J1944" s="181">
        <f>ROUND(I1944*H1944,2)</f>
        <v>0</v>
      </c>
      <c r="K1944" s="182"/>
      <c r="L1944" s="183"/>
      <c r="M1944" s="184" t="s">
        <v>1</v>
      </c>
      <c r="N1944" s="185" t="s">
        <v>39</v>
      </c>
      <c r="P1944" s="147">
        <f>O1944*H1944</f>
        <v>0</v>
      </c>
      <c r="Q1944" s="147">
        <v>0</v>
      </c>
      <c r="R1944" s="147">
        <f>Q1944*H1944</f>
        <v>0</v>
      </c>
      <c r="S1944" s="147">
        <v>0</v>
      </c>
      <c r="T1944" s="148">
        <f>S1944*H1944</f>
        <v>0</v>
      </c>
      <c r="AR1944" s="149" t="s">
        <v>388</v>
      </c>
      <c r="AT1944" s="149" t="s">
        <v>338</v>
      </c>
      <c r="AU1944" s="149" t="s">
        <v>84</v>
      </c>
      <c r="AY1944" s="17" t="s">
        <v>187</v>
      </c>
      <c r="BE1944" s="150">
        <f>IF(N1944="základní",J1944,0)</f>
        <v>0</v>
      </c>
      <c r="BF1944" s="150">
        <f>IF(N1944="snížená",J1944,0)</f>
        <v>0</v>
      </c>
      <c r="BG1944" s="150">
        <f>IF(N1944="zákl. přenesená",J1944,0)</f>
        <v>0</v>
      </c>
      <c r="BH1944" s="150">
        <f>IF(N1944="sníž. přenesená",J1944,0)</f>
        <v>0</v>
      </c>
      <c r="BI1944" s="150">
        <f>IF(N1944="nulová",J1944,0)</f>
        <v>0</v>
      </c>
      <c r="BJ1944" s="17" t="s">
        <v>84</v>
      </c>
      <c r="BK1944" s="150">
        <f>ROUND(I1944*H1944,2)</f>
        <v>0</v>
      </c>
      <c r="BL1944" s="17" t="s">
        <v>287</v>
      </c>
      <c r="BM1944" s="149" t="s">
        <v>3362</v>
      </c>
    </row>
    <row r="1945" spans="2:65" s="13" customFormat="1" ht="11.25">
      <c r="B1945" s="161"/>
      <c r="D1945" s="151" t="s">
        <v>197</v>
      </c>
      <c r="E1945" s="162" t="s">
        <v>1</v>
      </c>
      <c r="F1945" s="163" t="s">
        <v>2000</v>
      </c>
      <c r="H1945" s="164">
        <v>108.02</v>
      </c>
      <c r="I1945" s="165"/>
      <c r="L1945" s="161"/>
      <c r="M1945" s="166"/>
      <c r="T1945" s="167"/>
      <c r="AT1945" s="162" t="s">
        <v>197</v>
      </c>
      <c r="AU1945" s="162" t="s">
        <v>84</v>
      </c>
      <c r="AV1945" s="13" t="s">
        <v>84</v>
      </c>
      <c r="AW1945" s="13" t="s">
        <v>30</v>
      </c>
      <c r="AX1945" s="13" t="s">
        <v>73</v>
      </c>
      <c r="AY1945" s="162" t="s">
        <v>187</v>
      </c>
    </row>
    <row r="1946" spans="2:65" s="14" customFormat="1" ht="11.25">
      <c r="B1946" s="168"/>
      <c r="D1946" s="151" t="s">
        <v>197</v>
      </c>
      <c r="E1946" s="169" t="s">
        <v>1</v>
      </c>
      <c r="F1946" s="170" t="s">
        <v>202</v>
      </c>
      <c r="H1946" s="171">
        <v>108.02</v>
      </c>
      <c r="I1946" s="172"/>
      <c r="L1946" s="168"/>
      <c r="M1946" s="173"/>
      <c r="T1946" s="174"/>
      <c r="AT1946" s="169" t="s">
        <v>197</v>
      </c>
      <c r="AU1946" s="169" t="s">
        <v>84</v>
      </c>
      <c r="AV1946" s="14" t="s">
        <v>193</v>
      </c>
      <c r="AW1946" s="14" t="s">
        <v>30</v>
      </c>
      <c r="AX1946" s="14" t="s">
        <v>80</v>
      </c>
      <c r="AY1946" s="169" t="s">
        <v>187</v>
      </c>
    </row>
    <row r="1947" spans="2:65" s="1" customFormat="1" ht="33" customHeight="1">
      <c r="B1947" s="32"/>
      <c r="C1947" s="175" t="s">
        <v>2001</v>
      </c>
      <c r="D1947" s="175" t="s">
        <v>338</v>
      </c>
      <c r="E1947" s="176" t="s">
        <v>2002</v>
      </c>
      <c r="F1947" s="177" t="s">
        <v>2003</v>
      </c>
      <c r="G1947" s="178" t="s">
        <v>1369</v>
      </c>
      <c r="H1947" s="179">
        <v>259.86</v>
      </c>
      <c r="I1947" s="180"/>
      <c r="J1947" s="181">
        <f>ROUND(I1947*H1947,2)</f>
        <v>0</v>
      </c>
      <c r="K1947" s="182"/>
      <c r="L1947" s="183"/>
      <c r="M1947" s="184" t="s">
        <v>1</v>
      </c>
      <c r="N1947" s="185" t="s">
        <v>39</v>
      </c>
      <c r="P1947" s="147">
        <f>O1947*H1947</f>
        <v>0</v>
      </c>
      <c r="Q1947" s="147">
        <v>0</v>
      </c>
      <c r="R1947" s="147">
        <f>Q1947*H1947</f>
        <v>0</v>
      </c>
      <c r="S1947" s="147">
        <v>0</v>
      </c>
      <c r="T1947" s="148">
        <f>S1947*H1947</f>
        <v>0</v>
      </c>
      <c r="AR1947" s="149" t="s">
        <v>388</v>
      </c>
      <c r="AT1947" s="149" t="s">
        <v>338</v>
      </c>
      <c r="AU1947" s="149" t="s">
        <v>84</v>
      </c>
      <c r="AY1947" s="17" t="s">
        <v>187</v>
      </c>
      <c r="BE1947" s="150">
        <f>IF(N1947="základní",J1947,0)</f>
        <v>0</v>
      </c>
      <c r="BF1947" s="150">
        <f>IF(N1947="snížená",J1947,0)</f>
        <v>0</v>
      </c>
      <c r="BG1947" s="150">
        <f>IF(N1947="zákl. přenesená",J1947,0)</f>
        <v>0</v>
      </c>
      <c r="BH1947" s="150">
        <f>IF(N1947="sníž. přenesená",J1947,0)</f>
        <v>0</v>
      </c>
      <c r="BI1947" s="150">
        <f>IF(N1947="nulová",J1947,0)</f>
        <v>0</v>
      </c>
      <c r="BJ1947" s="17" t="s">
        <v>84</v>
      </c>
      <c r="BK1947" s="150">
        <f>ROUND(I1947*H1947,2)</f>
        <v>0</v>
      </c>
      <c r="BL1947" s="17" t="s">
        <v>287</v>
      </c>
      <c r="BM1947" s="149" t="s">
        <v>3363</v>
      </c>
    </row>
    <row r="1948" spans="2:65" s="1" customFormat="1" ht="49.15" customHeight="1">
      <c r="B1948" s="32"/>
      <c r="C1948" s="137" t="s">
        <v>2005</v>
      </c>
      <c r="D1948" s="137" t="s">
        <v>189</v>
      </c>
      <c r="E1948" s="138" t="s">
        <v>2006</v>
      </c>
      <c r="F1948" s="139" t="s">
        <v>2007</v>
      </c>
      <c r="G1948" s="140" t="s">
        <v>406</v>
      </c>
      <c r="H1948" s="141">
        <v>10</v>
      </c>
      <c r="I1948" s="142"/>
      <c r="J1948" s="143">
        <f>ROUND(I1948*H1948,2)</f>
        <v>0</v>
      </c>
      <c r="K1948" s="144"/>
      <c r="L1948" s="32"/>
      <c r="M1948" s="145" t="s">
        <v>1</v>
      </c>
      <c r="N1948" s="146" t="s">
        <v>39</v>
      </c>
      <c r="P1948" s="147">
        <f>O1948*H1948</f>
        <v>0</v>
      </c>
      <c r="Q1948" s="147">
        <v>0</v>
      </c>
      <c r="R1948" s="147">
        <f>Q1948*H1948</f>
        <v>0</v>
      </c>
      <c r="S1948" s="147">
        <v>0</v>
      </c>
      <c r="T1948" s="148">
        <f>S1948*H1948</f>
        <v>0</v>
      </c>
      <c r="AR1948" s="149" t="s">
        <v>287</v>
      </c>
      <c r="AT1948" s="149" t="s">
        <v>189</v>
      </c>
      <c r="AU1948" s="149" t="s">
        <v>84</v>
      </c>
      <c r="AY1948" s="17" t="s">
        <v>187</v>
      </c>
      <c r="BE1948" s="150">
        <f>IF(N1948="základní",J1948,0)</f>
        <v>0</v>
      </c>
      <c r="BF1948" s="150">
        <f>IF(N1948="snížená",J1948,0)</f>
        <v>0</v>
      </c>
      <c r="BG1948" s="150">
        <f>IF(N1948="zákl. přenesená",J1948,0)</f>
        <v>0</v>
      </c>
      <c r="BH1948" s="150">
        <f>IF(N1948="sníž. přenesená",J1948,0)</f>
        <v>0</v>
      </c>
      <c r="BI1948" s="150">
        <f>IF(N1948="nulová",J1948,0)</f>
        <v>0</v>
      </c>
      <c r="BJ1948" s="17" t="s">
        <v>84</v>
      </c>
      <c r="BK1948" s="150">
        <f>ROUND(I1948*H1948,2)</f>
        <v>0</v>
      </c>
      <c r="BL1948" s="17" t="s">
        <v>287</v>
      </c>
      <c r="BM1948" s="149" t="s">
        <v>3364</v>
      </c>
    </row>
    <row r="1949" spans="2:65" s="1" customFormat="1" ht="175.5">
      <c r="B1949" s="32"/>
      <c r="D1949" s="151" t="s">
        <v>195</v>
      </c>
      <c r="F1949" s="152" t="s">
        <v>2009</v>
      </c>
      <c r="I1949" s="153"/>
      <c r="L1949" s="32"/>
      <c r="M1949" s="154"/>
      <c r="T1949" s="56"/>
      <c r="AT1949" s="17" t="s">
        <v>195</v>
      </c>
      <c r="AU1949" s="17" t="s">
        <v>84</v>
      </c>
    </row>
    <row r="1950" spans="2:65" s="12" customFormat="1" ht="11.25">
      <c r="B1950" s="155"/>
      <c r="D1950" s="151" t="s">
        <v>197</v>
      </c>
      <c r="E1950" s="156" t="s">
        <v>1</v>
      </c>
      <c r="F1950" s="157" t="s">
        <v>2010</v>
      </c>
      <c r="H1950" s="156" t="s">
        <v>1</v>
      </c>
      <c r="I1950" s="158"/>
      <c r="L1950" s="155"/>
      <c r="M1950" s="159"/>
      <c r="T1950" s="160"/>
      <c r="AT1950" s="156" t="s">
        <v>197</v>
      </c>
      <c r="AU1950" s="156" t="s">
        <v>84</v>
      </c>
      <c r="AV1950" s="12" t="s">
        <v>80</v>
      </c>
      <c r="AW1950" s="12" t="s">
        <v>30</v>
      </c>
      <c r="AX1950" s="12" t="s">
        <v>73</v>
      </c>
      <c r="AY1950" s="156" t="s">
        <v>187</v>
      </c>
    </row>
    <row r="1951" spans="2:65" s="12" customFormat="1" ht="11.25">
      <c r="B1951" s="155"/>
      <c r="D1951" s="151" t="s">
        <v>197</v>
      </c>
      <c r="E1951" s="156" t="s">
        <v>1</v>
      </c>
      <c r="F1951" s="157" t="s">
        <v>2011</v>
      </c>
      <c r="H1951" s="156" t="s">
        <v>1</v>
      </c>
      <c r="I1951" s="158"/>
      <c r="L1951" s="155"/>
      <c r="M1951" s="159"/>
      <c r="T1951" s="160"/>
      <c r="AT1951" s="156" t="s">
        <v>197</v>
      </c>
      <c r="AU1951" s="156" t="s">
        <v>84</v>
      </c>
      <c r="AV1951" s="12" t="s">
        <v>80</v>
      </c>
      <c r="AW1951" s="12" t="s">
        <v>30</v>
      </c>
      <c r="AX1951" s="12" t="s">
        <v>73</v>
      </c>
      <c r="AY1951" s="156" t="s">
        <v>187</v>
      </c>
    </row>
    <row r="1952" spans="2:65" s="13" customFormat="1" ht="11.25">
      <c r="B1952" s="161"/>
      <c r="D1952" s="151" t="s">
        <v>197</v>
      </c>
      <c r="E1952" s="162" t="s">
        <v>1</v>
      </c>
      <c r="F1952" s="163" t="s">
        <v>255</v>
      </c>
      <c r="H1952" s="164">
        <v>10</v>
      </c>
      <c r="I1952" s="165"/>
      <c r="L1952" s="161"/>
      <c r="M1952" s="166"/>
      <c r="T1952" s="167"/>
      <c r="AT1952" s="162" t="s">
        <v>197</v>
      </c>
      <c r="AU1952" s="162" t="s">
        <v>84</v>
      </c>
      <c r="AV1952" s="13" t="s">
        <v>84</v>
      </c>
      <c r="AW1952" s="13" t="s">
        <v>30</v>
      </c>
      <c r="AX1952" s="13" t="s">
        <v>73</v>
      </c>
      <c r="AY1952" s="162" t="s">
        <v>187</v>
      </c>
    </row>
    <row r="1953" spans="2:65" s="14" customFormat="1" ht="11.25">
      <c r="B1953" s="168"/>
      <c r="D1953" s="151" t="s">
        <v>197</v>
      </c>
      <c r="E1953" s="169" t="s">
        <v>1</v>
      </c>
      <c r="F1953" s="170" t="s">
        <v>202</v>
      </c>
      <c r="H1953" s="171">
        <v>10</v>
      </c>
      <c r="I1953" s="172"/>
      <c r="L1953" s="168"/>
      <c r="M1953" s="173"/>
      <c r="T1953" s="174"/>
      <c r="AT1953" s="169" t="s">
        <v>197</v>
      </c>
      <c r="AU1953" s="169" t="s">
        <v>84</v>
      </c>
      <c r="AV1953" s="14" t="s">
        <v>193</v>
      </c>
      <c r="AW1953" s="14" t="s">
        <v>30</v>
      </c>
      <c r="AX1953" s="14" t="s">
        <v>80</v>
      </c>
      <c r="AY1953" s="169" t="s">
        <v>187</v>
      </c>
    </row>
    <row r="1954" spans="2:65" s="1" customFormat="1" ht="24.2" customHeight="1">
      <c r="B1954" s="32"/>
      <c r="C1954" s="175" t="s">
        <v>2012</v>
      </c>
      <c r="D1954" s="175" t="s">
        <v>338</v>
      </c>
      <c r="E1954" s="176" t="s">
        <v>2013</v>
      </c>
      <c r="F1954" s="177" t="s">
        <v>2014</v>
      </c>
      <c r="G1954" s="178" t="s">
        <v>406</v>
      </c>
      <c r="H1954" s="179">
        <v>10</v>
      </c>
      <c r="I1954" s="180"/>
      <c r="J1954" s="181">
        <f>ROUND(I1954*H1954,2)</f>
        <v>0</v>
      </c>
      <c r="K1954" s="182"/>
      <c r="L1954" s="183"/>
      <c r="M1954" s="184" t="s">
        <v>1</v>
      </c>
      <c r="N1954" s="185" t="s">
        <v>39</v>
      </c>
      <c r="P1954" s="147">
        <f>O1954*H1954</f>
        <v>0</v>
      </c>
      <c r="Q1954" s="147">
        <v>0</v>
      </c>
      <c r="R1954" s="147">
        <f>Q1954*H1954</f>
        <v>0</v>
      </c>
      <c r="S1954" s="147">
        <v>0</v>
      </c>
      <c r="T1954" s="148">
        <f>S1954*H1954</f>
        <v>0</v>
      </c>
      <c r="AR1954" s="149" t="s">
        <v>388</v>
      </c>
      <c r="AT1954" s="149" t="s">
        <v>338</v>
      </c>
      <c r="AU1954" s="149" t="s">
        <v>84</v>
      </c>
      <c r="AY1954" s="17" t="s">
        <v>187</v>
      </c>
      <c r="BE1954" s="150">
        <f>IF(N1954="základní",J1954,0)</f>
        <v>0</v>
      </c>
      <c r="BF1954" s="150">
        <f>IF(N1954="snížená",J1954,0)</f>
        <v>0</v>
      </c>
      <c r="BG1954" s="150">
        <f>IF(N1954="zákl. přenesená",J1954,0)</f>
        <v>0</v>
      </c>
      <c r="BH1954" s="150">
        <f>IF(N1954="sníž. přenesená",J1954,0)</f>
        <v>0</v>
      </c>
      <c r="BI1954" s="150">
        <f>IF(N1954="nulová",J1954,0)</f>
        <v>0</v>
      </c>
      <c r="BJ1954" s="17" t="s">
        <v>84</v>
      </c>
      <c r="BK1954" s="150">
        <f>ROUND(I1954*H1954,2)</f>
        <v>0</v>
      </c>
      <c r="BL1954" s="17" t="s">
        <v>287</v>
      </c>
      <c r="BM1954" s="149" t="s">
        <v>3365</v>
      </c>
    </row>
    <row r="1955" spans="2:65" s="1" customFormat="1" ht="24.2" customHeight="1">
      <c r="B1955" s="32"/>
      <c r="C1955" s="137" t="s">
        <v>2016</v>
      </c>
      <c r="D1955" s="137" t="s">
        <v>189</v>
      </c>
      <c r="E1955" s="138" t="s">
        <v>2017</v>
      </c>
      <c r="F1955" s="139" t="s">
        <v>2018</v>
      </c>
      <c r="G1955" s="140" t="s">
        <v>1369</v>
      </c>
      <c r="H1955" s="141">
        <v>15.6</v>
      </c>
      <c r="I1955" s="142"/>
      <c r="J1955" s="143">
        <f>ROUND(I1955*H1955,2)</f>
        <v>0</v>
      </c>
      <c r="K1955" s="144"/>
      <c r="L1955" s="32"/>
      <c r="M1955" s="145" t="s">
        <v>1</v>
      </c>
      <c r="N1955" s="146" t="s">
        <v>39</v>
      </c>
      <c r="P1955" s="147">
        <f>O1955*H1955</f>
        <v>0</v>
      </c>
      <c r="Q1955" s="147">
        <v>0</v>
      </c>
      <c r="R1955" s="147">
        <f>Q1955*H1955</f>
        <v>0</v>
      </c>
      <c r="S1955" s="147">
        <v>0</v>
      </c>
      <c r="T1955" s="148">
        <f>S1955*H1955</f>
        <v>0</v>
      </c>
      <c r="AR1955" s="149" t="s">
        <v>287</v>
      </c>
      <c r="AT1955" s="149" t="s">
        <v>189</v>
      </c>
      <c r="AU1955" s="149" t="s">
        <v>84</v>
      </c>
      <c r="AY1955" s="17" t="s">
        <v>187</v>
      </c>
      <c r="BE1955" s="150">
        <f>IF(N1955="základní",J1955,0)</f>
        <v>0</v>
      </c>
      <c r="BF1955" s="150">
        <f>IF(N1955="snížená",J1955,0)</f>
        <v>0</v>
      </c>
      <c r="BG1955" s="150">
        <f>IF(N1955="zákl. přenesená",J1955,0)</f>
        <v>0</v>
      </c>
      <c r="BH1955" s="150">
        <f>IF(N1955="sníž. přenesená",J1955,0)</f>
        <v>0</v>
      </c>
      <c r="BI1955" s="150">
        <f>IF(N1955="nulová",J1955,0)</f>
        <v>0</v>
      </c>
      <c r="BJ1955" s="17" t="s">
        <v>84</v>
      </c>
      <c r="BK1955" s="150">
        <f>ROUND(I1955*H1955,2)</f>
        <v>0</v>
      </c>
      <c r="BL1955" s="17" t="s">
        <v>287</v>
      </c>
      <c r="BM1955" s="149" t="s">
        <v>3366</v>
      </c>
    </row>
    <row r="1956" spans="2:65" s="1" customFormat="1" ht="29.25">
      <c r="B1956" s="32"/>
      <c r="D1956" s="151" t="s">
        <v>195</v>
      </c>
      <c r="F1956" s="152" t="s">
        <v>2020</v>
      </c>
      <c r="I1956" s="153"/>
      <c r="L1956" s="32"/>
      <c r="M1956" s="154"/>
      <c r="T1956" s="56"/>
      <c r="AT1956" s="17" t="s">
        <v>195</v>
      </c>
      <c r="AU1956" s="17" t="s">
        <v>84</v>
      </c>
    </row>
    <row r="1957" spans="2:65" s="12" customFormat="1" ht="11.25">
      <c r="B1957" s="155"/>
      <c r="D1957" s="151" t="s">
        <v>197</v>
      </c>
      <c r="E1957" s="156" t="s">
        <v>1</v>
      </c>
      <c r="F1957" s="157" t="s">
        <v>207</v>
      </c>
      <c r="H1957" s="156" t="s">
        <v>1</v>
      </c>
      <c r="I1957" s="158"/>
      <c r="L1957" s="155"/>
      <c r="M1957" s="159"/>
      <c r="T1957" s="160"/>
      <c r="AT1957" s="156" t="s">
        <v>197</v>
      </c>
      <c r="AU1957" s="156" t="s">
        <v>84</v>
      </c>
      <c r="AV1957" s="12" t="s">
        <v>80</v>
      </c>
      <c r="AW1957" s="12" t="s">
        <v>30</v>
      </c>
      <c r="AX1957" s="12" t="s">
        <v>73</v>
      </c>
      <c r="AY1957" s="156" t="s">
        <v>187</v>
      </c>
    </row>
    <row r="1958" spans="2:65" s="12" customFormat="1" ht="11.25">
      <c r="B1958" s="155"/>
      <c r="D1958" s="151" t="s">
        <v>197</v>
      </c>
      <c r="E1958" s="156" t="s">
        <v>1</v>
      </c>
      <c r="F1958" s="157" t="s">
        <v>2021</v>
      </c>
      <c r="H1958" s="156" t="s">
        <v>1</v>
      </c>
      <c r="I1958" s="158"/>
      <c r="L1958" s="155"/>
      <c r="M1958" s="159"/>
      <c r="T1958" s="160"/>
      <c r="AT1958" s="156" t="s">
        <v>197</v>
      </c>
      <c r="AU1958" s="156" t="s">
        <v>84</v>
      </c>
      <c r="AV1958" s="12" t="s">
        <v>80</v>
      </c>
      <c r="AW1958" s="12" t="s">
        <v>30</v>
      </c>
      <c r="AX1958" s="12" t="s">
        <v>73</v>
      </c>
      <c r="AY1958" s="156" t="s">
        <v>187</v>
      </c>
    </row>
    <row r="1959" spans="2:65" s="13" customFormat="1" ht="11.25">
      <c r="B1959" s="161"/>
      <c r="D1959" s="151" t="s">
        <v>197</v>
      </c>
      <c r="E1959" s="162" t="s">
        <v>1</v>
      </c>
      <c r="F1959" s="163" t="s">
        <v>2022</v>
      </c>
      <c r="H1959" s="164">
        <v>15.6</v>
      </c>
      <c r="I1959" s="165"/>
      <c r="L1959" s="161"/>
      <c r="M1959" s="166"/>
      <c r="T1959" s="167"/>
      <c r="AT1959" s="162" t="s">
        <v>197</v>
      </c>
      <c r="AU1959" s="162" t="s">
        <v>84</v>
      </c>
      <c r="AV1959" s="13" t="s">
        <v>84</v>
      </c>
      <c r="AW1959" s="13" t="s">
        <v>30</v>
      </c>
      <c r="AX1959" s="13" t="s">
        <v>73</v>
      </c>
      <c r="AY1959" s="162" t="s">
        <v>187</v>
      </c>
    </row>
    <row r="1960" spans="2:65" s="14" customFormat="1" ht="11.25">
      <c r="B1960" s="168"/>
      <c r="D1960" s="151" t="s">
        <v>197</v>
      </c>
      <c r="E1960" s="169" t="s">
        <v>1</v>
      </c>
      <c r="F1960" s="170" t="s">
        <v>202</v>
      </c>
      <c r="H1960" s="171">
        <v>15.6</v>
      </c>
      <c r="I1960" s="172"/>
      <c r="L1960" s="168"/>
      <c r="M1960" s="173"/>
      <c r="T1960" s="174"/>
      <c r="AT1960" s="169" t="s">
        <v>197</v>
      </c>
      <c r="AU1960" s="169" t="s">
        <v>84</v>
      </c>
      <c r="AV1960" s="14" t="s">
        <v>193</v>
      </c>
      <c r="AW1960" s="14" t="s">
        <v>30</v>
      </c>
      <c r="AX1960" s="14" t="s">
        <v>80</v>
      </c>
      <c r="AY1960" s="169" t="s">
        <v>187</v>
      </c>
    </row>
    <row r="1961" spans="2:65" s="1" customFormat="1" ht="24.2" customHeight="1">
      <c r="B1961" s="32"/>
      <c r="C1961" s="175" t="s">
        <v>2023</v>
      </c>
      <c r="D1961" s="175" t="s">
        <v>338</v>
      </c>
      <c r="E1961" s="176" t="s">
        <v>2024</v>
      </c>
      <c r="F1961" s="177" t="s">
        <v>2025</v>
      </c>
      <c r="G1961" s="178" t="s">
        <v>1369</v>
      </c>
      <c r="H1961" s="179">
        <v>15.6</v>
      </c>
      <c r="I1961" s="180"/>
      <c r="J1961" s="181">
        <f>ROUND(I1961*H1961,2)</f>
        <v>0</v>
      </c>
      <c r="K1961" s="182"/>
      <c r="L1961" s="183"/>
      <c r="M1961" s="184" t="s">
        <v>1</v>
      </c>
      <c r="N1961" s="185" t="s">
        <v>39</v>
      </c>
      <c r="P1961" s="147">
        <f>O1961*H1961</f>
        <v>0</v>
      </c>
      <c r="Q1961" s="147">
        <v>0</v>
      </c>
      <c r="R1961" s="147">
        <f>Q1961*H1961</f>
        <v>0</v>
      </c>
      <c r="S1961" s="147">
        <v>0</v>
      </c>
      <c r="T1961" s="148">
        <f>S1961*H1961</f>
        <v>0</v>
      </c>
      <c r="AR1961" s="149" t="s">
        <v>388</v>
      </c>
      <c r="AT1961" s="149" t="s">
        <v>338</v>
      </c>
      <c r="AU1961" s="149" t="s">
        <v>84</v>
      </c>
      <c r="AY1961" s="17" t="s">
        <v>187</v>
      </c>
      <c r="BE1961" s="150">
        <f>IF(N1961="základní",J1961,0)</f>
        <v>0</v>
      </c>
      <c r="BF1961" s="150">
        <f>IF(N1961="snížená",J1961,0)</f>
        <v>0</v>
      </c>
      <c r="BG1961" s="150">
        <f>IF(N1961="zákl. přenesená",J1961,0)</f>
        <v>0</v>
      </c>
      <c r="BH1961" s="150">
        <f>IF(N1961="sníž. přenesená",J1961,0)</f>
        <v>0</v>
      </c>
      <c r="BI1961" s="150">
        <f>IF(N1961="nulová",J1961,0)</f>
        <v>0</v>
      </c>
      <c r="BJ1961" s="17" t="s">
        <v>84</v>
      </c>
      <c r="BK1961" s="150">
        <f>ROUND(I1961*H1961,2)</f>
        <v>0</v>
      </c>
      <c r="BL1961" s="17" t="s">
        <v>287</v>
      </c>
      <c r="BM1961" s="149" t="s">
        <v>3367</v>
      </c>
    </row>
    <row r="1962" spans="2:65" s="1" customFormat="1" ht="24.2" customHeight="1">
      <c r="B1962" s="32"/>
      <c r="C1962" s="137" t="s">
        <v>2027</v>
      </c>
      <c r="D1962" s="137" t="s">
        <v>189</v>
      </c>
      <c r="E1962" s="138" t="s">
        <v>2028</v>
      </c>
      <c r="F1962" s="139" t="s">
        <v>2029</v>
      </c>
      <c r="G1962" s="140" t="s">
        <v>1369</v>
      </c>
      <c r="H1962" s="141">
        <v>730.125</v>
      </c>
      <c r="I1962" s="142"/>
      <c r="J1962" s="143">
        <f>ROUND(I1962*H1962,2)</f>
        <v>0</v>
      </c>
      <c r="K1962" s="144"/>
      <c r="L1962" s="32"/>
      <c r="M1962" s="145" t="s">
        <v>1</v>
      </c>
      <c r="N1962" s="146" t="s">
        <v>39</v>
      </c>
      <c r="P1962" s="147">
        <f>O1962*H1962</f>
        <v>0</v>
      </c>
      <c r="Q1962" s="147">
        <v>0</v>
      </c>
      <c r="R1962" s="147">
        <f>Q1962*H1962</f>
        <v>0</v>
      </c>
      <c r="S1962" s="147">
        <v>0</v>
      </c>
      <c r="T1962" s="148">
        <f>S1962*H1962</f>
        <v>0</v>
      </c>
      <c r="AR1962" s="149" t="s">
        <v>287</v>
      </c>
      <c r="AT1962" s="149" t="s">
        <v>189</v>
      </c>
      <c r="AU1962" s="149" t="s">
        <v>84</v>
      </c>
      <c r="AY1962" s="17" t="s">
        <v>187</v>
      </c>
      <c r="BE1962" s="150">
        <f>IF(N1962="základní",J1962,0)</f>
        <v>0</v>
      </c>
      <c r="BF1962" s="150">
        <f>IF(N1962="snížená",J1962,0)</f>
        <v>0</v>
      </c>
      <c r="BG1962" s="150">
        <f>IF(N1962="zákl. přenesená",J1962,0)</f>
        <v>0</v>
      </c>
      <c r="BH1962" s="150">
        <f>IF(N1962="sníž. přenesená",J1962,0)</f>
        <v>0</v>
      </c>
      <c r="BI1962" s="150">
        <f>IF(N1962="nulová",J1962,0)</f>
        <v>0</v>
      </c>
      <c r="BJ1962" s="17" t="s">
        <v>84</v>
      </c>
      <c r="BK1962" s="150">
        <f>ROUND(I1962*H1962,2)</f>
        <v>0</v>
      </c>
      <c r="BL1962" s="17" t="s">
        <v>287</v>
      </c>
      <c r="BM1962" s="149" t="s">
        <v>3368</v>
      </c>
    </row>
    <row r="1963" spans="2:65" s="1" customFormat="1" ht="29.25">
      <c r="B1963" s="32"/>
      <c r="D1963" s="151" t="s">
        <v>195</v>
      </c>
      <c r="F1963" s="152" t="s">
        <v>2020</v>
      </c>
      <c r="I1963" s="153"/>
      <c r="L1963" s="32"/>
      <c r="M1963" s="154"/>
      <c r="T1963" s="56"/>
      <c r="AT1963" s="17" t="s">
        <v>195</v>
      </c>
      <c r="AU1963" s="17" t="s">
        <v>84</v>
      </c>
    </row>
    <row r="1964" spans="2:65" s="12" customFormat="1" ht="11.25">
      <c r="B1964" s="155"/>
      <c r="D1964" s="151" t="s">
        <v>197</v>
      </c>
      <c r="E1964" s="156" t="s">
        <v>1</v>
      </c>
      <c r="F1964" s="157" t="s">
        <v>238</v>
      </c>
      <c r="H1964" s="156" t="s">
        <v>1</v>
      </c>
      <c r="I1964" s="158"/>
      <c r="L1964" s="155"/>
      <c r="M1964" s="159"/>
      <c r="T1964" s="160"/>
      <c r="AT1964" s="156" t="s">
        <v>197</v>
      </c>
      <c r="AU1964" s="156" t="s">
        <v>84</v>
      </c>
      <c r="AV1964" s="12" t="s">
        <v>80</v>
      </c>
      <c r="AW1964" s="12" t="s">
        <v>30</v>
      </c>
      <c r="AX1964" s="12" t="s">
        <v>73</v>
      </c>
      <c r="AY1964" s="156" t="s">
        <v>187</v>
      </c>
    </row>
    <row r="1965" spans="2:65" s="12" customFormat="1" ht="11.25">
      <c r="B1965" s="155"/>
      <c r="D1965" s="151" t="s">
        <v>197</v>
      </c>
      <c r="E1965" s="156" t="s">
        <v>1</v>
      </c>
      <c r="F1965" s="157" t="s">
        <v>2031</v>
      </c>
      <c r="H1965" s="156" t="s">
        <v>1</v>
      </c>
      <c r="I1965" s="158"/>
      <c r="L1965" s="155"/>
      <c r="M1965" s="159"/>
      <c r="T1965" s="160"/>
      <c r="AT1965" s="156" t="s">
        <v>197</v>
      </c>
      <c r="AU1965" s="156" t="s">
        <v>84</v>
      </c>
      <c r="AV1965" s="12" t="s">
        <v>80</v>
      </c>
      <c r="AW1965" s="12" t="s">
        <v>30</v>
      </c>
      <c r="AX1965" s="12" t="s">
        <v>73</v>
      </c>
      <c r="AY1965" s="156" t="s">
        <v>187</v>
      </c>
    </row>
    <row r="1966" spans="2:65" s="12" customFormat="1" ht="11.25">
      <c r="B1966" s="155"/>
      <c r="D1966" s="151" t="s">
        <v>197</v>
      </c>
      <c r="E1966" s="156" t="s">
        <v>1</v>
      </c>
      <c r="F1966" s="157" t="s">
        <v>2032</v>
      </c>
      <c r="H1966" s="156" t="s">
        <v>1</v>
      </c>
      <c r="I1966" s="158"/>
      <c r="L1966" s="155"/>
      <c r="M1966" s="159"/>
      <c r="T1966" s="160"/>
      <c r="AT1966" s="156" t="s">
        <v>197</v>
      </c>
      <c r="AU1966" s="156" t="s">
        <v>84</v>
      </c>
      <c r="AV1966" s="12" t="s">
        <v>80</v>
      </c>
      <c r="AW1966" s="12" t="s">
        <v>30</v>
      </c>
      <c r="AX1966" s="12" t="s">
        <v>73</v>
      </c>
      <c r="AY1966" s="156" t="s">
        <v>187</v>
      </c>
    </row>
    <row r="1967" spans="2:65" s="13" customFormat="1" ht="11.25">
      <c r="B1967" s="161"/>
      <c r="D1967" s="151" t="s">
        <v>197</v>
      </c>
      <c r="E1967" s="162" t="s">
        <v>1</v>
      </c>
      <c r="F1967" s="163" t="s">
        <v>2033</v>
      </c>
      <c r="H1967" s="164">
        <v>730.125</v>
      </c>
      <c r="I1967" s="165"/>
      <c r="L1967" s="161"/>
      <c r="M1967" s="166"/>
      <c r="T1967" s="167"/>
      <c r="AT1967" s="162" t="s">
        <v>197</v>
      </c>
      <c r="AU1967" s="162" t="s">
        <v>84</v>
      </c>
      <c r="AV1967" s="13" t="s">
        <v>84</v>
      </c>
      <c r="AW1967" s="13" t="s">
        <v>30</v>
      </c>
      <c r="AX1967" s="13" t="s">
        <v>73</v>
      </c>
      <c r="AY1967" s="162" t="s">
        <v>187</v>
      </c>
    </row>
    <row r="1968" spans="2:65" s="14" customFormat="1" ht="11.25">
      <c r="B1968" s="168"/>
      <c r="D1968" s="151" t="s">
        <v>197</v>
      </c>
      <c r="E1968" s="169" t="s">
        <v>1</v>
      </c>
      <c r="F1968" s="170" t="s">
        <v>202</v>
      </c>
      <c r="H1968" s="171">
        <v>730.125</v>
      </c>
      <c r="I1968" s="172"/>
      <c r="L1968" s="168"/>
      <c r="M1968" s="173"/>
      <c r="T1968" s="174"/>
      <c r="AT1968" s="169" t="s">
        <v>197</v>
      </c>
      <c r="AU1968" s="169" t="s">
        <v>84</v>
      </c>
      <c r="AV1968" s="14" t="s">
        <v>193</v>
      </c>
      <c r="AW1968" s="14" t="s">
        <v>30</v>
      </c>
      <c r="AX1968" s="14" t="s">
        <v>80</v>
      </c>
      <c r="AY1968" s="169" t="s">
        <v>187</v>
      </c>
    </row>
    <row r="1969" spans="2:65" s="1" customFormat="1" ht="24.2" customHeight="1">
      <c r="B1969" s="32"/>
      <c r="C1969" s="175" t="s">
        <v>2034</v>
      </c>
      <c r="D1969" s="175" t="s">
        <v>338</v>
      </c>
      <c r="E1969" s="176" t="s">
        <v>2035</v>
      </c>
      <c r="F1969" s="177" t="s">
        <v>2036</v>
      </c>
      <c r="G1969" s="178" t="s">
        <v>1369</v>
      </c>
      <c r="H1969" s="179">
        <v>788.53499999999997</v>
      </c>
      <c r="I1969" s="180"/>
      <c r="J1969" s="181">
        <f>ROUND(I1969*H1969,2)</f>
        <v>0</v>
      </c>
      <c r="K1969" s="182"/>
      <c r="L1969" s="183"/>
      <c r="M1969" s="184" t="s">
        <v>1</v>
      </c>
      <c r="N1969" s="185" t="s">
        <v>39</v>
      </c>
      <c r="P1969" s="147">
        <f>O1969*H1969</f>
        <v>0</v>
      </c>
      <c r="Q1969" s="147">
        <v>0</v>
      </c>
      <c r="R1969" s="147">
        <f>Q1969*H1969</f>
        <v>0</v>
      </c>
      <c r="S1969" s="147">
        <v>0</v>
      </c>
      <c r="T1969" s="148">
        <f>S1969*H1969</f>
        <v>0</v>
      </c>
      <c r="AR1969" s="149" t="s">
        <v>388</v>
      </c>
      <c r="AT1969" s="149" t="s">
        <v>338</v>
      </c>
      <c r="AU1969" s="149" t="s">
        <v>84</v>
      </c>
      <c r="AY1969" s="17" t="s">
        <v>187</v>
      </c>
      <c r="BE1969" s="150">
        <f>IF(N1969="základní",J1969,0)</f>
        <v>0</v>
      </c>
      <c r="BF1969" s="150">
        <f>IF(N1969="snížená",J1969,0)</f>
        <v>0</v>
      </c>
      <c r="BG1969" s="150">
        <f>IF(N1969="zákl. přenesená",J1969,0)</f>
        <v>0</v>
      </c>
      <c r="BH1969" s="150">
        <f>IF(N1969="sníž. přenesená",J1969,0)</f>
        <v>0</v>
      </c>
      <c r="BI1969" s="150">
        <f>IF(N1969="nulová",J1969,0)</f>
        <v>0</v>
      </c>
      <c r="BJ1969" s="17" t="s">
        <v>84</v>
      </c>
      <c r="BK1969" s="150">
        <f>ROUND(I1969*H1969,2)</f>
        <v>0</v>
      </c>
      <c r="BL1969" s="17" t="s">
        <v>287</v>
      </c>
      <c r="BM1969" s="149" t="s">
        <v>3369</v>
      </c>
    </row>
    <row r="1970" spans="2:65" s="13" customFormat="1" ht="11.25">
      <c r="B1970" s="161"/>
      <c r="D1970" s="151" t="s">
        <v>197</v>
      </c>
      <c r="E1970" s="162" t="s">
        <v>1</v>
      </c>
      <c r="F1970" s="163" t="s">
        <v>2038</v>
      </c>
      <c r="H1970" s="164">
        <v>788.53499999999997</v>
      </c>
      <c r="I1970" s="165"/>
      <c r="L1970" s="161"/>
      <c r="M1970" s="166"/>
      <c r="T1970" s="167"/>
      <c r="AT1970" s="162" t="s">
        <v>197</v>
      </c>
      <c r="AU1970" s="162" t="s">
        <v>84</v>
      </c>
      <c r="AV1970" s="13" t="s">
        <v>84</v>
      </c>
      <c r="AW1970" s="13" t="s">
        <v>30</v>
      </c>
      <c r="AX1970" s="13" t="s">
        <v>73</v>
      </c>
      <c r="AY1970" s="162" t="s">
        <v>187</v>
      </c>
    </row>
    <row r="1971" spans="2:65" s="14" customFormat="1" ht="11.25">
      <c r="B1971" s="168"/>
      <c r="D1971" s="151" t="s">
        <v>197</v>
      </c>
      <c r="E1971" s="169" t="s">
        <v>1</v>
      </c>
      <c r="F1971" s="170" t="s">
        <v>202</v>
      </c>
      <c r="H1971" s="171">
        <v>788.53499999999997</v>
      </c>
      <c r="I1971" s="172"/>
      <c r="L1971" s="168"/>
      <c r="M1971" s="173"/>
      <c r="T1971" s="174"/>
      <c r="AT1971" s="169" t="s">
        <v>197</v>
      </c>
      <c r="AU1971" s="169" t="s">
        <v>84</v>
      </c>
      <c r="AV1971" s="14" t="s">
        <v>193</v>
      </c>
      <c r="AW1971" s="14" t="s">
        <v>30</v>
      </c>
      <c r="AX1971" s="14" t="s">
        <v>80</v>
      </c>
      <c r="AY1971" s="169" t="s">
        <v>187</v>
      </c>
    </row>
    <row r="1972" spans="2:65" s="1" customFormat="1" ht="24.2" customHeight="1">
      <c r="B1972" s="32"/>
      <c r="C1972" s="137" t="s">
        <v>2039</v>
      </c>
      <c r="D1972" s="137" t="s">
        <v>189</v>
      </c>
      <c r="E1972" s="138" t="s">
        <v>2040</v>
      </c>
      <c r="F1972" s="139" t="s">
        <v>2041</v>
      </c>
      <c r="G1972" s="140" t="s">
        <v>1369</v>
      </c>
      <c r="H1972" s="141">
        <v>630.65</v>
      </c>
      <c r="I1972" s="142"/>
      <c r="J1972" s="143">
        <f>ROUND(I1972*H1972,2)</f>
        <v>0</v>
      </c>
      <c r="K1972" s="144"/>
      <c r="L1972" s="32"/>
      <c r="M1972" s="145" t="s">
        <v>1</v>
      </c>
      <c r="N1972" s="146" t="s">
        <v>39</v>
      </c>
      <c r="P1972" s="147">
        <f>O1972*H1972</f>
        <v>0</v>
      </c>
      <c r="Q1972" s="147">
        <v>0</v>
      </c>
      <c r="R1972" s="147">
        <f>Q1972*H1972</f>
        <v>0</v>
      </c>
      <c r="S1972" s="147">
        <v>0</v>
      </c>
      <c r="T1972" s="148">
        <f>S1972*H1972</f>
        <v>0</v>
      </c>
      <c r="AR1972" s="149" t="s">
        <v>287</v>
      </c>
      <c r="AT1972" s="149" t="s">
        <v>189</v>
      </c>
      <c r="AU1972" s="149" t="s">
        <v>84</v>
      </c>
      <c r="AY1972" s="17" t="s">
        <v>187</v>
      </c>
      <c r="BE1972" s="150">
        <f>IF(N1972="základní",J1972,0)</f>
        <v>0</v>
      </c>
      <c r="BF1972" s="150">
        <f>IF(N1972="snížená",J1972,0)</f>
        <v>0</v>
      </c>
      <c r="BG1972" s="150">
        <f>IF(N1972="zákl. přenesená",J1972,0)</f>
        <v>0</v>
      </c>
      <c r="BH1972" s="150">
        <f>IF(N1972="sníž. přenesená",J1972,0)</f>
        <v>0</v>
      </c>
      <c r="BI1972" s="150">
        <f>IF(N1972="nulová",J1972,0)</f>
        <v>0</v>
      </c>
      <c r="BJ1972" s="17" t="s">
        <v>84</v>
      </c>
      <c r="BK1972" s="150">
        <f>ROUND(I1972*H1972,2)</f>
        <v>0</v>
      </c>
      <c r="BL1972" s="17" t="s">
        <v>287</v>
      </c>
      <c r="BM1972" s="149" t="s">
        <v>3370</v>
      </c>
    </row>
    <row r="1973" spans="2:65" s="1" customFormat="1" ht="29.25">
      <c r="B1973" s="32"/>
      <c r="D1973" s="151" t="s">
        <v>195</v>
      </c>
      <c r="F1973" s="152" t="s">
        <v>2020</v>
      </c>
      <c r="I1973" s="153"/>
      <c r="L1973" s="32"/>
      <c r="M1973" s="154"/>
      <c r="T1973" s="56"/>
      <c r="AT1973" s="17" t="s">
        <v>195</v>
      </c>
      <c r="AU1973" s="17" t="s">
        <v>84</v>
      </c>
    </row>
    <row r="1974" spans="2:65" s="12" customFormat="1" ht="11.25">
      <c r="B1974" s="155"/>
      <c r="D1974" s="151" t="s">
        <v>197</v>
      </c>
      <c r="E1974" s="156" t="s">
        <v>1</v>
      </c>
      <c r="F1974" s="157" t="s">
        <v>238</v>
      </c>
      <c r="H1974" s="156" t="s">
        <v>1</v>
      </c>
      <c r="I1974" s="158"/>
      <c r="L1974" s="155"/>
      <c r="M1974" s="159"/>
      <c r="T1974" s="160"/>
      <c r="AT1974" s="156" t="s">
        <v>197</v>
      </c>
      <c r="AU1974" s="156" t="s">
        <v>84</v>
      </c>
      <c r="AV1974" s="12" t="s">
        <v>80</v>
      </c>
      <c r="AW1974" s="12" t="s">
        <v>30</v>
      </c>
      <c r="AX1974" s="12" t="s">
        <v>73</v>
      </c>
      <c r="AY1974" s="156" t="s">
        <v>187</v>
      </c>
    </row>
    <row r="1975" spans="2:65" s="12" customFormat="1" ht="11.25">
      <c r="B1975" s="155"/>
      <c r="D1975" s="151" t="s">
        <v>197</v>
      </c>
      <c r="E1975" s="156" t="s">
        <v>1</v>
      </c>
      <c r="F1975" s="157" t="s">
        <v>2043</v>
      </c>
      <c r="H1975" s="156" t="s">
        <v>1</v>
      </c>
      <c r="I1975" s="158"/>
      <c r="L1975" s="155"/>
      <c r="M1975" s="159"/>
      <c r="T1975" s="160"/>
      <c r="AT1975" s="156" t="s">
        <v>197</v>
      </c>
      <c r="AU1975" s="156" t="s">
        <v>84</v>
      </c>
      <c r="AV1975" s="12" t="s">
        <v>80</v>
      </c>
      <c r="AW1975" s="12" t="s">
        <v>30</v>
      </c>
      <c r="AX1975" s="12" t="s">
        <v>73</v>
      </c>
      <c r="AY1975" s="156" t="s">
        <v>187</v>
      </c>
    </row>
    <row r="1976" spans="2:65" s="13" customFormat="1" ht="11.25">
      <c r="B1976" s="161"/>
      <c r="D1976" s="151" t="s">
        <v>197</v>
      </c>
      <c r="E1976" s="162" t="s">
        <v>1</v>
      </c>
      <c r="F1976" s="163" t="s">
        <v>2044</v>
      </c>
      <c r="H1976" s="164">
        <v>630.65</v>
      </c>
      <c r="I1976" s="165"/>
      <c r="L1976" s="161"/>
      <c r="M1976" s="166"/>
      <c r="T1976" s="167"/>
      <c r="AT1976" s="162" t="s">
        <v>197</v>
      </c>
      <c r="AU1976" s="162" t="s">
        <v>84</v>
      </c>
      <c r="AV1976" s="13" t="s">
        <v>84</v>
      </c>
      <c r="AW1976" s="13" t="s">
        <v>30</v>
      </c>
      <c r="AX1976" s="13" t="s">
        <v>73</v>
      </c>
      <c r="AY1976" s="162" t="s">
        <v>187</v>
      </c>
    </row>
    <row r="1977" spans="2:65" s="14" customFormat="1" ht="11.25">
      <c r="B1977" s="168"/>
      <c r="D1977" s="151" t="s">
        <v>197</v>
      </c>
      <c r="E1977" s="169" t="s">
        <v>1</v>
      </c>
      <c r="F1977" s="170" t="s">
        <v>202</v>
      </c>
      <c r="H1977" s="171">
        <v>630.65</v>
      </c>
      <c r="I1977" s="172"/>
      <c r="L1977" s="168"/>
      <c r="M1977" s="173"/>
      <c r="T1977" s="174"/>
      <c r="AT1977" s="169" t="s">
        <v>197</v>
      </c>
      <c r="AU1977" s="169" t="s">
        <v>84</v>
      </c>
      <c r="AV1977" s="14" t="s">
        <v>193</v>
      </c>
      <c r="AW1977" s="14" t="s">
        <v>30</v>
      </c>
      <c r="AX1977" s="14" t="s">
        <v>80</v>
      </c>
      <c r="AY1977" s="169" t="s">
        <v>187</v>
      </c>
    </row>
    <row r="1978" spans="2:65" s="1" customFormat="1" ht="24.2" customHeight="1">
      <c r="B1978" s="32"/>
      <c r="C1978" s="175" t="s">
        <v>2045</v>
      </c>
      <c r="D1978" s="175" t="s">
        <v>338</v>
      </c>
      <c r="E1978" s="176" t="s">
        <v>2046</v>
      </c>
      <c r="F1978" s="177" t="s">
        <v>2047</v>
      </c>
      <c r="G1978" s="178" t="s">
        <v>1369</v>
      </c>
      <c r="H1978" s="179">
        <v>630.65</v>
      </c>
      <c r="I1978" s="180"/>
      <c r="J1978" s="181">
        <f>ROUND(I1978*H1978,2)</f>
        <v>0</v>
      </c>
      <c r="K1978" s="182"/>
      <c r="L1978" s="183"/>
      <c r="M1978" s="184" t="s">
        <v>1</v>
      </c>
      <c r="N1978" s="185" t="s">
        <v>39</v>
      </c>
      <c r="P1978" s="147">
        <f>O1978*H1978</f>
        <v>0</v>
      </c>
      <c r="Q1978" s="147">
        <v>0</v>
      </c>
      <c r="R1978" s="147">
        <f>Q1978*H1978</f>
        <v>0</v>
      </c>
      <c r="S1978" s="147">
        <v>0</v>
      </c>
      <c r="T1978" s="148">
        <f>S1978*H1978</f>
        <v>0</v>
      </c>
      <c r="AR1978" s="149" t="s">
        <v>388</v>
      </c>
      <c r="AT1978" s="149" t="s">
        <v>338</v>
      </c>
      <c r="AU1978" s="149" t="s">
        <v>84</v>
      </c>
      <c r="AY1978" s="17" t="s">
        <v>187</v>
      </c>
      <c r="BE1978" s="150">
        <f>IF(N1978="základní",J1978,0)</f>
        <v>0</v>
      </c>
      <c r="BF1978" s="150">
        <f>IF(N1978="snížená",J1978,0)</f>
        <v>0</v>
      </c>
      <c r="BG1978" s="150">
        <f>IF(N1978="zákl. přenesená",J1978,0)</f>
        <v>0</v>
      </c>
      <c r="BH1978" s="150">
        <f>IF(N1978="sníž. přenesená",J1978,0)</f>
        <v>0</v>
      </c>
      <c r="BI1978" s="150">
        <f>IF(N1978="nulová",J1978,0)</f>
        <v>0</v>
      </c>
      <c r="BJ1978" s="17" t="s">
        <v>84</v>
      </c>
      <c r="BK1978" s="150">
        <f>ROUND(I1978*H1978,2)</f>
        <v>0</v>
      </c>
      <c r="BL1978" s="17" t="s">
        <v>287</v>
      </c>
      <c r="BM1978" s="149" t="s">
        <v>3371</v>
      </c>
    </row>
    <row r="1979" spans="2:65" s="1" customFormat="1" ht="24.2" customHeight="1">
      <c r="B1979" s="32"/>
      <c r="C1979" s="175" t="s">
        <v>2049</v>
      </c>
      <c r="D1979" s="175" t="s">
        <v>338</v>
      </c>
      <c r="E1979" s="176" t="s">
        <v>2050</v>
      </c>
      <c r="F1979" s="177" t="s">
        <v>2051</v>
      </c>
      <c r="G1979" s="178" t="s">
        <v>406</v>
      </c>
      <c r="H1979" s="179">
        <v>16</v>
      </c>
      <c r="I1979" s="180"/>
      <c r="J1979" s="181">
        <f>ROUND(I1979*H1979,2)</f>
        <v>0</v>
      </c>
      <c r="K1979" s="182"/>
      <c r="L1979" s="183"/>
      <c r="M1979" s="184" t="s">
        <v>1</v>
      </c>
      <c r="N1979" s="185" t="s">
        <v>39</v>
      </c>
      <c r="P1979" s="147">
        <f>O1979*H1979</f>
        <v>0</v>
      </c>
      <c r="Q1979" s="147">
        <v>0</v>
      </c>
      <c r="R1979" s="147">
        <f>Q1979*H1979</f>
        <v>0</v>
      </c>
      <c r="S1979" s="147">
        <v>0</v>
      </c>
      <c r="T1979" s="148">
        <f>S1979*H1979</f>
        <v>0</v>
      </c>
      <c r="AR1979" s="149" t="s">
        <v>388</v>
      </c>
      <c r="AT1979" s="149" t="s">
        <v>338</v>
      </c>
      <c r="AU1979" s="149" t="s">
        <v>84</v>
      </c>
      <c r="AY1979" s="17" t="s">
        <v>187</v>
      </c>
      <c r="BE1979" s="150">
        <f>IF(N1979="základní",J1979,0)</f>
        <v>0</v>
      </c>
      <c r="BF1979" s="150">
        <f>IF(N1979="snížená",J1979,0)</f>
        <v>0</v>
      </c>
      <c r="BG1979" s="150">
        <f>IF(N1979="zákl. přenesená",J1979,0)</f>
        <v>0</v>
      </c>
      <c r="BH1979" s="150">
        <f>IF(N1979="sníž. přenesená",J1979,0)</f>
        <v>0</v>
      </c>
      <c r="BI1979" s="150">
        <f>IF(N1979="nulová",J1979,0)</f>
        <v>0</v>
      </c>
      <c r="BJ1979" s="17" t="s">
        <v>84</v>
      </c>
      <c r="BK1979" s="150">
        <f>ROUND(I1979*H1979,2)</f>
        <v>0</v>
      </c>
      <c r="BL1979" s="17" t="s">
        <v>287</v>
      </c>
      <c r="BM1979" s="149" t="s">
        <v>3372</v>
      </c>
    </row>
    <row r="1980" spans="2:65" s="1" customFormat="1" ht="24.2" customHeight="1">
      <c r="B1980" s="32"/>
      <c r="C1980" s="175" t="s">
        <v>2053</v>
      </c>
      <c r="D1980" s="175" t="s">
        <v>338</v>
      </c>
      <c r="E1980" s="176" t="s">
        <v>2054</v>
      </c>
      <c r="F1980" s="177" t="s">
        <v>2055</v>
      </c>
      <c r="G1980" s="178" t="s">
        <v>406</v>
      </c>
      <c r="H1980" s="179">
        <v>80</v>
      </c>
      <c r="I1980" s="180"/>
      <c r="J1980" s="181">
        <f>ROUND(I1980*H1980,2)</f>
        <v>0</v>
      </c>
      <c r="K1980" s="182"/>
      <c r="L1980" s="183"/>
      <c r="M1980" s="184" t="s">
        <v>1</v>
      </c>
      <c r="N1980" s="185" t="s">
        <v>39</v>
      </c>
      <c r="P1980" s="147">
        <f>O1980*H1980</f>
        <v>0</v>
      </c>
      <c r="Q1980" s="147">
        <v>0</v>
      </c>
      <c r="R1980" s="147">
        <f>Q1980*H1980</f>
        <v>0</v>
      </c>
      <c r="S1980" s="147">
        <v>0</v>
      </c>
      <c r="T1980" s="148">
        <f>S1980*H1980</f>
        <v>0</v>
      </c>
      <c r="AR1980" s="149" t="s">
        <v>388</v>
      </c>
      <c r="AT1980" s="149" t="s">
        <v>338</v>
      </c>
      <c r="AU1980" s="149" t="s">
        <v>84</v>
      </c>
      <c r="AY1980" s="17" t="s">
        <v>187</v>
      </c>
      <c r="BE1980" s="150">
        <f>IF(N1980="základní",J1980,0)</f>
        <v>0</v>
      </c>
      <c r="BF1980" s="150">
        <f>IF(N1980="snížená",J1980,0)</f>
        <v>0</v>
      </c>
      <c r="BG1980" s="150">
        <f>IF(N1980="zákl. přenesená",J1980,0)</f>
        <v>0</v>
      </c>
      <c r="BH1980" s="150">
        <f>IF(N1980="sníž. přenesená",J1980,0)</f>
        <v>0</v>
      </c>
      <c r="BI1980" s="150">
        <f>IF(N1980="nulová",J1980,0)</f>
        <v>0</v>
      </c>
      <c r="BJ1980" s="17" t="s">
        <v>84</v>
      </c>
      <c r="BK1980" s="150">
        <f>ROUND(I1980*H1980,2)</f>
        <v>0</v>
      </c>
      <c r="BL1980" s="17" t="s">
        <v>287</v>
      </c>
      <c r="BM1980" s="149" t="s">
        <v>3373</v>
      </c>
    </row>
    <row r="1981" spans="2:65" s="1" customFormat="1" ht="49.15" customHeight="1">
      <c r="B1981" s="32"/>
      <c r="C1981" s="137" t="s">
        <v>2057</v>
      </c>
      <c r="D1981" s="137" t="s">
        <v>189</v>
      </c>
      <c r="E1981" s="138" t="s">
        <v>2058</v>
      </c>
      <c r="F1981" s="139" t="s">
        <v>2059</v>
      </c>
      <c r="G1981" s="140" t="s">
        <v>406</v>
      </c>
      <c r="H1981" s="141">
        <v>2</v>
      </c>
      <c r="I1981" s="142"/>
      <c r="J1981" s="143">
        <f>ROUND(I1981*H1981,2)</f>
        <v>0</v>
      </c>
      <c r="K1981" s="144"/>
      <c r="L1981" s="32"/>
      <c r="M1981" s="145" t="s">
        <v>1</v>
      </c>
      <c r="N1981" s="146" t="s">
        <v>39</v>
      </c>
      <c r="P1981" s="147">
        <f>O1981*H1981</f>
        <v>0</v>
      </c>
      <c r="Q1981" s="147">
        <v>0</v>
      </c>
      <c r="R1981" s="147">
        <f>Q1981*H1981</f>
        <v>0</v>
      </c>
      <c r="S1981" s="147">
        <v>0</v>
      </c>
      <c r="T1981" s="148">
        <f>S1981*H1981</f>
        <v>0</v>
      </c>
      <c r="AR1981" s="149" t="s">
        <v>287</v>
      </c>
      <c r="AT1981" s="149" t="s">
        <v>189</v>
      </c>
      <c r="AU1981" s="149" t="s">
        <v>84</v>
      </c>
      <c r="AY1981" s="17" t="s">
        <v>187</v>
      </c>
      <c r="BE1981" s="150">
        <f>IF(N1981="základní",J1981,0)</f>
        <v>0</v>
      </c>
      <c r="BF1981" s="150">
        <f>IF(N1981="snížená",J1981,0)</f>
        <v>0</v>
      </c>
      <c r="BG1981" s="150">
        <f>IF(N1981="zákl. přenesená",J1981,0)</f>
        <v>0</v>
      </c>
      <c r="BH1981" s="150">
        <f>IF(N1981="sníž. přenesená",J1981,0)</f>
        <v>0</v>
      </c>
      <c r="BI1981" s="150">
        <f>IF(N1981="nulová",J1981,0)</f>
        <v>0</v>
      </c>
      <c r="BJ1981" s="17" t="s">
        <v>84</v>
      </c>
      <c r="BK1981" s="150">
        <f>ROUND(I1981*H1981,2)</f>
        <v>0</v>
      </c>
      <c r="BL1981" s="17" t="s">
        <v>287</v>
      </c>
      <c r="BM1981" s="149" t="s">
        <v>3374</v>
      </c>
    </row>
    <row r="1982" spans="2:65" s="1" customFormat="1" ht="49.15" customHeight="1">
      <c r="B1982" s="32"/>
      <c r="C1982" s="137" t="s">
        <v>2061</v>
      </c>
      <c r="D1982" s="137" t="s">
        <v>189</v>
      </c>
      <c r="E1982" s="138" t="s">
        <v>2062</v>
      </c>
      <c r="F1982" s="139" t="s">
        <v>2063</v>
      </c>
      <c r="G1982" s="140" t="s">
        <v>217</v>
      </c>
      <c r="H1982" s="141">
        <v>2.7370000000000001</v>
      </c>
      <c r="I1982" s="142"/>
      <c r="J1982" s="143">
        <f>ROUND(I1982*H1982,2)</f>
        <v>0</v>
      </c>
      <c r="K1982" s="144"/>
      <c r="L1982" s="32"/>
      <c r="M1982" s="145" t="s">
        <v>1</v>
      </c>
      <c r="N1982" s="146" t="s">
        <v>39</v>
      </c>
      <c r="P1982" s="147">
        <f>O1982*H1982</f>
        <v>0</v>
      </c>
      <c r="Q1982" s="147">
        <v>0</v>
      </c>
      <c r="R1982" s="147">
        <f>Q1982*H1982</f>
        <v>0</v>
      </c>
      <c r="S1982" s="147">
        <v>0</v>
      </c>
      <c r="T1982" s="148">
        <f>S1982*H1982</f>
        <v>0</v>
      </c>
      <c r="AR1982" s="149" t="s">
        <v>287</v>
      </c>
      <c r="AT1982" s="149" t="s">
        <v>189</v>
      </c>
      <c r="AU1982" s="149" t="s">
        <v>84</v>
      </c>
      <c r="AY1982" s="17" t="s">
        <v>187</v>
      </c>
      <c r="BE1982" s="150">
        <f>IF(N1982="základní",J1982,0)</f>
        <v>0</v>
      </c>
      <c r="BF1982" s="150">
        <f>IF(N1982="snížená",J1982,0)</f>
        <v>0</v>
      </c>
      <c r="BG1982" s="150">
        <f>IF(N1982="zákl. přenesená",J1982,0)</f>
        <v>0</v>
      </c>
      <c r="BH1982" s="150">
        <f>IF(N1982="sníž. přenesená",J1982,0)</f>
        <v>0</v>
      </c>
      <c r="BI1982" s="150">
        <f>IF(N1982="nulová",J1982,0)</f>
        <v>0</v>
      </c>
      <c r="BJ1982" s="17" t="s">
        <v>84</v>
      </c>
      <c r="BK1982" s="150">
        <f>ROUND(I1982*H1982,2)</f>
        <v>0</v>
      </c>
      <c r="BL1982" s="17" t="s">
        <v>287</v>
      </c>
      <c r="BM1982" s="149" t="s">
        <v>3375</v>
      </c>
    </row>
    <row r="1983" spans="2:65" s="1" customFormat="1" ht="117">
      <c r="B1983" s="32"/>
      <c r="D1983" s="151" t="s">
        <v>195</v>
      </c>
      <c r="F1983" s="152" t="s">
        <v>2065</v>
      </c>
      <c r="I1983" s="153"/>
      <c r="L1983" s="32"/>
      <c r="M1983" s="154"/>
      <c r="T1983" s="56"/>
      <c r="AT1983" s="17" t="s">
        <v>195</v>
      </c>
      <c r="AU1983" s="17" t="s">
        <v>84</v>
      </c>
    </row>
    <row r="1984" spans="2:65" s="11" customFormat="1" ht="22.9" customHeight="1">
      <c r="B1984" s="125"/>
      <c r="D1984" s="126" t="s">
        <v>72</v>
      </c>
      <c r="E1984" s="135" t="s">
        <v>2066</v>
      </c>
      <c r="F1984" s="135" t="s">
        <v>2067</v>
      </c>
      <c r="I1984" s="128"/>
      <c r="J1984" s="136">
        <f>BK1984</f>
        <v>0</v>
      </c>
      <c r="L1984" s="125"/>
      <c r="M1984" s="130"/>
      <c r="P1984" s="131">
        <f>SUM(P1985:P2120)</f>
        <v>0</v>
      </c>
      <c r="R1984" s="131">
        <f>SUM(R1985:R2120)</f>
        <v>0</v>
      </c>
      <c r="T1984" s="132">
        <f>SUM(T1985:T2120)</f>
        <v>0</v>
      </c>
      <c r="AR1984" s="126" t="s">
        <v>84</v>
      </c>
      <c r="AT1984" s="133" t="s">
        <v>72</v>
      </c>
      <c r="AU1984" s="133" t="s">
        <v>80</v>
      </c>
      <c r="AY1984" s="126" t="s">
        <v>187</v>
      </c>
      <c r="BK1984" s="134">
        <f>SUM(BK1985:BK2120)</f>
        <v>0</v>
      </c>
    </row>
    <row r="1985" spans="2:65" s="1" customFormat="1" ht="24.2" customHeight="1">
      <c r="B1985" s="32"/>
      <c r="C1985" s="137" t="s">
        <v>2068</v>
      </c>
      <c r="D1985" s="137" t="s">
        <v>189</v>
      </c>
      <c r="E1985" s="138" t="s">
        <v>2069</v>
      </c>
      <c r="F1985" s="139" t="s">
        <v>2070</v>
      </c>
      <c r="G1985" s="140" t="s">
        <v>245</v>
      </c>
      <c r="H1985" s="141">
        <v>42.13</v>
      </c>
      <c r="I1985" s="142"/>
      <c r="J1985" s="143">
        <f>ROUND(I1985*H1985,2)</f>
        <v>0</v>
      </c>
      <c r="K1985" s="144"/>
      <c r="L1985" s="32"/>
      <c r="M1985" s="145" t="s">
        <v>1</v>
      </c>
      <c r="N1985" s="146" t="s">
        <v>39</v>
      </c>
      <c r="P1985" s="147">
        <f>O1985*H1985</f>
        <v>0</v>
      </c>
      <c r="Q1985" s="147">
        <v>0</v>
      </c>
      <c r="R1985" s="147">
        <f>Q1985*H1985</f>
        <v>0</v>
      </c>
      <c r="S1985" s="147">
        <v>0</v>
      </c>
      <c r="T1985" s="148">
        <f>S1985*H1985</f>
        <v>0</v>
      </c>
      <c r="AR1985" s="149" t="s">
        <v>287</v>
      </c>
      <c r="AT1985" s="149" t="s">
        <v>189</v>
      </c>
      <c r="AU1985" s="149" t="s">
        <v>84</v>
      </c>
      <c r="AY1985" s="17" t="s">
        <v>187</v>
      </c>
      <c r="BE1985" s="150">
        <f>IF(N1985="základní",J1985,0)</f>
        <v>0</v>
      </c>
      <c r="BF1985" s="150">
        <f>IF(N1985="snížená",J1985,0)</f>
        <v>0</v>
      </c>
      <c r="BG1985" s="150">
        <f>IF(N1985="zákl. přenesená",J1985,0)</f>
        <v>0</v>
      </c>
      <c r="BH1985" s="150">
        <f>IF(N1985="sníž. přenesená",J1985,0)</f>
        <v>0</v>
      </c>
      <c r="BI1985" s="150">
        <f>IF(N1985="nulová",J1985,0)</f>
        <v>0</v>
      </c>
      <c r="BJ1985" s="17" t="s">
        <v>84</v>
      </c>
      <c r="BK1985" s="150">
        <f>ROUND(I1985*H1985,2)</f>
        <v>0</v>
      </c>
      <c r="BL1985" s="17" t="s">
        <v>287</v>
      </c>
      <c r="BM1985" s="149" t="s">
        <v>3376</v>
      </c>
    </row>
    <row r="1986" spans="2:65" s="1" customFormat="1" ht="58.5">
      <c r="B1986" s="32"/>
      <c r="D1986" s="151" t="s">
        <v>195</v>
      </c>
      <c r="F1986" s="152" t="s">
        <v>2072</v>
      </c>
      <c r="I1986" s="153"/>
      <c r="L1986" s="32"/>
      <c r="M1986" s="154"/>
      <c r="T1986" s="56"/>
      <c r="AT1986" s="17" t="s">
        <v>195</v>
      </c>
      <c r="AU1986" s="17" t="s">
        <v>84</v>
      </c>
    </row>
    <row r="1987" spans="2:65" s="1" customFormat="1" ht="24.2" customHeight="1">
      <c r="B1987" s="32"/>
      <c r="C1987" s="137" t="s">
        <v>2073</v>
      </c>
      <c r="D1987" s="137" t="s">
        <v>189</v>
      </c>
      <c r="E1987" s="138" t="s">
        <v>2074</v>
      </c>
      <c r="F1987" s="139" t="s">
        <v>2075</v>
      </c>
      <c r="G1987" s="140" t="s">
        <v>245</v>
      </c>
      <c r="H1987" s="141">
        <v>48.255000000000003</v>
      </c>
      <c r="I1987" s="142"/>
      <c r="J1987" s="143">
        <f>ROUND(I1987*H1987,2)</f>
        <v>0</v>
      </c>
      <c r="K1987" s="144"/>
      <c r="L1987" s="32"/>
      <c r="M1987" s="145" t="s">
        <v>1</v>
      </c>
      <c r="N1987" s="146" t="s">
        <v>39</v>
      </c>
      <c r="P1987" s="147">
        <f>O1987*H1987</f>
        <v>0</v>
      </c>
      <c r="Q1987" s="147">
        <v>0</v>
      </c>
      <c r="R1987" s="147">
        <f>Q1987*H1987</f>
        <v>0</v>
      </c>
      <c r="S1987" s="147">
        <v>0</v>
      </c>
      <c r="T1987" s="148">
        <f>S1987*H1987</f>
        <v>0</v>
      </c>
      <c r="AR1987" s="149" t="s">
        <v>287</v>
      </c>
      <c r="AT1987" s="149" t="s">
        <v>189</v>
      </c>
      <c r="AU1987" s="149" t="s">
        <v>84</v>
      </c>
      <c r="AY1987" s="17" t="s">
        <v>187</v>
      </c>
      <c r="BE1987" s="150">
        <f>IF(N1987="základní",J1987,0)</f>
        <v>0</v>
      </c>
      <c r="BF1987" s="150">
        <f>IF(N1987="snížená",J1987,0)</f>
        <v>0</v>
      </c>
      <c r="BG1987" s="150">
        <f>IF(N1987="zákl. přenesená",J1987,0)</f>
        <v>0</v>
      </c>
      <c r="BH1987" s="150">
        <f>IF(N1987="sníž. přenesená",J1987,0)</f>
        <v>0</v>
      </c>
      <c r="BI1987" s="150">
        <f>IF(N1987="nulová",J1987,0)</f>
        <v>0</v>
      </c>
      <c r="BJ1987" s="17" t="s">
        <v>84</v>
      </c>
      <c r="BK1987" s="150">
        <f>ROUND(I1987*H1987,2)</f>
        <v>0</v>
      </c>
      <c r="BL1987" s="17" t="s">
        <v>287</v>
      </c>
      <c r="BM1987" s="149" t="s">
        <v>3377</v>
      </c>
    </row>
    <row r="1988" spans="2:65" s="1" customFormat="1" ht="58.5">
      <c r="B1988" s="32"/>
      <c r="D1988" s="151" t="s">
        <v>195</v>
      </c>
      <c r="F1988" s="152" t="s">
        <v>2072</v>
      </c>
      <c r="I1988" s="153"/>
      <c r="L1988" s="32"/>
      <c r="M1988" s="154"/>
      <c r="T1988" s="56"/>
      <c r="AT1988" s="17" t="s">
        <v>195</v>
      </c>
      <c r="AU1988" s="17" t="s">
        <v>84</v>
      </c>
    </row>
    <row r="1989" spans="2:65" s="1" customFormat="1" ht="37.9" customHeight="1">
      <c r="B1989" s="32"/>
      <c r="C1989" s="137" t="s">
        <v>2077</v>
      </c>
      <c r="D1989" s="137" t="s">
        <v>189</v>
      </c>
      <c r="E1989" s="138" t="s">
        <v>2078</v>
      </c>
      <c r="F1989" s="139" t="s">
        <v>2079</v>
      </c>
      <c r="G1989" s="140" t="s">
        <v>245</v>
      </c>
      <c r="H1989" s="141">
        <v>9</v>
      </c>
      <c r="I1989" s="142"/>
      <c r="J1989" s="143">
        <f>ROUND(I1989*H1989,2)</f>
        <v>0</v>
      </c>
      <c r="K1989" s="144"/>
      <c r="L1989" s="32"/>
      <c r="M1989" s="145" t="s">
        <v>1</v>
      </c>
      <c r="N1989" s="146" t="s">
        <v>39</v>
      </c>
      <c r="P1989" s="147">
        <f>O1989*H1989</f>
        <v>0</v>
      </c>
      <c r="Q1989" s="147">
        <v>0</v>
      </c>
      <c r="R1989" s="147">
        <f>Q1989*H1989</f>
        <v>0</v>
      </c>
      <c r="S1989" s="147">
        <v>0</v>
      </c>
      <c r="T1989" s="148">
        <f>S1989*H1989</f>
        <v>0</v>
      </c>
      <c r="AR1989" s="149" t="s">
        <v>287</v>
      </c>
      <c r="AT1989" s="149" t="s">
        <v>189</v>
      </c>
      <c r="AU1989" s="149" t="s">
        <v>84</v>
      </c>
      <c r="AY1989" s="17" t="s">
        <v>187</v>
      </c>
      <c r="BE1989" s="150">
        <f>IF(N1989="základní",J1989,0)</f>
        <v>0</v>
      </c>
      <c r="BF1989" s="150">
        <f>IF(N1989="snížená",J1989,0)</f>
        <v>0</v>
      </c>
      <c r="BG1989" s="150">
        <f>IF(N1989="zákl. přenesená",J1989,0)</f>
        <v>0</v>
      </c>
      <c r="BH1989" s="150">
        <f>IF(N1989="sníž. přenesená",J1989,0)</f>
        <v>0</v>
      </c>
      <c r="BI1989" s="150">
        <f>IF(N1989="nulová",J1989,0)</f>
        <v>0</v>
      </c>
      <c r="BJ1989" s="17" t="s">
        <v>84</v>
      </c>
      <c r="BK1989" s="150">
        <f>ROUND(I1989*H1989,2)</f>
        <v>0</v>
      </c>
      <c r="BL1989" s="17" t="s">
        <v>287</v>
      </c>
      <c r="BM1989" s="149" t="s">
        <v>3378</v>
      </c>
    </row>
    <row r="1990" spans="2:65" s="1" customFormat="1" ht="58.5">
      <c r="B1990" s="32"/>
      <c r="D1990" s="151" t="s">
        <v>195</v>
      </c>
      <c r="F1990" s="152" t="s">
        <v>2072</v>
      </c>
      <c r="I1990" s="153"/>
      <c r="L1990" s="32"/>
      <c r="M1990" s="154"/>
      <c r="T1990" s="56"/>
      <c r="AT1990" s="17" t="s">
        <v>195</v>
      </c>
      <c r="AU1990" s="17" t="s">
        <v>84</v>
      </c>
    </row>
    <row r="1991" spans="2:65" s="1" customFormat="1" ht="37.9" customHeight="1">
      <c r="B1991" s="32"/>
      <c r="C1991" s="137" t="s">
        <v>2081</v>
      </c>
      <c r="D1991" s="137" t="s">
        <v>189</v>
      </c>
      <c r="E1991" s="138" t="s">
        <v>2082</v>
      </c>
      <c r="F1991" s="139" t="s">
        <v>2083</v>
      </c>
      <c r="G1991" s="140" t="s">
        <v>245</v>
      </c>
      <c r="H1991" s="141">
        <v>5.0999999999999996</v>
      </c>
      <c r="I1991" s="142"/>
      <c r="J1991" s="143">
        <f>ROUND(I1991*H1991,2)</f>
        <v>0</v>
      </c>
      <c r="K1991" s="144"/>
      <c r="L1991" s="32"/>
      <c r="M1991" s="145" t="s">
        <v>1</v>
      </c>
      <c r="N1991" s="146" t="s">
        <v>39</v>
      </c>
      <c r="P1991" s="147">
        <f>O1991*H1991</f>
        <v>0</v>
      </c>
      <c r="Q1991" s="147">
        <v>0</v>
      </c>
      <c r="R1991" s="147">
        <f>Q1991*H1991</f>
        <v>0</v>
      </c>
      <c r="S1991" s="147">
        <v>0</v>
      </c>
      <c r="T1991" s="148">
        <f>S1991*H1991</f>
        <v>0</v>
      </c>
      <c r="AR1991" s="149" t="s">
        <v>287</v>
      </c>
      <c r="AT1991" s="149" t="s">
        <v>189</v>
      </c>
      <c r="AU1991" s="149" t="s">
        <v>84</v>
      </c>
      <c r="AY1991" s="17" t="s">
        <v>187</v>
      </c>
      <c r="BE1991" s="150">
        <f>IF(N1991="základní",J1991,0)</f>
        <v>0</v>
      </c>
      <c r="BF1991" s="150">
        <f>IF(N1991="snížená",J1991,0)</f>
        <v>0</v>
      </c>
      <c r="BG1991" s="150">
        <f>IF(N1991="zákl. přenesená",J1991,0)</f>
        <v>0</v>
      </c>
      <c r="BH1991" s="150">
        <f>IF(N1991="sníž. přenesená",J1991,0)</f>
        <v>0</v>
      </c>
      <c r="BI1991" s="150">
        <f>IF(N1991="nulová",J1991,0)</f>
        <v>0</v>
      </c>
      <c r="BJ1991" s="17" t="s">
        <v>84</v>
      </c>
      <c r="BK1991" s="150">
        <f>ROUND(I1991*H1991,2)</f>
        <v>0</v>
      </c>
      <c r="BL1991" s="17" t="s">
        <v>287</v>
      </c>
      <c r="BM1991" s="149" t="s">
        <v>3379</v>
      </c>
    </row>
    <row r="1992" spans="2:65" s="1" customFormat="1" ht="58.5">
      <c r="B1992" s="32"/>
      <c r="D1992" s="151" t="s">
        <v>195</v>
      </c>
      <c r="F1992" s="152" t="s">
        <v>2072</v>
      </c>
      <c r="I1992" s="153"/>
      <c r="L1992" s="32"/>
      <c r="M1992" s="154"/>
      <c r="T1992" s="56"/>
      <c r="AT1992" s="17" t="s">
        <v>195</v>
      </c>
      <c r="AU1992" s="17" t="s">
        <v>84</v>
      </c>
    </row>
    <row r="1993" spans="2:65" s="1" customFormat="1" ht="37.9" customHeight="1">
      <c r="B1993" s="32"/>
      <c r="C1993" s="137" t="s">
        <v>2085</v>
      </c>
      <c r="D1993" s="137" t="s">
        <v>189</v>
      </c>
      <c r="E1993" s="138" t="s">
        <v>2086</v>
      </c>
      <c r="F1993" s="139" t="s">
        <v>2087</v>
      </c>
      <c r="G1993" s="140" t="s">
        <v>245</v>
      </c>
      <c r="H1993" s="141">
        <v>24.82</v>
      </c>
      <c r="I1993" s="142"/>
      <c r="J1993" s="143">
        <f>ROUND(I1993*H1993,2)</f>
        <v>0</v>
      </c>
      <c r="K1993" s="144"/>
      <c r="L1993" s="32"/>
      <c r="M1993" s="145" t="s">
        <v>1</v>
      </c>
      <c r="N1993" s="146" t="s">
        <v>39</v>
      </c>
      <c r="P1993" s="147">
        <f>O1993*H1993</f>
        <v>0</v>
      </c>
      <c r="Q1993" s="147">
        <v>0</v>
      </c>
      <c r="R1993" s="147">
        <f>Q1993*H1993</f>
        <v>0</v>
      </c>
      <c r="S1993" s="147">
        <v>0</v>
      </c>
      <c r="T1993" s="148">
        <f>S1993*H1993</f>
        <v>0</v>
      </c>
      <c r="AR1993" s="149" t="s">
        <v>287</v>
      </c>
      <c r="AT1993" s="149" t="s">
        <v>189</v>
      </c>
      <c r="AU1993" s="149" t="s">
        <v>84</v>
      </c>
      <c r="AY1993" s="17" t="s">
        <v>187</v>
      </c>
      <c r="BE1993" s="150">
        <f>IF(N1993="základní",J1993,0)</f>
        <v>0</v>
      </c>
      <c r="BF1993" s="150">
        <f>IF(N1993="snížená",J1993,0)</f>
        <v>0</v>
      </c>
      <c r="BG1993" s="150">
        <f>IF(N1993="zákl. přenesená",J1993,0)</f>
        <v>0</v>
      </c>
      <c r="BH1993" s="150">
        <f>IF(N1993="sníž. přenesená",J1993,0)</f>
        <v>0</v>
      </c>
      <c r="BI1993" s="150">
        <f>IF(N1993="nulová",J1993,0)</f>
        <v>0</v>
      </c>
      <c r="BJ1993" s="17" t="s">
        <v>84</v>
      </c>
      <c r="BK1993" s="150">
        <f>ROUND(I1993*H1993,2)</f>
        <v>0</v>
      </c>
      <c r="BL1993" s="17" t="s">
        <v>287</v>
      </c>
      <c r="BM1993" s="149" t="s">
        <v>3380</v>
      </c>
    </row>
    <row r="1994" spans="2:65" s="1" customFormat="1" ht="58.5">
      <c r="B1994" s="32"/>
      <c r="D1994" s="151" t="s">
        <v>195</v>
      </c>
      <c r="F1994" s="152" t="s">
        <v>2072</v>
      </c>
      <c r="I1994" s="153"/>
      <c r="L1994" s="32"/>
      <c r="M1994" s="154"/>
      <c r="T1994" s="56"/>
      <c r="AT1994" s="17" t="s">
        <v>195</v>
      </c>
      <c r="AU1994" s="17" t="s">
        <v>84</v>
      </c>
    </row>
    <row r="1995" spans="2:65" s="1" customFormat="1" ht="37.9" customHeight="1">
      <c r="B1995" s="32"/>
      <c r="C1995" s="137" t="s">
        <v>2089</v>
      </c>
      <c r="D1995" s="137" t="s">
        <v>189</v>
      </c>
      <c r="E1995" s="138" t="s">
        <v>2090</v>
      </c>
      <c r="F1995" s="139" t="s">
        <v>2091</v>
      </c>
      <c r="G1995" s="140" t="s">
        <v>397</v>
      </c>
      <c r="H1995" s="141">
        <v>9.6</v>
      </c>
      <c r="I1995" s="142"/>
      <c r="J1995" s="143">
        <f>ROUND(I1995*H1995,2)</f>
        <v>0</v>
      </c>
      <c r="K1995" s="144"/>
      <c r="L1995" s="32"/>
      <c r="M1995" s="145" t="s">
        <v>1</v>
      </c>
      <c r="N1995" s="146" t="s">
        <v>39</v>
      </c>
      <c r="P1995" s="147">
        <f>O1995*H1995</f>
        <v>0</v>
      </c>
      <c r="Q1995" s="147">
        <v>0</v>
      </c>
      <c r="R1995" s="147">
        <f>Q1995*H1995</f>
        <v>0</v>
      </c>
      <c r="S1995" s="147">
        <v>0</v>
      </c>
      <c r="T1995" s="148">
        <f>S1995*H1995</f>
        <v>0</v>
      </c>
      <c r="AR1995" s="149" t="s">
        <v>287</v>
      </c>
      <c r="AT1995" s="149" t="s">
        <v>189</v>
      </c>
      <c r="AU1995" s="149" t="s">
        <v>84</v>
      </c>
      <c r="AY1995" s="17" t="s">
        <v>187</v>
      </c>
      <c r="BE1995" s="150">
        <f>IF(N1995="základní",J1995,0)</f>
        <v>0</v>
      </c>
      <c r="BF1995" s="150">
        <f>IF(N1995="snížená",J1995,0)</f>
        <v>0</v>
      </c>
      <c r="BG1995" s="150">
        <f>IF(N1995="zákl. přenesená",J1995,0)</f>
        <v>0</v>
      </c>
      <c r="BH1995" s="150">
        <f>IF(N1995="sníž. přenesená",J1995,0)</f>
        <v>0</v>
      </c>
      <c r="BI1995" s="150">
        <f>IF(N1995="nulová",J1995,0)</f>
        <v>0</v>
      </c>
      <c r="BJ1995" s="17" t="s">
        <v>84</v>
      </c>
      <c r="BK1995" s="150">
        <f>ROUND(I1995*H1995,2)</f>
        <v>0</v>
      </c>
      <c r="BL1995" s="17" t="s">
        <v>287</v>
      </c>
      <c r="BM1995" s="149" t="s">
        <v>3381</v>
      </c>
    </row>
    <row r="1996" spans="2:65" s="1" customFormat="1" ht="58.5">
      <c r="B1996" s="32"/>
      <c r="D1996" s="151" t="s">
        <v>195</v>
      </c>
      <c r="F1996" s="152" t="s">
        <v>2072</v>
      </c>
      <c r="I1996" s="153"/>
      <c r="L1996" s="32"/>
      <c r="M1996" s="154"/>
      <c r="T1996" s="56"/>
      <c r="AT1996" s="17" t="s">
        <v>195</v>
      </c>
      <c r="AU1996" s="17" t="s">
        <v>84</v>
      </c>
    </row>
    <row r="1997" spans="2:65" s="12" customFormat="1" ht="11.25">
      <c r="B1997" s="155"/>
      <c r="D1997" s="151" t="s">
        <v>197</v>
      </c>
      <c r="E1997" s="156" t="s">
        <v>1</v>
      </c>
      <c r="F1997" s="157" t="s">
        <v>207</v>
      </c>
      <c r="H1997" s="156" t="s">
        <v>1</v>
      </c>
      <c r="I1997" s="158"/>
      <c r="L1997" s="155"/>
      <c r="M1997" s="159"/>
      <c r="T1997" s="160"/>
      <c r="AT1997" s="156" t="s">
        <v>197</v>
      </c>
      <c r="AU1997" s="156" t="s">
        <v>84</v>
      </c>
      <c r="AV1997" s="12" t="s">
        <v>80</v>
      </c>
      <c r="AW1997" s="12" t="s">
        <v>30</v>
      </c>
      <c r="AX1997" s="12" t="s">
        <v>73</v>
      </c>
      <c r="AY1997" s="156" t="s">
        <v>187</v>
      </c>
    </row>
    <row r="1998" spans="2:65" s="12" customFormat="1" ht="11.25">
      <c r="B1998" s="155"/>
      <c r="D1998" s="151" t="s">
        <v>197</v>
      </c>
      <c r="E1998" s="156" t="s">
        <v>1</v>
      </c>
      <c r="F1998" s="157" t="s">
        <v>2093</v>
      </c>
      <c r="H1998" s="156" t="s">
        <v>1</v>
      </c>
      <c r="I1998" s="158"/>
      <c r="L1998" s="155"/>
      <c r="M1998" s="159"/>
      <c r="T1998" s="160"/>
      <c r="AT1998" s="156" t="s">
        <v>197</v>
      </c>
      <c r="AU1998" s="156" t="s">
        <v>84</v>
      </c>
      <c r="AV1998" s="12" t="s">
        <v>80</v>
      </c>
      <c r="AW1998" s="12" t="s">
        <v>30</v>
      </c>
      <c r="AX1998" s="12" t="s">
        <v>73</v>
      </c>
      <c r="AY1998" s="156" t="s">
        <v>187</v>
      </c>
    </row>
    <row r="1999" spans="2:65" s="13" customFormat="1" ht="11.25">
      <c r="B1999" s="161"/>
      <c r="D1999" s="151" t="s">
        <v>197</v>
      </c>
      <c r="E1999" s="162" t="s">
        <v>1</v>
      </c>
      <c r="F1999" s="163" t="s">
        <v>2094</v>
      </c>
      <c r="H1999" s="164">
        <v>9.6</v>
      </c>
      <c r="I1999" s="165"/>
      <c r="L1999" s="161"/>
      <c r="M1999" s="166"/>
      <c r="T1999" s="167"/>
      <c r="AT1999" s="162" t="s">
        <v>197</v>
      </c>
      <c r="AU1999" s="162" t="s">
        <v>84</v>
      </c>
      <c r="AV1999" s="13" t="s">
        <v>84</v>
      </c>
      <c r="AW1999" s="13" t="s">
        <v>30</v>
      </c>
      <c r="AX1999" s="13" t="s">
        <v>73</v>
      </c>
      <c r="AY1999" s="162" t="s">
        <v>187</v>
      </c>
    </row>
    <row r="2000" spans="2:65" s="14" customFormat="1" ht="11.25">
      <c r="B2000" s="168"/>
      <c r="D2000" s="151" t="s">
        <v>197</v>
      </c>
      <c r="E2000" s="169" t="s">
        <v>1</v>
      </c>
      <c r="F2000" s="170" t="s">
        <v>202</v>
      </c>
      <c r="H2000" s="171">
        <v>9.6</v>
      </c>
      <c r="I2000" s="172"/>
      <c r="L2000" s="168"/>
      <c r="M2000" s="173"/>
      <c r="T2000" s="174"/>
      <c r="AT2000" s="169" t="s">
        <v>197</v>
      </c>
      <c r="AU2000" s="169" t="s">
        <v>84</v>
      </c>
      <c r="AV2000" s="14" t="s">
        <v>193</v>
      </c>
      <c r="AW2000" s="14" t="s">
        <v>30</v>
      </c>
      <c r="AX2000" s="14" t="s">
        <v>80</v>
      </c>
      <c r="AY2000" s="169" t="s">
        <v>187</v>
      </c>
    </row>
    <row r="2001" spans="2:65" s="1" customFormat="1" ht="33" customHeight="1">
      <c r="B2001" s="32"/>
      <c r="C2001" s="175" t="s">
        <v>2095</v>
      </c>
      <c r="D2001" s="175" t="s">
        <v>338</v>
      </c>
      <c r="E2001" s="176" t="s">
        <v>2096</v>
      </c>
      <c r="F2001" s="177" t="s">
        <v>2097</v>
      </c>
      <c r="G2001" s="178" t="s">
        <v>397</v>
      </c>
      <c r="H2001" s="179">
        <v>9.6</v>
      </c>
      <c r="I2001" s="180"/>
      <c r="J2001" s="181">
        <f>ROUND(I2001*H2001,2)</f>
        <v>0</v>
      </c>
      <c r="K2001" s="182"/>
      <c r="L2001" s="183"/>
      <c r="M2001" s="184" t="s">
        <v>1</v>
      </c>
      <c r="N2001" s="185" t="s">
        <v>39</v>
      </c>
      <c r="P2001" s="147">
        <f>O2001*H2001</f>
        <v>0</v>
      </c>
      <c r="Q2001" s="147">
        <v>0</v>
      </c>
      <c r="R2001" s="147">
        <f>Q2001*H2001</f>
        <v>0</v>
      </c>
      <c r="S2001" s="147">
        <v>0</v>
      </c>
      <c r="T2001" s="148">
        <f>S2001*H2001</f>
        <v>0</v>
      </c>
      <c r="AR2001" s="149" t="s">
        <v>388</v>
      </c>
      <c r="AT2001" s="149" t="s">
        <v>338</v>
      </c>
      <c r="AU2001" s="149" t="s">
        <v>84</v>
      </c>
      <c r="AY2001" s="17" t="s">
        <v>187</v>
      </c>
      <c r="BE2001" s="150">
        <f>IF(N2001="základní",J2001,0)</f>
        <v>0</v>
      </c>
      <c r="BF2001" s="150">
        <f>IF(N2001="snížená",J2001,0)</f>
        <v>0</v>
      </c>
      <c r="BG2001" s="150">
        <f>IF(N2001="zákl. přenesená",J2001,0)</f>
        <v>0</v>
      </c>
      <c r="BH2001" s="150">
        <f>IF(N2001="sníž. přenesená",J2001,0)</f>
        <v>0</v>
      </c>
      <c r="BI2001" s="150">
        <f>IF(N2001="nulová",J2001,0)</f>
        <v>0</v>
      </c>
      <c r="BJ2001" s="17" t="s">
        <v>84</v>
      </c>
      <c r="BK2001" s="150">
        <f>ROUND(I2001*H2001,2)</f>
        <v>0</v>
      </c>
      <c r="BL2001" s="17" t="s">
        <v>287</v>
      </c>
      <c r="BM2001" s="149" t="s">
        <v>3382</v>
      </c>
    </row>
    <row r="2002" spans="2:65" s="1" customFormat="1" ht="37.9" customHeight="1">
      <c r="B2002" s="32"/>
      <c r="C2002" s="137" t="s">
        <v>2099</v>
      </c>
      <c r="D2002" s="137" t="s">
        <v>189</v>
      </c>
      <c r="E2002" s="138" t="s">
        <v>2100</v>
      </c>
      <c r="F2002" s="139" t="s">
        <v>2101</v>
      </c>
      <c r="G2002" s="140" t="s">
        <v>397</v>
      </c>
      <c r="H2002" s="141">
        <v>12.25</v>
      </c>
      <c r="I2002" s="142"/>
      <c r="J2002" s="143">
        <f>ROUND(I2002*H2002,2)</f>
        <v>0</v>
      </c>
      <c r="K2002" s="144"/>
      <c r="L2002" s="32"/>
      <c r="M2002" s="145" t="s">
        <v>1</v>
      </c>
      <c r="N2002" s="146" t="s">
        <v>39</v>
      </c>
      <c r="P2002" s="147">
        <f>O2002*H2002</f>
        <v>0</v>
      </c>
      <c r="Q2002" s="147">
        <v>0</v>
      </c>
      <c r="R2002" s="147">
        <f>Q2002*H2002</f>
        <v>0</v>
      </c>
      <c r="S2002" s="147">
        <v>0</v>
      </c>
      <c r="T2002" s="148">
        <f>S2002*H2002</f>
        <v>0</v>
      </c>
      <c r="AR2002" s="149" t="s">
        <v>287</v>
      </c>
      <c r="AT2002" s="149" t="s">
        <v>189</v>
      </c>
      <c r="AU2002" s="149" t="s">
        <v>84</v>
      </c>
      <c r="AY2002" s="17" t="s">
        <v>187</v>
      </c>
      <c r="BE2002" s="150">
        <f>IF(N2002="základní",J2002,0)</f>
        <v>0</v>
      </c>
      <c r="BF2002" s="150">
        <f>IF(N2002="snížená",J2002,0)</f>
        <v>0</v>
      </c>
      <c r="BG2002" s="150">
        <f>IF(N2002="zákl. přenesená",J2002,0)</f>
        <v>0</v>
      </c>
      <c r="BH2002" s="150">
        <f>IF(N2002="sníž. přenesená",J2002,0)</f>
        <v>0</v>
      </c>
      <c r="BI2002" s="150">
        <f>IF(N2002="nulová",J2002,0)</f>
        <v>0</v>
      </c>
      <c r="BJ2002" s="17" t="s">
        <v>84</v>
      </c>
      <c r="BK2002" s="150">
        <f>ROUND(I2002*H2002,2)</f>
        <v>0</v>
      </c>
      <c r="BL2002" s="17" t="s">
        <v>287</v>
      </c>
      <c r="BM2002" s="149" t="s">
        <v>3383</v>
      </c>
    </row>
    <row r="2003" spans="2:65" s="1" customFormat="1" ht="58.5">
      <c r="B2003" s="32"/>
      <c r="D2003" s="151" t="s">
        <v>195</v>
      </c>
      <c r="F2003" s="152" t="s">
        <v>2072</v>
      </c>
      <c r="I2003" s="153"/>
      <c r="L2003" s="32"/>
      <c r="M2003" s="154"/>
      <c r="T2003" s="56"/>
      <c r="AT2003" s="17" t="s">
        <v>195</v>
      </c>
      <c r="AU2003" s="17" t="s">
        <v>84</v>
      </c>
    </row>
    <row r="2004" spans="2:65" s="12" customFormat="1" ht="11.25">
      <c r="B2004" s="155"/>
      <c r="D2004" s="151" t="s">
        <v>197</v>
      </c>
      <c r="E2004" s="156" t="s">
        <v>1</v>
      </c>
      <c r="F2004" s="157" t="s">
        <v>207</v>
      </c>
      <c r="H2004" s="156" t="s">
        <v>1</v>
      </c>
      <c r="I2004" s="158"/>
      <c r="L2004" s="155"/>
      <c r="M2004" s="159"/>
      <c r="T2004" s="160"/>
      <c r="AT2004" s="156" t="s">
        <v>197</v>
      </c>
      <c r="AU2004" s="156" t="s">
        <v>84</v>
      </c>
      <c r="AV2004" s="12" t="s">
        <v>80</v>
      </c>
      <c r="AW2004" s="12" t="s">
        <v>30</v>
      </c>
      <c r="AX2004" s="12" t="s">
        <v>73</v>
      </c>
      <c r="AY2004" s="156" t="s">
        <v>187</v>
      </c>
    </row>
    <row r="2005" spans="2:65" s="13" customFormat="1" ht="11.25">
      <c r="B2005" s="161"/>
      <c r="D2005" s="151" t="s">
        <v>197</v>
      </c>
      <c r="E2005" s="162" t="s">
        <v>1</v>
      </c>
      <c r="F2005" s="163" t="s">
        <v>2103</v>
      </c>
      <c r="H2005" s="164">
        <v>12.25</v>
      </c>
      <c r="I2005" s="165"/>
      <c r="L2005" s="161"/>
      <c r="M2005" s="166"/>
      <c r="T2005" s="167"/>
      <c r="AT2005" s="162" t="s">
        <v>197</v>
      </c>
      <c r="AU2005" s="162" t="s">
        <v>84</v>
      </c>
      <c r="AV2005" s="13" t="s">
        <v>84</v>
      </c>
      <c r="AW2005" s="13" t="s">
        <v>30</v>
      </c>
      <c r="AX2005" s="13" t="s">
        <v>73</v>
      </c>
      <c r="AY2005" s="162" t="s">
        <v>187</v>
      </c>
    </row>
    <row r="2006" spans="2:65" s="14" customFormat="1" ht="11.25">
      <c r="B2006" s="168"/>
      <c r="D2006" s="151" t="s">
        <v>197</v>
      </c>
      <c r="E2006" s="169" t="s">
        <v>1</v>
      </c>
      <c r="F2006" s="170" t="s">
        <v>202</v>
      </c>
      <c r="H2006" s="171">
        <v>12.25</v>
      </c>
      <c r="I2006" s="172"/>
      <c r="L2006" s="168"/>
      <c r="M2006" s="173"/>
      <c r="T2006" s="174"/>
      <c r="AT2006" s="169" t="s">
        <v>197</v>
      </c>
      <c r="AU2006" s="169" t="s">
        <v>84</v>
      </c>
      <c r="AV2006" s="14" t="s">
        <v>193</v>
      </c>
      <c r="AW2006" s="14" t="s">
        <v>30</v>
      </c>
      <c r="AX2006" s="14" t="s">
        <v>80</v>
      </c>
      <c r="AY2006" s="169" t="s">
        <v>187</v>
      </c>
    </row>
    <row r="2007" spans="2:65" s="1" customFormat="1" ht="16.5" customHeight="1">
      <c r="B2007" s="32"/>
      <c r="C2007" s="175" t="s">
        <v>2104</v>
      </c>
      <c r="D2007" s="175" t="s">
        <v>338</v>
      </c>
      <c r="E2007" s="176" t="s">
        <v>2105</v>
      </c>
      <c r="F2007" s="177" t="s">
        <v>2106</v>
      </c>
      <c r="G2007" s="178" t="s">
        <v>397</v>
      </c>
      <c r="H2007" s="179">
        <v>13.475</v>
      </c>
      <c r="I2007" s="180"/>
      <c r="J2007" s="181">
        <f>ROUND(I2007*H2007,2)</f>
        <v>0</v>
      </c>
      <c r="K2007" s="182"/>
      <c r="L2007" s="183"/>
      <c r="M2007" s="184" t="s">
        <v>1</v>
      </c>
      <c r="N2007" s="185" t="s">
        <v>39</v>
      </c>
      <c r="P2007" s="147">
        <f>O2007*H2007</f>
        <v>0</v>
      </c>
      <c r="Q2007" s="147">
        <v>0</v>
      </c>
      <c r="R2007" s="147">
        <f>Q2007*H2007</f>
        <v>0</v>
      </c>
      <c r="S2007" s="147">
        <v>0</v>
      </c>
      <c r="T2007" s="148">
        <f>S2007*H2007</f>
        <v>0</v>
      </c>
      <c r="AR2007" s="149" t="s">
        <v>388</v>
      </c>
      <c r="AT2007" s="149" t="s">
        <v>338</v>
      </c>
      <c r="AU2007" s="149" t="s">
        <v>84</v>
      </c>
      <c r="AY2007" s="17" t="s">
        <v>187</v>
      </c>
      <c r="BE2007" s="150">
        <f>IF(N2007="základní",J2007,0)</f>
        <v>0</v>
      </c>
      <c r="BF2007" s="150">
        <f>IF(N2007="snížená",J2007,0)</f>
        <v>0</v>
      </c>
      <c r="BG2007" s="150">
        <f>IF(N2007="zákl. přenesená",J2007,0)</f>
        <v>0</v>
      </c>
      <c r="BH2007" s="150">
        <f>IF(N2007="sníž. přenesená",J2007,0)</f>
        <v>0</v>
      </c>
      <c r="BI2007" s="150">
        <f>IF(N2007="nulová",J2007,0)</f>
        <v>0</v>
      </c>
      <c r="BJ2007" s="17" t="s">
        <v>84</v>
      </c>
      <c r="BK2007" s="150">
        <f>ROUND(I2007*H2007,2)</f>
        <v>0</v>
      </c>
      <c r="BL2007" s="17" t="s">
        <v>287</v>
      </c>
      <c r="BM2007" s="149" t="s">
        <v>3384</v>
      </c>
    </row>
    <row r="2008" spans="2:65" s="13" customFormat="1" ht="11.25">
      <c r="B2008" s="161"/>
      <c r="D2008" s="151" t="s">
        <v>197</v>
      </c>
      <c r="E2008" s="162" t="s">
        <v>1</v>
      </c>
      <c r="F2008" s="163" t="s">
        <v>2108</v>
      </c>
      <c r="H2008" s="164">
        <v>13.475</v>
      </c>
      <c r="I2008" s="165"/>
      <c r="L2008" s="161"/>
      <c r="M2008" s="166"/>
      <c r="T2008" s="167"/>
      <c r="AT2008" s="162" t="s">
        <v>197</v>
      </c>
      <c r="AU2008" s="162" t="s">
        <v>84</v>
      </c>
      <c r="AV2008" s="13" t="s">
        <v>84</v>
      </c>
      <c r="AW2008" s="13" t="s">
        <v>30</v>
      </c>
      <c r="AX2008" s="13" t="s">
        <v>73</v>
      </c>
      <c r="AY2008" s="162" t="s">
        <v>187</v>
      </c>
    </row>
    <row r="2009" spans="2:65" s="14" customFormat="1" ht="11.25">
      <c r="B2009" s="168"/>
      <c r="D2009" s="151" t="s">
        <v>197</v>
      </c>
      <c r="E2009" s="169" t="s">
        <v>1</v>
      </c>
      <c r="F2009" s="170" t="s">
        <v>202</v>
      </c>
      <c r="H2009" s="171">
        <v>13.475</v>
      </c>
      <c r="I2009" s="172"/>
      <c r="L2009" s="168"/>
      <c r="M2009" s="173"/>
      <c r="T2009" s="174"/>
      <c r="AT2009" s="169" t="s">
        <v>197</v>
      </c>
      <c r="AU2009" s="169" t="s">
        <v>84</v>
      </c>
      <c r="AV2009" s="14" t="s">
        <v>193</v>
      </c>
      <c r="AW2009" s="14" t="s">
        <v>30</v>
      </c>
      <c r="AX2009" s="14" t="s">
        <v>80</v>
      </c>
      <c r="AY2009" s="169" t="s">
        <v>187</v>
      </c>
    </row>
    <row r="2010" spans="2:65" s="1" customFormat="1" ht="33" customHeight="1">
      <c r="B2010" s="32"/>
      <c r="C2010" s="137" t="s">
        <v>2109</v>
      </c>
      <c r="D2010" s="137" t="s">
        <v>189</v>
      </c>
      <c r="E2010" s="138" t="s">
        <v>2110</v>
      </c>
      <c r="F2010" s="139" t="s">
        <v>2111</v>
      </c>
      <c r="G2010" s="140" t="s">
        <v>397</v>
      </c>
      <c r="H2010" s="141">
        <v>20.86</v>
      </c>
      <c r="I2010" s="142"/>
      <c r="J2010" s="143">
        <f>ROUND(I2010*H2010,2)</f>
        <v>0</v>
      </c>
      <c r="K2010" s="144"/>
      <c r="L2010" s="32"/>
      <c r="M2010" s="145" t="s">
        <v>1</v>
      </c>
      <c r="N2010" s="146" t="s">
        <v>39</v>
      </c>
      <c r="P2010" s="147">
        <f>O2010*H2010</f>
        <v>0</v>
      </c>
      <c r="Q2010" s="147">
        <v>0</v>
      </c>
      <c r="R2010" s="147">
        <f>Q2010*H2010</f>
        <v>0</v>
      </c>
      <c r="S2010" s="147">
        <v>0</v>
      </c>
      <c r="T2010" s="148">
        <f>S2010*H2010</f>
        <v>0</v>
      </c>
      <c r="AR2010" s="149" t="s">
        <v>287</v>
      </c>
      <c r="AT2010" s="149" t="s">
        <v>189</v>
      </c>
      <c r="AU2010" s="149" t="s">
        <v>84</v>
      </c>
      <c r="AY2010" s="17" t="s">
        <v>187</v>
      </c>
      <c r="BE2010" s="150">
        <f>IF(N2010="základní",J2010,0)</f>
        <v>0</v>
      </c>
      <c r="BF2010" s="150">
        <f>IF(N2010="snížená",J2010,0)</f>
        <v>0</v>
      </c>
      <c r="BG2010" s="150">
        <f>IF(N2010="zákl. přenesená",J2010,0)</f>
        <v>0</v>
      </c>
      <c r="BH2010" s="150">
        <f>IF(N2010="sníž. přenesená",J2010,0)</f>
        <v>0</v>
      </c>
      <c r="BI2010" s="150">
        <f>IF(N2010="nulová",J2010,0)</f>
        <v>0</v>
      </c>
      <c r="BJ2010" s="17" t="s">
        <v>84</v>
      </c>
      <c r="BK2010" s="150">
        <f>ROUND(I2010*H2010,2)</f>
        <v>0</v>
      </c>
      <c r="BL2010" s="17" t="s">
        <v>287</v>
      </c>
      <c r="BM2010" s="149" t="s">
        <v>3385</v>
      </c>
    </row>
    <row r="2011" spans="2:65" s="1" customFormat="1" ht="58.5">
      <c r="B2011" s="32"/>
      <c r="D2011" s="151" t="s">
        <v>195</v>
      </c>
      <c r="F2011" s="152" t="s">
        <v>2072</v>
      </c>
      <c r="I2011" s="153"/>
      <c r="L2011" s="32"/>
      <c r="M2011" s="154"/>
      <c r="T2011" s="56"/>
      <c r="AT2011" s="17" t="s">
        <v>195</v>
      </c>
      <c r="AU2011" s="17" t="s">
        <v>84</v>
      </c>
    </row>
    <row r="2012" spans="2:65" s="12" customFormat="1" ht="11.25">
      <c r="B2012" s="155"/>
      <c r="D2012" s="151" t="s">
        <v>197</v>
      </c>
      <c r="E2012" s="156" t="s">
        <v>1</v>
      </c>
      <c r="F2012" s="157" t="s">
        <v>207</v>
      </c>
      <c r="H2012" s="156" t="s">
        <v>1</v>
      </c>
      <c r="I2012" s="158"/>
      <c r="L2012" s="155"/>
      <c r="M2012" s="159"/>
      <c r="T2012" s="160"/>
      <c r="AT2012" s="156" t="s">
        <v>197</v>
      </c>
      <c r="AU2012" s="156" t="s">
        <v>84</v>
      </c>
      <c r="AV2012" s="12" t="s">
        <v>80</v>
      </c>
      <c r="AW2012" s="12" t="s">
        <v>30</v>
      </c>
      <c r="AX2012" s="12" t="s">
        <v>73</v>
      </c>
      <c r="AY2012" s="156" t="s">
        <v>187</v>
      </c>
    </row>
    <row r="2013" spans="2:65" s="13" customFormat="1" ht="11.25">
      <c r="B2013" s="161"/>
      <c r="D2013" s="151" t="s">
        <v>197</v>
      </c>
      <c r="E2013" s="162" t="s">
        <v>1</v>
      </c>
      <c r="F2013" s="163" t="s">
        <v>2113</v>
      </c>
      <c r="H2013" s="164">
        <v>20.86</v>
      </c>
      <c r="I2013" s="165"/>
      <c r="L2013" s="161"/>
      <c r="M2013" s="166"/>
      <c r="T2013" s="167"/>
      <c r="AT2013" s="162" t="s">
        <v>197</v>
      </c>
      <c r="AU2013" s="162" t="s">
        <v>84</v>
      </c>
      <c r="AV2013" s="13" t="s">
        <v>84</v>
      </c>
      <c r="AW2013" s="13" t="s">
        <v>30</v>
      </c>
      <c r="AX2013" s="13" t="s">
        <v>73</v>
      </c>
      <c r="AY2013" s="162" t="s">
        <v>187</v>
      </c>
    </row>
    <row r="2014" spans="2:65" s="14" customFormat="1" ht="11.25">
      <c r="B2014" s="168"/>
      <c r="D2014" s="151" t="s">
        <v>197</v>
      </c>
      <c r="E2014" s="169" t="s">
        <v>1</v>
      </c>
      <c r="F2014" s="170" t="s">
        <v>202</v>
      </c>
      <c r="H2014" s="171">
        <v>20.86</v>
      </c>
      <c r="I2014" s="172"/>
      <c r="L2014" s="168"/>
      <c r="M2014" s="173"/>
      <c r="T2014" s="174"/>
      <c r="AT2014" s="169" t="s">
        <v>197</v>
      </c>
      <c r="AU2014" s="169" t="s">
        <v>84</v>
      </c>
      <c r="AV2014" s="14" t="s">
        <v>193</v>
      </c>
      <c r="AW2014" s="14" t="s">
        <v>30</v>
      </c>
      <c r="AX2014" s="14" t="s">
        <v>80</v>
      </c>
      <c r="AY2014" s="169" t="s">
        <v>187</v>
      </c>
    </row>
    <row r="2015" spans="2:65" s="1" customFormat="1" ht="24.2" customHeight="1">
      <c r="B2015" s="32"/>
      <c r="C2015" s="175" t="s">
        <v>2114</v>
      </c>
      <c r="D2015" s="175" t="s">
        <v>338</v>
      </c>
      <c r="E2015" s="176" t="s">
        <v>2115</v>
      </c>
      <c r="F2015" s="177" t="s">
        <v>2116</v>
      </c>
      <c r="G2015" s="178" t="s">
        <v>397</v>
      </c>
      <c r="H2015" s="179">
        <v>22.946000000000002</v>
      </c>
      <c r="I2015" s="180"/>
      <c r="J2015" s="181">
        <f>ROUND(I2015*H2015,2)</f>
        <v>0</v>
      </c>
      <c r="K2015" s="182"/>
      <c r="L2015" s="183"/>
      <c r="M2015" s="184" t="s">
        <v>1</v>
      </c>
      <c r="N2015" s="185" t="s">
        <v>39</v>
      </c>
      <c r="P2015" s="147">
        <f>O2015*H2015</f>
        <v>0</v>
      </c>
      <c r="Q2015" s="147">
        <v>0</v>
      </c>
      <c r="R2015" s="147">
        <f>Q2015*H2015</f>
        <v>0</v>
      </c>
      <c r="S2015" s="147">
        <v>0</v>
      </c>
      <c r="T2015" s="148">
        <f>S2015*H2015</f>
        <v>0</v>
      </c>
      <c r="AR2015" s="149" t="s">
        <v>388</v>
      </c>
      <c r="AT2015" s="149" t="s">
        <v>338</v>
      </c>
      <c r="AU2015" s="149" t="s">
        <v>84</v>
      </c>
      <c r="AY2015" s="17" t="s">
        <v>187</v>
      </c>
      <c r="BE2015" s="150">
        <f>IF(N2015="základní",J2015,0)</f>
        <v>0</v>
      </c>
      <c r="BF2015" s="150">
        <f>IF(N2015="snížená",J2015,0)</f>
        <v>0</v>
      </c>
      <c r="BG2015" s="150">
        <f>IF(N2015="zákl. přenesená",J2015,0)</f>
        <v>0</v>
      </c>
      <c r="BH2015" s="150">
        <f>IF(N2015="sníž. přenesená",J2015,0)</f>
        <v>0</v>
      </c>
      <c r="BI2015" s="150">
        <f>IF(N2015="nulová",J2015,0)</f>
        <v>0</v>
      </c>
      <c r="BJ2015" s="17" t="s">
        <v>84</v>
      </c>
      <c r="BK2015" s="150">
        <f>ROUND(I2015*H2015,2)</f>
        <v>0</v>
      </c>
      <c r="BL2015" s="17" t="s">
        <v>287</v>
      </c>
      <c r="BM2015" s="149" t="s">
        <v>3386</v>
      </c>
    </row>
    <row r="2016" spans="2:65" s="13" customFormat="1" ht="11.25">
      <c r="B2016" s="161"/>
      <c r="D2016" s="151" t="s">
        <v>197</v>
      </c>
      <c r="E2016" s="162" t="s">
        <v>1</v>
      </c>
      <c r="F2016" s="163" t="s">
        <v>2118</v>
      </c>
      <c r="H2016" s="164">
        <v>22.946000000000002</v>
      </c>
      <c r="I2016" s="165"/>
      <c r="L2016" s="161"/>
      <c r="M2016" s="166"/>
      <c r="T2016" s="167"/>
      <c r="AT2016" s="162" t="s">
        <v>197</v>
      </c>
      <c r="AU2016" s="162" t="s">
        <v>84</v>
      </c>
      <c r="AV2016" s="13" t="s">
        <v>84</v>
      </c>
      <c r="AW2016" s="13" t="s">
        <v>30</v>
      </c>
      <c r="AX2016" s="13" t="s">
        <v>73</v>
      </c>
      <c r="AY2016" s="162" t="s">
        <v>187</v>
      </c>
    </row>
    <row r="2017" spans="2:65" s="14" customFormat="1" ht="11.25">
      <c r="B2017" s="168"/>
      <c r="D2017" s="151" t="s">
        <v>197</v>
      </c>
      <c r="E2017" s="169" t="s">
        <v>1</v>
      </c>
      <c r="F2017" s="170" t="s">
        <v>202</v>
      </c>
      <c r="H2017" s="171">
        <v>22.946000000000002</v>
      </c>
      <c r="I2017" s="172"/>
      <c r="L2017" s="168"/>
      <c r="M2017" s="173"/>
      <c r="T2017" s="174"/>
      <c r="AT2017" s="169" t="s">
        <v>197</v>
      </c>
      <c r="AU2017" s="169" t="s">
        <v>84</v>
      </c>
      <c r="AV2017" s="14" t="s">
        <v>193</v>
      </c>
      <c r="AW2017" s="14" t="s">
        <v>30</v>
      </c>
      <c r="AX2017" s="14" t="s">
        <v>80</v>
      </c>
      <c r="AY2017" s="169" t="s">
        <v>187</v>
      </c>
    </row>
    <row r="2018" spans="2:65" s="1" customFormat="1" ht="44.25" customHeight="1">
      <c r="B2018" s="32"/>
      <c r="C2018" s="137" t="s">
        <v>2119</v>
      </c>
      <c r="D2018" s="137" t="s">
        <v>189</v>
      </c>
      <c r="E2018" s="138" t="s">
        <v>2120</v>
      </c>
      <c r="F2018" s="139" t="s">
        <v>2121</v>
      </c>
      <c r="G2018" s="140" t="s">
        <v>397</v>
      </c>
      <c r="H2018" s="141">
        <v>12.25</v>
      </c>
      <c r="I2018" s="142"/>
      <c r="J2018" s="143">
        <f>ROUND(I2018*H2018,2)</f>
        <v>0</v>
      </c>
      <c r="K2018" s="144"/>
      <c r="L2018" s="32"/>
      <c r="M2018" s="145" t="s">
        <v>1</v>
      </c>
      <c r="N2018" s="146" t="s">
        <v>39</v>
      </c>
      <c r="P2018" s="147">
        <f>O2018*H2018</f>
        <v>0</v>
      </c>
      <c r="Q2018" s="147">
        <v>0</v>
      </c>
      <c r="R2018" s="147">
        <f>Q2018*H2018</f>
        <v>0</v>
      </c>
      <c r="S2018" s="147">
        <v>0</v>
      </c>
      <c r="T2018" s="148">
        <f>S2018*H2018</f>
        <v>0</v>
      </c>
      <c r="AR2018" s="149" t="s">
        <v>287</v>
      </c>
      <c r="AT2018" s="149" t="s">
        <v>189</v>
      </c>
      <c r="AU2018" s="149" t="s">
        <v>84</v>
      </c>
      <c r="AY2018" s="17" t="s">
        <v>187</v>
      </c>
      <c r="BE2018" s="150">
        <f>IF(N2018="základní",J2018,0)</f>
        <v>0</v>
      </c>
      <c r="BF2018" s="150">
        <f>IF(N2018="snížená",J2018,0)</f>
        <v>0</v>
      </c>
      <c r="BG2018" s="150">
        <f>IF(N2018="zákl. přenesená",J2018,0)</f>
        <v>0</v>
      </c>
      <c r="BH2018" s="150">
        <f>IF(N2018="sníž. přenesená",J2018,0)</f>
        <v>0</v>
      </c>
      <c r="BI2018" s="150">
        <f>IF(N2018="nulová",J2018,0)</f>
        <v>0</v>
      </c>
      <c r="BJ2018" s="17" t="s">
        <v>84</v>
      </c>
      <c r="BK2018" s="150">
        <f>ROUND(I2018*H2018,2)</f>
        <v>0</v>
      </c>
      <c r="BL2018" s="17" t="s">
        <v>287</v>
      </c>
      <c r="BM2018" s="149" t="s">
        <v>3387</v>
      </c>
    </row>
    <row r="2019" spans="2:65" s="1" customFormat="1" ht="58.5">
      <c r="B2019" s="32"/>
      <c r="D2019" s="151" t="s">
        <v>195</v>
      </c>
      <c r="F2019" s="152" t="s">
        <v>2123</v>
      </c>
      <c r="I2019" s="153"/>
      <c r="L2019" s="32"/>
      <c r="M2019" s="154"/>
      <c r="T2019" s="56"/>
      <c r="AT2019" s="17" t="s">
        <v>195</v>
      </c>
      <c r="AU2019" s="17" t="s">
        <v>84</v>
      </c>
    </row>
    <row r="2020" spans="2:65" s="12" customFormat="1" ht="11.25">
      <c r="B2020" s="155"/>
      <c r="D2020" s="151" t="s">
        <v>197</v>
      </c>
      <c r="E2020" s="156" t="s">
        <v>1</v>
      </c>
      <c r="F2020" s="157" t="s">
        <v>207</v>
      </c>
      <c r="H2020" s="156" t="s">
        <v>1</v>
      </c>
      <c r="I2020" s="158"/>
      <c r="L2020" s="155"/>
      <c r="M2020" s="159"/>
      <c r="T2020" s="160"/>
      <c r="AT2020" s="156" t="s">
        <v>197</v>
      </c>
      <c r="AU2020" s="156" t="s">
        <v>84</v>
      </c>
      <c r="AV2020" s="12" t="s">
        <v>80</v>
      </c>
      <c r="AW2020" s="12" t="s">
        <v>30</v>
      </c>
      <c r="AX2020" s="12" t="s">
        <v>73</v>
      </c>
      <c r="AY2020" s="156" t="s">
        <v>187</v>
      </c>
    </row>
    <row r="2021" spans="2:65" s="13" customFormat="1" ht="11.25">
      <c r="B2021" s="161"/>
      <c r="D2021" s="151" t="s">
        <v>197</v>
      </c>
      <c r="E2021" s="162" t="s">
        <v>1</v>
      </c>
      <c r="F2021" s="163" t="s">
        <v>2103</v>
      </c>
      <c r="H2021" s="164">
        <v>12.25</v>
      </c>
      <c r="I2021" s="165"/>
      <c r="L2021" s="161"/>
      <c r="M2021" s="166"/>
      <c r="T2021" s="167"/>
      <c r="AT2021" s="162" t="s">
        <v>197</v>
      </c>
      <c r="AU2021" s="162" t="s">
        <v>84</v>
      </c>
      <c r="AV2021" s="13" t="s">
        <v>84</v>
      </c>
      <c r="AW2021" s="13" t="s">
        <v>30</v>
      </c>
      <c r="AX2021" s="13" t="s">
        <v>73</v>
      </c>
      <c r="AY2021" s="162" t="s">
        <v>187</v>
      </c>
    </row>
    <row r="2022" spans="2:65" s="14" customFormat="1" ht="11.25">
      <c r="B2022" s="168"/>
      <c r="D2022" s="151" t="s">
        <v>197</v>
      </c>
      <c r="E2022" s="169" t="s">
        <v>1</v>
      </c>
      <c r="F2022" s="170" t="s">
        <v>202</v>
      </c>
      <c r="H2022" s="171">
        <v>12.25</v>
      </c>
      <c r="I2022" s="172"/>
      <c r="L2022" s="168"/>
      <c r="M2022" s="173"/>
      <c r="T2022" s="174"/>
      <c r="AT2022" s="169" t="s">
        <v>197</v>
      </c>
      <c r="AU2022" s="169" t="s">
        <v>84</v>
      </c>
      <c r="AV2022" s="14" t="s">
        <v>193</v>
      </c>
      <c r="AW2022" s="14" t="s">
        <v>30</v>
      </c>
      <c r="AX2022" s="14" t="s">
        <v>80</v>
      </c>
      <c r="AY2022" s="169" t="s">
        <v>187</v>
      </c>
    </row>
    <row r="2023" spans="2:65" s="1" customFormat="1" ht="37.9" customHeight="1">
      <c r="B2023" s="32"/>
      <c r="C2023" s="175" t="s">
        <v>2124</v>
      </c>
      <c r="D2023" s="175" t="s">
        <v>338</v>
      </c>
      <c r="E2023" s="176" t="s">
        <v>2125</v>
      </c>
      <c r="F2023" s="177" t="s">
        <v>2126</v>
      </c>
      <c r="G2023" s="178" t="s">
        <v>245</v>
      </c>
      <c r="H2023" s="179">
        <v>6.7380000000000004</v>
      </c>
      <c r="I2023" s="180"/>
      <c r="J2023" s="181">
        <f>ROUND(I2023*H2023,2)</f>
        <v>0</v>
      </c>
      <c r="K2023" s="182"/>
      <c r="L2023" s="183"/>
      <c r="M2023" s="184" t="s">
        <v>1</v>
      </c>
      <c r="N2023" s="185" t="s">
        <v>39</v>
      </c>
      <c r="P2023" s="147">
        <f>O2023*H2023</f>
        <v>0</v>
      </c>
      <c r="Q2023" s="147">
        <v>0</v>
      </c>
      <c r="R2023" s="147">
        <f>Q2023*H2023</f>
        <v>0</v>
      </c>
      <c r="S2023" s="147">
        <v>0</v>
      </c>
      <c r="T2023" s="148">
        <f>S2023*H2023</f>
        <v>0</v>
      </c>
      <c r="AR2023" s="149" t="s">
        <v>388</v>
      </c>
      <c r="AT2023" s="149" t="s">
        <v>338</v>
      </c>
      <c r="AU2023" s="149" t="s">
        <v>84</v>
      </c>
      <c r="AY2023" s="17" t="s">
        <v>187</v>
      </c>
      <c r="BE2023" s="150">
        <f>IF(N2023="základní",J2023,0)</f>
        <v>0</v>
      </c>
      <c r="BF2023" s="150">
        <f>IF(N2023="snížená",J2023,0)</f>
        <v>0</v>
      </c>
      <c r="BG2023" s="150">
        <f>IF(N2023="zákl. přenesená",J2023,0)</f>
        <v>0</v>
      </c>
      <c r="BH2023" s="150">
        <f>IF(N2023="sníž. přenesená",J2023,0)</f>
        <v>0</v>
      </c>
      <c r="BI2023" s="150">
        <f>IF(N2023="nulová",J2023,0)</f>
        <v>0</v>
      </c>
      <c r="BJ2023" s="17" t="s">
        <v>84</v>
      </c>
      <c r="BK2023" s="150">
        <f>ROUND(I2023*H2023,2)</f>
        <v>0</v>
      </c>
      <c r="BL2023" s="17" t="s">
        <v>287</v>
      </c>
      <c r="BM2023" s="149" t="s">
        <v>3388</v>
      </c>
    </row>
    <row r="2024" spans="2:65" s="12" customFormat="1" ht="11.25">
      <c r="B2024" s="155"/>
      <c r="D2024" s="151" t="s">
        <v>197</v>
      </c>
      <c r="E2024" s="156" t="s">
        <v>1</v>
      </c>
      <c r="F2024" s="157" t="s">
        <v>2128</v>
      </c>
      <c r="H2024" s="156" t="s">
        <v>1</v>
      </c>
      <c r="I2024" s="158"/>
      <c r="L2024" s="155"/>
      <c r="M2024" s="159"/>
      <c r="T2024" s="160"/>
      <c r="AT2024" s="156" t="s">
        <v>197</v>
      </c>
      <c r="AU2024" s="156" t="s">
        <v>84</v>
      </c>
      <c r="AV2024" s="12" t="s">
        <v>80</v>
      </c>
      <c r="AW2024" s="12" t="s">
        <v>30</v>
      </c>
      <c r="AX2024" s="12" t="s">
        <v>73</v>
      </c>
      <c r="AY2024" s="156" t="s">
        <v>187</v>
      </c>
    </row>
    <row r="2025" spans="2:65" s="13" customFormat="1" ht="11.25">
      <c r="B2025" s="161"/>
      <c r="D2025" s="151" t="s">
        <v>197</v>
      </c>
      <c r="E2025" s="162" t="s">
        <v>1</v>
      </c>
      <c r="F2025" s="163" t="s">
        <v>2129</v>
      </c>
      <c r="H2025" s="164">
        <v>3.6749999999999998</v>
      </c>
      <c r="I2025" s="165"/>
      <c r="L2025" s="161"/>
      <c r="M2025" s="166"/>
      <c r="T2025" s="167"/>
      <c r="AT2025" s="162" t="s">
        <v>197</v>
      </c>
      <c r="AU2025" s="162" t="s">
        <v>84</v>
      </c>
      <c r="AV2025" s="13" t="s">
        <v>84</v>
      </c>
      <c r="AW2025" s="13" t="s">
        <v>30</v>
      </c>
      <c r="AX2025" s="13" t="s">
        <v>73</v>
      </c>
      <c r="AY2025" s="162" t="s">
        <v>187</v>
      </c>
    </row>
    <row r="2026" spans="2:65" s="12" customFormat="1" ht="11.25">
      <c r="B2026" s="155"/>
      <c r="D2026" s="151" t="s">
        <v>197</v>
      </c>
      <c r="E2026" s="156" t="s">
        <v>1</v>
      </c>
      <c r="F2026" s="157" t="s">
        <v>2130</v>
      </c>
      <c r="H2026" s="156" t="s">
        <v>1</v>
      </c>
      <c r="I2026" s="158"/>
      <c r="L2026" s="155"/>
      <c r="M2026" s="159"/>
      <c r="T2026" s="160"/>
      <c r="AT2026" s="156" t="s">
        <v>197</v>
      </c>
      <c r="AU2026" s="156" t="s">
        <v>84</v>
      </c>
      <c r="AV2026" s="12" t="s">
        <v>80</v>
      </c>
      <c r="AW2026" s="12" t="s">
        <v>30</v>
      </c>
      <c r="AX2026" s="12" t="s">
        <v>73</v>
      </c>
      <c r="AY2026" s="156" t="s">
        <v>187</v>
      </c>
    </row>
    <row r="2027" spans="2:65" s="13" customFormat="1" ht="11.25">
      <c r="B2027" s="161"/>
      <c r="D2027" s="151" t="s">
        <v>197</v>
      </c>
      <c r="E2027" s="162" t="s">
        <v>1</v>
      </c>
      <c r="F2027" s="163" t="s">
        <v>2131</v>
      </c>
      <c r="H2027" s="164">
        <v>2.4500000000000002</v>
      </c>
      <c r="I2027" s="165"/>
      <c r="L2027" s="161"/>
      <c r="M2027" s="166"/>
      <c r="T2027" s="167"/>
      <c r="AT2027" s="162" t="s">
        <v>197</v>
      </c>
      <c r="AU2027" s="162" t="s">
        <v>84</v>
      </c>
      <c r="AV2027" s="13" t="s">
        <v>84</v>
      </c>
      <c r="AW2027" s="13" t="s">
        <v>30</v>
      </c>
      <c r="AX2027" s="13" t="s">
        <v>73</v>
      </c>
      <c r="AY2027" s="162" t="s">
        <v>187</v>
      </c>
    </row>
    <row r="2028" spans="2:65" s="14" customFormat="1" ht="11.25">
      <c r="B2028" s="168"/>
      <c r="D2028" s="151" t="s">
        <v>197</v>
      </c>
      <c r="E2028" s="169" t="s">
        <v>1</v>
      </c>
      <c r="F2028" s="170" t="s">
        <v>202</v>
      </c>
      <c r="H2028" s="171">
        <v>6.125</v>
      </c>
      <c r="I2028" s="172"/>
      <c r="L2028" s="168"/>
      <c r="M2028" s="173"/>
      <c r="T2028" s="174"/>
      <c r="AT2028" s="169" t="s">
        <v>197</v>
      </c>
      <c r="AU2028" s="169" t="s">
        <v>84</v>
      </c>
      <c r="AV2028" s="14" t="s">
        <v>193</v>
      </c>
      <c r="AW2028" s="14" t="s">
        <v>30</v>
      </c>
      <c r="AX2028" s="14" t="s">
        <v>73</v>
      </c>
      <c r="AY2028" s="169" t="s">
        <v>187</v>
      </c>
    </row>
    <row r="2029" spans="2:65" s="13" customFormat="1" ht="11.25">
      <c r="B2029" s="161"/>
      <c r="D2029" s="151" t="s">
        <v>197</v>
      </c>
      <c r="E2029" s="162" t="s">
        <v>1</v>
      </c>
      <c r="F2029" s="163" t="s">
        <v>2132</v>
      </c>
      <c r="H2029" s="164">
        <v>6.7380000000000004</v>
      </c>
      <c r="I2029" s="165"/>
      <c r="L2029" s="161"/>
      <c r="M2029" s="166"/>
      <c r="T2029" s="167"/>
      <c r="AT2029" s="162" t="s">
        <v>197</v>
      </c>
      <c r="AU2029" s="162" t="s">
        <v>84</v>
      </c>
      <c r="AV2029" s="13" t="s">
        <v>84</v>
      </c>
      <c r="AW2029" s="13" t="s">
        <v>30</v>
      </c>
      <c r="AX2029" s="13" t="s">
        <v>73</v>
      </c>
      <c r="AY2029" s="162" t="s">
        <v>187</v>
      </c>
    </row>
    <row r="2030" spans="2:65" s="14" customFormat="1" ht="11.25">
      <c r="B2030" s="168"/>
      <c r="D2030" s="151" t="s">
        <v>197</v>
      </c>
      <c r="E2030" s="169" t="s">
        <v>1</v>
      </c>
      <c r="F2030" s="170" t="s">
        <v>202</v>
      </c>
      <c r="H2030" s="171">
        <v>6.7380000000000004</v>
      </c>
      <c r="I2030" s="172"/>
      <c r="L2030" s="168"/>
      <c r="M2030" s="173"/>
      <c r="T2030" s="174"/>
      <c r="AT2030" s="169" t="s">
        <v>197</v>
      </c>
      <c r="AU2030" s="169" t="s">
        <v>84</v>
      </c>
      <c r="AV2030" s="14" t="s">
        <v>193</v>
      </c>
      <c r="AW2030" s="14" t="s">
        <v>30</v>
      </c>
      <c r="AX2030" s="14" t="s">
        <v>80</v>
      </c>
      <c r="AY2030" s="169" t="s">
        <v>187</v>
      </c>
    </row>
    <row r="2031" spans="2:65" s="1" customFormat="1" ht="44.25" customHeight="1">
      <c r="B2031" s="32"/>
      <c r="C2031" s="137" t="s">
        <v>2133</v>
      </c>
      <c r="D2031" s="137" t="s">
        <v>189</v>
      </c>
      <c r="E2031" s="138" t="s">
        <v>2134</v>
      </c>
      <c r="F2031" s="139" t="s">
        <v>2135</v>
      </c>
      <c r="G2031" s="140" t="s">
        <v>397</v>
      </c>
      <c r="H2031" s="141">
        <v>12.25</v>
      </c>
      <c r="I2031" s="142"/>
      <c r="J2031" s="143">
        <f>ROUND(I2031*H2031,2)</f>
        <v>0</v>
      </c>
      <c r="K2031" s="144"/>
      <c r="L2031" s="32"/>
      <c r="M2031" s="145" t="s">
        <v>1</v>
      </c>
      <c r="N2031" s="146" t="s">
        <v>39</v>
      </c>
      <c r="P2031" s="147">
        <f>O2031*H2031</f>
        <v>0</v>
      </c>
      <c r="Q2031" s="147">
        <v>0</v>
      </c>
      <c r="R2031" s="147">
        <f>Q2031*H2031</f>
        <v>0</v>
      </c>
      <c r="S2031" s="147">
        <v>0</v>
      </c>
      <c r="T2031" s="148">
        <f>S2031*H2031</f>
        <v>0</v>
      </c>
      <c r="AR2031" s="149" t="s">
        <v>287</v>
      </c>
      <c r="AT2031" s="149" t="s">
        <v>189</v>
      </c>
      <c r="AU2031" s="149" t="s">
        <v>84</v>
      </c>
      <c r="AY2031" s="17" t="s">
        <v>187</v>
      </c>
      <c r="BE2031" s="150">
        <f>IF(N2031="základní",J2031,0)</f>
        <v>0</v>
      </c>
      <c r="BF2031" s="150">
        <f>IF(N2031="snížená",J2031,0)</f>
        <v>0</v>
      </c>
      <c r="BG2031" s="150">
        <f>IF(N2031="zákl. přenesená",J2031,0)</f>
        <v>0</v>
      </c>
      <c r="BH2031" s="150">
        <f>IF(N2031="sníž. přenesená",J2031,0)</f>
        <v>0</v>
      </c>
      <c r="BI2031" s="150">
        <f>IF(N2031="nulová",J2031,0)</f>
        <v>0</v>
      </c>
      <c r="BJ2031" s="17" t="s">
        <v>84</v>
      </c>
      <c r="BK2031" s="150">
        <f>ROUND(I2031*H2031,2)</f>
        <v>0</v>
      </c>
      <c r="BL2031" s="17" t="s">
        <v>287</v>
      </c>
      <c r="BM2031" s="149" t="s">
        <v>3389</v>
      </c>
    </row>
    <row r="2032" spans="2:65" s="1" customFormat="1" ht="58.5">
      <c r="B2032" s="32"/>
      <c r="D2032" s="151" t="s">
        <v>195</v>
      </c>
      <c r="F2032" s="152" t="s">
        <v>2123</v>
      </c>
      <c r="I2032" s="153"/>
      <c r="L2032" s="32"/>
      <c r="M2032" s="154"/>
      <c r="T2032" s="56"/>
      <c r="AT2032" s="17" t="s">
        <v>195</v>
      </c>
      <c r="AU2032" s="17" t="s">
        <v>84</v>
      </c>
    </row>
    <row r="2033" spans="2:65" s="1" customFormat="1" ht="33" customHeight="1">
      <c r="B2033" s="32"/>
      <c r="C2033" s="137" t="s">
        <v>2137</v>
      </c>
      <c r="D2033" s="137" t="s">
        <v>189</v>
      </c>
      <c r="E2033" s="138" t="s">
        <v>2138</v>
      </c>
      <c r="F2033" s="139" t="s">
        <v>2139</v>
      </c>
      <c r="G2033" s="140" t="s">
        <v>397</v>
      </c>
      <c r="H2033" s="141">
        <v>65.372</v>
      </c>
      <c r="I2033" s="142"/>
      <c r="J2033" s="143">
        <f>ROUND(I2033*H2033,2)</f>
        <v>0</v>
      </c>
      <c r="K2033" s="144"/>
      <c r="L2033" s="32"/>
      <c r="M2033" s="145" t="s">
        <v>1</v>
      </c>
      <c r="N2033" s="146" t="s">
        <v>39</v>
      </c>
      <c r="P2033" s="147">
        <f>O2033*H2033</f>
        <v>0</v>
      </c>
      <c r="Q2033" s="147">
        <v>0</v>
      </c>
      <c r="R2033" s="147">
        <f>Q2033*H2033</f>
        <v>0</v>
      </c>
      <c r="S2033" s="147">
        <v>0</v>
      </c>
      <c r="T2033" s="148">
        <f>S2033*H2033</f>
        <v>0</v>
      </c>
      <c r="AR2033" s="149" t="s">
        <v>287</v>
      </c>
      <c r="AT2033" s="149" t="s">
        <v>189</v>
      </c>
      <c r="AU2033" s="149" t="s">
        <v>84</v>
      </c>
      <c r="AY2033" s="17" t="s">
        <v>187</v>
      </c>
      <c r="BE2033" s="150">
        <f>IF(N2033="základní",J2033,0)</f>
        <v>0</v>
      </c>
      <c r="BF2033" s="150">
        <f>IF(N2033="snížená",J2033,0)</f>
        <v>0</v>
      </c>
      <c r="BG2033" s="150">
        <f>IF(N2033="zákl. přenesená",J2033,0)</f>
        <v>0</v>
      </c>
      <c r="BH2033" s="150">
        <f>IF(N2033="sníž. přenesená",J2033,0)</f>
        <v>0</v>
      </c>
      <c r="BI2033" s="150">
        <f>IF(N2033="nulová",J2033,0)</f>
        <v>0</v>
      </c>
      <c r="BJ2033" s="17" t="s">
        <v>84</v>
      </c>
      <c r="BK2033" s="150">
        <f>ROUND(I2033*H2033,2)</f>
        <v>0</v>
      </c>
      <c r="BL2033" s="17" t="s">
        <v>287</v>
      </c>
      <c r="BM2033" s="149" t="s">
        <v>3390</v>
      </c>
    </row>
    <row r="2034" spans="2:65" s="12" customFormat="1" ht="11.25">
      <c r="B2034" s="155"/>
      <c r="D2034" s="151" t="s">
        <v>197</v>
      </c>
      <c r="E2034" s="156" t="s">
        <v>1</v>
      </c>
      <c r="F2034" s="157" t="s">
        <v>207</v>
      </c>
      <c r="H2034" s="156" t="s">
        <v>1</v>
      </c>
      <c r="I2034" s="158"/>
      <c r="L2034" s="155"/>
      <c r="M2034" s="159"/>
      <c r="T2034" s="160"/>
      <c r="AT2034" s="156" t="s">
        <v>197</v>
      </c>
      <c r="AU2034" s="156" t="s">
        <v>84</v>
      </c>
      <c r="AV2034" s="12" t="s">
        <v>80</v>
      </c>
      <c r="AW2034" s="12" t="s">
        <v>30</v>
      </c>
      <c r="AX2034" s="12" t="s">
        <v>73</v>
      </c>
      <c r="AY2034" s="156" t="s">
        <v>187</v>
      </c>
    </row>
    <row r="2035" spans="2:65" s="13" customFormat="1" ht="11.25">
      <c r="B2035" s="161"/>
      <c r="D2035" s="151" t="s">
        <v>197</v>
      </c>
      <c r="E2035" s="162" t="s">
        <v>1</v>
      </c>
      <c r="F2035" s="163" t="s">
        <v>2141</v>
      </c>
      <c r="H2035" s="164">
        <v>10.891999999999999</v>
      </c>
      <c r="I2035" s="165"/>
      <c r="L2035" s="161"/>
      <c r="M2035" s="166"/>
      <c r="T2035" s="167"/>
      <c r="AT2035" s="162" t="s">
        <v>197</v>
      </c>
      <c r="AU2035" s="162" t="s">
        <v>84</v>
      </c>
      <c r="AV2035" s="13" t="s">
        <v>84</v>
      </c>
      <c r="AW2035" s="13" t="s">
        <v>30</v>
      </c>
      <c r="AX2035" s="13" t="s">
        <v>73</v>
      </c>
      <c r="AY2035" s="162" t="s">
        <v>187</v>
      </c>
    </row>
    <row r="2036" spans="2:65" s="13" customFormat="1" ht="11.25">
      <c r="B2036" s="161"/>
      <c r="D2036" s="151" t="s">
        <v>197</v>
      </c>
      <c r="E2036" s="162" t="s">
        <v>1</v>
      </c>
      <c r="F2036" s="163" t="s">
        <v>2142</v>
      </c>
      <c r="H2036" s="164">
        <v>28.8</v>
      </c>
      <c r="I2036" s="165"/>
      <c r="L2036" s="161"/>
      <c r="M2036" s="166"/>
      <c r="T2036" s="167"/>
      <c r="AT2036" s="162" t="s">
        <v>197</v>
      </c>
      <c r="AU2036" s="162" t="s">
        <v>84</v>
      </c>
      <c r="AV2036" s="13" t="s">
        <v>84</v>
      </c>
      <c r="AW2036" s="13" t="s">
        <v>30</v>
      </c>
      <c r="AX2036" s="13" t="s">
        <v>73</v>
      </c>
      <c r="AY2036" s="162" t="s">
        <v>187</v>
      </c>
    </row>
    <row r="2037" spans="2:65" s="13" customFormat="1" ht="11.25">
      <c r="B2037" s="161"/>
      <c r="D2037" s="151" t="s">
        <v>197</v>
      </c>
      <c r="E2037" s="162" t="s">
        <v>1</v>
      </c>
      <c r="F2037" s="163" t="s">
        <v>2143</v>
      </c>
      <c r="H2037" s="164">
        <v>12.74</v>
      </c>
      <c r="I2037" s="165"/>
      <c r="L2037" s="161"/>
      <c r="M2037" s="166"/>
      <c r="T2037" s="167"/>
      <c r="AT2037" s="162" t="s">
        <v>197</v>
      </c>
      <c r="AU2037" s="162" t="s">
        <v>84</v>
      </c>
      <c r="AV2037" s="13" t="s">
        <v>84</v>
      </c>
      <c r="AW2037" s="13" t="s">
        <v>30</v>
      </c>
      <c r="AX2037" s="13" t="s">
        <v>73</v>
      </c>
      <c r="AY2037" s="162" t="s">
        <v>187</v>
      </c>
    </row>
    <row r="2038" spans="2:65" s="13" customFormat="1" ht="11.25">
      <c r="B2038" s="161"/>
      <c r="D2038" s="151" t="s">
        <v>197</v>
      </c>
      <c r="E2038" s="162" t="s">
        <v>1</v>
      </c>
      <c r="F2038" s="163" t="s">
        <v>2144</v>
      </c>
      <c r="H2038" s="164">
        <v>12.94</v>
      </c>
      <c r="I2038" s="165"/>
      <c r="L2038" s="161"/>
      <c r="M2038" s="166"/>
      <c r="T2038" s="167"/>
      <c r="AT2038" s="162" t="s">
        <v>197</v>
      </c>
      <c r="AU2038" s="162" t="s">
        <v>84</v>
      </c>
      <c r="AV2038" s="13" t="s">
        <v>84</v>
      </c>
      <c r="AW2038" s="13" t="s">
        <v>30</v>
      </c>
      <c r="AX2038" s="13" t="s">
        <v>73</v>
      </c>
      <c r="AY2038" s="162" t="s">
        <v>187</v>
      </c>
    </row>
    <row r="2039" spans="2:65" s="14" customFormat="1" ht="11.25">
      <c r="B2039" s="168"/>
      <c r="D2039" s="151" t="s">
        <v>197</v>
      </c>
      <c r="E2039" s="169" t="s">
        <v>1</v>
      </c>
      <c r="F2039" s="170" t="s">
        <v>202</v>
      </c>
      <c r="H2039" s="171">
        <v>65.372</v>
      </c>
      <c r="I2039" s="172"/>
      <c r="L2039" s="168"/>
      <c r="M2039" s="173"/>
      <c r="T2039" s="174"/>
      <c r="AT2039" s="169" t="s">
        <v>197</v>
      </c>
      <c r="AU2039" s="169" t="s">
        <v>84</v>
      </c>
      <c r="AV2039" s="14" t="s">
        <v>193</v>
      </c>
      <c r="AW2039" s="14" t="s">
        <v>30</v>
      </c>
      <c r="AX2039" s="14" t="s">
        <v>80</v>
      </c>
      <c r="AY2039" s="169" t="s">
        <v>187</v>
      </c>
    </row>
    <row r="2040" spans="2:65" s="1" customFormat="1" ht="16.5" customHeight="1">
      <c r="B2040" s="32"/>
      <c r="C2040" s="175" t="s">
        <v>2145</v>
      </c>
      <c r="D2040" s="175" t="s">
        <v>338</v>
      </c>
      <c r="E2040" s="176" t="s">
        <v>2146</v>
      </c>
      <c r="F2040" s="177" t="s">
        <v>2147</v>
      </c>
      <c r="G2040" s="178" t="s">
        <v>397</v>
      </c>
      <c r="H2040" s="179">
        <v>71.909000000000006</v>
      </c>
      <c r="I2040" s="180"/>
      <c r="J2040" s="181">
        <f>ROUND(I2040*H2040,2)</f>
        <v>0</v>
      </c>
      <c r="K2040" s="182"/>
      <c r="L2040" s="183"/>
      <c r="M2040" s="184" t="s">
        <v>1</v>
      </c>
      <c r="N2040" s="185" t="s">
        <v>39</v>
      </c>
      <c r="P2040" s="147">
        <f>O2040*H2040</f>
        <v>0</v>
      </c>
      <c r="Q2040" s="147">
        <v>0</v>
      </c>
      <c r="R2040" s="147">
        <f>Q2040*H2040</f>
        <v>0</v>
      </c>
      <c r="S2040" s="147">
        <v>0</v>
      </c>
      <c r="T2040" s="148">
        <f>S2040*H2040</f>
        <v>0</v>
      </c>
      <c r="AR2040" s="149" t="s">
        <v>388</v>
      </c>
      <c r="AT2040" s="149" t="s">
        <v>338</v>
      </c>
      <c r="AU2040" s="149" t="s">
        <v>84</v>
      </c>
      <c r="AY2040" s="17" t="s">
        <v>187</v>
      </c>
      <c r="BE2040" s="150">
        <f>IF(N2040="základní",J2040,0)</f>
        <v>0</v>
      </c>
      <c r="BF2040" s="150">
        <f>IF(N2040="snížená",J2040,0)</f>
        <v>0</v>
      </c>
      <c r="BG2040" s="150">
        <f>IF(N2040="zákl. přenesená",J2040,0)</f>
        <v>0</v>
      </c>
      <c r="BH2040" s="150">
        <f>IF(N2040="sníž. přenesená",J2040,0)</f>
        <v>0</v>
      </c>
      <c r="BI2040" s="150">
        <f>IF(N2040="nulová",J2040,0)</f>
        <v>0</v>
      </c>
      <c r="BJ2040" s="17" t="s">
        <v>84</v>
      </c>
      <c r="BK2040" s="150">
        <f>ROUND(I2040*H2040,2)</f>
        <v>0</v>
      </c>
      <c r="BL2040" s="17" t="s">
        <v>287</v>
      </c>
      <c r="BM2040" s="149" t="s">
        <v>3391</v>
      </c>
    </row>
    <row r="2041" spans="2:65" s="13" customFormat="1" ht="11.25">
      <c r="B2041" s="161"/>
      <c r="D2041" s="151" t="s">
        <v>197</v>
      </c>
      <c r="E2041" s="162" t="s">
        <v>1</v>
      </c>
      <c r="F2041" s="163" t="s">
        <v>2149</v>
      </c>
      <c r="H2041" s="164">
        <v>71.909000000000006</v>
      </c>
      <c r="I2041" s="165"/>
      <c r="L2041" s="161"/>
      <c r="M2041" s="166"/>
      <c r="T2041" s="167"/>
      <c r="AT2041" s="162" t="s">
        <v>197</v>
      </c>
      <c r="AU2041" s="162" t="s">
        <v>84</v>
      </c>
      <c r="AV2041" s="13" t="s">
        <v>84</v>
      </c>
      <c r="AW2041" s="13" t="s">
        <v>30</v>
      </c>
      <c r="AX2041" s="13" t="s">
        <v>73</v>
      </c>
      <c r="AY2041" s="162" t="s">
        <v>187</v>
      </c>
    </row>
    <row r="2042" spans="2:65" s="14" customFormat="1" ht="11.25">
      <c r="B2042" s="168"/>
      <c r="D2042" s="151" t="s">
        <v>197</v>
      </c>
      <c r="E2042" s="169" t="s">
        <v>1</v>
      </c>
      <c r="F2042" s="170" t="s">
        <v>202</v>
      </c>
      <c r="H2042" s="171">
        <v>71.909000000000006</v>
      </c>
      <c r="I2042" s="172"/>
      <c r="L2042" s="168"/>
      <c r="M2042" s="173"/>
      <c r="T2042" s="174"/>
      <c r="AT2042" s="169" t="s">
        <v>197</v>
      </c>
      <c r="AU2042" s="169" t="s">
        <v>84</v>
      </c>
      <c r="AV2042" s="14" t="s">
        <v>193</v>
      </c>
      <c r="AW2042" s="14" t="s">
        <v>30</v>
      </c>
      <c r="AX2042" s="14" t="s">
        <v>80</v>
      </c>
      <c r="AY2042" s="169" t="s">
        <v>187</v>
      </c>
    </row>
    <row r="2043" spans="2:65" s="1" customFormat="1" ht="24.2" customHeight="1">
      <c r="B2043" s="32"/>
      <c r="C2043" s="137" t="s">
        <v>2150</v>
      </c>
      <c r="D2043" s="137" t="s">
        <v>189</v>
      </c>
      <c r="E2043" s="138" t="s">
        <v>2151</v>
      </c>
      <c r="F2043" s="139" t="s">
        <v>2152</v>
      </c>
      <c r="G2043" s="140" t="s">
        <v>245</v>
      </c>
      <c r="H2043" s="141">
        <v>45.3</v>
      </c>
      <c r="I2043" s="142"/>
      <c r="J2043" s="143">
        <f>ROUND(I2043*H2043,2)</f>
        <v>0</v>
      </c>
      <c r="K2043" s="144"/>
      <c r="L2043" s="32"/>
      <c r="M2043" s="145" t="s">
        <v>1</v>
      </c>
      <c r="N2043" s="146" t="s">
        <v>39</v>
      </c>
      <c r="P2043" s="147">
        <f>O2043*H2043</f>
        <v>0</v>
      </c>
      <c r="Q2043" s="147">
        <v>0</v>
      </c>
      <c r="R2043" s="147">
        <f>Q2043*H2043</f>
        <v>0</v>
      </c>
      <c r="S2043" s="147">
        <v>0</v>
      </c>
      <c r="T2043" s="148">
        <f>S2043*H2043</f>
        <v>0</v>
      </c>
      <c r="AR2043" s="149" t="s">
        <v>287</v>
      </c>
      <c r="AT2043" s="149" t="s">
        <v>189</v>
      </c>
      <c r="AU2043" s="149" t="s">
        <v>84</v>
      </c>
      <c r="AY2043" s="17" t="s">
        <v>187</v>
      </c>
      <c r="BE2043" s="150">
        <f>IF(N2043="základní",J2043,0)</f>
        <v>0</v>
      </c>
      <c r="BF2043" s="150">
        <f>IF(N2043="snížená",J2043,0)</f>
        <v>0</v>
      </c>
      <c r="BG2043" s="150">
        <f>IF(N2043="zákl. přenesená",J2043,0)</f>
        <v>0</v>
      </c>
      <c r="BH2043" s="150">
        <f>IF(N2043="sníž. přenesená",J2043,0)</f>
        <v>0</v>
      </c>
      <c r="BI2043" s="150">
        <f>IF(N2043="nulová",J2043,0)</f>
        <v>0</v>
      </c>
      <c r="BJ2043" s="17" t="s">
        <v>84</v>
      </c>
      <c r="BK2043" s="150">
        <f>ROUND(I2043*H2043,2)</f>
        <v>0</v>
      </c>
      <c r="BL2043" s="17" t="s">
        <v>287</v>
      </c>
      <c r="BM2043" s="149" t="s">
        <v>3392</v>
      </c>
    </row>
    <row r="2044" spans="2:65" s="12" customFormat="1" ht="11.25">
      <c r="B2044" s="155"/>
      <c r="D2044" s="151" t="s">
        <v>197</v>
      </c>
      <c r="E2044" s="156" t="s">
        <v>1</v>
      </c>
      <c r="F2044" s="157" t="s">
        <v>379</v>
      </c>
      <c r="H2044" s="156" t="s">
        <v>1</v>
      </c>
      <c r="I2044" s="158"/>
      <c r="L2044" s="155"/>
      <c r="M2044" s="159"/>
      <c r="T2044" s="160"/>
      <c r="AT2044" s="156" t="s">
        <v>197</v>
      </c>
      <c r="AU2044" s="156" t="s">
        <v>84</v>
      </c>
      <c r="AV2044" s="12" t="s">
        <v>80</v>
      </c>
      <c r="AW2044" s="12" t="s">
        <v>30</v>
      </c>
      <c r="AX2044" s="12" t="s">
        <v>73</v>
      </c>
      <c r="AY2044" s="156" t="s">
        <v>187</v>
      </c>
    </row>
    <row r="2045" spans="2:65" s="12" customFormat="1" ht="11.25">
      <c r="B2045" s="155"/>
      <c r="D2045" s="151" t="s">
        <v>197</v>
      </c>
      <c r="E2045" s="156" t="s">
        <v>1</v>
      </c>
      <c r="F2045" s="157" t="s">
        <v>307</v>
      </c>
      <c r="H2045" s="156" t="s">
        <v>1</v>
      </c>
      <c r="I2045" s="158"/>
      <c r="L2045" s="155"/>
      <c r="M2045" s="159"/>
      <c r="T2045" s="160"/>
      <c r="AT2045" s="156" t="s">
        <v>197</v>
      </c>
      <c r="AU2045" s="156" t="s">
        <v>84</v>
      </c>
      <c r="AV2045" s="12" t="s">
        <v>80</v>
      </c>
      <c r="AW2045" s="12" t="s">
        <v>30</v>
      </c>
      <c r="AX2045" s="12" t="s">
        <v>73</v>
      </c>
      <c r="AY2045" s="156" t="s">
        <v>187</v>
      </c>
    </row>
    <row r="2046" spans="2:65" s="13" customFormat="1" ht="11.25">
      <c r="B2046" s="161"/>
      <c r="D2046" s="151" t="s">
        <v>197</v>
      </c>
      <c r="E2046" s="162" t="s">
        <v>1</v>
      </c>
      <c r="F2046" s="163" t="s">
        <v>2154</v>
      </c>
      <c r="H2046" s="164">
        <v>5.65</v>
      </c>
      <c r="I2046" s="165"/>
      <c r="L2046" s="161"/>
      <c r="M2046" s="166"/>
      <c r="T2046" s="167"/>
      <c r="AT2046" s="162" t="s">
        <v>197</v>
      </c>
      <c r="AU2046" s="162" t="s">
        <v>84</v>
      </c>
      <c r="AV2046" s="13" t="s">
        <v>84</v>
      </c>
      <c r="AW2046" s="13" t="s">
        <v>30</v>
      </c>
      <c r="AX2046" s="13" t="s">
        <v>73</v>
      </c>
      <c r="AY2046" s="162" t="s">
        <v>187</v>
      </c>
    </row>
    <row r="2047" spans="2:65" s="13" customFormat="1" ht="11.25">
      <c r="B2047" s="161"/>
      <c r="D2047" s="151" t="s">
        <v>197</v>
      </c>
      <c r="E2047" s="162" t="s">
        <v>1</v>
      </c>
      <c r="F2047" s="163" t="s">
        <v>1483</v>
      </c>
      <c r="H2047" s="164">
        <v>2.99</v>
      </c>
      <c r="I2047" s="165"/>
      <c r="L2047" s="161"/>
      <c r="M2047" s="166"/>
      <c r="T2047" s="167"/>
      <c r="AT2047" s="162" t="s">
        <v>197</v>
      </c>
      <c r="AU2047" s="162" t="s">
        <v>84</v>
      </c>
      <c r="AV2047" s="13" t="s">
        <v>84</v>
      </c>
      <c r="AW2047" s="13" t="s">
        <v>30</v>
      </c>
      <c r="AX2047" s="13" t="s">
        <v>73</v>
      </c>
      <c r="AY2047" s="162" t="s">
        <v>187</v>
      </c>
    </row>
    <row r="2048" spans="2:65" s="13" customFormat="1" ht="11.25">
      <c r="B2048" s="161"/>
      <c r="D2048" s="151" t="s">
        <v>197</v>
      </c>
      <c r="E2048" s="162" t="s">
        <v>1</v>
      </c>
      <c r="F2048" s="163" t="s">
        <v>1483</v>
      </c>
      <c r="H2048" s="164">
        <v>2.99</v>
      </c>
      <c r="I2048" s="165"/>
      <c r="L2048" s="161"/>
      <c r="M2048" s="166"/>
      <c r="T2048" s="167"/>
      <c r="AT2048" s="162" t="s">
        <v>197</v>
      </c>
      <c r="AU2048" s="162" t="s">
        <v>84</v>
      </c>
      <c r="AV2048" s="13" t="s">
        <v>84</v>
      </c>
      <c r="AW2048" s="13" t="s">
        <v>30</v>
      </c>
      <c r="AX2048" s="13" t="s">
        <v>73</v>
      </c>
      <c r="AY2048" s="162" t="s">
        <v>187</v>
      </c>
    </row>
    <row r="2049" spans="2:65" s="13" customFormat="1" ht="11.25">
      <c r="B2049" s="161"/>
      <c r="D2049" s="151" t="s">
        <v>197</v>
      </c>
      <c r="E2049" s="162" t="s">
        <v>1</v>
      </c>
      <c r="F2049" s="163" t="s">
        <v>1482</v>
      </c>
      <c r="H2049" s="164">
        <v>3.34</v>
      </c>
      <c r="I2049" s="165"/>
      <c r="L2049" s="161"/>
      <c r="M2049" s="166"/>
      <c r="T2049" s="167"/>
      <c r="AT2049" s="162" t="s">
        <v>197</v>
      </c>
      <c r="AU2049" s="162" t="s">
        <v>84</v>
      </c>
      <c r="AV2049" s="13" t="s">
        <v>84</v>
      </c>
      <c r="AW2049" s="13" t="s">
        <v>30</v>
      </c>
      <c r="AX2049" s="13" t="s">
        <v>73</v>
      </c>
      <c r="AY2049" s="162" t="s">
        <v>187</v>
      </c>
    </row>
    <row r="2050" spans="2:65" s="13" customFormat="1" ht="11.25">
      <c r="B2050" s="161"/>
      <c r="D2050" s="151" t="s">
        <v>197</v>
      </c>
      <c r="E2050" s="162" t="s">
        <v>1</v>
      </c>
      <c r="F2050" s="163" t="s">
        <v>2155</v>
      </c>
      <c r="H2050" s="164">
        <v>3.51</v>
      </c>
      <c r="I2050" s="165"/>
      <c r="L2050" s="161"/>
      <c r="M2050" s="166"/>
      <c r="T2050" s="167"/>
      <c r="AT2050" s="162" t="s">
        <v>197</v>
      </c>
      <c r="AU2050" s="162" t="s">
        <v>84</v>
      </c>
      <c r="AV2050" s="13" t="s">
        <v>84</v>
      </c>
      <c r="AW2050" s="13" t="s">
        <v>30</v>
      </c>
      <c r="AX2050" s="13" t="s">
        <v>73</v>
      </c>
      <c r="AY2050" s="162" t="s">
        <v>187</v>
      </c>
    </row>
    <row r="2051" spans="2:65" s="12" customFormat="1" ht="11.25">
      <c r="B2051" s="155"/>
      <c r="D2051" s="151" t="s">
        <v>197</v>
      </c>
      <c r="E2051" s="156" t="s">
        <v>1</v>
      </c>
      <c r="F2051" s="157" t="s">
        <v>311</v>
      </c>
      <c r="H2051" s="156" t="s">
        <v>1</v>
      </c>
      <c r="I2051" s="158"/>
      <c r="L2051" s="155"/>
      <c r="M2051" s="159"/>
      <c r="T2051" s="160"/>
      <c r="AT2051" s="156" t="s">
        <v>197</v>
      </c>
      <c r="AU2051" s="156" t="s">
        <v>84</v>
      </c>
      <c r="AV2051" s="12" t="s">
        <v>80</v>
      </c>
      <c r="AW2051" s="12" t="s">
        <v>30</v>
      </c>
      <c r="AX2051" s="12" t="s">
        <v>73</v>
      </c>
      <c r="AY2051" s="156" t="s">
        <v>187</v>
      </c>
    </row>
    <row r="2052" spans="2:65" s="13" customFormat="1" ht="11.25">
      <c r="B2052" s="161"/>
      <c r="D2052" s="151" t="s">
        <v>197</v>
      </c>
      <c r="E2052" s="162" t="s">
        <v>1</v>
      </c>
      <c r="F2052" s="163" t="s">
        <v>2156</v>
      </c>
      <c r="H2052" s="164">
        <v>5.87</v>
      </c>
      <c r="I2052" s="165"/>
      <c r="L2052" s="161"/>
      <c r="M2052" s="166"/>
      <c r="T2052" s="167"/>
      <c r="AT2052" s="162" t="s">
        <v>197</v>
      </c>
      <c r="AU2052" s="162" t="s">
        <v>84</v>
      </c>
      <c r="AV2052" s="13" t="s">
        <v>84</v>
      </c>
      <c r="AW2052" s="13" t="s">
        <v>30</v>
      </c>
      <c r="AX2052" s="13" t="s">
        <v>73</v>
      </c>
      <c r="AY2052" s="162" t="s">
        <v>187</v>
      </c>
    </row>
    <row r="2053" spans="2:65" s="13" customFormat="1" ht="11.25">
      <c r="B2053" s="161"/>
      <c r="D2053" s="151" t="s">
        <v>197</v>
      </c>
      <c r="E2053" s="162" t="s">
        <v>1</v>
      </c>
      <c r="F2053" s="163" t="s">
        <v>1483</v>
      </c>
      <c r="H2053" s="164">
        <v>2.99</v>
      </c>
      <c r="I2053" s="165"/>
      <c r="L2053" s="161"/>
      <c r="M2053" s="166"/>
      <c r="T2053" s="167"/>
      <c r="AT2053" s="162" t="s">
        <v>197</v>
      </c>
      <c r="AU2053" s="162" t="s">
        <v>84</v>
      </c>
      <c r="AV2053" s="13" t="s">
        <v>84</v>
      </c>
      <c r="AW2053" s="13" t="s">
        <v>30</v>
      </c>
      <c r="AX2053" s="13" t="s">
        <v>73</v>
      </c>
      <c r="AY2053" s="162" t="s">
        <v>187</v>
      </c>
    </row>
    <row r="2054" spans="2:65" s="13" customFormat="1" ht="11.25">
      <c r="B2054" s="161"/>
      <c r="D2054" s="151" t="s">
        <v>197</v>
      </c>
      <c r="E2054" s="162" t="s">
        <v>1</v>
      </c>
      <c r="F2054" s="163" t="s">
        <v>1483</v>
      </c>
      <c r="H2054" s="164">
        <v>2.99</v>
      </c>
      <c r="I2054" s="165"/>
      <c r="L2054" s="161"/>
      <c r="M2054" s="166"/>
      <c r="T2054" s="167"/>
      <c r="AT2054" s="162" t="s">
        <v>197</v>
      </c>
      <c r="AU2054" s="162" t="s">
        <v>84</v>
      </c>
      <c r="AV2054" s="13" t="s">
        <v>84</v>
      </c>
      <c r="AW2054" s="13" t="s">
        <v>30</v>
      </c>
      <c r="AX2054" s="13" t="s">
        <v>73</v>
      </c>
      <c r="AY2054" s="162" t="s">
        <v>187</v>
      </c>
    </row>
    <row r="2055" spans="2:65" s="13" customFormat="1" ht="11.25">
      <c r="B2055" s="161"/>
      <c r="D2055" s="151" t="s">
        <v>197</v>
      </c>
      <c r="E2055" s="162" t="s">
        <v>1</v>
      </c>
      <c r="F2055" s="163" t="s">
        <v>1482</v>
      </c>
      <c r="H2055" s="164">
        <v>3.34</v>
      </c>
      <c r="I2055" s="165"/>
      <c r="L2055" s="161"/>
      <c r="M2055" s="166"/>
      <c r="T2055" s="167"/>
      <c r="AT2055" s="162" t="s">
        <v>197</v>
      </c>
      <c r="AU2055" s="162" t="s">
        <v>84</v>
      </c>
      <c r="AV2055" s="13" t="s">
        <v>84</v>
      </c>
      <c r="AW2055" s="13" t="s">
        <v>30</v>
      </c>
      <c r="AX2055" s="13" t="s">
        <v>73</v>
      </c>
      <c r="AY2055" s="162" t="s">
        <v>187</v>
      </c>
    </row>
    <row r="2056" spans="2:65" s="13" customFormat="1" ht="11.25">
      <c r="B2056" s="161"/>
      <c r="D2056" s="151" t="s">
        <v>197</v>
      </c>
      <c r="E2056" s="162" t="s">
        <v>1</v>
      </c>
      <c r="F2056" s="163" t="s">
        <v>2157</v>
      </c>
      <c r="H2056" s="164">
        <v>11.63</v>
      </c>
      <c r="I2056" s="165"/>
      <c r="L2056" s="161"/>
      <c r="M2056" s="166"/>
      <c r="T2056" s="167"/>
      <c r="AT2056" s="162" t="s">
        <v>197</v>
      </c>
      <c r="AU2056" s="162" t="s">
        <v>84</v>
      </c>
      <c r="AV2056" s="13" t="s">
        <v>84</v>
      </c>
      <c r="AW2056" s="13" t="s">
        <v>30</v>
      </c>
      <c r="AX2056" s="13" t="s">
        <v>73</v>
      </c>
      <c r="AY2056" s="162" t="s">
        <v>187</v>
      </c>
    </row>
    <row r="2057" spans="2:65" s="14" customFormat="1" ht="11.25">
      <c r="B2057" s="168"/>
      <c r="D2057" s="151" t="s">
        <v>197</v>
      </c>
      <c r="E2057" s="169" t="s">
        <v>1</v>
      </c>
      <c r="F2057" s="170" t="s">
        <v>202</v>
      </c>
      <c r="H2057" s="171">
        <v>45.300000000000004</v>
      </c>
      <c r="I2057" s="172"/>
      <c r="L2057" s="168"/>
      <c r="M2057" s="173"/>
      <c r="T2057" s="174"/>
      <c r="AT2057" s="169" t="s">
        <v>197</v>
      </c>
      <c r="AU2057" s="169" t="s">
        <v>84</v>
      </c>
      <c r="AV2057" s="14" t="s">
        <v>193</v>
      </c>
      <c r="AW2057" s="14" t="s">
        <v>30</v>
      </c>
      <c r="AX2057" s="14" t="s">
        <v>80</v>
      </c>
      <c r="AY2057" s="169" t="s">
        <v>187</v>
      </c>
    </row>
    <row r="2058" spans="2:65" s="1" customFormat="1" ht="44.25" customHeight="1">
      <c r="B2058" s="32"/>
      <c r="C2058" s="137" t="s">
        <v>2158</v>
      </c>
      <c r="D2058" s="137" t="s">
        <v>189</v>
      </c>
      <c r="E2058" s="138" t="s">
        <v>2159</v>
      </c>
      <c r="F2058" s="139" t="s">
        <v>2160</v>
      </c>
      <c r="G2058" s="140" t="s">
        <v>245</v>
      </c>
      <c r="H2058" s="141">
        <v>12.33</v>
      </c>
      <c r="I2058" s="142"/>
      <c r="J2058" s="143">
        <f>ROUND(I2058*H2058,2)</f>
        <v>0</v>
      </c>
      <c r="K2058" s="144"/>
      <c r="L2058" s="32"/>
      <c r="M2058" s="145" t="s">
        <v>1</v>
      </c>
      <c r="N2058" s="146" t="s">
        <v>39</v>
      </c>
      <c r="P2058" s="147">
        <f>O2058*H2058</f>
        <v>0</v>
      </c>
      <c r="Q2058" s="147">
        <v>0</v>
      </c>
      <c r="R2058" s="147">
        <f>Q2058*H2058</f>
        <v>0</v>
      </c>
      <c r="S2058" s="147">
        <v>0</v>
      </c>
      <c r="T2058" s="148">
        <f>S2058*H2058</f>
        <v>0</v>
      </c>
      <c r="AR2058" s="149" t="s">
        <v>287</v>
      </c>
      <c r="AT2058" s="149" t="s">
        <v>189</v>
      </c>
      <c r="AU2058" s="149" t="s">
        <v>84</v>
      </c>
      <c r="AY2058" s="17" t="s">
        <v>187</v>
      </c>
      <c r="BE2058" s="150">
        <f>IF(N2058="základní",J2058,0)</f>
        <v>0</v>
      </c>
      <c r="BF2058" s="150">
        <f>IF(N2058="snížená",J2058,0)</f>
        <v>0</v>
      </c>
      <c r="BG2058" s="150">
        <f>IF(N2058="zákl. přenesená",J2058,0)</f>
        <v>0</v>
      </c>
      <c r="BH2058" s="150">
        <f>IF(N2058="sníž. přenesená",J2058,0)</f>
        <v>0</v>
      </c>
      <c r="BI2058" s="150">
        <f>IF(N2058="nulová",J2058,0)</f>
        <v>0</v>
      </c>
      <c r="BJ2058" s="17" t="s">
        <v>84</v>
      </c>
      <c r="BK2058" s="150">
        <f>ROUND(I2058*H2058,2)</f>
        <v>0</v>
      </c>
      <c r="BL2058" s="17" t="s">
        <v>287</v>
      </c>
      <c r="BM2058" s="149" t="s">
        <v>3393</v>
      </c>
    </row>
    <row r="2059" spans="2:65" s="1" customFormat="1" ht="29.25">
      <c r="B2059" s="32"/>
      <c r="D2059" s="151" t="s">
        <v>195</v>
      </c>
      <c r="F2059" s="152" t="s">
        <v>2162</v>
      </c>
      <c r="I2059" s="153"/>
      <c r="L2059" s="32"/>
      <c r="M2059" s="154"/>
      <c r="T2059" s="56"/>
      <c r="AT2059" s="17" t="s">
        <v>195</v>
      </c>
      <c r="AU2059" s="17" t="s">
        <v>84</v>
      </c>
    </row>
    <row r="2060" spans="2:65" s="12" customFormat="1" ht="11.25">
      <c r="B2060" s="155"/>
      <c r="D2060" s="151" t="s">
        <v>197</v>
      </c>
      <c r="E2060" s="156" t="s">
        <v>1</v>
      </c>
      <c r="F2060" s="157" t="s">
        <v>207</v>
      </c>
      <c r="H2060" s="156" t="s">
        <v>1</v>
      </c>
      <c r="I2060" s="158"/>
      <c r="L2060" s="155"/>
      <c r="M2060" s="159"/>
      <c r="T2060" s="160"/>
      <c r="AT2060" s="156" t="s">
        <v>197</v>
      </c>
      <c r="AU2060" s="156" t="s">
        <v>84</v>
      </c>
      <c r="AV2060" s="12" t="s">
        <v>80</v>
      </c>
      <c r="AW2060" s="12" t="s">
        <v>30</v>
      </c>
      <c r="AX2060" s="12" t="s">
        <v>73</v>
      </c>
      <c r="AY2060" s="156" t="s">
        <v>187</v>
      </c>
    </row>
    <row r="2061" spans="2:65" s="13" customFormat="1" ht="11.25">
      <c r="B2061" s="161"/>
      <c r="D2061" s="151" t="s">
        <v>197</v>
      </c>
      <c r="E2061" s="162" t="s">
        <v>1</v>
      </c>
      <c r="F2061" s="163" t="s">
        <v>571</v>
      </c>
      <c r="H2061" s="164">
        <v>3.52</v>
      </c>
      <c r="I2061" s="165"/>
      <c r="L2061" s="161"/>
      <c r="M2061" s="166"/>
      <c r="T2061" s="167"/>
      <c r="AT2061" s="162" t="s">
        <v>197</v>
      </c>
      <c r="AU2061" s="162" t="s">
        <v>84</v>
      </c>
      <c r="AV2061" s="13" t="s">
        <v>84</v>
      </c>
      <c r="AW2061" s="13" t="s">
        <v>30</v>
      </c>
      <c r="AX2061" s="13" t="s">
        <v>73</v>
      </c>
      <c r="AY2061" s="162" t="s">
        <v>187</v>
      </c>
    </row>
    <row r="2062" spans="2:65" s="13" customFormat="1" ht="11.25">
      <c r="B2062" s="161"/>
      <c r="D2062" s="151" t="s">
        <v>197</v>
      </c>
      <c r="E2062" s="162" t="s">
        <v>1</v>
      </c>
      <c r="F2062" s="163" t="s">
        <v>2163</v>
      </c>
      <c r="H2062" s="164">
        <v>8.81</v>
      </c>
      <c r="I2062" s="165"/>
      <c r="L2062" s="161"/>
      <c r="M2062" s="166"/>
      <c r="T2062" s="167"/>
      <c r="AT2062" s="162" t="s">
        <v>197</v>
      </c>
      <c r="AU2062" s="162" t="s">
        <v>84</v>
      </c>
      <c r="AV2062" s="13" t="s">
        <v>84</v>
      </c>
      <c r="AW2062" s="13" t="s">
        <v>30</v>
      </c>
      <c r="AX2062" s="13" t="s">
        <v>73</v>
      </c>
      <c r="AY2062" s="162" t="s">
        <v>187</v>
      </c>
    </row>
    <row r="2063" spans="2:65" s="15" customFormat="1" ht="11.25">
      <c r="B2063" s="186"/>
      <c r="D2063" s="151" t="s">
        <v>197</v>
      </c>
      <c r="E2063" s="187" t="s">
        <v>1</v>
      </c>
      <c r="F2063" s="188" t="s">
        <v>492</v>
      </c>
      <c r="H2063" s="189">
        <v>12.33</v>
      </c>
      <c r="I2063" s="190"/>
      <c r="L2063" s="186"/>
      <c r="M2063" s="191"/>
      <c r="T2063" s="192"/>
      <c r="AT2063" s="187" t="s">
        <v>197</v>
      </c>
      <c r="AU2063" s="187" t="s">
        <v>84</v>
      </c>
      <c r="AV2063" s="15" t="s">
        <v>210</v>
      </c>
      <c r="AW2063" s="15" t="s">
        <v>30</v>
      </c>
      <c r="AX2063" s="15" t="s">
        <v>73</v>
      </c>
      <c r="AY2063" s="187" t="s">
        <v>187</v>
      </c>
    </row>
    <row r="2064" spans="2:65" s="14" customFormat="1" ht="11.25">
      <c r="B2064" s="168"/>
      <c r="D2064" s="151" t="s">
        <v>197</v>
      </c>
      <c r="E2064" s="169" t="s">
        <v>1</v>
      </c>
      <c r="F2064" s="170" t="s">
        <v>202</v>
      </c>
      <c r="H2064" s="171">
        <v>12.33</v>
      </c>
      <c r="I2064" s="172"/>
      <c r="L2064" s="168"/>
      <c r="M2064" s="173"/>
      <c r="T2064" s="174"/>
      <c r="AT2064" s="169" t="s">
        <v>197</v>
      </c>
      <c r="AU2064" s="169" t="s">
        <v>84</v>
      </c>
      <c r="AV2064" s="14" t="s">
        <v>193</v>
      </c>
      <c r="AW2064" s="14" t="s">
        <v>30</v>
      </c>
      <c r="AX2064" s="14" t="s">
        <v>80</v>
      </c>
      <c r="AY2064" s="169" t="s">
        <v>187</v>
      </c>
    </row>
    <row r="2065" spans="2:65" s="1" customFormat="1" ht="33" customHeight="1">
      <c r="B2065" s="32"/>
      <c r="C2065" s="175" t="s">
        <v>2164</v>
      </c>
      <c r="D2065" s="175" t="s">
        <v>338</v>
      </c>
      <c r="E2065" s="176" t="s">
        <v>2165</v>
      </c>
      <c r="F2065" s="177" t="s">
        <v>2166</v>
      </c>
      <c r="G2065" s="178" t="s">
        <v>245</v>
      </c>
      <c r="H2065" s="179">
        <v>13.563000000000001</v>
      </c>
      <c r="I2065" s="180"/>
      <c r="J2065" s="181">
        <f>ROUND(I2065*H2065,2)</f>
        <v>0</v>
      </c>
      <c r="K2065" s="182"/>
      <c r="L2065" s="183"/>
      <c r="M2065" s="184" t="s">
        <v>1</v>
      </c>
      <c r="N2065" s="185" t="s">
        <v>39</v>
      </c>
      <c r="P2065" s="147">
        <f>O2065*H2065</f>
        <v>0</v>
      </c>
      <c r="Q2065" s="147">
        <v>0</v>
      </c>
      <c r="R2065" s="147">
        <f>Q2065*H2065</f>
        <v>0</v>
      </c>
      <c r="S2065" s="147">
        <v>0</v>
      </c>
      <c r="T2065" s="148">
        <f>S2065*H2065</f>
        <v>0</v>
      </c>
      <c r="AR2065" s="149" t="s">
        <v>388</v>
      </c>
      <c r="AT2065" s="149" t="s">
        <v>338</v>
      </c>
      <c r="AU2065" s="149" t="s">
        <v>84</v>
      </c>
      <c r="AY2065" s="17" t="s">
        <v>187</v>
      </c>
      <c r="BE2065" s="150">
        <f>IF(N2065="základní",J2065,0)</f>
        <v>0</v>
      </c>
      <c r="BF2065" s="150">
        <f>IF(N2065="snížená",J2065,0)</f>
        <v>0</v>
      </c>
      <c r="BG2065" s="150">
        <f>IF(N2065="zákl. přenesená",J2065,0)</f>
        <v>0</v>
      </c>
      <c r="BH2065" s="150">
        <f>IF(N2065="sníž. přenesená",J2065,0)</f>
        <v>0</v>
      </c>
      <c r="BI2065" s="150">
        <f>IF(N2065="nulová",J2065,0)</f>
        <v>0</v>
      </c>
      <c r="BJ2065" s="17" t="s">
        <v>84</v>
      </c>
      <c r="BK2065" s="150">
        <f>ROUND(I2065*H2065,2)</f>
        <v>0</v>
      </c>
      <c r="BL2065" s="17" t="s">
        <v>287</v>
      </c>
      <c r="BM2065" s="149" t="s">
        <v>3394</v>
      </c>
    </row>
    <row r="2066" spans="2:65" s="13" customFormat="1" ht="11.25">
      <c r="B2066" s="161"/>
      <c r="D2066" s="151" t="s">
        <v>197</v>
      </c>
      <c r="E2066" s="162" t="s">
        <v>1</v>
      </c>
      <c r="F2066" s="163" t="s">
        <v>2168</v>
      </c>
      <c r="H2066" s="164">
        <v>13.563000000000001</v>
      </c>
      <c r="I2066" s="165"/>
      <c r="L2066" s="161"/>
      <c r="M2066" s="166"/>
      <c r="T2066" s="167"/>
      <c r="AT2066" s="162" t="s">
        <v>197</v>
      </c>
      <c r="AU2066" s="162" t="s">
        <v>84</v>
      </c>
      <c r="AV2066" s="13" t="s">
        <v>84</v>
      </c>
      <c r="AW2066" s="13" t="s">
        <v>30</v>
      </c>
      <c r="AX2066" s="13" t="s">
        <v>73</v>
      </c>
      <c r="AY2066" s="162" t="s">
        <v>187</v>
      </c>
    </row>
    <row r="2067" spans="2:65" s="14" customFormat="1" ht="11.25">
      <c r="B2067" s="168"/>
      <c r="D2067" s="151" t="s">
        <v>197</v>
      </c>
      <c r="E2067" s="169" t="s">
        <v>1</v>
      </c>
      <c r="F2067" s="170" t="s">
        <v>202</v>
      </c>
      <c r="H2067" s="171">
        <v>13.563000000000001</v>
      </c>
      <c r="I2067" s="172"/>
      <c r="L2067" s="168"/>
      <c r="M2067" s="173"/>
      <c r="T2067" s="174"/>
      <c r="AT2067" s="169" t="s">
        <v>197</v>
      </c>
      <c r="AU2067" s="169" t="s">
        <v>84</v>
      </c>
      <c r="AV2067" s="14" t="s">
        <v>193</v>
      </c>
      <c r="AW2067" s="14" t="s">
        <v>30</v>
      </c>
      <c r="AX2067" s="14" t="s">
        <v>80</v>
      </c>
      <c r="AY2067" s="169" t="s">
        <v>187</v>
      </c>
    </row>
    <row r="2068" spans="2:65" s="1" customFormat="1" ht="44.25" customHeight="1">
      <c r="B2068" s="32"/>
      <c r="C2068" s="137" t="s">
        <v>2169</v>
      </c>
      <c r="D2068" s="137" t="s">
        <v>189</v>
      </c>
      <c r="E2068" s="138" t="s">
        <v>2170</v>
      </c>
      <c r="F2068" s="139" t="s">
        <v>2171</v>
      </c>
      <c r="G2068" s="140" t="s">
        <v>245</v>
      </c>
      <c r="H2068" s="141">
        <v>34.9</v>
      </c>
      <c r="I2068" s="142"/>
      <c r="J2068" s="143">
        <f>ROUND(I2068*H2068,2)</f>
        <v>0</v>
      </c>
      <c r="K2068" s="144"/>
      <c r="L2068" s="32"/>
      <c r="M2068" s="145" t="s">
        <v>1</v>
      </c>
      <c r="N2068" s="146" t="s">
        <v>39</v>
      </c>
      <c r="P2068" s="147">
        <f>O2068*H2068</f>
        <v>0</v>
      </c>
      <c r="Q2068" s="147">
        <v>0</v>
      </c>
      <c r="R2068" s="147">
        <f>Q2068*H2068</f>
        <v>0</v>
      </c>
      <c r="S2068" s="147">
        <v>0</v>
      </c>
      <c r="T2068" s="148">
        <f>S2068*H2068</f>
        <v>0</v>
      </c>
      <c r="AR2068" s="149" t="s">
        <v>287</v>
      </c>
      <c r="AT2068" s="149" t="s">
        <v>189</v>
      </c>
      <c r="AU2068" s="149" t="s">
        <v>84</v>
      </c>
      <c r="AY2068" s="17" t="s">
        <v>187</v>
      </c>
      <c r="BE2068" s="150">
        <f>IF(N2068="základní",J2068,0)</f>
        <v>0</v>
      </c>
      <c r="BF2068" s="150">
        <f>IF(N2068="snížená",J2068,0)</f>
        <v>0</v>
      </c>
      <c r="BG2068" s="150">
        <f>IF(N2068="zákl. přenesená",J2068,0)</f>
        <v>0</v>
      </c>
      <c r="BH2068" s="150">
        <f>IF(N2068="sníž. přenesená",J2068,0)</f>
        <v>0</v>
      </c>
      <c r="BI2068" s="150">
        <f>IF(N2068="nulová",J2068,0)</f>
        <v>0</v>
      </c>
      <c r="BJ2068" s="17" t="s">
        <v>84</v>
      </c>
      <c r="BK2068" s="150">
        <f>ROUND(I2068*H2068,2)</f>
        <v>0</v>
      </c>
      <c r="BL2068" s="17" t="s">
        <v>287</v>
      </c>
      <c r="BM2068" s="149" t="s">
        <v>3395</v>
      </c>
    </row>
    <row r="2069" spans="2:65" s="1" customFormat="1" ht="29.25">
      <c r="B2069" s="32"/>
      <c r="D2069" s="151" t="s">
        <v>195</v>
      </c>
      <c r="F2069" s="152" t="s">
        <v>2162</v>
      </c>
      <c r="I2069" s="153"/>
      <c r="L2069" s="32"/>
      <c r="M2069" s="154"/>
      <c r="T2069" s="56"/>
      <c r="AT2069" s="17" t="s">
        <v>195</v>
      </c>
      <c r="AU2069" s="17" t="s">
        <v>84</v>
      </c>
    </row>
    <row r="2070" spans="2:65" s="12" customFormat="1" ht="11.25">
      <c r="B2070" s="155"/>
      <c r="D2070" s="151" t="s">
        <v>197</v>
      </c>
      <c r="E2070" s="156" t="s">
        <v>1</v>
      </c>
      <c r="F2070" s="157" t="s">
        <v>207</v>
      </c>
      <c r="H2070" s="156" t="s">
        <v>1</v>
      </c>
      <c r="I2070" s="158"/>
      <c r="L2070" s="155"/>
      <c r="M2070" s="159"/>
      <c r="T2070" s="160"/>
      <c r="AT2070" s="156" t="s">
        <v>197</v>
      </c>
      <c r="AU2070" s="156" t="s">
        <v>84</v>
      </c>
      <c r="AV2070" s="12" t="s">
        <v>80</v>
      </c>
      <c r="AW2070" s="12" t="s">
        <v>30</v>
      </c>
      <c r="AX2070" s="12" t="s">
        <v>73</v>
      </c>
      <c r="AY2070" s="156" t="s">
        <v>187</v>
      </c>
    </row>
    <row r="2071" spans="2:65" s="13" customFormat="1" ht="11.25">
      <c r="B2071" s="161"/>
      <c r="D2071" s="151" t="s">
        <v>197</v>
      </c>
      <c r="E2071" s="162" t="s">
        <v>1</v>
      </c>
      <c r="F2071" s="163" t="s">
        <v>2173</v>
      </c>
      <c r="H2071" s="164">
        <v>5.0999999999999996</v>
      </c>
      <c r="I2071" s="165"/>
      <c r="L2071" s="161"/>
      <c r="M2071" s="166"/>
      <c r="T2071" s="167"/>
      <c r="AT2071" s="162" t="s">
        <v>197</v>
      </c>
      <c r="AU2071" s="162" t="s">
        <v>84</v>
      </c>
      <c r="AV2071" s="13" t="s">
        <v>84</v>
      </c>
      <c r="AW2071" s="13" t="s">
        <v>30</v>
      </c>
      <c r="AX2071" s="13" t="s">
        <v>73</v>
      </c>
      <c r="AY2071" s="162" t="s">
        <v>187</v>
      </c>
    </row>
    <row r="2072" spans="2:65" s="15" customFormat="1" ht="11.25">
      <c r="B2072" s="186"/>
      <c r="D2072" s="151" t="s">
        <v>197</v>
      </c>
      <c r="E2072" s="187" t="s">
        <v>1</v>
      </c>
      <c r="F2072" s="188" t="s">
        <v>492</v>
      </c>
      <c r="H2072" s="189">
        <v>5.0999999999999996</v>
      </c>
      <c r="I2072" s="190"/>
      <c r="L2072" s="186"/>
      <c r="M2072" s="191"/>
      <c r="T2072" s="192"/>
      <c r="AT2072" s="187" t="s">
        <v>197</v>
      </c>
      <c r="AU2072" s="187" t="s">
        <v>84</v>
      </c>
      <c r="AV2072" s="15" t="s">
        <v>210</v>
      </c>
      <c r="AW2072" s="15" t="s">
        <v>30</v>
      </c>
      <c r="AX2072" s="15" t="s">
        <v>73</v>
      </c>
      <c r="AY2072" s="187" t="s">
        <v>187</v>
      </c>
    </row>
    <row r="2073" spans="2:65" s="13" customFormat="1" ht="11.25">
      <c r="B2073" s="161"/>
      <c r="D2073" s="151" t="s">
        <v>197</v>
      </c>
      <c r="E2073" s="162" t="s">
        <v>1</v>
      </c>
      <c r="F2073" s="163" t="s">
        <v>2174</v>
      </c>
      <c r="H2073" s="164">
        <v>6.58</v>
      </c>
      <c r="I2073" s="165"/>
      <c r="L2073" s="161"/>
      <c r="M2073" s="166"/>
      <c r="T2073" s="167"/>
      <c r="AT2073" s="162" t="s">
        <v>197</v>
      </c>
      <c r="AU2073" s="162" t="s">
        <v>84</v>
      </c>
      <c r="AV2073" s="13" t="s">
        <v>84</v>
      </c>
      <c r="AW2073" s="13" t="s">
        <v>30</v>
      </c>
      <c r="AX2073" s="13" t="s">
        <v>73</v>
      </c>
      <c r="AY2073" s="162" t="s">
        <v>187</v>
      </c>
    </row>
    <row r="2074" spans="2:65" s="13" customFormat="1" ht="11.25">
      <c r="B2074" s="161"/>
      <c r="D2074" s="151" t="s">
        <v>197</v>
      </c>
      <c r="E2074" s="162" t="s">
        <v>1</v>
      </c>
      <c r="F2074" s="163" t="s">
        <v>2175</v>
      </c>
      <c r="H2074" s="164">
        <v>6.42</v>
      </c>
      <c r="I2074" s="165"/>
      <c r="L2074" s="161"/>
      <c r="M2074" s="166"/>
      <c r="T2074" s="167"/>
      <c r="AT2074" s="162" t="s">
        <v>197</v>
      </c>
      <c r="AU2074" s="162" t="s">
        <v>84</v>
      </c>
      <c r="AV2074" s="13" t="s">
        <v>84</v>
      </c>
      <c r="AW2074" s="13" t="s">
        <v>30</v>
      </c>
      <c r="AX2074" s="13" t="s">
        <v>73</v>
      </c>
      <c r="AY2074" s="162" t="s">
        <v>187</v>
      </c>
    </row>
    <row r="2075" spans="2:65" s="15" customFormat="1" ht="11.25">
      <c r="B2075" s="186"/>
      <c r="D2075" s="151" t="s">
        <v>197</v>
      </c>
      <c r="E2075" s="187" t="s">
        <v>1</v>
      </c>
      <c r="F2075" s="188" t="s">
        <v>492</v>
      </c>
      <c r="H2075" s="189">
        <v>13</v>
      </c>
      <c r="I2075" s="190"/>
      <c r="L2075" s="186"/>
      <c r="M2075" s="191"/>
      <c r="T2075" s="192"/>
      <c r="AT2075" s="187" t="s">
        <v>197</v>
      </c>
      <c r="AU2075" s="187" t="s">
        <v>84</v>
      </c>
      <c r="AV2075" s="15" t="s">
        <v>210</v>
      </c>
      <c r="AW2075" s="15" t="s">
        <v>30</v>
      </c>
      <c r="AX2075" s="15" t="s">
        <v>73</v>
      </c>
      <c r="AY2075" s="187" t="s">
        <v>187</v>
      </c>
    </row>
    <row r="2076" spans="2:65" s="13" customFormat="1" ht="11.25">
      <c r="B2076" s="161"/>
      <c r="D2076" s="151" t="s">
        <v>197</v>
      </c>
      <c r="E2076" s="162" t="s">
        <v>1</v>
      </c>
      <c r="F2076" s="163" t="s">
        <v>2176</v>
      </c>
      <c r="H2076" s="164">
        <v>8.4</v>
      </c>
      <c r="I2076" s="165"/>
      <c r="L2076" s="161"/>
      <c r="M2076" s="166"/>
      <c r="T2076" s="167"/>
      <c r="AT2076" s="162" t="s">
        <v>197</v>
      </c>
      <c r="AU2076" s="162" t="s">
        <v>84</v>
      </c>
      <c r="AV2076" s="13" t="s">
        <v>84</v>
      </c>
      <c r="AW2076" s="13" t="s">
        <v>30</v>
      </c>
      <c r="AX2076" s="13" t="s">
        <v>73</v>
      </c>
      <c r="AY2076" s="162" t="s">
        <v>187</v>
      </c>
    </row>
    <row r="2077" spans="2:65" s="13" customFormat="1" ht="11.25">
      <c r="B2077" s="161"/>
      <c r="D2077" s="151" t="s">
        <v>197</v>
      </c>
      <c r="E2077" s="162" t="s">
        <v>1</v>
      </c>
      <c r="F2077" s="163" t="s">
        <v>2176</v>
      </c>
      <c r="H2077" s="164">
        <v>8.4</v>
      </c>
      <c r="I2077" s="165"/>
      <c r="L2077" s="161"/>
      <c r="M2077" s="166"/>
      <c r="T2077" s="167"/>
      <c r="AT2077" s="162" t="s">
        <v>197</v>
      </c>
      <c r="AU2077" s="162" t="s">
        <v>84</v>
      </c>
      <c r="AV2077" s="13" t="s">
        <v>84</v>
      </c>
      <c r="AW2077" s="13" t="s">
        <v>30</v>
      </c>
      <c r="AX2077" s="13" t="s">
        <v>73</v>
      </c>
      <c r="AY2077" s="162" t="s">
        <v>187</v>
      </c>
    </row>
    <row r="2078" spans="2:65" s="15" customFormat="1" ht="11.25">
      <c r="B2078" s="186"/>
      <c r="D2078" s="151" t="s">
        <v>197</v>
      </c>
      <c r="E2078" s="187" t="s">
        <v>1</v>
      </c>
      <c r="F2078" s="188" t="s">
        <v>492</v>
      </c>
      <c r="H2078" s="189">
        <v>16.8</v>
      </c>
      <c r="I2078" s="190"/>
      <c r="L2078" s="186"/>
      <c r="M2078" s="191"/>
      <c r="T2078" s="192"/>
      <c r="AT2078" s="187" t="s">
        <v>197</v>
      </c>
      <c r="AU2078" s="187" t="s">
        <v>84</v>
      </c>
      <c r="AV2078" s="15" t="s">
        <v>210</v>
      </c>
      <c r="AW2078" s="15" t="s">
        <v>30</v>
      </c>
      <c r="AX2078" s="15" t="s">
        <v>73</v>
      </c>
      <c r="AY2078" s="187" t="s">
        <v>187</v>
      </c>
    </row>
    <row r="2079" spans="2:65" s="14" customFormat="1" ht="11.25">
      <c r="B2079" s="168"/>
      <c r="D2079" s="151" t="s">
        <v>197</v>
      </c>
      <c r="E2079" s="169" t="s">
        <v>1</v>
      </c>
      <c r="F2079" s="170" t="s">
        <v>202</v>
      </c>
      <c r="H2079" s="171">
        <v>34.9</v>
      </c>
      <c r="I2079" s="172"/>
      <c r="L2079" s="168"/>
      <c r="M2079" s="173"/>
      <c r="T2079" s="174"/>
      <c r="AT2079" s="169" t="s">
        <v>197</v>
      </c>
      <c r="AU2079" s="169" t="s">
        <v>84</v>
      </c>
      <c r="AV2079" s="14" t="s">
        <v>193</v>
      </c>
      <c r="AW2079" s="14" t="s">
        <v>30</v>
      </c>
      <c r="AX2079" s="14" t="s">
        <v>80</v>
      </c>
      <c r="AY2079" s="169" t="s">
        <v>187</v>
      </c>
    </row>
    <row r="2080" spans="2:65" s="1" customFormat="1" ht="33" customHeight="1">
      <c r="B2080" s="32"/>
      <c r="C2080" s="175" t="s">
        <v>2177</v>
      </c>
      <c r="D2080" s="175" t="s">
        <v>338</v>
      </c>
      <c r="E2080" s="176" t="s">
        <v>2178</v>
      </c>
      <c r="F2080" s="177" t="s">
        <v>2179</v>
      </c>
      <c r="G2080" s="178" t="s">
        <v>245</v>
      </c>
      <c r="H2080" s="179">
        <v>38.39</v>
      </c>
      <c r="I2080" s="180"/>
      <c r="J2080" s="181">
        <f>ROUND(I2080*H2080,2)</f>
        <v>0</v>
      </c>
      <c r="K2080" s="182"/>
      <c r="L2080" s="183"/>
      <c r="M2080" s="184" t="s">
        <v>1</v>
      </c>
      <c r="N2080" s="185" t="s">
        <v>39</v>
      </c>
      <c r="P2080" s="147">
        <f>O2080*H2080</f>
        <v>0</v>
      </c>
      <c r="Q2080" s="147">
        <v>0</v>
      </c>
      <c r="R2080" s="147">
        <f>Q2080*H2080</f>
        <v>0</v>
      </c>
      <c r="S2080" s="147">
        <v>0</v>
      </c>
      <c r="T2080" s="148">
        <f>S2080*H2080</f>
        <v>0</v>
      </c>
      <c r="AR2080" s="149" t="s">
        <v>388</v>
      </c>
      <c r="AT2080" s="149" t="s">
        <v>338</v>
      </c>
      <c r="AU2080" s="149" t="s">
        <v>84</v>
      </c>
      <c r="AY2080" s="17" t="s">
        <v>187</v>
      </c>
      <c r="BE2080" s="150">
        <f>IF(N2080="základní",J2080,0)</f>
        <v>0</v>
      </c>
      <c r="BF2080" s="150">
        <f>IF(N2080="snížená",J2080,0)</f>
        <v>0</v>
      </c>
      <c r="BG2080" s="150">
        <f>IF(N2080="zákl. přenesená",J2080,0)</f>
        <v>0</v>
      </c>
      <c r="BH2080" s="150">
        <f>IF(N2080="sníž. přenesená",J2080,0)</f>
        <v>0</v>
      </c>
      <c r="BI2080" s="150">
        <f>IF(N2080="nulová",J2080,0)</f>
        <v>0</v>
      </c>
      <c r="BJ2080" s="17" t="s">
        <v>84</v>
      </c>
      <c r="BK2080" s="150">
        <f>ROUND(I2080*H2080,2)</f>
        <v>0</v>
      </c>
      <c r="BL2080" s="17" t="s">
        <v>287</v>
      </c>
      <c r="BM2080" s="149" t="s">
        <v>3396</v>
      </c>
    </row>
    <row r="2081" spans="2:65" s="13" customFormat="1" ht="11.25">
      <c r="B2081" s="161"/>
      <c r="D2081" s="151" t="s">
        <v>197</v>
      </c>
      <c r="E2081" s="162" t="s">
        <v>1</v>
      </c>
      <c r="F2081" s="163" t="s">
        <v>2181</v>
      </c>
      <c r="H2081" s="164">
        <v>38.39</v>
      </c>
      <c r="I2081" s="165"/>
      <c r="L2081" s="161"/>
      <c r="M2081" s="166"/>
      <c r="T2081" s="167"/>
      <c r="AT2081" s="162" t="s">
        <v>197</v>
      </c>
      <c r="AU2081" s="162" t="s">
        <v>84</v>
      </c>
      <c r="AV2081" s="13" t="s">
        <v>84</v>
      </c>
      <c r="AW2081" s="13" t="s">
        <v>30</v>
      </c>
      <c r="AX2081" s="13" t="s">
        <v>73</v>
      </c>
      <c r="AY2081" s="162" t="s">
        <v>187</v>
      </c>
    </row>
    <row r="2082" spans="2:65" s="14" customFormat="1" ht="11.25">
      <c r="B2082" s="168"/>
      <c r="D2082" s="151" t="s">
        <v>197</v>
      </c>
      <c r="E2082" s="169" t="s">
        <v>1</v>
      </c>
      <c r="F2082" s="170" t="s">
        <v>202</v>
      </c>
      <c r="H2082" s="171">
        <v>38.39</v>
      </c>
      <c r="I2082" s="172"/>
      <c r="L2082" s="168"/>
      <c r="M2082" s="173"/>
      <c r="T2082" s="174"/>
      <c r="AT2082" s="169" t="s">
        <v>197</v>
      </c>
      <c r="AU2082" s="169" t="s">
        <v>84</v>
      </c>
      <c r="AV2082" s="14" t="s">
        <v>193</v>
      </c>
      <c r="AW2082" s="14" t="s">
        <v>30</v>
      </c>
      <c r="AX2082" s="14" t="s">
        <v>80</v>
      </c>
      <c r="AY2082" s="169" t="s">
        <v>187</v>
      </c>
    </row>
    <row r="2083" spans="2:65" s="1" customFormat="1" ht="49.15" customHeight="1">
      <c r="B2083" s="32"/>
      <c r="C2083" s="137" t="s">
        <v>2182</v>
      </c>
      <c r="D2083" s="137" t="s">
        <v>189</v>
      </c>
      <c r="E2083" s="138" t="s">
        <v>2183</v>
      </c>
      <c r="F2083" s="139" t="s">
        <v>2184</v>
      </c>
      <c r="G2083" s="140" t="s">
        <v>245</v>
      </c>
      <c r="H2083" s="141">
        <v>27.77</v>
      </c>
      <c r="I2083" s="142"/>
      <c r="J2083" s="143">
        <f>ROUND(I2083*H2083,2)</f>
        <v>0</v>
      </c>
      <c r="K2083" s="144"/>
      <c r="L2083" s="32"/>
      <c r="M2083" s="145" t="s">
        <v>1</v>
      </c>
      <c r="N2083" s="146" t="s">
        <v>39</v>
      </c>
      <c r="P2083" s="147">
        <f>O2083*H2083</f>
        <v>0</v>
      </c>
      <c r="Q2083" s="147">
        <v>0</v>
      </c>
      <c r="R2083" s="147">
        <f>Q2083*H2083</f>
        <v>0</v>
      </c>
      <c r="S2083" s="147">
        <v>0</v>
      </c>
      <c r="T2083" s="148">
        <f>S2083*H2083</f>
        <v>0</v>
      </c>
      <c r="AR2083" s="149" t="s">
        <v>287</v>
      </c>
      <c r="AT2083" s="149" t="s">
        <v>189</v>
      </c>
      <c r="AU2083" s="149" t="s">
        <v>84</v>
      </c>
      <c r="AY2083" s="17" t="s">
        <v>187</v>
      </c>
      <c r="BE2083" s="150">
        <f>IF(N2083="základní",J2083,0)</f>
        <v>0</v>
      </c>
      <c r="BF2083" s="150">
        <f>IF(N2083="snížená",J2083,0)</f>
        <v>0</v>
      </c>
      <c r="BG2083" s="150">
        <f>IF(N2083="zákl. přenesená",J2083,0)</f>
        <v>0</v>
      </c>
      <c r="BH2083" s="150">
        <f>IF(N2083="sníž. přenesená",J2083,0)</f>
        <v>0</v>
      </c>
      <c r="BI2083" s="150">
        <f>IF(N2083="nulová",J2083,0)</f>
        <v>0</v>
      </c>
      <c r="BJ2083" s="17" t="s">
        <v>84</v>
      </c>
      <c r="BK2083" s="150">
        <f>ROUND(I2083*H2083,2)</f>
        <v>0</v>
      </c>
      <c r="BL2083" s="17" t="s">
        <v>287</v>
      </c>
      <c r="BM2083" s="149" t="s">
        <v>3397</v>
      </c>
    </row>
    <row r="2084" spans="2:65" s="1" customFormat="1" ht="29.25">
      <c r="B2084" s="32"/>
      <c r="D2084" s="151" t="s">
        <v>195</v>
      </c>
      <c r="F2084" s="152" t="s">
        <v>2162</v>
      </c>
      <c r="I2084" s="153"/>
      <c r="L2084" s="32"/>
      <c r="M2084" s="154"/>
      <c r="T2084" s="56"/>
      <c r="AT2084" s="17" t="s">
        <v>195</v>
      </c>
      <c r="AU2084" s="17" t="s">
        <v>84</v>
      </c>
    </row>
    <row r="2085" spans="2:65" s="12" customFormat="1" ht="11.25">
      <c r="B2085" s="155"/>
      <c r="D2085" s="151" t="s">
        <v>197</v>
      </c>
      <c r="E2085" s="156" t="s">
        <v>1</v>
      </c>
      <c r="F2085" s="157" t="s">
        <v>207</v>
      </c>
      <c r="H2085" s="156" t="s">
        <v>1</v>
      </c>
      <c r="I2085" s="158"/>
      <c r="L2085" s="155"/>
      <c r="M2085" s="159"/>
      <c r="T2085" s="160"/>
      <c r="AT2085" s="156" t="s">
        <v>197</v>
      </c>
      <c r="AU2085" s="156" t="s">
        <v>84</v>
      </c>
      <c r="AV2085" s="12" t="s">
        <v>80</v>
      </c>
      <c r="AW2085" s="12" t="s">
        <v>30</v>
      </c>
      <c r="AX2085" s="12" t="s">
        <v>73</v>
      </c>
      <c r="AY2085" s="156" t="s">
        <v>187</v>
      </c>
    </row>
    <row r="2086" spans="2:65" s="13" customFormat="1" ht="11.25">
      <c r="B2086" s="161"/>
      <c r="D2086" s="151" t="s">
        <v>197</v>
      </c>
      <c r="E2086" s="162" t="s">
        <v>1</v>
      </c>
      <c r="F2086" s="163" t="s">
        <v>690</v>
      </c>
      <c r="H2086" s="164">
        <v>12.41</v>
      </c>
      <c r="I2086" s="165"/>
      <c r="L2086" s="161"/>
      <c r="M2086" s="166"/>
      <c r="T2086" s="167"/>
      <c r="AT2086" s="162" t="s">
        <v>197</v>
      </c>
      <c r="AU2086" s="162" t="s">
        <v>84</v>
      </c>
      <c r="AV2086" s="13" t="s">
        <v>84</v>
      </c>
      <c r="AW2086" s="13" t="s">
        <v>30</v>
      </c>
      <c r="AX2086" s="13" t="s">
        <v>73</v>
      </c>
      <c r="AY2086" s="162" t="s">
        <v>187</v>
      </c>
    </row>
    <row r="2087" spans="2:65" s="15" customFormat="1" ht="11.25">
      <c r="B2087" s="186"/>
      <c r="D2087" s="151" t="s">
        <v>197</v>
      </c>
      <c r="E2087" s="187" t="s">
        <v>1</v>
      </c>
      <c r="F2087" s="188" t="s">
        <v>492</v>
      </c>
      <c r="H2087" s="189">
        <v>12.41</v>
      </c>
      <c r="I2087" s="190"/>
      <c r="L2087" s="186"/>
      <c r="M2087" s="191"/>
      <c r="T2087" s="192"/>
      <c r="AT2087" s="187" t="s">
        <v>197</v>
      </c>
      <c r="AU2087" s="187" t="s">
        <v>84</v>
      </c>
      <c r="AV2087" s="15" t="s">
        <v>210</v>
      </c>
      <c r="AW2087" s="15" t="s">
        <v>30</v>
      </c>
      <c r="AX2087" s="15" t="s">
        <v>73</v>
      </c>
      <c r="AY2087" s="187" t="s">
        <v>187</v>
      </c>
    </row>
    <row r="2088" spans="2:65" s="13" customFormat="1" ht="11.25">
      <c r="B2088" s="161"/>
      <c r="D2088" s="151" t="s">
        <v>197</v>
      </c>
      <c r="E2088" s="162" t="s">
        <v>1</v>
      </c>
      <c r="F2088" s="163" t="s">
        <v>2186</v>
      </c>
      <c r="H2088" s="164">
        <v>2.95</v>
      </c>
      <c r="I2088" s="165"/>
      <c r="L2088" s="161"/>
      <c r="M2088" s="166"/>
      <c r="T2088" s="167"/>
      <c r="AT2088" s="162" t="s">
        <v>197</v>
      </c>
      <c r="AU2088" s="162" t="s">
        <v>84</v>
      </c>
      <c r="AV2088" s="13" t="s">
        <v>84</v>
      </c>
      <c r="AW2088" s="13" t="s">
        <v>30</v>
      </c>
      <c r="AX2088" s="13" t="s">
        <v>73</v>
      </c>
      <c r="AY2088" s="162" t="s">
        <v>187</v>
      </c>
    </row>
    <row r="2089" spans="2:65" s="15" customFormat="1" ht="11.25">
      <c r="B2089" s="186"/>
      <c r="D2089" s="151" t="s">
        <v>197</v>
      </c>
      <c r="E2089" s="187" t="s">
        <v>1</v>
      </c>
      <c r="F2089" s="188" t="s">
        <v>492</v>
      </c>
      <c r="H2089" s="189">
        <v>2.95</v>
      </c>
      <c r="I2089" s="190"/>
      <c r="L2089" s="186"/>
      <c r="M2089" s="191"/>
      <c r="T2089" s="192"/>
      <c r="AT2089" s="187" t="s">
        <v>197</v>
      </c>
      <c r="AU2089" s="187" t="s">
        <v>84</v>
      </c>
      <c r="AV2089" s="15" t="s">
        <v>210</v>
      </c>
      <c r="AW2089" s="15" t="s">
        <v>30</v>
      </c>
      <c r="AX2089" s="15" t="s">
        <v>73</v>
      </c>
      <c r="AY2089" s="187" t="s">
        <v>187</v>
      </c>
    </row>
    <row r="2090" spans="2:65" s="13" customFormat="1" ht="11.25">
      <c r="B2090" s="161"/>
      <c r="D2090" s="151" t="s">
        <v>197</v>
      </c>
      <c r="E2090" s="162" t="s">
        <v>1</v>
      </c>
      <c r="F2090" s="163" t="s">
        <v>690</v>
      </c>
      <c r="H2090" s="164">
        <v>12.41</v>
      </c>
      <c r="I2090" s="165"/>
      <c r="L2090" s="161"/>
      <c r="M2090" s="166"/>
      <c r="T2090" s="167"/>
      <c r="AT2090" s="162" t="s">
        <v>197</v>
      </c>
      <c r="AU2090" s="162" t="s">
        <v>84</v>
      </c>
      <c r="AV2090" s="13" t="s">
        <v>84</v>
      </c>
      <c r="AW2090" s="13" t="s">
        <v>30</v>
      </c>
      <c r="AX2090" s="13" t="s">
        <v>73</v>
      </c>
      <c r="AY2090" s="162" t="s">
        <v>187</v>
      </c>
    </row>
    <row r="2091" spans="2:65" s="15" customFormat="1" ht="11.25">
      <c r="B2091" s="186"/>
      <c r="D2091" s="151" t="s">
        <v>197</v>
      </c>
      <c r="E2091" s="187" t="s">
        <v>1</v>
      </c>
      <c r="F2091" s="188" t="s">
        <v>492</v>
      </c>
      <c r="H2091" s="189">
        <v>12.41</v>
      </c>
      <c r="I2091" s="190"/>
      <c r="L2091" s="186"/>
      <c r="M2091" s="191"/>
      <c r="T2091" s="192"/>
      <c r="AT2091" s="187" t="s">
        <v>197</v>
      </c>
      <c r="AU2091" s="187" t="s">
        <v>84</v>
      </c>
      <c r="AV2091" s="15" t="s">
        <v>210</v>
      </c>
      <c r="AW2091" s="15" t="s">
        <v>30</v>
      </c>
      <c r="AX2091" s="15" t="s">
        <v>73</v>
      </c>
      <c r="AY2091" s="187" t="s">
        <v>187</v>
      </c>
    </row>
    <row r="2092" spans="2:65" s="14" customFormat="1" ht="11.25">
      <c r="B2092" s="168"/>
      <c r="D2092" s="151" t="s">
        <v>197</v>
      </c>
      <c r="E2092" s="169" t="s">
        <v>1</v>
      </c>
      <c r="F2092" s="170" t="s">
        <v>202</v>
      </c>
      <c r="H2092" s="171">
        <v>27.77</v>
      </c>
      <c r="I2092" s="172"/>
      <c r="L2092" s="168"/>
      <c r="M2092" s="173"/>
      <c r="T2092" s="174"/>
      <c r="AT2092" s="169" t="s">
        <v>197</v>
      </c>
      <c r="AU2092" s="169" t="s">
        <v>84</v>
      </c>
      <c r="AV2092" s="14" t="s">
        <v>193</v>
      </c>
      <c r="AW2092" s="14" t="s">
        <v>30</v>
      </c>
      <c r="AX2092" s="14" t="s">
        <v>80</v>
      </c>
      <c r="AY2092" s="169" t="s">
        <v>187</v>
      </c>
    </row>
    <row r="2093" spans="2:65" s="1" customFormat="1" ht="37.9" customHeight="1">
      <c r="B2093" s="32"/>
      <c r="C2093" s="175" t="s">
        <v>2187</v>
      </c>
      <c r="D2093" s="175" t="s">
        <v>338</v>
      </c>
      <c r="E2093" s="176" t="s">
        <v>2125</v>
      </c>
      <c r="F2093" s="177" t="s">
        <v>2126</v>
      </c>
      <c r="G2093" s="178" t="s">
        <v>245</v>
      </c>
      <c r="H2093" s="179">
        <v>30.547000000000001</v>
      </c>
      <c r="I2093" s="180"/>
      <c r="J2093" s="181">
        <f>ROUND(I2093*H2093,2)</f>
        <v>0</v>
      </c>
      <c r="K2093" s="182"/>
      <c r="L2093" s="183"/>
      <c r="M2093" s="184" t="s">
        <v>1</v>
      </c>
      <c r="N2093" s="185" t="s">
        <v>39</v>
      </c>
      <c r="P2093" s="147">
        <f>O2093*H2093</f>
        <v>0</v>
      </c>
      <c r="Q2093" s="147">
        <v>0</v>
      </c>
      <c r="R2093" s="147">
        <f>Q2093*H2093</f>
        <v>0</v>
      </c>
      <c r="S2093" s="147">
        <v>0</v>
      </c>
      <c r="T2093" s="148">
        <f>S2093*H2093</f>
        <v>0</v>
      </c>
      <c r="AR2093" s="149" t="s">
        <v>388</v>
      </c>
      <c r="AT2093" s="149" t="s">
        <v>338</v>
      </c>
      <c r="AU2093" s="149" t="s">
        <v>84</v>
      </c>
      <c r="AY2093" s="17" t="s">
        <v>187</v>
      </c>
      <c r="BE2093" s="150">
        <f>IF(N2093="základní",J2093,0)</f>
        <v>0</v>
      </c>
      <c r="BF2093" s="150">
        <f>IF(N2093="snížená",J2093,0)</f>
        <v>0</v>
      </c>
      <c r="BG2093" s="150">
        <f>IF(N2093="zákl. přenesená",J2093,0)</f>
        <v>0</v>
      </c>
      <c r="BH2093" s="150">
        <f>IF(N2093="sníž. přenesená",J2093,0)</f>
        <v>0</v>
      </c>
      <c r="BI2093" s="150">
        <f>IF(N2093="nulová",J2093,0)</f>
        <v>0</v>
      </c>
      <c r="BJ2093" s="17" t="s">
        <v>84</v>
      </c>
      <c r="BK2093" s="150">
        <f>ROUND(I2093*H2093,2)</f>
        <v>0</v>
      </c>
      <c r="BL2093" s="17" t="s">
        <v>287</v>
      </c>
      <c r="BM2093" s="149" t="s">
        <v>3398</v>
      </c>
    </row>
    <row r="2094" spans="2:65" s="13" customFormat="1" ht="11.25">
      <c r="B2094" s="161"/>
      <c r="D2094" s="151" t="s">
        <v>197</v>
      </c>
      <c r="E2094" s="162" t="s">
        <v>1</v>
      </c>
      <c r="F2094" s="163" t="s">
        <v>2189</v>
      </c>
      <c r="H2094" s="164">
        <v>30.547000000000001</v>
      </c>
      <c r="I2094" s="165"/>
      <c r="L2094" s="161"/>
      <c r="M2094" s="166"/>
      <c r="T2094" s="167"/>
      <c r="AT2094" s="162" t="s">
        <v>197</v>
      </c>
      <c r="AU2094" s="162" t="s">
        <v>84</v>
      </c>
      <c r="AV2094" s="13" t="s">
        <v>84</v>
      </c>
      <c r="AW2094" s="13" t="s">
        <v>30</v>
      </c>
      <c r="AX2094" s="13" t="s">
        <v>73</v>
      </c>
      <c r="AY2094" s="162" t="s">
        <v>187</v>
      </c>
    </row>
    <row r="2095" spans="2:65" s="14" customFormat="1" ht="11.25">
      <c r="B2095" s="168"/>
      <c r="D2095" s="151" t="s">
        <v>197</v>
      </c>
      <c r="E2095" s="169" t="s">
        <v>1</v>
      </c>
      <c r="F2095" s="170" t="s">
        <v>202</v>
      </c>
      <c r="H2095" s="171">
        <v>30.547000000000001</v>
      </c>
      <c r="I2095" s="172"/>
      <c r="L2095" s="168"/>
      <c r="M2095" s="173"/>
      <c r="T2095" s="174"/>
      <c r="AT2095" s="169" t="s">
        <v>197</v>
      </c>
      <c r="AU2095" s="169" t="s">
        <v>84</v>
      </c>
      <c r="AV2095" s="14" t="s">
        <v>193</v>
      </c>
      <c r="AW2095" s="14" t="s">
        <v>30</v>
      </c>
      <c r="AX2095" s="14" t="s">
        <v>80</v>
      </c>
      <c r="AY2095" s="169" t="s">
        <v>187</v>
      </c>
    </row>
    <row r="2096" spans="2:65" s="1" customFormat="1" ht="37.9" customHeight="1">
      <c r="B2096" s="32"/>
      <c r="C2096" s="137" t="s">
        <v>2190</v>
      </c>
      <c r="D2096" s="137" t="s">
        <v>189</v>
      </c>
      <c r="E2096" s="138" t="s">
        <v>2191</v>
      </c>
      <c r="F2096" s="139" t="s">
        <v>2192</v>
      </c>
      <c r="G2096" s="140" t="s">
        <v>245</v>
      </c>
      <c r="H2096" s="141">
        <v>42.13</v>
      </c>
      <c r="I2096" s="142"/>
      <c r="J2096" s="143">
        <f>ROUND(I2096*H2096,2)</f>
        <v>0</v>
      </c>
      <c r="K2096" s="144"/>
      <c r="L2096" s="32"/>
      <c r="M2096" s="145" t="s">
        <v>1</v>
      </c>
      <c r="N2096" s="146" t="s">
        <v>39</v>
      </c>
      <c r="P2096" s="147">
        <f>O2096*H2096</f>
        <v>0</v>
      </c>
      <c r="Q2096" s="147">
        <v>0</v>
      </c>
      <c r="R2096" s="147">
        <f>Q2096*H2096</f>
        <v>0</v>
      </c>
      <c r="S2096" s="147">
        <v>0</v>
      </c>
      <c r="T2096" s="148">
        <f>S2096*H2096</f>
        <v>0</v>
      </c>
      <c r="AR2096" s="149" t="s">
        <v>287</v>
      </c>
      <c r="AT2096" s="149" t="s">
        <v>189</v>
      </c>
      <c r="AU2096" s="149" t="s">
        <v>84</v>
      </c>
      <c r="AY2096" s="17" t="s">
        <v>187</v>
      </c>
      <c r="BE2096" s="150">
        <f>IF(N2096="základní",J2096,0)</f>
        <v>0</v>
      </c>
      <c r="BF2096" s="150">
        <f>IF(N2096="snížená",J2096,0)</f>
        <v>0</v>
      </c>
      <c r="BG2096" s="150">
        <f>IF(N2096="zákl. přenesená",J2096,0)</f>
        <v>0</v>
      </c>
      <c r="BH2096" s="150">
        <f>IF(N2096="sníž. přenesená",J2096,0)</f>
        <v>0</v>
      </c>
      <c r="BI2096" s="150">
        <f>IF(N2096="nulová",J2096,0)</f>
        <v>0</v>
      </c>
      <c r="BJ2096" s="17" t="s">
        <v>84</v>
      </c>
      <c r="BK2096" s="150">
        <f>ROUND(I2096*H2096,2)</f>
        <v>0</v>
      </c>
      <c r="BL2096" s="17" t="s">
        <v>287</v>
      </c>
      <c r="BM2096" s="149" t="s">
        <v>3399</v>
      </c>
    </row>
    <row r="2097" spans="2:65" s="1" customFormat="1" ht="29.25">
      <c r="B2097" s="32"/>
      <c r="D2097" s="151" t="s">
        <v>195</v>
      </c>
      <c r="F2097" s="152" t="s">
        <v>2162</v>
      </c>
      <c r="I2097" s="153"/>
      <c r="L2097" s="32"/>
      <c r="M2097" s="154"/>
      <c r="T2097" s="56"/>
      <c r="AT2097" s="17" t="s">
        <v>195</v>
      </c>
      <c r="AU2097" s="17" t="s">
        <v>84</v>
      </c>
    </row>
    <row r="2098" spans="2:65" s="1" customFormat="1" ht="24.2" customHeight="1">
      <c r="B2098" s="32"/>
      <c r="C2098" s="137" t="s">
        <v>2194</v>
      </c>
      <c r="D2098" s="137" t="s">
        <v>189</v>
      </c>
      <c r="E2098" s="138" t="s">
        <v>2195</v>
      </c>
      <c r="F2098" s="139" t="s">
        <v>2196</v>
      </c>
      <c r="G2098" s="140" t="s">
        <v>245</v>
      </c>
      <c r="H2098" s="141">
        <v>29.92</v>
      </c>
      <c r="I2098" s="142"/>
      <c r="J2098" s="143">
        <f>ROUND(I2098*H2098,2)</f>
        <v>0</v>
      </c>
      <c r="K2098" s="144"/>
      <c r="L2098" s="32"/>
      <c r="M2098" s="145" t="s">
        <v>1</v>
      </c>
      <c r="N2098" s="146" t="s">
        <v>39</v>
      </c>
      <c r="P2098" s="147">
        <f>O2098*H2098</f>
        <v>0</v>
      </c>
      <c r="Q2098" s="147">
        <v>0</v>
      </c>
      <c r="R2098" s="147">
        <f>Q2098*H2098</f>
        <v>0</v>
      </c>
      <c r="S2098" s="147">
        <v>0</v>
      </c>
      <c r="T2098" s="148">
        <f>S2098*H2098</f>
        <v>0</v>
      </c>
      <c r="AR2098" s="149" t="s">
        <v>287</v>
      </c>
      <c r="AT2098" s="149" t="s">
        <v>189</v>
      </c>
      <c r="AU2098" s="149" t="s">
        <v>84</v>
      </c>
      <c r="AY2098" s="17" t="s">
        <v>187</v>
      </c>
      <c r="BE2098" s="150">
        <f>IF(N2098="základní",J2098,0)</f>
        <v>0</v>
      </c>
      <c r="BF2098" s="150">
        <f>IF(N2098="snížená",J2098,0)</f>
        <v>0</v>
      </c>
      <c r="BG2098" s="150">
        <f>IF(N2098="zákl. přenesená",J2098,0)</f>
        <v>0</v>
      </c>
      <c r="BH2098" s="150">
        <f>IF(N2098="sníž. přenesená",J2098,0)</f>
        <v>0</v>
      </c>
      <c r="BI2098" s="150">
        <f>IF(N2098="nulová",J2098,0)</f>
        <v>0</v>
      </c>
      <c r="BJ2098" s="17" t="s">
        <v>84</v>
      </c>
      <c r="BK2098" s="150">
        <f>ROUND(I2098*H2098,2)</f>
        <v>0</v>
      </c>
      <c r="BL2098" s="17" t="s">
        <v>287</v>
      </c>
      <c r="BM2098" s="149" t="s">
        <v>3400</v>
      </c>
    </row>
    <row r="2099" spans="2:65" s="1" customFormat="1" ht="68.25">
      <c r="B2099" s="32"/>
      <c r="D2099" s="151" t="s">
        <v>195</v>
      </c>
      <c r="F2099" s="152" t="s">
        <v>2198</v>
      </c>
      <c r="I2099" s="153"/>
      <c r="L2099" s="32"/>
      <c r="M2099" s="154"/>
      <c r="T2099" s="56"/>
      <c r="AT2099" s="17" t="s">
        <v>195</v>
      </c>
      <c r="AU2099" s="17" t="s">
        <v>84</v>
      </c>
    </row>
    <row r="2100" spans="2:65" s="1" customFormat="1" ht="16.5" customHeight="1">
      <c r="B2100" s="32"/>
      <c r="C2100" s="137" t="s">
        <v>2199</v>
      </c>
      <c r="D2100" s="137" t="s">
        <v>189</v>
      </c>
      <c r="E2100" s="138" t="s">
        <v>2200</v>
      </c>
      <c r="F2100" s="139" t="s">
        <v>2201</v>
      </c>
      <c r="G2100" s="140" t="s">
        <v>397</v>
      </c>
      <c r="H2100" s="141">
        <v>100</v>
      </c>
      <c r="I2100" s="142"/>
      <c r="J2100" s="143">
        <f>ROUND(I2100*H2100,2)</f>
        <v>0</v>
      </c>
      <c r="K2100" s="144"/>
      <c r="L2100" s="32"/>
      <c r="M2100" s="145" t="s">
        <v>1</v>
      </c>
      <c r="N2100" s="146" t="s">
        <v>39</v>
      </c>
      <c r="P2100" s="147">
        <f>O2100*H2100</f>
        <v>0</v>
      </c>
      <c r="Q2100" s="147">
        <v>0</v>
      </c>
      <c r="R2100" s="147">
        <f>Q2100*H2100</f>
        <v>0</v>
      </c>
      <c r="S2100" s="147">
        <v>0</v>
      </c>
      <c r="T2100" s="148">
        <f>S2100*H2100</f>
        <v>0</v>
      </c>
      <c r="AR2100" s="149" t="s">
        <v>287</v>
      </c>
      <c r="AT2100" s="149" t="s">
        <v>189</v>
      </c>
      <c r="AU2100" s="149" t="s">
        <v>84</v>
      </c>
      <c r="AY2100" s="17" t="s">
        <v>187</v>
      </c>
      <c r="BE2100" s="150">
        <f>IF(N2100="základní",J2100,0)</f>
        <v>0</v>
      </c>
      <c r="BF2100" s="150">
        <f>IF(N2100="snížená",J2100,0)</f>
        <v>0</v>
      </c>
      <c r="BG2100" s="150">
        <f>IF(N2100="zákl. přenesená",J2100,0)</f>
        <v>0</v>
      </c>
      <c r="BH2100" s="150">
        <f>IF(N2100="sníž. přenesená",J2100,0)</f>
        <v>0</v>
      </c>
      <c r="BI2100" s="150">
        <f>IF(N2100="nulová",J2100,0)</f>
        <v>0</v>
      </c>
      <c r="BJ2100" s="17" t="s">
        <v>84</v>
      </c>
      <c r="BK2100" s="150">
        <f>ROUND(I2100*H2100,2)</f>
        <v>0</v>
      </c>
      <c r="BL2100" s="17" t="s">
        <v>287</v>
      </c>
      <c r="BM2100" s="149" t="s">
        <v>3401</v>
      </c>
    </row>
    <row r="2101" spans="2:65" s="1" customFormat="1" ht="58.5">
      <c r="B2101" s="32"/>
      <c r="D2101" s="151" t="s">
        <v>195</v>
      </c>
      <c r="F2101" s="152" t="s">
        <v>2203</v>
      </c>
      <c r="I2101" s="153"/>
      <c r="L2101" s="32"/>
      <c r="M2101" s="154"/>
      <c r="T2101" s="56"/>
      <c r="AT2101" s="17" t="s">
        <v>195</v>
      </c>
      <c r="AU2101" s="17" t="s">
        <v>84</v>
      </c>
    </row>
    <row r="2102" spans="2:65" s="1" customFormat="1" ht="37.9" customHeight="1">
      <c r="B2102" s="32"/>
      <c r="C2102" s="137" t="s">
        <v>2204</v>
      </c>
      <c r="D2102" s="137" t="s">
        <v>189</v>
      </c>
      <c r="E2102" s="138" t="s">
        <v>2205</v>
      </c>
      <c r="F2102" s="139" t="s">
        <v>2206</v>
      </c>
      <c r="G2102" s="140" t="s">
        <v>245</v>
      </c>
      <c r="H2102" s="141">
        <v>46.72</v>
      </c>
      <c r="I2102" s="142"/>
      <c r="J2102" s="143">
        <f>ROUND(I2102*H2102,2)</f>
        <v>0</v>
      </c>
      <c r="K2102" s="144"/>
      <c r="L2102" s="32"/>
      <c r="M2102" s="145" t="s">
        <v>1</v>
      </c>
      <c r="N2102" s="146" t="s">
        <v>39</v>
      </c>
      <c r="P2102" s="147">
        <f>O2102*H2102</f>
        <v>0</v>
      </c>
      <c r="Q2102" s="147">
        <v>0</v>
      </c>
      <c r="R2102" s="147">
        <f>Q2102*H2102</f>
        <v>0</v>
      </c>
      <c r="S2102" s="147">
        <v>0</v>
      </c>
      <c r="T2102" s="148">
        <f>S2102*H2102</f>
        <v>0</v>
      </c>
      <c r="AR2102" s="149" t="s">
        <v>287</v>
      </c>
      <c r="AT2102" s="149" t="s">
        <v>189</v>
      </c>
      <c r="AU2102" s="149" t="s">
        <v>84</v>
      </c>
      <c r="AY2102" s="17" t="s">
        <v>187</v>
      </c>
      <c r="BE2102" s="150">
        <f>IF(N2102="základní",J2102,0)</f>
        <v>0</v>
      </c>
      <c r="BF2102" s="150">
        <f>IF(N2102="snížená",J2102,0)</f>
        <v>0</v>
      </c>
      <c r="BG2102" s="150">
        <f>IF(N2102="zákl. přenesená",J2102,0)</f>
        <v>0</v>
      </c>
      <c r="BH2102" s="150">
        <f>IF(N2102="sníž. přenesená",J2102,0)</f>
        <v>0</v>
      </c>
      <c r="BI2102" s="150">
        <f>IF(N2102="nulová",J2102,0)</f>
        <v>0</v>
      </c>
      <c r="BJ2102" s="17" t="s">
        <v>84</v>
      </c>
      <c r="BK2102" s="150">
        <f>ROUND(I2102*H2102,2)</f>
        <v>0</v>
      </c>
      <c r="BL2102" s="17" t="s">
        <v>287</v>
      </c>
      <c r="BM2102" s="149" t="s">
        <v>3402</v>
      </c>
    </row>
    <row r="2103" spans="2:65" s="1" customFormat="1" ht="68.25">
      <c r="B2103" s="32"/>
      <c r="D2103" s="151" t="s">
        <v>195</v>
      </c>
      <c r="F2103" s="152" t="s">
        <v>2198</v>
      </c>
      <c r="I2103" s="153"/>
      <c r="L2103" s="32"/>
      <c r="M2103" s="154"/>
      <c r="T2103" s="56"/>
      <c r="AT2103" s="17" t="s">
        <v>195</v>
      </c>
      <c r="AU2103" s="17" t="s">
        <v>84</v>
      </c>
    </row>
    <row r="2104" spans="2:65" s="1" customFormat="1" ht="24.2" customHeight="1">
      <c r="B2104" s="32"/>
      <c r="C2104" s="137" t="s">
        <v>2208</v>
      </c>
      <c r="D2104" s="137" t="s">
        <v>189</v>
      </c>
      <c r="E2104" s="138" t="s">
        <v>2209</v>
      </c>
      <c r="F2104" s="139" t="s">
        <v>2210</v>
      </c>
      <c r="G2104" s="140" t="s">
        <v>397</v>
      </c>
      <c r="H2104" s="141">
        <v>88.88</v>
      </c>
      <c r="I2104" s="142"/>
      <c r="J2104" s="143">
        <f>ROUND(I2104*H2104,2)</f>
        <v>0</v>
      </c>
      <c r="K2104" s="144"/>
      <c r="L2104" s="32"/>
      <c r="M2104" s="145" t="s">
        <v>1</v>
      </c>
      <c r="N2104" s="146" t="s">
        <v>39</v>
      </c>
      <c r="P2104" s="147">
        <f>O2104*H2104</f>
        <v>0</v>
      </c>
      <c r="Q2104" s="147">
        <v>0</v>
      </c>
      <c r="R2104" s="147">
        <f>Q2104*H2104</f>
        <v>0</v>
      </c>
      <c r="S2104" s="147">
        <v>0</v>
      </c>
      <c r="T2104" s="148">
        <f>S2104*H2104</f>
        <v>0</v>
      </c>
      <c r="AR2104" s="149" t="s">
        <v>287</v>
      </c>
      <c r="AT2104" s="149" t="s">
        <v>189</v>
      </c>
      <c r="AU2104" s="149" t="s">
        <v>84</v>
      </c>
      <c r="AY2104" s="17" t="s">
        <v>187</v>
      </c>
      <c r="BE2104" s="150">
        <f>IF(N2104="základní",J2104,0)</f>
        <v>0</v>
      </c>
      <c r="BF2104" s="150">
        <f>IF(N2104="snížená",J2104,0)</f>
        <v>0</v>
      </c>
      <c r="BG2104" s="150">
        <f>IF(N2104="zákl. přenesená",J2104,0)</f>
        <v>0</v>
      </c>
      <c r="BH2104" s="150">
        <f>IF(N2104="sníž. přenesená",J2104,0)</f>
        <v>0</v>
      </c>
      <c r="BI2104" s="150">
        <f>IF(N2104="nulová",J2104,0)</f>
        <v>0</v>
      </c>
      <c r="BJ2104" s="17" t="s">
        <v>84</v>
      </c>
      <c r="BK2104" s="150">
        <f>ROUND(I2104*H2104,2)</f>
        <v>0</v>
      </c>
      <c r="BL2104" s="17" t="s">
        <v>287</v>
      </c>
      <c r="BM2104" s="149" t="s">
        <v>3403</v>
      </c>
    </row>
    <row r="2105" spans="2:65" s="1" customFormat="1" ht="68.25">
      <c r="B2105" s="32"/>
      <c r="D2105" s="151" t="s">
        <v>195</v>
      </c>
      <c r="F2105" s="152" t="s">
        <v>2198</v>
      </c>
      <c r="I2105" s="153"/>
      <c r="L2105" s="32"/>
      <c r="M2105" s="154"/>
      <c r="T2105" s="56"/>
      <c r="AT2105" s="17" t="s">
        <v>195</v>
      </c>
      <c r="AU2105" s="17" t="s">
        <v>84</v>
      </c>
    </row>
    <row r="2106" spans="2:65" s="12" customFormat="1" ht="11.25">
      <c r="B2106" s="155"/>
      <c r="D2106" s="151" t="s">
        <v>197</v>
      </c>
      <c r="E2106" s="156" t="s">
        <v>1</v>
      </c>
      <c r="F2106" s="157" t="s">
        <v>207</v>
      </c>
      <c r="H2106" s="156" t="s">
        <v>1</v>
      </c>
      <c r="I2106" s="158"/>
      <c r="L2106" s="155"/>
      <c r="M2106" s="159"/>
      <c r="T2106" s="160"/>
      <c r="AT2106" s="156" t="s">
        <v>197</v>
      </c>
      <c r="AU2106" s="156" t="s">
        <v>84</v>
      </c>
      <c r="AV2106" s="12" t="s">
        <v>80</v>
      </c>
      <c r="AW2106" s="12" t="s">
        <v>30</v>
      </c>
      <c r="AX2106" s="12" t="s">
        <v>73</v>
      </c>
      <c r="AY2106" s="156" t="s">
        <v>187</v>
      </c>
    </row>
    <row r="2107" spans="2:65" s="13" customFormat="1" ht="11.25">
      <c r="B2107" s="161"/>
      <c r="D2107" s="151" t="s">
        <v>197</v>
      </c>
      <c r="E2107" s="162" t="s">
        <v>1</v>
      </c>
      <c r="F2107" s="163" t="s">
        <v>2212</v>
      </c>
      <c r="H2107" s="164">
        <v>34.4</v>
      </c>
      <c r="I2107" s="165"/>
      <c r="L2107" s="161"/>
      <c r="M2107" s="166"/>
      <c r="T2107" s="167"/>
      <c r="AT2107" s="162" t="s">
        <v>197</v>
      </c>
      <c r="AU2107" s="162" t="s">
        <v>84</v>
      </c>
      <c r="AV2107" s="13" t="s">
        <v>84</v>
      </c>
      <c r="AW2107" s="13" t="s">
        <v>30</v>
      </c>
      <c r="AX2107" s="13" t="s">
        <v>73</v>
      </c>
      <c r="AY2107" s="162" t="s">
        <v>187</v>
      </c>
    </row>
    <row r="2108" spans="2:65" s="12" customFormat="1" ht="11.25">
      <c r="B2108" s="155"/>
      <c r="D2108" s="151" t="s">
        <v>197</v>
      </c>
      <c r="E2108" s="156" t="s">
        <v>1</v>
      </c>
      <c r="F2108" s="157" t="s">
        <v>2213</v>
      </c>
      <c r="H2108" s="156" t="s">
        <v>1</v>
      </c>
      <c r="I2108" s="158"/>
      <c r="L2108" s="155"/>
      <c r="M2108" s="159"/>
      <c r="T2108" s="160"/>
      <c r="AT2108" s="156" t="s">
        <v>197</v>
      </c>
      <c r="AU2108" s="156" t="s">
        <v>84</v>
      </c>
      <c r="AV2108" s="12" t="s">
        <v>80</v>
      </c>
      <c r="AW2108" s="12" t="s">
        <v>30</v>
      </c>
      <c r="AX2108" s="12" t="s">
        <v>73</v>
      </c>
      <c r="AY2108" s="156" t="s">
        <v>187</v>
      </c>
    </row>
    <row r="2109" spans="2:65" s="13" customFormat="1" ht="11.25">
      <c r="B2109" s="161"/>
      <c r="D2109" s="151" t="s">
        <v>197</v>
      </c>
      <c r="E2109" s="162" t="s">
        <v>1</v>
      </c>
      <c r="F2109" s="163" t="s">
        <v>2142</v>
      </c>
      <c r="H2109" s="164">
        <v>28.8</v>
      </c>
      <c r="I2109" s="165"/>
      <c r="L2109" s="161"/>
      <c r="M2109" s="166"/>
      <c r="T2109" s="167"/>
      <c r="AT2109" s="162" t="s">
        <v>197</v>
      </c>
      <c r="AU2109" s="162" t="s">
        <v>84</v>
      </c>
      <c r="AV2109" s="13" t="s">
        <v>84</v>
      </c>
      <c r="AW2109" s="13" t="s">
        <v>30</v>
      </c>
      <c r="AX2109" s="13" t="s">
        <v>73</v>
      </c>
      <c r="AY2109" s="162" t="s">
        <v>187</v>
      </c>
    </row>
    <row r="2110" spans="2:65" s="13" customFormat="1" ht="11.25">
      <c r="B2110" s="161"/>
      <c r="D2110" s="151" t="s">
        <v>197</v>
      </c>
      <c r="E2110" s="162" t="s">
        <v>1</v>
      </c>
      <c r="F2110" s="163" t="s">
        <v>2143</v>
      </c>
      <c r="H2110" s="164">
        <v>12.74</v>
      </c>
      <c r="I2110" s="165"/>
      <c r="L2110" s="161"/>
      <c r="M2110" s="166"/>
      <c r="T2110" s="167"/>
      <c r="AT2110" s="162" t="s">
        <v>197</v>
      </c>
      <c r="AU2110" s="162" t="s">
        <v>84</v>
      </c>
      <c r="AV2110" s="13" t="s">
        <v>84</v>
      </c>
      <c r="AW2110" s="13" t="s">
        <v>30</v>
      </c>
      <c r="AX2110" s="13" t="s">
        <v>73</v>
      </c>
      <c r="AY2110" s="162" t="s">
        <v>187</v>
      </c>
    </row>
    <row r="2111" spans="2:65" s="13" customFormat="1" ht="11.25">
      <c r="B2111" s="161"/>
      <c r="D2111" s="151" t="s">
        <v>197</v>
      </c>
      <c r="E2111" s="162" t="s">
        <v>1</v>
      </c>
      <c r="F2111" s="163" t="s">
        <v>2144</v>
      </c>
      <c r="H2111" s="164">
        <v>12.94</v>
      </c>
      <c r="I2111" s="165"/>
      <c r="L2111" s="161"/>
      <c r="M2111" s="166"/>
      <c r="T2111" s="167"/>
      <c r="AT2111" s="162" t="s">
        <v>197</v>
      </c>
      <c r="AU2111" s="162" t="s">
        <v>84</v>
      </c>
      <c r="AV2111" s="13" t="s">
        <v>84</v>
      </c>
      <c r="AW2111" s="13" t="s">
        <v>30</v>
      </c>
      <c r="AX2111" s="13" t="s">
        <v>73</v>
      </c>
      <c r="AY2111" s="162" t="s">
        <v>187</v>
      </c>
    </row>
    <row r="2112" spans="2:65" s="14" customFormat="1" ht="11.25">
      <c r="B2112" s="168"/>
      <c r="D2112" s="151" t="s">
        <v>197</v>
      </c>
      <c r="E2112" s="169" t="s">
        <v>1</v>
      </c>
      <c r="F2112" s="170" t="s">
        <v>202</v>
      </c>
      <c r="H2112" s="171">
        <v>88.88</v>
      </c>
      <c r="I2112" s="172"/>
      <c r="L2112" s="168"/>
      <c r="M2112" s="173"/>
      <c r="T2112" s="174"/>
      <c r="AT2112" s="169" t="s">
        <v>197</v>
      </c>
      <c r="AU2112" s="169" t="s">
        <v>84</v>
      </c>
      <c r="AV2112" s="14" t="s">
        <v>193</v>
      </c>
      <c r="AW2112" s="14" t="s">
        <v>30</v>
      </c>
      <c r="AX2112" s="14" t="s">
        <v>80</v>
      </c>
      <c r="AY2112" s="169" t="s">
        <v>187</v>
      </c>
    </row>
    <row r="2113" spans="2:65" s="1" customFormat="1" ht="24.2" customHeight="1">
      <c r="B2113" s="32"/>
      <c r="C2113" s="137" t="s">
        <v>2214</v>
      </c>
      <c r="D2113" s="137" t="s">
        <v>189</v>
      </c>
      <c r="E2113" s="138" t="s">
        <v>2215</v>
      </c>
      <c r="F2113" s="139" t="s">
        <v>2216</v>
      </c>
      <c r="G2113" s="140" t="s">
        <v>397</v>
      </c>
      <c r="H2113" s="141">
        <v>20.86</v>
      </c>
      <c r="I2113" s="142"/>
      <c r="J2113" s="143">
        <f>ROUND(I2113*H2113,2)</f>
        <v>0</v>
      </c>
      <c r="K2113" s="144"/>
      <c r="L2113" s="32"/>
      <c r="M2113" s="145" t="s">
        <v>1</v>
      </c>
      <c r="N2113" s="146" t="s">
        <v>39</v>
      </c>
      <c r="P2113" s="147">
        <f>O2113*H2113</f>
        <v>0</v>
      </c>
      <c r="Q2113" s="147">
        <v>0</v>
      </c>
      <c r="R2113" s="147">
        <f>Q2113*H2113</f>
        <v>0</v>
      </c>
      <c r="S2113" s="147">
        <v>0</v>
      </c>
      <c r="T2113" s="148">
        <f>S2113*H2113</f>
        <v>0</v>
      </c>
      <c r="AR2113" s="149" t="s">
        <v>287</v>
      </c>
      <c r="AT2113" s="149" t="s">
        <v>189</v>
      </c>
      <c r="AU2113" s="149" t="s">
        <v>84</v>
      </c>
      <c r="AY2113" s="17" t="s">
        <v>187</v>
      </c>
      <c r="BE2113" s="150">
        <f>IF(N2113="základní",J2113,0)</f>
        <v>0</v>
      </c>
      <c r="BF2113" s="150">
        <f>IF(N2113="snížená",J2113,0)</f>
        <v>0</v>
      </c>
      <c r="BG2113" s="150">
        <f>IF(N2113="zákl. přenesená",J2113,0)</f>
        <v>0</v>
      </c>
      <c r="BH2113" s="150">
        <f>IF(N2113="sníž. přenesená",J2113,0)</f>
        <v>0</v>
      </c>
      <c r="BI2113" s="150">
        <f>IF(N2113="nulová",J2113,0)</f>
        <v>0</v>
      </c>
      <c r="BJ2113" s="17" t="s">
        <v>84</v>
      </c>
      <c r="BK2113" s="150">
        <f>ROUND(I2113*H2113,2)</f>
        <v>0</v>
      </c>
      <c r="BL2113" s="17" t="s">
        <v>287</v>
      </c>
      <c r="BM2113" s="149" t="s">
        <v>3404</v>
      </c>
    </row>
    <row r="2114" spans="2:65" s="1" customFormat="1" ht="68.25">
      <c r="B2114" s="32"/>
      <c r="D2114" s="151" t="s">
        <v>195</v>
      </c>
      <c r="F2114" s="152" t="s">
        <v>2198</v>
      </c>
      <c r="I2114" s="153"/>
      <c r="L2114" s="32"/>
      <c r="M2114" s="154"/>
      <c r="T2114" s="56"/>
      <c r="AT2114" s="17" t="s">
        <v>195</v>
      </c>
      <c r="AU2114" s="17" t="s">
        <v>84</v>
      </c>
    </row>
    <row r="2115" spans="2:65" s="12" customFormat="1" ht="11.25">
      <c r="B2115" s="155"/>
      <c r="D2115" s="151" t="s">
        <v>197</v>
      </c>
      <c r="E2115" s="156" t="s">
        <v>1</v>
      </c>
      <c r="F2115" s="157" t="s">
        <v>207</v>
      </c>
      <c r="H2115" s="156" t="s">
        <v>1</v>
      </c>
      <c r="I2115" s="158"/>
      <c r="L2115" s="155"/>
      <c r="M2115" s="159"/>
      <c r="T2115" s="160"/>
      <c r="AT2115" s="156" t="s">
        <v>197</v>
      </c>
      <c r="AU2115" s="156" t="s">
        <v>84</v>
      </c>
      <c r="AV2115" s="12" t="s">
        <v>80</v>
      </c>
      <c r="AW2115" s="12" t="s">
        <v>30</v>
      </c>
      <c r="AX2115" s="12" t="s">
        <v>73</v>
      </c>
      <c r="AY2115" s="156" t="s">
        <v>187</v>
      </c>
    </row>
    <row r="2116" spans="2:65" s="13" customFormat="1" ht="11.25">
      <c r="B2116" s="161"/>
      <c r="D2116" s="151" t="s">
        <v>197</v>
      </c>
      <c r="E2116" s="162" t="s">
        <v>1</v>
      </c>
      <c r="F2116" s="163" t="s">
        <v>2113</v>
      </c>
      <c r="H2116" s="164">
        <v>20.86</v>
      </c>
      <c r="I2116" s="165"/>
      <c r="L2116" s="161"/>
      <c r="M2116" s="166"/>
      <c r="T2116" s="167"/>
      <c r="AT2116" s="162" t="s">
        <v>197</v>
      </c>
      <c r="AU2116" s="162" t="s">
        <v>84</v>
      </c>
      <c r="AV2116" s="13" t="s">
        <v>84</v>
      </c>
      <c r="AW2116" s="13" t="s">
        <v>30</v>
      </c>
      <c r="AX2116" s="13" t="s">
        <v>73</v>
      </c>
      <c r="AY2116" s="162" t="s">
        <v>187</v>
      </c>
    </row>
    <row r="2117" spans="2:65" s="14" customFormat="1" ht="11.25">
      <c r="B2117" s="168"/>
      <c r="D2117" s="151" t="s">
        <v>197</v>
      </c>
      <c r="E2117" s="169" t="s">
        <v>1</v>
      </c>
      <c r="F2117" s="170" t="s">
        <v>202</v>
      </c>
      <c r="H2117" s="171">
        <v>20.86</v>
      </c>
      <c r="I2117" s="172"/>
      <c r="L2117" s="168"/>
      <c r="M2117" s="173"/>
      <c r="T2117" s="174"/>
      <c r="AT2117" s="169" t="s">
        <v>197</v>
      </c>
      <c r="AU2117" s="169" t="s">
        <v>84</v>
      </c>
      <c r="AV2117" s="14" t="s">
        <v>193</v>
      </c>
      <c r="AW2117" s="14" t="s">
        <v>30</v>
      </c>
      <c r="AX2117" s="14" t="s">
        <v>80</v>
      </c>
      <c r="AY2117" s="169" t="s">
        <v>187</v>
      </c>
    </row>
    <row r="2118" spans="2:65" s="1" customFormat="1" ht="24.2" customHeight="1">
      <c r="B2118" s="32"/>
      <c r="C2118" s="137" t="s">
        <v>2218</v>
      </c>
      <c r="D2118" s="137" t="s">
        <v>189</v>
      </c>
      <c r="E2118" s="138" t="s">
        <v>2219</v>
      </c>
      <c r="F2118" s="139" t="s">
        <v>2220</v>
      </c>
      <c r="G2118" s="140" t="s">
        <v>245</v>
      </c>
      <c r="H2118" s="141">
        <v>75</v>
      </c>
      <c r="I2118" s="142"/>
      <c r="J2118" s="143">
        <f>ROUND(I2118*H2118,2)</f>
        <v>0</v>
      </c>
      <c r="K2118" s="144"/>
      <c r="L2118" s="32"/>
      <c r="M2118" s="145" t="s">
        <v>1</v>
      </c>
      <c r="N2118" s="146" t="s">
        <v>39</v>
      </c>
      <c r="P2118" s="147">
        <f>O2118*H2118</f>
        <v>0</v>
      </c>
      <c r="Q2118" s="147">
        <v>0</v>
      </c>
      <c r="R2118" s="147">
        <f>Q2118*H2118</f>
        <v>0</v>
      </c>
      <c r="S2118" s="147">
        <v>0</v>
      </c>
      <c r="T2118" s="148">
        <f>S2118*H2118</f>
        <v>0</v>
      </c>
      <c r="AR2118" s="149" t="s">
        <v>287</v>
      </c>
      <c r="AT2118" s="149" t="s">
        <v>189</v>
      </c>
      <c r="AU2118" s="149" t="s">
        <v>84</v>
      </c>
      <c r="AY2118" s="17" t="s">
        <v>187</v>
      </c>
      <c r="BE2118" s="150">
        <f>IF(N2118="základní",J2118,0)</f>
        <v>0</v>
      </c>
      <c r="BF2118" s="150">
        <f>IF(N2118="snížená",J2118,0)</f>
        <v>0</v>
      </c>
      <c r="BG2118" s="150">
        <f>IF(N2118="zákl. přenesená",J2118,0)</f>
        <v>0</v>
      </c>
      <c r="BH2118" s="150">
        <f>IF(N2118="sníž. přenesená",J2118,0)</f>
        <v>0</v>
      </c>
      <c r="BI2118" s="150">
        <f>IF(N2118="nulová",J2118,0)</f>
        <v>0</v>
      </c>
      <c r="BJ2118" s="17" t="s">
        <v>84</v>
      </c>
      <c r="BK2118" s="150">
        <f>ROUND(I2118*H2118,2)</f>
        <v>0</v>
      </c>
      <c r="BL2118" s="17" t="s">
        <v>287</v>
      </c>
      <c r="BM2118" s="149" t="s">
        <v>3405</v>
      </c>
    </row>
    <row r="2119" spans="2:65" s="1" customFormat="1" ht="49.15" customHeight="1">
      <c r="B2119" s="32"/>
      <c r="C2119" s="137" t="s">
        <v>2222</v>
      </c>
      <c r="D2119" s="137" t="s">
        <v>189</v>
      </c>
      <c r="E2119" s="138" t="s">
        <v>2223</v>
      </c>
      <c r="F2119" s="139" t="s">
        <v>2224</v>
      </c>
      <c r="G2119" s="140" t="s">
        <v>217</v>
      </c>
      <c r="H2119" s="141">
        <v>3.8980000000000001</v>
      </c>
      <c r="I2119" s="142"/>
      <c r="J2119" s="143">
        <f>ROUND(I2119*H2119,2)</f>
        <v>0</v>
      </c>
      <c r="K2119" s="144"/>
      <c r="L2119" s="32"/>
      <c r="M2119" s="145" t="s">
        <v>1</v>
      </c>
      <c r="N2119" s="146" t="s">
        <v>39</v>
      </c>
      <c r="P2119" s="147">
        <f>O2119*H2119</f>
        <v>0</v>
      </c>
      <c r="Q2119" s="147">
        <v>0</v>
      </c>
      <c r="R2119" s="147">
        <f>Q2119*H2119</f>
        <v>0</v>
      </c>
      <c r="S2119" s="147">
        <v>0</v>
      </c>
      <c r="T2119" s="148">
        <f>S2119*H2119</f>
        <v>0</v>
      </c>
      <c r="AR2119" s="149" t="s">
        <v>287</v>
      </c>
      <c r="AT2119" s="149" t="s">
        <v>189</v>
      </c>
      <c r="AU2119" s="149" t="s">
        <v>84</v>
      </c>
      <c r="AY2119" s="17" t="s">
        <v>187</v>
      </c>
      <c r="BE2119" s="150">
        <f>IF(N2119="základní",J2119,0)</f>
        <v>0</v>
      </c>
      <c r="BF2119" s="150">
        <f>IF(N2119="snížená",J2119,0)</f>
        <v>0</v>
      </c>
      <c r="BG2119" s="150">
        <f>IF(N2119="zákl. přenesená",J2119,0)</f>
        <v>0</v>
      </c>
      <c r="BH2119" s="150">
        <f>IF(N2119="sníž. přenesená",J2119,0)</f>
        <v>0</v>
      </c>
      <c r="BI2119" s="150">
        <f>IF(N2119="nulová",J2119,0)</f>
        <v>0</v>
      </c>
      <c r="BJ2119" s="17" t="s">
        <v>84</v>
      </c>
      <c r="BK2119" s="150">
        <f>ROUND(I2119*H2119,2)</f>
        <v>0</v>
      </c>
      <c r="BL2119" s="17" t="s">
        <v>287</v>
      </c>
      <c r="BM2119" s="149" t="s">
        <v>3406</v>
      </c>
    </row>
    <row r="2120" spans="2:65" s="1" customFormat="1" ht="117">
      <c r="B2120" s="32"/>
      <c r="D2120" s="151" t="s">
        <v>195</v>
      </c>
      <c r="F2120" s="152" t="s">
        <v>1314</v>
      </c>
      <c r="I2120" s="153"/>
      <c r="L2120" s="32"/>
      <c r="M2120" s="154"/>
      <c r="T2120" s="56"/>
      <c r="AT2120" s="17" t="s">
        <v>195</v>
      </c>
      <c r="AU2120" s="17" t="s">
        <v>84</v>
      </c>
    </row>
    <row r="2121" spans="2:65" s="11" customFormat="1" ht="22.9" customHeight="1">
      <c r="B2121" s="125"/>
      <c r="D2121" s="126" t="s">
        <v>72</v>
      </c>
      <c r="E2121" s="135" t="s">
        <v>2226</v>
      </c>
      <c r="F2121" s="135" t="s">
        <v>2227</v>
      </c>
      <c r="I2121" s="128"/>
      <c r="J2121" s="136">
        <f>BK2121</f>
        <v>0</v>
      </c>
      <c r="L2121" s="125"/>
      <c r="M2121" s="130"/>
      <c r="P2121" s="131">
        <f>SUM(P2122:P2129)</f>
        <v>0</v>
      </c>
      <c r="R2121" s="131">
        <f>SUM(R2122:R2129)</f>
        <v>0</v>
      </c>
      <c r="T2121" s="132">
        <f>SUM(T2122:T2129)</f>
        <v>0</v>
      </c>
      <c r="AR2121" s="126" t="s">
        <v>84</v>
      </c>
      <c r="AT2121" s="133" t="s">
        <v>72</v>
      </c>
      <c r="AU2121" s="133" t="s">
        <v>80</v>
      </c>
      <c r="AY2121" s="126" t="s">
        <v>187</v>
      </c>
      <c r="BK2121" s="134">
        <f>SUM(BK2122:BK2129)</f>
        <v>0</v>
      </c>
    </row>
    <row r="2122" spans="2:65" s="1" customFormat="1" ht="24.2" customHeight="1">
      <c r="B2122" s="32"/>
      <c r="C2122" s="137" t="s">
        <v>2228</v>
      </c>
      <c r="D2122" s="137" t="s">
        <v>189</v>
      </c>
      <c r="E2122" s="138" t="s">
        <v>2229</v>
      </c>
      <c r="F2122" s="139" t="s">
        <v>2230</v>
      </c>
      <c r="G2122" s="140" t="s">
        <v>245</v>
      </c>
      <c r="H2122" s="141">
        <v>18.510000000000002</v>
      </c>
      <c r="I2122" s="142"/>
      <c r="J2122" s="143">
        <f>ROUND(I2122*H2122,2)</f>
        <v>0</v>
      </c>
      <c r="K2122" s="144"/>
      <c r="L2122" s="32"/>
      <c r="M2122" s="145" t="s">
        <v>1</v>
      </c>
      <c r="N2122" s="146" t="s">
        <v>39</v>
      </c>
      <c r="P2122" s="147">
        <f>O2122*H2122</f>
        <v>0</v>
      </c>
      <c r="Q2122" s="147">
        <v>0</v>
      </c>
      <c r="R2122" s="147">
        <f>Q2122*H2122</f>
        <v>0</v>
      </c>
      <c r="S2122" s="147">
        <v>0</v>
      </c>
      <c r="T2122" s="148">
        <f>S2122*H2122</f>
        <v>0</v>
      </c>
      <c r="AR2122" s="149" t="s">
        <v>287</v>
      </c>
      <c r="AT2122" s="149" t="s">
        <v>189</v>
      </c>
      <c r="AU2122" s="149" t="s">
        <v>84</v>
      </c>
      <c r="AY2122" s="17" t="s">
        <v>187</v>
      </c>
      <c r="BE2122" s="150">
        <f>IF(N2122="základní",J2122,0)</f>
        <v>0</v>
      </c>
      <c r="BF2122" s="150">
        <f>IF(N2122="snížená",J2122,0)</f>
        <v>0</v>
      </c>
      <c r="BG2122" s="150">
        <f>IF(N2122="zákl. přenesená",J2122,0)</f>
        <v>0</v>
      </c>
      <c r="BH2122" s="150">
        <f>IF(N2122="sníž. přenesená",J2122,0)</f>
        <v>0</v>
      </c>
      <c r="BI2122" s="150">
        <f>IF(N2122="nulová",J2122,0)</f>
        <v>0</v>
      </c>
      <c r="BJ2122" s="17" t="s">
        <v>84</v>
      </c>
      <c r="BK2122" s="150">
        <f>ROUND(I2122*H2122,2)</f>
        <v>0</v>
      </c>
      <c r="BL2122" s="17" t="s">
        <v>287</v>
      </c>
      <c r="BM2122" s="149" t="s">
        <v>3407</v>
      </c>
    </row>
    <row r="2123" spans="2:65" s="12" customFormat="1" ht="11.25">
      <c r="B2123" s="155"/>
      <c r="D2123" s="151" t="s">
        <v>197</v>
      </c>
      <c r="E2123" s="156" t="s">
        <v>1</v>
      </c>
      <c r="F2123" s="157" t="s">
        <v>207</v>
      </c>
      <c r="H2123" s="156" t="s">
        <v>1</v>
      </c>
      <c r="I2123" s="158"/>
      <c r="L2123" s="155"/>
      <c r="M2123" s="159"/>
      <c r="T2123" s="160"/>
      <c r="AT2123" s="156" t="s">
        <v>197</v>
      </c>
      <c r="AU2123" s="156" t="s">
        <v>84</v>
      </c>
      <c r="AV2123" s="12" t="s">
        <v>80</v>
      </c>
      <c r="AW2123" s="12" t="s">
        <v>30</v>
      </c>
      <c r="AX2123" s="12" t="s">
        <v>73</v>
      </c>
      <c r="AY2123" s="156" t="s">
        <v>187</v>
      </c>
    </row>
    <row r="2124" spans="2:65" s="12" customFormat="1" ht="11.25">
      <c r="B2124" s="155"/>
      <c r="D2124" s="151" t="s">
        <v>197</v>
      </c>
      <c r="E2124" s="156" t="s">
        <v>1</v>
      </c>
      <c r="F2124" s="157" t="s">
        <v>2232</v>
      </c>
      <c r="H2124" s="156" t="s">
        <v>1</v>
      </c>
      <c r="I2124" s="158"/>
      <c r="L2124" s="155"/>
      <c r="M2124" s="159"/>
      <c r="T2124" s="160"/>
      <c r="AT2124" s="156" t="s">
        <v>197</v>
      </c>
      <c r="AU2124" s="156" t="s">
        <v>84</v>
      </c>
      <c r="AV2124" s="12" t="s">
        <v>80</v>
      </c>
      <c r="AW2124" s="12" t="s">
        <v>30</v>
      </c>
      <c r="AX2124" s="12" t="s">
        <v>73</v>
      </c>
      <c r="AY2124" s="156" t="s">
        <v>187</v>
      </c>
    </row>
    <row r="2125" spans="2:65" s="13" customFormat="1" ht="11.25">
      <c r="B2125" s="161"/>
      <c r="D2125" s="151" t="s">
        <v>197</v>
      </c>
      <c r="E2125" s="162" t="s">
        <v>1</v>
      </c>
      <c r="F2125" s="163" t="s">
        <v>577</v>
      </c>
      <c r="H2125" s="164">
        <v>7.96</v>
      </c>
      <c r="I2125" s="165"/>
      <c r="L2125" s="161"/>
      <c r="M2125" s="166"/>
      <c r="T2125" s="167"/>
      <c r="AT2125" s="162" t="s">
        <v>197</v>
      </c>
      <c r="AU2125" s="162" t="s">
        <v>84</v>
      </c>
      <c r="AV2125" s="13" t="s">
        <v>84</v>
      </c>
      <c r="AW2125" s="13" t="s">
        <v>30</v>
      </c>
      <c r="AX2125" s="13" t="s">
        <v>73</v>
      </c>
      <c r="AY2125" s="162" t="s">
        <v>187</v>
      </c>
    </row>
    <row r="2126" spans="2:65" s="13" customFormat="1" ht="11.25">
      <c r="B2126" s="161"/>
      <c r="D2126" s="151" t="s">
        <v>197</v>
      </c>
      <c r="E2126" s="162" t="s">
        <v>1</v>
      </c>
      <c r="F2126" s="163" t="s">
        <v>578</v>
      </c>
      <c r="H2126" s="164">
        <v>5.9</v>
      </c>
      <c r="I2126" s="165"/>
      <c r="L2126" s="161"/>
      <c r="M2126" s="166"/>
      <c r="T2126" s="167"/>
      <c r="AT2126" s="162" t="s">
        <v>197</v>
      </c>
      <c r="AU2126" s="162" t="s">
        <v>84</v>
      </c>
      <c r="AV2126" s="13" t="s">
        <v>84</v>
      </c>
      <c r="AW2126" s="13" t="s">
        <v>30</v>
      </c>
      <c r="AX2126" s="13" t="s">
        <v>73</v>
      </c>
      <c r="AY2126" s="162" t="s">
        <v>187</v>
      </c>
    </row>
    <row r="2127" spans="2:65" s="13" customFormat="1" ht="11.25">
      <c r="B2127" s="161"/>
      <c r="D2127" s="151" t="s">
        <v>197</v>
      </c>
      <c r="E2127" s="162" t="s">
        <v>1</v>
      </c>
      <c r="F2127" s="163" t="s">
        <v>2233</v>
      </c>
      <c r="H2127" s="164">
        <v>4.6500000000000004</v>
      </c>
      <c r="I2127" s="165"/>
      <c r="L2127" s="161"/>
      <c r="M2127" s="166"/>
      <c r="T2127" s="167"/>
      <c r="AT2127" s="162" t="s">
        <v>197</v>
      </c>
      <c r="AU2127" s="162" t="s">
        <v>84</v>
      </c>
      <c r="AV2127" s="13" t="s">
        <v>84</v>
      </c>
      <c r="AW2127" s="13" t="s">
        <v>30</v>
      </c>
      <c r="AX2127" s="13" t="s">
        <v>73</v>
      </c>
      <c r="AY2127" s="162" t="s">
        <v>187</v>
      </c>
    </row>
    <row r="2128" spans="2:65" s="15" customFormat="1" ht="11.25">
      <c r="B2128" s="186"/>
      <c r="D2128" s="151" t="s">
        <v>197</v>
      </c>
      <c r="E2128" s="187" t="s">
        <v>1</v>
      </c>
      <c r="F2128" s="188" t="s">
        <v>492</v>
      </c>
      <c r="H2128" s="189">
        <v>18.509999999999998</v>
      </c>
      <c r="I2128" s="190"/>
      <c r="L2128" s="186"/>
      <c r="M2128" s="191"/>
      <c r="T2128" s="192"/>
      <c r="AT2128" s="187" t="s">
        <v>197</v>
      </c>
      <c r="AU2128" s="187" t="s">
        <v>84</v>
      </c>
      <c r="AV2128" s="15" t="s">
        <v>210</v>
      </c>
      <c r="AW2128" s="15" t="s">
        <v>30</v>
      </c>
      <c r="AX2128" s="15" t="s">
        <v>73</v>
      </c>
      <c r="AY2128" s="187" t="s">
        <v>187</v>
      </c>
    </row>
    <row r="2129" spans="2:65" s="14" customFormat="1" ht="11.25">
      <c r="B2129" s="168"/>
      <c r="D2129" s="151" t="s">
        <v>197</v>
      </c>
      <c r="E2129" s="169" t="s">
        <v>1</v>
      </c>
      <c r="F2129" s="170" t="s">
        <v>202</v>
      </c>
      <c r="H2129" s="171">
        <v>18.509999999999998</v>
      </c>
      <c r="I2129" s="172"/>
      <c r="L2129" s="168"/>
      <c r="M2129" s="173"/>
      <c r="T2129" s="174"/>
      <c r="AT2129" s="169" t="s">
        <v>197</v>
      </c>
      <c r="AU2129" s="169" t="s">
        <v>84</v>
      </c>
      <c r="AV2129" s="14" t="s">
        <v>193</v>
      </c>
      <c r="AW2129" s="14" t="s">
        <v>30</v>
      </c>
      <c r="AX2129" s="14" t="s">
        <v>80</v>
      </c>
      <c r="AY2129" s="169" t="s">
        <v>187</v>
      </c>
    </row>
    <row r="2130" spans="2:65" s="11" customFormat="1" ht="22.9" customHeight="1">
      <c r="B2130" s="125"/>
      <c r="D2130" s="126" t="s">
        <v>72</v>
      </c>
      <c r="E2130" s="135" t="s">
        <v>2234</v>
      </c>
      <c r="F2130" s="135" t="s">
        <v>2235</v>
      </c>
      <c r="I2130" s="128"/>
      <c r="J2130" s="136">
        <f>BK2130</f>
        <v>0</v>
      </c>
      <c r="L2130" s="125"/>
      <c r="M2130" s="130"/>
      <c r="P2130" s="131">
        <f>SUM(P2131:P2143)</f>
        <v>0</v>
      </c>
      <c r="R2130" s="131">
        <f>SUM(R2131:R2143)</f>
        <v>0</v>
      </c>
      <c r="T2130" s="132">
        <f>SUM(T2131:T2143)</f>
        <v>0</v>
      </c>
      <c r="AR2130" s="126" t="s">
        <v>84</v>
      </c>
      <c r="AT2130" s="133" t="s">
        <v>72</v>
      </c>
      <c r="AU2130" s="133" t="s">
        <v>80</v>
      </c>
      <c r="AY2130" s="126" t="s">
        <v>187</v>
      </c>
      <c r="BK2130" s="134">
        <f>SUM(BK2131:BK2143)</f>
        <v>0</v>
      </c>
    </row>
    <row r="2131" spans="2:65" s="1" customFormat="1" ht="24.2" customHeight="1">
      <c r="B2131" s="32"/>
      <c r="C2131" s="137" t="s">
        <v>2236</v>
      </c>
      <c r="D2131" s="137" t="s">
        <v>189</v>
      </c>
      <c r="E2131" s="138" t="s">
        <v>2237</v>
      </c>
      <c r="F2131" s="139" t="s">
        <v>2238</v>
      </c>
      <c r="G2131" s="140" t="s">
        <v>245</v>
      </c>
      <c r="H2131" s="141">
        <v>262.02</v>
      </c>
      <c r="I2131" s="142"/>
      <c r="J2131" s="143">
        <f>ROUND(I2131*H2131,2)</f>
        <v>0</v>
      </c>
      <c r="K2131" s="144"/>
      <c r="L2131" s="32"/>
      <c r="M2131" s="145" t="s">
        <v>1</v>
      </c>
      <c r="N2131" s="146" t="s">
        <v>39</v>
      </c>
      <c r="P2131" s="147">
        <f>O2131*H2131</f>
        <v>0</v>
      </c>
      <c r="Q2131" s="147">
        <v>0</v>
      </c>
      <c r="R2131" s="147">
        <f>Q2131*H2131</f>
        <v>0</v>
      </c>
      <c r="S2131" s="147">
        <v>0</v>
      </c>
      <c r="T2131" s="148">
        <f>S2131*H2131</f>
        <v>0</v>
      </c>
      <c r="AR2131" s="149" t="s">
        <v>287</v>
      </c>
      <c r="AT2131" s="149" t="s">
        <v>189</v>
      </c>
      <c r="AU2131" s="149" t="s">
        <v>84</v>
      </c>
      <c r="AY2131" s="17" t="s">
        <v>187</v>
      </c>
      <c r="BE2131" s="150">
        <f>IF(N2131="základní",J2131,0)</f>
        <v>0</v>
      </c>
      <c r="BF2131" s="150">
        <f>IF(N2131="snížená",J2131,0)</f>
        <v>0</v>
      </c>
      <c r="BG2131" s="150">
        <f>IF(N2131="zákl. přenesená",J2131,0)</f>
        <v>0</v>
      </c>
      <c r="BH2131" s="150">
        <f>IF(N2131="sníž. přenesená",J2131,0)</f>
        <v>0</v>
      </c>
      <c r="BI2131" s="150">
        <f>IF(N2131="nulová",J2131,0)</f>
        <v>0</v>
      </c>
      <c r="BJ2131" s="17" t="s">
        <v>84</v>
      </c>
      <c r="BK2131" s="150">
        <f>ROUND(I2131*H2131,2)</f>
        <v>0</v>
      </c>
      <c r="BL2131" s="17" t="s">
        <v>287</v>
      </c>
      <c r="BM2131" s="149" t="s">
        <v>3408</v>
      </c>
    </row>
    <row r="2132" spans="2:65" s="1" customFormat="1" ht="48.75">
      <c r="B2132" s="32"/>
      <c r="D2132" s="151" t="s">
        <v>195</v>
      </c>
      <c r="F2132" s="152" t="s">
        <v>2240</v>
      </c>
      <c r="I2132" s="153"/>
      <c r="L2132" s="32"/>
      <c r="M2132" s="154"/>
      <c r="T2132" s="56"/>
      <c r="AT2132" s="17" t="s">
        <v>195</v>
      </c>
      <c r="AU2132" s="17" t="s">
        <v>84</v>
      </c>
    </row>
    <row r="2133" spans="2:65" s="1" customFormat="1" ht="16.5" customHeight="1">
      <c r="B2133" s="32"/>
      <c r="C2133" s="175" t="s">
        <v>2241</v>
      </c>
      <c r="D2133" s="175" t="s">
        <v>338</v>
      </c>
      <c r="E2133" s="176" t="s">
        <v>2242</v>
      </c>
      <c r="F2133" s="177" t="s">
        <v>2243</v>
      </c>
      <c r="G2133" s="178" t="s">
        <v>245</v>
      </c>
      <c r="H2133" s="179">
        <v>262.02</v>
      </c>
      <c r="I2133" s="180"/>
      <c r="J2133" s="181">
        <f>ROUND(I2133*H2133,2)</f>
        <v>0</v>
      </c>
      <c r="K2133" s="182"/>
      <c r="L2133" s="183"/>
      <c r="M2133" s="184" t="s">
        <v>1</v>
      </c>
      <c r="N2133" s="185" t="s">
        <v>39</v>
      </c>
      <c r="P2133" s="147">
        <f>O2133*H2133</f>
        <v>0</v>
      </c>
      <c r="Q2133" s="147">
        <v>0</v>
      </c>
      <c r="R2133" s="147">
        <f>Q2133*H2133</f>
        <v>0</v>
      </c>
      <c r="S2133" s="147">
        <v>0</v>
      </c>
      <c r="T2133" s="148">
        <f>S2133*H2133</f>
        <v>0</v>
      </c>
      <c r="AR2133" s="149" t="s">
        <v>388</v>
      </c>
      <c r="AT2133" s="149" t="s">
        <v>338</v>
      </c>
      <c r="AU2133" s="149" t="s">
        <v>84</v>
      </c>
      <c r="AY2133" s="17" t="s">
        <v>187</v>
      </c>
      <c r="BE2133" s="150">
        <f>IF(N2133="základní",J2133,0)</f>
        <v>0</v>
      </c>
      <c r="BF2133" s="150">
        <f>IF(N2133="snížená",J2133,0)</f>
        <v>0</v>
      </c>
      <c r="BG2133" s="150">
        <f>IF(N2133="zákl. přenesená",J2133,0)</f>
        <v>0</v>
      </c>
      <c r="BH2133" s="150">
        <f>IF(N2133="sníž. přenesená",J2133,0)</f>
        <v>0</v>
      </c>
      <c r="BI2133" s="150">
        <f>IF(N2133="nulová",J2133,0)</f>
        <v>0</v>
      </c>
      <c r="BJ2133" s="17" t="s">
        <v>84</v>
      </c>
      <c r="BK2133" s="150">
        <f>ROUND(I2133*H2133,2)</f>
        <v>0</v>
      </c>
      <c r="BL2133" s="17" t="s">
        <v>287</v>
      </c>
      <c r="BM2133" s="149" t="s">
        <v>3409</v>
      </c>
    </row>
    <row r="2134" spans="2:65" s="1" customFormat="1" ht="24.2" customHeight="1">
      <c r="B2134" s="32"/>
      <c r="C2134" s="137" t="s">
        <v>2245</v>
      </c>
      <c r="D2134" s="137" t="s">
        <v>189</v>
      </c>
      <c r="E2134" s="138" t="s">
        <v>2246</v>
      </c>
      <c r="F2134" s="139" t="s">
        <v>2247</v>
      </c>
      <c r="G2134" s="140" t="s">
        <v>245</v>
      </c>
      <c r="H2134" s="141">
        <v>262.02</v>
      </c>
      <c r="I2134" s="142"/>
      <c r="J2134" s="143">
        <f>ROUND(I2134*H2134,2)</f>
        <v>0</v>
      </c>
      <c r="K2134" s="144"/>
      <c r="L2134" s="32"/>
      <c r="M2134" s="145" t="s">
        <v>1</v>
      </c>
      <c r="N2134" s="146" t="s">
        <v>39</v>
      </c>
      <c r="P2134" s="147">
        <f>O2134*H2134</f>
        <v>0</v>
      </c>
      <c r="Q2134" s="147">
        <v>0</v>
      </c>
      <c r="R2134" s="147">
        <f>Q2134*H2134</f>
        <v>0</v>
      </c>
      <c r="S2134" s="147">
        <v>0</v>
      </c>
      <c r="T2134" s="148">
        <f>S2134*H2134</f>
        <v>0</v>
      </c>
      <c r="AR2134" s="149" t="s">
        <v>287</v>
      </c>
      <c r="AT2134" s="149" t="s">
        <v>189</v>
      </c>
      <c r="AU2134" s="149" t="s">
        <v>84</v>
      </c>
      <c r="AY2134" s="17" t="s">
        <v>187</v>
      </c>
      <c r="BE2134" s="150">
        <f>IF(N2134="základní",J2134,0)</f>
        <v>0</v>
      </c>
      <c r="BF2134" s="150">
        <f>IF(N2134="snížená",J2134,0)</f>
        <v>0</v>
      </c>
      <c r="BG2134" s="150">
        <f>IF(N2134="zákl. přenesená",J2134,0)</f>
        <v>0</v>
      </c>
      <c r="BH2134" s="150">
        <f>IF(N2134="sníž. přenesená",J2134,0)</f>
        <v>0</v>
      </c>
      <c r="BI2134" s="150">
        <f>IF(N2134="nulová",J2134,0)</f>
        <v>0</v>
      </c>
      <c r="BJ2134" s="17" t="s">
        <v>84</v>
      </c>
      <c r="BK2134" s="150">
        <f>ROUND(I2134*H2134,2)</f>
        <v>0</v>
      </c>
      <c r="BL2134" s="17" t="s">
        <v>287</v>
      </c>
      <c r="BM2134" s="149" t="s">
        <v>3410</v>
      </c>
    </row>
    <row r="2135" spans="2:65" s="1" customFormat="1" ht="48.75">
      <c r="B2135" s="32"/>
      <c r="D2135" s="151" t="s">
        <v>195</v>
      </c>
      <c r="F2135" s="152" t="s">
        <v>2249</v>
      </c>
      <c r="I2135" s="153"/>
      <c r="L2135" s="32"/>
      <c r="M2135" s="154"/>
      <c r="T2135" s="56"/>
      <c r="AT2135" s="17" t="s">
        <v>195</v>
      </c>
      <c r="AU2135" s="17" t="s">
        <v>84</v>
      </c>
    </row>
    <row r="2136" spans="2:65" s="1" customFormat="1" ht="24.2" customHeight="1">
      <c r="B2136" s="32"/>
      <c r="C2136" s="137" t="s">
        <v>2250</v>
      </c>
      <c r="D2136" s="137" t="s">
        <v>189</v>
      </c>
      <c r="E2136" s="138" t="s">
        <v>2251</v>
      </c>
      <c r="F2136" s="139" t="s">
        <v>2252</v>
      </c>
      <c r="G2136" s="140" t="s">
        <v>245</v>
      </c>
      <c r="H2136" s="141">
        <v>262.02</v>
      </c>
      <c r="I2136" s="142"/>
      <c r="J2136" s="143">
        <f>ROUND(I2136*H2136,2)</f>
        <v>0</v>
      </c>
      <c r="K2136" s="144"/>
      <c r="L2136" s="32"/>
      <c r="M2136" s="145" t="s">
        <v>1</v>
      </c>
      <c r="N2136" s="146" t="s">
        <v>39</v>
      </c>
      <c r="P2136" s="147">
        <f>O2136*H2136</f>
        <v>0</v>
      </c>
      <c r="Q2136" s="147">
        <v>0</v>
      </c>
      <c r="R2136" s="147">
        <f>Q2136*H2136</f>
        <v>0</v>
      </c>
      <c r="S2136" s="147">
        <v>0</v>
      </c>
      <c r="T2136" s="148">
        <f>S2136*H2136</f>
        <v>0</v>
      </c>
      <c r="AR2136" s="149" t="s">
        <v>287</v>
      </c>
      <c r="AT2136" s="149" t="s">
        <v>189</v>
      </c>
      <c r="AU2136" s="149" t="s">
        <v>84</v>
      </c>
      <c r="AY2136" s="17" t="s">
        <v>187</v>
      </c>
      <c r="BE2136" s="150">
        <f>IF(N2136="základní",J2136,0)</f>
        <v>0</v>
      </c>
      <c r="BF2136" s="150">
        <f>IF(N2136="snížená",J2136,0)</f>
        <v>0</v>
      </c>
      <c r="BG2136" s="150">
        <f>IF(N2136="zákl. přenesená",J2136,0)</f>
        <v>0</v>
      </c>
      <c r="BH2136" s="150">
        <f>IF(N2136="sníž. přenesená",J2136,0)</f>
        <v>0</v>
      </c>
      <c r="BI2136" s="150">
        <f>IF(N2136="nulová",J2136,0)</f>
        <v>0</v>
      </c>
      <c r="BJ2136" s="17" t="s">
        <v>84</v>
      </c>
      <c r="BK2136" s="150">
        <f>ROUND(I2136*H2136,2)</f>
        <v>0</v>
      </c>
      <c r="BL2136" s="17" t="s">
        <v>287</v>
      </c>
      <c r="BM2136" s="149" t="s">
        <v>3411</v>
      </c>
    </row>
    <row r="2137" spans="2:65" s="12" customFormat="1" ht="11.25">
      <c r="B2137" s="155"/>
      <c r="D2137" s="151" t="s">
        <v>197</v>
      </c>
      <c r="E2137" s="156" t="s">
        <v>1</v>
      </c>
      <c r="F2137" s="157" t="s">
        <v>207</v>
      </c>
      <c r="H2137" s="156" t="s">
        <v>1</v>
      </c>
      <c r="I2137" s="158"/>
      <c r="L2137" s="155"/>
      <c r="M2137" s="159"/>
      <c r="T2137" s="160"/>
      <c r="AT2137" s="156" t="s">
        <v>197</v>
      </c>
      <c r="AU2137" s="156" t="s">
        <v>84</v>
      </c>
      <c r="AV2137" s="12" t="s">
        <v>80</v>
      </c>
      <c r="AW2137" s="12" t="s">
        <v>30</v>
      </c>
      <c r="AX2137" s="12" t="s">
        <v>73</v>
      </c>
      <c r="AY2137" s="156" t="s">
        <v>187</v>
      </c>
    </row>
    <row r="2138" spans="2:65" s="13" customFormat="1" ht="11.25">
      <c r="B2138" s="161"/>
      <c r="D2138" s="151" t="s">
        <v>197</v>
      </c>
      <c r="E2138" s="162" t="s">
        <v>1</v>
      </c>
      <c r="F2138" s="163" t="s">
        <v>2254</v>
      </c>
      <c r="H2138" s="164">
        <v>126.88</v>
      </c>
      <c r="I2138" s="165"/>
      <c r="L2138" s="161"/>
      <c r="M2138" s="166"/>
      <c r="T2138" s="167"/>
      <c r="AT2138" s="162" t="s">
        <v>197</v>
      </c>
      <c r="AU2138" s="162" t="s">
        <v>84</v>
      </c>
      <c r="AV2138" s="13" t="s">
        <v>84</v>
      </c>
      <c r="AW2138" s="13" t="s">
        <v>30</v>
      </c>
      <c r="AX2138" s="13" t="s">
        <v>73</v>
      </c>
      <c r="AY2138" s="162" t="s">
        <v>187</v>
      </c>
    </row>
    <row r="2139" spans="2:65" s="13" customFormat="1" ht="11.25">
      <c r="B2139" s="161"/>
      <c r="D2139" s="151" t="s">
        <v>197</v>
      </c>
      <c r="E2139" s="162" t="s">
        <v>1</v>
      </c>
      <c r="F2139" s="163" t="s">
        <v>2255</v>
      </c>
      <c r="H2139" s="164">
        <v>135.13999999999999</v>
      </c>
      <c r="I2139" s="165"/>
      <c r="L2139" s="161"/>
      <c r="M2139" s="166"/>
      <c r="T2139" s="167"/>
      <c r="AT2139" s="162" t="s">
        <v>197</v>
      </c>
      <c r="AU2139" s="162" t="s">
        <v>84</v>
      </c>
      <c r="AV2139" s="13" t="s">
        <v>84</v>
      </c>
      <c r="AW2139" s="13" t="s">
        <v>30</v>
      </c>
      <c r="AX2139" s="13" t="s">
        <v>73</v>
      </c>
      <c r="AY2139" s="162" t="s">
        <v>187</v>
      </c>
    </row>
    <row r="2140" spans="2:65" s="15" customFormat="1" ht="11.25">
      <c r="B2140" s="186"/>
      <c r="D2140" s="151" t="s">
        <v>197</v>
      </c>
      <c r="E2140" s="187" t="s">
        <v>1</v>
      </c>
      <c r="F2140" s="188" t="s">
        <v>492</v>
      </c>
      <c r="H2140" s="189">
        <v>262.02</v>
      </c>
      <c r="I2140" s="190"/>
      <c r="L2140" s="186"/>
      <c r="M2140" s="191"/>
      <c r="T2140" s="192"/>
      <c r="AT2140" s="187" t="s">
        <v>197</v>
      </c>
      <c r="AU2140" s="187" t="s">
        <v>84</v>
      </c>
      <c r="AV2140" s="15" t="s">
        <v>210</v>
      </c>
      <c r="AW2140" s="15" t="s">
        <v>30</v>
      </c>
      <c r="AX2140" s="15" t="s">
        <v>73</v>
      </c>
      <c r="AY2140" s="187" t="s">
        <v>187</v>
      </c>
    </row>
    <row r="2141" spans="2:65" s="14" customFormat="1" ht="11.25">
      <c r="B2141" s="168"/>
      <c r="D2141" s="151" t="s">
        <v>197</v>
      </c>
      <c r="E2141" s="169" t="s">
        <v>1</v>
      </c>
      <c r="F2141" s="170" t="s">
        <v>202</v>
      </c>
      <c r="H2141" s="171">
        <v>262.02</v>
      </c>
      <c r="I2141" s="172"/>
      <c r="L2141" s="168"/>
      <c r="M2141" s="173"/>
      <c r="T2141" s="174"/>
      <c r="AT2141" s="169" t="s">
        <v>197</v>
      </c>
      <c r="AU2141" s="169" t="s">
        <v>84</v>
      </c>
      <c r="AV2141" s="14" t="s">
        <v>193</v>
      </c>
      <c r="AW2141" s="14" t="s">
        <v>30</v>
      </c>
      <c r="AX2141" s="14" t="s">
        <v>80</v>
      </c>
      <c r="AY2141" s="169" t="s">
        <v>187</v>
      </c>
    </row>
    <row r="2142" spans="2:65" s="1" customFormat="1" ht="49.15" customHeight="1">
      <c r="B2142" s="32"/>
      <c r="C2142" s="137" t="s">
        <v>2256</v>
      </c>
      <c r="D2142" s="137" t="s">
        <v>189</v>
      </c>
      <c r="E2142" s="138" t="s">
        <v>2257</v>
      </c>
      <c r="F2142" s="139" t="s">
        <v>2258</v>
      </c>
      <c r="G2142" s="140" t="s">
        <v>217</v>
      </c>
      <c r="H2142" s="141">
        <v>2.7879999999999998</v>
      </c>
      <c r="I2142" s="142"/>
      <c r="J2142" s="143">
        <f>ROUND(I2142*H2142,2)</f>
        <v>0</v>
      </c>
      <c r="K2142" s="144"/>
      <c r="L2142" s="32"/>
      <c r="M2142" s="145" t="s">
        <v>1</v>
      </c>
      <c r="N2142" s="146" t="s">
        <v>39</v>
      </c>
      <c r="P2142" s="147">
        <f>O2142*H2142</f>
        <v>0</v>
      </c>
      <c r="Q2142" s="147">
        <v>0</v>
      </c>
      <c r="R2142" s="147">
        <f>Q2142*H2142</f>
        <v>0</v>
      </c>
      <c r="S2142" s="147">
        <v>0</v>
      </c>
      <c r="T2142" s="148">
        <f>S2142*H2142</f>
        <v>0</v>
      </c>
      <c r="AR2142" s="149" t="s">
        <v>287</v>
      </c>
      <c r="AT2142" s="149" t="s">
        <v>189</v>
      </c>
      <c r="AU2142" s="149" t="s">
        <v>84</v>
      </c>
      <c r="AY2142" s="17" t="s">
        <v>187</v>
      </c>
      <c r="BE2142" s="150">
        <f>IF(N2142="základní",J2142,0)</f>
        <v>0</v>
      </c>
      <c r="BF2142" s="150">
        <f>IF(N2142="snížená",J2142,0)</f>
        <v>0</v>
      </c>
      <c r="BG2142" s="150">
        <f>IF(N2142="zákl. přenesená",J2142,0)</f>
        <v>0</v>
      </c>
      <c r="BH2142" s="150">
        <f>IF(N2142="sníž. přenesená",J2142,0)</f>
        <v>0</v>
      </c>
      <c r="BI2142" s="150">
        <f>IF(N2142="nulová",J2142,0)</f>
        <v>0</v>
      </c>
      <c r="BJ2142" s="17" t="s">
        <v>84</v>
      </c>
      <c r="BK2142" s="150">
        <f>ROUND(I2142*H2142,2)</f>
        <v>0</v>
      </c>
      <c r="BL2142" s="17" t="s">
        <v>287</v>
      </c>
      <c r="BM2142" s="149" t="s">
        <v>3412</v>
      </c>
    </row>
    <row r="2143" spans="2:65" s="1" customFormat="1" ht="117">
      <c r="B2143" s="32"/>
      <c r="D2143" s="151" t="s">
        <v>195</v>
      </c>
      <c r="F2143" s="152" t="s">
        <v>2260</v>
      </c>
      <c r="I2143" s="153"/>
      <c r="L2143" s="32"/>
      <c r="M2143" s="154"/>
      <c r="T2143" s="56"/>
      <c r="AT2143" s="17" t="s">
        <v>195</v>
      </c>
      <c r="AU2143" s="17" t="s">
        <v>84</v>
      </c>
    </row>
    <row r="2144" spans="2:65" s="11" customFormat="1" ht="22.9" customHeight="1">
      <c r="B2144" s="125"/>
      <c r="D2144" s="126" t="s">
        <v>72</v>
      </c>
      <c r="E2144" s="135" t="s">
        <v>2261</v>
      </c>
      <c r="F2144" s="135" t="s">
        <v>2262</v>
      </c>
      <c r="I2144" s="128"/>
      <c r="J2144" s="136">
        <f>BK2144</f>
        <v>0</v>
      </c>
      <c r="L2144" s="125"/>
      <c r="M2144" s="130"/>
      <c r="P2144" s="131">
        <f>SUM(P2145:P2175)</f>
        <v>0</v>
      </c>
      <c r="R2144" s="131">
        <f>SUM(R2145:R2175)</f>
        <v>0</v>
      </c>
      <c r="T2144" s="132">
        <f>SUM(T2145:T2175)</f>
        <v>0</v>
      </c>
      <c r="AR2144" s="126" t="s">
        <v>84</v>
      </c>
      <c r="AT2144" s="133" t="s">
        <v>72</v>
      </c>
      <c r="AU2144" s="133" t="s">
        <v>80</v>
      </c>
      <c r="AY2144" s="126" t="s">
        <v>187</v>
      </c>
      <c r="BK2144" s="134">
        <f>SUM(BK2145:BK2175)</f>
        <v>0</v>
      </c>
    </row>
    <row r="2145" spans="2:65" s="1" customFormat="1" ht="16.5" customHeight="1">
      <c r="B2145" s="32"/>
      <c r="C2145" s="137" t="s">
        <v>2263</v>
      </c>
      <c r="D2145" s="137" t="s">
        <v>189</v>
      </c>
      <c r="E2145" s="138" t="s">
        <v>2264</v>
      </c>
      <c r="F2145" s="139" t="s">
        <v>2265</v>
      </c>
      <c r="G2145" s="140" t="s">
        <v>245</v>
      </c>
      <c r="H2145" s="141">
        <v>310.88</v>
      </c>
      <c r="I2145" s="142"/>
      <c r="J2145" s="143">
        <f>ROUND(I2145*H2145,2)</f>
        <v>0</v>
      </c>
      <c r="K2145" s="144"/>
      <c r="L2145" s="32"/>
      <c r="M2145" s="145" t="s">
        <v>1</v>
      </c>
      <c r="N2145" s="146" t="s">
        <v>39</v>
      </c>
      <c r="P2145" s="147">
        <f>O2145*H2145</f>
        <v>0</v>
      </c>
      <c r="Q2145" s="147">
        <v>0</v>
      </c>
      <c r="R2145" s="147">
        <f>Q2145*H2145</f>
        <v>0</v>
      </c>
      <c r="S2145" s="147">
        <v>0</v>
      </c>
      <c r="T2145" s="148">
        <f>S2145*H2145</f>
        <v>0</v>
      </c>
      <c r="AR2145" s="149" t="s">
        <v>287</v>
      </c>
      <c r="AT2145" s="149" t="s">
        <v>189</v>
      </c>
      <c r="AU2145" s="149" t="s">
        <v>84</v>
      </c>
      <c r="AY2145" s="17" t="s">
        <v>187</v>
      </c>
      <c r="BE2145" s="150">
        <f>IF(N2145="základní",J2145,0)</f>
        <v>0</v>
      </c>
      <c r="BF2145" s="150">
        <f>IF(N2145="snížená",J2145,0)</f>
        <v>0</v>
      </c>
      <c r="BG2145" s="150">
        <f>IF(N2145="zákl. přenesená",J2145,0)</f>
        <v>0</v>
      </c>
      <c r="BH2145" s="150">
        <f>IF(N2145="sníž. přenesená",J2145,0)</f>
        <v>0</v>
      </c>
      <c r="BI2145" s="150">
        <f>IF(N2145="nulová",J2145,0)</f>
        <v>0</v>
      </c>
      <c r="BJ2145" s="17" t="s">
        <v>84</v>
      </c>
      <c r="BK2145" s="150">
        <f>ROUND(I2145*H2145,2)</f>
        <v>0</v>
      </c>
      <c r="BL2145" s="17" t="s">
        <v>287</v>
      </c>
      <c r="BM2145" s="149" t="s">
        <v>3413</v>
      </c>
    </row>
    <row r="2146" spans="2:65" s="1" customFormat="1" ht="58.5">
      <c r="B2146" s="32"/>
      <c r="D2146" s="151" t="s">
        <v>195</v>
      </c>
      <c r="F2146" s="152" t="s">
        <v>2267</v>
      </c>
      <c r="I2146" s="153"/>
      <c r="L2146" s="32"/>
      <c r="M2146" s="154"/>
      <c r="T2146" s="56"/>
      <c r="AT2146" s="17" t="s">
        <v>195</v>
      </c>
      <c r="AU2146" s="17" t="s">
        <v>84</v>
      </c>
    </row>
    <row r="2147" spans="2:65" s="1" customFormat="1" ht="33" customHeight="1">
      <c r="B2147" s="32"/>
      <c r="C2147" s="137" t="s">
        <v>2268</v>
      </c>
      <c r="D2147" s="137" t="s">
        <v>189</v>
      </c>
      <c r="E2147" s="138" t="s">
        <v>2269</v>
      </c>
      <c r="F2147" s="139" t="s">
        <v>2270</v>
      </c>
      <c r="G2147" s="140" t="s">
        <v>245</v>
      </c>
      <c r="H2147" s="141">
        <v>48.86</v>
      </c>
      <c r="I2147" s="142"/>
      <c r="J2147" s="143">
        <f>ROUND(I2147*H2147,2)</f>
        <v>0</v>
      </c>
      <c r="K2147" s="144"/>
      <c r="L2147" s="32"/>
      <c r="M2147" s="145" t="s">
        <v>1</v>
      </c>
      <c r="N2147" s="146" t="s">
        <v>39</v>
      </c>
      <c r="P2147" s="147">
        <f>O2147*H2147</f>
        <v>0</v>
      </c>
      <c r="Q2147" s="147">
        <v>0</v>
      </c>
      <c r="R2147" s="147">
        <f>Q2147*H2147</f>
        <v>0</v>
      </c>
      <c r="S2147" s="147">
        <v>0</v>
      </c>
      <c r="T2147" s="148">
        <f>S2147*H2147</f>
        <v>0</v>
      </c>
      <c r="AR2147" s="149" t="s">
        <v>287</v>
      </c>
      <c r="AT2147" s="149" t="s">
        <v>189</v>
      </c>
      <c r="AU2147" s="149" t="s">
        <v>84</v>
      </c>
      <c r="AY2147" s="17" t="s">
        <v>187</v>
      </c>
      <c r="BE2147" s="150">
        <f>IF(N2147="základní",J2147,0)</f>
        <v>0</v>
      </c>
      <c r="BF2147" s="150">
        <f>IF(N2147="snížená",J2147,0)</f>
        <v>0</v>
      </c>
      <c r="BG2147" s="150">
        <f>IF(N2147="zákl. přenesená",J2147,0)</f>
        <v>0</v>
      </c>
      <c r="BH2147" s="150">
        <f>IF(N2147="sníž. přenesená",J2147,0)</f>
        <v>0</v>
      </c>
      <c r="BI2147" s="150">
        <f>IF(N2147="nulová",J2147,0)</f>
        <v>0</v>
      </c>
      <c r="BJ2147" s="17" t="s">
        <v>84</v>
      </c>
      <c r="BK2147" s="150">
        <f>ROUND(I2147*H2147,2)</f>
        <v>0</v>
      </c>
      <c r="BL2147" s="17" t="s">
        <v>287</v>
      </c>
      <c r="BM2147" s="149" t="s">
        <v>3414</v>
      </c>
    </row>
    <row r="2148" spans="2:65" s="1" customFormat="1" ht="58.5">
      <c r="B2148" s="32"/>
      <c r="D2148" s="151" t="s">
        <v>195</v>
      </c>
      <c r="F2148" s="152" t="s">
        <v>2267</v>
      </c>
      <c r="I2148" s="153"/>
      <c r="L2148" s="32"/>
      <c r="M2148" s="154"/>
      <c r="T2148" s="56"/>
      <c r="AT2148" s="17" t="s">
        <v>195</v>
      </c>
      <c r="AU2148" s="17" t="s">
        <v>84</v>
      </c>
    </row>
    <row r="2149" spans="2:65" s="1" customFormat="1" ht="24.2" customHeight="1">
      <c r="B2149" s="32"/>
      <c r="C2149" s="137" t="s">
        <v>2272</v>
      </c>
      <c r="D2149" s="137" t="s">
        <v>189</v>
      </c>
      <c r="E2149" s="138" t="s">
        <v>2273</v>
      </c>
      <c r="F2149" s="139" t="s">
        <v>2274</v>
      </c>
      <c r="G2149" s="140" t="s">
        <v>245</v>
      </c>
      <c r="H2149" s="141">
        <v>130.72999999999999</v>
      </c>
      <c r="I2149" s="142"/>
      <c r="J2149" s="143">
        <f>ROUND(I2149*H2149,2)</f>
        <v>0</v>
      </c>
      <c r="K2149" s="144"/>
      <c r="L2149" s="32"/>
      <c r="M2149" s="145" t="s">
        <v>1</v>
      </c>
      <c r="N2149" s="146" t="s">
        <v>39</v>
      </c>
      <c r="P2149" s="147">
        <f>O2149*H2149</f>
        <v>0</v>
      </c>
      <c r="Q2149" s="147">
        <v>0</v>
      </c>
      <c r="R2149" s="147">
        <f>Q2149*H2149</f>
        <v>0</v>
      </c>
      <c r="S2149" s="147">
        <v>0</v>
      </c>
      <c r="T2149" s="148">
        <f>S2149*H2149</f>
        <v>0</v>
      </c>
      <c r="AR2149" s="149" t="s">
        <v>287</v>
      </c>
      <c r="AT2149" s="149" t="s">
        <v>189</v>
      </c>
      <c r="AU2149" s="149" t="s">
        <v>84</v>
      </c>
      <c r="AY2149" s="17" t="s">
        <v>187</v>
      </c>
      <c r="BE2149" s="150">
        <f>IF(N2149="základní",J2149,0)</f>
        <v>0</v>
      </c>
      <c r="BF2149" s="150">
        <f>IF(N2149="snížená",J2149,0)</f>
        <v>0</v>
      </c>
      <c r="BG2149" s="150">
        <f>IF(N2149="zákl. přenesená",J2149,0)</f>
        <v>0</v>
      </c>
      <c r="BH2149" s="150">
        <f>IF(N2149="sníž. přenesená",J2149,0)</f>
        <v>0</v>
      </c>
      <c r="BI2149" s="150">
        <f>IF(N2149="nulová",J2149,0)</f>
        <v>0</v>
      </c>
      <c r="BJ2149" s="17" t="s">
        <v>84</v>
      </c>
      <c r="BK2149" s="150">
        <f>ROUND(I2149*H2149,2)</f>
        <v>0</v>
      </c>
      <c r="BL2149" s="17" t="s">
        <v>287</v>
      </c>
      <c r="BM2149" s="149" t="s">
        <v>3415</v>
      </c>
    </row>
    <row r="2150" spans="2:65" s="12" customFormat="1" ht="11.25">
      <c r="B2150" s="155"/>
      <c r="D2150" s="151" t="s">
        <v>197</v>
      </c>
      <c r="E2150" s="156" t="s">
        <v>1</v>
      </c>
      <c r="F2150" s="157" t="s">
        <v>379</v>
      </c>
      <c r="H2150" s="156" t="s">
        <v>1</v>
      </c>
      <c r="I2150" s="158"/>
      <c r="L2150" s="155"/>
      <c r="M2150" s="159"/>
      <c r="T2150" s="160"/>
      <c r="AT2150" s="156" t="s">
        <v>197</v>
      </c>
      <c r="AU2150" s="156" t="s">
        <v>84</v>
      </c>
      <c r="AV2150" s="12" t="s">
        <v>80</v>
      </c>
      <c r="AW2150" s="12" t="s">
        <v>30</v>
      </c>
      <c r="AX2150" s="12" t="s">
        <v>73</v>
      </c>
      <c r="AY2150" s="156" t="s">
        <v>187</v>
      </c>
    </row>
    <row r="2151" spans="2:65" s="12" customFormat="1" ht="11.25">
      <c r="B2151" s="155"/>
      <c r="D2151" s="151" t="s">
        <v>197</v>
      </c>
      <c r="E2151" s="156" t="s">
        <v>1</v>
      </c>
      <c r="F2151" s="157" t="s">
        <v>307</v>
      </c>
      <c r="H2151" s="156" t="s">
        <v>1</v>
      </c>
      <c r="I2151" s="158"/>
      <c r="L2151" s="155"/>
      <c r="M2151" s="159"/>
      <c r="T2151" s="160"/>
      <c r="AT2151" s="156" t="s">
        <v>197</v>
      </c>
      <c r="AU2151" s="156" t="s">
        <v>84</v>
      </c>
      <c r="AV2151" s="12" t="s">
        <v>80</v>
      </c>
      <c r="AW2151" s="12" t="s">
        <v>30</v>
      </c>
      <c r="AX2151" s="12" t="s">
        <v>73</v>
      </c>
      <c r="AY2151" s="156" t="s">
        <v>187</v>
      </c>
    </row>
    <row r="2152" spans="2:65" s="13" customFormat="1" ht="11.25">
      <c r="B2152" s="161"/>
      <c r="D2152" s="151" t="s">
        <v>197</v>
      </c>
      <c r="E2152" s="162" t="s">
        <v>1</v>
      </c>
      <c r="F2152" s="163" t="s">
        <v>2276</v>
      </c>
      <c r="H2152" s="164">
        <v>64.06</v>
      </c>
      <c r="I2152" s="165"/>
      <c r="L2152" s="161"/>
      <c r="M2152" s="166"/>
      <c r="T2152" s="167"/>
      <c r="AT2152" s="162" t="s">
        <v>197</v>
      </c>
      <c r="AU2152" s="162" t="s">
        <v>84</v>
      </c>
      <c r="AV2152" s="13" t="s">
        <v>84</v>
      </c>
      <c r="AW2152" s="13" t="s">
        <v>30</v>
      </c>
      <c r="AX2152" s="13" t="s">
        <v>73</v>
      </c>
      <c r="AY2152" s="162" t="s">
        <v>187</v>
      </c>
    </row>
    <row r="2153" spans="2:65" s="12" customFormat="1" ht="11.25">
      <c r="B2153" s="155"/>
      <c r="D2153" s="151" t="s">
        <v>197</v>
      </c>
      <c r="E2153" s="156" t="s">
        <v>1</v>
      </c>
      <c r="F2153" s="157" t="s">
        <v>311</v>
      </c>
      <c r="H2153" s="156" t="s">
        <v>1</v>
      </c>
      <c r="I2153" s="158"/>
      <c r="L2153" s="155"/>
      <c r="M2153" s="159"/>
      <c r="T2153" s="160"/>
      <c r="AT2153" s="156" t="s">
        <v>197</v>
      </c>
      <c r="AU2153" s="156" t="s">
        <v>84</v>
      </c>
      <c r="AV2153" s="12" t="s">
        <v>80</v>
      </c>
      <c r="AW2153" s="12" t="s">
        <v>30</v>
      </c>
      <c r="AX2153" s="12" t="s">
        <v>73</v>
      </c>
      <c r="AY2153" s="156" t="s">
        <v>187</v>
      </c>
    </row>
    <row r="2154" spans="2:65" s="13" customFormat="1" ht="11.25">
      <c r="B2154" s="161"/>
      <c r="D2154" s="151" t="s">
        <v>197</v>
      </c>
      <c r="E2154" s="162" t="s">
        <v>1</v>
      </c>
      <c r="F2154" s="163" t="s">
        <v>2277</v>
      </c>
      <c r="H2154" s="164">
        <v>66.67</v>
      </c>
      <c r="I2154" s="165"/>
      <c r="L2154" s="161"/>
      <c r="M2154" s="166"/>
      <c r="T2154" s="167"/>
      <c r="AT2154" s="162" t="s">
        <v>197</v>
      </c>
      <c r="AU2154" s="162" t="s">
        <v>84</v>
      </c>
      <c r="AV2154" s="13" t="s">
        <v>84</v>
      </c>
      <c r="AW2154" s="13" t="s">
        <v>30</v>
      </c>
      <c r="AX2154" s="13" t="s">
        <v>73</v>
      </c>
      <c r="AY2154" s="162" t="s">
        <v>187</v>
      </c>
    </row>
    <row r="2155" spans="2:65" s="14" customFormat="1" ht="11.25">
      <c r="B2155" s="168"/>
      <c r="D2155" s="151" t="s">
        <v>197</v>
      </c>
      <c r="E2155" s="169" t="s">
        <v>1</v>
      </c>
      <c r="F2155" s="170" t="s">
        <v>202</v>
      </c>
      <c r="H2155" s="171">
        <v>130.73000000000002</v>
      </c>
      <c r="I2155" s="172"/>
      <c r="L2155" s="168"/>
      <c r="M2155" s="173"/>
      <c r="T2155" s="174"/>
      <c r="AT2155" s="169" t="s">
        <v>197</v>
      </c>
      <c r="AU2155" s="169" t="s">
        <v>84</v>
      </c>
      <c r="AV2155" s="14" t="s">
        <v>193</v>
      </c>
      <c r="AW2155" s="14" t="s">
        <v>30</v>
      </c>
      <c r="AX2155" s="14" t="s">
        <v>80</v>
      </c>
      <c r="AY2155" s="169" t="s">
        <v>187</v>
      </c>
    </row>
    <row r="2156" spans="2:65" s="1" customFormat="1" ht="24.2" customHeight="1">
      <c r="B2156" s="32"/>
      <c r="C2156" s="137" t="s">
        <v>2278</v>
      </c>
      <c r="D2156" s="137" t="s">
        <v>189</v>
      </c>
      <c r="E2156" s="138" t="s">
        <v>2279</v>
      </c>
      <c r="F2156" s="139" t="s">
        <v>2280</v>
      </c>
      <c r="G2156" s="140" t="s">
        <v>245</v>
      </c>
      <c r="H2156" s="141">
        <v>48.86</v>
      </c>
      <c r="I2156" s="142"/>
      <c r="J2156" s="143">
        <f>ROUND(I2156*H2156,2)</f>
        <v>0</v>
      </c>
      <c r="K2156" s="144"/>
      <c r="L2156" s="32"/>
      <c r="M2156" s="145" t="s">
        <v>1</v>
      </c>
      <c r="N2156" s="146" t="s">
        <v>39</v>
      </c>
      <c r="P2156" s="147">
        <f>O2156*H2156</f>
        <v>0</v>
      </c>
      <c r="Q2156" s="147">
        <v>0</v>
      </c>
      <c r="R2156" s="147">
        <f>Q2156*H2156</f>
        <v>0</v>
      </c>
      <c r="S2156" s="147">
        <v>0</v>
      </c>
      <c r="T2156" s="148">
        <f>S2156*H2156</f>
        <v>0</v>
      </c>
      <c r="AR2156" s="149" t="s">
        <v>287</v>
      </c>
      <c r="AT2156" s="149" t="s">
        <v>189</v>
      </c>
      <c r="AU2156" s="149" t="s">
        <v>84</v>
      </c>
      <c r="AY2156" s="17" t="s">
        <v>187</v>
      </c>
      <c r="BE2156" s="150">
        <f>IF(N2156="základní",J2156,0)</f>
        <v>0</v>
      </c>
      <c r="BF2156" s="150">
        <f>IF(N2156="snížená",J2156,0)</f>
        <v>0</v>
      </c>
      <c r="BG2156" s="150">
        <f>IF(N2156="zákl. přenesená",J2156,0)</f>
        <v>0</v>
      </c>
      <c r="BH2156" s="150">
        <f>IF(N2156="sníž. přenesená",J2156,0)</f>
        <v>0</v>
      </c>
      <c r="BI2156" s="150">
        <f>IF(N2156="nulová",J2156,0)</f>
        <v>0</v>
      </c>
      <c r="BJ2156" s="17" t="s">
        <v>84</v>
      </c>
      <c r="BK2156" s="150">
        <f>ROUND(I2156*H2156,2)</f>
        <v>0</v>
      </c>
      <c r="BL2156" s="17" t="s">
        <v>287</v>
      </c>
      <c r="BM2156" s="149" t="s">
        <v>3416</v>
      </c>
    </row>
    <row r="2157" spans="2:65" s="12" customFormat="1" ht="11.25">
      <c r="B2157" s="155"/>
      <c r="D2157" s="151" t="s">
        <v>197</v>
      </c>
      <c r="E2157" s="156" t="s">
        <v>1</v>
      </c>
      <c r="F2157" s="157" t="s">
        <v>207</v>
      </c>
      <c r="H2157" s="156" t="s">
        <v>1</v>
      </c>
      <c r="I2157" s="158"/>
      <c r="L2157" s="155"/>
      <c r="M2157" s="159"/>
      <c r="T2157" s="160"/>
      <c r="AT2157" s="156" t="s">
        <v>197</v>
      </c>
      <c r="AU2157" s="156" t="s">
        <v>84</v>
      </c>
      <c r="AV2157" s="12" t="s">
        <v>80</v>
      </c>
      <c r="AW2157" s="12" t="s">
        <v>30</v>
      </c>
      <c r="AX2157" s="12" t="s">
        <v>73</v>
      </c>
      <c r="AY2157" s="156" t="s">
        <v>187</v>
      </c>
    </row>
    <row r="2158" spans="2:65" s="13" customFormat="1" ht="11.25">
      <c r="B2158" s="161"/>
      <c r="D2158" s="151" t="s">
        <v>197</v>
      </c>
      <c r="E2158" s="162" t="s">
        <v>1</v>
      </c>
      <c r="F2158" s="163" t="s">
        <v>2282</v>
      </c>
      <c r="H2158" s="164">
        <v>23.82</v>
      </c>
      <c r="I2158" s="165"/>
      <c r="L2158" s="161"/>
      <c r="M2158" s="166"/>
      <c r="T2158" s="167"/>
      <c r="AT2158" s="162" t="s">
        <v>197</v>
      </c>
      <c r="AU2158" s="162" t="s">
        <v>84</v>
      </c>
      <c r="AV2158" s="13" t="s">
        <v>84</v>
      </c>
      <c r="AW2158" s="13" t="s">
        <v>30</v>
      </c>
      <c r="AX2158" s="13" t="s">
        <v>73</v>
      </c>
      <c r="AY2158" s="162" t="s">
        <v>187</v>
      </c>
    </row>
    <row r="2159" spans="2:65" s="13" customFormat="1" ht="11.25">
      <c r="B2159" s="161"/>
      <c r="D2159" s="151" t="s">
        <v>197</v>
      </c>
      <c r="E2159" s="162" t="s">
        <v>1</v>
      </c>
      <c r="F2159" s="163" t="s">
        <v>2283</v>
      </c>
      <c r="H2159" s="164">
        <v>25.04</v>
      </c>
      <c r="I2159" s="165"/>
      <c r="L2159" s="161"/>
      <c r="M2159" s="166"/>
      <c r="T2159" s="167"/>
      <c r="AT2159" s="162" t="s">
        <v>197</v>
      </c>
      <c r="AU2159" s="162" t="s">
        <v>84</v>
      </c>
      <c r="AV2159" s="13" t="s">
        <v>84</v>
      </c>
      <c r="AW2159" s="13" t="s">
        <v>30</v>
      </c>
      <c r="AX2159" s="13" t="s">
        <v>73</v>
      </c>
      <c r="AY2159" s="162" t="s">
        <v>187</v>
      </c>
    </row>
    <row r="2160" spans="2:65" s="15" customFormat="1" ht="11.25">
      <c r="B2160" s="186"/>
      <c r="D2160" s="151" t="s">
        <v>197</v>
      </c>
      <c r="E2160" s="187" t="s">
        <v>1</v>
      </c>
      <c r="F2160" s="188" t="s">
        <v>492</v>
      </c>
      <c r="H2160" s="189">
        <v>48.86</v>
      </c>
      <c r="I2160" s="190"/>
      <c r="L2160" s="186"/>
      <c r="M2160" s="191"/>
      <c r="T2160" s="192"/>
      <c r="AT2160" s="187" t="s">
        <v>197</v>
      </c>
      <c r="AU2160" s="187" t="s">
        <v>84</v>
      </c>
      <c r="AV2160" s="15" t="s">
        <v>210</v>
      </c>
      <c r="AW2160" s="15" t="s">
        <v>30</v>
      </c>
      <c r="AX2160" s="15" t="s">
        <v>73</v>
      </c>
      <c r="AY2160" s="187" t="s">
        <v>187</v>
      </c>
    </row>
    <row r="2161" spans="2:65" s="14" customFormat="1" ht="11.25">
      <c r="B2161" s="168"/>
      <c r="D2161" s="151" t="s">
        <v>197</v>
      </c>
      <c r="E2161" s="169" t="s">
        <v>1</v>
      </c>
      <c r="F2161" s="170" t="s">
        <v>202</v>
      </c>
      <c r="H2161" s="171">
        <v>48.86</v>
      </c>
      <c r="I2161" s="172"/>
      <c r="L2161" s="168"/>
      <c r="M2161" s="173"/>
      <c r="T2161" s="174"/>
      <c r="AT2161" s="169" t="s">
        <v>197</v>
      </c>
      <c r="AU2161" s="169" t="s">
        <v>84</v>
      </c>
      <c r="AV2161" s="14" t="s">
        <v>193</v>
      </c>
      <c r="AW2161" s="14" t="s">
        <v>30</v>
      </c>
      <c r="AX2161" s="14" t="s">
        <v>80</v>
      </c>
      <c r="AY2161" s="169" t="s">
        <v>187</v>
      </c>
    </row>
    <row r="2162" spans="2:65" s="1" customFormat="1" ht="24.2" customHeight="1">
      <c r="B2162" s="32"/>
      <c r="C2162" s="175" t="s">
        <v>2284</v>
      </c>
      <c r="D2162" s="175" t="s">
        <v>338</v>
      </c>
      <c r="E2162" s="176" t="s">
        <v>2285</v>
      </c>
      <c r="F2162" s="177" t="s">
        <v>2286</v>
      </c>
      <c r="G2162" s="178" t="s">
        <v>245</v>
      </c>
      <c r="H2162" s="179">
        <v>53.746000000000002</v>
      </c>
      <c r="I2162" s="180"/>
      <c r="J2162" s="181">
        <f>ROUND(I2162*H2162,2)</f>
        <v>0</v>
      </c>
      <c r="K2162" s="182"/>
      <c r="L2162" s="183"/>
      <c r="M2162" s="184" t="s">
        <v>1</v>
      </c>
      <c r="N2162" s="185" t="s">
        <v>39</v>
      </c>
      <c r="P2162" s="147">
        <f>O2162*H2162</f>
        <v>0</v>
      </c>
      <c r="Q2162" s="147">
        <v>0</v>
      </c>
      <c r="R2162" s="147">
        <f>Q2162*H2162</f>
        <v>0</v>
      </c>
      <c r="S2162" s="147">
        <v>0</v>
      </c>
      <c r="T2162" s="148">
        <f>S2162*H2162</f>
        <v>0</v>
      </c>
      <c r="AR2162" s="149" t="s">
        <v>388</v>
      </c>
      <c r="AT2162" s="149" t="s">
        <v>338</v>
      </c>
      <c r="AU2162" s="149" t="s">
        <v>84</v>
      </c>
      <c r="AY2162" s="17" t="s">
        <v>187</v>
      </c>
      <c r="BE2162" s="150">
        <f>IF(N2162="základní",J2162,0)</f>
        <v>0</v>
      </c>
      <c r="BF2162" s="150">
        <f>IF(N2162="snížená",J2162,0)</f>
        <v>0</v>
      </c>
      <c r="BG2162" s="150">
        <f>IF(N2162="zákl. přenesená",J2162,0)</f>
        <v>0</v>
      </c>
      <c r="BH2162" s="150">
        <f>IF(N2162="sníž. přenesená",J2162,0)</f>
        <v>0</v>
      </c>
      <c r="BI2162" s="150">
        <f>IF(N2162="nulová",J2162,0)</f>
        <v>0</v>
      </c>
      <c r="BJ2162" s="17" t="s">
        <v>84</v>
      </c>
      <c r="BK2162" s="150">
        <f>ROUND(I2162*H2162,2)</f>
        <v>0</v>
      </c>
      <c r="BL2162" s="17" t="s">
        <v>287</v>
      </c>
      <c r="BM2162" s="149" t="s">
        <v>3417</v>
      </c>
    </row>
    <row r="2163" spans="2:65" s="13" customFormat="1" ht="11.25">
      <c r="B2163" s="161"/>
      <c r="D2163" s="151" t="s">
        <v>197</v>
      </c>
      <c r="E2163" s="162" t="s">
        <v>1</v>
      </c>
      <c r="F2163" s="163" t="s">
        <v>2288</v>
      </c>
      <c r="H2163" s="164">
        <v>53.746000000000002</v>
      </c>
      <c r="I2163" s="165"/>
      <c r="L2163" s="161"/>
      <c r="M2163" s="166"/>
      <c r="T2163" s="167"/>
      <c r="AT2163" s="162" t="s">
        <v>197</v>
      </c>
      <c r="AU2163" s="162" t="s">
        <v>84</v>
      </c>
      <c r="AV2163" s="13" t="s">
        <v>84</v>
      </c>
      <c r="AW2163" s="13" t="s">
        <v>30</v>
      </c>
      <c r="AX2163" s="13" t="s">
        <v>73</v>
      </c>
      <c r="AY2163" s="162" t="s">
        <v>187</v>
      </c>
    </row>
    <row r="2164" spans="2:65" s="14" customFormat="1" ht="11.25">
      <c r="B2164" s="168"/>
      <c r="D2164" s="151" t="s">
        <v>197</v>
      </c>
      <c r="E2164" s="169" t="s">
        <v>1</v>
      </c>
      <c r="F2164" s="170" t="s">
        <v>202</v>
      </c>
      <c r="H2164" s="171">
        <v>53.746000000000002</v>
      </c>
      <c r="I2164" s="172"/>
      <c r="L2164" s="168"/>
      <c r="M2164" s="173"/>
      <c r="T2164" s="174"/>
      <c r="AT2164" s="169" t="s">
        <v>197</v>
      </c>
      <c r="AU2164" s="169" t="s">
        <v>84</v>
      </c>
      <c r="AV2164" s="14" t="s">
        <v>193</v>
      </c>
      <c r="AW2164" s="14" t="s">
        <v>30</v>
      </c>
      <c r="AX2164" s="14" t="s">
        <v>80</v>
      </c>
      <c r="AY2164" s="169" t="s">
        <v>187</v>
      </c>
    </row>
    <row r="2165" spans="2:65" s="1" customFormat="1" ht="24.2" customHeight="1">
      <c r="B2165" s="32"/>
      <c r="C2165" s="137" t="s">
        <v>2289</v>
      </c>
      <c r="D2165" s="137" t="s">
        <v>189</v>
      </c>
      <c r="E2165" s="138" t="s">
        <v>2290</v>
      </c>
      <c r="F2165" s="139" t="s">
        <v>2291</v>
      </c>
      <c r="G2165" s="140" t="s">
        <v>397</v>
      </c>
      <c r="H2165" s="141">
        <v>30</v>
      </c>
      <c r="I2165" s="142"/>
      <c r="J2165" s="143">
        <f>ROUND(I2165*H2165,2)</f>
        <v>0</v>
      </c>
      <c r="K2165" s="144"/>
      <c r="L2165" s="32"/>
      <c r="M2165" s="145" t="s">
        <v>1</v>
      </c>
      <c r="N2165" s="146" t="s">
        <v>39</v>
      </c>
      <c r="P2165" s="147">
        <f>O2165*H2165</f>
        <v>0</v>
      </c>
      <c r="Q2165" s="147">
        <v>0</v>
      </c>
      <c r="R2165" s="147">
        <f>Q2165*H2165</f>
        <v>0</v>
      </c>
      <c r="S2165" s="147">
        <v>0</v>
      </c>
      <c r="T2165" s="148">
        <f>S2165*H2165</f>
        <v>0</v>
      </c>
      <c r="AR2165" s="149" t="s">
        <v>287</v>
      </c>
      <c r="AT2165" s="149" t="s">
        <v>189</v>
      </c>
      <c r="AU2165" s="149" t="s">
        <v>84</v>
      </c>
      <c r="AY2165" s="17" t="s">
        <v>187</v>
      </c>
      <c r="BE2165" s="150">
        <f>IF(N2165="základní",J2165,0)</f>
        <v>0</v>
      </c>
      <c r="BF2165" s="150">
        <f>IF(N2165="snížená",J2165,0)</f>
        <v>0</v>
      </c>
      <c r="BG2165" s="150">
        <f>IF(N2165="zákl. přenesená",J2165,0)</f>
        <v>0</v>
      </c>
      <c r="BH2165" s="150">
        <f>IF(N2165="sníž. přenesená",J2165,0)</f>
        <v>0</v>
      </c>
      <c r="BI2165" s="150">
        <f>IF(N2165="nulová",J2165,0)</f>
        <v>0</v>
      </c>
      <c r="BJ2165" s="17" t="s">
        <v>84</v>
      </c>
      <c r="BK2165" s="150">
        <f>ROUND(I2165*H2165,2)</f>
        <v>0</v>
      </c>
      <c r="BL2165" s="17" t="s">
        <v>287</v>
      </c>
      <c r="BM2165" s="149" t="s">
        <v>3418</v>
      </c>
    </row>
    <row r="2166" spans="2:65" s="1" customFormat="1" ht="21.75" customHeight="1">
      <c r="B2166" s="32"/>
      <c r="C2166" s="137" t="s">
        <v>2293</v>
      </c>
      <c r="D2166" s="137" t="s">
        <v>189</v>
      </c>
      <c r="E2166" s="138" t="s">
        <v>2294</v>
      </c>
      <c r="F2166" s="139" t="s">
        <v>2295</v>
      </c>
      <c r="G2166" s="140" t="s">
        <v>397</v>
      </c>
      <c r="H2166" s="141">
        <v>55</v>
      </c>
      <c r="I2166" s="142"/>
      <c r="J2166" s="143">
        <f>ROUND(I2166*H2166,2)</f>
        <v>0</v>
      </c>
      <c r="K2166" s="144"/>
      <c r="L2166" s="32"/>
      <c r="M2166" s="145" t="s">
        <v>1</v>
      </c>
      <c r="N2166" s="146" t="s">
        <v>39</v>
      </c>
      <c r="P2166" s="147">
        <f>O2166*H2166</f>
        <v>0</v>
      </c>
      <c r="Q2166" s="147">
        <v>0</v>
      </c>
      <c r="R2166" s="147">
        <f>Q2166*H2166</f>
        <v>0</v>
      </c>
      <c r="S2166" s="147">
        <v>0</v>
      </c>
      <c r="T2166" s="148">
        <f>S2166*H2166</f>
        <v>0</v>
      </c>
      <c r="AR2166" s="149" t="s">
        <v>287</v>
      </c>
      <c r="AT2166" s="149" t="s">
        <v>189</v>
      </c>
      <c r="AU2166" s="149" t="s">
        <v>84</v>
      </c>
      <c r="AY2166" s="17" t="s">
        <v>187</v>
      </c>
      <c r="BE2166" s="150">
        <f>IF(N2166="základní",J2166,0)</f>
        <v>0</v>
      </c>
      <c r="BF2166" s="150">
        <f>IF(N2166="snížená",J2166,0)</f>
        <v>0</v>
      </c>
      <c r="BG2166" s="150">
        <f>IF(N2166="zákl. přenesená",J2166,0)</f>
        <v>0</v>
      </c>
      <c r="BH2166" s="150">
        <f>IF(N2166="sníž. přenesená",J2166,0)</f>
        <v>0</v>
      </c>
      <c r="BI2166" s="150">
        <f>IF(N2166="nulová",J2166,0)</f>
        <v>0</v>
      </c>
      <c r="BJ2166" s="17" t="s">
        <v>84</v>
      </c>
      <c r="BK2166" s="150">
        <f>ROUND(I2166*H2166,2)</f>
        <v>0</v>
      </c>
      <c r="BL2166" s="17" t="s">
        <v>287</v>
      </c>
      <c r="BM2166" s="149" t="s">
        <v>3419</v>
      </c>
    </row>
    <row r="2167" spans="2:65" s="1" customFormat="1" ht="16.5" customHeight="1">
      <c r="B2167" s="32"/>
      <c r="C2167" s="175" t="s">
        <v>2297</v>
      </c>
      <c r="D2167" s="175" t="s">
        <v>338</v>
      </c>
      <c r="E2167" s="176" t="s">
        <v>2298</v>
      </c>
      <c r="F2167" s="177" t="s">
        <v>2299</v>
      </c>
      <c r="G2167" s="178" t="s">
        <v>397</v>
      </c>
      <c r="H2167" s="179">
        <v>56.1</v>
      </c>
      <c r="I2167" s="180"/>
      <c r="J2167" s="181">
        <f>ROUND(I2167*H2167,2)</f>
        <v>0</v>
      </c>
      <c r="K2167" s="182"/>
      <c r="L2167" s="183"/>
      <c r="M2167" s="184" t="s">
        <v>1</v>
      </c>
      <c r="N2167" s="185" t="s">
        <v>39</v>
      </c>
      <c r="P2167" s="147">
        <f>O2167*H2167</f>
        <v>0</v>
      </c>
      <c r="Q2167" s="147">
        <v>0</v>
      </c>
      <c r="R2167" s="147">
        <f>Q2167*H2167</f>
        <v>0</v>
      </c>
      <c r="S2167" s="147">
        <v>0</v>
      </c>
      <c r="T2167" s="148">
        <f>S2167*H2167</f>
        <v>0</v>
      </c>
      <c r="AR2167" s="149" t="s">
        <v>388</v>
      </c>
      <c r="AT2167" s="149" t="s">
        <v>338</v>
      </c>
      <c r="AU2167" s="149" t="s">
        <v>84</v>
      </c>
      <c r="AY2167" s="17" t="s">
        <v>187</v>
      </c>
      <c r="BE2167" s="150">
        <f>IF(N2167="základní",J2167,0)</f>
        <v>0</v>
      </c>
      <c r="BF2167" s="150">
        <f>IF(N2167="snížená",J2167,0)</f>
        <v>0</v>
      </c>
      <c r="BG2167" s="150">
        <f>IF(N2167="zákl. přenesená",J2167,0)</f>
        <v>0</v>
      </c>
      <c r="BH2167" s="150">
        <f>IF(N2167="sníž. přenesená",J2167,0)</f>
        <v>0</v>
      </c>
      <c r="BI2167" s="150">
        <f>IF(N2167="nulová",J2167,0)</f>
        <v>0</v>
      </c>
      <c r="BJ2167" s="17" t="s">
        <v>84</v>
      </c>
      <c r="BK2167" s="150">
        <f>ROUND(I2167*H2167,2)</f>
        <v>0</v>
      </c>
      <c r="BL2167" s="17" t="s">
        <v>287</v>
      </c>
      <c r="BM2167" s="149" t="s">
        <v>3420</v>
      </c>
    </row>
    <row r="2168" spans="2:65" s="13" customFormat="1" ht="11.25">
      <c r="B2168" s="161"/>
      <c r="D2168" s="151" t="s">
        <v>197</v>
      </c>
      <c r="E2168" s="162" t="s">
        <v>1</v>
      </c>
      <c r="F2168" s="163" t="s">
        <v>2301</v>
      </c>
      <c r="H2168" s="164">
        <v>56.1</v>
      </c>
      <c r="I2168" s="165"/>
      <c r="L2168" s="161"/>
      <c r="M2168" s="166"/>
      <c r="T2168" s="167"/>
      <c r="AT2168" s="162" t="s">
        <v>197</v>
      </c>
      <c r="AU2168" s="162" t="s">
        <v>84</v>
      </c>
      <c r="AV2168" s="13" t="s">
        <v>84</v>
      </c>
      <c r="AW2168" s="13" t="s">
        <v>30</v>
      </c>
      <c r="AX2168" s="13" t="s">
        <v>73</v>
      </c>
      <c r="AY2168" s="162" t="s">
        <v>187</v>
      </c>
    </row>
    <row r="2169" spans="2:65" s="14" customFormat="1" ht="11.25">
      <c r="B2169" s="168"/>
      <c r="D2169" s="151" t="s">
        <v>197</v>
      </c>
      <c r="E2169" s="169" t="s">
        <v>1</v>
      </c>
      <c r="F2169" s="170" t="s">
        <v>202</v>
      </c>
      <c r="H2169" s="171">
        <v>56.1</v>
      </c>
      <c r="I2169" s="172"/>
      <c r="L2169" s="168"/>
      <c r="M2169" s="173"/>
      <c r="T2169" s="174"/>
      <c r="AT2169" s="169" t="s">
        <v>197</v>
      </c>
      <c r="AU2169" s="169" t="s">
        <v>84</v>
      </c>
      <c r="AV2169" s="14" t="s">
        <v>193</v>
      </c>
      <c r="AW2169" s="14" t="s">
        <v>30</v>
      </c>
      <c r="AX2169" s="14" t="s">
        <v>80</v>
      </c>
      <c r="AY2169" s="169" t="s">
        <v>187</v>
      </c>
    </row>
    <row r="2170" spans="2:65" s="1" customFormat="1" ht="24.2" customHeight="1">
      <c r="B2170" s="32"/>
      <c r="C2170" s="137" t="s">
        <v>2302</v>
      </c>
      <c r="D2170" s="137" t="s">
        <v>189</v>
      </c>
      <c r="E2170" s="138" t="s">
        <v>2303</v>
      </c>
      <c r="F2170" s="139" t="s">
        <v>2304</v>
      </c>
      <c r="G2170" s="140" t="s">
        <v>245</v>
      </c>
      <c r="H2170" s="141">
        <v>48.86</v>
      </c>
      <c r="I2170" s="142"/>
      <c r="J2170" s="143">
        <f>ROUND(I2170*H2170,2)</f>
        <v>0</v>
      </c>
      <c r="K2170" s="144"/>
      <c r="L2170" s="32"/>
      <c r="M2170" s="145" t="s">
        <v>1</v>
      </c>
      <c r="N2170" s="146" t="s">
        <v>39</v>
      </c>
      <c r="P2170" s="147">
        <f>O2170*H2170</f>
        <v>0</v>
      </c>
      <c r="Q2170" s="147">
        <v>0</v>
      </c>
      <c r="R2170" s="147">
        <f>Q2170*H2170</f>
        <v>0</v>
      </c>
      <c r="S2170" s="147">
        <v>0</v>
      </c>
      <c r="T2170" s="148">
        <f>S2170*H2170</f>
        <v>0</v>
      </c>
      <c r="AR2170" s="149" t="s">
        <v>287</v>
      </c>
      <c r="AT2170" s="149" t="s">
        <v>189</v>
      </c>
      <c r="AU2170" s="149" t="s">
        <v>84</v>
      </c>
      <c r="AY2170" s="17" t="s">
        <v>187</v>
      </c>
      <c r="BE2170" s="150">
        <f>IF(N2170="základní",J2170,0)</f>
        <v>0</v>
      </c>
      <c r="BF2170" s="150">
        <f>IF(N2170="snížená",J2170,0)</f>
        <v>0</v>
      </c>
      <c r="BG2170" s="150">
        <f>IF(N2170="zákl. přenesená",J2170,0)</f>
        <v>0</v>
      </c>
      <c r="BH2170" s="150">
        <f>IF(N2170="sníž. přenesená",J2170,0)</f>
        <v>0</v>
      </c>
      <c r="BI2170" s="150">
        <f>IF(N2170="nulová",J2170,0)</f>
        <v>0</v>
      </c>
      <c r="BJ2170" s="17" t="s">
        <v>84</v>
      </c>
      <c r="BK2170" s="150">
        <f>ROUND(I2170*H2170,2)</f>
        <v>0</v>
      </c>
      <c r="BL2170" s="17" t="s">
        <v>287</v>
      </c>
      <c r="BM2170" s="149" t="s">
        <v>3421</v>
      </c>
    </row>
    <row r="2171" spans="2:65" s="1" customFormat="1" ht="39">
      <c r="B2171" s="32"/>
      <c r="D2171" s="151" t="s">
        <v>195</v>
      </c>
      <c r="F2171" s="152" t="s">
        <v>2306</v>
      </c>
      <c r="I2171" s="153"/>
      <c r="L2171" s="32"/>
      <c r="M2171" s="154"/>
      <c r="T2171" s="56"/>
      <c r="AT2171" s="17" t="s">
        <v>195</v>
      </c>
      <c r="AU2171" s="17" t="s">
        <v>84</v>
      </c>
    </row>
    <row r="2172" spans="2:65" s="1" customFormat="1" ht="24.2" customHeight="1">
      <c r="B2172" s="32"/>
      <c r="C2172" s="137" t="s">
        <v>2307</v>
      </c>
      <c r="D2172" s="137" t="s">
        <v>189</v>
      </c>
      <c r="E2172" s="138" t="s">
        <v>2308</v>
      </c>
      <c r="F2172" s="139" t="s">
        <v>2309</v>
      </c>
      <c r="G2172" s="140" t="s">
        <v>245</v>
      </c>
      <c r="H2172" s="141">
        <v>48.86</v>
      </c>
      <c r="I2172" s="142"/>
      <c r="J2172" s="143">
        <f>ROUND(I2172*H2172,2)</f>
        <v>0</v>
      </c>
      <c r="K2172" s="144"/>
      <c r="L2172" s="32"/>
      <c r="M2172" s="145" t="s">
        <v>1</v>
      </c>
      <c r="N2172" s="146" t="s">
        <v>39</v>
      </c>
      <c r="P2172" s="147">
        <f>O2172*H2172</f>
        <v>0</v>
      </c>
      <c r="Q2172" s="147">
        <v>0</v>
      </c>
      <c r="R2172" s="147">
        <f>Q2172*H2172</f>
        <v>0</v>
      </c>
      <c r="S2172" s="147">
        <v>0</v>
      </c>
      <c r="T2172" s="148">
        <f>S2172*H2172</f>
        <v>0</v>
      </c>
      <c r="AR2172" s="149" t="s">
        <v>287</v>
      </c>
      <c r="AT2172" s="149" t="s">
        <v>189</v>
      </c>
      <c r="AU2172" s="149" t="s">
        <v>84</v>
      </c>
      <c r="AY2172" s="17" t="s">
        <v>187</v>
      </c>
      <c r="BE2172" s="150">
        <f>IF(N2172="základní",J2172,0)</f>
        <v>0</v>
      </c>
      <c r="BF2172" s="150">
        <f>IF(N2172="snížená",J2172,0)</f>
        <v>0</v>
      </c>
      <c r="BG2172" s="150">
        <f>IF(N2172="zákl. přenesená",J2172,0)</f>
        <v>0</v>
      </c>
      <c r="BH2172" s="150">
        <f>IF(N2172="sníž. přenesená",J2172,0)</f>
        <v>0</v>
      </c>
      <c r="BI2172" s="150">
        <f>IF(N2172="nulová",J2172,0)</f>
        <v>0</v>
      </c>
      <c r="BJ2172" s="17" t="s">
        <v>84</v>
      </c>
      <c r="BK2172" s="150">
        <f>ROUND(I2172*H2172,2)</f>
        <v>0</v>
      </c>
      <c r="BL2172" s="17" t="s">
        <v>287</v>
      </c>
      <c r="BM2172" s="149" t="s">
        <v>3422</v>
      </c>
    </row>
    <row r="2173" spans="2:65" s="1" customFormat="1" ht="39">
      <c r="B2173" s="32"/>
      <c r="D2173" s="151" t="s">
        <v>195</v>
      </c>
      <c r="F2173" s="152" t="s">
        <v>2306</v>
      </c>
      <c r="I2173" s="153"/>
      <c r="L2173" s="32"/>
      <c r="M2173" s="154"/>
      <c r="T2173" s="56"/>
      <c r="AT2173" s="17" t="s">
        <v>195</v>
      </c>
      <c r="AU2173" s="17" t="s">
        <v>84</v>
      </c>
    </row>
    <row r="2174" spans="2:65" s="1" customFormat="1" ht="49.15" customHeight="1">
      <c r="B2174" s="32"/>
      <c r="C2174" s="137" t="s">
        <v>2311</v>
      </c>
      <c r="D2174" s="137" t="s">
        <v>189</v>
      </c>
      <c r="E2174" s="138" t="s">
        <v>2312</v>
      </c>
      <c r="F2174" s="139" t="s">
        <v>2313</v>
      </c>
      <c r="G2174" s="140" t="s">
        <v>217</v>
      </c>
      <c r="H2174" s="141">
        <v>0.19</v>
      </c>
      <c r="I2174" s="142"/>
      <c r="J2174" s="143">
        <f>ROUND(I2174*H2174,2)</f>
        <v>0</v>
      </c>
      <c r="K2174" s="144"/>
      <c r="L2174" s="32"/>
      <c r="M2174" s="145" t="s">
        <v>1</v>
      </c>
      <c r="N2174" s="146" t="s">
        <v>39</v>
      </c>
      <c r="P2174" s="147">
        <f>O2174*H2174</f>
        <v>0</v>
      </c>
      <c r="Q2174" s="147">
        <v>0</v>
      </c>
      <c r="R2174" s="147">
        <f>Q2174*H2174</f>
        <v>0</v>
      </c>
      <c r="S2174" s="147">
        <v>0</v>
      </c>
      <c r="T2174" s="148">
        <f>S2174*H2174</f>
        <v>0</v>
      </c>
      <c r="AR2174" s="149" t="s">
        <v>287</v>
      </c>
      <c r="AT2174" s="149" t="s">
        <v>189</v>
      </c>
      <c r="AU2174" s="149" t="s">
        <v>84</v>
      </c>
      <c r="AY2174" s="17" t="s">
        <v>187</v>
      </c>
      <c r="BE2174" s="150">
        <f>IF(N2174="základní",J2174,0)</f>
        <v>0</v>
      </c>
      <c r="BF2174" s="150">
        <f>IF(N2174="snížená",J2174,0)</f>
        <v>0</v>
      </c>
      <c r="BG2174" s="150">
        <f>IF(N2174="zákl. přenesená",J2174,0)</f>
        <v>0</v>
      </c>
      <c r="BH2174" s="150">
        <f>IF(N2174="sníž. přenesená",J2174,0)</f>
        <v>0</v>
      </c>
      <c r="BI2174" s="150">
        <f>IF(N2174="nulová",J2174,0)</f>
        <v>0</v>
      </c>
      <c r="BJ2174" s="17" t="s">
        <v>84</v>
      </c>
      <c r="BK2174" s="150">
        <f>ROUND(I2174*H2174,2)</f>
        <v>0</v>
      </c>
      <c r="BL2174" s="17" t="s">
        <v>287</v>
      </c>
      <c r="BM2174" s="149" t="s">
        <v>3423</v>
      </c>
    </row>
    <row r="2175" spans="2:65" s="1" customFormat="1" ht="117">
      <c r="B2175" s="32"/>
      <c r="D2175" s="151" t="s">
        <v>195</v>
      </c>
      <c r="F2175" s="152" t="s">
        <v>1951</v>
      </c>
      <c r="I2175" s="153"/>
      <c r="L2175" s="32"/>
      <c r="M2175" s="154"/>
      <c r="T2175" s="56"/>
      <c r="AT2175" s="17" t="s">
        <v>195</v>
      </c>
      <c r="AU2175" s="17" t="s">
        <v>84</v>
      </c>
    </row>
    <row r="2176" spans="2:65" s="11" customFormat="1" ht="22.9" customHeight="1">
      <c r="B2176" s="125"/>
      <c r="D2176" s="126" t="s">
        <v>72</v>
      </c>
      <c r="E2176" s="135" t="s">
        <v>2315</v>
      </c>
      <c r="F2176" s="135" t="s">
        <v>2316</v>
      </c>
      <c r="I2176" s="128"/>
      <c r="J2176" s="136">
        <f>BK2176</f>
        <v>0</v>
      </c>
      <c r="L2176" s="125"/>
      <c r="M2176" s="130"/>
      <c r="P2176" s="131">
        <f>SUM(P2177:P2251)</f>
        <v>0</v>
      </c>
      <c r="R2176" s="131">
        <f>SUM(R2177:R2251)</f>
        <v>0</v>
      </c>
      <c r="T2176" s="132">
        <f>SUM(T2177:T2251)</f>
        <v>0</v>
      </c>
      <c r="AR2176" s="126" t="s">
        <v>84</v>
      </c>
      <c r="AT2176" s="133" t="s">
        <v>72</v>
      </c>
      <c r="AU2176" s="133" t="s">
        <v>80</v>
      </c>
      <c r="AY2176" s="126" t="s">
        <v>187</v>
      </c>
      <c r="BK2176" s="134">
        <f>SUM(BK2177:BK2251)</f>
        <v>0</v>
      </c>
    </row>
    <row r="2177" spans="2:65" s="1" customFormat="1" ht="24.2" customHeight="1">
      <c r="B2177" s="32"/>
      <c r="C2177" s="137" t="s">
        <v>2317</v>
      </c>
      <c r="D2177" s="137" t="s">
        <v>189</v>
      </c>
      <c r="E2177" s="138" t="s">
        <v>2318</v>
      </c>
      <c r="F2177" s="139" t="s">
        <v>2319</v>
      </c>
      <c r="G2177" s="140" t="s">
        <v>245</v>
      </c>
      <c r="H2177" s="141">
        <v>155.73599999999999</v>
      </c>
      <c r="I2177" s="142"/>
      <c r="J2177" s="143">
        <f>ROUND(I2177*H2177,2)</f>
        <v>0</v>
      </c>
      <c r="K2177" s="144"/>
      <c r="L2177" s="32"/>
      <c r="M2177" s="145" t="s">
        <v>1</v>
      </c>
      <c r="N2177" s="146" t="s">
        <v>39</v>
      </c>
      <c r="P2177" s="147">
        <f>O2177*H2177</f>
        <v>0</v>
      </c>
      <c r="Q2177" s="147">
        <v>0</v>
      </c>
      <c r="R2177" s="147">
        <f>Q2177*H2177</f>
        <v>0</v>
      </c>
      <c r="S2177" s="147">
        <v>0</v>
      </c>
      <c r="T2177" s="148">
        <f>S2177*H2177</f>
        <v>0</v>
      </c>
      <c r="AR2177" s="149" t="s">
        <v>287</v>
      </c>
      <c r="AT2177" s="149" t="s">
        <v>189</v>
      </c>
      <c r="AU2177" s="149" t="s">
        <v>84</v>
      </c>
      <c r="AY2177" s="17" t="s">
        <v>187</v>
      </c>
      <c r="BE2177" s="150">
        <f>IF(N2177="základní",J2177,0)</f>
        <v>0</v>
      </c>
      <c r="BF2177" s="150">
        <f>IF(N2177="snížená",J2177,0)</f>
        <v>0</v>
      </c>
      <c r="BG2177" s="150">
        <f>IF(N2177="zákl. přenesená",J2177,0)</f>
        <v>0</v>
      </c>
      <c r="BH2177" s="150">
        <f>IF(N2177="sníž. přenesená",J2177,0)</f>
        <v>0</v>
      </c>
      <c r="BI2177" s="150">
        <f>IF(N2177="nulová",J2177,0)</f>
        <v>0</v>
      </c>
      <c r="BJ2177" s="17" t="s">
        <v>84</v>
      </c>
      <c r="BK2177" s="150">
        <f>ROUND(I2177*H2177,2)</f>
        <v>0</v>
      </c>
      <c r="BL2177" s="17" t="s">
        <v>287</v>
      </c>
      <c r="BM2177" s="149" t="s">
        <v>3424</v>
      </c>
    </row>
    <row r="2178" spans="2:65" s="1" customFormat="1" ht="78">
      <c r="B2178" s="32"/>
      <c r="D2178" s="151" t="s">
        <v>195</v>
      </c>
      <c r="F2178" s="152" t="s">
        <v>2321</v>
      </c>
      <c r="I2178" s="153"/>
      <c r="L2178" s="32"/>
      <c r="M2178" s="154"/>
      <c r="T2178" s="56"/>
      <c r="AT2178" s="17" t="s">
        <v>195</v>
      </c>
      <c r="AU2178" s="17" t="s">
        <v>84</v>
      </c>
    </row>
    <row r="2179" spans="2:65" s="12" customFormat="1" ht="11.25">
      <c r="B2179" s="155"/>
      <c r="D2179" s="151" t="s">
        <v>197</v>
      </c>
      <c r="E2179" s="156" t="s">
        <v>1</v>
      </c>
      <c r="F2179" s="157" t="s">
        <v>207</v>
      </c>
      <c r="H2179" s="156" t="s">
        <v>1</v>
      </c>
      <c r="I2179" s="158"/>
      <c r="L2179" s="155"/>
      <c r="M2179" s="159"/>
      <c r="T2179" s="160"/>
      <c r="AT2179" s="156" t="s">
        <v>197</v>
      </c>
      <c r="AU2179" s="156" t="s">
        <v>84</v>
      </c>
      <c r="AV2179" s="12" t="s">
        <v>80</v>
      </c>
      <c r="AW2179" s="12" t="s">
        <v>30</v>
      </c>
      <c r="AX2179" s="12" t="s">
        <v>73</v>
      </c>
      <c r="AY2179" s="156" t="s">
        <v>187</v>
      </c>
    </row>
    <row r="2180" spans="2:65" s="13" customFormat="1" ht="11.25">
      <c r="B2180" s="161"/>
      <c r="D2180" s="151" t="s">
        <v>197</v>
      </c>
      <c r="E2180" s="162" t="s">
        <v>1</v>
      </c>
      <c r="F2180" s="163" t="s">
        <v>2322</v>
      </c>
      <c r="H2180" s="164">
        <v>155.73599999999999</v>
      </c>
      <c r="I2180" s="165"/>
      <c r="L2180" s="161"/>
      <c r="M2180" s="166"/>
      <c r="T2180" s="167"/>
      <c r="AT2180" s="162" t="s">
        <v>197</v>
      </c>
      <c r="AU2180" s="162" t="s">
        <v>84</v>
      </c>
      <c r="AV2180" s="13" t="s">
        <v>84</v>
      </c>
      <c r="AW2180" s="13" t="s">
        <v>30</v>
      </c>
      <c r="AX2180" s="13" t="s">
        <v>73</v>
      </c>
      <c r="AY2180" s="162" t="s">
        <v>187</v>
      </c>
    </row>
    <row r="2181" spans="2:65" s="14" customFormat="1" ht="11.25">
      <c r="B2181" s="168"/>
      <c r="D2181" s="151" t="s">
        <v>197</v>
      </c>
      <c r="E2181" s="169" t="s">
        <v>1</v>
      </c>
      <c r="F2181" s="170" t="s">
        <v>202</v>
      </c>
      <c r="H2181" s="171">
        <v>155.73599999999999</v>
      </c>
      <c r="I2181" s="172"/>
      <c r="L2181" s="168"/>
      <c r="M2181" s="173"/>
      <c r="T2181" s="174"/>
      <c r="AT2181" s="169" t="s">
        <v>197</v>
      </c>
      <c r="AU2181" s="169" t="s">
        <v>84</v>
      </c>
      <c r="AV2181" s="14" t="s">
        <v>193</v>
      </c>
      <c r="AW2181" s="14" t="s">
        <v>30</v>
      </c>
      <c r="AX2181" s="14" t="s">
        <v>80</v>
      </c>
      <c r="AY2181" s="169" t="s">
        <v>187</v>
      </c>
    </row>
    <row r="2182" spans="2:65" s="1" customFormat="1" ht="24.2" customHeight="1">
      <c r="B2182" s="32"/>
      <c r="C2182" s="137" t="s">
        <v>2323</v>
      </c>
      <c r="D2182" s="137" t="s">
        <v>189</v>
      </c>
      <c r="E2182" s="138" t="s">
        <v>2324</v>
      </c>
      <c r="F2182" s="139" t="s">
        <v>2325</v>
      </c>
      <c r="G2182" s="140" t="s">
        <v>245</v>
      </c>
      <c r="H2182" s="141">
        <v>155.73599999999999</v>
      </c>
      <c r="I2182" s="142"/>
      <c r="J2182" s="143">
        <f>ROUND(I2182*H2182,2)</f>
        <v>0</v>
      </c>
      <c r="K2182" s="144"/>
      <c r="L2182" s="32"/>
      <c r="M2182" s="145" t="s">
        <v>1</v>
      </c>
      <c r="N2182" s="146" t="s">
        <v>39</v>
      </c>
      <c r="P2182" s="147">
        <f>O2182*H2182</f>
        <v>0</v>
      </c>
      <c r="Q2182" s="147">
        <v>0</v>
      </c>
      <c r="R2182" s="147">
        <f>Q2182*H2182</f>
        <v>0</v>
      </c>
      <c r="S2182" s="147">
        <v>0</v>
      </c>
      <c r="T2182" s="148">
        <f>S2182*H2182</f>
        <v>0</v>
      </c>
      <c r="AR2182" s="149" t="s">
        <v>287</v>
      </c>
      <c r="AT2182" s="149" t="s">
        <v>189</v>
      </c>
      <c r="AU2182" s="149" t="s">
        <v>84</v>
      </c>
      <c r="AY2182" s="17" t="s">
        <v>187</v>
      </c>
      <c r="BE2182" s="150">
        <f>IF(N2182="základní",J2182,0)</f>
        <v>0</v>
      </c>
      <c r="BF2182" s="150">
        <f>IF(N2182="snížená",J2182,0)</f>
        <v>0</v>
      </c>
      <c r="BG2182" s="150">
        <f>IF(N2182="zákl. přenesená",J2182,0)</f>
        <v>0</v>
      </c>
      <c r="BH2182" s="150">
        <f>IF(N2182="sníž. přenesená",J2182,0)</f>
        <v>0</v>
      </c>
      <c r="BI2182" s="150">
        <f>IF(N2182="nulová",J2182,0)</f>
        <v>0</v>
      </c>
      <c r="BJ2182" s="17" t="s">
        <v>84</v>
      </c>
      <c r="BK2182" s="150">
        <f>ROUND(I2182*H2182,2)</f>
        <v>0</v>
      </c>
      <c r="BL2182" s="17" t="s">
        <v>287</v>
      </c>
      <c r="BM2182" s="149" t="s">
        <v>3425</v>
      </c>
    </row>
    <row r="2183" spans="2:65" s="1" customFormat="1" ht="78">
      <c r="B2183" s="32"/>
      <c r="D2183" s="151" t="s">
        <v>195</v>
      </c>
      <c r="F2183" s="152" t="s">
        <v>2321</v>
      </c>
      <c r="I2183" s="153"/>
      <c r="L2183" s="32"/>
      <c r="M2183" s="154"/>
      <c r="T2183" s="56"/>
      <c r="AT2183" s="17" t="s">
        <v>195</v>
      </c>
      <c r="AU2183" s="17" t="s">
        <v>84</v>
      </c>
    </row>
    <row r="2184" spans="2:65" s="12" customFormat="1" ht="11.25">
      <c r="B2184" s="155"/>
      <c r="D2184" s="151" t="s">
        <v>197</v>
      </c>
      <c r="E2184" s="156" t="s">
        <v>1</v>
      </c>
      <c r="F2184" s="157" t="s">
        <v>207</v>
      </c>
      <c r="H2184" s="156" t="s">
        <v>1</v>
      </c>
      <c r="I2184" s="158"/>
      <c r="L2184" s="155"/>
      <c r="M2184" s="159"/>
      <c r="T2184" s="160"/>
      <c r="AT2184" s="156" t="s">
        <v>197</v>
      </c>
      <c r="AU2184" s="156" t="s">
        <v>84</v>
      </c>
      <c r="AV2184" s="12" t="s">
        <v>80</v>
      </c>
      <c r="AW2184" s="12" t="s">
        <v>30</v>
      </c>
      <c r="AX2184" s="12" t="s">
        <v>73</v>
      </c>
      <c r="AY2184" s="156" t="s">
        <v>187</v>
      </c>
    </row>
    <row r="2185" spans="2:65" s="13" customFormat="1" ht="11.25">
      <c r="B2185" s="161"/>
      <c r="D2185" s="151" t="s">
        <v>197</v>
      </c>
      <c r="E2185" s="162" t="s">
        <v>1</v>
      </c>
      <c r="F2185" s="163" t="s">
        <v>2322</v>
      </c>
      <c r="H2185" s="164">
        <v>155.73599999999999</v>
      </c>
      <c r="I2185" s="165"/>
      <c r="L2185" s="161"/>
      <c r="M2185" s="166"/>
      <c r="T2185" s="167"/>
      <c r="AT2185" s="162" t="s">
        <v>197</v>
      </c>
      <c r="AU2185" s="162" t="s">
        <v>84</v>
      </c>
      <c r="AV2185" s="13" t="s">
        <v>84</v>
      </c>
      <c r="AW2185" s="13" t="s">
        <v>30</v>
      </c>
      <c r="AX2185" s="13" t="s">
        <v>73</v>
      </c>
      <c r="AY2185" s="162" t="s">
        <v>187</v>
      </c>
    </row>
    <row r="2186" spans="2:65" s="14" customFormat="1" ht="11.25">
      <c r="B2186" s="168"/>
      <c r="D2186" s="151" t="s">
        <v>197</v>
      </c>
      <c r="E2186" s="169" t="s">
        <v>1</v>
      </c>
      <c r="F2186" s="170" t="s">
        <v>202</v>
      </c>
      <c r="H2186" s="171">
        <v>155.73599999999999</v>
      </c>
      <c r="I2186" s="172"/>
      <c r="L2186" s="168"/>
      <c r="M2186" s="173"/>
      <c r="T2186" s="174"/>
      <c r="AT2186" s="169" t="s">
        <v>197</v>
      </c>
      <c r="AU2186" s="169" t="s">
        <v>84</v>
      </c>
      <c r="AV2186" s="14" t="s">
        <v>193</v>
      </c>
      <c r="AW2186" s="14" t="s">
        <v>30</v>
      </c>
      <c r="AX2186" s="14" t="s">
        <v>80</v>
      </c>
      <c r="AY2186" s="169" t="s">
        <v>187</v>
      </c>
    </row>
    <row r="2187" spans="2:65" s="1" customFormat="1" ht="37.9" customHeight="1">
      <c r="B2187" s="32"/>
      <c r="C2187" s="137" t="s">
        <v>2327</v>
      </c>
      <c r="D2187" s="137" t="s">
        <v>189</v>
      </c>
      <c r="E2187" s="138" t="s">
        <v>2328</v>
      </c>
      <c r="F2187" s="139" t="s">
        <v>2329</v>
      </c>
      <c r="G2187" s="140" t="s">
        <v>245</v>
      </c>
      <c r="H2187" s="141">
        <v>136.17599999999999</v>
      </c>
      <c r="I2187" s="142"/>
      <c r="J2187" s="143">
        <f>ROUND(I2187*H2187,2)</f>
        <v>0</v>
      </c>
      <c r="K2187" s="144"/>
      <c r="L2187" s="32"/>
      <c r="M2187" s="145" t="s">
        <v>1</v>
      </c>
      <c r="N2187" s="146" t="s">
        <v>39</v>
      </c>
      <c r="P2187" s="147">
        <f>O2187*H2187</f>
        <v>0</v>
      </c>
      <c r="Q2187" s="147">
        <v>0</v>
      </c>
      <c r="R2187" s="147">
        <f>Q2187*H2187</f>
        <v>0</v>
      </c>
      <c r="S2187" s="147">
        <v>0</v>
      </c>
      <c r="T2187" s="148">
        <f>S2187*H2187</f>
        <v>0</v>
      </c>
      <c r="AR2187" s="149" t="s">
        <v>287</v>
      </c>
      <c r="AT2187" s="149" t="s">
        <v>189</v>
      </c>
      <c r="AU2187" s="149" t="s">
        <v>84</v>
      </c>
      <c r="AY2187" s="17" t="s">
        <v>187</v>
      </c>
      <c r="BE2187" s="150">
        <f>IF(N2187="základní",J2187,0)</f>
        <v>0</v>
      </c>
      <c r="BF2187" s="150">
        <f>IF(N2187="snížená",J2187,0)</f>
        <v>0</v>
      </c>
      <c r="BG2187" s="150">
        <f>IF(N2187="zákl. přenesená",J2187,0)</f>
        <v>0</v>
      </c>
      <c r="BH2187" s="150">
        <f>IF(N2187="sníž. přenesená",J2187,0)</f>
        <v>0</v>
      </c>
      <c r="BI2187" s="150">
        <f>IF(N2187="nulová",J2187,0)</f>
        <v>0</v>
      </c>
      <c r="BJ2187" s="17" t="s">
        <v>84</v>
      </c>
      <c r="BK2187" s="150">
        <f>ROUND(I2187*H2187,2)</f>
        <v>0</v>
      </c>
      <c r="BL2187" s="17" t="s">
        <v>287</v>
      </c>
      <c r="BM2187" s="149" t="s">
        <v>3426</v>
      </c>
    </row>
    <row r="2188" spans="2:65" s="1" customFormat="1" ht="29.25">
      <c r="B2188" s="32"/>
      <c r="D2188" s="151" t="s">
        <v>195</v>
      </c>
      <c r="F2188" s="152" t="s">
        <v>2331</v>
      </c>
      <c r="I2188" s="153"/>
      <c r="L2188" s="32"/>
      <c r="M2188" s="154"/>
      <c r="T2188" s="56"/>
      <c r="AT2188" s="17" t="s">
        <v>195</v>
      </c>
      <c r="AU2188" s="17" t="s">
        <v>84</v>
      </c>
    </row>
    <row r="2189" spans="2:65" s="12" customFormat="1" ht="11.25">
      <c r="B2189" s="155"/>
      <c r="D2189" s="151" t="s">
        <v>197</v>
      </c>
      <c r="E2189" s="156" t="s">
        <v>1</v>
      </c>
      <c r="F2189" s="157" t="s">
        <v>207</v>
      </c>
      <c r="H2189" s="156" t="s">
        <v>1</v>
      </c>
      <c r="I2189" s="158"/>
      <c r="L2189" s="155"/>
      <c r="M2189" s="159"/>
      <c r="T2189" s="160"/>
      <c r="AT2189" s="156" t="s">
        <v>197</v>
      </c>
      <c r="AU2189" s="156" t="s">
        <v>84</v>
      </c>
      <c r="AV2189" s="12" t="s">
        <v>80</v>
      </c>
      <c r="AW2189" s="12" t="s">
        <v>30</v>
      </c>
      <c r="AX2189" s="12" t="s">
        <v>73</v>
      </c>
      <c r="AY2189" s="156" t="s">
        <v>187</v>
      </c>
    </row>
    <row r="2190" spans="2:65" s="12" customFormat="1" ht="11.25">
      <c r="B2190" s="155"/>
      <c r="D2190" s="151" t="s">
        <v>197</v>
      </c>
      <c r="E2190" s="156" t="s">
        <v>1</v>
      </c>
      <c r="F2190" s="157" t="s">
        <v>307</v>
      </c>
      <c r="H2190" s="156" t="s">
        <v>1</v>
      </c>
      <c r="I2190" s="158"/>
      <c r="L2190" s="155"/>
      <c r="M2190" s="159"/>
      <c r="T2190" s="160"/>
      <c r="AT2190" s="156" t="s">
        <v>197</v>
      </c>
      <c r="AU2190" s="156" t="s">
        <v>84</v>
      </c>
      <c r="AV2190" s="12" t="s">
        <v>80</v>
      </c>
      <c r="AW2190" s="12" t="s">
        <v>30</v>
      </c>
      <c r="AX2190" s="12" t="s">
        <v>73</v>
      </c>
      <c r="AY2190" s="156" t="s">
        <v>187</v>
      </c>
    </row>
    <row r="2191" spans="2:65" s="13" customFormat="1" ht="11.25">
      <c r="B2191" s="161"/>
      <c r="D2191" s="151" t="s">
        <v>197</v>
      </c>
      <c r="E2191" s="162" t="s">
        <v>1</v>
      </c>
      <c r="F2191" s="163" t="s">
        <v>2332</v>
      </c>
      <c r="H2191" s="164">
        <v>37.966000000000001</v>
      </c>
      <c r="I2191" s="165"/>
      <c r="L2191" s="161"/>
      <c r="M2191" s="166"/>
      <c r="T2191" s="167"/>
      <c r="AT2191" s="162" t="s">
        <v>197</v>
      </c>
      <c r="AU2191" s="162" t="s">
        <v>84</v>
      </c>
      <c r="AV2191" s="13" t="s">
        <v>84</v>
      </c>
      <c r="AW2191" s="13" t="s">
        <v>30</v>
      </c>
      <c r="AX2191" s="13" t="s">
        <v>73</v>
      </c>
      <c r="AY2191" s="162" t="s">
        <v>187</v>
      </c>
    </row>
    <row r="2192" spans="2:65" s="13" customFormat="1" ht="11.25">
      <c r="B2192" s="161"/>
      <c r="D2192" s="151" t="s">
        <v>197</v>
      </c>
      <c r="E2192" s="162" t="s">
        <v>1</v>
      </c>
      <c r="F2192" s="163" t="s">
        <v>393</v>
      </c>
      <c r="H2192" s="164">
        <v>-2.758</v>
      </c>
      <c r="I2192" s="165"/>
      <c r="L2192" s="161"/>
      <c r="M2192" s="166"/>
      <c r="T2192" s="167"/>
      <c r="AT2192" s="162" t="s">
        <v>197</v>
      </c>
      <c r="AU2192" s="162" t="s">
        <v>84</v>
      </c>
      <c r="AV2192" s="13" t="s">
        <v>84</v>
      </c>
      <c r="AW2192" s="13" t="s">
        <v>30</v>
      </c>
      <c r="AX2192" s="13" t="s">
        <v>73</v>
      </c>
      <c r="AY2192" s="162" t="s">
        <v>187</v>
      </c>
    </row>
    <row r="2193" spans="2:65" s="13" customFormat="1" ht="11.25">
      <c r="B2193" s="161"/>
      <c r="D2193" s="151" t="s">
        <v>197</v>
      </c>
      <c r="E2193" s="162" t="s">
        <v>1</v>
      </c>
      <c r="F2193" s="163" t="s">
        <v>2333</v>
      </c>
      <c r="H2193" s="164">
        <v>35.26</v>
      </c>
      <c r="I2193" s="165"/>
      <c r="L2193" s="161"/>
      <c r="M2193" s="166"/>
      <c r="T2193" s="167"/>
      <c r="AT2193" s="162" t="s">
        <v>197</v>
      </c>
      <c r="AU2193" s="162" t="s">
        <v>84</v>
      </c>
      <c r="AV2193" s="13" t="s">
        <v>84</v>
      </c>
      <c r="AW2193" s="13" t="s">
        <v>30</v>
      </c>
      <c r="AX2193" s="13" t="s">
        <v>73</v>
      </c>
      <c r="AY2193" s="162" t="s">
        <v>187</v>
      </c>
    </row>
    <row r="2194" spans="2:65" s="13" customFormat="1" ht="11.25">
      <c r="B2194" s="161"/>
      <c r="D2194" s="151" t="s">
        <v>197</v>
      </c>
      <c r="E2194" s="162" t="s">
        <v>1</v>
      </c>
      <c r="F2194" s="163" t="s">
        <v>2334</v>
      </c>
      <c r="H2194" s="164">
        <v>-2.38</v>
      </c>
      <c r="I2194" s="165"/>
      <c r="L2194" s="161"/>
      <c r="M2194" s="166"/>
      <c r="T2194" s="167"/>
      <c r="AT2194" s="162" t="s">
        <v>197</v>
      </c>
      <c r="AU2194" s="162" t="s">
        <v>84</v>
      </c>
      <c r="AV2194" s="13" t="s">
        <v>84</v>
      </c>
      <c r="AW2194" s="13" t="s">
        <v>30</v>
      </c>
      <c r="AX2194" s="13" t="s">
        <v>73</v>
      </c>
      <c r="AY2194" s="162" t="s">
        <v>187</v>
      </c>
    </row>
    <row r="2195" spans="2:65" s="12" customFormat="1" ht="11.25">
      <c r="B2195" s="155"/>
      <c r="D2195" s="151" t="s">
        <v>197</v>
      </c>
      <c r="E2195" s="156" t="s">
        <v>1</v>
      </c>
      <c r="F2195" s="157" t="s">
        <v>311</v>
      </c>
      <c r="H2195" s="156" t="s">
        <v>1</v>
      </c>
      <c r="I2195" s="158"/>
      <c r="L2195" s="155"/>
      <c r="M2195" s="159"/>
      <c r="T2195" s="160"/>
      <c r="AT2195" s="156" t="s">
        <v>197</v>
      </c>
      <c r="AU2195" s="156" t="s">
        <v>84</v>
      </c>
      <c r="AV2195" s="12" t="s">
        <v>80</v>
      </c>
      <c r="AW2195" s="12" t="s">
        <v>30</v>
      </c>
      <c r="AX2195" s="12" t="s">
        <v>73</v>
      </c>
      <c r="AY2195" s="156" t="s">
        <v>187</v>
      </c>
    </row>
    <row r="2196" spans="2:65" s="13" customFormat="1" ht="11.25">
      <c r="B2196" s="161"/>
      <c r="D2196" s="151" t="s">
        <v>197</v>
      </c>
      <c r="E2196" s="162" t="s">
        <v>1</v>
      </c>
      <c r="F2196" s="163" t="s">
        <v>2332</v>
      </c>
      <c r="H2196" s="164">
        <v>37.966000000000001</v>
      </c>
      <c r="I2196" s="165"/>
      <c r="L2196" s="161"/>
      <c r="M2196" s="166"/>
      <c r="T2196" s="167"/>
      <c r="AT2196" s="162" t="s">
        <v>197</v>
      </c>
      <c r="AU2196" s="162" t="s">
        <v>84</v>
      </c>
      <c r="AV2196" s="13" t="s">
        <v>84</v>
      </c>
      <c r="AW2196" s="13" t="s">
        <v>30</v>
      </c>
      <c r="AX2196" s="13" t="s">
        <v>73</v>
      </c>
      <c r="AY2196" s="162" t="s">
        <v>187</v>
      </c>
    </row>
    <row r="2197" spans="2:65" s="13" customFormat="1" ht="11.25">
      <c r="B2197" s="161"/>
      <c r="D2197" s="151" t="s">
        <v>197</v>
      </c>
      <c r="E2197" s="162" t="s">
        <v>1</v>
      </c>
      <c r="F2197" s="163" t="s">
        <v>393</v>
      </c>
      <c r="H2197" s="164">
        <v>-2.758</v>
      </c>
      <c r="I2197" s="165"/>
      <c r="L2197" s="161"/>
      <c r="M2197" s="166"/>
      <c r="T2197" s="167"/>
      <c r="AT2197" s="162" t="s">
        <v>197</v>
      </c>
      <c r="AU2197" s="162" t="s">
        <v>84</v>
      </c>
      <c r="AV2197" s="13" t="s">
        <v>84</v>
      </c>
      <c r="AW2197" s="13" t="s">
        <v>30</v>
      </c>
      <c r="AX2197" s="13" t="s">
        <v>73</v>
      </c>
      <c r="AY2197" s="162" t="s">
        <v>187</v>
      </c>
    </row>
    <row r="2198" spans="2:65" s="13" customFormat="1" ht="11.25">
      <c r="B2198" s="161"/>
      <c r="D2198" s="151" t="s">
        <v>197</v>
      </c>
      <c r="E2198" s="162" t="s">
        <v>1</v>
      </c>
      <c r="F2198" s="163" t="s">
        <v>2333</v>
      </c>
      <c r="H2198" s="164">
        <v>35.26</v>
      </c>
      <c r="I2198" s="165"/>
      <c r="L2198" s="161"/>
      <c r="M2198" s="166"/>
      <c r="T2198" s="167"/>
      <c r="AT2198" s="162" t="s">
        <v>197</v>
      </c>
      <c r="AU2198" s="162" t="s">
        <v>84</v>
      </c>
      <c r="AV2198" s="13" t="s">
        <v>84</v>
      </c>
      <c r="AW2198" s="13" t="s">
        <v>30</v>
      </c>
      <c r="AX2198" s="13" t="s">
        <v>73</v>
      </c>
      <c r="AY2198" s="162" t="s">
        <v>187</v>
      </c>
    </row>
    <row r="2199" spans="2:65" s="13" customFormat="1" ht="11.25">
      <c r="B2199" s="161"/>
      <c r="D2199" s="151" t="s">
        <v>197</v>
      </c>
      <c r="E2199" s="162" t="s">
        <v>1</v>
      </c>
      <c r="F2199" s="163" t="s">
        <v>2334</v>
      </c>
      <c r="H2199" s="164">
        <v>-2.38</v>
      </c>
      <c r="I2199" s="165"/>
      <c r="L2199" s="161"/>
      <c r="M2199" s="166"/>
      <c r="T2199" s="167"/>
      <c r="AT2199" s="162" t="s">
        <v>197</v>
      </c>
      <c r="AU2199" s="162" t="s">
        <v>84</v>
      </c>
      <c r="AV2199" s="13" t="s">
        <v>84</v>
      </c>
      <c r="AW2199" s="13" t="s">
        <v>30</v>
      </c>
      <c r="AX2199" s="13" t="s">
        <v>73</v>
      </c>
      <c r="AY2199" s="162" t="s">
        <v>187</v>
      </c>
    </row>
    <row r="2200" spans="2:65" s="14" customFormat="1" ht="11.25">
      <c r="B2200" s="168"/>
      <c r="D2200" s="151" t="s">
        <v>197</v>
      </c>
      <c r="E2200" s="169" t="s">
        <v>1</v>
      </c>
      <c r="F2200" s="170" t="s">
        <v>202</v>
      </c>
      <c r="H2200" s="171">
        <v>136.17600000000002</v>
      </c>
      <c r="I2200" s="172"/>
      <c r="L2200" s="168"/>
      <c r="M2200" s="173"/>
      <c r="T2200" s="174"/>
      <c r="AT2200" s="169" t="s">
        <v>197</v>
      </c>
      <c r="AU2200" s="169" t="s">
        <v>84</v>
      </c>
      <c r="AV2200" s="14" t="s">
        <v>193</v>
      </c>
      <c r="AW2200" s="14" t="s">
        <v>30</v>
      </c>
      <c r="AX2200" s="14" t="s">
        <v>80</v>
      </c>
      <c r="AY2200" s="169" t="s">
        <v>187</v>
      </c>
    </row>
    <row r="2201" spans="2:65" s="1" customFormat="1" ht="16.5" customHeight="1">
      <c r="B2201" s="32"/>
      <c r="C2201" s="175" t="s">
        <v>2335</v>
      </c>
      <c r="D2201" s="175" t="s">
        <v>338</v>
      </c>
      <c r="E2201" s="176" t="s">
        <v>2336</v>
      </c>
      <c r="F2201" s="177" t="s">
        <v>2337</v>
      </c>
      <c r="G2201" s="178" t="s">
        <v>245</v>
      </c>
      <c r="H2201" s="179">
        <v>149.79400000000001</v>
      </c>
      <c r="I2201" s="180"/>
      <c r="J2201" s="181">
        <f>ROUND(I2201*H2201,2)</f>
        <v>0</v>
      </c>
      <c r="K2201" s="182"/>
      <c r="L2201" s="183"/>
      <c r="M2201" s="184" t="s">
        <v>1</v>
      </c>
      <c r="N2201" s="185" t="s">
        <v>39</v>
      </c>
      <c r="P2201" s="147">
        <f>O2201*H2201</f>
        <v>0</v>
      </c>
      <c r="Q2201" s="147">
        <v>0</v>
      </c>
      <c r="R2201" s="147">
        <f>Q2201*H2201</f>
        <v>0</v>
      </c>
      <c r="S2201" s="147">
        <v>0</v>
      </c>
      <c r="T2201" s="148">
        <f>S2201*H2201</f>
        <v>0</v>
      </c>
      <c r="AR2201" s="149" t="s">
        <v>388</v>
      </c>
      <c r="AT2201" s="149" t="s">
        <v>338</v>
      </c>
      <c r="AU2201" s="149" t="s">
        <v>84</v>
      </c>
      <c r="AY2201" s="17" t="s">
        <v>187</v>
      </c>
      <c r="BE2201" s="150">
        <f>IF(N2201="základní",J2201,0)</f>
        <v>0</v>
      </c>
      <c r="BF2201" s="150">
        <f>IF(N2201="snížená",J2201,0)</f>
        <v>0</v>
      </c>
      <c r="BG2201" s="150">
        <f>IF(N2201="zákl. přenesená",J2201,0)</f>
        <v>0</v>
      </c>
      <c r="BH2201" s="150">
        <f>IF(N2201="sníž. přenesená",J2201,0)</f>
        <v>0</v>
      </c>
      <c r="BI2201" s="150">
        <f>IF(N2201="nulová",J2201,0)</f>
        <v>0</v>
      </c>
      <c r="BJ2201" s="17" t="s">
        <v>84</v>
      </c>
      <c r="BK2201" s="150">
        <f>ROUND(I2201*H2201,2)</f>
        <v>0</v>
      </c>
      <c r="BL2201" s="17" t="s">
        <v>287</v>
      </c>
      <c r="BM2201" s="149" t="s">
        <v>3427</v>
      </c>
    </row>
    <row r="2202" spans="2:65" s="13" customFormat="1" ht="11.25">
      <c r="B2202" s="161"/>
      <c r="D2202" s="151" t="s">
        <v>197</v>
      </c>
      <c r="E2202" s="162" t="s">
        <v>1</v>
      </c>
      <c r="F2202" s="163" t="s">
        <v>2339</v>
      </c>
      <c r="H2202" s="164">
        <v>149.79400000000001</v>
      </c>
      <c r="I2202" s="165"/>
      <c r="L2202" s="161"/>
      <c r="M2202" s="166"/>
      <c r="T2202" s="167"/>
      <c r="AT2202" s="162" t="s">
        <v>197</v>
      </c>
      <c r="AU2202" s="162" t="s">
        <v>84</v>
      </c>
      <c r="AV2202" s="13" t="s">
        <v>84</v>
      </c>
      <c r="AW2202" s="13" t="s">
        <v>30</v>
      </c>
      <c r="AX2202" s="13" t="s">
        <v>73</v>
      </c>
      <c r="AY2202" s="162" t="s">
        <v>187</v>
      </c>
    </row>
    <row r="2203" spans="2:65" s="14" customFormat="1" ht="11.25">
      <c r="B2203" s="168"/>
      <c r="D2203" s="151" t="s">
        <v>197</v>
      </c>
      <c r="E2203" s="169" t="s">
        <v>1</v>
      </c>
      <c r="F2203" s="170" t="s">
        <v>202</v>
      </c>
      <c r="H2203" s="171">
        <v>149.79400000000001</v>
      </c>
      <c r="I2203" s="172"/>
      <c r="L2203" s="168"/>
      <c r="M2203" s="173"/>
      <c r="T2203" s="174"/>
      <c r="AT2203" s="169" t="s">
        <v>197</v>
      </c>
      <c r="AU2203" s="169" t="s">
        <v>84</v>
      </c>
      <c r="AV2203" s="14" t="s">
        <v>193</v>
      </c>
      <c r="AW2203" s="14" t="s">
        <v>30</v>
      </c>
      <c r="AX2203" s="14" t="s">
        <v>80</v>
      </c>
      <c r="AY2203" s="169" t="s">
        <v>187</v>
      </c>
    </row>
    <row r="2204" spans="2:65" s="1" customFormat="1" ht="37.9" customHeight="1">
      <c r="B2204" s="32"/>
      <c r="C2204" s="137" t="s">
        <v>2340</v>
      </c>
      <c r="D2204" s="137" t="s">
        <v>189</v>
      </c>
      <c r="E2204" s="138" t="s">
        <v>2341</v>
      </c>
      <c r="F2204" s="139" t="s">
        <v>2342</v>
      </c>
      <c r="G2204" s="140" t="s">
        <v>245</v>
      </c>
      <c r="H2204" s="141">
        <v>19.559999999999999</v>
      </c>
      <c r="I2204" s="142"/>
      <c r="J2204" s="143">
        <f>ROUND(I2204*H2204,2)</f>
        <v>0</v>
      </c>
      <c r="K2204" s="144"/>
      <c r="L2204" s="32"/>
      <c r="M2204" s="145" t="s">
        <v>1</v>
      </c>
      <c r="N2204" s="146" t="s">
        <v>39</v>
      </c>
      <c r="P2204" s="147">
        <f>O2204*H2204</f>
        <v>0</v>
      </c>
      <c r="Q2204" s="147">
        <v>0</v>
      </c>
      <c r="R2204" s="147">
        <f>Q2204*H2204</f>
        <v>0</v>
      </c>
      <c r="S2204" s="147">
        <v>0</v>
      </c>
      <c r="T2204" s="148">
        <f>S2204*H2204</f>
        <v>0</v>
      </c>
      <c r="AR2204" s="149" t="s">
        <v>287</v>
      </c>
      <c r="AT2204" s="149" t="s">
        <v>189</v>
      </c>
      <c r="AU2204" s="149" t="s">
        <v>84</v>
      </c>
      <c r="AY2204" s="17" t="s">
        <v>187</v>
      </c>
      <c r="BE2204" s="150">
        <f>IF(N2204="základní",J2204,0)</f>
        <v>0</v>
      </c>
      <c r="BF2204" s="150">
        <f>IF(N2204="snížená",J2204,0)</f>
        <v>0</v>
      </c>
      <c r="BG2204" s="150">
        <f>IF(N2204="zákl. přenesená",J2204,0)</f>
        <v>0</v>
      </c>
      <c r="BH2204" s="150">
        <f>IF(N2204="sníž. přenesená",J2204,0)</f>
        <v>0</v>
      </c>
      <c r="BI2204" s="150">
        <f>IF(N2204="nulová",J2204,0)</f>
        <v>0</v>
      </c>
      <c r="BJ2204" s="17" t="s">
        <v>84</v>
      </c>
      <c r="BK2204" s="150">
        <f>ROUND(I2204*H2204,2)</f>
        <v>0</v>
      </c>
      <c r="BL2204" s="17" t="s">
        <v>287</v>
      </c>
      <c r="BM2204" s="149" t="s">
        <v>3428</v>
      </c>
    </row>
    <row r="2205" spans="2:65" s="1" customFormat="1" ht="29.25">
      <c r="B2205" s="32"/>
      <c r="D2205" s="151" t="s">
        <v>195</v>
      </c>
      <c r="F2205" s="152" t="s">
        <v>2331</v>
      </c>
      <c r="I2205" s="153"/>
      <c r="L2205" s="32"/>
      <c r="M2205" s="154"/>
      <c r="T2205" s="56"/>
      <c r="AT2205" s="17" t="s">
        <v>195</v>
      </c>
      <c r="AU2205" s="17" t="s">
        <v>84</v>
      </c>
    </row>
    <row r="2206" spans="2:65" s="12" customFormat="1" ht="11.25">
      <c r="B2206" s="155"/>
      <c r="D2206" s="151" t="s">
        <v>197</v>
      </c>
      <c r="E2206" s="156" t="s">
        <v>1</v>
      </c>
      <c r="F2206" s="157" t="s">
        <v>207</v>
      </c>
      <c r="H2206" s="156" t="s">
        <v>1</v>
      </c>
      <c r="I2206" s="158"/>
      <c r="L2206" s="155"/>
      <c r="M2206" s="159"/>
      <c r="T2206" s="160"/>
      <c r="AT2206" s="156" t="s">
        <v>197</v>
      </c>
      <c r="AU2206" s="156" t="s">
        <v>84</v>
      </c>
      <c r="AV2206" s="12" t="s">
        <v>80</v>
      </c>
      <c r="AW2206" s="12" t="s">
        <v>30</v>
      </c>
      <c r="AX2206" s="12" t="s">
        <v>73</v>
      </c>
      <c r="AY2206" s="156" t="s">
        <v>187</v>
      </c>
    </row>
    <row r="2207" spans="2:65" s="12" customFormat="1" ht="11.25">
      <c r="B2207" s="155"/>
      <c r="D2207" s="151" t="s">
        <v>197</v>
      </c>
      <c r="E2207" s="156" t="s">
        <v>1</v>
      </c>
      <c r="F2207" s="157" t="s">
        <v>307</v>
      </c>
      <c r="H2207" s="156" t="s">
        <v>1</v>
      </c>
      <c r="I2207" s="158"/>
      <c r="L2207" s="155"/>
      <c r="M2207" s="159"/>
      <c r="T2207" s="160"/>
      <c r="AT2207" s="156" t="s">
        <v>197</v>
      </c>
      <c r="AU2207" s="156" t="s">
        <v>84</v>
      </c>
      <c r="AV2207" s="12" t="s">
        <v>80</v>
      </c>
      <c r="AW2207" s="12" t="s">
        <v>30</v>
      </c>
      <c r="AX2207" s="12" t="s">
        <v>73</v>
      </c>
      <c r="AY2207" s="156" t="s">
        <v>187</v>
      </c>
    </row>
    <row r="2208" spans="2:65" s="13" customFormat="1" ht="11.25">
      <c r="B2208" s="161"/>
      <c r="D2208" s="151" t="s">
        <v>197</v>
      </c>
      <c r="E2208" s="162" t="s">
        <v>1</v>
      </c>
      <c r="F2208" s="163" t="s">
        <v>2344</v>
      </c>
      <c r="H2208" s="164">
        <v>4.74</v>
      </c>
      <c r="I2208" s="165"/>
      <c r="L2208" s="161"/>
      <c r="M2208" s="166"/>
      <c r="T2208" s="167"/>
      <c r="AT2208" s="162" t="s">
        <v>197</v>
      </c>
      <c r="AU2208" s="162" t="s">
        <v>84</v>
      </c>
      <c r="AV2208" s="13" t="s">
        <v>84</v>
      </c>
      <c r="AW2208" s="13" t="s">
        <v>30</v>
      </c>
      <c r="AX2208" s="13" t="s">
        <v>73</v>
      </c>
      <c r="AY2208" s="162" t="s">
        <v>187</v>
      </c>
    </row>
    <row r="2209" spans="2:65" s="13" customFormat="1" ht="11.25">
      <c r="B2209" s="161"/>
      <c r="D2209" s="151" t="s">
        <v>197</v>
      </c>
      <c r="E2209" s="162" t="s">
        <v>1</v>
      </c>
      <c r="F2209" s="163" t="s">
        <v>2345</v>
      </c>
      <c r="H2209" s="164">
        <v>5.04</v>
      </c>
      <c r="I2209" s="165"/>
      <c r="L2209" s="161"/>
      <c r="M2209" s="166"/>
      <c r="T2209" s="167"/>
      <c r="AT2209" s="162" t="s">
        <v>197</v>
      </c>
      <c r="AU2209" s="162" t="s">
        <v>84</v>
      </c>
      <c r="AV2209" s="13" t="s">
        <v>84</v>
      </c>
      <c r="AW2209" s="13" t="s">
        <v>30</v>
      </c>
      <c r="AX2209" s="13" t="s">
        <v>73</v>
      </c>
      <c r="AY2209" s="162" t="s">
        <v>187</v>
      </c>
    </row>
    <row r="2210" spans="2:65" s="12" customFormat="1" ht="11.25">
      <c r="B2210" s="155"/>
      <c r="D2210" s="151" t="s">
        <v>197</v>
      </c>
      <c r="E2210" s="156" t="s">
        <v>1</v>
      </c>
      <c r="F2210" s="157" t="s">
        <v>311</v>
      </c>
      <c r="H2210" s="156" t="s">
        <v>1</v>
      </c>
      <c r="I2210" s="158"/>
      <c r="L2210" s="155"/>
      <c r="M2210" s="159"/>
      <c r="T2210" s="160"/>
      <c r="AT2210" s="156" t="s">
        <v>197</v>
      </c>
      <c r="AU2210" s="156" t="s">
        <v>84</v>
      </c>
      <c r="AV2210" s="12" t="s">
        <v>80</v>
      </c>
      <c r="AW2210" s="12" t="s">
        <v>30</v>
      </c>
      <c r="AX2210" s="12" t="s">
        <v>73</v>
      </c>
      <c r="AY2210" s="156" t="s">
        <v>187</v>
      </c>
    </row>
    <row r="2211" spans="2:65" s="13" customFormat="1" ht="11.25">
      <c r="B2211" s="161"/>
      <c r="D2211" s="151" t="s">
        <v>197</v>
      </c>
      <c r="E2211" s="162" t="s">
        <v>1</v>
      </c>
      <c r="F2211" s="163" t="s">
        <v>2344</v>
      </c>
      <c r="H2211" s="164">
        <v>4.74</v>
      </c>
      <c r="I2211" s="165"/>
      <c r="L2211" s="161"/>
      <c r="M2211" s="166"/>
      <c r="T2211" s="167"/>
      <c r="AT2211" s="162" t="s">
        <v>197</v>
      </c>
      <c r="AU2211" s="162" t="s">
        <v>84</v>
      </c>
      <c r="AV2211" s="13" t="s">
        <v>84</v>
      </c>
      <c r="AW2211" s="13" t="s">
        <v>30</v>
      </c>
      <c r="AX2211" s="13" t="s">
        <v>73</v>
      </c>
      <c r="AY2211" s="162" t="s">
        <v>187</v>
      </c>
    </row>
    <row r="2212" spans="2:65" s="13" customFormat="1" ht="11.25">
      <c r="B2212" s="161"/>
      <c r="D2212" s="151" t="s">
        <v>197</v>
      </c>
      <c r="E2212" s="162" t="s">
        <v>1</v>
      </c>
      <c r="F2212" s="163" t="s">
        <v>2345</v>
      </c>
      <c r="H2212" s="164">
        <v>5.04</v>
      </c>
      <c r="I2212" s="165"/>
      <c r="L2212" s="161"/>
      <c r="M2212" s="166"/>
      <c r="T2212" s="167"/>
      <c r="AT2212" s="162" t="s">
        <v>197</v>
      </c>
      <c r="AU2212" s="162" t="s">
        <v>84</v>
      </c>
      <c r="AV2212" s="13" t="s">
        <v>84</v>
      </c>
      <c r="AW2212" s="13" t="s">
        <v>30</v>
      </c>
      <c r="AX2212" s="13" t="s">
        <v>73</v>
      </c>
      <c r="AY2212" s="162" t="s">
        <v>187</v>
      </c>
    </row>
    <row r="2213" spans="2:65" s="14" customFormat="1" ht="11.25">
      <c r="B2213" s="168"/>
      <c r="D2213" s="151" t="s">
        <v>197</v>
      </c>
      <c r="E2213" s="169" t="s">
        <v>1</v>
      </c>
      <c r="F2213" s="170" t="s">
        <v>202</v>
      </c>
      <c r="H2213" s="171">
        <v>19.560000000000002</v>
      </c>
      <c r="I2213" s="172"/>
      <c r="L2213" s="168"/>
      <c r="M2213" s="173"/>
      <c r="T2213" s="174"/>
      <c r="AT2213" s="169" t="s">
        <v>197</v>
      </c>
      <c r="AU2213" s="169" t="s">
        <v>84</v>
      </c>
      <c r="AV2213" s="14" t="s">
        <v>193</v>
      </c>
      <c r="AW2213" s="14" t="s">
        <v>30</v>
      </c>
      <c r="AX2213" s="14" t="s">
        <v>80</v>
      </c>
      <c r="AY2213" s="169" t="s">
        <v>187</v>
      </c>
    </row>
    <row r="2214" spans="2:65" s="1" customFormat="1" ht="16.5" customHeight="1">
      <c r="B2214" s="32"/>
      <c r="C2214" s="175" t="s">
        <v>2346</v>
      </c>
      <c r="D2214" s="175" t="s">
        <v>338</v>
      </c>
      <c r="E2214" s="176" t="s">
        <v>2347</v>
      </c>
      <c r="F2214" s="177" t="s">
        <v>2348</v>
      </c>
      <c r="G2214" s="178" t="s">
        <v>245</v>
      </c>
      <c r="H2214" s="179">
        <v>21.515999999999998</v>
      </c>
      <c r="I2214" s="180"/>
      <c r="J2214" s="181">
        <f>ROUND(I2214*H2214,2)</f>
        <v>0</v>
      </c>
      <c r="K2214" s="182"/>
      <c r="L2214" s="183"/>
      <c r="M2214" s="184" t="s">
        <v>1</v>
      </c>
      <c r="N2214" s="185" t="s">
        <v>39</v>
      </c>
      <c r="P2214" s="147">
        <f>O2214*H2214</f>
        <v>0</v>
      </c>
      <c r="Q2214" s="147">
        <v>0</v>
      </c>
      <c r="R2214" s="147">
        <f>Q2214*H2214</f>
        <v>0</v>
      </c>
      <c r="S2214" s="147">
        <v>0</v>
      </c>
      <c r="T2214" s="148">
        <f>S2214*H2214</f>
        <v>0</v>
      </c>
      <c r="AR2214" s="149" t="s">
        <v>388</v>
      </c>
      <c r="AT2214" s="149" t="s">
        <v>338</v>
      </c>
      <c r="AU2214" s="149" t="s">
        <v>84</v>
      </c>
      <c r="AY2214" s="17" t="s">
        <v>187</v>
      </c>
      <c r="BE2214" s="150">
        <f>IF(N2214="základní",J2214,0)</f>
        <v>0</v>
      </c>
      <c r="BF2214" s="150">
        <f>IF(N2214="snížená",J2214,0)</f>
        <v>0</v>
      </c>
      <c r="BG2214" s="150">
        <f>IF(N2214="zákl. přenesená",J2214,0)</f>
        <v>0</v>
      </c>
      <c r="BH2214" s="150">
        <f>IF(N2214="sníž. přenesená",J2214,0)</f>
        <v>0</v>
      </c>
      <c r="BI2214" s="150">
        <f>IF(N2214="nulová",J2214,0)</f>
        <v>0</v>
      </c>
      <c r="BJ2214" s="17" t="s">
        <v>84</v>
      </c>
      <c r="BK2214" s="150">
        <f>ROUND(I2214*H2214,2)</f>
        <v>0</v>
      </c>
      <c r="BL2214" s="17" t="s">
        <v>287</v>
      </c>
      <c r="BM2214" s="149" t="s">
        <v>3429</v>
      </c>
    </row>
    <row r="2215" spans="2:65" s="13" customFormat="1" ht="11.25">
      <c r="B2215" s="161"/>
      <c r="D2215" s="151" t="s">
        <v>197</v>
      </c>
      <c r="E2215" s="162" t="s">
        <v>1</v>
      </c>
      <c r="F2215" s="163" t="s">
        <v>2350</v>
      </c>
      <c r="H2215" s="164">
        <v>21.515999999999998</v>
      </c>
      <c r="I2215" s="165"/>
      <c r="L2215" s="161"/>
      <c r="M2215" s="166"/>
      <c r="T2215" s="167"/>
      <c r="AT2215" s="162" t="s">
        <v>197</v>
      </c>
      <c r="AU2215" s="162" t="s">
        <v>84</v>
      </c>
      <c r="AV2215" s="13" t="s">
        <v>84</v>
      </c>
      <c r="AW2215" s="13" t="s">
        <v>30</v>
      </c>
      <c r="AX2215" s="13" t="s">
        <v>73</v>
      </c>
      <c r="AY2215" s="162" t="s">
        <v>187</v>
      </c>
    </row>
    <row r="2216" spans="2:65" s="14" customFormat="1" ht="11.25">
      <c r="B2216" s="168"/>
      <c r="D2216" s="151" t="s">
        <v>197</v>
      </c>
      <c r="E2216" s="169" t="s">
        <v>1</v>
      </c>
      <c r="F2216" s="170" t="s">
        <v>202</v>
      </c>
      <c r="H2216" s="171">
        <v>21.515999999999998</v>
      </c>
      <c r="I2216" s="172"/>
      <c r="L2216" s="168"/>
      <c r="M2216" s="173"/>
      <c r="T2216" s="174"/>
      <c r="AT2216" s="169" t="s">
        <v>197</v>
      </c>
      <c r="AU2216" s="169" t="s">
        <v>84</v>
      </c>
      <c r="AV2216" s="14" t="s">
        <v>193</v>
      </c>
      <c r="AW2216" s="14" t="s">
        <v>30</v>
      </c>
      <c r="AX2216" s="14" t="s">
        <v>80</v>
      </c>
      <c r="AY2216" s="169" t="s">
        <v>187</v>
      </c>
    </row>
    <row r="2217" spans="2:65" s="1" customFormat="1" ht="33" customHeight="1">
      <c r="B2217" s="32"/>
      <c r="C2217" s="137" t="s">
        <v>2351</v>
      </c>
      <c r="D2217" s="137" t="s">
        <v>189</v>
      </c>
      <c r="E2217" s="138" t="s">
        <v>2352</v>
      </c>
      <c r="F2217" s="139" t="s">
        <v>2353</v>
      </c>
      <c r="G2217" s="140" t="s">
        <v>245</v>
      </c>
      <c r="H2217" s="141">
        <v>19.559999999999999</v>
      </c>
      <c r="I2217" s="142"/>
      <c r="J2217" s="143">
        <f>ROUND(I2217*H2217,2)</f>
        <v>0</v>
      </c>
      <c r="K2217" s="144"/>
      <c r="L2217" s="32"/>
      <c r="M2217" s="145" t="s">
        <v>1</v>
      </c>
      <c r="N2217" s="146" t="s">
        <v>39</v>
      </c>
      <c r="P2217" s="147">
        <f>O2217*H2217</f>
        <v>0</v>
      </c>
      <c r="Q2217" s="147">
        <v>0</v>
      </c>
      <c r="R2217" s="147">
        <f>Q2217*H2217</f>
        <v>0</v>
      </c>
      <c r="S2217" s="147">
        <v>0</v>
      </c>
      <c r="T2217" s="148">
        <f>S2217*H2217</f>
        <v>0</v>
      </c>
      <c r="AR2217" s="149" t="s">
        <v>287</v>
      </c>
      <c r="AT2217" s="149" t="s">
        <v>189</v>
      </c>
      <c r="AU2217" s="149" t="s">
        <v>84</v>
      </c>
      <c r="AY2217" s="17" t="s">
        <v>187</v>
      </c>
      <c r="BE2217" s="150">
        <f>IF(N2217="základní",J2217,0)</f>
        <v>0</v>
      </c>
      <c r="BF2217" s="150">
        <f>IF(N2217="snížená",J2217,0)</f>
        <v>0</v>
      </c>
      <c r="BG2217" s="150">
        <f>IF(N2217="zákl. přenesená",J2217,0)</f>
        <v>0</v>
      </c>
      <c r="BH2217" s="150">
        <f>IF(N2217="sníž. přenesená",J2217,0)</f>
        <v>0</v>
      </c>
      <c r="BI2217" s="150">
        <f>IF(N2217="nulová",J2217,0)</f>
        <v>0</v>
      </c>
      <c r="BJ2217" s="17" t="s">
        <v>84</v>
      </c>
      <c r="BK2217" s="150">
        <f>ROUND(I2217*H2217,2)</f>
        <v>0</v>
      </c>
      <c r="BL2217" s="17" t="s">
        <v>287</v>
      </c>
      <c r="BM2217" s="149" t="s">
        <v>3430</v>
      </c>
    </row>
    <row r="2218" spans="2:65" s="1" customFormat="1" ht="29.25">
      <c r="B2218" s="32"/>
      <c r="D2218" s="151" t="s">
        <v>195</v>
      </c>
      <c r="F2218" s="152" t="s">
        <v>2331</v>
      </c>
      <c r="I2218" s="153"/>
      <c r="L2218" s="32"/>
      <c r="M2218" s="154"/>
      <c r="T2218" s="56"/>
      <c r="AT2218" s="17" t="s">
        <v>195</v>
      </c>
      <c r="AU2218" s="17" t="s">
        <v>84</v>
      </c>
    </row>
    <row r="2219" spans="2:65" s="1" customFormat="1" ht="24.2" customHeight="1">
      <c r="B2219" s="32"/>
      <c r="C2219" s="137" t="s">
        <v>2355</v>
      </c>
      <c r="D2219" s="137" t="s">
        <v>189</v>
      </c>
      <c r="E2219" s="138" t="s">
        <v>2356</v>
      </c>
      <c r="F2219" s="139" t="s">
        <v>2357</v>
      </c>
      <c r="G2219" s="140" t="s">
        <v>397</v>
      </c>
      <c r="H2219" s="141">
        <v>16.399999999999999</v>
      </c>
      <c r="I2219" s="142"/>
      <c r="J2219" s="143">
        <f>ROUND(I2219*H2219,2)</f>
        <v>0</v>
      </c>
      <c r="K2219" s="144"/>
      <c r="L2219" s="32"/>
      <c r="M2219" s="145" t="s">
        <v>1</v>
      </c>
      <c r="N2219" s="146" t="s">
        <v>39</v>
      </c>
      <c r="P2219" s="147">
        <f>O2219*H2219</f>
        <v>0</v>
      </c>
      <c r="Q2219" s="147">
        <v>0</v>
      </c>
      <c r="R2219" s="147">
        <f>Q2219*H2219</f>
        <v>0</v>
      </c>
      <c r="S2219" s="147">
        <v>0</v>
      </c>
      <c r="T2219" s="148">
        <f>S2219*H2219</f>
        <v>0</v>
      </c>
      <c r="AR2219" s="149" t="s">
        <v>287</v>
      </c>
      <c r="AT2219" s="149" t="s">
        <v>189</v>
      </c>
      <c r="AU2219" s="149" t="s">
        <v>84</v>
      </c>
      <c r="AY2219" s="17" t="s">
        <v>187</v>
      </c>
      <c r="BE2219" s="150">
        <f>IF(N2219="základní",J2219,0)</f>
        <v>0</v>
      </c>
      <c r="BF2219" s="150">
        <f>IF(N2219="snížená",J2219,0)</f>
        <v>0</v>
      </c>
      <c r="BG2219" s="150">
        <f>IF(N2219="zákl. přenesená",J2219,0)</f>
        <v>0</v>
      </c>
      <c r="BH2219" s="150">
        <f>IF(N2219="sníž. přenesená",J2219,0)</f>
        <v>0</v>
      </c>
      <c r="BI2219" s="150">
        <f>IF(N2219="nulová",J2219,0)</f>
        <v>0</v>
      </c>
      <c r="BJ2219" s="17" t="s">
        <v>84</v>
      </c>
      <c r="BK2219" s="150">
        <f>ROUND(I2219*H2219,2)</f>
        <v>0</v>
      </c>
      <c r="BL2219" s="17" t="s">
        <v>287</v>
      </c>
      <c r="BM2219" s="149" t="s">
        <v>3431</v>
      </c>
    </row>
    <row r="2220" spans="2:65" s="1" customFormat="1" ht="48.75">
      <c r="B2220" s="32"/>
      <c r="D2220" s="151" t="s">
        <v>195</v>
      </c>
      <c r="F2220" s="152" t="s">
        <v>2359</v>
      </c>
      <c r="I2220" s="153"/>
      <c r="L2220" s="32"/>
      <c r="M2220" s="154"/>
      <c r="T2220" s="56"/>
      <c r="AT2220" s="17" t="s">
        <v>195</v>
      </c>
      <c r="AU2220" s="17" t="s">
        <v>84</v>
      </c>
    </row>
    <row r="2221" spans="2:65" s="12" customFormat="1" ht="11.25">
      <c r="B2221" s="155"/>
      <c r="D2221" s="151" t="s">
        <v>197</v>
      </c>
      <c r="E2221" s="156" t="s">
        <v>1</v>
      </c>
      <c r="F2221" s="157" t="s">
        <v>207</v>
      </c>
      <c r="H2221" s="156" t="s">
        <v>1</v>
      </c>
      <c r="I2221" s="158"/>
      <c r="L2221" s="155"/>
      <c r="M2221" s="159"/>
      <c r="T2221" s="160"/>
      <c r="AT2221" s="156" t="s">
        <v>197</v>
      </c>
      <c r="AU2221" s="156" t="s">
        <v>84</v>
      </c>
      <c r="AV2221" s="12" t="s">
        <v>80</v>
      </c>
      <c r="AW2221" s="12" t="s">
        <v>30</v>
      </c>
      <c r="AX2221" s="12" t="s">
        <v>73</v>
      </c>
      <c r="AY2221" s="156" t="s">
        <v>187</v>
      </c>
    </row>
    <row r="2222" spans="2:65" s="12" customFormat="1" ht="11.25">
      <c r="B2222" s="155"/>
      <c r="D2222" s="151" t="s">
        <v>197</v>
      </c>
      <c r="E2222" s="156" t="s">
        <v>1</v>
      </c>
      <c r="F2222" s="157" t="s">
        <v>307</v>
      </c>
      <c r="H2222" s="156" t="s">
        <v>1</v>
      </c>
      <c r="I2222" s="158"/>
      <c r="L2222" s="155"/>
      <c r="M2222" s="159"/>
      <c r="T2222" s="160"/>
      <c r="AT2222" s="156" t="s">
        <v>197</v>
      </c>
      <c r="AU2222" s="156" t="s">
        <v>84</v>
      </c>
      <c r="AV2222" s="12" t="s">
        <v>80</v>
      </c>
      <c r="AW2222" s="12" t="s">
        <v>30</v>
      </c>
      <c r="AX2222" s="12" t="s">
        <v>73</v>
      </c>
      <c r="AY2222" s="156" t="s">
        <v>187</v>
      </c>
    </row>
    <row r="2223" spans="2:65" s="13" customFormat="1" ht="11.25">
      <c r="B2223" s="161"/>
      <c r="D2223" s="151" t="s">
        <v>197</v>
      </c>
      <c r="E2223" s="162" t="s">
        <v>1</v>
      </c>
      <c r="F2223" s="163" t="s">
        <v>2360</v>
      </c>
      <c r="H2223" s="164">
        <v>8.1999999999999993</v>
      </c>
      <c r="I2223" s="165"/>
      <c r="L2223" s="161"/>
      <c r="M2223" s="166"/>
      <c r="T2223" s="167"/>
      <c r="AT2223" s="162" t="s">
        <v>197</v>
      </c>
      <c r="AU2223" s="162" t="s">
        <v>84</v>
      </c>
      <c r="AV2223" s="13" t="s">
        <v>84</v>
      </c>
      <c r="AW2223" s="13" t="s">
        <v>30</v>
      </c>
      <c r="AX2223" s="13" t="s">
        <v>73</v>
      </c>
      <c r="AY2223" s="162" t="s">
        <v>187</v>
      </c>
    </row>
    <row r="2224" spans="2:65" s="12" customFormat="1" ht="11.25">
      <c r="B2224" s="155"/>
      <c r="D2224" s="151" t="s">
        <v>197</v>
      </c>
      <c r="E2224" s="156" t="s">
        <v>1</v>
      </c>
      <c r="F2224" s="157" t="s">
        <v>311</v>
      </c>
      <c r="H2224" s="156" t="s">
        <v>1</v>
      </c>
      <c r="I2224" s="158"/>
      <c r="L2224" s="155"/>
      <c r="M2224" s="159"/>
      <c r="T2224" s="160"/>
      <c r="AT2224" s="156" t="s">
        <v>197</v>
      </c>
      <c r="AU2224" s="156" t="s">
        <v>84</v>
      </c>
      <c r="AV2224" s="12" t="s">
        <v>80</v>
      </c>
      <c r="AW2224" s="12" t="s">
        <v>30</v>
      </c>
      <c r="AX2224" s="12" t="s">
        <v>73</v>
      </c>
      <c r="AY2224" s="156" t="s">
        <v>187</v>
      </c>
    </row>
    <row r="2225" spans="2:65" s="13" customFormat="1" ht="11.25">
      <c r="B2225" s="161"/>
      <c r="D2225" s="151" t="s">
        <v>197</v>
      </c>
      <c r="E2225" s="162" t="s">
        <v>1</v>
      </c>
      <c r="F2225" s="163" t="s">
        <v>2360</v>
      </c>
      <c r="H2225" s="164">
        <v>8.1999999999999993</v>
      </c>
      <c r="I2225" s="165"/>
      <c r="L2225" s="161"/>
      <c r="M2225" s="166"/>
      <c r="T2225" s="167"/>
      <c r="AT2225" s="162" t="s">
        <v>197</v>
      </c>
      <c r="AU2225" s="162" t="s">
        <v>84</v>
      </c>
      <c r="AV2225" s="13" t="s">
        <v>84</v>
      </c>
      <c r="AW2225" s="13" t="s">
        <v>30</v>
      </c>
      <c r="AX2225" s="13" t="s">
        <v>73</v>
      </c>
      <c r="AY2225" s="162" t="s">
        <v>187</v>
      </c>
    </row>
    <row r="2226" spans="2:65" s="14" customFormat="1" ht="11.25">
      <c r="B2226" s="168"/>
      <c r="D2226" s="151" t="s">
        <v>197</v>
      </c>
      <c r="E2226" s="169" t="s">
        <v>1</v>
      </c>
      <c r="F2226" s="170" t="s">
        <v>202</v>
      </c>
      <c r="H2226" s="171">
        <v>16.399999999999999</v>
      </c>
      <c r="I2226" s="172"/>
      <c r="L2226" s="168"/>
      <c r="M2226" s="173"/>
      <c r="T2226" s="174"/>
      <c r="AT2226" s="169" t="s">
        <v>197</v>
      </c>
      <c r="AU2226" s="169" t="s">
        <v>84</v>
      </c>
      <c r="AV2226" s="14" t="s">
        <v>193</v>
      </c>
      <c r="AW2226" s="14" t="s">
        <v>30</v>
      </c>
      <c r="AX2226" s="14" t="s">
        <v>80</v>
      </c>
      <c r="AY2226" s="169" t="s">
        <v>187</v>
      </c>
    </row>
    <row r="2227" spans="2:65" s="1" customFormat="1" ht="24.2" customHeight="1">
      <c r="B2227" s="32"/>
      <c r="C2227" s="137" t="s">
        <v>2361</v>
      </c>
      <c r="D2227" s="137" t="s">
        <v>189</v>
      </c>
      <c r="E2227" s="138" t="s">
        <v>2362</v>
      </c>
      <c r="F2227" s="139" t="s">
        <v>2363</v>
      </c>
      <c r="G2227" s="140" t="s">
        <v>397</v>
      </c>
      <c r="H2227" s="141">
        <v>81.040000000000006</v>
      </c>
      <c r="I2227" s="142"/>
      <c r="J2227" s="143">
        <f>ROUND(I2227*H2227,2)</f>
        <v>0</v>
      </c>
      <c r="K2227" s="144"/>
      <c r="L2227" s="32"/>
      <c r="M2227" s="145" t="s">
        <v>1</v>
      </c>
      <c r="N2227" s="146" t="s">
        <v>39</v>
      </c>
      <c r="P2227" s="147">
        <f>O2227*H2227</f>
        <v>0</v>
      </c>
      <c r="Q2227" s="147">
        <v>0</v>
      </c>
      <c r="R2227" s="147">
        <f>Q2227*H2227</f>
        <v>0</v>
      </c>
      <c r="S2227" s="147">
        <v>0</v>
      </c>
      <c r="T2227" s="148">
        <f>S2227*H2227</f>
        <v>0</v>
      </c>
      <c r="AR2227" s="149" t="s">
        <v>287</v>
      </c>
      <c r="AT2227" s="149" t="s">
        <v>189</v>
      </c>
      <c r="AU2227" s="149" t="s">
        <v>84</v>
      </c>
      <c r="AY2227" s="17" t="s">
        <v>187</v>
      </c>
      <c r="BE2227" s="150">
        <f>IF(N2227="základní",J2227,0)</f>
        <v>0</v>
      </c>
      <c r="BF2227" s="150">
        <f>IF(N2227="snížená",J2227,0)</f>
        <v>0</v>
      </c>
      <c r="BG2227" s="150">
        <f>IF(N2227="zákl. přenesená",J2227,0)</f>
        <v>0</v>
      </c>
      <c r="BH2227" s="150">
        <f>IF(N2227="sníž. přenesená",J2227,0)</f>
        <v>0</v>
      </c>
      <c r="BI2227" s="150">
        <f>IF(N2227="nulová",J2227,0)</f>
        <v>0</v>
      </c>
      <c r="BJ2227" s="17" t="s">
        <v>84</v>
      </c>
      <c r="BK2227" s="150">
        <f>ROUND(I2227*H2227,2)</f>
        <v>0</v>
      </c>
      <c r="BL2227" s="17" t="s">
        <v>287</v>
      </c>
      <c r="BM2227" s="149" t="s">
        <v>3432</v>
      </c>
    </row>
    <row r="2228" spans="2:65" s="1" customFormat="1" ht="48.75">
      <c r="B2228" s="32"/>
      <c r="D2228" s="151" t="s">
        <v>195</v>
      </c>
      <c r="F2228" s="152" t="s">
        <v>2359</v>
      </c>
      <c r="I2228" s="153"/>
      <c r="L2228" s="32"/>
      <c r="M2228" s="154"/>
      <c r="T2228" s="56"/>
      <c r="AT2228" s="17" t="s">
        <v>195</v>
      </c>
      <c r="AU2228" s="17" t="s">
        <v>84</v>
      </c>
    </row>
    <row r="2229" spans="2:65" s="12" customFormat="1" ht="11.25">
      <c r="B2229" s="155"/>
      <c r="D2229" s="151" t="s">
        <v>197</v>
      </c>
      <c r="E2229" s="156" t="s">
        <v>1</v>
      </c>
      <c r="F2229" s="157" t="s">
        <v>207</v>
      </c>
      <c r="H2229" s="156" t="s">
        <v>1</v>
      </c>
      <c r="I2229" s="158"/>
      <c r="L2229" s="155"/>
      <c r="M2229" s="159"/>
      <c r="T2229" s="160"/>
      <c r="AT2229" s="156" t="s">
        <v>197</v>
      </c>
      <c r="AU2229" s="156" t="s">
        <v>84</v>
      </c>
      <c r="AV2229" s="12" t="s">
        <v>80</v>
      </c>
      <c r="AW2229" s="12" t="s">
        <v>30</v>
      </c>
      <c r="AX2229" s="12" t="s">
        <v>73</v>
      </c>
      <c r="AY2229" s="156" t="s">
        <v>187</v>
      </c>
    </row>
    <row r="2230" spans="2:65" s="12" customFormat="1" ht="11.25">
      <c r="B2230" s="155"/>
      <c r="D2230" s="151" t="s">
        <v>197</v>
      </c>
      <c r="E2230" s="156" t="s">
        <v>1</v>
      </c>
      <c r="F2230" s="157" t="s">
        <v>307</v>
      </c>
      <c r="H2230" s="156" t="s">
        <v>1</v>
      </c>
      <c r="I2230" s="158"/>
      <c r="L2230" s="155"/>
      <c r="M2230" s="159"/>
      <c r="T2230" s="160"/>
      <c r="AT2230" s="156" t="s">
        <v>197</v>
      </c>
      <c r="AU2230" s="156" t="s">
        <v>84</v>
      </c>
      <c r="AV2230" s="12" t="s">
        <v>80</v>
      </c>
      <c r="AW2230" s="12" t="s">
        <v>30</v>
      </c>
      <c r="AX2230" s="12" t="s">
        <v>73</v>
      </c>
      <c r="AY2230" s="156" t="s">
        <v>187</v>
      </c>
    </row>
    <row r="2231" spans="2:65" s="13" customFormat="1" ht="11.25">
      <c r="B2231" s="161"/>
      <c r="D2231" s="151" t="s">
        <v>197</v>
      </c>
      <c r="E2231" s="162" t="s">
        <v>1</v>
      </c>
      <c r="F2231" s="163" t="s">
        <v>2365</v>
      </c>
      <c r="H2231" s="164">
        <v>18.52</v>
      </c>
      <c r="I2231" s="165"/>
      <c r="L2231" s="161"/>
      <c r="M2231" s="166"/>
      <c r="T2231" s="167"/>
      <c r="AT2231" s="162" t="s">
        <v>197</v>
      </c>
      <c r="AU2231" s="162" t="s">
        <v>84</v>
      </c>
      <c r="AV2231" s="13" t="s">
        <v>84</v>
      </c>
      <c r="AW2231" s="13" t="s">
        <v>30</v>
      </c>
      <c r="AX2231" s="13" t="s">
        <v>73</v>
      </c>
      <c r="AY2231" s="162" t="s">
        <v>187</v>
      </c>
    </row>
    <row r="2232" spans="2:65" s="13" customFormat="1" ht="11.25">
      <c r="B2232" s="161"/>
      <c r="D2232" s="151" t="s">
        <v>197</v>
      </c>
      <c r="E2232" s="162" t="s">
        <v>1</v>
      </c>
      <c r="F2232" s="163" t="s">
        <v>2366</v>
      </c>
      <c r="H2232" s="164">
        <v>17.2</v>
      </c>
      <c r="I2232" s="165"/>
      <c r="L2232" s="161"/>
      <c r="M2232" s="166"/>
      <c r="T2232" s="167"/>
      <c r="AT2232" s="162" t="s">
        <v>197</v>
      </c>
      <c r="AU2232" s="162" t="s">
        <v>84</v>
      </c>
      <c r="AV2232" s="13" t="s">
        <v>84</v>
      </c>
      <c r="AW2232" s="13" t="s">
        <v>30</v>
      </c>
      <c r="AX2232" s="13" t="s">
        <v>73</v>
      </c>
      <c r="AY2232" s="162" t="s">
        <v>187</v>
      </c>
    </row>
    <row r="2233" spans="2:65" s="13" customFormat="1" ht="11.25">
      <c r="B2233" s="161"/>
      <c r="D2233" s="151" t="s">
        <v>197</v>
      </c>
      <c r="E2233" s="162" t="s">
        <v>1</v>
      </c>
      <c r="F2233" s="163" t="s">
        <v>2367</v>
      </c>
      <c r="H2233" s="164">
        <v>4.8</v>
      </c>
      <c r="I2233" s="165"/>
      <c r="L2233" s="161"/>
      <c r="M2233" s="166"/>
      <c r="T2233" s="167"/>
      <c r="AT2233" s="162" t="s">
        <v>197</v>
      </c>
      <c r="AU2233" s="162" t="s">
        <v>84</v>
      </c>
      <c r="AV2233" s="13" t="s">
        <v>84</v>
      </c>
      <c r="AW2233" s="13" t="s">
        <v>30</v>
      </c>
      <c r="AX2233" s="13" t="s">
        <v>73</v>
      </c>
      <c r="AY2233" s="162" t="s">
        <v>187</v>
      </c>
    </row>
    <row r="2234" spans="2:65" s="12" customFormat="1" ht="11.25">
      <c r="B2234" s="155"/>
      <c r="D2234" s="151" t="s">
        <v>197</v>
      </c>
      <c r="E2234" s="156" t="s">
        <v>1</v>
      </c>
      <c r="F2234" s="157" t="s">
        <v>311</v>
      </c>
      <c r="H2234" s="156" t="s">
        <v>1</v>
      </c>
      <c r="I2234" s="158"/>
      <c r="L2234" s="155"/>
      <c r="M2234" s="159"/>
      <c r="T2234" s="160"/>
      <c r="AT2234" s="156" t="s">
        <v>197</v>
      </c>
      <c r="AU2234" s="156" t="s">
        <v>84</v>
      </c>
      <c r="AV2234" s="12" t="s">
        <v>80</v>
      </c>
      <c r="AW2234" s="12" t="s">
        <v>30</v>
      </c>
      <c r="AX2234" s="12" t="s">
        <v>73</v>
      </c>
      <c r="AY2234" s="156" t="s">
        <v>187</v>
      </c>
    </row>
    <row r="2235" spans="2:65" s="13" customFormat="1" ht="11.25">
      <c r="B2235" s="161"/>
      <c r="D2235" s="151" t="s">
        <v>197</v>
      </c>
      <c r="E2235" s="162" t="s">
        <v>1</v>
      </c>
      <c r="F2235" s="163" t="s">
        <v>2365</v>
      </c>
      <c r="H2235" s="164">
        <v>18.52</v>
      </c>
      <c r="I2235" s="165"/>
      <c r="L2235" s="161"/>
      <c r="M2235" s="166"/>
      <c r="T2235" s="167"/>
      <c r="AT2235" s="162" t="s">
        <v>197</v>
      </c>
      <c r="AU2235" s="162" t="s">
        <v>84</v>
      </c>
      <c r="AV2235" s="13" t="s">
        <v>84</v>
      </c>
      <c r="AW2235" s="13" t="s">
        <v>30</v>
      </c>
      <c r="AX2235" s="13" t="s">
        <v>73</v>
      </c>
      <c r="AY2235" s="162" t="s">
        <v>187</v>
      </c>
    </row>
    <row r="2236" spans="2:65" s="13" customFormat="1" ht="11.25">
      <c r="B2236" s="161"/>
      <c r="D2236" s="151" t="s">
        <v>197</v>
      </c>
      <c r="E2236" s="162" t="s">
        <v>1</v>
      </c>
      <c r="F2236" s="163" t="s">
        <v>2366</v>
      </c>
      <c r="H2236" s="164">
        <v>17.2</v>
      </c>
      <c r="I2236" s="165"/>
      <c r="L2236" s="161"/>
      <c r="M2236" s="166"/>
      <c r="T2236" s="167"/>
      <c r="AT2236" s="162" t="s">
        <v>197</v>
      </c>
      <c r="AU2236" s="162" t="s">
        <v>84</v>
      </c>
      <c r="AV2236" s="13" t="s">
        <v>84</v>
      </c>
      <c r="AW2236" s="13" t="s">
        <v>30</v>
      </c>
      <c r="AX2236" s="13" t="s">
        <v>73</v>
      </c>
      <c r="AY2236" s="162" t="s">
        <v>187</v>
      </c>
    </row>
    <row r="2237" spans="2:65" s="13" customFormat="1" ht="11.25">
      <c r="B2237" s="161"/>
      <c r="D2237" s="151" t="s">
        <v>197</v>
      </c>
      <c r="E2237" s="162" t="s">
        <v>1</v>
      </c>
      <c r="F2237" s="163" t="s">
        <v>2367</v>
      </c>
      <c r="H2237" s="164">
        <v>4.8</v>
      </c>
      <c r="I2237" s="165"/>
      <c r="L2237" s="161"/>
      <c r="M2237" s="166"/>
      <c r="T2237" s="167"/>
      <c r="AT2237" s="162" t="s">
        <v>197</v>
      </c>
      <c r="AU2237" s="162" t="s">
        <v>84</v>
      </c>
      <c r="AV2237" s="13" t="s">
        <v>84</v>
      </c>
      <c r="AW2237" s="13" t="s">
        <v>30</v>
      </c>
      <c r="AX2237" s="13" t="s">
        <v>73</v>
      </c>
      <c r="AY2237" s="162" t="s">
        <v>187</v>
      </c>
    </row>
    <row r="2238" spans="2:65" s="14" customFormat="1" ht="11.25">
      <c r="B2238" s="168"/>
      <c r="D2238" s="151" t="s">
        <v>197</v>
      </c>
      <c r="E2238" s="169" t="s">
        <v>1</v>
      </c>
      <c r="F2238" s="170" t="s">
        <v>202</v>
      </c>
      <c r="H2238" s="171">
        <v>81.039999999999992</v>
      </c>
      <c r="I2238" s="172"/>
      <c r="L2238" s="168"/>
      <c r="M2238" s="173"/>
      <c r="T2238" s="174"/>
      <c r="AT2238" s="169" t="s">
        <v>197</v>
      </c>
      <c r="AU2238" s="169" t="s">
        <v>84</v>
      </c>
      <c r="AV2238" s="14" t="s">
        <v>193</v>
      </c>
      <c r="AW2238" s="14" t="s">
        <v>30</v>
      </c>
      <c r="AX2238" s="14" t="s">
        <v>80</v>
      </c>
      <c r="AY2238" s="169" t="s">
        <v>187</v>
      </c>
    </row>
    <row r="2239" spans="2:65" s="1" customFormat="1" ht="24.2" customHeight="1">
      <c r="B2239" s="32"/>
      <c r="C2239" s="137" t="s">
        <v>2368</v>
      </c>
      <c r="D2239" s="137" t="s">
        <v>189</v>
      </c>
      <c r="E2239" s="138" t="s">
        <v>2369</v>
      </c>
      <c r="F2239" s="139" t="s">
        <v>2370</v>
      </c>
      <c r="G2239" s="140" t="s">
        <v>397</v>
      </c>
      <c r="H2239" s="141">
        <v>100</v>
      </c>
      <c r="I2239" s="142"/>
      <c r="J2239" s="143">
        <f>ROUND(I2239*H2239,2)</f>
        <v>0</v>
      </c>
      <c r="K2239" s="144"/>
      <c r="L2239" s="32"/>
      <c r="M2239" s="145" t="s">
        <v>1</v>
      </c>
      <c r="N2239" s="146" t="s">
        <v>39</v>
      </c>
      <c r="P2239" s="147">
        <f>O2239*H2239</f>
        <v>0</v>
      </c>
      <c r="Q2239" s="147">
        <v>0</v>
      </c>
      <c r="R2239" s="147">
        <f>Q2239*H2239</f>
        <v>0</v>
      </c>
      <c r="S2239" s="147">
        <v>0</v>
      </c>
      <c r="T2239" s="148">
        <f>S2239*H2239</f>
        <v>0</v>
      </c>
      <c r="AR2239" s="149" t="s">
        <v>287</v>
      </c>
      <c r="AT2239" s="149" t="s">
        <v>189</v>
      </c>
      <c r="AU2239" s="149" t="s">
        <v>84</v>
      </c>
      <c r="AY2239" s="17" t="s">
        <v>187</v>
      </c>
      <c r="BE2239" s="150">
        <f>IF(N2239="základní",J2239,0)</f>
        <v>0</v>
      </c>
      <c r="BF2239" s="150">
        <f>IF(N2239="snížená",J2239,0)</f>
        <v>0</v>
      </c>
      <c r="BG2239" s="150">
        <f>IF(N2239="zákl. přenesená",J2239,0)</f>
        <v>0</v>
      </c>
      <c r="BH2239" s="150">
        <f>IF(N2239="sníž. přenesená",J2239,0)</f>
        <v>0</v>
      </c>
      <c r="BI2239" s="150">
        <f>IF(N2239="nulová",J2239,0)</f>
        <v>0</v>
      </c>
      <c r="BJ2239" s="17" t="s">
        <v>84</v>
      </c>
      <c r="BK2239" s="150">
        <f>ROUND(I2239*H2239,2)</f>
        <v>0</v>
      </c>
      <c r="BL2239" s="17" t="s">
        <v>287</v>
      </c>
      <c r="BM2239" s="149" t="s">
        <v>3433</v>
      </c>
    </row>
    <row r="2240" spans="2:65" s="1" customFormat="1" ht="48.75">
      <c r="B2240" s="32"/>
      <c r="D2240" s="151" t="s">
        <v>195</v>
      </c>
      <c r="F2240" s="152" t="s">
        <v>2359</v>
      </c>
      <c r="I2240" s="153"/>
      <c r="L2240" s="32"/>
      <c r="M2240" s="154"/>
      <c r="T2240" s="56"/>
      <c r="AT2240" s="17" t="s">
        <v>195</v>
      </c>
      <c r="AU2240" s="17" t="s">
        <v>84</v>
      </c>
    </row>
    <row r="2241" spans="2:65" s="1" customFormat="1" ht="24.2" customHeight="1">
      <c r="B2241" s="32"/>
      <c r="C2241" s="137" t="s">
        <v>2372</v>
      </c>
      <c r="D2241" s="137" t="s">
        <v>189</v>
      </c>
      <c r="E2241" s="138" t="s">
        <v>2373</v>
      </c>
      <c r="F2241" s="139" t="s">
        <v>2374</v>
      </c>
      <c r="G2241" s="140" t="s">
        <v>245</v>
      </c>
      <c r="H2241" s="141">
        <v>155.73599999999999</v>
      </c>
      <c r="I2241" s="142"/>
      <c r="J2241" s="143">
        <f>ROUND(I2241*H2241,2)</f>
        <v>0</v>
      </c>
      <c r="K2241" s="144"/>
      <c r="L2241" s="32"/>
      <c r="M2241" s="145" t="s">
        <v>1</v>
      </c>
      <c r="N2241" s="146" t="s">
        <v>39</v>
      </c>
      <c r="P2241" s="147">
        <f>O2241*H2241</f>
        <v>0</v>
      </c>
      <c r="Q2241" s="147">
        <v>0</v>
      </c>
      <c r="R2241" s="147">
        <f>Q2241*H2241</f>
        <v>0</v>
      </c>
      <c r="S2241" s="147">
        <v>0</v>
      </c>
      <c r="T2241" s="148">
        <f>S2241*H2241</f>
        <v>0</v>
      </c>
      <c r="AR2241" s="149" t="s">
        <v>287</v>
      </c>
      <c r="AT2241" s="149" t="s">
        <v>189</v>
      </c>
      <c r="AU2241" s="149" t="s">
        <v>84</v>
      </c>
      <c r="AY2241" s="17" t="s">
        <v>187</v>
      </c>
      <c r="BE2241" s="150">
        <f>IF(N2241="základní",J2241,0)</f>
        <v>0</v>
      </c>
      <c r="BF2241" s="150">
        <f>IF(N2241="snížená",J2241,0)</f>
        <v>0</v>
      </c>
      <c r="BG2241" s="150">
        <f>IF(N2241="zákl. přenesená",J2241,0)</f>
        <v>0</v>
      </c>
      <c r="BH2241" s="150">
        <f>IF(N2241="sníž. přenesená",J2241,0)</f>
        <v>0</v>
      </c>
      <c r="BI2241" s="150">
        <f>IF(N2241="nulová",J2241,0)</f>
        <v>0</v>
      </c>
      <c r="BJ2241" s="17" t="s">
        <v>84</v>
      </c>
      <c r="BK2241" s="150">
        <f>ROUND(I2241*H2241,2)</f>
        <v>0</v>
      </c>
      <c r="BL2241" s="17" t="s">
        <v>287</v>
      </c>
      <c r="BM2241" s="149" t="s">
        <v>3434</v>
      </c>
    </row>
    <row r="2242" spans="2:65" s="12" customFormat="1" ht="11.25">
      <c r="B2242" s="155"/>
      <c r="D2242" s="151" t="s">
        <v>197</v>
      </c>
      <c r="E2242" s="156" t="s">
        <v>1</v>
      </c>
      <c r="F2242" s="157" t="s">
        <v>207</v>
      </c>
      <c r="H2242" s="156" t="s">
        <v>1</v>
      </c>
      <c r="I2242" s="158"/>
      <c r="L2242" s="155"/>
      <c r="M2242" s="159"/>
      <c r="T2242" s="160"/>
      <c r="AT2242" s="156" t="s">
        <v>197</v>
      </c>
      <c r="AU2242" s="156" t="s">
        <v>84</v>
      </c>
      <c r="AV2242" s="12" t="s">
        <v>80</v>
      </c>
      <c r="AW2242" s="12" t="s">
        <v>30</v>
      </c>
      <c r="AX2242" s="12" t="s">
        <v>73</v>
      </c>
      <c r="AY2242" s="156" t="s">
        <v>187</v>
      </c>
    </row>
    <row r="2243" spans="2:65" s="13" customFormat="1" ht="11.25">
      <c r="B2243" s="161"/>
      <c r="D2243" s="151" t="s">
        <v>197</v>
      </c>
      <c r="E2243" s="162" t="s">
        <v>1</v>
      </c>
      <c r="F2243" s="163" t="s">
        <v>2322</v>
      </c>
      <c r="H2243" s="164">
        <v>155.73599999999999</v>
      </c>
      <c r="I2243" s="165"/>
      <c r="L2243" s="161"/>
      <c r="M2243" s="166"/>
      <c r="T2243" s="167"/>
      <c r="AT2243" s="162" t="s">
        <v>197</v>
      </c>
      <c r="AU2243" s="162" t="s">
        <v>84</v>
      </c>
      <c r="AV2243" s="13" t="s">
        <v>84</v>
      </c>
      <c r="AW2243" s="13" t="s">
        <v>30</v>
      </c>
      <c r="AX2243" s="13" t="s">
        <v>73</v>
      </c>
      <c r="AY2243" s="162" t="s">
        <v>187</v>
      </c>
    </row>
    <row r="2244" spans="2:65" s="14" customFormat="1" ht="11.25">
      <c r="B2244" s="168"/>
      <c r="D2244" s="151" t="s">
        <v>197</v>
      </c>
      <c r="E2244" s="169" t="s">
        <v>1</v>
      </c>
      <c r="F2244" s="170" t="s">
        <v>202</v>
      </c>
      <c r="H2244" s="171">
        <v>155.73599999999999</v>
      </c>
      <c r="I2244" s="172"/>
      <c r="L2244" s="168"/>
      <c r="M2244" s="173"/>
      <c r="T2244" s="174"/>
      <c r="AT2244" s="169" t="s">
        <v>197</v>
      </c>
      <c r="AU2244" s="169" t="s">
        <v>84</v>
      </c>
      <c r="AV2244" s="14" t="s">
        <v>193</v>
      </c>
      <c r="AW2244" s="14" t="s">
        <v>30</v>
      </c>
      <c r="AX2244" s="14" t="s">
        <v>80</v>
      </c>
      <c r="AY2244" s="169" t="s">
        <v>187</v>
      </c>
    </row>
    <row r="2245" spans="2:65" s="1" customFormat="1" ht="37.9" customHeight="1">
      <c r="B2245" s="32"/>
      <c r="C2245" s="137" t="s">
        <v>2376</v>
      </c>
      <c r="D2245" s="137" t="s">
        <v>189</v>
      </c>
      <c r="E2245" s="138" t="s">
        <v>2377</v>
      </c>
      <c r="F2245" s="139" t="s">
        <v>2378</v>
      </c>
      <c r="G2245" s="140" t="s">
        <v>397</v>
      </c>
      <c r="H2245" s="141">
        <v>2.2000000000000002</v>
      </c>
      <c r="I2245" s="142"/>
      <c r="J2245" s="143">
        <f>ROUND(I2245*H2245,2)</f>
        <v>0</v>
      </c>
      <c r="K2245" s="144"/>
      <c r="L2245" s="32"/>
      <c r="M2245" s="145" t="s">
        <v>1</v>
      </c>
      <c r="N2245" s="146" t="s">
        <v>39</v>
      </c>
      <c r="P2245" s="147">
        <f>O2245*H2245</f>
        <v>0</v>
      </c>
      <c r="Q2245" s="147">
        <v>0</v>
      </c>
      <c r="R2245" s="147">
        <f>Q2245*H2245</f>
        <v>0</v>
      </c>
      <c r="S2245" s="147">
        <v>0</v>
      </c>
      <c r="T2245" s="148">
        <f>S2245*H2245</f>
        <v>0</v>
      </c>
      <c r="AR2245" s="149" t="s">
        <v>287</v>
      </c>
      <c r="AT2245" s="149" t="s">
        <v>189</v>
      </c>
      <c r="AU2245" s="149" t="s">
        <v>84</v>
      </c>
      <c r="AY2245" s="17" t="s">
        <v>187</v>
      </c>
      <c r="BE2245" s="150">
        <f>IF(N2245="základní",J2245,0)</f>
        <v>0</v>
      </c>
      <c r="BF2245" s="150">
        <f>IF(N2245="snížená",J2245,0)</f>
        <v>0</v>
      </c>
      <c r="BG2245" s="150">
        <f>IF(N2245="zákl. přenesená",J2245,0)</f>
        <v>0</v>
      </c>
      <c r="BH2245" s="150">
        <f>IF(N2245="sníž. přenesená",J2245,0)</f>
        <v>0</v>
      </c>
      <c r="BI2245" s="150">
        <f>IF(N2245="nulová",J2245,0)</f>
        <v>0</v>
      </c>
      <c r="BJ2245" s="17" t="s">
        <v>84</v>
      </c>
      <c r="BK2245" s="150">
        <f>ROUND(I2245*H2245,2)</f>
        <v>0</v>
      </c>
      <c r="BL2245" s="17" t="s">
        <v>287</v>
      </c>
      <c r="BM2245" s="149" t="s">
        <v>3435</v>
      </c>
    </row>
    <row r="2246" spans="2:65" s="12" customFormat="1" ht="11.25">
      <c r="B2246" s="155"/>
      <c r="D2246" s="151" t="s">
        <v>197</v>
      </c>
      <c r="E2246" s="156" t="s">
        <v>1</v>
      </c>
      <c r="F2246" s="157" t="s">
        <v>207</v>
      </c>
      <c r="H2246" s="156" t="s">
        <v>1</v>
      </c>
      <c r="I2246" s="158"/>
      <c r="L2246" s="155"/>
      <c r="M2246" s="159"/>
      <c r="T2246" s="160"/>
      <c r="AT2246" s="156" t="s">
        <v>197</v>
      </c>
      <c r="AU2246" s="156" t="s">
        <v>84</v>
      </c>
      <c r="AV2246" s="12" t="s">
        <v>80</v>
      </c>
      <c r="AW2246" s="12" t="s">
        <v>30</v>
      </c>
      <c r="AX2246" s="12" t="s">
        <v>73</v>
      </c>
      <c r="AY2246" s="156" t="s">
        <v>187</v>
      </c>
    </row>
    <row r="2247" spans="2:65" s="13" customFormat="1" ht="11.25">
      <c r="B2247" s="161"/>
      <c r="D2247" s="151" t="s">
        <v>197</v>
      </c>
      <c r="E2247" s="162" t="s">
        <v>1</v>
      </c>
      <c r="F2247" s="163" t="s">
        <v>1736</v>
      </c>
      <c r="H2247" s="164">
        <v>2.2000000000000002</v>
      </c>
      <c r="I2247" s="165"/>
      <c r="L2247" s="161"/>
      <c r="M2247" s="166"/>
      <c r="T2247" s="167"/>
      <c r="AT2247" s="162" t="s">
        <v>197</v>
      </c>
      <c r="AU2247" s="162" t="s">
        <v>84</v>
      </c>
      <c r="AV2247" s="13" t="s">
        <v>84</v>
      </c>
      <c r="AW2247" s="13" t="s">
        <v>30</v>
      </c>
      <c r="AX2247" s="13" t="s">
        <v>73</v>
      </c>
      <c r="AY2247" s="162" t="s">
        <v>187</v>
      </c>
    </row>
    <row r="2248" spans="2:65" s="14" customFormat="1" ht="11.25">
      <c r="B2248" s="168"/>
      <c r="D2248" s="151" t="s">
        <v>197</v>
      </c>
      <c r="E2248" s="169" t="s">
        <v>1</v>
      </c>
      <c r="F2248" s="170" t="s">
        <v>202</v>
      </c>
      <c r="H2248" s="171">
        <v>2.2000000000000002</v>
      </c>
      <c r="I2248" s="172"/>
      <c r="L2248" s="168"/>
      <c r="M2248" s="173"/>
      <c r="T2248" s="174"/>
      <c r="AT2248" s="169" t="s">
        <v>197</v>
      </c>
      <c r="AU2248" s="169" t="s">
        <v>84</v>
      </c>
      <c r="AV2248" s="14" t="s">
        <v>193</v>
      </c>
      <c r="AW2248" s="14" t="s">
        <v>30</v>
      </c>
      <c r="AX2248" s="14" t="s">
        <v>80</v>
      </c>
      <c r="AY2248" s="169" t="s">
        <v>187</v>
      </c>
    </row>
    <row r="2249" spans="2:65" s="1" customFormat="1" ht="16.5" customHeight="1">
      <c r="B2249" s="32"/>
      <c r="C2249" s="175" t="s">
        <v>2380</v>
      </c>
      <c r="D2249" s="175" t="s">
        <v>338</v>
      </c>
      <c r="E2249" s="176" t="s">
        <v>2336</v>
      </c>
      <c r="F2249" s="177" t="s">
        <v>2337</v>
      </c>
      <c r="G2249" s="178" t="s">
        <v>245</v>
      </c>
      <c r="H2249" s="179">
        <v>0.48399999999999999</v>
      </c>
      <c r="I2249" s="180"/>
      <c r="J2249" s="181">
        <f>ROUND(I2249*H2249,2)</f>
        <v>0</v>
      </c>
      <c r="K2249" s="182"/>
      <c r="L2249" s="183"/>
      <c r="M2249" s="184" t="s">
        <v>1</v>
      </c>
      <c r="N2249" s="185" t="s">
        <v>39</v>
      </c>
      <c r="P2249" s="147">
        <f>O2249*H2249</f>
        <v>0</v>
      </c>
      <c r="Q2249" s="147">
        <v>0</v>
      </c>
      <c r="R2249" s="147">
        <f>Q2249*H2249</f>
        <v>0</v>
      </c>
      <c r="S2249" s="147">
        <v>0</v>
      </c>
      <c r="T2249" s="148">
        <f>S2249*H2249</f>
        <v>0</v>
      </c>
      <c r="AR2249" s="149" t="s">
        <v>388</v>
      </c>
      <c r="AT2249" s="149" t="s">
        <v>338</v>
      </c>
      <c r="AU2249" s="149" t="s">
        <v>84</v>
      </c>
      <c r="AY2249" s="17" t="s">
        <v>187</v>
      </c>
      <c r="BE2249" s="150">
        <f>IF(N2249="základní",J2249,0)</f>
        <v>0</v>
      </c>
      <c r="BF2249" s="150">
        <f>IF(N2249="snížená",J2249,0)</f>
        <v>0</v>
      </c>
      <c r="BG2249" s="150">
        <f>IF(N2249="zákl. přenesená",J2249,0)</f>
        <v>0</v>
      </c>
      <c r="BH2249" s="150">
        <f>IF(N2249="sníž. přenesená",J2249,0)</f>
        <v>0</v>
      </c>
      <c r="BI2249" s="150">
        <f>IF(N2249="nulová",J2249,0)</f>
        <v>0</v>
      </c>
      <c r="BJ2249" s="17" t="s">
        <v>84</v>
      </c>
      <c r="BK2249" s="150">
        <f>ROUND(I2249*H2249,2)</f>
        <v>0</v>
      </c>
      <c r="BL2249" s="17" t="s">
        <v>287</v>
      </c>
      <c r="BM2249" s="149" t="s">
        <v>3436</v>
      </c>
    </row>
    <row r="2250" spans="2:65" s="1" customFormat="1" ht="49.15" customHeight="1">
      <c r="B2250" s="32"/>
      <c r="C2250" s="137" t="s">
        <v>2382</v>
      </c>
      <c r="D2250" s="137" t="s">
        <v>189</v>
      </c>
      <c r="E2250" s="138" t="s">
        <v>2383</v>
      </c>
      <c r="F2250" s="139" t="s">
        <v>2384</v>
      </c>
      <c r="G2250" s="140" t="s">
        <v>217</v>
      </c>
      <c r="H2250" s="141">
        <v>3.0190000000000001</v>
      </c>
      <c r="I2250" s="142"/>
      <c r="J2250" s="143">
        <f>ROUND(I2250*H2250,2)</f>
        <v>0</v>
      </c>
      <c r="K2250" s="144"/>
      <c r="L2250" s="32"/>
      <c r="M2250" s="145" t="s">
        <v>1</v>
      </c>
      <c r="N2250" s="146" t="s">
        <v>39</v>
      </c>
      <c r="P2250" s="147">
        <f>O2250*H2250</f>
        <v>0</v>
      </c>
      <c r="Q2250" s="147">
        <v>0</v>
      </c>
      <c r="R2250" s="147">
        <f>Q2250*H2250</f>
        <v>0</v>
      </c>
      <c r="S2250" s="147">
        <v>0</v>
      </c>
      <c r="T2250" s="148">
        <f>S2250*H2250</f>
        <v>0</v>
      </c>
      <c r="AR2250" s="149" t="s">
        <v>287</v>
      </c>
      <c r="AT2250" s="149" t="s">
        <v>189</v>
      </c>
      <c r="AU2250" s="149" t="s">
        <v>84</v>
      </c>
      <c r="AY2250" s="17" t="s">
        <v>187</v>
      </c>
      <c r="BE2250" s="150">
        <f>IF(N2250="základní",J2250,0)</f>
        <v>0</v>
      </c>
      <c r="BF2250" s="150">
        <f>IF(N2250="snížená",J2250,0)</f>
        <v>0</v>
      </c>
      <c r="BG2250" s="150">
        <f>IF(N2250="zákl. přenesená",J2250,0)</f>
        <v>0</v>
      </c>
      <c r="BH2250" s="150">
        <f>IF(N2250="sníž. přenesená",J2250,0)</f>
        <v>0</v>
      </c>
      <c r="BI2250" s="150">
        <f>IF(N2250="nulová",J2250,0)</f>
        <v>0</v>
      </c>
      <c r="BJ2250" s="17" t="s">
        <v>84</v>
      </c>
      <c r="BK2250" s="150">
        <f>ROUND(I2250*H2250,2)</f>
        <v>0</v>
      </c>
      <c r="BL2250" s="17" t="s">
        <v>287</v>
      </c>
      <c r="BM2250" s="149" t="s">
        <v>3437</v>
      </c>
    </row>
    <row r="2251" spans="2:65" s="1" customFormat="1" ht="117">
      <c r="B2251" s="32"/>
      <c r="D2251" s="151" t="s">
        <v>195</v>
      </c>
      <c r="F2251" s="152" t="s">
        <v>1314</v>
      </c>
      <c r="I2251" s="153"/>
      <c r="L2251" s="32"/>
      <c r="M2251" s="154"/>
      <c r="T2251" s="56"/>
      <c r="AT2251" s="17" t="s">
        <v>195</v>
      </c>
      <c r="AU2251" s="17" t="s">
        <v>84</v>
      </c>
    </row>
    <row r="2252" spans="2:65" s="11" customFormat="1" ht="22.9" customHeight="1">
      <c r="B2252" s="125"/>
      <c r="D2252" s="126" t="s">
        <v>72</v>
      </c>
      <c r="E2252" s="135" t="s">
        <v>2386</v>
      </c>
      <c r="F2252" s="135" t="s">
        <v>2387</v>
      </c>
      <c r="I2252" s="128"/>
      <c r="J2252" s="136">
        <f>BK2252</f>
        <v>0</v>
      </c>
      <c r="L2252" s="125"/>
      <c r="M2252" s="130"/>
      <c r="P2252" s="131">
        <f>SUM(P2253:P2263)</f>
        <v>0</v>
      </c>
      <c r="R2252" s="131">
        <f>SUM(R2253:R2263)</f>
        <v>0</v>
      </c>
      <c r="T2252" s="132">
        <f>SUM(T2253:T2263)</f>
        <v>0</v>
      </c>
      <c r="AR2252" s="126" t="s">
        <v>84</v>
      </c>
      <c r="AT2252" s="133" t="s">
        <v>72</v>
      </c>
      <c r="AU2252" s="133" t="s">
        <v>80</v>
      </c>
      <c r="AY2252" s="126" t="s">
        <v>187</v>
      </c>
      <c r="BK2252" s="134">
        <f>SUM(BK2253:BK2263)</f>
        <v>0</v>
      </c>
    </row>
    <row r="2253" spans="2:65" s="1" customFormat="1" ht="24.2" customHeight="1">
      <c r="B2253" s="32"/>
      <c r="C2253" s="137" t="s">
        <v>2388</v>
      </c>
      <c r="D2253" s="137" t="s">
        <v>189</v>
      </c>
      <c r="E2253" s="138" t="s">
        <v>2389</v>
      </c>
      <c r="F2253" s="139" t="s">
        <v>2390</v>
      </c>
      <c r="G2253" s="140" t="s">
        <v>245</v>
      </c>
      <c r="H2253" s="141">
        <v>191.19</v>
      </c>
      <c r="I2253" s="142"/>
      <c r="J2253" s="143">
        <f>ROUND(I2253*H2253,2)</f>
        <v>0</v>
      </c>
      <c r="K2253" s="144"/>
      <c r="L2253" s="32"/>
      <c r="M2253" s="145" t="s">
        <v>1</v>
      </c>
      <c r="N2253" s="146" t="s">
        <v>39</v>
      </c>
      <c r="P2253" s="147">
        <f>O2253*H2253</f>
        <v>0</v>
      </c>
      <c r="Q2253" s="147">
        <v>0</v>
      </c>
      <c r="R2253" s="147">
        <f>Q2253*H2253</f>
        <v>0</v>
      </c>
      <c r="S2253" s="147">
        <v>0</v>
      </c>
      <c r="T2253" s="148">
        <f>S2253*H2253</f>
        <v>0</v>
      </c>
      <c r="AR2253" s="149" t="s">
        <v>287</v>
      </c>
      <c r="AT2253" s="149" t="s">
        <v>189</v>
      </c>
      <c r="AU2253" s="149" t="s">
        <v>84</v>
      </c>
      <c r="AY2253" s="17" t="s">
        <v>187</v>
      </c>
      <c r="BE2253" s="150">
        <f>IF(N2253="základní",J2253,0)</f>
        <v>0</v>
      </c>
      <c r="BF2253" s="150">
        <f>IF(N2253="snížená",J2253,0)</f>
        <v>0</v>
      </c>
      <c r="BG2253" s="150">
        <f>IF(N2253="zákl. přenesená",J2253,0)</f>
        <v>0</v>
      </c>
      <c r="BH2253" s="150">
        <f>IF(N2253="sníž. přenesená",J2253,0)</f>
        <v>0</v>
      </c>
      <c r="BI2253" s="150">
        <f>IF(N2253="nulová",J2253,0)</f>
        <v>0</v>
      </c>
      <c r="BJ2253" s="17" t="s">
        <v>84</v>
      </c>
      <c r="BK2253" s="150">
        <f>ROUND(I2253*H2253,2)</f>
        <v>0</v>
      </c>
      <c r="BL2253" s="17" t="s">
        <v>287</v>
      </c>
      <c r="BM2253" s="149" t="s">
        <v>3438</v>
      </c>
    </row>
    <row r="2254" spans="2:65" s="1" customFormat="1" ht="37.9" customHeight="1">
      <c r="B2254" s="32"/>
      <c r="C2254" s="137" t="s">
        <v>2392</v>
      </c>
      <c r="D2254" s="137" t="s">
        <v>189</v>
      </c>
      <c r="E2254" s="138" t="s">
        <v>2393</v>
      </c>
      <c r="F2254" s="139" t="s">
        <v>2394</v>
      </c>
      <c r="G2254" s="140" t="s">
        <v>245</v>
      </c>
      <c r="H2254" s="141">
        <v>191.19</v>
      </c>
      <c r="I2254" s="142"/>
      <c r="J2254" s="143">
        <f>ROUND(I2254*H2254,2)</f>
        <v>0</v>
      </c>
      <c r="K2254" s="144"/>
      <c r="L2254" s="32"/>
      <c r="M2254" s="145" t="s">
        <v>1</v>
      </c>
      <c r="N2254" s="146" t="s">
        <v>39</v>
      </c>
      <c r="P2254" s="147">
        <f>O2254*H2254</f>
        <v>0</v>
      </c>
      <c r="Q2254" s="147">
        <v>0</v>
      </c>
      <c r="R2254" s="147">
        <f>Q2254*H2254</f>
        <v>0</v>
      </c>
      <c r="S2254" s="147">
        <v>0</v>
      </c>
      <c r="T2254" s="148">
        <f>S2254*H2254</f>
        <v>0</v>
      </c>
      <c r="AR2254" s="149" t="s">
        <v>287</v>
      </c>
      <c r="AT2254" s="149" t="s">
        <v>189</v>
      </c>
      <c r="AU2254" s="149" t="s">
        <v>84</v>
      </c>
      <c r="AY2254" s="17" t="s">
        <v>187</v>
      </c>
      <c r="BE2254" s="150">
        <f>IF(N2254="základní",J2254,0)</f>
        <v>0</v>
      </c>
      <c r="BF2254" s="150">
        <f>IF(N2254="snížená",J2254,0)</f>
        <v>0</v>
      </c>
      <c r="BG2254" s="150">
        <f>IF(N2254="zákl. přenesená",J2254,0)</f>
        <v>0</v>
      </c>
      <c r="BH2254" s="150">
        <f>IF(N2254="sníž. přenesená",J2254,0)</f>
        <v>0</v>
      </c>
      <c r="BI2254" s="150">
        <f>IF(N2254="nulová",J2254,0)</f>
        <v>0</v>
      </c>
      <c r="BJ2254" s="17" t="s">
        <v>84</v>
      </c>
      <c r="BK2254" s="150">
        <f>ROUND(I2254*H2254,2)</f>
        <v>0</v>
      </c>
      <c r="BL2254" s="17" t="s">
        <v>287</v>
      </c>
      <c r="BM2254" s="149" t="s">
        <v>3439</v>
      </c>
    </row>
    <row r="2255" spans="2:65" s="1" customFormat="1" ht="78">
      <c r="B2255" s="32"/>
      <c r="D2255" s="151" t="s">
        <v>195</v>
      </c>
      <c r="F2255" s="152" t="s">
        <v>2396</v>
      </c>
      <c r="I2255" s="153"/>
      <c r="L2255" s="32"/>
      <c r="M2255" s="154"/>
      <c r="T2255" s="56"/>
      <c r="AT2255" s="17" t="s">
        <v>195</v>
      </c>
      <c r="AU2255" s="17" t="s">
        <v>84</v>
      </c>
    </row>
    <row r="2256" spans="2:65" s="1" customFormat="1" ht="37.9" customHeight="1">
      <c r="B2256" s="32"/>
      <c r="C2256" s="137" t="s">
        <v>2397</v>
      </c>
      <c r="D2256" s="137" t="s">
        <v>189</v>
      </c>
      <c r="E2256" s="138" t="s">
        <v>2398</v>
      </c>
      <c r="F2256" s="139" t="s">
        <v>2399</v>
      </c>
      <c r="G2256" s="140" t="s">
        <v>245</v>
      </c>
      <c r="H2256" s="141">
        <v>85</v>
      </c>
      <c r="I2256" s="142"/>
      <c r="J2256" s="143">
        <f t="shared" ref="J2256:J2263" si="30">ROUND(I2256*H2256,2)</f>
        <v>0</v>
      </c>
      <c r="K2256" s="144"/>
      <c r="L2256" s="32"/>
      <c r="M2256" s="145" t="s">
        <v>1</v>
      </c>
      <c r="N2256" s="146" t="s">
        <v>39</v>
      </c>
      <c r="P2256" s="147">
        <f t="shared" ref="P2256:P2263" si="31">O2256*H2256</f>
        <v>0</v>
      </c>
      <c r="Q2256" s="147">
        <v>0</v>
      </c>
      <c r="R2256" s="147">
        <f t="shared" ref="R2256:R2263" si="32">Q2256*H2256</f>
        <v>0</v>
      </c>
      <c r="S2256" s="147">
        <v>0</v>
      </c>
      <c r="T2256" s="148">
        <f t="shared" ref="T2256:T2263" si="33">S2256*H2256</f>
        <v>0</v>
      </c>
      <c r="AR2256" s="149" t="s">
        <v>287</v>
      </c>
      <c r="AT2256" s="149" t="s">
        <v>189</v>
      </c>
      <c r="AU2256" s="149" t="s">
        <v>84</v>
      </c>
      <c r="AY2256" s="17" t="s">
        <v>187</v>
      </c>
      <c r="BE2256" s="150">
        <f t="shared" ref="BE2256:BE2263" si="34">IF(N2256="základní",J2256,0)</f>
        <v>0</v>
      </c>
      <c r="BF2256" s="150">
        <f t="shared" ref="BF2256:BF2263" si="35">IF(N2256="snížená",J2256,0)</f>
        <v>0</v>
      </c>
      <c r="BG2256" s="150">
        <f t="shared" ref="BG2256:BG2263" si="36">IF(N2256="zákl. přenesená",J2256,0)</f>
        <v>0</v>
      </c>
      <c r="BH2256" s="150">
        <f t="shared" ref="BH2256:BH2263" si="37">IF(N2256="sníž. přenesená",J2256,0)</f>
        <v>0</v>
      </c>
      <c r="BI2256" s="150">
        <f t="shared" ref="BI2256:BI2263" si="38">IF(N2256="nulová",J2256,0)</f>
        <v>0</v>
      </c>
      <c r="BJ2256" s="17" t="s">
        <v>84</v>
      </c>
      <c r="BK2256" s="150">
        <f t="shared" ref="BK2256:BK2263" si="39">ROUND(I2256*H2256,2)</f>
        <v>0</v>
      </c>
      <c r="BL2256" s="17" t="s">
        <v>287</v>
      </c>
      <c r="BM2256" s="149" t="s">
        <v>3440</v>
      </c>
    </row>
    <row r="2257" spans="2:65" s="1" customFormat="1" ht="24.2" customHeight="1">
      <c r="B2257" s="32"/>
      <c r="C2257" s="137" t="s">
        <v>2401</v>
      </c>
      <c r="D2257" s="137" t="s">
        <v>189</v>
      </c>
      <c r="E2257" s="138" t="s">
        <v>2402</v>
      </c>
      <c r="F2257" s="139" t="s">
        <v>2403</v>
      </c>
      <c r="G2257" s="140" t="s">
        <v>245</v>
      </c>
      <c r="H2257" s="141">
        <v>85</v>
      </c>
      <c r="I2257" s="142"/>
      <c r="J2257" s="143">
        <f t="shared" si="30"/>
        <v>0</v>
      </c>
      <c r="K2257" s="144"/>
      <c r="L2257" s="32"/>
      <c r="M2257" s="145" t="s">
        <v>1</v>
      </c>
      <c r="N2257" s="146" t="s">
        <v>39</v>
      </c>
      <c r="P2257" s="147">
        <f t="shared" si="31"/>
        <v>0</v>
      </c>
      <c r="Q2257" s="147">
        <v>0</v>
      </c>
      <c r="R2257" s="147">
        <f t="shared" si="32"/>
        <v>0</v>
      </c>
      <c r="S2257" s="147">
        <v>0</v>
      </c>
      <c r="T2257" s="148">
        <f t="shared" si="33"/>
        <v>0</v>
      </c>
      <c r="AR2257" s="149" t="s">
        <v>287</v>
      </c>
      <c r="AT2257" s="149" t="s">
        <v>189</v>
      </c>
      <c r="AU2257" s="149" t="s">
        <v>84</v>
      </c>
      <c r="AY2257" s="17" t="s">
        <v>187</v>
      </c>
      <c r="BE2257" s="150">
        <f t="shared" si="34"/>
        <v>0</v>
      </c>
      <c r="BF2257" s="150">
        <f t="shared" si="35"/>
        <v>0</v>
      </c>
      <c r="BG2257" s="150">
        <f t="shared" si="36"/>
        <v>0</v>
      </c>
      <c r="BH2257" s="150">
        <f t="shared" si="37"/>
        <v>0</v>
      </c>
      <c r="BI2257" s="150">
        <f t="shared" si="38"/>
        <v>0</v>
      </c>
      <c r="BJ2257" s="17" t="s">
        <v>84</v>
      </c>
      <c r="BK2257" s="150">
        <f t="shared" si="39"/>
        <v>0</v>
      </c>
      <c r="BL2257" s="17" t="s">
        <v>287</v>
      </c>
      <c r="BM2257" s="149" t="s">
        <v>3441</v>
      </c>
    </row>
    <row r="2258" spans="2:65" s="1" customFormat="1" ht="24.2" customHeight="1">
      <c r="B2258" s="32"/>
      <c r="C2258" s="137" t="s">
        <v>2405</v>
      </c>
      <c r="D2258" s="137" t="s">
        <v>189</v>
      </c>
      <c r="E2258" s="138" t="s">
        <v>2406</v>
      </c>
      <c r="F2258" s="139" t="s">
        <v>2407</v>
      </c>
      <c r="G2258" s="140" t="s">
        <v>245</v>
      </c>
      <c r="H2258" s="141">
        <v>85</v>
      </c>
      <c r="I2258" s="142"/>
      <c r="J2258" s="143">
        <f t="shared" si="30"/>
        <v>0</v>
      </c>
      <c r="K2258" s="144"/>
      <c r="L2258" s="32"/>
      <c r="M2258" s="145" t="s">
        <v>1</v>
      </c>
      <c r="N2258" s="146" t="s">
        <v>39</v>
      </c>
      <c r="P2258" s="147">
        <f t="shared" si="31"/>
        <v>0</v>
      </c>
      <c r="Q2258" s="147">
        <v>0</v>
      </c>
      <c r="R2258" s="147">
        <f t="shared" si="32"/>
        <v>0</v>
      </c>
      <c r="S2258" s="147">
        <v>0</v>
      </c>
      <c r="T2258" s="148">
        <f t="shared" si="33"/>
        <v>0</v>
      </c>
      <c r="AR2258" s="149" t="s">
        <v>287</v>
      </c>
      <c r="AT2258" s="149" t="s">
        <v>189</v>
      </c>
      <c r="AU2258" s="149" t="s">
        <v>84</v>
      </c>
      <c r="AY2258" s="17" t="s">
        <v>187</v>
      </c>
      <c r="BE2258" s="150">
        <f t="shared" si="34"/>
        <v>0</v>
      </c>
      <c r="BF2258" s="150">
        <f t="shared" si="35"/>
        <v>0</v>
      </c>
      <c r="BG2258" s="150">
        <f t="shared" si="36"/>
        <v>0</v>
      </c>
      <c r="BH2258" s="150">
        <f t="shared" si="37"/>
        <v>0</v>
      </c>
      <c r="BI2258" s="150">
        <f t="shared" si="38"/>
        <v>0</v>
      </c>
      <c r="BJ2258" s="17" t="s">
        <v>84</v>
      </c>
      <c r="BK2258" s="150">
        <f t="shared" si="39"/>
        <v>0</v>
      </c>
      <c r="BL2258" s="17" t="s">
        <v>287</v>
      </c>
      <c r="BM2258" s="149" t="s">
        <v>3442</v>
      </c>
    </row>
    <row r="2259" spans="2:65" s="1" customFormat="1" ht="24.2" customHeight="1">
      <c r="B2259" s="32"/>
      <c r="C2259" s="137" t="s">
        <v>2409</v>
      </c>
      <c r="D2259" s="137" t="s">
        <v>189</v>
      </c>
      <c r="E2259" s="138" t="s">
        <v>2410</v>
      </c>
      <c r="F2259" s="139" t="s">
        <v>2411</v>
      </c>
      <c r="G2259" s="140" t="s">
        <v>245</v>
      </c>
      <c r="H2259" s="141">
        <v>85</v>
      </c>
      <c r="I2259" s="142"/>
      <c r="J2259" s="143">
        <f t="shared" si="30"/>
        <v>0</v>
      </c>
      <c r="K2259" s="144"/>
      <c r="L2259" s="32"/>
      <c r="M2259" s="145" t="s">
        <v>1</v>
      </c>
      <c r="N2259" s="146" t="s">
        <v>39</v>
      </c>
      <c r="P2259" s="147">
        <f t="shared" si="31"/>
        <v>0</v>
      </c>
      <c r="Q2259" s="147">
        <v>0</v>
      </c>
      <c r="R2259" s="147">
        <f t="shared" si="32"/>
        <v>0</v>
      </c>
      <c r="S2259" s="147">
        <v>0</v>
      </c>
      <c r="T2259" s="148">
        <f t="shared" si="33"/>
        <v>0</v>
      </c>
      <c r="AR2259" s="149" t="s">
        <v>287</v>
      </c>
      <c r="AT2259" s="149" t="s">
        <v>189</v>
      </c>
      <c r="AU2259" s="149" t="s">
        <v>84</v>
      </c>
      <c r="AY2259" s="17" t="s">
        <v>187</v>
      </c>
      <c r="BE2259" s="150">
        <f t="shared" si="34"/>
        <v>0</v>
      </c>
      <c r="BF2259" s="150">
        <f t="shared" si="35"/>
        <v>0</v>
      </c>
      <c r="BG2259" s="150">
        <f t="shared" si="36"/>
        <v>0</v>
      </c>
      <c r="BH2259" s="150">
        <f t="shared" si="37"/>
        <v>0</v>
      </c>
      <c r="BI2259" s="150">
        <f t="shared" si="38"/>
        <v>0</v>
      </c>
      <c r="BJ2259" s="17" t="s">
        <v>84</v>
      </c>
      <c r="BK2259" s="150">
        <f t="shared" si="39"/>
        <v>0</v>
      </c>
      <c r="BL2259" s="17" t="s">
        <v>287</v>
      </c>
      <c r="BM2259" s="149" t="s">
        <v>3443</v>
      </c>
    </row>
    <row r="2260" spans="2:65" s="1" customFormat="1" ht="24.2" customHeight="1">
      <c r="B2260" s="32"/>
      <c r="C2260" s="137" t="s">
        <v>2413</v>
      </c>
      <c r="D2260" s="137" t="s">
        <v>189</v>
      </c>
      <c r="E2260" s="138" t="s">
        <v>2414</v>
      </c>
      <c r="F2260" s="139" t="s">
        <v>2415</v>
      </c>
      <c r="G2260" s="140" t="s">
        <v>245</v>
      </c>
      <c r="H2260" s="141">
        <v>154.01</v>
      </c>
      <c r="I2260" s="142"/>
      <c r="J2260" s="143">
        <f t="shared" si="30"/>
        <v>0</v>
      </c>
      <c r="K2260" s="144"/>
      <c r="L2260" s="32"/>
      <c r="M2260" s="145" t="s">
        <v>1</v>
      </c>
      <c r="N2260" s="146" t="s">
        <v>39</v>
      </c>
      <c r="P2260" s="147">
        <f t="shared" si="31"/>
        <v>0</v>
      </c>
      <c r="Q2260" s="147">
        <v>0</v>
      </c>
      <c r="R2260" s="147">
        <f t="shared" si="32"/>
        <v>0</v>
      </c>
      <c r="S2260" s="147">
        <v>0</v>
      </c>
      <c r="T2260" s="148">
        <f t="shared" si="33"/>
        <v>0</v>
      </c>
      <c r="AR2260" s="149" t="s">
        <v>287</v>
      </c>
      <c r="AT2260" s="149" t="s">
        <v>189</v>
      </c>
      <c r="AU2260" s="149" t="s">
        <v>84</v>
      </c>
      <c r="AY2260" s="17" t="s">
        <v>187</v>
      </c>
      <c r="BE2260" s="150">
        <f t="shared" si="34"/>
        <v>0</v>
      </c>
      <c r="BF2260" s="150">
        <f t="shared" si="35"/>
        <v>0</v>
      </c>
      <c r="BG2260" s="150">
        <f t="shared" si="36"/>
        <v>0</v>
      </c>
      <c r="BH2260" s="150">
        <f t="shared" si="37"/>
        <v>0</v>
      </c>
      <c r="BI2260" s="150">
        <f t="shared" si="38"/>
        <v>0</v>
      </c>
      <c r="BJ2260" s="17" t="s">
        <v>84</v>
      </c>
      <c r="BK2260" s="150">
        <f t="shared" si="39"/>
        <v>0</v>
      </c>
      <c r="BL2260" s="17" t="s">
        <v>287</v>
      </c>
      <c r="BM2260" s="149" t="s">
        <v>3444</v>
      </c>
    </row>
    <row r="2261" spans="2:65" s="1" customFormat="1" ht="44.25" customHeight="1">
      <c r="B2261" s="32"/>
      <c r="C2261" s="137" t="s">
        <v>2417</v>
      </c>
      <c r="D2261" s="137" t="s">
        <v>189</v>
      </c>
      <c r="E2261" s="138" t="s">
        <v>2418</v>
      </c>
      <c r="F2261" s="139" t="s">
        <v>2419</v>
      </c>
      <c r="G2261" s="140" t="s">
        <v>245</v>
      </c>
      <c r="H2261" s="141">
        <v>154.01</v>
      </c>
      <c r="I2261" s="142"/>
      <c r="J2261" s="143">
        <f t="shared" si="30"/>
        <v>0</v>
      </c>
      <c r="K2261" s="144"/>
      <c r="L2261" s="32"/>
      <c r="M2261" s="145" t="s">
        <v>1</v>
      </c>
      <c r="N2261" s="146" t="s">
        <v>39</v>
      </c>
      <c r="P2261" s="147">
        <f t="shared" si="31"/>
        <v>0</v>
      </c>
      <c r="Q2261" s="147">
        <v>0</v>
      </c>
      <c r="R2261" s="147">
        <f t="shared" si="32"/>
        <v>0</v>
      </c>
      <c r="S2261" s="147">
        <v>0</v>
      </c>
      <c r="T2261" s="148">
        <f t="shared" si="33"/>
        <v>0</v>
      </c>
      <c r="AR2261" s="149" t="s">
        <v>287</v>
      </c>
      <c r="AT2261" s="149" t="s">
        <v>189</v>
      </c>
      <c r="AU2261" s="149" t="s">
        <v>84</v>
      </c>
      <c r="AY2261" s="17" t="s">
        <v>187</v>
      </c>
      <c r="BE2261" s="150">
        <f t="shared" si="34"/>
        <v>0</v>
      </c>
      <c r="BF2261" s="150">
        <f t="shared" si="35"/>
        <v>0</v>
      </c>
      <c r="BG2261" s="150">
        <f t="shared" si="36"/>
        <v>0</v>
      </c>
      <c r="BH2261" s="150">
        <f t="shared" si="37"/>
        <v>0</v>
      </c>
      <c r="BI2261" s="150">
        <f t="shared" si="38"/>
        <v>0</v>
      </c>
      <c r="BJ2261" s="17" t="s">
        <v>84</v>
      </c>
      <c r="BK2261" s="150">
        <f t="shared" si="39"/>
        <v>0</v>
      </c>
      <c r="BL2261" s="17" t="s">
        <v>287</v>
      </c>
      <c r="BM2261" s="149" t="s">
        <v>3445</v>
      </c>
    </row>
    <row r="2262" spans="2:65" s="1" customFormat="1" ht="37.9" customHeight="1">
      <c r="B2262" s="32"/>
      <c r="C2262" s="137" t="s">
        <v>2421</v>
      </c>
      <c r="D2262" s="137" t="s">
        <v>189</v>
      </c>
      <c r="E2262" s="138" t="s">
        <v>2422</v>
      </c>
      <c r="F2262" s="139" t="s">
        <v>2423</v>
      </c>
      <c r="G2262" s="140" t="s">
        <v>245</v>
      </c>
      <c r="H2262" s="141">
        <v>154.01</v>
      </c>
      <c r="I2262" s="142"/>
      <c r="J2262" s="143">
        <f t="shared" si="30"/>
        <v>0</v>
      </c>
      <c r="K2262" s="144"/>
      <c r="L2262" s="32"/>
      <c r="M2262" s="145" t="s">
        <v>1</v>
      </c>
      <c r="N2262" s="146" t="s">
        <v>39</v>
      </c>
      <c r="P2262" s="147">
        <f t="shared" si="31"/>
        <v>0</v>
      </c>
      <c r="Q2262" s="147">
        <v>0</v>
      </c>
      <c r="R2262" s="147">
        <f t="shared" si="32"/>
        <v>0</v>
      </c>
      <c r="S2262" s="147">
        <v>0</v>
      </c>
      <c r="T2262" s="148">
        <f t="shared" si="33"/>
        <v>0</v>
      </c>
      <c r="AR2262" s="149" t="s">
        <v>287</v>
      </c>
      <c r="AT2262" s="149" t="s">
        <v>189</v>
      </c>
      <c r="AU2262" s="149" t="s">
        <v>84</v>
      </c>
      <c r="AY2262" s="17" t="s">
        <v>187</v>
      </c>
      <c r="BE2262" s="150">
        <f t="shared" si="34"/>
        <v>0</v>
      </c>
      <c r="BF2262" s="150">
        <f t="shared" si="35"/>
        <v>0</v>
      </c>
      <c r="BG2262" s="150">
        <f t="shared" si="36"/>
        <v>0</v>
      </c>
      <c r="BH2262" s="150">
        <f t="shared" si="37"/>
        <v>0</v>
      </c>
      <c r="BI2262" s="150">
        <f t="shared" si="38"/>
        <v>0</v>
      </c>
      <c r="BJ2262" s="17" t="s">
        <v>84</v>
      </c>
      <c r="BK2262" s="150">
        <f t="shared" si="39"/>
        <v>0</v>
      </c>
      <c r="BL2262" s="17" t="s">
        <v>287</v>
      </c>
      <c r="BM2262" s="149" t="s">
        <v>3446</v>
      </c>
    </row>
    <row r="2263" spans="2:65" s="1" customFormat="1" ht="24.2" customHeight="1">
      <c r="B2263" s="32"/>
      <c r="C2263" s="137" t="s">
        <v>2425</v>
      </c>
      <c r="D2263" s="137" t="s">
        <v>189</v>
      </c>
      <c r="E2263" s="138" t="s">
        <v>2426</v>
      </c>
      <c r="F2263" s="139" t="s">
        <v>2427</v>
      </c>
      <c r="G2263" s="140" t="s">
        <v>245</v>
      </c>
      <c r="H2263" s="141">
        <v>154.01</v>
      </c>
      <c r="I2263" s="142"/>
      <c r="J2263" s="143">
        <f t="shared" si="30"/>
        <v>0</v>
      </c>
      <c r="K2263" s="144"/>
      <c r="L2263" s="32"/>
      <c r="M2263" s="145" t="s">
        <v>1</v>
      </c>
      <c r="N2263" s="146" t="s">
        <v>39</v>
      </c>
      <c r="P2263" s="147">
        <f t="shared" si="31"/>
        <v>0</v>
      </c>
      <c r="Q2263" s="147">
        <v>0</v>
      </c>
      <c r="R2263" s="147">
        <f t="shared" si="32"/>
        <v>0</v>
      </c>
      <c r="S2263" s="147">
        <v>0</v>
      </c>
      <c r="T2263" s="148">
        <f t="shared" si="33"/>
        <v>0</v>
      </c>
      <c r="AR2263" s="149" t="s">
        <v>287</v>
      </c>
      <c r="AT2263" s="149" t="s">
        <v>189</v>
      </c>
      <c r="AU2263" s="149" t="s">
        <v>84</v>
      </c>
      <c r="AY2263" s="17" t="s">
        <v>187</v>
      </c>
      <c r="BE2263" s="150">
        <f t="shared" si="34"/>
        <v>0</v>
      </c>
      <c r="BF2263" s="150">
        <f t="shared" si="35"/>
        <v>0</v>
      </c>
      <c r="BG2263" s="150">
        <f t="shared" si="36"/>
        <v>0</v>
      </c>
      <c r="BH2263" s="150">
        <f t="shared" si="37"/>
        <v>0</v>
      </c>
      <c r="BI2263" s="150">
        <f t="shared" si="38"/>
        <v>0</v>
      </c>
      <c r="BJ2263" s="17" t="s">
        <v>84</v>
      </c>
      <c r="BK2263" s="150">
        <f t="shared" si="39"/>
        <v>0</v>
      </c>
      <c r="BL2263" s="17" t="s">
        <v>287</v>
      </c>
      <c r="BM2263" s="149" t="s">
        <v>3447</v>
      </c>
    </row>
    <row r="2264" spans="2:65" s="11" customFormat="1" ht="22.9" customHeight="1">
      <c r="B2264" s="125"/>
      <c r="D2264" s="126" t="s">
        <v>72</v>
      </c>
      <c r="E2264" s="135" t="s">
        <v>2429</v>
      </c>
      <c r="F2264" s="135" t="s">
        <v>2430</v>
      </c>
      <c r="I2264" s="128"/>
      <c r="J2264" s="136">
        <f>BK2264</f>
        <v>0</v>
      </c>
      <c r="L2264" s="125"/>
      <c r="M2264" s="130"/>
      <c r="P2264" s="131">
        <f>SUM(P2265:P2326)</f>
        <v>0</v>
      </c>
      <c r="R2264" s="131">
        <f>SUM(R2265:R2326)</f>
        <v>0</v>
      </c>
      <c r="T2264" s="132">
        <f>SUM(T2265:T2326)</f>
        <v>0</v>
      </c>
      <c r="AR2264" s="126" t="s">
        <v>84</v>
      </c>
      <c r="AT2264" s="133" t="s">
        <v>72</v>
      </c>
      <c r="AU2264" s="133" t="s">
        <v>80</v>
      </c>
      <c r="AY2264" s="126" t="s">
        <v>187</v>
      </c>
      <c r="BK2264" s="134">
        <f>SUM(BK2265:BK2326)</f>
        <v>0</v>
      </c>
    </row>
    <row r="2265" spans="2:65" s="1" customFormat="1" ht="24.2" customHeight="1">
      <c r="B2265" s="32"/>
      <c r="C2265" s="137" t="s">
        <v>2431</v>
      </c>
      <c r="D2265" s="137" t="s">
        <v>189</v>
      </c>
      <c r="E2265" s="138" t="s">
        <v>2432</v>
      </c>
      <c r="F2265" s="139" t="s">
        <v>2433</v>
      </c>
      <c r="G2265" s="140" t="s">
        <v>245</v>
      </c>
      <c r="H2265" s="141">
        <v>1615.8320000000001</v>
      </c>
      <c r="I2265" s="142"/>
      <c r="J2265" s="143">
        <f>ROUND(I2265*H2265,2)</f>
        <v>0</v>
      </c>
      <c r="K2265" s="144"/>
      <c r="L2265" s="32"/>
      <c r="M2265" s="145" t="s">
        <v>1</v>
      </c>
      <c r="N2265" s="146" t="s">
        <v>39</v>
      </c>
      <c r="P2265" s="147">
        <f>O2265*H2265</f>
        <v>0</v>
      </c>
      <c r="Q2265" s="147">
        <v>0</v>
      </c>
      <c r="R2265" s="147">
        <f>Q2265*H2265</f>
        <v>0</v>
      </c>
      <c r="S2265" s="147">
        <v>0</v>
      </c>
      <c r="T2265" s="148">
        <f>S2265*H2265</f>
        <v>0</v>
      </c>
      <c r="AR2265" s="149" t="s">
        <v>287</v>
      </c>
      <c r="AT2265" s="149" t="s">
        <v>189</v>
      </c>
      <c r="AU2265" s="149" t="s">
        <v>84</v>
      </c>
      <c r="AY2265" s="17" t="s">
        <v>187</v>
      </c>
      <c r="BE2265" s="150">
        <f>IF(N2265="základní",J2265,0)</f>
        <v>0</v>
      </c>
      <c r="BF2265" s="150">
        <f>IF(N2265="snížená",J2265,0)</f>
        <v>0</v>
      </c>
      <c r="BG2265" s="150">
        <f>IF(N2265="zákl. přenesená",J2265,0)</f>
        <v>0</v>
      </c>
      <c r="BH2265" s="150">
        <f>IF(N2265="sníž. přenesená",J2265,0)</f>
        <v>0</v>
      </c>
      <c r="BI2265" s="150">
        <f>IF(N2265="nulová",J2265,0)</f>
        <v>0</v>
      </c>
      <c r="BJ2265" s="17" t="s">
        <v>84</v>
      </c>
      <c r="BK2265" s="150">
        <f>ROUND(I2265*H2265,2)</f>
        <v>0</v>
      </c>
      <c r="BL2265" s="17" t="s">
        <v>287</v>
      </c>
      <c r="BM2265" s="149" t="s">
        <v>3448</v>
      </c>
    </row>
    <row r="2266" spans="2:65" s="12" customFormat="1" ht="11.25">
      <c r="B2266" s="155"/>
      <c r="D2266" s="151" t="s">
        <v>197</v>
      </c>
      <c r="E2266" s="156" t="s">
        <v>1</v>
      </c>
      <c r="F2266" s="157" t="s">
        <v>207</v>
      </c>
      <c r="H2266" s="156" t="s">
        <v>1</v>
      </c>
      <c r="I2266" s="158"/>
      <c r="L2266" s="155"/>
      <c r="M2266" s="159"/>
      <c r="T2266" s="160"/>
      <c r="AT2266" s="156" t="s">
        <v>197</v>
      </c>
      <c r="AU2266" s="156" t="s">
        <v>84</v>
      </c>
      <c r="AV2266" s="12" t="s">
        <v>80</v>
      </c>
      <c r="AW2266" s="12" t="s">
        <v>30</v>
      </c>
      <c r="AX2266" s="12" t="s">
        <v>73</v>
      </c>
      <c r="AY2266" s="156" t="s">
        <v>187</v>
      </c>
    </row>
    <row r="2267" spans="2:65" s="12" customFormat="1" ht="11.25">
      <c r="B2267" s="155"/>
      <c r="D2267" s="151" t="s">
        <v>197</v>
      </c>
      <c r="E2267" s="156" t="s">
        <v>1</v>
      </c>
      <c r="F2267" s="157" t="s">
        <v>307</v>
      </c>
      <c r="H2267" s="156" t="s">
        <v>1</v>
      </c>
      <c r="I2267" s="158"/>
      <c r="L2267" s="155"/>
      <c r="M2267" s="159"/>
      <c r="T2267" s="160"/>
      <c r="AT2267" s="156" t="s">
        <v>197</v>
      </c>
      <c r="AU2267" s="156" t="s">
        <v>84</v>
      </c>
      <c r="AV2267" s="12" t="s">
        <v>80</v>
      </c>
      <c r="AW2267" s="12" t="s">
        <v>30</v>
      </c>
      <c r="AX2267" s="12" t="s">
        <v>73</v>
      </c>
      <c r="AY2267" s="156" t="s">
        <v>187</v>
      </c>
    </row>
    <row r="2268" spans="2:65" s="13" customFormat="1" ht="11.25">
      <c r="B2268" s="161"/>
      <c r="D2268" s="151" t="s">
        <v>197</v>
      </c>
      <c r="E2268" s="162" t="s">
        <v>1</v>
      </c>
      <c r="F2268" s="163" t="s">
        <v>608</v>
      </c>
      <c r="H2268" s="164">
        <v>104.31</v>
      </c>
      <c r="I2268" s="165"/>
      <c r="L2268" s="161"/>
      <c r="M2268" s="166"/>
      <c r="T2268" s="167"/>
      <c r="AT2268" s="162" t="s">
        <v>197</v>
      </c>
      <c r="AU2268" s="162" t="s">
        <v>84</v>
      </c>
      <c r="AV2268" s="13" t="s">
        <v>84</v>
      </c>
      <c r="AW2268" s="13" t="s">
        <v>30</v>
      </c>
      <c r="AX2268" s="13" t="s">
        <v>73</v>
      </c>
      <c r="AY2268" s="162" t="s">
        <v>187</v>
      </c>
    </row>
    <row r="2269" spans="2:65" s="13" customFormat="1" ht="11.25">
      <c r="B2269" s="161"/>
      <c r="D2269" s="151" t="s">
        <v>197</v>
      </c>
      <c r="E2269" s="162" t="s">
        <v>1</v>
      </c>
      <c r="F2269" s="163" t="s">
        <v>609</v>
      </c>
      <c r="H2269" s="164">
        <v>84.18</v>
      </c>
      <c r="I2269" s="165"/>
      <c r="L2269" s="161"/>
      <c r="M2269" s="166"/>
      <c r="T2269" s="167"/>
      <c r="AT2269" s="162" t="s">
        <v>197</v>
      </c>
      <c r="AU2269" s="162" t="s">
        <v>84</v>
      </c>
      <c r="AV2269" s="13" t="s">
        <v>84</v>
      </c>
      <c r="AW2269" s="13" t="s">
        <v>30</v>
      </c>
      <c r="AX2269" s="13" t="s">
        <v>73</v>
      </c>
      <c r="AY2269" s="162" t="s">
        <v>187</v>
      </c>
    </row>
    <row r="2270" spans="2:65" s="13" customFormat="1" ht="11.25">
      <c r="B2270" s="161"/>
      <c r="D2270" s="151" t="s">
        <v>197</v>
      </c>
      <c r="E2270" s="162" t="s">
        <v>1</v>
      </c>
      <c r="F2270" s="163" t="s">
        <v>612</v>
      </c>
      <c r="H2270" s="164">
        <v>12.2</v>
      </c>
      <c r="I2270" s="165"/>
      <c r="L2270" s="161"/>
      <c r="M2270" s="166"/>
      <c r="T2270" s="167"/>
      <c r="AT2270" s="162" t="s">
        <v>197</v>
      </c>
      <c r="AU2270" s="162" t="s">
        <v>84</v>
      </c>
      <c r="AV2270" s="13" t="s">
        <v>84</v>
      </c>
      <c r="AW2270" s="13" t="s">
        <v>30</v>
      </c>
      <c r="AX2270" s="13" t="s">
        <v>73</v>
      </c>
      <c r="AY2270" s="162" t="s">
        <v>187</v>
      </c>
    </row>
    <row r="2271" spans="2:65" s="13" customFormat="1" ht="11.25">
      <c r="B2271" s="161"/>
      <c r="D2271" s="151" t="s">
        <v>197</v>
      </c>
      <c r="E2271" s="162" t="s">
        <v>1</v>
      </c>
      <c r="F2271" s="163" t="s">
        <v>610</v>
      </c>
      <c r="H2271" s="164">
        <v>65.88</v>
      </c>
      <c r="I2271" s="165"/>
      <c r="L2271" s="161"/>
      <c r="M2271" s="166"/>
      <c r="T2271" s="167"/>
      <c r="AT2271" s="162" t="s">
        <v>197</v>
      </c>
      <c r="AU2271" s="162" t="s">
        <v>84</v>
      </c>
      <c r="AV2271" s="13" t="s">
        <v>84</v>
      </c>
      <c r="AW2271" s="13" t="s">
        <v>30</v>
      </c>
      <c r="AX2271" s="13" t="s">
        <v>73</v>
      </c>
      <c r="AY2271" s="162" t="s">
        <v>187</v>
      </c>
    </row>
    <row r="2272" spans="2:65" s="13" customFormat="1" ht="11.25">
      <c r="B2272" s="161"/>
      <c r="D2272" s="151" t="s">
        <v>197</v>
      </c>
      <c r="E2272" s="162" t="s">
        <v>1</v>
      </c>
      <c r="F2272" s="163" t="s">
        <v>611</v>
      </c>
      <c r="H2272" s="164">
        <v>233.02</v>
      </c>
      <c r="I2272" s="165"/>
      <c r="L2272" s="161"/>
      <c r="M2272" s="166"/>
      <c r="T2272" s="167"/>
      <c r="AT2272" s="162" t="s">
        <v>197</v>
      </c>
      <c r="AU2272" s="162" t="s">
        <v>84</v>
      </c>
      <c r="AV2272" s="13" t="s">
        <v>84</v>
      </c>
      <c r="AW2272" s="13" t="s">
        <v>30</v>
      </c>
      <c r="AX2272" s="13" t="s">
        <v>73</v>
      </c>
      <c r="AY2272" s="162" t="s">
        <v>187</v>
      </c>
    </row>
    <row r="2273" spans="2:51" s="13" customFormat="1" ht="11.25">
      <c r="B2273" s="161"/>
      <c r="D2273" s="151" t="s">
        <v>197</v>
      </c>
      <c r="E2273" s="162" t="s">
        <v>1</v>
      </c>
      <c r="F2273" s="163" t="s">
        <v>613</v>
      </c>
      <c r="H2273" s="164">
        <v>13.725</v>
      </c>
      <c r="I2273" s="165"/>
      <c r="L2273" s="161"/>
      <c r="M2273" s="166"/>
      <c r="T2273" s="167"/>
      <c r="AT2273" s="162" t="s">
        <v>197</v>
      </c>
      <c r="AU2273" s="162" t="s">
        <v>84</v>
      </c>
      <c r="AV2273" s="13" t="s">
        <v>84</v>
      </c>
      <c r="AW2273" s="13" t="s">
        <v>30</v>
      </c>
      <c r="AX2273" s="13" t="s">
        <v>73</v>
      </c>
      <c r="AY2273" s="162" t="s">
        <v>187</v>
      </c>
    </row>
    <row r="2274" spans="2:51" s="13" customFormat="1" ht="11.25">
      <c r="B2274" s="161"/>
      <c r="D2274" s="151" t="s">
        <v>197</v>
      </c>
      <c r="E2274" s="162" t="s">
        <v>1</v>
      </c>
      <c r="F2274" s="163" t="s">
        <v>614</v>
      </c>
      <c r="H2274" s="164">
        <v>3.8130000000000002</v>
      </c>
      <c r="I2274" s="165"/>
      <c r="L2274" s="161"/>
      <c r="M2274" s="166"/>
      <c r="T2274" s="167"/>
      <c r="AT2274" s="162" t="s">
        <v>197</v>
      </c>
      <c r="AU2274" s="162" t="s">
        <v>84</v>
      </c>
      <c r="AV2274" s="13" t="s">
        <v>84</v>
      </c>
      <c r="AW2274" s="13" t="s">
        <v>30</v>
      </c>
      <c r="AX2274" s="13" t="s">
        <v>73</v>
      </c>
      <c r="AY2274" s="162" t="s">
        <v>187</v>
      </c>
    </row>
    <row r="2275" spans="2:51" s="13" customFormat="1" ht="11.25">
      <c r="B2275" s="161"/>
      <c r="D2275" s="151" t="s">
        <v>197</v>
      </c>
      <c r="E2275" s="162" t="s">
        <v>1</v>
      </c>
      <c r="F2275" s="163" t="s">
        <v>615</v>
      </c>
      <c r="H2275" s="164">
        <v>49.68</v>
      </c>
      <c r="I2275" s="165"/>
      <c r="L2275" s="161"/>
      <c r="M2275" s="166"/>
      <c r="T2275" s="167"/>
      <c r="AT2275" s="162" t="s">
        <v>197</v>
      </c>
      <c r="AU2275" s="162" t="s">
        <v>84</v>
      </c>
      <c r="AV2275" s="13" t="s">
        <v>84</v>
      </c>
      <c r="AW2275" s="13" t="s">
        <v>30</v>
      </c>
      <c r="AX2275" s="13" t="s">
        <v>73</v>
      </c>
      <c r="AY2275" s="162" t="s">
        <v>187</v>
      </c>
    </row>
    <row r="2276" spans="2:51" s="13" customFormat="1" ht="11.25">
      <c r="B2276" s="161"/>
      <c r="D2276" s="151" t="s">
        <v>197</v>
      </c>
      <c r="E2276" s="162" t="s">
        <v>1</v>
      </c>
      <c r="F2276" s="163" t="s">
        <v>624</v>
      </c>
      <c r="H2276" s="164">
        <v>3.96</v>
      </c>
      <c r="I2276" s="165"/>
      <c r="L2276" s="161"/>
      <c r="M2276" s="166"/>
      <c r="T2276" s="167"/>
      <c r="AT2276" s="162" t="s">
        <v>197</v>
      </c>
      <c r="AU2276" s="162" t="s">
        <v>84</v>
      </c>
      <c r="AV2276" s="13" t="s">
        <v>84</v>
      </c>
      <c r="AW2276" s="13" t="s">
        <v>30</v>
      </c>
      <c r="AX2276" s="13" t="s">
        <v>73</v>
      </c>
      <c r="AY2276" s="162" t="s">
        <v>187</v>
      </c>
    </row>
    <row r="2277" spans="2:51" s="13" customFormat="1" ht="11.25">
      <c r="B2277" s="161"/>
      <c r="D2277" s="151" t="s">
        <v>197</v>
      </c>
      <c r="E2277" s="162" t="s">
        <v>1</v>
      </c>
      <c r="F2277" s="163" t="s">
        <v>625</v>
      </c>
      <c r="H2277" s="164">
        <v>4.2</v>
      </c>
      <c r="I2277" s="165"/>
      <c r="L2277" s="161"/>
      <c r="M2277" s="166"/>
      <c r="T2277" s="167"/>
      <c r="AT2277" s="162" t="s">
        <v>197</v>
      </c>
      <c r="AU2277" s="162" t="s">
        <v>84</v>
      </c>
      <c r="AV2277" s="13" t="s">
        <v>84</v>
      </c>
      <c r="AW2277" s="13" t="s">
        <v>30</v>
      </c>
      <c r="AX2277" s="13" t="s">
        <v>73</v>
      </c>
      <c r="AY2277" s="162" t="s">
        <v>187</v>
      </c>
    </row>
    <row r="2278" spans="2:51" s="13" customFormat="1" ht="11.25">
      <c r="B2278" s="161"/>
      <c r="D2278" s="151" t="s">
        <v>197</v>
      </c>
      <c r="E2278" s="162" t="s">
        <v>1</v>
      </c>
      <c r="F2278" s="163" t="s">
        <v>626</v>
      </c>
      <c r="H2278" s="164">
        <v>1.8</v>
      </c>
      <c r="I2278" s="165"/>
      <c r="L2278" s="161"/>
      <c r="M2278" s="166"/>
      <c r="T2278" s="167"/>
      <c r="AT2278" s="162" t="s">
        <v>197</v>
      </c>
      <c r="AU2278" s="162" t="s">
        <v>84</v>
      </c>
      <c r="AV2278" s="13" t="s">
        <v>84</v>
      </c>
      <c r="AW2278" s="13" t="s">
        <v>30</v>
      </c>
      <c r="AX2278" s="13" t="s">
        <v>73</v>
      </c>
      <c r="AY2278" s="162" t="s">
        <v>187</v>
      </c>
    </row>
    <row r="2279" spans="2:51" s="13" customFormat="1" ht="11.25">
      <c r="B2279" s="161"/>
      <c r="D2279" s="151" t="s">
        <v>197</v>
      </c>
      <c r="E2279" s="162" t="s">
        <v>1</v>
      </c>
      <c r="F2279" s="163" t="s">
        <v>627</v>
      </c>
      <c r="H2279" s="164">
        <v>0.96</v>
      </c>
      <c r="I2279" s="165"/>
      <c r="L2279" s="161"/>
      <c r="M2279" s="166"/>
      <c r="T2279" s="167"/>
      <c r="AT2279" s="162" t="s">
        <v>197</v>
      </c>
      <c r="AU2279" s="162" t="s">
        <v>84</v>
      </c>
      <c r="AV2279" s="13" t="s">
        <v>84</v>
      </c>
      <c r="AW2279" s="13" t="s">
        <v>30</v>
      </c>
      <c r="AX2279" s="13" t="s">
        <v>73</v>
      </c>
      <c r="AY2279" s="162" t="s">
        <v>187</v>
      </c>
    </row>
    <row r="2280" spans="2:51" s="13" customFormat="1" ht="11.25">
      <c r="B2280" s="161"/>
      <c r="D2280" s="151" t="s">
        <v>197</v>
      </c>
      <c r="E2280" s="162" t="s">
        <v>1</v>
      </c>
      <c r="F2280" s="163" t="s">
        <v>628</v>
      </c>
      <c r="H2280" s="164">
        <v>2.58</v>
      </c>
      <c r="I2280" s="165"/>
      <c r="L2280" s="161"/>
      <c r="M2280" s="166"/>
      <c r="T2280" s="167"/>
      <c r="AT2280" s="162" t="s">
        <v>197</v>
      </c>
      <c r="AU2280" s="162" t="s">
        <v>84</v>
      </c>
      <c r="AV2280" s="13" t="s">
        <v>84</v>
      </c>
      <c r="AW2280" s="13" t="s">
        <v>30</v>
      </c>
      <c r="AX2280" s="13" t="s">
        <v>73</v>
      </c>
      <c r="AY2280" s="162" t="s">
        <v>187</v>
      </c>
    </row>
    <row r="2281" spans="2:51" s="13" customFormat="1" ht="11.25">
      <c r="B2281" s="161"/>
      <c r="D2281" s="151" t="s">
        <v>197</v>
      </c>
      <c r="E2281" s="162" t="s">
        <v>1</v>
      </c>
      <c r="F2281" s="163" t="s">
        <v>629</v>
      </c>
      <c r="H2281" s="164">
        <v>1.35</v>
      </c>
      <c r="I2281" s="165"/>
      <c r="L2281" s="161"/>
      <c r="M2281" s="166"/>
      <c r="T2281" s="167"/>
      <c r="AT2281" s="162" t="s">
        <v>197</v>
      </c>
      <c r="AU2281" s="162" t="s">
        <v>84</v>
      </c>
      <c r="AV2281" s="13" t="s">
        <v>84</v>
      </c>
      <c r="AW2281" s="13" t="s">
        <v>30</v>
      </c>
      <c r="AX2281" s="13" t="s">
        <v>73</v>
      </c>
      <c r="AY2281" s="162" t="s">
        <v>187</v>
      </c>
    </row>
    <row r="2282" spans="2:51" s="13" customFormat="1" ht="11.25">
      <c r="B2282" s="161"/>
      <c r="D2282" s="151" t="s">
        <v>197</v>
      </c>
      <c r="E2282" s="162" t="s">
        <v>1</v>
      </c>
      <c r="F2282" s="163" t="s">
        <v>630</v>
      </c>
      <c r="H2282" s="164">
        <v>6</v>
      </c>
      <c r="I2282" s="165"/>
      <c r="L2282" s="161"/>
      <c r="M2282" s="166"/>
      <c r="T2282" s="167"/>
      <c r="AT2282" s="162" t="s">
        <v>197</v>
      </c>
      <c r="AU2282" s="162" t="s">
        <v>84</v>
      </c>
      <c r="AV2282" s="13" t="s">
        <v>84</v>
      </c>
      <c r="AW2282" s="13" t="s">
        <v>30</v>
      </c>
      <c r="AX2282" s="13" t="s">
        <v>73</v>
      </c>
      <c r="AY2282" s="162" t="s">
        <v>187</v>
      </c>
    </row>
    <row r="2283" spans="2:51" s="15" customFormat="1" ht="11.25">
      <c r="B2283" s="186"/>
      <c r="D2283" s="151" t="s">
        <v>197</v>
      </c>
      <c r="E2283" s="187" t="s">
        <v>1</v>
      </c>
      <c r="F2283" s="188" t="s">
        <v>492</v>
      </c>
      <c r="H2283" s="189">
        <v>587.65800000000013</v>
      </c>
      <c r="I2283" s="190"/>
      <c r="L2283" s="186"/>
      <c r="M2283" s="191"/>
      <c r="T2283" s="192"/>
      <c r="AT2283" s="187" t="s">
        <v>197</v>
      </c>
      <c r="AU2283" s="187" t="s">
        <v>84</v>
      </c>
      <c r="AV2283" s="15" t="s">
        <v>210</v>
      </c>
      <c r="AW2283" s="15" t="s">
        <v>30</v>
      </c>
      <c r="AX2283" s="15" t="s">
        <v>73</v>
      </c>
      <c r="AY2283" s="187" t="s">
        <v>187</v>
      </c>
    </row>
    <row r="2284" spans="2:51" s="12" customFormat="1" ht="11.25">
      <c r="B2284" s="155"/>
      <c r="D2284" s="151" t="s">
        <v>197</v>
      </c>
      <c r="E2284" s="156" t="s">
        <v>1</v>
      </c>
      <c r="F2284" s="157" t="s">
        <v>311</v>
      </c>
      <c r="H2284" s="156" t="s">
        <v>1</v>
      </c>
      <c r="I2284" s="158"/>
      <c r="L2284" s="155"/>
      <c r="M2284" s="159"/>
      <c r="T2284" s="160"/>
      <c r="AT2284" s="156" t="s">
        <v>197</v>
      </c>
      <c r="AU2284" s="156" t="s">
        <v>84</v>
      </c>
      <c r="AV2284" s="12" t="s">
        <v>80</v>
      </c>
      <c r="AW2284" s="12" t="s">
        <v>30</v>
      </c>
      <c r="AX2284" s="12" t="s">
        <v>73</v>
      </c>
      <c r="AY2284" s="156" t="s">
        <v>187</v>
      </c>
    </row>
    <row r="2285" spans="2:51" s="13" customFormat="1" ht="11.25">
      <c r="B2285" s="161"/>
      <c r="D2285" s="151" t="s">
        <v>197</v>
      </c>
      <c r="E2285" s="162" t="s">
        <v>1</v>
      </c>
      <c r="F2285" s="163" t="s">
        <v>608</v>
      </c>
      <c r="H2285" s="164">
        <v>104.31</v>
      </c>
      <c r="I2285" s="165"/>
      <c r="L2285" s="161"/>
      <c r="M2285" s="166"/>
      <c r="T2285" s="167"/>
      <c r="AT2285" s="162" t="s">
        <v>197</v>
      </c>
      <c r="AU2285" s="162" t="s">
        <v>84</v>
      </c>
      <c r="AV2285" s="13" t="s">
        <v>84</v>
      </c>
      <c r="AW2285" s="13" t="s">
        <v>30</v>
      </c>
      <c r="AX2285" s="13" t="s">
        <v>73</v>
      </c>
      <c r="AY2285" s="162" t="s">
        <v>187</v>
      </c>
    </row>
    <row r="2286" spans="2:51" s="13" customFormat="1" ht="11.25">
      <c r="B2286" s="161"/>
      <c r="D2286" s="151" t="s">
        <v>197</v>
      </c>
      <c r="E2286" s="162" t="s">
        <v>1</v>
      </c>
      <c r="F2286" s="163" t="s">
        <v>609</v>
      </c>
      <c r="H2286" s="164">
        <v>84.18</v>
      </c>
      <c r="I2286" s="165"/>
      <c r="L2286" s="161"/>
      <c r="M2286" s="166"/>
      <c r="T2286" s="167"/>
      <c r="AT2286" s="162" t="s">
        <v>197</v>
      </c>
      <c r="AU2286" s="162" t="s">
        <v>84</v>
      </c>
      <c r="AV2286" s="13" t="s">
        <v>84</v>
      </c>
      <c r="AW2286" s="13" t="s">
        <v>30</v>
      </c>
      <c r="AX2286" s="13" t="s">
        <v>73</v>
      </c>
      <c r="AY2286" s="162" t="s">
        <v>187</v>
      </c>
    </row>
    <row r="2287" spans="2:51" s="13" customFormat="1" ht="11.25">
      <c r="B2287" s="161"/>
      <c r="D2287" s="151" t="s">
        <v>197</v>
      </c>
      <c r="E2287" s="162" t="s">
        <v>1</v>
      </c>
      <c r="F2287" s="163" t="s">
        <v>612</v>
      </c>
      <c r="H2287" s="164">
        <v>12.2</v>
      </c>
      <c r="I2287" s="165"/>
      <c r="L2287" s="161"/>
      <c r="M2287" s="166"/>
      <c r="T2287" s="167"/>
      <c r="AT2287" s="162" t="s">
        <v>197</v>
      </c>
      <c r="AU2287" s="162" t="s">
        <v>84</v>
      </c>
      <c r="AV2287" s="13" t="s">
        <v>84</v>
      </c>
      <c r="AW2287" s="13" t="s">
        <v>30</v>
      </c>
      <c r="AX2287" s="13" t="s">
        <v>73</v>
      </c>
      <c r="AY2287" s="162" t="s">
        <v>187</v>
      </c>
    </row>
    <row r="2288" spans="2:51" s="13" customFormat="1" ht="11.25">
      <c r="B2288" s="161"/>
      <c r="D2288" s="151" t="s">
        <v>197</v>
      </c>
      <c r="E2288" s="162" t="s">
        <v>1</v>
      </c>
      <c r="F2288" s="163" t="s">
        <v>610</v>
      </c>
      <c r="H2288" s="164">
        <v>65.88</v>
      </c>
      <c r="I2288" s="165"/>
      <c r="L2288" s="161"/>
      <c r="M2288" s="166"/>
      <c r="T2288" s="167"/>
      <c r="AT2288" s="162" t="s">
        <v>197</v>
      </c>
      <c r="AU2288" s="162" t="s">
        <v>84</v>
      </c>
      <c r="AV2288" s="13" t="s">
        <v>84</v>
      </c>
      <c r="AW2288" s="13" t="s">
        <v>30</v>
      </c>
      <c r="AX2288" s="13" t="s">
        <v>73</v>
      </c>
      <c r="AY2288" s="162" t="s">
        <v>187</v>
      </c>
    </row>
    <row r="2289" spans="2:51" s="13" customFormat="1" ht="11.25">
      <c r="B2289" s="161"/>
      <c r="D2289" s="151" t="s">
        <v>197</v>
      </c>
      <c r="E2289" s="162" t="s">
        <v>1</v>
      </c>
      <c r="F2289" s="163" t="s">
        <v>611</v>
      </c>
      <c r="H2289" s="164">
        <v>233.02</v>
      </c>
      <c r="I2289" s="165"/>
      <c r="L2289" s="161"/>
      <c r="M2289" s="166"/>
      <c r="T2289" s="167"/>
      <c r="AT2289" s="162" t="s">
        <v>197</v>
      </c>
      <c r="AU2289" s="162" t="s">
        <v>84</v>
      </c>
      <c r="AV2289" s="13" t="s">
        <v>84</v>
      </c>
      <c r="AW2289" s="13" t="s">
        <v>30</v>
      </c>
      <c r="AX2289" s="13" t="s">
        <v>73</v>
      </c>
      <c r="AY2289" s="162" t="s">
        <v>187</v>
      </c>
    </row>
    <row r="2290" spans="2:51" s="13" customFormat="1" ht="11.25">
      <c r="B2290" s="161"/>
      <c r="D2290" s="151" t="s">
        <v>197</v>
      </c>
      <c r="E2290" s="162" t="s">
        <v>1</v>
      </c>
      <c r="F2290" s="163" t="s">
        <v>613</v>
      </c>
      <c r="H2290" s="164">
        <v>13.725</v>
      </c>
      <c r="I2290" s="165"/>
      <c r="L2290" s="161"/>
      <c r="M2290" s="166"/>
      <c r="T2290" s="167"/>
      <c r="AT2290" s="162" t="s">
        <v>197</v>
      </c>
      <c r="AU2290" s="162" t="s">
        <v>84</v>
      </c>
      <c r="AV2290" s="13" t="s">
        <v>84</v>
      </c>
      <c r="AW2290" s="13" t="s">
        <v>30</v>
      </c>
      <c r="AX2290" s="13" t="s">
        <v>73</v>
      </c>
      <c r="AY2290" s="162" t="s">
        <v>187</v>
      </c>
    </row>
    <row r="2291" spans="2:51" s="13" customFormat="1" ht="11.25">
      <c r="B2291" s="161"/>
      <c r="D2291" s="151" t="s">
        <v>197</v>
      </c>
      <c r="E2291" s="162" t="s">
        <v>1</v>
      </c>
      <c r="F2291" s="163" t="s">
        <v>615</v>
      </c>
      <c r="H2291" s="164">
        <v>49.68</v>
      </c>
      <c r="I2291" s="165"/>
      <c r="L2291" s="161"/>
      <c r="M2291" s="166"/>
      <c r="T2291" s="167"/>
      <c r="AT2291" s="162" t="s">
        <v>197</v>
      </c>
      <c r="AU2291" s="162" t="s">
        <v>84</v>
      </c>
      <c r="AV2291" s="13" t="s">
        <v>84</v>
      </c>
      <c r="AW2291" s="13" t="s">
        <v>30</v>
      </c>
      <c r="AX2291" s="13" t="s">
        <v>73</v>
      </c>
      <c r="AY2291" s="162" t="s">
        <v>187</v>
      </c>
    </row>
    <row r="2292" spans="2:51" s="13" customFormat="1" ht="11.25">
      <c r="B2292" s="161"/>
      <c r="D2292" s="151" t="s">
        <v>197</v>
      </c>
      <c r="E2292" s="162" t="s">
        <v>1</v>
      </c>
      <c r="F2292" s="163" t="s">
        <v>624</v>
      </c>
      <c r="H2292" s="164">
        <v>3.96</v>
      </c>
      <c r="I2292" s="165"/>
      <c r="L2292" s="161"/>
      <c r="M2292" s="166"/>
      <c r="T2292" s="167"/>
      <c r="AT2292" s="162" t="s">
        <v>197</v>
      </c>
      <c r="AU2292" s="162" t="s">
        <v>84</v>
      </c>
      <c r="AV2292" s="13" t="s">
        <v>84</v>
      </c>
      <c r="AW2292" s="13" t="s">
        <v>30</v>
      </c>
      <c r="AX2292" s="13" t="s">
        <v>73</v>
      </c>
      <c r="AY2292" s="162" t="s">
        <v>187</v>
      </c>
    </row>
    <row r="2293" spans="2:51" s="13" customFormat="1" ht="11.25">
      <c r="B2293" s="161"/>
      <c r="D2293" s="151" t="s">
        <v>197</v>
      </c>
      <c r="E2293" s="162" t="s">
        <v>1</v>
      </c>
      <c r="F2293" s="163" t="s">
        <v>625</v>
      </c>
      <c r="H2293" s="164">
        <v>4.2</v>
      </c>
      <c r="I2293" s="165"/>
      <c r="L2293" s="161"/>
      <c r="M2293" s="166"/>
      <c r="T2293" s="167"/>
      <c r="AT2293" s="162" t="s">
        <v>197</v>
      </c>
      <c r="AU2293" s="162" t="s">
        <v>84</v>
      </c>
      <c r="AV2293" s="13" t="s">
        <v>84</v>
      </c>
      <c r="AW2293" s="13" t="s">
        <v>30</v>
      </c>
      <c r="AX2293" s="13" t="s">
        <v>73</v>
      </c>
      <c r="AY2293" s="162" t="s">
        <v>187</v>
      </c>
    </row>
    <row r="2294" spans="2:51" s="13" customFormat="1" ht="11.25">
      <c r="B2294" s="161"/>
      <c r="D2294" s="151" t="s">
        <v>197</v>
      </c>
      <c r="E2294" s="162" t="s">
        <v>1</v>
      </c>
      <c r="F2294" s="163" t="s">
        <v>626</v>
      </c>
      <c r="H2294" s="164">
        <v>1.8</v>
      </c>
      <c r="I2294" s="165"/>
      <c r="L2294" s="161"/>
      <c r="M2294" s="166"/>
      <c r="T2294" s="167"/>
      <c r="AT2294" s="162" t="s">
        <v>197</v>
      </c>
      <c r="AU2294" s="162" t="s">
        <v>84</v>
      </c>
      <c r="AV2294" s="13" t="s">
        <v>84</v>
      </c>
      <c r="AW2294" s="13" t="s">
        <v>30</v>
      </c>
      <c r="AX2294" s="13" t="s">
        <v>73</v>
      </c>
      <c r="AY2294" s="162" t="s">
        <v>187</v>
      </c>
    </row>
    <row r="2295" spans="2:51" s="13" customFormat="1" ht="11.25">
      <c r="B2295" s="161"/>
      <c r="D2295" s="151" t="s">
        <v>197</v>
      </c>
      <c r="E2295" s="162" t="s">
        <v>1</v>
      </c>
      <c r="F2295" s="163" t="s">
        <v>627</v>
      </c>
      <c r="H2295" s="164">
        <v>0.96</v>
      </c>
      <c r="I2295" s="165"/>
      <c r="L2295" s="161"/>
      <c r="M2295" s="166"/>
      <c r="T2295" s="167"/>
      <c r="AT2295" s="162" t="s">
        <v>197</v>
      </c>
      <c r="AU2295" s="162" t="s">
        <v>84</v>
      </c>
      <c r="AV2295" s="13" t="s">
        <v>84</v>
      </c>
      <c r="AW2295" s="13" t="s">
        <v>30</v>
      </c>
      <c r="AX2295" s="13" t="s">
        <v>73</v>
      </c>
      <c r="AY2295" s="162" t="s">
        <v>187</v>
      </c>
    </row>
    <row r="2296" spans="2:51" s="13" customFormat="1" ht="11.25">
      <c r="B2296" s="161"/>
      <c r="D2296" s="151" t="s">
        <v>197</v>
      </c>
      <c r="E2296" s="162" t="s">
        <v>1</v>
      </c>
      <c r="F2296" s="163" t="s">
        <v>628</v>
      </c>
      <c r="H2296" s="164">
        <v>2.58</v>
      </c>
      <c r="I2296" s="165"/>
      <c r="L2296" s="161"/>
      <c r="M2296" s="166"/>
      <c r="T2296" s="167"/>
      <c r="AT2296" s="162" t="s">
        <v>197</v>
      </c>
      <c r="AU2296" s="162" t="s">
        <v>84</v>
      </c>
      <c r="AV2296" s="13" t="s">
        <v>84</v>
      </c>
      <c r="AW2296" s="13" t="s">
        <v>30</v>
      </c>
      <c r="AX2296" s="13" t="s">
        <v>73</v>
      </c>
      <c r="AY2296" s="162" t="s">
        <v>187</v>
      </c>
    </row>
    <row r="2297" spans="2:51" s="13" customFormat="1" ht="11.25">
      <c r="B2297" s="161"/>
      <c r="D2297" s="151" t="s">
        <v>197</v>
      </c>
      <c r="E2297" s="162" t="s">
        <v>1</v>
      </c>
      <c r="F2297" s="163" t="s">
        <v>629</v>
      </c>
      <c r="H2297" s="164">
        <v>1.35</v>
      </c>
      <c r="I2297" s="165"/>
      <c r="L2297" s="161"/>
      <c r="M2297" s="166"/>
      <c r="T2297" s="167"/>
      <c r="AT2297" s="162" t="s">
        <v>197</v>
      </c>
      <c r="AU2297" s="162" t="s">
        <v>84</v>
      </c>
      <c r="AV2297" s="13" t="s">
        <v>84</v>
      </c>
      <c r="AW2297" s="13" t="s">
        <v>30</v>
      </c>
      <c r="AX2297" s="13" t="s">
        <v>73</v>
      </c>
      <c r="AY2297" s="162" t="s">
        <v>187</v>
      </c>
    </row>
    <row r="2298" spans="2:51" s="13" customFormat="1" ht="11.25">
      <c r="B2298" s="161"/>
      <c r="D2298" s="151" t="s">
        <v>197</v>
      </c>
      <c r="E2298" s="162" t="s">
        <v>1</v>
      </c>
      <c r="F2298" s="163" t="s">
        <v>630</v>
      </c>
      <c r="H2298" s="164">
        <v>6</v>
      </c>
      <c r="I2298" s="165"/>
      <c r="L2298" s="161"/>
      <c r="M2298" s="166"/>
      <c r="T2298" s="167"/>
      <c r="AT2298" s="162" t="s">
        <v>197</v>
      </c>
      <c r="AU2298" s="162" t="s">
        <v>84</v>
      </c>
      <c r="AV2298" s="13" t="s">
        <v>84</v>
      </c>
      <c r="AW2298" s="13" t="s">
        <v>30</v>
      </c>
      <c r="AX2298" s="13" t="s">
        <v>73</v>
      </c>
      <c r="AY2298" s="162" t="s">
        <v>187</v>
      </c>
    </row>
    <row r="2299" spans="2:51" s="15" customFormat="1" ht="11.25">
      <c r="B2299" s="186"/>
      <c r="D2299" s="151" t="s">
        <v>197</v>
      </c>
      <c r="E2299" s="187" t="s">
        <v>1</v>
      </c>
      <c r="F2299" s="188" t="s">
        <v>492</v>
      </c>
      <c r="H2299" s="189">
        <v>583.84500000000014</v>
      </c>
      <c r="I2299" s="190"/>
      <c r="L2299" s="186"/>
      <c r="M2299" s="191"/>
      <c r="T2299" s="192"/>
      <c r="AT2299" s="187" t="s">
        <v>197</v>
      </c>
      <c r="AU2299" s="187" t="s">
        <v>84</v>
      </c>
      <c r="AV2299" s="15" t="s">
        <v>210</v>
      </c>
      <c r="AW2299" s="15" t="s">
        <v>30</v>
      </c>
      <c r="AX2299" s="15" t="s">
        <v>73</v>
      </c>
      <c r="AY2299" s="187" t="s">
        <v>187</v>
      </c>
    </row>
    <row r="2300" spans="2:51" s="12" customFormat="1" ht="11.25">
      <c r="B2300" s="155"/>
      <c r="D2300" s="151" t="s">
        <v>197</v>
      </c>
      <c r="E2300" s="156" t="s">
        <v>1</v>
      </c>
      <c r="F2300" s="157" t="s">
        <v>632</v>
      </c>
      <c r="H2300" s="156" t="s">
        <v>1</v>
      </c>
      <c r="I2300" s="158"/>
      <c r="L2300" s="155"/>
      <c r="M2300" s="159"/>
      <c r="T2300" s="160"/>
      <c r="AT2300" s="156" t="s">
        <v>197</v>
      </c>
      <c r="AU2300" s="156" t="s">
        <v>84</v>
      </c>
      <c r="AV2300" s="12" t="s">
        <v>80</v>
      </c>
      <c r="AW2300" s="12" t="s">
        <v>30</v>
      </c>
      <c r="AX2300" s="12" t="s">
        <v>73</v>
      </c>
      <c r="AY2300" s="156" t="s">
        <v>187</v>
      </c>
    </row>
    <row r="2301" spans="2:51" s="13" customFormat="1" ht="11.25">
      <c r="B2301" s="161"/>
      <c r="D2301" s="151" t="s">
        <v>197</v>
      </c>
      <c r="E2301" s="162" t="s">
        <v>1</v>
      </c>
      <c r="F2301" s="163" t="s">
        <v>633</v>
      </c>
      <c r="H2301" s="164">
        <v>34.24</v>
      </c>
      <c r="I2301" s="165"/>
      <c r="L2301" s="161"/>
      <c r="M2301" s="166"/>
      <c r="T2301" s="167"/>
      <c r="AT2301" s="162" t="s">
        <v>197</v>
      </c>
      <c r="AU2301" s="162" t="s">
        <v>84</v>
      </c>
      <c r="AV2301" s="13" t="s">
        <v>84</v>
      </c>
      <c r="AW2301" s="13" t="s">
        <v>30</v>
      </c>
      <c r="AX2301" s="13" t="s">
        <v>73</v>
      </c>
      <c r="AY2301" s="162" t="s">
        <v>187</v>
      </c>
    </row>
    <row r="2302" spans="2:51" s="13" customFormat="1" ht="11.25">
      <c r="B2302" s="161"/>
      <c r="D2302" s="151" t="s">
        <v>197</v>
      </c>
      <c r="E2302" s="162" t="s">
        <v>1</v>
      </c>
      <c r="F2302" s="163" t="s">
        <v>634</v>
      </c>
      <c r="H2302" s="164">
        <v>14.96</v>
      </c>
      <c r="I2302" s="165"/>
      <c r="L2302" s="161"/>
      <c r="M2302" s="166"/>
      <c r="T2302" s="167"/>
      <c r="AT2302" s="162" t="s">
        <v>197</v>
      </c>
      <c r="AU2302" s="162" t="s">
        <v>84</v>
      </c>
      <c r="AV2302" s="13" t="s">
        <v>84</v>
      </c>
      <c r="AW2302" s="13" t="s">
        <v>30</v>
      </c>
      <c r="AX2302" s="13" t="s">
        <v>73</v>
      </c>
      <c r="AY2302" s="162" t="s">
        <v>187</v>
      </c>
    </row>
    <row r="2303" spans="2:51" s="13" customFormat="1" ht="11.25">
      <c r="B2303" s="161"/>
      <c r="D2303" s="151" t="s">
        <v>197</v>
      </c>
      <c r="E2303" s="162" t="s">
        <v>1</v>
      </c>
      <c r="F2303" s="163" t="s">
        <v>635</v>
      </c>
      <c r="H2303" s="164">
        <v>20.57</v>
      </c>
      <c r="I2303" s="165"/>
      <c r="L2303" s="161"/>
      <c r="M2303" s="166"/>
      <c r="T2303" s="167"/>
      <c r="AT2303" s="162" t="s">
        <v>197</v>
      </c>
      <c r="AU2303" s="162" t="s">
        <v>84</v>
      </c>
      <c r="AV2303" s="13" t="s">
        <v>84</v>
      </c>
      <c r="AW2303" s="13" t="s">
        <v>30</v>
      </c>
      <c r="AX2303" s="13" t="s">
        <v>73</v>
      </c>
      <c r="AY2303" s="162" t="s">
        <v>187</v>
      </c>
    </row>
    <row r="2304" spans="2:51" s="13" customFormat="1" ht="11.25">
      <c r="B2304" s="161"/>
      <c r="D2304" s="151" t="s">
        <v>197</v>
      </c>
      <c r="E2304" s="162" t="s">
        <v>1</v>
      </c>
      <c r="F2304" s="163" t="s">
        <v>637</v>
      </c>
      <c r="H2304" s="164">
        <v>0.51</v>
      </c>
      <c r="I2304" s="165"/>
      <c r="L2304" s="161"/>
      <c r="M2304" s="166"/>
      <c r="T2304" s="167"/>
      <c r="AT2304" s="162" t="s">
        <v>197</v>
      </c>
      <c r="AU2304" s="162" t="s">
        <v>84</v>
      </c>
      <c r="AV2304" s="13" t="s">
        <v>84</v>
      </c>
      <c r="AW2304" s="13" t="s">
        <v>30</v>
      </c>
      <c r="AX2304" s="13" t="s">
        <v>73</v>
      </c>
      <c r="AY2304" s="162" t="s">
        <v>187</v>
      </c>
    </row>
    <row r="2305" spans="2:65" s="13" customFormat="1" ht="11.25">
      <c r="B2305" s="161"/>
      <c r="D2305" s="151" t="s">
        <v>197</v>
      </c>
      <c r="E2305" s="162" t="s">
        <v>1</v>
      </c>
      <c r="F2305" s="163" t="s">
        <v>638</v>
      </c>
      <c r="H2305" s="164">
        <v>44.697000000000003</v>
      </c>
      <c r="I2305" s="165"/>
      <c r="L2305" s="161"/>
      <c r="M2305" s="166"/>
      <c r="T2305" s="167"/>
      <c r="AT2305" s="162" t="s">
        <v>197</v>
      </c>
      <c r="AU2305" s="162" t="s">
        <v>84</v>
      </c>
      <c r="AV2305" s="13" t="s">
        <v>84</v>
      </c>
      <c r="AW2305" s="13" t="s">
        <v>30</v>
      </c>
      <c r="AX2305" s="13" t="s">
        <v>73</v>
      </c>
      <c r="AY2305" s="162" t="s">
        <v>187</v>
      </c>
    </row>
    <row r="2306" spans="2:65" s="15" customFormat="1" ht="11.25">
      <c r="B2306" s="186"/>
      <c r="D2306" s="151" t="s">
        <v>197</v>
      </c>
      <c r="E2306" s="187" t="s">
        <v>1</v>
      </c>
      <c r="F2306" s="188" t="s">
        <v>492</v>
      </c>
      <c r="H2306" s="189">
        <v>114.97700000000002</v>
      </c>
      <c r="I2306" s="190"/>
      <c r="L2306" s="186"/>
      <c r="M2306" s="191"/>
      <c r="T2306" s="192"/>
      <c r="AT2306" s="187" t="s">
        <v>197</v>
      </c>
      <c r="AU2306" s="187" t="s">
        <v>84</v>
      </c>
      <c r="AV2306" s="15" t="s">
        <v>210</v>
      </c>
      <c r="AW2306" s="15" t="s">
        <v>30</v>
      </c>
      <c r="AX2306" s="15" t="s">
        <v>73</v>
      </c>
      <c r="AY2306" s="187" t="s">
        <v>187</v>
      </c>
    </row>
    <row r="2307" spans="2:65" s="12" customFormat="1" ht="11.25">
      <c r="B2307" s="155"/>
      <c r="D2307" s="151" t="s">
        <v>197</v>
      </c>
      <c r="E2307" s="156" t="s">
        <v>1</v>
      </c>
      <c r="F2307" s="157" t="s">
        <v>2435</v>
      </c>
      <c r="H2307" s="156" t="s">
        <v>1</v>
      </c>
      <c r="I2307" s="158"/>
      <c r="L2307" s="155"/>
      <c r="M2307" s="159"/>
      <c r="T2307" s="160"/>
      <c r="AT2307" s="156" t="s">
        <v>197</v>
      </c>
      <c r="AU2307" s="156" t="s">
        <v>84</v>
      </c>
      <c r="AV2307" s="12" t="s">
        <v>80</v>
      </c>
      <c r="AW2307" s="12" t="s">
        <v>30</v>
      </c>
      <c r="AX2307" s="12" t="s">
        <v>73</v>
      </c>
      <c r="AY2307" s="156" t="s">
        <v>187</v>
      </c>
    </row>
    <row r="2308" spans="2:65" s="13" customFormat="1" ht="11.25">
      <c r="B2308" s="161"/>
      <c r="D2308" s="151" t="s">
        <v>197</v>
      </c>
      <c r="E2308" s="162" t="s">
        <v>1</v>
      </c>
      <c r="F2308" s="163" t="s">
        <v>2436</v>
      </c>
      <c r="H2308" s="164">
        <v>188.86</v>
      </c>
      <c r="I2308" s="165"/>
      <c r="L2308" s="161"/>
      <c r="M2308" s="166"/>
      <c r="T2308" s="167"/>
      <c r="AT2308" s="162" t="s">
        <v>197</v>
      </c>
      <c r="AU2308" s="162" t="s">
        <v>84</v>
      </c>
      <c r="AV2308" s="13" t="s">
        <v>84</v>
      </c>
      <c r="AW2308" s="13" t="s">
        <v>30</v>
      </c>
      <c r="AX2308" s="13" t="s">
        <v>73</v>
      </c>
      <c r="AY2308" s="162" t="s">
        <v>187</v>
      </c>
    </row>
    <row r="2309" spans="2:65" s="12" customFormat="1" ht="11.25">
      <c r="B2309" s="155"/>
      <c r="D2309" s="151" t="s">
        <v>197</v>
      </c>
      <c r="E2309" s="156" t="s">
        <v>1</v>
      </c>
      <c r="F2309" s="157" t="s">
        <v>643</v>
      </c>
      <c r="H2309" s="156" t="s">
        <v>1</v>
      </c>
      <c r="I2309" s="158"/>
      <c r="L2309" s="155"/>
      <c r="M2309" s="159"/>
      <c r="T2309" s="160"/>
      <c r="AT2309" s="156" t="s">
        <v>197</v>
      </c>
      <c r="AU2309" s="156" t="s">
        <v>84</v>
      </c>
      <c r="AV2309" s="12" t="s">
        <v>80</v>
      </c>
      <c r="AW2309" s="12" t="s">
        <v>30</v>
      </c>
      <c r="AX2309" s="12" t="s">
        <v>73</v>
      </c>
      <c r="AY2309" s="156" t="s">
        <v>187</v>
      </c>
    </row>
    <row r="2310" spans="2:65" s="13" customFormat="1" ht="11.25">
      <c r="B2310" s="161"/>
      <c r="D2310" s="151" t="s">
        <v>197</v>
      </c>
      <c r="E2310" s="162" t="s">
        <v>1</v>
      </c>
      <c r="F2310" s="163" t="s">
        <v>2437</v>
      </c>
      <c r="H2310" s="164">
        <v>140.49199999999999</v>
      </c>
      <c r="I2310" s="165"/>
      <c r="L2310" s="161"/>
      <c r="M2310" s="166"/>
      <c r="T2310" s="167"/>
      <c r="AT2310" s="162" t="s">
        <v>197</v>
      </c>
      <c r="AU2310" s="162" t="s">
        <v>84</v>
      </c>
      <c r="AV2310" s="13" t="s">
        <v>84</v>
      </c>
      <c r="AW2310" s="13" t="s">
        <v>30</v>
      </c>
      <c r="AX2310" s="13" t="s">
        <v>73</v>
      </c>
      <c r="AY2310" s="162" t="s">
        <v>187</v>
      </c>
    </row>
    <row r="2311" spans="2:65" s="14" customFormat="1" ht="11.25">
      <c r="B2311" s="168"/>
      <c r="D2311" s="151" t="s">
        <v>197</v>
      </c>
      <c r="E2311" s="169" t="s">
        <v>1</v>
      </c>
      <c r="F2311" s="170" t="s">
        <v>202</v>
      </c>
      <c r="H2311" s="171">
        <v>1615.8320000000001</v>
      </c>
      <c r="I2311" s="172"/>
      <c r="L2311" s="168"/>
      <c r="M2311" s="173"/>
      <c r="T2311" s="174"/>
      <c r="AT2311" s="169" t="s">
        <v>197</v>
      </c>
      <c r="AU2311" s="169" t="s">
        <v>84</v>
      </c>
      <c r="AV2311" s="14" t="s">
        <v>193</v>
      </c>
      <c r="AW2311" s="14" t="s">
        <v>30</v>
      </c>
      <c r="AX2311" s="14" t="s">
        <v>80</v>
      </c>
      <c r="AY2311" s="169" t="s">
        <v>187</v>
      </c>
    </row>
    <row r="2312" spans="2:65" s="1" customFormat="1" ht="24.2" customHeight="1">
      <c r="B2312" s="32"/>
      <c r="C2312" s="137" t="s">
        <v>2438</v>
      </c>
      <c r="D2312" s="137" t="s">
        <v>189</v>
      </c>
      <c r="E2312" s="138" t="s">
        <v>2439</v>
      </c>
      <c r="F2312" s="139" t="s">
        <v>2440</v>
      </c>
      <c r="G2312" s="140" t="s">
        <v>245</v>
      </c>
      <c r="H2312" s="141">
        <v>169.1</v>
      </c>
      <c r="I2312" s="142"/>
      <c r="J2312" s="143">
        <f>ROUND(I2312*H2312,2)</f>
        <v>0</v>
      </c>
      <c r="K2312" s="144"/>
      <c r="L2312" s="32"/>
      <c r="M2312" s="145" t="s">
        <v>1</v>
      </c>
      <c r="N2312" s="146" t="s">
        <v>39</v>
      </c>
      <c r="P2312" s="147">
        <f>O2312*H2312</f>
        <v>0</v>
      </c>
      <c r="Q2312" s="147">
        <v>0</v>
      </c>
      <c r="R2312" s="147">
        <f>Q2312*H2312</f>
        <v>0</v>
      </c>
      <c r="S2312" s="147">
        <v>0</v>
      </c>
      <c r="T2312" s="148">
        <f>S2312*H2312</f>
        <v>0</v>
      </c>
      <c r="AR2312" s="149" t="s">
        <v>287</v>
      </c>
      <c r="AT2312" s="149" t="s">
        <v>189</v>
      </c>
      <c r="AU2312" s="149" t="s">
        <v>84</v>
      </c>
      <c r="AY2312" s="17" t="s">
        <v>187</v>
      </c>
      <c r="BE2312" s="150">
        <f>IF(N2312="základní",J2312,0)</f>
        <v>0</v>
      </c>
      <c r="BF2312" s="150">
        <f>IF(N2312="snížená",J2312,0)</f>
        <v>0</v>
      </c>
      <c r="BG2312" s="150">
        <f>IF(N2312="zákl. přenesená",J2312,0)</f>
        <v>0</v>
      </c>
      <c r="BH2312" s="150">
        <f>IF(N2312="sníž. přenesená",J2312,0)</f>
        <v>0</v>
      </c>
      <c r="BI2312" s="150">
        <f>IF(N2312="nulová",J2312,0)</f>
        <v>0</v>
      </c>
      <c r="BJ2312" s="17" t="s">
        <v>84</v>
      </c>
      <c r="BK2312" s="150">
        <f>ROUND(I2312*H2312,2)</f>
        <v>0</v>
      </c>
      <c r="BL2312" s="17" t="s">
        <v>287</v>
      </c>
      <c r="BM2312" s="149" t="s">
        <v>3449</v>
      </c>
    </row>
    <row r="2313" spans="2:65" s="12" customFormat="1" ht="11.25">
      <c r="B2313" s="155"/>
      <c r="D2313" s="151" t="s">
        <v>197</v>
      </c>
      <c r="E2313" s="156" t="s">
        <v>1</v>
      </c>
      <c r="F2313" s="157" t="s">
        <v>207</v>
      </c>
      <c r="H2313" s="156" t="s">
        <v>1</v>
      </c>
      <c r="I2313" s="158"/>
      <c r="L2313" s="155"/>
      <c r="M2313" s="159"/>
      <c r="T2313" s="160"/>
      <c r="AT2313" s="156" t="s">
        <v>197</v>
      </c>
      <c r="AU2313" s="156" t="s">
        <v>84</v>
      </c>
      <c r="AV2313" s="12" t="s">
        <v>80</v>
      </c>
      <c r="AW2313" s="12" t="s">
        <v>30</v>
      </c>
      <c r="AX2313" s="12" t="s">
        <v>73</v>
      </c>
      <c r="AY2313" s="156" t="s">
        <v>187</v>
      </c>
    </row>
    <row r="2314" spans="2:65" s="13" customFormat="1" ht="11.25">
      <c r="B2314" s="161"/>
      <c r="D2314" s="151" t="s">
        <v>197</v>
      </c>
      <c r="E2314" s="162" t="s">
        <v>1</v>
      </c>
      <c r="F2314" s="163" t="s">
        <v>2442</v>
      </c>
      <c r="H2314" s="164">
        <v>39.6</v>
      </c>
      <c r="I2314" s="165"/>
      <c r="L2314" s="161"/>
      <c r="M2314" s="166"/>
      <c r="T2314" s="167"/>
      <c r="AT2314" s="162" t="s">
        <v>197</v>
      </c>
      <c r="AU2314" s="162" t="s">
        <v>84</v>
      </c>
      <c r="AV2314" s="13" t="s">
        <v>84</v>
      </c>
      <c r="AW2314" s="13" t="s">
        <v>30</v>
      </c>
      <c r="AX2314" s="13" t="s">
        <v>73</v>
      </c>
      <c r="AY2314" s="162" t="s">
        <v>187</v>
      </c>
    </row>
    <row r="2315" spans="2:65" s="13" customFormat="1" ht="11.25">
      <c r="B2315" s="161"/>
      <c r="D2315" s="151" t="s">
        <v>197</v>
      </c>
      <c r="E2315" s="162" t="s">
        <v>1</v>
      </c>
      <c r="F2315" s="163" t="s">
        <v>2443</v>
      </c>
      <c r="H2315" s="164">
        <v>129.5</v>
      </c>
      <c r="I2315" s="165"/>
      <c r="L2315" s="161"/>
      <c r="M2315" s="166"/>
      <c r="T2315" s="167"/>
      <c r="AT2315" s="162" t="s">
        <v>197</v>
      </c>
      <c r="AU2315" s="162" t="s">
        <v>84</v>
      </c>
      <c r="AV2315" s="13" t="s">
        <v>84</v>
      </c>
      <c r="AW2315" s="13" t="s">
        <v>30</v>
      </c>
      <c r="AX2315" s="13" t="s">
        <v>73</v>
      </c>
      <c r="AY2315" s="162" t="s">
        <v>187</v>
      </c>
    </row>
    <row r="2316" spans="2:65" s="14" customFormat="1" ht="11.25">
      <c r="B2316" s="168"/>
      <c r="D2316" s="151" t="s">
        <v>197</v>
      </c>
      <c r="E2316" s="169" t="s">
        <v>1</v>
      </c>
      <c r="F2316" s="170" t="s">
        <v>202</v>
      </c>
      <c r="H2316" s="171">
        <v>169.1</v>
      </c>
      <c r="I2316" s="172"/>
      <c r="L2316" s="168"/>
      <c r="M2316" s="173"/>
      <c r="T2316" s="174"/>
      <c r="AT2316" s="169" t="s">
        <v>197</v>
      </c>
      <c r="AU2316" s="169" t="s">
        <v>84</v>
      </c>
      <c r="AV2316" s="14" t="s">
        <v>193</v>
      </c>
      <c r="AW2316" s="14" t="s">
        <v>30</v>
      </c>
      <c r="AX2316" s="14" t="s">
        <v>80</v>
      </c>
      <c r="AY2316" s="169" t="s">
        <v>187</v>
      </c>
    </row>
    <row r="2317" spans="2:65" s="1" customFormat="1" ht="37.9" customHeight="1">
      <c r="B2317" s="32"/>
      <c r="C2317" s="137" t="s">
        <v>2444</v>
      </c>
      <c r="D2317" s="137" t="s">
        <v>189</v>
      </c>
      <c r="E2317" s="138" t="s">
        <v>2445</v>
      </c>
      <c r="F2317" s="139" t="s">
        <v>2446</v>
      </c>
      <c r="G2317" s="140" t="s">
        <v>245</v>
      </c>
      <c r="H2317" s="141">
        <v>2085.152</v>
      </c>
      <c r="I2317" s="142"/>
      <c r="J2317" s="143">
        <f>ROUND(I2317*H2317,2)</f>
        <v>0</v>
      </c>
      <c r="K2317" s="144"/>
      <c r="L2317" s="32"/>
      <c r="M2317" s="145" t="s">
        <v>1</v>
      </c>
      <c r="N2317" s="146" t="s">
        <v>39</v>
      </c>
      <c r="P2317" s="147">
        <f>O2317*H2317</f>
        <v>0</v>
      </c>
      <c r="Q2317" s="147">
        <v>0</v>
      </c>
      <c r="R2317" s="147">
        <f>Q2317*H2317</f>
        <v>0</v>
      </c>
      <c r="S2317" s="147">
        <v>0</v>
      </c>
      <c r="T2317" s="148">
        <f>S2317*H2317</f>
        <v>0</v>
      </c>
      <c r="AR2317" s="149" t="s">
        <v>287</v>
      </c>
      <c r="AT2317" s="149" t="s">
        <v>189</v>
      </c>
      <c r="AU2317" s="149" t="s">
        <v>84</v>
      </c>
      <c r="AY2317" s="17" t="s">
        <v>187</v>
      </c>
      <c r="BE2317" s="150">
        <f>IF(N2317="základní",J2317,0)</f>
        <v>0</v>
      </c>
      <c r="BF2317" s="150">
        <f>IF(N2317="snížená",J2317,0)</f>
        <v>0</v>
      </c>
      <c r="BG2317" s="150">
        <f>IF(N2317="zákl. přenesená",J2317,0)</f>
        <v>0</v>
      </c>
      <c r="BH2317" s="150">
        <f>IF(N2317="sníž. přenesená",J2317,0)</f>
        <v>0</v>
      </c>
      <c r="BI2317" s="150">
        <f>IF(N2317="nulová",J2317,0)</f>
        <v>0</v>
      </c>
      <c r="BJ2317" s="17" t="s">
        <v>84</v>
      </c>
      <c r="BK2317" s="150">
        <f>ROUND(I2317*H2317,2)</f>
        <v>0</v>
      </c>
      <c r="BL2317" s="17" t="s">
        <v>287</v>
      </c>
      <c r="BM2317" s="149" t="s">
        <v>3450</v>
      </c>
    </row>
    <row r="2318" spans="2:65" s="12" customFormat="1" ht="11.25">
      <c r="B2318" s="155"/>
      <c r="D2318" s="151" t="s">
        <v>197</v>
      </c>
      <c r="E2318" s="156" t="s">
        <v>1</v>
      </c>
      <c r="F2318" s="157" t="s">
        <v>207</v>
      </c>
      <c r="H2318" s="156" t="s">
        <v>1</v>
      </c>
      <c r="I2318" s="158"/>
      <c r="L2318" s="155"/>
      <c r="M2318" s="159"/>
      <c r="T2318" s="160"/>
      <c r="AT2318" s="156" t="s">
        <v>197</v>
      </c>
      <c r="AU2318" s="156" t="s">
        <v>84</v>
      </c>
      <c r="AV2318" s="12" t="s">
        <v>80</v>
      </c>
      <c r="AW2318" s="12" t="s">
        <v>30</v>
      </c>
      <c r="AX2318" s="12" t="s">
        <v>73</v>
      </c>
      <c r="AY2318" s="156" t="s">
        <v>187</v>
      </c>
    </row>
    <row r="2319" spans="2:65" s="13" customFormat="1" ht="11.25">
      <c r="B2319" s="161"/>
      <c r="D2319" s="151" t="s">
        <v>197</v>
      </c>
      <c r="E2319" s="162" t="s">
        <v>1</v>
      </c>
      <c r="F2319" s="163" t="s">
        <v>2448</v>
      </c>
      <c r="H2319" s="164">
        <v>1615.8320000000001</v>
      </c>
      <c r="I2319" s="165"/>
      <c r="L2319" s="161"/>
      <c r="M2319" s="166"/>
      <c r="T2319" s="167"/>
      <c r="AT2319" s="162" t="s">
        <v>197</v>
      </c>
      <c r="AU2319" s="162" t="s">
        <v>84</v>
      </c>
      <c r="AV2319" s="13" t="s">
        <v>84</v>
      </c>
      <c r="AW2319" s="13" t="s">
        <v>30</v>
      </c>
      <c r="AX2319" s="13" t="s">
        <v>73</v>
      </c>
      <c r="AY2319" s="162" t="s">
        <v>187</v>
      </c>
    </row>
    <row r="2320" spans="2:65" s="12" customFormat="1" ht="11.25">
      <c r="B2320" s="155"/>
      <c r="D2320" s="151" t="s">
        <v>197</v>
      </c>
      <c r="E2320" s="156" t="s">
        <v>1</v>
      </c>
      <c r="F2320" s="157" t="s">
        <v>2449</v>
      </c>
      <c r="H2320" s="156" t="s">
        <v>1</v>
      </c>
      <c r="I2320" s="158"/>
      <c r="L2320" s="155"/>
      <c r="M2320" s="159"/>
      <c r="T2320" s="160"/>
      <c r="AT2320" s="156" t="s">
        <v>197</v>
      </c>
      <c r="AU2320" s="156" t="s">
        <v>84</v>
      </c>
      <c r="AV2320" s="12" t="s">
        <v>80</v>
      </c>
      <c r="AW2320" s="12" t="s">
        <v>30</v>
      </c>
      <c r="AX2320" s="12" t="s">
        <v>73</v>
      </c>
      <c r="AY2320" s="156" t="s">
        <v>187</v>
      </c>
    </row>
    <row r="2321" spans="2:65" s="13" customFormat="1" ht="11.25">
      <c r="B2321" s="161"/>
      <c r="D2321" s="151" t="s">
        <v>197</v>
      </c>
      <c r="E2321" s="162" t="s">
        <v>1</v>
      </c>
      <c r="F2321" s="163" t="s">
        <v>2450</v>
      </c>
      <c r="H2321" s="164">
        <v>68.319999999999993</v>
      </c>
      <c r="I2321" s="165"/>
      <c r="L2321" s="161"/>
      <c r="M2321" s="166"/>
      <c r="T2321" s="167"/>
      <c r="AT2321" s="162" t="s">
        <v>197</v>
      </c>
      <c r="AU2321" s="162" t="s">
        <v>84</v>
      </c>
      <c r="AV2321" s="13" t="s">
        <v>84</v>
      </c>
      <c r="AW2321" s="13" t="s">
        <v>30</v>
      </c>
      <c r="AX2321" s="13" t="s">
        <v>73</v>
      </c>
      <c r="AY2321" s="162" t="s">
        <v>187</v>
      </c>
    </row>
    <row r="2322" spans="2:65" s="13" customFormat="1" ht="11.25">
      <c r="B2322" s="161"/>
      <c r="D2322" s="151" t="s">
        <v>197</v>
      </c>
      <c r="E2322" s="162" t="s">
        <v>1</v>
      </c>
      <c r="F2322" s="163" t="s">
        <v>2451</v>
      </c>
      <c r="H2322" s="164">
        <v>50.02</v>
      </c>
      <c r="I2322" s="165"/>
      <c r="L2322" s="161"/>
      <c r="M2322" s="166"/>
      <c r="T2322" s="167"/>
      <c r="AT2322" s="162" t="s">
        <v>197</v>
      </c>
      <c r="AU2322" s="162" t="s">
        <v>84</v>
      </c>
      <c r="AV2322" s="13" t="s">
        <v>84</v>
      </c>
      <c r="AW2322" s="13" t="s">
        <v>30</v>
      </c>
      <c r="AX2322" s="13" t="s">
        <v>73</v>
      </c>
      <c r="AY2322" s="162" t="s">
        <v>187</v>
      </c>
    </row>
    <row r="2323" spans="2:65" s="13" customFormat="1" ht="11.25">
      <c r="B2323" s="161"/>
      <c r="D2323" s="151" t="s">
        <v>197</v>
      </c>
      <c r="E2323" s="162" t="s">
        <v>1</v>
      </c>
      <c r="F2323" s="163" t="s">
        <v>2452</v>
      </c>
      <c r="H2323" s="164">
        <v>321.18</v>
      </c>
      <c r="I2323" s="165"/>
      <c r="L2323" s="161"/>
      <c r="M2323" s="166"/>
      <c r="T2323" s="167"/>
      <c r="AT2323" s="162" t="s">
        <v>197</v>
      </c>
      <c r="AU2323" s="162" t="s">
        <v>84</v>
      </c>
      <c r="AV2323" s="13" t="s">
        <v>84</v>
      </c>
      <c r="AW2323" s="13" t="s">
        <v>30</v>
      </c>
      <c r="AX2323" s="13" t="s">
        <v>73</v>
      </c>
      <c r="AY2323" s="162" t="s">
        <v>187</v>
      </c>
    </row>
    <row r="2324" spans="2:65" s="13" customFormat="1" ht="11.25">
      <c r="B2324" s="161"/>
      <c r="D2324" s="151" t="s">
        <v>197</v>
      </c>
      <c r="E2324" s="162" t="s">
        <v>1</v>
      </c>
      <c r="F2324" s="163" t="s">
        <v>2453</v>
      </c>
      <c r="H2324" s="164">
        <v>29.8</v>
      </c>
      <c r="I2324" s="165"/>
      <c r="L2324" s="161"/>
      <c r="M2324" s="166"/>
      <c r="T2324" s="167"/>
      <c r="AT2324" s="162" t="s">
        <v>197</v>
      </c>
      <c r="AU2324" s="162" t="s">
        <v>84</v>
      </c>
      <c r="AV2324" s="13" t="s">
        <v>84</v>
      </c>
      <c r="AW2324" s="13" t="s">
        <v>30</v>
      </c>
      <c r="AX2324" s="13" t="s">
        <v>73</v>
      </c>
      <c r="AY2324" s="162" t="s">
        <v>187</v>
      </c>
    </row>
    <row r="2325" spans="2:65" s="14" customFormat="1" ht="11.25">
      <c r="B2325" s="168"/>
      <c r="D2325" s="151" t="s">
        <v>197</v>
      </c>
      <c r="E2325" s="169" t="s">
        <v>1</v>
      </c>
      <c r="F2325" s="170" t="s">
        <v>202</v>
      </c>
      <c r="H2325" s="171">
        <v>2085.152</v>
      </c>
      <c r="I2325" s="172"/>
      <c r="L2325" s="168"/>
      <c r="M2325" s="173"/>
      <c r="T2325" s="174"/>
      <c r="AT2325" s="169" t="s">
        <v>197</v>
      </c>
      <c r="AU2325" s="169" t="s">
        <v>84</v>
      </c>
      <c r="AV2325" s="14" t="s">
        <v>193</v>
      </c>
      <c r="AW2325" s="14" t="s">
        <v>30</v>
      </c>
      <c r="AX2325" s="14" t="s">
        <v>80</v>
      </c>
      <c r="AY2325" s="169" t="s">
        <v>187</v>
      </c>
    </row>
    <row r="2326" spans="2:65" s="1" customFormat="1" ht="37.9" customHeight="1">
      <c r="B2326" s="32"/>
      <c r="C2326" s="137" t="s">
        <v>2454</v>
      </c>
      <c r="D2326" s="137" t="s">
        <v>189</v>
      </c>
      <c r="E2326" s="138" t="s">
        <v>2455</v>
      </c>
      <c r="F2326" s="139" t="s">
        <v>2456</v>
      </c>
      <c r="G2326" s="140" t="s">
        <v>245</v>
      </c>
      <c r="H2326" s="141">
        <v>169.1</v>
      </c>
      <c r="I2326" s="142"/>
      <c r="J2326" s="143">
        <f>ROUND(I2326*H2326,2)</f>
        <v>0</v>
      </c>
      <c r="K2326" s="144"/>
      <c r="L2326" s="32"/>
      <c r="M2326" s="145" t="s">
        <v>1</v>
      </c>
      <c r="N2326" s="146" t="s">
        <v>39</v>
      </c>
      <c r="P2326" s="147">
        <f>O2326*H2326</f>
        <v>0</v>
      </c>
      <c r="Q2326" s="147">
        <v>0</v>
      </c>
      <c r="R2326" s="147">
        <f>Q2326*H2326</f>
        <v>0</v>
      </c>
      <c r="S2326" s="147">
        <v>0</v>
      </c>
      <c r="T2326" s="148">
        <f>S2326*H2326</f>
        <v>0</v>
      </c>
      <c r="AR2326" s="149" t="s">
        <v>287</v>
      </c>
      <c r="AT2326" s="149" t="s">
        <v>189</v>
      </c>
      <c r="AU2326" s="149" t="s">
        <v>84</v>
      </c>
      <c r="AY2326" s="17" t="s">
        <v>187</v>
      </c>
      <c r="BE2326" s="150">
        <f>IF(N2326="základní",J2326,0)</f>
        <v>0</v>
      </c>
      <c r="BF2326" s="150">
        <f>IF(N2326="snížená",J2326,0)</f>
        <v>0</v>
      </c>
      <c r="BG2326" s="150">
        <f>IF(N2326="zákl. přenesená",J2326,0)</f>
        <v>0</v>
      </c>
      <c r="BH2326" s="150">
        <f>IF(N2326="sníž. přenesená",J2326,0)</f>
        <v>0</v>
      </c>
      <c r="BI2326" s="150">
        <f>IF(N2326="nulová",J2326,0)</f>
        <v>0</v>
      </c>
      <c r="BJ2326" s="17" t="s">
        <v>84</v>
      </c>
      <c r="BK2326" s="150">
        <f>ROUND(I2326*H2326,2)</f>
        <v>0</v>
      </c>
      <c r="BL2326" s="17" t="s">
        <v>287</v>
      </c>
      <c r="BM2326" s="149" t="s">
        <v>3451</v>
      </c>
    </row>
    <row r="2327" spans="2:65" s="11" customFormat="1" ht="25.9" customHeight="1">
      <c r="B2327" s="125"/>
      <c r="D2327" s="126" t="s">
        <v>72</v>
      </c>
      <c r="E2327" s="127" t="s">
        <v>2458</v>
      </c>
      <c r="F2327" s="127" t="s">
        <v>2459</v>
      </c>
      <c r="I2327" s="128"/>
      <c r="J2327" s="129">
        <f>BK2327</f>
        <v>0</v>
      </c>
      <c r="L2327" s="125"/>
      <c r="M2327" s="130"/>
      <c r="P2327" s="131">
        <f>P2328+P2329</f>
        <v>0</v>
      </c>
      <c r="R2327" s="131">
        <f>R2328+R2329</f>
        <v>0</v>
      </c>
      <c r="T2327" s="132">
        <f>T2328+T2329</f>
        <v>0</v>
      </c>
      <c r="AR2327" s="126" t="s">
        <v>193</v>
      </c>
      <c r="AT2327" s="133" t="s">
        <v>72</v>
      </c>
      <c r="AU2327" s="133" t="s">
        <v>73</v>
      </c>
      <c r="AY2327" s="126" t="s">
        <v>187</v>
      </c>
      <c r="BK2327" s="134">
        <f>BK2328+BK2329</f>
        <v>0</v>
      </c>
    </row>
    <row r="2328" spans="2:65" s="1" customFormat="1" ht="37.9" customHeight="1">
      <c r="B2328" s="32"/>
      <c r="C2328" s="137" t="s">
        <v>2460</v>
      </c>
      <c r="D2328" s="137" t="s">
        <v>189</v>
      </c>
      <c r="E2328" s="138" t="s">
        <v>2461</v>
      </c>
      <c r="F2328" s="139" t="s">
        <v>2462</v>
      </c>
      <c r="G2328" s="140" t="s">
        <v>2463</v>
      </c>
      <c r="H2328" s="141">
        <v>100</v>
      </c>
      <c r="I2328" s="142"/>
      <c r="J2328" s="143">
        <f>ROUND(I2328*H2328,2)</f>
        <v>0</v>
      </c>
      <c r="K2328" s="144"/>
      <c r="L2328" s="32"/>
      <c r="M2328" s="145" t="s">
        <v>1</v>
      </c>
      <c r="N2328" s="146" t="s">
        <v>39</v>
      </c>
      <c r="P2328" s="147">
        <f>O2328*H2328</f>
        <v>0</v>
      </c>
      <c r="Q2328" s="147">
        <v>0</v>
      </c>
      <c r="R2328" s="147">
        <f>Q2328*H2328</f>
        <v>0</v>
      </c>
      <c r="S2328" s="147">
        <v>0</v>
      </c>
      <c r="T2328" s="148">
        <f>S2328*H2328</f>
        <v>0</v>
      </c>
      <c r="AR2328" s="149" t="s">
        <v>2464</v>
      </c>
      <c r="AT2328" s="149" t="s">
        <v>189</v>
      </c>
      <c r="AU2328" s="149" t="s">
        <v>80</v>
      </c>
      <c r="AY2328" s="17" t="s">
        <v>187</v>
      </c>
      <c r="BE2328" s="150">
        <f>IF(N2328="základní",J2328,0)</f>
        <v>0</v>
      </c>
      <c r="BF2328" s="150">
        <f>IF(N2328="snížená",J2328,0)</f>
        <v>0</v>
      </c>
      <c r="BG2328" s="150">
        <f>IF(N2328="zákl. přenesená",J2328,0)</f>
        <v>0</v>
      </c>
      <c r="BH2328" s="150">
        <f>IF(N2328="sníž. přenesená",J2328,0)</f>
        <v>0</v>
      </c>
      <c r="BI2328" s="150">
        <f>IF(N2328="nulová",J2328,0)</f>
        <v>0</v>
      </c>
      <c r="BJ2328" s="17" t="s">
        <v>84</v>
      </c>
      <c r="BK2328" s="150">
        <f>ROUND(I2328*H2328,2)</f>
        <v>0</v>
      </c>
      <c r="BL2328" s="17" t="s">
        <v>2464</v>
      </c>
      <c r="BM2328" s="149" t="s">
        <v>3452</v>
      </c>
    </row>
    <row r="2329" spans="2:65" s="11" customFormat="1" ht="22.9" customHeight="1">
      <c r="B2329" s="125"/>
      <c r="D2329" s="126" t="s">
        <v>72</v>
      </c>
      <c r="E2329" s="135" t="s">
        <v>2458</v>
      </c>
      <c r="F2329" s="135" t="s">
        <v>2459</v>
      </c>
      <c r="I2329" s="128"/>
      <c r="J2329" s="136">
        <f>BK2329</f>
        <v>0</v>
      </c>
      <c r="L2329" s="125"/>
      <c r="M2329" s="130"/>
      <c r="P2329" s="131">
        <f>P2330</f>
        <v>0</v>
      </c>
      <c r="R2329" s="131">
        <f>R2330</f>
        <v>0</v>
      </c>
      <c r="T2329" s="132">
        <f>T2330</f>
        <v>0</v>
      </c>
      <c r="AR2329" s="126" t="s">
        <v>193</v>
      </c>
      <c r="AT2329" s="133" t="s">
        <v>72</v>
      </c>
      <c r="AU2329" s="133" t="s">
        <v>80</v>
      </c>
      <c r="AY2329" s="126" t="s">
        <v>187</v>
      </c>
      <c r="BK2329" s="134">
        <f>BK2330</f>
        <v>0</v>
      </c>
    </row>
    <row r="2330" spans="2:65" s="1" customFormat="1" ht="16.5" customHeight="1">
      <c r="B2330" s="32"/>
      <c r="C2330" s="137" t="s">
        <v>2466</v>
      </c>
      <c r="D2330" s="137" t="s">
        <v>189</v>
      </c>
      <c r="E2330" s="138" t="s">
        <v>2467</v>
      </c>
      <c r="F2330" s="139" t="s">
        <v>2468</v>
      </c>
      <c r="G2330" s="140" t="s">
        <v>2463</v>
      </c>
      <c r="H2330" s="141">
        <v>10</v>
      </c>
      <c r="I2330" s="142"/>
      <c r="J2330" s="143">
        <f>ROUND(I2330*H2330,2)</f>
        <v>0</v>
      </c>
      <c r="K2330" s="144"/>
      <c r="L2330" s="32"/>
      <c r="M2330" s="193" t="s">
        <v>1</v>
      </c>
      <c r="N2330" s="194" t="s">
        <v>39</v>
      </c>
      <c r="O2330" s="195"/>
      <c r="P2330" s="196">
        <f>O2330*H2330</f>
        <v>0</v>
      </c>
      <c r="Q2330" s="196">
        <v>0</v>
      </c>
      <c r="R2330" s="196">
        <f>Q2330*H2330</f>
        <v>0</v>
      </c>
      <c r="S2330" s="196">
        <v>0</v>
      </c>
      <c r="T2330" s="197">
        <f>S2330*H2330</f>
        <v>0</v>
      </c>
      <c r="AR2330" s="149" t="s">
        <v>2464</v>
      </c>
      <c r="AT2330" s="149" t="s">
        <v>189</v>
      </c>
      <c r="AU2330" s="149" t="s">
        <v>84</v>
      </c>
      <c r="AY2330" s="17" t="s">
        <v>187</v>
      </c>
      <c r="BE2330" s="150">
        <f>IF(N2330="základní",J2330,0)</f>
        <v>0</v>
      </c>
      <c r="BF2330" s="150">
        <f>IF(N2330="snížená",J2330,0)</f>
        <v>0</v>
      </c>
      <c r="BG2330" s="150">
        <f>IF(N2330="zákl. přenesená",J2330,0)</f>
        <v>0</v>
      </c>
      <c r="BH2330" s="150">
        <f>IF(N2330="sníž. přenesená",J2330,0)</f>
        <v>0</v>
      </c>
      <c r="BI2330" s="150">
        <f>IF(N2330="nulová",J2330,0)</f>
        <v>0</v>
      </c>
      <c r="BJ2330" s="17" t="s">
        <v>84</v>
      </c>
      <c r="BK2330" s="150">
        <f>ROUND(I2330*H2330,2)</f>
        <v>0</v>
      </c>
      <c r="BL2330" s="17" t="s">
        <v>2464</v>
      </c>
      <c r="BM2330" s="149" t="s">
        <v>3453</v>
      </c>
    </row>
    <row r="2331" spans="2:65" s="1" customFormat="1" ht="6.95" customHeight="1">
      <c r="B2331" s="44"/>
      <c r="C2331" s="45"/>
      <c r="D2331" s="45"/>
      <c r="E2331" s="45"/>
      <c r="F2331" s="45"/>
      <c r="G2331" s="45"/>
      <c r="H2331" s="45"/>
      <c r="I2331" s="45"/>
      <c r="J2331" s="45"/>
      <c r="K2331" s="45"/>
      <c r="L2331" s="32"/>
    </row>
  </sheetData>
  <sheetProtection algorithmName="SHA-512" hashValue="AfQTt9g3fnMkLq7edw4vvlwNPrq8YQo1EGIY9huR0PvMyvRhOkua1GjDbR2q8FLgzxLJsxfdS7W7lWPMWVbIAQ==" saltValue="/O9YDCnvW21bW492AQvHsxIx7kmUBi5TRLkJp1Mxa7WShmsPB7BkFUTCSTv1fa5eLioGYXkmySCGor7lpclaKw==" spinCount="100000" sheet="1" objects="1" scenarios="1" formatColumns="0" formatRows="0" autoFilter="0"/>
  <autoFilter ref="C146:K2330" xr:uid="{00000000-0009-0000-0000-000005000000}"/>
  <mergeCells count="9">
    <mergeCell ref="E87:H87"/>
    <mergeCell ref="E137:H137"/>
    <mergeCell ref="E139:H13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241"/>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100</v>
      </c>
    </row>
    <row r="3" spans="2:46" ht="6.95" customHeight="1">
      <c r="B3" s="18"/>
      <c r="C3" s="19"/>
      <c r="D3" s="19"/>
      <c r="E3" s="19"/>
      <c r="F3" s="19"/>
      <c r="G3" s="19"/>
      <c r="H3" s="19"/>
      <c r="I3" s="19"/>
      <c r="J3" s="19"/>
      <c r="K3" s="19"/>
      <c r="L3" s="20"/>
      <c r="AT3" s="17" t="s">
        <v>84</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ht="12" customHeight="1">
      <c r="B8" s="20"/>
      <c r="D8" s="27" t="s">
        <v>134</v>
      </c>
      <c r="L8" s="20"/>
    </row>
    <row r="9" spans="2:46" s="1" customFormat="1" ht="16.5" customHeight="1">
      <c r="B9" s="32"/>
      <c r="E9" s="243" t="s">
        <v>3049</v>
      </c>
      <c r="F9" s="245"/>
      <c r="G9" s="245"/>
      <c r="H9" s="245"/>
      <c r="L9" s="32"/>
    </row>
    <row r="10" spans="2:46" s="1" customFormat="1" ht="12" customHeight="1">
      <c r="B10" s="32"/>
      <c r="D10" s="27" t="s">
        <v>2470</v>
      </c>
      <c r="L10" s="32"/>
    </row>
    <row r="11" spans="2:46" s="1" customFormat="1" ht="16.5" customHeight="1">
      <c r="B11" s="32"/>
      <c r="E11" s="206" t="s">
        <v>3454</v>
      </c>
      <c r="F11" s="245"/>
      <c r="G11" s="245"/>
      <c r="H11" s="245"/>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11. 8. 2025</v>
      </c>
      <c r="L14" s="32"/>
    </row>
    <row r="15" spans="2:46" s="1" customFormat="1" ht="10.9" customHeight="1">
      <c r="B15" s="32"/>
      <c r="L15" s="32"/>
    </row>
    <row r="16" spans="2:46" s="1" customFormat="1" ht="12" customHeight="1">
      <c r="B16" s="32"/>
      <c r="D16" s="27" t="s">
        <v>24</v>
      </c>
      <c r="I16" s="27" t="s">
        <v>25</v>
      </c>
      <c r="J16" s="25" t="str">
        <f>IF('Rekapitulace stavby'!AN10="","",'Rekapitulace stavby'!AN10)</f>
        <v/>
      </c>
      <c r="L16" s="32"/>
    </row>
    <row r="17" spans="2:12" s="1" customFormat="1" ht="18" customHeight="1">
      <c r="B17" s="32"/>
      <c r="E17" s="25" t="str">
        <f>IF('Rekapitulace stavby'!E11="","",'Rekapitulace stavby'!E11)</f>
        <v xml:space="preserve"> </v>
      </c>
      <c r="I17" s="27" t="s">
        <v>26</v>
      </c>
      <c r="J17" s="25" t="str">
        <f>IF('Rekapitulace stavby'!AN11="","",'Rekapitulace stavby'!AN11)</f>
        <v/>
      </c>
      <c r="L17" s="32"/>
    </row>
    <row r="18" spans="2:12" s="1" customFormat="1" ht="6.95" customHeight="1">
      <c r="B18" s="32"/>
      <c r="L18" s="32"/>
    </row>
    <row r="19" spans="2:12" s="1" customFormat="1" ht="12" customHeight="1">
      <c r="B19" s="32"/>
      <c r="D19" s="27" t="s">
        <v>27</v>
      </c>
      <c r="I19" s="27" t="s">
        <v>25</v>
      </c>
      <c r="J19" s="28" t="str">
        <f>'Rekapitulace stavby'!AN13</f>
        <v>Vyplň údaj</v>
      </c>
      <c r="L19" s="32"/>
    </row>
    <row r="20" spans="2:12" s="1" customFormat="1" ht="18" customHeight="1">
      <c r="B20" s="32"/>
      <c r="E20" s="246" t="str">
        <f>'Rekapitulace stavby'!E14</f>
        <v>Vyplň údaj</v>
      </c>
      <c r="F20" s="211"/>
      <c r="G20" s="211"/>
      <c r="H20" s="211"/>
      <c r="I20" s="27" t="s">
        <v>26</v>
      </c>
      <c r="J20" s="28" t="str">
        <f>'Rekapitulace stavby'!AN14</f>
        <v>Vyplň údaj</v>
      </c>
      <c r="L20" s="32"/>
    </row>
    <row r="21" spans="2:12" s="1" customFormat="1" ht="6.95" customHeight="1">
      <c r="B21" s="32"/>
      <c r="L21" s="32"/>
    </row>
    <row r="22" spans="2:12" s="1" customFormat="1" ht="12" customHeight="1">
      <c r="B22" s="32"/>
      <c r="D22" s="27" t="s">
        <v>29</v>
      </c>
      <c r="I22" s="27" t="s">
        <v>25</v>
      </c>
      <c r="J22" s="25" t="str">
        <f>IF('Rekapitulace stavby'!AN16="","",'Rekapitulace stavby'!AN16)</f>
        <v/>
      </c>
      <c r="L22" s="32"/>
    </row>
    <row r="23" spans="2:12" s="1" customFormat="1" ht="18" customHeight="1">
      <c r="B23" s="32"/>
      <c r="E23" s="25" t="str">
        <f>IF('Rekapitulace stavby'!E17="","",'Rekapitulace stavby'!E17)</f>
        <v xml:space="preserve"> </v>
      </c>
      <c r="I23" s="27" t="s">
        <v>26</v>
      </c>
      <c r="J23" s="25" t="str">
        <f>IF('Rekapitulace stavby'!AN17="","",'Rekapitulace stavby'!AN17)</f>
        <v/>
      </c>
      <c r="L23" s="32"/>
    </row>
    <row r="24" spans="2:12" s="1" customFormat="1" ht="6.95" customHeight="1">
      <c r="B24" s="32"/>
      <c r="L24" s="32"/>
    </row>
    <row r="25" spans="2:12" s="1" customFormat="1" ht="12" customHeight="1">
      <c r="B25" s="32"/>
      <c r="D25" s="27" t="s">
        <v>31</v>
      </c>
      <c r="I25" s="27" t="s">
        <v>25</v>
      </c>
      <c r="J25" s="25" t="str">
        <f>IF('Rekapitulace stavby'!AN19="","",'Rekapitulace stavby'!AN19)</f>
        <v/>
      </c>
      <c r="L25" s="32"/>
    </row>
    <row r="26" spans="2:12" s="1" customFormat="1" ht="18" customHeight="1">
      <c r="B26" s="32"/>
      <c r="E26" s="25" t="str">
        <f>IF('Rekapitulace stavby'!E20="","",'Rekapitulace stavby'!E20)</f>
        <v xml:space="preserve"> </v>
      </c>
      <c r="I26" s="27" t="s">
        <v>26</v>
      </c>
      <c r="J26" s="25" t="str">
        <f>IF('Rekapitulace stavby'!AN20="","",'Rekapitulace stavby'!AN20)</f>
        <v/>
      </c>
      <c r="L26" s="32"/>
    </row>
    <row r="27" spans="2:12" s="1" customFormat="1" ht="6.95" customHeight="1">
      <c r="B27" s="32"/>
      <c r="L27" s="32"/>
    </row>
    <row r="28" spans="2:12" s="1" customFormat="1" ht="12" customHeight="1">
      <c r="B28" s="32"/>
      <c r="D28" s="27" t="s">
        <v>32</v>
      </c>
      <c r="L28" s="32"/>
    </row>
    <row r="29" spans="2:12" s="7" customFormat="1" ht="16.5" customHeight="1">
      <c r="B29" s="94"/>
      <c r="E29" s="216" t="s">
        <v>1</v>
      </c>
      <c r="F29" s="216"/>
      <c r="G29" s="216"/>
      <c r="H29" s="216"/>
      <c r="L29" s="94"/>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5" t="s">
        <v>33</v>
      </c>
      <c r="J32" s="66">
        <f>ROUND(J128, 2)</f>
        <v>0</v>
      </c>
      <c r="L32" s="32"/>
    </row>
    <row r="33" spans="2:12" s="1" customFormat="1" ht="6.95" customHeight="1">
      <c r="B33" s="32"/>
      <c r="D33" s="53"/>
      <c r="E33" s="53"/>
      <c r="F33" s="53"/>
      <c r="G33" s="53"/>
      <c r="H33" s="53"/>
      <c r="I33" s="53"/>
      <c r="J33" s="53"/>
      <c r="K33" s="53"/>
      <c r="L33" s="32"/>
    </row>
    <row r="34" spans="2:12" s="1" customFormat="1" ht="14.45" customHeight="1">
      <c r="B34" s="32"/>
      <c r="F34" s="35" t="s">
        <v>35</v>
      </c>
      <c r="I34" s="35" t="s">
        <v>34</v>
      </c>
      <c r="J34" s="35" t="s">
        <v>36</v>
      </c>
      <c r="L34" s="32"/>
    </row>
    <row r="35" spans="2:12" s="1" customFormat="1" ht="14.45" customHeight="1">
      <c r="B35" s="32"/>
      <c r="D35" s="55" t="s">
        <v>37</v>
      </c>
      <c r="E35" s="27" t="s">
        <v>38</v>
      </c>
      <c r="F35" s="86">
        <f>ROUND((SUM(BE128:BE240)),  2)</f>
        <v>0</v>
      </c>
      <c r="I35" s="96">
        <v>0.21</v>
      </c>
      <c r="J35" s="86">
        <f>ROUND(((SUM(BE128:BE240))*I35),  2)</f>
        <v>0</v>
      </c>
      <c r="L35" s="32"/>
    </row>
    <row r="36" spans="2:12" s="1" customFormat="1" ht="14.45" customHeight="1">
      <c r="B36" s="32"/>
      <c r="E36" s="27" t="s">
        <v>39</v>
      </c>
      <c r="F36" s="86">
        <f>ROUND((SUM(BF128:BF240)),  2)</f>
        <v>0</v>
      </c>
      <c r="I36" s="96">
        <v>0.12</v>
      </c>
      <c r="J36" s="86">
        <f>ROUND(((SUM(BF128:BF240))*I36),  2)</f>
        <v>0</v>
      </c>
      <c r="L36" s="32"/>
    </row>
    <row r="37" spans="2:12" s="1" customFormat="1" ht="14.45" hidden="1" customHeight="1">
      <c r="B37" s="32"/>
      <c r="E37" s="27" t="s">
        <v>40</v>
      </c>
      <c r="F37" s="86">
        <f>ROUND((SUM(BG128:BG240)),  2)</f>
        <v>0</v>
      </c>
      <c r="I37" s="96">
        <v>0.21</v>
      </c>
      <c r="J37" s="86">
        <f>0</f>
        <v>0</v>
      </c>
      <c r="L37" s="32"/>
    </row>
    <row r="38" spans="2:12" s="1" customFormat="1" ht="14.45" hidden="1" customHeight="1">
      <c r="B38" s="32"/>
      <c r="E38" s="27" t="s">
        <v>41</v>
      </c>
      <c r="F38" s="86">
        <f>ROUND((SUM(BH128:BH240)),  2)</f>
        <v>0</v>
      </c>
      <c r="I38" s="96">
        <v>0.12</v>
      </c>
      <c r="J38" s="86">
        <f>0</f>
        <v>0</v>
      </c>
      <c r="L38" s="32"/>
    </row>
    <row r="39" spans="2:12" s="1" customFormat="1" ht="14.45" hidden="1" customHeight="1">
      <c r="B39" s="32"/>
      <c r="E39" s="27" t="s">
        <v>42</v>
      </c>
      <c r="F39" s="86">
        <f>ROUND((SUM(BI128:BI240)),  2)</f>
        <v>0</v>
      </c>
      <c r="I39" s="96">
        <v>0</v>
      </c>
      <c r="J39" s="86">
        <f>0</f>
        <v>0</v>
      </c>
      <c r="L39" s="32"/>
    </row>
    <row r="40" spans="2:12" s="1" customFormat="1" ht="6.95" customHeight="1">
      <c r="B40" s="32"/>
      <c r="L40" s="32"/>
    </row>
    <row r="41" spans="2:12" s="1" customFormat="1" ht="25.35" customHeight="1">
      <c r="B41" s="32"/>
      <c r="C41" s="97"/>
      <c r="D41" s="98" t="s">
        <v>43</v>
      </c>
      <c r="E41" s="57"/>
      <c r="F41" s="57"/>
      <c r="G41" s="99" t="s">
        <v>44</v>
      </c>
      <c r="H41" s="100" t="s">
        <v>45</v>
      </c>
      <c r="I41" s="57"/>
      <c r="J41" s="101">
        <f>SUM(J32:J39)</f>
        <v>0</v>
      </c>
      <c r="K41" s="102"/>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136</v>
      </c>
      <c r="L82" s="32"/>
    </row>
    <row r="83" spans="2:12" s="1" customFormat="1" ht="6.95" customHeight="1">
      <c r="B83" s="32"/>
      <c r="L83" s="32"/>
    </row>
    <row r="84" spans="2:12" s="1" customFormat="1" ht="12" customHeight="1">
      <c r="B84" s="32"/>
      <c r="C84" s="27" t="s">
        <v>16</v>
      </c>
      <c r="L84" s="32"/>
    </row>
    <row r="85" spans="2:12" s="1" customFormat="1" ht="16.5" customHeight="1">
      <c r="B85" s="32"/>
      <c r="E85" s="243" t="str">
        <f>E7</f>
        <v>I-20002 - Modernizace bytových domů ul. Šenovská 65,67 a 69</v>
      </c>
      <c r="F85" s="244"/>
      <c r="G85" s="244"/>
      <c r="H85" s="244"/>
      <c r="L85" s="32"/>
    </row>
    <row r="86" spans="2:12" ht="12" customHeight="1">
      <c r="B86" s="20"/>
      <c r="C86" s="27" t="s">
        <v>134</v>
      </c>
      <c r="L86" s="20"/>
    </row>
    <row r="87" spans="2:12" s="1" customFormat="1" ht="16.5" customHeight="1">
      <c r="B87" s="32"/>
      <c r="E87" s="243" t="s">
        <v>3049</v>
      </c>
      <c r="F87" s="245"/>
      <c r="G87" s="245"/>
      <c r="H87" s="245"/>
      <c r="L87" s="32"/>
    </row>
    <row r="88" spans="2:12" s="1" customFormat="1" ht="12" customHeight="1">
      <c r="B88" s="32"/>
      <c r="C88" s="27" t="s">
        <v>2470</v>
      </c>
      <c r="L88" s="32"/>
    </row>
    <row r="89" spans="2:12" s="1" customFormat="1" ht="16.5" customHeight="1">
      <c r="B89" s="32"/>
      <c r="E89" s="206" t="str">
        <f>E11</f>
        <v>67 - 01.4.1 - ÚT - č.p. 67</v>
      </c>
      <c r="F89" s="245"/>
      <c r="G89" s="245"/>
      <c r="H89" s="245"/>
      <c r="L89" s="32"/>
    </row>
    <row r="90" spans="2:12" s="1" customFormat="1" ht="6.95" customHeight="1">
      <c r="B90" s="32"/>
      <c r="L90" s="32"/>
    </row>
    <row r="91" spans="2:12" s="1" customFormat="1" ht="12" customHeight="1">
      <c r="B91" s="32"/>
      <c r="C91" s="27" t="s">
        <v>20</v>
      </c>
      <c r="F91" s="25" t="str">
        <f>F14</f>
        <v xml:space="preserve"> </v>
      </c>
      <c r="I91" s="27" t="s">
        <v>22</v>
      </c>
      <c r="J91" s="52" t="str">
        <f>IF(J14="","",J14)</f>
        <v>11. 8. 2025</v>
      </c>
      <c r="L91" s="32"/>
    </row>
    <row r="92" spans="2:12" s="1" customFormat="1" ht="6.95" customHeight="1">
      <c r="B92" s="32"/>
      <c r="L92" s="32"/>
    </row>
    <row r="93" spans="2:12" s="1" customFormat="1" ht="15.2" customHeight="1">
      <c r="B93" s="32"/>
      <c r="C93" s="27" t="s">
        <v>24</v>
      </c>
      <c r="F93" s="25" t="str">
        <f>E17</f>
        <v xml:space="preserve"> </v>
      </c>
      <c r="I93" s="27" t="s">
        <v>29</v>
      </c>
      <c r="J93" s="30" t="str">
        <f>E23</f>
        <v xml:space="preserve"> </v>
      </c>
      <c r="L93" s="32"/>
    </row>
    <row r="94" spans="2:12" s="1" customFormat="1" ht="15.2" customHeight="1">
      <c r="B94" s="32"/>
      <c r="C94" s="27" t="s">
        <v>27</v>
      </c>
      <c r="F94" s="25" t="str">
        <f>IF(E20="","",E20)</f>
        <v>Vyplň údaj</v>
      </c>
      <c r="I94" s="27" t="s">
        <v>31</v>
      </c>
      <c r="J94" s="30" t="str">
        <f>E26</f>
        <v xml:space="preserve"> </v>
      </c>
      <c r="L94" s="32"/>
    </row>
    <row r="95" spans="2:12" s="1" customFormat="1" ht="10.35" customHeight="1">
      <c r="B95" s="32"/>
      <c r="L95" s="32"/>
    </row>
    <row r="96" spans="2:12" s="1" customFormat="1" ht="29.25" customHeight="1">
      <c r="B96" s="32"/>
      <c r="C96" s="105" t="s">
        <v>137</v>
      </c>
      <c r="D96" s="97"/>
      <c r="E96" s="97"/>
      <c r="F96" s="97"/>
      <c r="G96" s="97"/>
      <c r="H96" s="97"/>
      <c r="I96" s="97"/>
      <c r="J96" s="106" t="s">
        <v>138</v>
      </c>
      <c r="K96" s="97"/>
      <c r="L96" s="32"/>
    </row>
    <row r="97" spans="2:47" s="1" customFormat="1" ht="10.35" customHeight="1">
      <c r="B97" s="32"/>
      <c r="L97" s="32"/>
    </row>
    <row r="98" spans="2:47" s="1" customFormat="1" ht="22.9" customHeight="1">
      <c r="B98" s="32"/>
      <c r="C98" s="107" t="s">
        <v>139</v>
      </c>
      <c r="J98" s="66">
        <f>J128</f>
        <v>0</v>
      </c>
      <c r="L98" s="32"/>
      <c r="AU98" s="17" t="s">
        <v>140</v>
      </c>
    </row>
    <row r="99" spans="2:47" s="8" customFormat="1" ht="24.95" customHeight="1">
      <c r="B99" s="108"/>
      <c r="D99" s="109" t="s">
        <v>2472</v>
      </c>
      <c r="E99" s="110"/>
      <c r="F99" s="110"/>
      <c r="G99" s="110"/>
      <c r="H99" s="110"/>
      <c r="I99" s="110"/>
      <c r="J99" s="111">
        <f>J129</f>
        <v>0</v>
      </c>
      <c r="L99" s="108"/>
    </row>
    <row r="100" spans="2:47" s="8" customFormat="1" ht="24.95" customHeight="1">
      <c r="B100" s="108"/>
      <c r="D100" s="109" t="s">
        <v>2473</v>
      </c>
      <c r="E100" s="110"/>
      <c r="F100" s="110"/>
      <c r="G100" s="110"/>
      <c r="H100" s="110"/>
      <c r="I100" s="110"/>
      <c r="J100" s="111">
        <f>J134</f>
        <v>0</v>
      </c>
      <c r="L100" s="108"/>
    </row>
    <row r="101" spans="2:47" s="8" customFormat="1" ht="24.95" customHeight="1">
      <c r="B101" s="108"/>
      <c r="D101" s="109" t="s">
        <v>2474</v>
      </c>
      <c r="E101" s="110"/>
      <c r="F101" s="110"/>
      <c r="G101" s="110"/>
      <c r="H101" s="110"/>
      <c r="I101" s="110"/>
      <c r="J101" s="111">
        <f>J145</f>
        <v>0</v>
      </c>
      <c r="L101" s="108"/>
    </row>
    <row r="102" spans="2:47" s="8" customFormat="1" ht="24.95" customHeight="1">
      <c r="B102" s="108"/>
      <c r="D102" s="109" t="s">
        <v>2475</v>
      </c>
      <c r="E102" s="110"/>
      <c r="F102" s="110"/>
      <c r="G102" s="110"/>
      <c r="H102" s="110"/>
      <c r="I102" s="110"/>
      <c r="J102" s="111">
        <f>J161</f>
        <v>0</v>
      </c>
      <c r="L102" s="108"/>
    </row>
    <row r="103" spans="2:47" s="8" customFormat="1" ht="24.95" customHeight="1">
      <c r="B103" s="108"/>
      <c r="D103" s="109" t="s">
        <v>2476</v>
      </c>
      <c r="E103" s="110"/>
      <c r="F103" s="110"/>
      <c r="G103" s="110"/>
      <c r="H103" s="110"/>
      <c r="I103" s="110"/>
      <c r="J103" s="111">
        <f>J171</f>
        <v>0</v>
      </c>
      <c r="L103" s="108"/>
    </row>
    <row r="104" spans="2:47" s="8" customFormat="1" ht="24.95" customHeight="1">
      <c r="B104" s="108"/>
      <c r="D104" s="109" t="s">
        <v>2477</v>
      </c>
      <c r="E104" s="110"/>
      <c r="F104" s="110"/>
      <c r="G104" s="110"/>
      <c r="H104" s="110"/>
      <c r="I104" s="110"/>
      <c r="J104" s="111">
        <f>J186</f>
        <v>0</v>
      </c>
      <c r="L104" s="108"/>
    </row>
    <row r="105" spans="2:47" s="8" customFormat="1" ht="24.95" customHeight="1">
      <c r="B105" s="108"/>
      <c r="D105" s="109" t="s">
        <v>2478</v>
      </c>
      <c r="E105" s="110"/>
      <c r="F105" s="110"/>
      <c r="G105" s="110"/>
      <c r="H105" s="110"/>
      <c r="I105" s="110"/>
      <c r="J105" s="111">
        <f>J223</f>
        <v>0</v>
      </c>
      <c r="L105" s="108"/>
    </row>
    <row r="106" spans="2:47" s="8" customFormat="1" ht="24.95" customHeight="1">
      <c r="B106" s="108"/>
      <c r="D106" s="109" t="s">
        <v>2479</v>
      </c>
      <c r="E106" s="110"/>
      <c r="F106" s="110"/>
      <c r="G106" s="110"/>
      <c r="H106" s="110"/>
      <c r="I106" s="110"/>
      <c r="J106" s="111">
        <f>J238</f>
        <v>0</v>
      </c>
      <c r="L106" s="108"/>
    </row>
    <row r="107" spans="2:47" s="1" customFormat="1" ht="21.75" customHeight="1">
      <c r="B107" s="32"/>
      <c r="L107" s="32"/>
    </row>
    <row r="108" spans="2:47" s="1" customFormat="1" ht="6.95" customHeight="1">
      <c r="B108" s="44"/>
      <c r="C108" s="45"/>
      <c r="D108" s="45"/>
      <c r="E108" s="45"/>
      <c r="F108" s="45"/>
      <c r="G108" s="45"/>
      <c r="H108" s="45"/>
      <c r="I108" s="45"/>
      <c r="J108" s="45"/>
      <c r="K108" s="45"/>
      <c r="L108" s="32"/>
    </row>
    <row r="112" spans="2:47" s="1" customFormat="1" ht="6.95" customHeight="1">
      <c r="B112" s="46"/>
      <c r="C112" s="47"/>
      <c r="D112" s="47"/>
      <c r="E112" s="47"/>
      <c r="F112" s="47"/>
      <c r="G112" s="47"/>
      <c r="H112" s="47"/>
      <c r="I112" s="47"/>
      <c r="J112" s="47"/>
      <c r="K112" s="47"/>
      <c r="L112" s="32"/>
    </row>
    <row r="113" spans="2:63" s="1" customFormat="1" ht="24.95" customHeight="1">
      <c r="B113" s="32"/>
      <c r="C113" s="21" t="s">
        <v>172</v>
      </c>
      <c r="L113" s="32"/>
    </row>
    <row r="114" spans="2:63" s="1" customFormat="1" ht="6.95" customHeight="1">
      <c r="B114" s="32"/>
      <c r="L114" s="32"/>
    </row>
    <row r="115" spans="2:63" s="1" customFormat="1" ht="12" customHeight="1">
      <c r="B115" s="32"/>
      <c r="C115" s="27" t="s">
        <v>16</v>
      </c>
      <c r="L115" s="32"/>
    </row>
    <row r="116" spans="2:63" s="1" customFormat="1" ht="16.5" customHeight="1">
      <c r="B116" s="32"/>
      <c r="E116" s="243" t="str">
        <f>E7</f>
        <v>I-20002 - Modernizace bytových domů ul. Šenovská 65,67 a 69</v>
      </c>
      <c r="F116" s="244"/>
      <c r="G116" s="244"/>
      <c r="H116" s="244"/>
      <c r="L116" s="32"/>
    </row>
    <row r="117" spans="2:63" ht="12" customHeight="1">
      <c r="B117" s="20"/>
      <c r="C117" s="27" t="s">
        <v>134</v>
      </c>
      <c r="L117" s="20"/>
    </row>
    <row r="118" spans="2:63" s="1" customFormat="1" ht="16.5" customHeight="1">
      <c r="B118" s="32"/>
      <c r="E118" s="243" t="s">
        <v>3049</v>
      </c>
      <c r="F118" s="245"/>
      <c r="G118" s="245"/>
      <c r="H118" s="245"/>
      <c r="L118" s="32"/>
    </row>
    <row r="119" spans="2:63" s="1" customFormat="1" ht="12" customHeight="1">
      <c r="B119" s="32"/>
      <c r="C119" s="27" t="s">
        <v>2470</v>
      </c>
      <c r="L119" s="32"/>
    </row>
    <row r="120" spans="2:63" s="1" customFormat="1" ht="16.5" customHeight="1">
      <c r="B120" s="32"/>
      <c r="E120" s="206" t="str">
        <f>E11</f>
        <v>67 - 01.4.1 - ÚT - č.p. 67</v>
      </c>
      <c r="F120" s="245"/>
      <c r="G120" s="245"/>
      <c r="H120" s="245"/>
      <c r="L120" s="32"/>
    </row>
    <row r="121" spans="2:63" s="1" customFormat="1" ht="6.95" customHeight="1">
      <c r="B121" s="32"/>
      <c r="L121" s="32"/>
    </row>
    <row r="122" spans="2:63" s="1" customFormat="1" ht="12" customHeight="1">
      <c r="B122" s="32"/>
      <c r="C122" s="27" t="s">
        <v>20</v>
      </c>
      <c r="F122" s="25" t="str">
        <f>F14</f>
        <v xml:space="preserve"> </v>
      </c>
      <c r="I122" s="27" t="s">
        <v>22</v>
      </c>
      <c r="J122" s="52" t="str">
        <f>IF(J14="","",J14)</f>
        <v>11. 8. 2025</v>
      </c>
      <c r="L122" s="32"/>
    </row>
    <row r="123" spans="2:63" s="1" customFormat="1" ht="6.95" customHeight="1">
      <c r="B123" s="32"/>
      <c r="L123" s="32"/>
    </row>
    <row r="124" spans="2:63" s="1" customFormat="1" ht="15.2" customHeight="1">
      <c r="B124" s="32"/>
      <c r="C124" s="27" t="s">
        <v>24</v>
      </c>
      <c r="F124" s="25" t="str">
        <f>E17</f>
        <v xml:space="preserve"> </v>
      </c>
      <c r="I124" s="27" t="s">
        <v>29</v>
      </c>
      <c r="J124" s="30" t="str">
        <f>E23</f>
        <v xml:space="preserve"> </v>
      </c>
      <c r="L124" s="32"/>
    </row>
    <row r="125" spans="2:63" s="1" customFormat="1" ht="15.2" customHeight="1">
      <c r="B125" s="32"/>
      <c r="C125" s="27" t="s">
        <v>27</v>
      </c>
      <c r="F125" s="25" t="str">
        <f>IF(E20="","",E20)</f>
        <v>Vyplň údaj</v>
      </c>
      <c r="I125" s="27" t="s">
        <v>31</v>
      </c>
      <c r="J125" s="30" t="str">
        <f>E26</f>
        <v xml:space="preserve"> </v>
      </c>
      <c r="L125" s="32"/>
    </row>
    <row r="126" spans="2:63" s="1" customFormat="1" ht="10.35" customHeight="1">
      <c r="B126" s="32"/>
      <c r="L126" s="32"/>
    </row>
    <row r="127" spans="2:63" s="10" customFormat="1" ht="29.25" customHeight="1">
      <c r="B127" s="116"/>
      <c r="C127" s="117" t="s">
        <v>173</v>
      </c>
      <c r="D127" s="118" t="s">
        <v>58</v>
      </c>
      <c r="E127" s="118" t="s">
        <v>54</v>
      </c>
      <c r="F127" s="118" t="s">
        <v>55</v>
      </c>
      <c r="G127" s="118" t="s">
        <v>174</v>
      </c>
      <c r="H127" s="118" t="s">
        <v>175</v>
      </c>
      <c r="I127" s="118" t="s">
        <v>176</v>
      </c>
      <c r="J127" s="119" t="s">
        <v>138</v>
      </c>
      <c r="K127" s="120" t="s">
        <v>177</v>
      </c>
      <c r="L127" s="116"/>
      <c r="M127" s="59" t="s">
        <v>1</v>
      </c>
      <c r="N127" s="60" t="s">
        <v>37</v>
      </c>
      <c r="O127" s="60" t="s">
        <v>178</v>
      </c>
      <c r="P127" s="60" t="s">
        <v>179</v>
      </c>
      <c r="Q127" s="60" t="s">
        <v>180</v>
      </c>
      <c r="R127" s="60" t="s">
        <v>181</v>
      </c>
      <c r="S127" s="60" t="s">
        <v>182</v>
      </c>
      <c r="T127" s="61" t="s">
        <v>183</v>
      </c>
    </row>
    <row r="128" spans="2:63" s="1" customFormat="1" ht="22.9" customHeight="1">
      <c r="B128" s="32"/>
      <c r="C128" s="64" t="s">
        <v>184</v>
      </c>
      <c r="J128" s="121">
        <f>BK128</f>
        <v>0</v>
      </c>
      <c r="L128" s="32"/>
      <c r="M128" s="62"/>
      <c r="N128" s="53"/>
      <c r="O128" s="53"/>
      <c r="P128" s="122">
        <f>P129+P134+P145+P161+P171+P186+P223+P238</f>
        <v>0</v>
      </c>
      <c r="Q128" s="53"/>
      <c r="R128" s="122">
        <f>R129+R134+R145+R161+R171+R186+R223+R238</f>
        <v>0</v>
      </c>
      <c r="S128" s="53"/>
      <c r="T128" s="123">
        <f>T129+T134+T145+T161+T171+T186+T223+T238</f>
        <v>0</v>
      </c>
      <c r="AT128" s="17" t="s">
        <v>72</v>
      </c>
      <c r="AU128" s="17" t="s">
        <v>140</v>
      </c>
      <c r="BK128" s="124">
        <f>BK129+BK134+BK145+BK161+BK171+BK186+BK223+BK238</f>
        <v>0</v>
      </c>
    </row>
    <row r="129" spans="2:65" s="11" customFormat="1" ht="25.9" customHeight="1">
      <c r="B129" s="125"/>
      <c r="D129" s="126" t="s">
        <v>72</v>
      </c>
      <c r="E129" s="127" t="s">
        <v>2480</v>
      </c>
      <c r="F129" s="127" t="s">
        <v>2459</v>
      </c>
      <c r="I129" s="128"/>
      <c r="J129" s="129">
        <f>BK129</f>
        <v>0</v>
      </c>
      <c r="L129" s="125"/>
      <c r="M129" s="130"/>
      <c r="P129" s="131">
        <f>SUM(P130:P133)</f>
        <v>0</v>
      </c>
      <c r="R129" s="131">
        <f>SUM(R130:R133)</f>
        <v>0</v>
      </c>
      <c r="T129" s="132">
        <f>SUM(T130:T133)</f>
        <v>0</v>
      </c>
      <c r="AR129" s="126" t="s">
        <v>80</v>
      </c>
      <c r="AT129" s="133" t="s">
        <v>72</v>
      </c>
      <c r="AU129" s="133" t="s">
        <v>73</v>
      </c>
      <c r="AY129" s="126" t="s">
        <v>187</v>
      </c>
      <c r="BK129" s="134">
        <f>SUM(BK130:BK133)</f>
        <v>0</v>
      </c>
    </row>
    <row r="130" spans="2:65" s="1" customFormat="1" ht="24.2" customHeight="1">
      <c r="B130" s="32"/>
      <c r="C130" s="137" t="s">
        <v>80</v>
      </c>
      <c r="D130" s="137" t="s">
        <v>189</v>
      </c>
      <c r="E130" s="138" t="s">
        <v>2481</v>
      </c>
      <c r="F130" s="139" t="s">
        <v>2482</v>
      </c>
      <c r="G130" s="140" t="s">
        <v>2463</v>
      </c>
      <c r="H130" s="141">
        <v>8</v>
      </c>
      <c r="I130" s="142"/>
      <c r="J130" s="143">
        <f>ROUND(I130*H130,2)</f>
        <v>0</v>
      </c>
      <c r="K130" s="144"/>
      <c r="L130" s="32"/>
      <c r="M130" s="145" t="s">
        <v>1</v>
      </c>
      <c r="N130" s="146" t="s">
        <v>38</v>
      </c>
      <c r="P130" s="147">
        <f>O130*H130</f>
        <v>0</v>
      </c>
      <c r="Q130" s="147">
        <v>0</v>
      </c>
      <c r="R130" s="147">
        <f>Q130*H130</f>
        <v>0</v>
      </c>
      <c r="S130" s="147">
        <v>0</v>
      </c>
      <c r="T130" s="148">
        <f>S130*H130</f>
        <v>0</v>
      </c>
      <c r="AR130" s="149" t="s">
        <v>193</v>
      </c>
      <c r="AT130" s="149" t="s">
        <v>189</v>
      </c>
      <c r="AU130" s="149" t="s">
        <v>80</v>
      </c>
      <c r="AY130" s="17" t="s">
        <v>187</v>
      </c>
      <c r="BE130" s="150">
        <f>IF(N130="základní",J130,0)</f>
        <v>0</v>
      </c>
      <c r="BF130" s="150">
        <f>IF(N130="snížená",J130,0)</f>
        <v>0</v>
      </c>
      <c r="BG130" s="150">
        <f>IF(N130="zákl. přenesená",J130,0)</f>
        <v>0</v>
      </c>
      <c r="BH130" s="150">
        <f>IF(N130="sníž. přenesená",J130,0)</f>
        <v>0</v>
      </c>
      <c r="BI130" s="150">
        <f>IF(N130="nulová",J130,0)</f>
        <v>0</v>
      </c>
      <c r="BJ130" s="17" t="s">
        <v>80</v>
      </c>
      <c r="BK130" s="150">
        <f>ROUND(I130*H130,2)</f>
        <v>0</v>
      </c>
      <c r="BL130" s="17" t="s">
        <v>193</v>
      </c>
      <c r="BM130" s="149" t="s">
        <v>84</v>
      </c>
    </row>
    <row r="131" spans="2:65" s="1" customFormat="1" ht="24.2" customHeight="1">
      <c r="B131" s="32"/>
      <c r="C131" s="137" t="s">
        <v>84</v>
      </c>
      <c r="D131" s="137" t="s">
        <v>189</v>
      </c>
      <c r="E131" s="138" t="s">
        <v>2483</v>
      </c>
      <c r="F131" s="139" t="s">
        <v>2484</v>
      </c>
      <c r="G131" s="140" t="s">
        <v>2463</v>
      </c>
      <c r="H131" s="141">
        <v>16</v>
      </c>
      <c r="I131" s="142"/>
      <c r="J131" s="143">
        <f>ROUND(I131*H131,2)</f>
        <v>0</v>
      </c>
      <c r="K131" s="144"/>
      <c r="L131" s="32"/>
      <c r="M131" s="145" t="s">
        <v>1</v>
      </c>
      <c r="N131" s="146" t="s">
        <v>38</v>
      </c>
      <c r="P131" s="147">
        <f>O131*H131</f>
        <v>0</v>
      </c>
      <c r="Q131" s="147">
        <v>0</v>
      </c>
      <c r="R131" s="147">
        <f>Q131*H131</f>
        <v>0</v>
      </c>
      <c r="S131" s="147">
        <v>0</v>
      </c>
      <c r="T131" s="148">
        <f>S131*H131</f>
        <v>0</v>
      </c>
      <c r="AR131" s="149" t="s">
        <v>193</v>
      </c>
      <c r="AT131" s="149" t="s">
        <v>189</v>
      </c>
      <c r="AU131" s="149" t="s">
        <v>80</v>
      </c>
      <c r="AY131" s="17" t="s">
        <v>187</v>
      </c>
      <c r="BE131" s="150">
        <f>IF(N131="základní",J131,0)</f>
        <v>0</v>
      </c>
      <c r="BF131" s="150">
        <f>IF(N131="snížená",J131,0)</f>
        <v>0</v>
      </c>
      <c r="BG131" s="150">
        <f>IF(N131="zákl. přenesená",J131,0)</f>
        <v>0</v>
      </c>
      <c r="BH131" s="150">
        <f>IF(N131="sníž. přenesená",J131,0)</f>
        <v>0</v>
      </c>
      <c r="BI131" s="150">
        <f>IF(N131="nulová",J131,0)</f>
        <v>0</v>
      </c>
      <c r="BJ131" s="17" t="s">
        <v>80</v>
      </c>
      <c r="BK131" s="150">
        <f>ROUND(I131*H131,2)</f>
        <v>0</v>
      </c>
      <c r="BL131" s="17" t="s">
        <v>193</v>
      </c>
      <c r="BM131" s="149" t="s">
        <v>193</v>
      </c>
    </row>
    <row r="132" spans="2:65" s="1" customFormat="1" ht="16.5" customHeight="1">
      <c r="B132" s="32"/>
      <c r="C132" s="137" t="s">
        <v>210</v>
      </c>
      <c r="D132" s="137" t="s">
        <v>189</v>
      </c>
      <c r="E132" s="138" t="s">
        <v>2485</v>
      </c>
      <c r="F132" s="139" t="s">
        <v>2486</v>
      </c>
      <c r="G132" s="140" t="s">
        <v>2463</v>
      </c>
      <c r="H132" s="141">
        <v>72</v>
      </c>
      <c r="I132" s="142"/>
      <c r="J132" s="143">
        <f>ROUND(I132*H132,2)</f>
        <v>0</v>
      </c>
      <c r="K132" s="144"/>
      <c r="L132" s="32"/>
      <c r="M132" s="145" t="s">
        <v>1</v>
      </c>
      <c r="N132" s="146" t="s">
        <v>38</v>
      </c>
      <c r="P132" s="147">
        <f>O132*H132</f>
        <v>0</v>
      </c>
      <c r="Q132" s="147">
        <v>0</v>
      </c>
      <c r="R132" s="147">
        <f>Q132*H132</f>
        <v>0</v>
      </c>
      <c r="S132" s="147">
        <v>0</v>
      </c>
      <c r="T132" s="148">
        <f>S132*H132</f>
        <v>0</v>
      </c>
      <c r="AR132" s="149" t="s">
        <v>193</v>
      </c>
      <c r="AT132" s="149" t="s">
        <v>189</v>
      </c>
      <c r="AU132" s="149" t="s">
        <v>80</v>
      </c>
      <c r="AY132" s="17" t="s">
        <v>187</v>
      </c>
      <c r="BE132" s="150">
        <f>IF(N132="základní",J132,0)</f>
        <v>0</v>
      </c>
      <c r="BF132" s="150">
        <f>IF(N132="snížená",J132,0)</f>
        <v>0</v>
      </c>
      <c r="BG132" s="150">
        <f>IF(N132="zákl. přenesená",J132,0)</f>
        <v>0</v>
      </c>
      <c r="BH132" s="150">
        <f>IF(N132="sníž. přenesená",J132,0)</f>
        <v>0</v>
      </c>
      <c r="BI132" s="150">
        <f>IF(N132="nulová",J132,0)</f>
        <v>0</v>
      </c>
      <c r="BJ132" s="17" t="s">
        <v>80</v>
      </c>
      <c r="BK132" s="150">
        <f>ROUND(I132*H132,2)</f>
        <v>0</v>
      </c>
      <c r="BL132" s="17" t="s">
        <v>193</v>
      </c>
      <c r="BM132" s="149" t="s">
        <v>226</v>
      </c>
    </row>
    <row r="133" spans="2:65" s="1" customFormat="1" ht="16.5" customHeight="1">
      <c r="B133" s="32"/>
      <c r="C133" s="137" t="s">
        <v>193</v>
      </c>
      <c r="D133" s="137" t="s">
        <v>189</v>
      </c>
      <c r="E133" s="138" t="s">
        <v>2487</v>
      </c>
      <c r="F133" s="139" t="s">
        <v>2488</v>
      </c>
      <c r="G133" s="140" t="s">
        <v>2463</v>
      </c>
      <c r="H133" s="141">
        <v>8</v>
      </c>
      <c r="I133" s="142"/>
      <c r="J133" s="143">
        <f>ROUND(I133*H133,2)</f>
        <v>0</v>
      </c>
      <c r="K133" s="144"/>
      <c r="L133" s="32"/>
      <c r="M133" s="145" t="s">
        <v>1</v>
      </c>
      <c r="N133" s="146" t="s">
        <v>38</v>
      </c>
      <c r="P133" s="147">
        <f>O133*H133</f>
        <v>0</v>
      </c>
      <c r="Q133" s="147">
        <v>0</v>
      </c>
      <c r="R133" s="147">
        <f>Q133*H133</f>
        <v>0</v>
      </c>
      <c r="S133" s="147">
        <v>0</v>
      </c>
      <c r="T133" s="148">
        <f>S133*H133</f>
        <v>0</v>
      </c>
      <c r="AR133" s="149" t="s">
        <v>193</v>
      </c>
      <c r="AT133" s="149" t="s">
        <v>189</v>
      </c>
      <c r="AU133" s="149" t="s">
        <v>80</v>
      </c>
      <c r="AY133" s="17" t="s">
        <v>187</v>
      </c>
      <c r="BE133" s="150">
        <f>IF(N133="základní",J133,0)</f>
        <v>0</v>
      </c>
      <c r="BF133" s="150">
        <f>IF(N133="snížená",J133,0)</f>
        <v>0</v>
      </c>
      <c r="BG133" s="150">
        <f>IF(N133="zákl. přenesená",J133,0)</f>
        <v>0</v>
      </c>
      <c r="BH133" s="150">
        <f>IF(N133="sníž. přenesená",J133,0)</f>
        <v>0</v>
      </c>
      <c r="BI133" s="150">
        <f>IF(N133="nulová",J133,0)</f>
        <v>0</v>
      </c>
      <c r="BJ133" s="17" t="s">
        <v>80</v>
      </c>
      <c r="BK133" s="150">
        <f>ROUND(I133*H133,2)</f>
        <v>0</v>
      </c>
      <c r="BL133" s="17" t="s">
        <v>193</v>
      </c>
      <c r="BM133" s="149" t="s">
        <v>242</v>
      </c>
    </row>
    <row r="134" spans="2:65" s="11" customFormat="1" ht="25.9" customHeight="1">
      <c r="B134" s="125"/>
      <c r="D134" s="126" t="s">
        <v>72</v>
      </c>
      <c r="E134" s="127" t="s">
        <v>1322</v>
      </c>
      <c r="F134" s="127" t="s">
        <v>1323</v>
      </c>
      <c r="I134" s="128"/>
      <c r="J134" s="129">
        <f>BK134</f>
        <v>0</v>
      </c>
      <c r="L134" s="125"/>
      <c r="M134" s="130"/>
      <c r="P134" s="131">
        <f>SUM(P135:P144)</f>
        <v>0</v>
      </c>
      <c r="R134" s="131">
        <f>SUM(R135:R144)</f>
        <v>0</v>
      </c>
      <c r="T134" s="132">
        <f>SUM(T135:T144)</f>
        <v>0</v>
      </c>
      <c r="AR134" s="126" t="s">
        <v>84</v>
      </c>
      <c r="AT134" s="133" t="s">
        <v>72</v>
      </c>
      <c r="AU134" s="133" t="s">
        <v>73</v>
      </c>
      <c r="AY134" s="126" t="s">
        <v>187</v>
      </c>
      <c r="BK134" s="134">
        <f>SUM(BK135:BK144)</f>
        <v>0</v>
      </c>
    </row>
    <row r="135" spans="2:65" s="1" customFormat="1" ht="21.75" customHeight="1">
      <c r="B135" s="32"/>
      <c r="C135" s="137" t="s">
        <v>221</v>
      </c>
      <c r="D135" s="137" t="s">
        <v>189</v>
      </c>
      <c r="E135" s="138" t="s">
        <v>2489</v>
      </c>
      <c r="F135" s="139" t="s">
        <v>2490</v>
      </c>
      <c r="G135" s="140" t="s">
        <v>397</v>
      </c>
      <c r="H135" s="141">
        <v>149</v>
      </c>
      <c r="I135" s="142"/>
      <c r="J135" s="143">
        <f t="shared" ref="J135:J144" si="0">ROUND(I135*H135,2)</f>
        <v>0</v>
      </c>
      <c r="K135" s="144"/>
      <c r="L135" s="32"/>
      <c r="M135" s="145" t="s">
        <v>1</v>
      </c>
      <c r="N135" s="146" t="s">
        <v>38</v>
      </c>
      <c r="P135" s="147">
        <f t="shared" ref="P135:P144" si="1">O135*H135</f>
        <v>0</v>
      </c>
      <c r="Q135" s="147">
        <v>0</v>
      </c>
      <c r="R135" s="147">
        <f t="shared" ref="R135:R144" si="2">Q135*H135</f>
        <v>0</v>
      </c>
      <c r="S135" s="147">
        <v>0</v>
      </c>
      <c r="T135" s="148">
        <f t="shared" ref="T135:T144" si="3">S135*H135</f>
        <v>0</v>
      </c>
      <c r="AR135" s="149" t="s">
        <v>287</v>
      </c>
      <c r="AT135" s="149" t="s">
        <v>189</v>
      </c>
      <c r="AU135" s="149" t="s">
        <v>80</v>
      </c>
      <c r="AY135" s="17" t="s">
        <v>187</v>
      </c>
      <c r="BE135" s="150">
        <f t="shared" ref="BE135:BE144" si="4">IF(N135="základní",J135,0)</f>
        <v>0</v>
      </c>
      <c r="BF135" s="150">
        <f t="shared" ref="BF135:BF144" si="5">IF(N135="snížená",J135,0)</f>
        <v>0</v>
      </c>
      <c r="BG135" s="150">
        <f t="shared" ref="BG135:BG144" si="6">IF(N135="zákl. přenesená",J135,0)</f>
        <v>0</v>
      </c>
      <c r="BH135" s="150">
        <f t="shared" ref="BH135:BH144" si="7">IF(N135="sníž. přenesená",J135,0)</f>
        <v>0</v>
      </c>
      <c r="BI135" s="150">
        <f t="shared" ref="BI135:BI144" si="8">IF(N135="nulová",J135,0)</f>
        <v>0</v>
      </c>
      <c r="BJ135" s="17" t="s">
        <v>80</v>
      </c>
      <c r="BK135" s="150">
        <f t="shared" ref="BK135:BK144" si="9">ROUND(I135*H135,2)</f>
        <v>0</v>
      </c>
      <c r="BL135" s="17" t="s">
        <v>287</v>
      </c>
      <c r="BM135" s="149" t="s">
        <v>255</v>
      </c>
    </row>
    <row r="136" spans="2:65" s="1" customFormat="1" ht="21.75" customHeight="1">
      <c r="B136" s="32"/>
      <c r="C136" s="137" t="s">
        <v>226</v>
      </c>
      <c r="D136" s="137" t="s">
        <v>189</v>
      </c>
      <c r="E136" s="138" t="s">
        <v>2491</v>
      </c>
      <c r="F136" s="139" t="s">
        <v>2492</v>
      </c>
      <c r="G136" s="140" t="s">
        <v>397</v>
      </c>
      <c r="H136" s="141">
        <v>59</v>
      </c>
      <c r="I136" s="142"/>
      <c r="J136" s="143">
        <f t="shared" si="0"/>
        <v>0</v>
      </c>
      <c r="K136" s="144"/>
      <c r="L136" s="32"/>
      <c r="M136" s="145" t="s">
        <v>1</v>
      </c>
      <c r="N136" s="146" t="s">
        <v>38</v>
      </c>
      <c r="P136" s="147">
        <f t="shared" si="1"/>
        <v>0</v>
      </c>
      <c r="Q136" s="147">
        <v>0</v>
      </c>
      <c r="R136" s="147">
        <f t="shared" si="2"/>
        <v>0</v>
      </c>
      <c r="S136" s="147">
        <v>0</v>
      </c>
      <c r="T136" s="148">
        <f t="shared" si="3"/>
        <v>0</v>
      </c>
      <c r="AR136" s="149" t="s">
        <v>287</v>
      </c>
      <c r="AT136" s="149" t="s">
        <v>189</v>
      </c>
      <c r="AU136" s="149" t="s">
        <v>80</v>
      </c>
      <c r="AY136" s="17" t="s">
        <v>187</v>
      </c>
      <c r="BE136" s="150">
        <f t="shared" si="4"/>
        <v>0</v>
      </c>
      <c r="BF136" s="150">
        <f t="shared" si="5"/>
        <v>0</v>
      </c>
      <c r="BG136" s="150">
        <f t="shared" si="6"/>
        <v>0</v>
      </c>
      <c r="BH136" s="150">
        <f t="shared" si="7"/>
        <v>0</v>
      </c>
      <c r="BI136" s="150">
        <f t="shared" si="8"/>
        <v>0</v>
      </c>
      <c r="BJ136" s="17" t="s">
        <v>80</v>
      </c>
      <c r="BK136" s="150">
        <f t="shared" si="9"/>
        <v>0</v>
      </c>
      <c r="BL136" s="17" t="s">
        <v>287</v>
      </c>
      <c r="BM136" s="149" t="s">
        <v>8</v>
      </c>
    </row>
    <row r="137" spans="2:65" s="1" customFormat="1" ht="16.5" customHeight="1">
      <c r="B137" s="32"/>
      <c r="C137" s="137" t="s">
        <v>233</v>
      </c>
      <c r="D137" s="137" t="s">
        <v>189</v>
      </c>
      <c r="E137" s="138" t="s">
        <v>2493</v>
      </c>
      <c r="F137" s="139" t="s">
        <v>2494</v>
      </c>
      <c r="G137" s="140" t="s">
        <v>397</v>
      </c>
      <c r="H137" s="141">
        <v>45</v>
      </c>
      <c r="I137" s="142"/>
      <c r="J137" s="143">
        <f t="shared" si="0"/>
        <v>0</v>
      </c>
      <c r="K137" s="144"/>
      <c r="L137" s="32"/>
      <c r="M137" s="145" t="s">
        <v>1</v>
      </c>
      <c r="N137" s="146" t="s">
        <v>38</v>
      </c>
      <c r="P137" s="147">
        <f t="shared" si="1"/>
        <v>0</v>
      </c>
      <c r="Q137" s="147">
        <v>0</v>
      </c>
      <c r="R137" s="147">
        <f t="shared" si="2"/>
        <v>0</v>
      </c>
      <c r="S137" s="147">
        <v>0</v>
      </c>
      <c r="T137" s="148">
        <f t="shared" si="3"/>
        <v>0</v>
      </c>
      <c r="AR137" s="149" t="s">
        <v>287</v>
      </c>
      <c r="AT137" s="149" t="s">
        <v>189</v>
      </c>
      <c r="AU137" s="149" t="s">
        <v>80</v>
      </c>
      <c r="AY137" s="17" t="s">
        <v>187</v>
      </c>
      <c r="BE137" s="150">
        <f t="shared" si="4"/>
        <v>0</v>
      </c>
      <c r="BF137" s="150">
        <f t="shared" si="5"/>
        <v>0</v>
      </c>
      <c r="BG137" s="150">
        <f t="shared" si="6"/>
        <v>0</v>
      </c>
      <c r="BH137" s="150">
        <f t="shared" si="7"/>
        <v>0</v>
      </c>
      <c r="BI137" s="150">
        <f t="shared" si="8"/>
        <v>0</v>
      </c>
      <c r="BJ137" s="17" t="s">
        <v>80</v>
      </c>
      <c r="BK137" s="150">
        <f t="shared" si="9"/>
        <v>0</v>
      </c>
      <c r="BL137" s="17" t="s">
        <v>287</v>
      </c>
      <c r="BM137" s="149" t="s">
        <v>274</v>
      </c>
    </row>
    <row r="138" spans="2:65" s="1" customFormat="1" ht="16.5" customHeight="1">
      <c r="B138" s="32"/>
      <c r="C138" s="137" t="s">
        <v>242</v>
      </c>
      <c r="D138" s="137" t="s">
        <v>189</v>
      </c>
      <c r="E138" s="138" t="s">
        <v>2495</v>
      </c>
      <c r="F138" s="139" t="s">
        <v>2496</v>
      </c>
      <c r="G138" s="140" t="s">
        <v>397</v>
      </c>
      <c r="H138" s="141">
        <v>17</v>
      </c>
      <c r="I138" s="142"/>
      <c r="J138" s="143">
        <f t="shared" si="0"/>
        <v>0</v>
      </c>
      <c r="K138" s="144"/>
      <c r="L138" s="32"/>
      <c r="M138" s="145" t="s">
        <v>1</v>
      </c>
      <c r="N138" s="146" t="s">
        <v>38</v>
      </c>
      <c r="P138" s="147">
        <f t="shared" si="1"/>
        <v>0</v>
      </c>
      <c r="Q138" s="147">
        <v>0</v>
      </c>
      <c r="R138" s="147">
        <f t="shared" si="2"/>
        <v>0</v>
      </c>
      <c r="S138" s="147">
        <v>0</v>
      </c>
      <c r="T138" s="148">
        <f t="shared" si="3"/>
        <v>0</v>
      </c>
      <c r="AR138" s="149" t="s">
        <v>287</v>
      </c>
      <c r="AT138" s="149" t="s">
        <v>189</v>
      </c>
      <c r="AU138" s="149" t="s">
        <v>80</v>
      </c>
      <c r="AY138" s="17" t="s">
        <v>187</v>
      </c>
      <c r="BE138" s="150">
        <f t="shared" si="4"/>
        <v>0</v>
      </c>
      <c r="BF138" s="150">
        <f t="shared" si="5"/>
        <v>0</v>
      </c>
      <c r="BG138" s="150">
        <f t="shared" si="6"/>
        <v>0</v>
      </c>
      <c r="BH138" s="150">
        <f t="shared" si="7"/>
        <v>0</v>
      </c>
      <c r="BI138" s="150">
        <f t="shared" si="8"/>
        <v>0</v>
      </c>
      <c r="BJ138" s="17" t="s">
        <v>80</v>
      </c>
      <c r="BK138" s="150">
        <f t="shared" si="9"/>
        <v>0</v>
      </c>
      <c r="BL138" s="17" t="s">
        <v>287</v>
      </c>
      <c r="BM138" s="149" t="s">
        <v>287</v>
      </c>
    </row>
    <row r="139" spans="2:65" s="1" customFormat="1" ht="16.5" customHeight="1">
      <c r="B139" s="32"/>
      <c r="C139" s="137" t="s">
        <v>251</v>
      </c>
      <c r="D139" s="137" t="s">
        <v>189</v>
      </c>
      <c r="E139" s="138" t="s">
        <v>2497</v>
      </c>
      <c r="F139" s="139" t="s">
        <v>2498</v>
      </c>
      <c r="G139" s="140" t="s">
        <v>397</v>
      </c>
      <c r="H139" s="141">
        <v>40</v>
      </c>
      <c r="I139" s="142"/>
      <c r="J139" s="143">
        <f t="shared" si="0"/>
        <v>0</v>
      </c>
      <c r="K139" s="144"/>
      <c r="L139" s="32"/>
      <c r="M139" s="145" t="s">
        <v>1</v>
      </c>
      <c r="N139" s="146" t="s">
        <v>38</v>
      </c>
      <c r="P139" s="147">
        <f t="shared" si="1"/>
        <v>0</v>
      </c>
      <c r="Q139" s="147">
        <v>0</v>
      </c>
      <c r="R139" s="147">
        <f t="shared" si="2"/>
        <v>0</v>
      </c>
      <c r="S139" s="147">
        <v>0</v>
      </c>
      <c r="T139" s="148">
        <f t="shared" si="3"/>
        <v>0</v>
      </c>
      <c r="AR139" s="149" t="s">
        <v>287</v>
      </c>
      <c r="AT139" s="149" t="s">
        <v>189</v>
      </c>
      <c r="AU139" s="149" t="s">
        <v>80</v>
      </c>
      <c r="AY139" s="17" t="s">
        <v>187</v>
      </c>
      <c r="BE139" s="150">
        <f t="shared" si="4"/>
        <v>0</v>
      </c>
      <c r="BF139" s="150">
        <f t="shared" si="5"/>
        <v>0</v>
      </c>
      <c r="BG139" s="150">
        <f t="shared" si="6"/>
        <v>0</v>
      </c>
      <c r="BH139" s="150">
        <f t="shared" si="7"/>
        <v>0</v>
      </c>
      <c r="BI139" s="150">
        <f t="shared" si="8"/>
        <v>0</v>
      </c>
      <c r="BJ139" s="17" t="s">
        <v>80</v>
      </c>
      <c r="BK139" s="150">
        <f t="shared" si="9"/>
        <v>0</v>
      </c>
      <c r="BL139" s="17" t="s">
        <v>287</v>
      </c>
      <c r="BM139" s="149" t="s">
        <v>297</v>
      </c>
    </row>
    <row r="140" spans="2:65" s="1" customFormat="1" ht="16.5" customHeight="1">
      <c r="B140" s="32"/>
      <c r="C140" s="137" t="s">
        <v>255</v>
      </c>
      <c r="D140" s="137" t="s">
        <v>189</v>
      </c>
      <c r="E140" s="138" t="s">
        <v>2499</v>
      </c>
      <c r="F140" s="139" t="s">
        <v>2500</v>
      </c>
      <c r="G140" s="140" t="s">
        <v>397</v>
      </c>
      <c r="H140" s="141">
        <v>8</v>
      </c>
      <c r="I140" s="142"/>
      <c r="J140" s="143">
        <f t="shared" si="0"/>
        <v>0</v>
      </c>
      <c r="K140" s="144"/>
      <c r="L140" s="32"/>
      <c r="M140" s="145" t="s">
        <v>1</v>
      </c>
      <c r="N140" s="146" t="s">
        <v>38</v>
      </c>
      <c r="P140" s="147">
        <f t="shared" si="1"/>
        <v>0</v>
      </c>
      <c r="Q140" s="147">
        <v>0</v>
      </c>
      <c r="R140" s="147">
        <f t="shared" si="2"/>
        <v>0</v>
      </c>
      <c r="S140" s="147">
        <v>0</v>
      </c>
      <c r="T140" s="148">
        <f t="shared" si="3"/>
        <v>0</v>
      </c>
      <c r="AR140" s="149" t="s">
        <v>287</v>
      </c>
      <c r="AT140" s="149" t="s">
        <v>189</v>
      </c>
      <c r="AU140" s="149" t="s">
        <v>80</v>
      </c>
      <c r="AY140" s="17" t="s">
        <v>187</v>
      </c>
      <c r="BE140" s="150">
        <f t="shared" si="4"/>
        <v>0</v>
      </c>
      <c r="BF140" s="150">
        <f t="shared" si="5"/>
        <v>0</v>
      </c>
      <c r="BG140" s="150">
        <f t="shared" si="6"/>
        <v>0</v>
      </c>
      <c r="BH140" s="150">
        <f t="shared" si="7"/>
        <v>0</v>
      </c>
      <c r="BI140" s="150">
        <f t="shared" si="8"/>
        <v>0</v>
      </c>
      <c r="BJ140" s="17" t="s">
        <v>80</v>
      </c>
      <c r="BK140" s="150">
        <f t="shared" si="9"/>
        <v>0</v>
      </c>
      <c r="BL140" s="17" t="s">
        <v>287</v>
      </c>
      <c r="BM140" s="149" t="s">
        <v>312</v>
      </c>
    </row>
    <row r="141" spans="2:65" s="1" customFormat="1" ht="16.5" customHeight="1">
      <c r="B141" s="32"/>
      <c r="C141" s="137" t="s">
        <v>261</v>
      </c>
      <c r="D141" s="137" t="s">
        <v>189</v>
      </c>
      <c r="E141" s="138" t="s">
        <v>2501</v>
      </c>
      <c r="F141" s="139" t="s">
        <v>2502</v>
      </c>
      <c r="G141" s="140" t="s">
        <v>397</v>
      </c>
      <c r="H141" s="141">
        <v>11</v>
      </c>
      <c r="I141" s="142"/>
      <c r="J141" s="143">
        <f t="shared" si="0"/>
        <v>0</v>
      </c>
      <c r="K141" s="144"/>
      <c r="L141" s="32"/>
      <c r="M141" s="145" t="s">
        <v>1</v>
      </c>
      <c r="N141" s="146" t="s">
        <v>38</v>
      </c>
      <c r="P141" s="147">
        <f t="shared" si="1"/>
        <v>0</v>
      </c>
      <c r="Q141" s="147">
        <v>0</v>
      </c>
      <c r="R141" s="147">
        <f t="shared" si="2"/>
        <v>0</v>
      </c>
      <c r="S141" s="147">
        <v>0</v>
      </c>
      <c r="T141" s="148">
        <f t="shared" si="3"/>
        <v>0</v>
      </c>
      <c r="AR141" s="149" t="s">
        <v>287</v>
      </c>
      <c r="AT141" s="149" t="s">
        <v>189</v>
      </c>
      <c r="AU141" s="149" t="s">
        <v>80</v>
      </c>
      <c r="AY141" s="17" t="s">
        <v>187</v>
      </c>
      <c r="BE141" s="150">
        <f t="shared" si="4"/>
        <v>0</v>
      </c>
      <c r="BF141" s="150">
        <f t="shared" si="5"/>
        <v>0</v>
      </c>
      <c r="BG141" s="150">
        <f t="shared" si="6"/>
        <v>0</v>
      </c>
      <c r="BH141" s="150">
        <f t="shared" si="7"/>
        <v>0</v>
      </c>
      <c r="BI141" s="150">
        <f t="shared" si="8"/>
        <v>0</v>
      </c>
      <c r="BJ141" s="17" t="s">
        <v>80</v>
      </c>
      <c r="BK141" s="150">
        <f t="shared" si="9"/>
        <v>0</v>
      </c>
      <c r="BL141" s="17" t="s">
        <v>287</v>
      </c>
      <c r="BM141" s="149" t="s">
        <v>325</v>
      </c>
    </row>
    <row r="142" spans="2:65" s="1" customFormat="1" ht="16.5" customHeight="1">
      <c r="B142" s="32"/>
      <c r="C142" s="137" t="s">
        <v>8</v>
      </c>
      <c r="D142" s="137" t="s">
        <v>189</v>
      </c>
      <c r="E142" s="138" t="s">
        <v>2503</v>
      </c>
      <c r="F142" s="139" t="s">
        <v>2504</v>
      </c>
      <c r="G142" s="140" t="s">
        <v>397</v>
      </c>
      <c r="H142" s="141">
        <v>4</v>
      </c>
      <c r="I142" s="142"/>
      <c r="J142" s="143">
        <f t="shared" si="0"/>
        <v>0</v>
      </c>
      <c r="K142" s="144"/>
      <c r="L142" s="32"/>
      <c r="M142" s="145" t="s">
        <v>1</v>
      </c>
      <c r="N142" s="146" t="s">
        <v>38</v>
      </c>
      <c r="P142" s="147">
        <f t="shared" si="1"/>
        <v>0</v>
      </c>
      <c r="Q142" s="147">
        <v>0</v>
      </c>
      <c r="R142" s="147">
        <f t="shared" si="2"/>
        <v>0</v>
      </c>
      <c r="S142" s="147">
        <v>0</v>
      </c>
      <c r="T142" s="148">
        <f t="shared" si="3"/>
        <v>0</v>
      </c>
      <c r="AR142" s="149" t="s">
        <v>287</v>
      </c>
      <c r="AT142" s="149" t="s">
        <v>189</v>
      </c>
      <c r="AU142" s="149" t="s">
        <v>80</v>
      </c>
      <c r="AY142" s="17" t="s">
        <v>187</v>
      </c>
      <c r="BE142" s="150">
        <f t="shared" si="4"/>
        <v>0</v>
      </c>
      <c r="BF142" s="150">
        <f t="shared" si="5"/>
        <v>0</v>
      </c>
      <c r="BG142" s="150">
        <f t="shared" si="6"/>
        <v>0</v>
      </c>
      <c r="BH142" s="150">
        <f t="shared" si="7"/>
        <v>0</v>
      </c>
      <c r="BI142" s="150">
        <f t="shared" si="8"/>
        <v>0</v>
      </c>
      <c r="BJ142" s="17" t="s">
        <v>80</v>
      </c>
      <c r="BK142" s="150">
        <f t="shared" si="9"/>
        <v>0</v>
      </c>
      <c r="BL142" s="17" t="s">
        <v>287</v>
      </c>
      <c r="BM142" s="149" t="s">
        <v>343</v>
      </c>
    </row>
    <row r="143" spans="2:65" s="1" customFormat="1" ht="16.5" customHeight="1">
      <c r="B143" s="32"/>
      <c r="C143" s="137" t="s">
        <v>270</v>
      </c>
      <c r="D143" s="137" t="s">
        <v>189</v>
      </c>
      <c r="E143" s="138" t="s">
        <v>2505</v>
      </c>
      <c r="F143" s="139" t="s">
        <v>2506</v>
      </c>
      <c r="G143" s="140" t="s">
        <v>397</v>
      </c>
      <c r="H143" s="141">
        <v>333</v>
      </c>
      <c r="I143" s="142"/>
      <c r="J143" s="143">
        <f t="shared" si="0"/>
        <v>0</v>
      </c>
      <c r="K143" s="144"/>
      <c r="L143" s="32"/>
      <c r="M143" s="145" t="s">
        <v>1</v>
      </c>
      <c r="N143" s="146" t="s">
        <v>38</v>
      </c>
      <c r="P143" s="147">
        <f t="shared" si="1"/>
        <v>0</v>
      </c>
      <c r="Q143" s="147">
        <v>0</v>
      </c>
      <c r="R143" s="147">
        <f t="shared" si="2"/>
        <v>0</v>
      </c>
      <c r="S143" s="147">
        <v>0</v>
      </c>
      <c r="T143" s="148">
        <f t="shared" si="3"/>
        <v>0</v>
      </c>
      <c r="AR143" s="149" t="s">
        <v>287</v>
      </c>
      <c r="AT143" s="149" t="s">
        <v>189</v>
      </c>
      <c r="AU143" s="149" t="s">
        <v>80</v>
      </c>
      <c r="AY143" s="17" t="s">
        <v>187</v>
      </c>
      <c r="BE143" s="150">
        <f t="shared" si="4"/>
        <v>0</v>
      </c>
      <c r="BF143" s="150">
        <f t="shared" si="5"/>
        <v>0</v>
      </c>
      <c r="BG143" s="150">
        <f t="shared" si="6"/>
        <v>0</v>
      </c>
      <c r="BH143" s="150">
        <f t="shared" si="7"/>
        <v>0</v>
      </c>
      <c r="BI143" s="150">
        <f t="shared" si="8"/>
        <v>0</v>
      </c>
      <c r="BJ143" s="17" t="s">
        <v>80</v>
      </c>
      <c r="BK143" s="150">
        <f t="shared" si="9"/>
        <v>0</v>
      </c>
      <c r="BL143" s="17" t="s">
        <v>287</v>
      </c>
      <c r="BM143" s="149" t="s">
        <v>354</v>
      </c>
    </row>
    <row r="144" spans="2:65" s="1" customFormat="1" ht="16.5" customHeight="1">
      <c r="B144" s="32"/>
      <c r="C144" s="137" t="s">
        <v>274</v>
      </c>
      <c r="D144" s="137" t="s">
        <v>189</v>
      </c>
      <c r="E144" s="138" t="s">
        <v>2507</v>
      </c>
      <c r="F144" s="139" t="s">
        <v>2508</v>
      </c>
      <c r="G144" s="140" t="s">
        <v>2509</v>
      </c>
      <c r="H144" s="198"/>
      <c r="I144" s="142"/>
      <c r="J144" s="143">
        <f t="shared" si="0"/>
        <v>0</v>
      </c>
      <c r="K144" s="144"/>
      <c r="L144" s="32"/>
      <c r="M144" s="145" t="s">
        <v>1</v>
      </c>
      <c r="N144" s="146" t="s">
        <v>38</v>
      </c>
      <c r="P144" s="147">
        <f t="shared" si="1"/>
        <v>0</v>
      </c>
      <c r="Q144" s="147">
        <v>0</v>
      </c>
      <c r="R144" s="147">
        <f t="shared" si="2"/>
        <v>0</v>
      </c>
      <c r="S144" s="147">
        <v>0</v>
      </c>
      <c r="T144" s="148">
        <f t="shared" si="3"/>
        <v>0</v>
      </c>
      <c r="AR144" s="149" t="s">
        <v>287</v>
      </c>
      <c r="AT144" s="149" t="s">
        <v>189</v>
      </c>
      <c r="AU144" s="149" t="s">
        <v>80</v>
      </c>
      <c r="AY144" s="17" t="s">
        <v>187</v>
      </c>
      <c r="BE144" s="150">
        <f t="shared" si="4"/>
        <v>0</v>
      </c>
      <c r="BF144" s="150">
        <f t="shared" si="5"/>
        <v>0</v>
      </c>
      <c r="BG144" s="150">
        <f t="shared" si="6"/>
        <v>0</v>
      </c>
      <c r="BH144" s="150">
        <f t="shared" si="7"/>
        <v>0</v>
      </c>
      <c r="BI144" s="150">
        <f t="shared" si="8"/>
        <v>0</v>
      </c>
      <c r="BJ144" s="17" t="s">
        <v>80</v>
      </c>
      <c r="BK144" s="150">
        <f t="shared" si="9"/>
        <v>0</v>
      </c>
      <c r="BL144" s="17" t="s">
        <v>287</v>
      </c>
      <c r="BM144" s="149" t="s">
        <v>366</v>
      </c>
    </row>
    <row r="145" spans="2:65" s="11" customFormat="1" ht="25.9" customHeight="1">
      <c r="B145" s="125"/>
      <c r="D145" s="126" t="s">
        <v>72</v>
      </c>
      <c r="E145" s="127" t="s">
        <v>2510</v>
      </c>
      <c r="F145" s="127" t="s">
        <v>2511</v>
      </c>
      <c r="I145" s="128"/>
      <c r="J145" s="129">
        <f>BK145</f>
        <v>0</v>
      </c>
      <c r="L145" s="125"/>
      <c r="M145" s="130"/>
      <c r="P145" s="131">
        <f>SUM(P146:P160)</f>
        <v>0</v>
      </c>
      <c r="R145" s="131">
        <f>SUM(R146:R160)</f>
        <v>0</v>
      </c>
      <c r="T145" s="132">
        <f>SUM(T146:T160)</f>
        <v>0</v>
      </c>
      <c r="AR145" s="126" t="s">
        <v>84</v>
      </c>
      <c r="AT145" s="133" t="s">
        <v>72</v>
      </c>
      <c r="AU145" s="133" t="s">
        <v>73</v>
      </c>
      <c r="AY145" s="126" t="s">
        <v>187</v>
      </c>
      <c r="BK145" s="134">
        <f>SUM(BK146:BK160)</f>
        <v>0</v>
      </c>
    </row>
    <row r="146" spans="2:65" s="1" customFormat="1" ht="16.5" customHeight="1">
      <c r="B146" s="32"/>
      <c r="C146" s="137" t="s">
        <v>279</v>
      </c>
      <c r="D146" s="137" t="s">
        <v>189</v>
      </c>
      <c r="E146" s="138" t="s">
        <v>2512</v>
      </c>
      <c r="F146" s="139" t="s">
        <v>2513</v>
      </c>
      <c r="G146" s="140" t="s">
        <v>2514</v>
      </c>
      <c r="H146" s="141">
        <v>2</v>
      </c>
      <c r="I146" s="142"/>
      <c r="J146" s="143">
        <f t="shared" ref="J146:J160" si="10">ROUND(I146*H146,2)</f>
        <v>0</v>
      </c>
      <c r="K146" s="144"/>
      <c r="L146" s="32"/>
      <c r="M146" s="145" t="s">
        <v>1</v>
      </c>
      <c r="N146" s="146" t="s">
        <v>38</v>
      </c>
      <c r="P146" s="147">
        <f t="shared" ref="P146:P160" si="11">O146*H146</f>
        <v>0</v>
      </c>
      <c r="Q146" s="147">
        <v>0</v>
      </c>
      <c r="R146" s="147">
        <f t="shared" ref="R146:R160" si="12">Q146*H146</f>
        <v>0</v>
      </c>
      <c r="S146" s="147">
        <v>0</v>
      </c>
      <c r="T146" s="148">
        <f t="shared" ref="T146:T160" si="13">S146*H146</f>
        <v>0</v>
      </c>
      <c r="AR146" s="149" t="s">
        <v>287</v>
      </c>
      <c r="AT146" s="149" t="s">
        <v>189</v>
      </c>
      <c r="AU146" s="149" t="s">
        <v>80</v>
      </c>
      <c r="AY146" s="17" t="s">
        <v>187</v>
      </c>
      <c r="BE146" s="150">
        <f t="shared" ref="BE146:BE160" si="14">IF(N146="základní",J146,0)</f>
        <v>0</v>
      </c>
      <c r="BF146" s="150">
        <f t="shared" ref="BF146:BF160" si="15">IF(N146="snížená",J146,0)</f>
        <v>0</v>
      </c>
      <c r="BG146" s="150">
        <f t="shared" ref="BG146:BG160" si="16">IF(N146="zákl. přenesená",J146,0)</f>
        <v>0</v>
      </c>
      <c r="BH146" s="150">
        <f t="shared" ref="BH146:BH160" si="17">IF(N146="sníž. přenesená",J146,0)</f>
        <v>0</v>
      </c>
      <c r="BI146" s="150">
        <f t="shared" ref="BI146:BI160" si="18">IF(N146="nulová",J146,0)</f>
        <v>0</v>
      </c>
      <c r="BJ146" s="17" t="s">
        <v>80</v>
      </c>
      <c r="BK146" s="150">
        <f t="shared" ref="BK146:BK160" si="19">ROUND(I146*H146,2)</f>
        <v>0</v>
      </c>
      <c r="BL146" s="17" t="s">
        <v>287</v>
      </c>
      <c r="BM146" s="149" t="s">
        <v>375</v>
      </c>
    </row>
    <row r="147" spans="2:65" s="1" customFormat="1" ht="21.75" customHeight="1">
      <c r="B147" s="32"/>
      <c r="C147" s="137" t="s">
        <v>287</v>
      </c>
      <c r="D147" s="137" t="s">
        <v>189</v>
      </c>
      <c r="E147" s="138" t="s">
        <v>2515</v>
      </c>
      <c r="F147" s="139" t="s">
        <v>2516</v>
      </c>
      <c r="G147" s="140" t="s">
        <v>2517</v>
      </c>
      <c r="H147" s="141">
        <v>2</v>
      </c>
      <c r="I147" s="142"/>
      <c r="J147" s="143">
        <f t="shared" si="10"/>
        <v>0</v>
      </c>
      <c r="K147" s="144"/>
      <c r="L147" s="32"/>
      <c r="M147" s="145" t="s">
        <v>1</v>
      </c>
      <c r="N147" s="146" t="s">
        <v>38</v>
      </c>
      <c r="P147" s="147">
        <f t="shared" si="11"/>
        <v>0</v>
      </c>
      <c r="Q147" s="147">
        <v>0</v>
      </c>
      <c r="R147" s="147">
        <f t="shared" si="12"/>
        <v>0</v>
      </c>
      <c r="S147" s="147">
        <v>0</v>
      </c>
      <c r="T147" s="148">
        <f t="shared" si="13"/>
        <v>0</v>
      </c>
      <c r="AR147" s="149" t="s">
        <v>287</v>
      </c>
      <c r="AT147" s="149" t="s">
        <v>189</v>
      </c>
      <c r="AU147" s="149" t="s">
        <v>80</v>
      </c>
      <c r="AY147" s="17" t="s">
        <v>187</v>
      </c>
      <c r="BE147" s="150">
        <f t="shared" si="14"/>
        <v>0</v>
      </c>
      <c r="BF147" s="150">
        <f t="shared" si="15"/>
        <v>0</v>
      </c>
      <c r="BG147" s="150">
        <f t="shared" si="16"/>
        <v>0</v>
      </c>
      <c r="BH147" s="150">
        <f t="shared" si="17"/>
        <v>0</v>
      </c>
      <c r="BI147" s="150">
        <f t="shared" si="18"/>
        <v>0</v>
      </c>
      <c r="BJ147" s="17" t="s">
        <v>80</v>
      </c>
      <c r="BK147" s="150">
        <f t="shared" si="19"/>
        <v>0</v>
      </c>
      <c r="BL147" s="17" t="s">
        <v>287</v>
      </c>
      <c r="BM147" s="149" t="s">
        <v>388</v>
      </c>
    </row>
    <row r="148" spans="2:65" s="1" customFormat="1" ht="16.5" customHeight="1">
      <c r="B148" s="32"/>
      <c r="C148" s="137" t="s">
        <v>293</v>
      </c>
      <c r="D148" s="137" t="s">
        <v>189</v>
      </c>
      <c r="E148" s="138" t="s">
        <v>2518</v>
      </c>
      <c r="F148" s="139" t="s">
        <v>2519</v>
      </c>
      <c r="G148" s="140" t="s">
        <v>2514</v>
      </c>
      <c r="H148" s="141">
        <v>2</v>
      </c>
      <c r="I148" s="142"/>
      <c r="J148" s="143">
        <f t="shared" si="10"/>
        <v>0</v>
      </c>
      <c r="K148" s="144"/>
      <c r="L148" s="32"/>
      <c r="M148" s="145" t="s">
        <v>1</v>
      </c>
      <c r="N148" s="146" t="s">
        <v>38</v>
      </c>
      <c r="P148" s="147">
        <f t="shared" si="11"/>
        <v>0</v>
      </c>
      <c r="Q148" s="147">
        <v>0</v>
      </c>
      <c r="R148" s="147">
        <f t="shared" si="12"/>
        <v>0</v>
      </c>
      <c r="S148" s="147">
        <v>0</v>
      </c>
      <c r="T148" s="148">
        <f t="shared" si="13"/>
        <v>0</v>
      </c>
      <c r="AR148" s="149" t="s">
        <v>287</v>
      </c>
      <c r="AT148" s="149" t="s">
        <v>189</v>
      </c>
      <c r="AU148" s="149" t="s">
        <v>80</v>
      </c>
      <c r="AY148" s="17" t="s">
        <v>187</v>
      </c>
      <c r="BE148" s="150">
        <f t="shared" si="14"/>
        <v>0</v>
      </c>
      <c r="BF148" s="150">
        <f t="shared" si="15"/>
        <v>0</v>
      </c>
      <c r="BG148" s="150">
        <f t="shared" si="16"/>
        <v>0</v>
      </c>
      <c r="BH148" s="150">
        <f t="shared" si="17"/>
        <v>0</v>
      </c>
      <c r="BI148" s="150">
        <f t="shared" si="18"/>
        <v>0</v>
      </c>
      <c r="BJ148" s="17" t="s">
        <v>80</v>
      </c>
      <c r="BK148" s="150">
        <f t="shared" si="19"/>
        <v>0</v>
      </c>
      <c r="BL148" s="17" t="s">
        <v>287</v>
      </c>
      <c r="BM148" s="149" t="s">
        <v>403</v>
      </c>
    </row>
    <row r="149" spans="2:65" s="1" customFormat="1" ht="24.2" customHeight="1">
      <c r="B149" s="32"/>
      <c r="C149" s="137" t="s">
        <v>297</v>
      </c>
      <c r="D149" s="137" t="s">
        <v>189</v>
      </c>
      <c r="E149" s="138" t="s">
        <v>2520</v>
      </c>
      <c r="F149" s="139" t="s">
        <v>2521</v>
      </c>
      <c r="G149" s="140" t="s">
        <v>2517</v>
      </c>
      <c r="H149" s="141">
        <v>1</v>
      </c>
      <c r="I149" s="142"/>
      <c r="J149" s="143">
        <f t="shared" si="10"/>
        <v>0</v>
      </c>
      <c r="K149" s="144"/>
      <c r="L149" s="32"/>
      <c r="M149" s="145" t="s">
        <v>1</v>
      </c>
      <c r="N149" s="146" t="s">
        <v>38</v>
      </c>
      <c r="P149" s="147">
        <f t="shared" si="11"/>
        <v>0</v>
      </c>
      <c r="Q149" s="147">
        <v>0</v>
      </c>
      <c r="R149" s="147">
        <f t="shared" si="12"/>
        <v>0</v>
      </c>
      <c r="S149" s="147">
        <v>0</v>
      </c>
      <c r="T149" s="148">
        <f t="shared" si="13"/>
        <v>0</v>
      </c>
      <c r="AR149" s="149" t="s">
        <v>287</v>
      </c>
      <c r="AT149" s="149" t="s">
        <v>189</v>
      </c>
      <c r="AU149" s="149" t="s">
        <v>80</v>
      </c>
      <c r="AY149" s="17" t="s">
        <v>187</v>
      </c>
      <c r="BE149" s="150">
        <f t="shared" si="14"/>
        <v>0</v>
      </c>
      <c r="BF149" s="150">
        <f t="shared" si="15"/>
        <v>0</v>
      </c>
      <c r="BG149" s="150">
        <f t="shared" si="16"/>
        <v>0</v>
      </c>
      <c r="BH149" s="150">
        <f t="shared" si="17"/>
        <v>0</v>
      </c>
      <c r="BI149" s="150">
        <f t="shared" si="18"/>
        <v>0</v>
      </c>
      <c r="BJ149" s="17" t="s">
        <v>80</v>
      </c>
      <c r="BK149" s="150">
        <f t="shared" si="19"/>
        <v>0</v>
      </c>
      <c r="BL149" s="17" t="s">
        <v>287</v>
      </c>
      <c r="BM149" s="149" t="s">
        <v>415</v>
      </c>
    </row>
    <row r="150" spans="2:65" s="1" customFormat="1" ht="16.5" customHeight="1">
      <c r="B150" s="32"/>
      <c r="C150" s="137" t="s">
        <v>303</v>
      </c>
      <c r="D150" s="137" t="s">
        <v>189</v>
      </c>
      <c r="E150" s="138" t="s">
        <v>2522</v>
      </c>
      <c r="F150" s="139" t="s">
        <v>2523</v>
      </c>
      <c r="G150" s="140" t="s">
        <v>2517</v>
      </c>
      <c r="H150" s="141">
        <v>1</v>
      </c>
      <c r="I150" s="142"/>
      <c r="J150" s="143">
        <f t="shared" si="10"/>
        <v>0</v>
      </c>
      <c r="K150" s="144"/>
      <c r="L150" s="32"/>
      <c r="M150" s="145" t="s">
        <v>1</v>
      </c>
      <c r="N150" s="146" t="s">
        <v>38</v>
      </c>
      <c r="P150" s="147">
        <f t="shared" si="11"/>
        <v>0</v>
      </c>
      <c r="Q150" s="147">
        <v>0</v>
      </c>
      <c r="R150" s="147">
        <f t="shared" si="12"/>
        <v>0</v>
      </c>
      <c r="S150" s="147">
        <v>0</v>
      </c>
      <c r="T150" s="148">
        <f t="shared" si="13"/>
        <v>0</v>
      </c>
      <c r="AR150" s="149" t="s">
        <v>287</v>
      </c>
      <c r="AT150" s="149" t="s">
        <v>189</v>
      </c>
      <c r="AU150" s="149" t="s">
        <v>80</v>
      </c>
      <c r="AY150" s="17" t="s">
        <v>187</v>
      </c>
      <c r="BE150" s="150">
        <f t="shared" si="14"/>
        <v>0</v>
      </c>
      <c r="BF150" s="150">
        <f t="shared" si="15"/>
        <v>0</v>
      </c>
      <c r="BG150" s="150">
        <f t="shared" si="16"/>
        <v>0</v>
      </c>
      <c r="BH150" s="150">
        <f t="shared" si="17"/>
        <v>0</v>
      </c>
      <c r="BI150" s="150">
        <f t="shared" si="18"/>
        <v>0</v>
      </c>
      <c r="BJ150" s="17" t="s">
        <v>80</v>
      </c>
      <c r="BK150" s="150">
        <f t="shared" si="19"/>
        <v>0</v>
      </c>
      <c r="BL150" s="17" t="s">
        <v>287</v>
      </c>
      <c r="BM150" s="149" t="s">
        <v>423</v>
      </c>
    </row>
    <row r="151" spans="2:65" s="1" customFormat="1" ht="16.5" customHeight="1">
      <c r="B151" s="32"/>
      <c r="C151" s="137" t="s">
        <v>312</v>
      </c>
      <c r="D151" s="137" t="s">
        <v>189</v>
      </c>
      <c r="E151" s="138" t="s">
        <v>2524</v>
      </c>
      <c r="F151" s="139" t="s">
        <v>2525</v>
      </c>
      <c r="G151" s="140" t="s">
        <v>2517</v>
      </c>
      <c r="H151" s="141">
        <v>1</v>
      </c>
      <c r="I151" s="142"/>
      <c r="J151" s="143">
        <f t="shared" si="10"/>
        <v>0</v>
      </c>
      <c r="K151" s="144"/>
      <c r="L151" s="32"/>
      <c r="M151" s="145" t="s">
        <v>1</v>
      </c>
      <c r="N151" s="146" t="s">
        <v>38</v>
      </c>
      <c r="P151" s="147">
        <f t="shared" si="11"/>
        <v>0</v>
      </c>
      <c r="Q151" s="147">
        <v>0</v>
      </c>
      <c r="R151" s="147">
        <f t="shared" si="12"/>
        <v>0</v>
      </c>
      <c r="S151" s="147">
        <v>0</v>
      </c>
      <c r="T151" s="148">
        <f t="shared" si="13"/>
        <v>0</v>
      </c>
      <c r="AR151" s="149" t="s">
        <v>287</v>
      </c>
      <c r="AT151" s="149" t="s">
        <v>189</v>
      </c>
      <c r="AU151" s="149" t="s">
        <v>80</v>
      </c>
      <c r="AY151" s="17" t="s">
        <v>187</v>
      </c>
      <c r="BE151" s="150">
        <f t="shared" si="14"/>
        <v>0</v>
      </c>
      <c r="BF151" s="150">
        <f t="shared" si="15"/>
        <v>0</v>
      </c>
      <c r="BG151" s="150">
        <f t="shared" si="16"/>
        <v>0</v>
      </c>
      <c r="BH151" s="150">
        <f t="shared" si="17"/>
        <v>0</v>
      </c>
      <c r="BI151" s="150">
        <f t="shared" si="18"/>
        <v>0</v>
      </c>
      <c r="BJ151" s="17" t="s">
        <v>80</v>
      </c>
      <c r="BK151" s="150">
        <f t="shared" si="19"/>
        <v>0</v>
      </c>
      <c r="BL151" s="17" t="s">
        <v>287</v>
      </c>
      <c r="BM151" s="149" t="s">
        <v>431</v>
      </c>
    </row>
    <row r="152" spans="2:65" s="1" customFormat="1" ht="16.5" customHeight="1">
      <c r="B152" s="32"/>
      <c r="C152" s="137" t="s">
        <v>7</v>
      </c>
      <c r="D152" s="137" t="s">
        <v>189</v>
      </c>
      <c r="E152" s="138" t="s">
        <v>2526</v>
      </c>
      <c r="F152" s="139" t="s">
        <v>2527</v>
      </c>
      <c r="G152" s="140" t="s">
        <v>2517</v>
      </c>
      <c r="H152" s="141">
        <v>2</v>
      </c>
      <c r="I152" s="142"/>
      <c r="J152" s="143">
        <f t="shared" si="10"/>
        <v>0</v>
      </c>
      <c r="K152" s="144"/>
      <c r="L152" s="32"/>
      <c r="M152" s="145" t="s">
        <v>1</v>
      </c>
      <c r="N152" s="146" t="s">
        <v>38</v>
      </c>
      <c r="P152" s="147">
        <f t="shared" si="11"/>
        <v>0</v>
      </c>
      <c r="Q152" s="147">
        <v>0</v>
      </c>
      <c r="R152" s="147">
        <f t="shared" si="12"/>
        <v>0</v>
      </c>
      <c r="S152" s="147">
        <v>0</v>
      </c>
      <c r="T152" s="148">
        <f t="shared" si="13"/>
        <v>0</v>
      </c>
      <c r="AR152" s="149" t="s">
        <v>287</v>
      </c>
      <c r="AT152" s="149" t="s">
        <v>189</v>
      </c>
      <c r="AU152" s="149" t="s">
        <v>80</v>
      </c>
      <c r="AY152" s="17" t="s">
        <v>187</v>
      </c>
      <c r="BE152" s="150">
        <f t="shared" si="14"/>
        <v>0</v>
      </c>
      <c r="BF152" s="150">
        <f t="shared" si="15"/>
        <v>0</v>
      </c>
      <c r="BG152" s="150">
        <f t="shared" si="16"/>
        <v>0</v>
      </c>
      <c r="BH152" s="150">
        <f t="shared" si="17"/>
        <v>0</v>
      </c>
      <c r="BI152" s="150">
        <f t="shared" si="18"/>
        <v>0</v>
      </c>
      <c r="BJ152" s="17" t="s">
        <v>80</v>
      </c>
      <c r="BK152" s="150">
        <f t="shared" si="19"/>
        <v>0</v>
      </c>
      <c r="BL152" s="17" t="s">
        <v>287</v>
      </c>
      <c r="BM152" s="149" t="s">
        <v>439</v>
      </c>
    </row>
    <row r="153" spans="2:65" s="1" customFormat="1" ht="16.5" customHeight="1">
      <c r="B153" s="32"/>
      <c r="C153" s="137" t="s">
        <v>325</v>
      </c>
      <c r="D153" s="137" t="s">
        <v>189</v>
      </c>
      <c r="E153" s="138" t="s">
        <v>2528</v>
      </c>
      <c r="F153" s="139" t="s">
        <v>2529</v>
      </c>
      <c r="G153" s="140" t="s">
        <v>2517</v>
      </c>
      <c r="H153" s="141">
        <v>3</v>
      </c>
      <c r="I153" s="142"/>
      <c r="J153" s="143">
        <f t="shared" si="10"/>
        <v>0</v>
      </c>
      <c r="K153" s="144"/>
      <c r="L153" s="32"/>
      <c r="M153" s="145" t="s">
        <v>1</v>
      </c>
      <c r="N153" s="146" t="s">
        <v>38</v>
      </c>
      <c r="P153" s="147">
        <f t="shared" si="11"/>
        <v>0</v>
      </c>
      <c r="Q153" s="147">
        <v>0</v>
      </c>
      <c r="R153" s="147">
        <f t="shared" si="12"/>
        <v>0</v>
      </c>
      <c r="S153" s="147">
        <v>0</v>
      </c>
      <c r="T153" s="148">
        <f t="shared" si="13"/>
        <v>0</v>
      </c>
      <c r="AR153" s="149" t="s">
        <v>287</v>
      </c>
      <c r="AT153" s="149" t="s">
        <v>189</v>
      </c>
      <c r="AU153" s="149" t="s">
        <v>80</v>
      </c>
      <c r="AY153" s="17" t="s">
        <v>187</v>
      </c>
      <c r="BE153" s="150">
        <f t="shared" si="14"/>
        <v>0</v>
      </c>
      <c r="BF153" s="150">
        <f t="shared" si="15"/>
        <v>0</v>
      </c>
      <c r="BG153" s="150">
        <f t="shared" si="16"/>
        <v>0</v>
      </c>
      <c r="BH153" s="150">
        <f t="shared" si="17"/>
        <v>0</v>
      </c>
      <c r="BI153" s="150">
        <f t="shared" si="18"/>
        <v>0</v>
      </c>
      <c r="BJ153" s="17" t="s">
        <v>80</v>
      </c>
      <c r="BK153" s="150">
        <f t="shared" si="19"/>
        <v>0</v>
      </c>
      <c r="BL153" s="17" t="s">
        <v>287</v>
      </c>
      <c r="BM153" s="149" t="s">
        <v>447</v>
      </c>
    </row>
    <row r="154" spans="2:65" s="1" customFormat="1" ht="24.2" customHeight="1">
      <c r="B154" s="32"/>
      <c r="C154" s="137" t="s">
        <v>337</v>
      </c>
      <c r="D154" s="137" t="s">
        <v>189</v>
      </c>
      <c r="E154" s="138" t="s">
        <v>2530</v>
      </c>
      <c r="F154" s="139" t="s">
        <v>2531</v>
      </c>
      <c r="G154" s="140" t="s">
        <v>2514</v>
      </c>
      <c r="H154" s="141">
        <v>2</v>
      </c>
      <c r="I154" s="142"/>
      <c r="J154" s="143">
        <f t="shared" si="10"/>
        <v>0</v>
      </c>
      <c r="K154" s="144"/>
      <c r="L154" s="32"/>
      <c r="M154" s="145" t="s">
        <v>1</v>
      </c>
      <c r="N154" s="146" t="s">
        <v>38</v>
      </c>
      <c r="P154" s="147">
        <f t="shared" si="11"/>
        <v>0</v>
      </c>
      <c r="Q154" s="147">
        <v>0</v>
      </c>
      <c r="R154" s="147">
        <f t="shared" si="12"/>
        <v>0</v>
      </c>
      <c r="S154" s="147">
        <v>0</v>
      </c>
      <c r="T154" s="148">
        <f t="shared" si="13"/>
        <v>0</v>
      </c>
      <c r="AR154" s="149" t="s">
        <v>287</v>
      </c>
      <c r="AT154" s="149" t="s">
        <v>189</v>
      </c>
      <c r="AU154" s="149" t="s">
        <v>80</v>
      </c>
      <c r="AY154" s="17" t="s">
        <v>187</v>
      </c>
      <c r="BE154" s="150">
        <f t="shared" si="14"/>
        <v>0</v>
      </c>
      <c r="BF154" s="150">
        <f t="shared" si="15"/>
        <v>0</v>
      </c>
      <c r="BG154" s="150">
        <f t="shared" si="16"/>
        <v>0</v>
      </c>
      <c r="BH154" s="150">
        <f t="shared" si="17"/>
        <v>0</v>
      </c>
      <c r="BI154" s="150">
        <f t="shared" si="18"/>
        <v>0</v>
      </c>
      <c r="BJ154" s="17" t="s">
        <v>80</v>
      </c>
      <c r="BK154" s="150">
        <f t="shared" si="19"/>
        <v>0</v>
      </c>
      <c r="BL154" s="17" t="s">
        <v>287</v>
      </c>
      <c r="BM154" s="149" t="s">
        <v>455</v>
      </c>
    </row>
    <row r="155" spans="2:65" s="1" customFormat="1" ht="16.5" customHeight="1">
      <c r="B155" s="32"/>
      <c r="C155" s="137" t="s">
        <v>343</v>
      </c>
      <c r="D155" s="137" t="s">
        <v>189</v>
      </c>
      <c r="E155" s="138" t="s">
        <v>2532</v>
      </c>
      <c r="F155" s="139" t="s">
        <v>2533</v>
      </c>
      <c r="G155" s="140" t="s">
        <v>2517</v>
      </c>
      <c r="H155" s="141">
        <v>2</v>
      </c>
      <c r="I155" s="142"/>
      <c r="J155" s="143">
        <f t="shared" si="10"/>
        <v>0</v>
      </c>
      <c r="K155" s="144"/>
      <c r="L155" s="32"/>
      <c r="M155" s="145" t="s">
        <v>1</v>
      </c>
      <c r="N155" s="146" t="s">
        <v>38</v>
      </c>
      <c r="P155" s="147">
        <f t="shared" si="11"/>
        <v>0</v>
      </c>
      <c r="Q155" s="147">
        <v>0</v>
      </c>
      <c r="R155" s="147">
        <f t="shared" si="12"/>
        <v>0</v>
      </c>
      <c r="S155" s="147">
        <v>0</v>
      </c>
      <c r="T155" s="148">
        <f t="shared" si="13"/>
        <v>0</v>
      </c>
      <c r="AR155" s="149" t="s">
        <v>287</v>
      </c>
      <c r="AT155" s="149" t="s">
        <v>189</v>
      </c>
      <c r="AU155" s="149" t="s">
        <v>80</v>
      </c>
      <c r="AY155" s="17" t="s">
        <v>187</v>
      </c>
      <c r="BE155" s="150">
        <f t="shared" si="14"/>
        <v>0</v>
      </c>
      <c r="BF155" s="150">
        <f t="shared" si="15"/>
        <v>0</v>
      </c>
      <c r="BG155" s="150">
        <f t="shared" si="16"/>
        <v>0</v>
      </c>
      <c r="BH155" s="150">
        <f t="shared" si="17"/>
        <v>0</v>
      </c>
      <c r="BI155" s="150">
        <f t="shared" si="18"/>
        <v>0</v>
      </c>
      <c r="BJ155" s="17" t="s">
        <v>80</v>
      </c>
      <c r="BK155" s="150">
        <f t="shared" si="19"/>
        <v>0</v>
      </c>
      <c r="BL155" s="17" t="s">
        <v>287</v>
      </c>
      <c r="BM155" s="149" t="s">
        <v>463</v>
      </c>
    </row>
    <row r="156" spans="2:65" s="1" customFormat="1" ht="16.5" customHeight="1">
      <c r="B156" s="32"/>
      <c r="C156" s="137" t="s">
        <v>349</v>
      </c>
      <c r="D156" s="137" t="s">
        <v>189</v>
      </c>
      <c r="E156" s="138" t="s">
        <v>2534</v>
      </c>
      <c r="F156" s="139" t="s">
        <v>2535</v>
      </c>
      <c r="G156" s="140" t="s">
        <v>397</v>
      </c>
      <c r="H156" s="141">
        <v>26</v>
      </c>
      <c r="I156" s="142"/>
      <c r="J156" s="143">
        <f t="shared" si="10"/>
        <v>0</v>
      </c>
      <c r="K156" s="144"/>
      <c r="L156" s="32"/>
      <c r="M156" s="145" t="s">
        <v>1</v>
      </c>
      <c r="N156" s="146" t="s">
        <v>38</v>
      </c>
      <c r="P156" s="147">
        <f t="shared" si="11"/>
        <v>0</v>
      </c>
      <c r="Q156" s="147">
        <v>0</v>
      </c>
      <c r="R156" s="147">
        <f t="shared" si="12"/>
        <v>0</v>
      </c>
      <c r="S156" s="147">
        <v>0</v>
      </c>
      <c r="T156" s="148">
        <f t="shared" si="13"/>
        <v>0</v>
      </c>
      <c r="AR156" s="149" t="s">
        <v>287</v>
      </c>
      <c r="AT156" s="149" t="s">
        <v>189</v>
      </c>
      <c r="AU156" s="149" t="s">
        <v>80</v>
      </c>
      <c r="AY156" s="17" t="s">
        <v>187</v>
      </c>
      <c r="BE156" s="150">
        <f t="shared" si="14"/>
        <v>0</v>
      </c>
      <c r="BF156" s="150">
        <f t="shared" si="15"/>
        <v>0</v>
      </c>
      <c r="BG156" s="150">
        <f t="shared" si="16"/>
        <v>0</v>
      </c>
      <c r="BH156" s="150">
        <f t="shared" si="17"/>
        <v>0</v>
      </c>
      <c r="BI156" s="150">
        <f t="shared" si="18"/>
        <v>0</v>
      </c>
      <c r="BJ156" s="17" t="s">
        <v>80</v>
      </c>
      <c r="BK156" s="150">
        <f t="shared" si="19"/>
        <v>0</v>
      </c>
      <c r="BL156" s="17" t="s">
        <v>287</v>
      </c>
      <c r="BM156" s="149" t="s">
        <v>472</v>
      </c>
    </row>
    <row r="157" spans="2:65" s="1" customFormat="1" ht="16.5" customHeight="1">
      <c r="B157" s="32"/>
      <c r="C157" s="137" t="s">
        <v>354</v>
      </c>
      <c r="D157" s="137" t="s">
        <v>189</v>
      </c>
      <c r="E157" s="138" t="s">
        <v>2536</v>
      </c>
      <c r="F157" s="139" t="s">
        <v>2537</v>
      </c>
      <c r="G157" s="140" t="s">
        <v>2517</v>
      </c>
      <c r="H157" s="141">
        <v>2</v>
      </c>
      <c r="I157" s="142"/>
      <c r="J157" s="143">
        <f t="shared" si="10"/>
        <v>0</v>
      </c>
      <c r="K157" s="144"/>
      <c r="L157" s="32"/>
      <c r="M157" s="145" t="s">
        <v>1</v>
      </c>
      <c r="N157" s="146" t="s">
        <v>38</v>
      </c>
      <c r="P157" s="147">
        <f t="shared" si="11"/>
        <v>0</v>
      </c>
      <c r="Q157" s="147">
        <v>0</v>
      </c>
      <c r="R157" s="147">
        <f t="shared" si="12"/>
        <v>0</v>
      </c>
      <c r="S157" s="147">
        <v>0</v>
      </c>
      <c r="T157" s="148">
        <f t="shared" si="13"/>
        <v>0</v>
      </c>
      <c r="AR157" s="149" t="s">
        <v>287</v>
      </c>
      <c r="AT157" s="149" t="s">
        <v>189</v>
      </c>
      <c r="AU157" s="149" t="s">
        <v>80</v>
      </c>
      <c r="AY157" s="17" t="s">
        <v>187</v>
      </c>
      <c r="BE157" s="150">
        <f t="shared" si="14"/>
        <v>0</v>
      </c>
      <c r="BF157" s="150">
        <f t="shared" si="15"/>
        <v>0</v>
      </c>
      <c r="BG157" s="150">
        <f t="shared" si="16"/>
        <v>0</v>
      </c>
      <c r="BH157" s="150">
        <f t="shared" si="17"/>
        <v>0</v>
      </c>
      <c r="BI157" s="150">
        <f t="shared" si="18"/>
        <v>0</v>
      </c>
      <c r="BJ157" s="17" t="s">
        <v>80</v>
      </c>
      <c r="BK157" s="150">
        <f t="shared" si="19"/>
        <v>0</v>
      </c>
      <c r="BL157" s="17" t="s">
        <v>287</v>
      </c>
      <c r="BM157" s="149" t="s">
        <v>484</v>
      </c>
    </row>
    <row r="158" spans="2:65" s="1" customFormat="1" ht="16.5" customHeight="1">
      <c r="B158" s="32"/>
      <c r="C158" s="137" t="s">
        <v>360</v>
      </c>
      <c r="D158" s="137" t="s">
        <v>189</v>
      </c>
      <c r="E158" s="138" t="s">
        <v>2538</v>
      </c>
      <c r="F158" s="139" t="s">
        <v>2539</v>
      </c>
      <c r="G158" s="140" t="s">
        <v>2517</v>
      </c>
      <c r="H158" s="141">
        <v>2</v>
      </c>
      <c r="I158" s="142"/>
      <c r="J158" s="143">
        <f t="shared" si="10"/>
        <v>0</v>
      </c>
      <c r="K158" s="144"/>
      <c r="L158" s="32"/>
      <c r="M158" s="145" t="s">
        <v>1</v>
      </c>
      <c r="N158" s="146" t="s">
        <v>38</v>
      </c>
      <c r="P158" s="147">
        <f t="shared" si="11"/>
        <v>0</v>
      </c>
      <c r="Q158" s="147">
        <v>0</v>
      </c>
      <c r="R158" s="147">
        <f t="shared" si="12"/>
        <v>0</v>
      </c>
      <c r="S158" s="147">
        <v>0</v>
      </c>
      <c r="T158" s="148">
        <f t="shared" si="13"/>
        <v>0</v>
      </c>
      <c r="AR158" s="149" t="s">
        <v>287</v>
      </c>
      <c r="AT158" s="149" t="s">
        <v>189</v>
      </c>
      <c r="AU158" s="149" t="s">
        <v>80</v>
      </c>
      <c r="AY158" s="17" t="s">
        <v>187</v>
      </c>
      <c r="BE158" s="150">
        <f t="shared" si="14"/>
        <v>0</v>
      </c>
      <c r="BF158" s="150">
        <f t="shared" si="15"/>
        <v>0</v>
      </c>
      <c r="BG158" s="150">
        <f t="shared" si="16"/>
        <v>0</v>
      </c>
      <c r="BH158" s="150">
        <f t="shared" si="17"/>
        <v>0</v>
      </c>
      <c r="BI158" s="150">
        <f t="shared" si="18"/>
        <v>0</v>
      </c>
      <c r="BJ158" s="17" t="s">
        <v>80</v>
      </c>
      <c r="BK158" s="150">
        <f t="shared" si="19"/>
        <v>0</v>
      </c>
      <c r="BL158" s="17" t="s">
        <v>287</v>
      </c>
      <c r="BM158" s="149" t="s">
        <v>501</v>
      </c>
    </row>
    <row r="159" spans="2:65" s="1" customFormat="1" ht="16.5" customHeight="1">
      <c r="B159" s="32"/>
      <c r="C159" s="137" t="s">
        <v>366</v>
      </c>
      <c r="D159" s="137" t="s">
        <v>189</v>
      </c>
      <c r="E159" s="138" t="s">
        <v>2540</v>
      </c>
      <c r="F159" s="139" t="s">
        <v>2541</v>
      </c>
      <c r="G159" s="140" t="s">
        <v>2514</v>
      </c>
      <c r="H159" s="141">
        <v>1</v>
      </c>
      <c r="I159" s="142"/>
      <c r="J159" s="143">
        <f t="shared" si="10"/>
        <v>0</v>
      </c>
      <c r="K159" s="144"/>
      <c r="L159" s="32"/>
      <c r="M159" s="145" t="s">
        <v>1</v>
      </c>
      <c r="N159" s="146" t="s">
        <v>38</v>
      </c>
      <c r="P159" s="147">
        <f t="shared" si="11"/>
        <v>0</v>
      </c>
      <c r="Q159" s="147">
        <v>0</v>
      </c>
      <c r="R159" s="147">
        <f t="shared" si="12"/>
        <v>0</v>
      </c>
      <c r="S159" s="147">
        <v>0</v>
      </c>
      <c r="T159" s="148">
        <f t="shared" si="13"/>
        <v>0</v>
      </c>
      <c r="AR159" s="149" t="s">
        <v>287</v>
      </c>
      <c r="AT159" s="149" t="s">
        <v>189</v>
      </c>
      <c r="AU159" s="149" t="s">
        <v>80</v>
      </c>
      <c r="AY159" s="17" t="s">
        <v>187</v>
      </c>
      <c r="BE159" s="150">
        <f t="shared" si="14"/>
        <v>0</v>
      </c>
      <c r="BF159" s="150">
        <f t="shared" si="15"/>
        <v>0</v>
      </c>
      <c r="BG159" s="150">
        <f t="shared" si="16"/>
        <v>0</v>
      </c>
      <c r="BH159" s="150">
        <f t="shared" si="17"/>
        <v>0</v>
      </c>
      <c r="BI159" s="150">
        <f t="shared" si="18"/>
        <v>0</v>
      </c>
      <c r="BJ159" s="17" t="s">
        <v>80</v>
      </c>
      <c r="BK159" s="150">
        <f t="shared" si="19"/>
        <v>0</v>
      </c>
      <c r="BL159" s="17" t="s">
        <v>287</v>
      </c>
      <c r="BM159" s="149" t="s">
        <v>478</v>
      </c>
    </row>
    <row r="160" spans="2:65" s="1" customFormat="1" ht="16.5" customHeight="1">
      <c r="B160" s="32"/>
      <c r="C160" s="137" t="s">
        <v>370</v>
      </c>
      <c r="D160" s="137" t="s">
        <v>189</v>
      </c>
      <c r="E160" s="138" t="s">
        <v>2542</v>
      </c>
      <c r="F160" s="139" t="s">
        <v>2543</v>
      </c>
      <c r="G160" s="140" t="s">
        <v>2509</v>
      </c>
      <c r="H160" s="198"/>
      <c r="I160" s="142"/>
      <c r="J160" s="143">
        <f t="shared" si="10"/>
        <v>0</v>
      </c>
      <c r="K160" s="144"/>
      <c r="L160" s="32"/>
      <c r="M160" s="145" t="s">
        <v>1</v>
      </c>
      <c r="N160" s="146" t="s">
        <v>38</v>
      </c>
      <c r="P160" s="147">
        <f t="shared" si="11"/>
        <v>0</v>
      </c>
      <c r="Q160" s="147">
        <v>0</v>
      </c>
      <c r="R160" s="147">
        <f t="shared" si="12"/>
        <v>0</v>
      </c>
      <c r="S160" s="147">
        <v>0</v>
      </c>
      <c r="T160" s="148">
        <f t="shared" si="13"/>
        <v>0</v>
      </c>
      <c r="AR160" s="149" t="s">
        <v>287</v>
      </c>
      <c r="AT160" s="149" t="s">
        <v>189</v>
      </c>
      <c r="AU160" s="149" t="s">
        <v>80</v>
      </c>
      <c r="AY160" s="17" t="s">
        <v>187</v>
      </c>
      <c r="BE160" s="150">
        <f t="shared" si="14"/>
        <v>0</v>
      </c>
      <c r="BF160" s="150">
        <f t="shared" si="15"/>
        <v>0</v>
      </c>
      <c r="BG160" s="150">
        <f t="shared" si="16"/>
        <v>0</v>
      </c>
      <c r="BH160" s="150">
        <f t="shared" si="17"/>
        <v>0</v>
      </c>
      <c r="BI160" s="150">
        <f t="shared" si="18"/>
        <v>0</v>
      </c>
      <c r="BJ160" s="17" t="s">
        <v>80</v>
      </c>
      <c r="BK160" s="150">
        <f t="shared" si="19"/>
        <v>0</v>
      </c>
      <c r="BL160" s="17" t="s">
        <v>287</v>
      </c>
      <c r="BM160" s="149" t="s">
        <v>519</v>
      </c>
    </row>
    <row r="161" spans="2:65" s="11" customFormat="1" ht="25.9" customHeight="1">
      <c r="B161" s="125"/>
      <c r="D161" s="126" t="s">
        <v>72</v>
      </c>
      <c r="E161" s="127" t="s">
        <v>2544</v>
      </c>
      <c r="F161" s="127" t="s">
        <v>2545</v>
      </c>
      <c r="I161" s="128"/>
      <c r="J161" s="129">
        <f>BK161</f>
        <v>0</v>
      </c>
      <c r="L161" s="125"/>
      <c r="M161" s="130"/>
      <c r="P161" s="131">
        <f>SUM(P162:P170)</f>
        <v>0</v>
      </c>
      <c r="R161" s="131">
        <f>SUM(R162:R170)</f>
        <v>0</v>
      </c>
      <c r="T161" s="132">
        <f>SUM(T162:T170)</f>
        <v>0</v>
      </c>
      <c r="AR161" s="126" t="s">
        <v>84</v>
      </c>
      <c r="AT161" s="133" t="s">
        <v>72</v>
      </c>
      <c r="AU161" s="133" t="s">
        <v>73</v>
      </c>
      <c r="AY161" s="126" t="s">
        <v>187</v>
      </c>
      <c r="BK161" s="134">
        <f>SUM(BK162:BK170)</f>
        <v>0</v>
      </c>
    </row>
    <row r="162" spans="2:65" s="1" customFormat="1" ht="16.5" customHeight="1">
      <c r="B162" s="32"/>
      <c r="C162" s="137" t="s">
        <v>375</v>
      </c>
      <c r="D162" s="137" t="s">
        <v>189</v>
      </c>
      <c r="E162" s="138" t="s">
        <v>2546</v>
      </c>
      <c r="F162" s="139" t="s">
        <v>2547</v>
      </c>
      <c r="G162" s="140" t="s">
        <v>2514</v>
      </c>
      <c r="H162" s="141">
        <v>6</v>
      </c>
      <c r="I162" s="142"/>
      <c r="J162" s="143">
        <f t="shared" ref="J162:J170" si="20">ROUND(I162*H162,2)</f>
        <v>0</v>
      </c>
      <c r="K162" s="144"/>
      <c r="L162" s="32"/>
      <c r="M162" s="145" t="s">
        <v>1</v>
      </c>
      <c r="N162" s="146" t="s">
        <v>38</v>
      </c>
      <c r="P162" s="147">
        <f t="shared" ref="P162:P170" si="21">O162*H162</f>
        <v>0</v>
      </c>
      <c r="Q162" s="147">
        <v>0</v>
      </c>
      <c r="R162" s="147">
        <f t="shared" ref="R162:R170" si="22">Q162*H162</f>
        <v>0</v>
      </c>
      <c r="S162" s="147">
        <v>0</v>
      </c>
      <c r="T162" s="148">
        <f t="shared" ref="T162:T170" si="23">S162*H162</f>
        <v>0</v>
      </c>
      <c r="AR162" s="149" t="s">
        <v>287</v>
      </c>
      <c r="AT162" s="149" t="s">
        <v>189</v>
      </c>
      <c r="AU162" s="149" t="s">
        <v>80</v>
      </c>
      <c r="AY162" s="17" t="s">
        <v>187</v>
      </c>
      <c r="BE162" s="150">
        <f t="shared" ref="BE162:BE170" si="24">IF(N162="základní",J162,0)</f>
        <v>0</v>
      </c>
      <c r="BF162" s="150">
        <f t="shared" ref="BF162:BF170" si="25">IF(N162="snížená",J162,0)</f>
        <v>0</v>
      </c>
      <c r="BG162" s="150">
        <f t="shared" ref="BG162:BG170" si="26">IF(N162="zákl. přenesená",J162,0)</f>
        <v>0</v>
      </c>
      <c r="BH162" s="150">
        <f t="shared" ref="BH162:BH170" si="27">IF(N162="sníž. přenesená",J162,0)</f>
        <v>0</v>
      </c>
      <c r="BI162" s="150">
        <f t="shared" ref="BI162:BI170" si="28">IF(N162="nulová",J162,0)</f>
        <v>0</v>
      </c>
      <c r="BJ162" s="17" t="s">
        <v>80</v>
      </c>
      <c r="BK162" s="150">
        <f t="shared" ref="BK162:BK170" si="29">ROUND(I162*H162,2)</f>
        <v>0</v>
      </c>
      <c r="BL162" s="17" t="s">
        <v>287</v>
      </c>
      <c r="BM162" s="149" t="s">
        <v>529</v>
      </c>
    </row>
    <row r="163" spans="2:65" s="1" customFormat="1" ht="16.5" customHeight="1">
      <c r="B163" s="32"/>
      <c r="C163" s="137" t="s">
        <v>381</v>
      </c>
      <c r="D163" s="137" t="s">
        <v>189</v>
      </c>
      <c r="E163" s="138" t="s">
        <v>2548</v>
      </c>
      <c r="F163" s="139" t="s">
        <v>2549</v>
      </c>
      <c r="G163" s="140" t="s">
        <v>2514</v>
      </c>
      <c r="H163" s="141">
        <v>1</v>
      </c>
      <c r="I163" s="142"/>
      <c r="J163" s="143">
        <f t="shared" si="20"/>
        <v>0</v>
      </c>
      <c r="K163" s="144"/>
      <c r="L163" s="32"/>
      <c r="M163" s="145" t="s">
        <v>1</v>
      </c>
      <c r="N163" s="146" t="s">
        <v>38</v>
      </c>
      <c r="P163" s="147">
        <f t="shared" si="21"/>
        <v>0</v>
      </c>
      <c r="Q163" s="147">
        <v>0</v>
      </c>
      <c r="R163" s="147">
        <f t="shared" si="22"/>
        <v>0</v>
      </c>
      <c r="S163" s="147">
        <v>0</v>
      </c>
      <c r="T163" s="148">
        <f t="shared" si="23"/>
        <v>0</v>
      </c>
      <c r="AR163" s="149" t="s">
        <v>287</v>
      </c>
      <c r="AT163" s="149" t="s">
        <v>189</v>
      </c>
      <c r="AU163" s="149" t="s">
        <v>80</v>
      </c>
      <c r="AY163" s="17" t="s">
        <v>187</v>
      </c>
      <c r="BE163" s="150">
        <f t="shared" si="24"/>
        <v>0</v>
      </c>
      <c r="BF163" s="150">
        <f t="shared" si="25"/>
        <v>0</v>
      </c>
      <c r="BG163" s="150">
        <f t="shared" si="26"/>
        <v>0</v>
      </c>
      <c r="BH163" s="150">
        <f t="shared" si="27"/>
        <v>0</v>
      </c>
      <c r="BI163" s="150">
        <f t="shared" si="28"/>
        <v>0</v>
      </c>
      <c r="BJ163" s="17" t="s">
        <v>80</v>
      </c>
      <c r="BK163" s="150">
        <f t="shared" si="29"/>
        <v>0</v>
      </c>
      <c r="BL163" s="17" t="s">
        <v>287</v>
      </c>
      <c r="BM163" s="149" t="s">
        <v>539</v>
      </c>
    </row>
    <row r="164" spans="2:65" s="1" customFormat="1" ht="16.5" customHeight="1">
      <c r="B164" s="32"/>
      <c r="C164" s="137" t="s">
        <v>388</v>
      </c>
      <c r="D164" s="137" t="s">
        <v>189</v>
      </c>
      <c r="E164" s="138" t="s">
        <v>2550</v>
      </c>
      <c r="F164" s="139" t="s">
        <v>2551</v>
      </c>
      <c r="G164" s="140" t="s">
        <v>2514</v>
      </c>
      <c r="H164" s="141">
        <v>2</v>
      </c>
      <c r="I164" s="142"/>
      <c r="J164" s="143">
        <f t="shared" si="20"/>
        <v>0</v>
      </c>
      <c r="K164" s="144"/>
      <c r="L164" s="32"/>
      <c r="M164" s="145" t="s">
        <v>1</v>
      </c>
      <c r="N164" s="146" t="s">
        <v>38</v>
      </c>
      <c r="P164" s="147">
        <f t="shared" si="21"/>
        <v>0</v>
      </c>
      <c r="Q164" s="147">
        <v>0</v>
      </c>
      <c r="R164" s="147">
        <f t="shared" si="22"/>
        <v>0</v>
      </c>
      <c r="S164" s="147">
        <v>0</v>
      </c>
      <c r="T164" s="148">
        <f t="shared" si="23"/>
        <v>0</v>
      </c>
      <c r="AR164" s="149" t="s">
        <v>287</v>
      </c>
      <c r="AT164" s="149" t="s">
        <v>189</v>
      </c>
      <c r="AU164" s="149" t="s">
        <v>80</v>
      </c>
      <c r="AY164" s="17" t="s">
        <v>187</v>
      </c>
      <c r="BE164" s="150">
        <f t="shared" si="24"/>
        <v>0</v>
      </c>
      <c r="BF164" s="150">
        <f t="shared" si="25"/>
        <v>0</v>
      </c>
      <c r="BG164" s="150">
        <f t="shared" si="26"/>
        <v>0</v>
      </c>
      <c r="BH164" s="150">
        <f t="shared" si="27"/>
        <v>0</v>
      </c>
      <c r="BI164" s="150">
        <f t="shared" si="28"/>
        <v>0</v>
      </c>
      <c r="BJ164" s="17" t="s">
        <v>80</v>
      </c>
      <c r="BK164" s="150">
        <f t="shared" si="29"/>
        <v>0</v>
      </c>
      <c r="BL164" s="17" t="s">
        <v>287</v>
      </c>
      <c r="BM164" s="149" t="s">
        <v>548</v>
      </c>
    </row>
    <row r="165" spans="2:65" s="1" customFormat="1" ht="16.5" customHeight="1">
      <c r="B165" s="32"/>
      <c r="C165" s="137" t="s">
        <v>394</v>
      </c>
      <c r="D165" s="137" t="s">
        <v>189</v>
      </c>
      <c r="E165" s="138" t="s">
        <v>2552</v>
      </c>
      <c r="F165" s="139" t="s">
        <v>2553</v>
      </c>
      <c r="G165" s="140" t="s">
        <v>2517</v>
      </c>
      <c r="H165" s="141">
        <v>1</v>
      </c>
      <c r="I165" s="142"/>
      <c r="J165" s="143">
        <f t="shared" si="20"/>
        <v>0</v>
      </c>
      <c r="K165" s="144"/>
      <c r="L165" s="32"/>
      <c r="M165" s="145" t="s">
        <v>1</v>
      </c>
      <c r="N165" s="146" t="s">
        <v>38</v>
      </c>
      <c r="P165" s="147">
        <f t="shared" si="21"/>
        <v>0</v>
      </c>
      <c r="Q165" s="147">
        <v>0</v>
      </c>
      <c r="R165" s="147">
        <f t="shared" si="22"/>
        <v>0</v>
      </c>
      <c r="S165" s="147">
        <v>0</v>
      </c>
      <c r="T165" s="148">
        <f t="shared" si="23"/>
        <v>0</v>
      </c>
      <c r="AR165" s="149" t="s">
        <v>287</v>
      </c>
      <c r="AT165" s="149" t="s">
        <v>189</v>
      </c>
      <c r="AU165" s="149" t="s">
        <v>80</v>
      </c>
      <c r="AY165" s="17" t="s">
        <v>187</v>
      </c>
      <c r="BE165" s="150">
        <f t="shared" si="24"/>
        <v>0</v>
      </c>
      <c r="BF165" s="150">
        <f t="shared" si="25"/>
        <v>0</v>
      </c>
      <c r="BG165" s="150">
        <f t="shared" si="26"/>
        <v>0</v>
      </c>
      <c r="BH165" s="150">
        <f t="shared" si="27"/>
        <v>0</v>
      </c>
      <c r="BI165" s="150">
        <f t="shared" si="28"/>
        <v>0</v>
      </c>
      <c r="BJ165" s="17" t="s">
        <v>80</v>
      </c>
      <c r="BK165" s="150">
        <f t="shared" si="29"/>
        <v>0</v>
      </c>
      <c r="BL165" s="17" t="s">
        <v>287</v>
      </c>
      <c r="BM165" s="149" t="s">
        <v>559</v>
      </c>
    </row>
    <row r="166" spans="2:65" s="1" customFormat="1" ht="16.5" customHeight="1">
      <c r="B166" s="32"/>
      <c r="C166" s="137" t="s">
        <v>403</v>
      </c>
      <c r="D166" s="137" t="s">
        <v>189</v>
      </c>
      <c r="E166" s="138" t="s">
        <v>2554</v>
      </c>
      <c r="F166" s="139" t="s">
        <v>2555</v>
      </c>
      <c r="G166" s="140" t="s">
        <v>2517</v>
      </c>
      <c r="H166" s="141">
        <v>1</v>
      </c>
      <c r="I166" s="142"/>
      <c r="J166" s="143">
        <f t="shared" si="20"/>
        <v>0</v>
      </c>
      <c r="K166" s="144"/>
      <c r="L166" s="32"/>
      <c r="M166" s="145" t="s">
        <v>1</v>
      </c>
      <c r="N166" s="146" t="s">
        <v>38</v>
      </c>
      <c r="P166" s="147">
        <f t="shared" si="21"/>
        <v>0</v>
      </c>
      <c r="Q166" s="147">
        <v>0</v>
      </c>
      <c r="R166" s="147">
        <f t="shared" si="22"/>
        <v>0</v>
      </c>
      <c r="S166" s="147">
        <v>0</v>
      </c>
      <c r="T166" s="148">
        <f t="shared" si="23"/>
        <v>0</v>
      </c>
      <c r="AR166" s="149" t="s">
        <v>287</v>
      </c>
      <c r="AT166" s="149" t="s">
        <v>189</v>
      </c>
      <c r="AU166" s="149" t="s">
        <v>80</v>
      </c>
      <c r="AY166" s="17" t="s">
        <v>187</v>
      </c>
      <c r="BE166" s="150">
        <f t="shared" si="24"/>
        <v>0</v>
      </c>
      <c r="BF166" s="150">
        <f t="shared" si="25"/>
        <v>0</v>
      </c>
      <c r="BG166" s="150">
        <f t="shared" si="26"/>
        <v>0</v>
      </c>
      <c r="BH166" s="150">
        <f t="shared" si="27"/>
        <v>0</v>
      </c>
      <c r="BI166" s="150">
        <f t="shared" si="28"/>
        <v>0</v>
      </c>
      <c r="BJ166" s="17" t="s">
        <v>80</v>
      </c>
      <c r="BK166" s="150">
        <f t="shared" si="29"/>
        <v>0</v>
      </c>
      <c r="BL166" s="17" t="s">
        <v>287</v>
      </c>
      <c r="BM166" s="149" t="s">
        <v>573</v>
      </c>
    </row>
    <row r="167" spans="2:65" s="1" customFormat="1" ht="16.5" customHeight="1">
      <c r="B167" s="32"/>
      <c r="C167" s="137" t="s">
        <v>411</v>
      </c>
      <c r="D167" s="137" t="s">
        <v>189</v>
      </c>
      <c r="E167" s="138" t="s">
        <v>2556</v>
      </c>
      <c r="F167" s="139" t="s">
        <v>2557</v>
      </c>
      <c r="G167" s="140" t="s">
        <v>2517</v>
      </c>
      <c r="H167" s="141">
        <v>1</v>
      </c>
      <c r="I167" s="142"/>
      <c r="J167" s="143">
        <f t="shared" si="20"/>
        <v>0</v>
      </c>
      <c r="K167" s="144"/>
      <c r="L167" s="32"/>
      <c r="M167" s="145" t="s">
        <v>1</v>
      </c>
      <c r="N167" s="146" t="s">
        <v>38</v>
      </c>
      <c r="P167" s="147">
        <f t="shared" si="21"/>
        <v>0</v>
      </c>
      <c r="Q167" s="147">
        <v>0</v>
      </c>
      <c r="R167" s="147">
        <f t="shared" si="22"/>
        <v>0</v>
      </c>
      <c r="S167" s="147">
        <v>0</v>
      </c>
      <c r="T167" s="148">
        <f t="shared" si="23"/>
        <v>0</v>
      </c>
      <c r="AR167" s="149" t="s">
        <v>287</v>
      </c>
      <c r="AT167" s="149" t="s">
        <v>189</v>
      </c>
      <c r="AU167" s="149" t="s">
        <v>80</v>
      </c>
      <c r="AY167" s="17" t="s">
        <v>187</v>
      </c>
      <c r="BE167" s="150">
        <f t="shared" si="24"/>
        <v>0</v>
      </c>
      <c r="BF167" s="150">
        <f t="shared" si="25"/>
        <v>0</v>
      </c>
      <c r="BG167" s="150">
        <f t="shared" si="26"/>
        <v>0</v>
      </c>
      <c r="BH167" s="150">
        <f t="shared" si="27"/>
        <v>0</v>
      </c>
      <c r="BI167" s="150">
        <f t="shared" si="28"/>
        <v>0</v>
      </c>
      <c r="BJ167" s="17" t="s">
        <v>80</v>
      </c>
      <c r="BK167" s="150">
        <f t="shared" si="29"/>
        <v>0</v>
      </c>
      <c r="BL167" s="17" t="s">
        <v>287</v>
      </c>
      <c r="BM167" s="149" t="s">
        <v>585</v>
      </c>
    </row>
    <row r="168" spans="2:65" s="1" customFormat="1" ht="16.5" customHeight="1">
      <c r="B168" s="32"/>
      <c r="C168" s="137" t="s">
        <v>415</v>
      </c>
      <c r="D168" s="137" t="s">
        <v>189</v>
      </c>
      <c r="E168" s="138" t="s">
        <v>2558</v>
      </c>
      <c r="F168" s="139" t="s">
        <v>2559</v>
      </c>
      <c r="G168" s="140" t="s">
        <v>2517</v>
      </c>
      <c r="H168" s="141">
        <v>1</v>
      </c>
      <c r="I168" s="142"/>
      <c r="J168" s="143">
        <f t="shared" si="20"/>
        <v>0</v>
      </c>
      <c r="K168" s="144"/>
      <c r="L168" s="32"/>
      <c r="M168" s="145" t="s">
        <v>1</v>
      </c>
      <c r="N168" s="146" t="s">
        <v>38</v>
      </c>
      <c r="P168" s="147">
        <f t="shared" si="21"/>
        <v>0</v>
      </c>
      <c r="Q168" s="147">
        <v>0</v>
      </c>
      <c r="R168" s="147">
        <f t="shared" si="22"/>
        <v>0</v>
      </c>
      <c r="S168" s="147">
        <v>0</v>
      </c>
      <c r="T168" s="148">
        <f t="shared" si="23"/>
        <v>0</v>
      </c>
      <c r="AR168" s="149" t="s">
        <v>287</v>
      </c>
      <c r="AT168" s="149" t="s">
        <v>189</v>
      </c>
      <c r="AU168" s="149" t="s">
        <v>80</v>
      </c>
      <c r="AY168" s="17" t="s">
        <v>187</v>
      </c>
      <c r="BE168" s="150">
        <f t="shared" si="24"/>
        <v>0</v>
      </c>
      <c r="BF168" s="150">
        <f t="shared" si="25"/>
        <v>0</v>
      </c>
      <c r="BG168" s="150">
        <f t="shared" si="26"/>
        <v>0</v>
      </c>
      <c r="BH168" s="150">
        <f t="shared" si="27"/>
        <v>0</v>
      </c>
      <c r="BI168" s="150">
        <f t="shared" si="28"/>
        <v>0</v>
      </c>
      <c r="BJ168" s="17" t="s">
        <v>80</v>
      </c>
      <c r="BK168" s="150">
        <f t="shared" si="29"/>
        <v>0</v>
      </c>
      <c r="BL168" s="17" t="s">
        <v>287</v>
      </c>
      <c r="BM168" s="149" t="s">
        <v>593</v>
      </c>
    </row>
    <row r="169" spans="2:65" s="1" customFormat="1" ht="24.2" customHeight="1">
      <c r="B169" s="32"/>
      <c r="C169" s="137" t="s">
        <v>419</v>
      </c>
      <c r="D169" s="137" t="s">
        <v>189</v>
      </c>
      <c r="E169" s="138" t="s">
        <v>2560</v>
      </c>
      <c r="F169" s="139" t="s">
        <v>2561</v>
      </c>
      <c r="G169" s="140" t="s">
        <v>2517</v>
      </c>
      <c r="H169" s="141">
        <v>1</v>
      </c>
      <c r="I169" s="142"/>
      <c r="J169" s="143">
        <f t="shared" si="20"/>
        <v>0</v>
      </c>
      <c r="K169" s="144"/>
      <c r="L169" s="32"/>
      <c r="M169" s="145" t="s">
        <v>1</v>
      </c>
      <c r="N169" s="146" t="s">
        <v>38</v>
      </c>
      <c r="P169" s="147">
        <f t="shared" si="21"/>
        <v>0</v>
      </c>
      <c r="Q169" s="147">
        <v>0</v>
      </c>
      <c r="R169" s="147">
        <f t="shared" si="22"/>
        <v>0</v>
      </c>
      <c r="S169" s="147">
        <v>0</v>
      </c>
      <c r="T169" s="148">
        <f t="shared" si="23"/>
        <v>0</v>
      </c>
      <c r="AR169" s="149" t="s">
        <v>287</v>
      </c>
      <c r="AT169" s="149" t="s">
        <v>189</v>
      </c>
      <c r="AU169" s="149" t="s">
        <v>80</v>
      </c>
      <c r="AY169" s="17" t="s">
        <v>187</v>
      </c>
      <c r="BE169" s="150">
        <f t="shared" si="24"/>
        <v>0</v>
      </c>
      <c r="BF169" s="150">
        <f t="shared" si="25"/>
        <v>0</v>
      </c>
      <c r="BG169" s="150">
        <f t="shared" si="26"/>
        <v>0</v>
      </c>
      <c r="BH169" s="150">
        <f t="shared" si="27"/>
        <v>0</v>
      </c>
      <c r="BI169" s="150">
        <f t="shared" si="28"/>
        <v>0</v>
      </c>
      <c r="BJ169" s="17" t="s">
        <v>80</v>
      </c>
      <c r="BK169" s="150">
        <f t="shared" si="29"/>
        <v>0</v>
      </c>
      <c r="BL169" s="17" t="s">
        <v>287</v>
      </c>
      <c r="BM169" s="149" t="s">
        <v>604</v>
      </c>
    </row>
    <row r="170" spans="2:65" s="1" customFormat="1" ht="16.5" customHeight="1">
      <c r="B170" s="32"/>
      <c r="C170" s="137" t="s">
        <v>423</v>
      </c>
      <c r="D170" s="137" t="s">
        <v>189</v>
      </c>
      <c r="E170" s="138" t="s">
        <v>2562</v>
      </c>
      <c r="F170" s="139" t="s">
        <v>2563</v>
      </c>
      <c r="G170" s="140" t="s">
        <v>2509</v>
      </c>
      <c r="H170" s="198"/>
      <c r="I170" s="142"/>
      <c r="J170" s="143">
        <f t="shared" si="20"/>
        <v>0</v>
      </c>
      <c r="K170" s="144"/>
      <c r="L170" s="32"/>
      <c r="M170" s="145" t="s">
        <v>1</v>
      </c>
      <c r="N170" s="146" t="s">
        <v>38</v>
      </c>
      <c r="P170" s="147">
        <f t="shared" si="21"/>
        <v>0</v>
      </c>
      <c r="Q170" s="147">
        <v>0</v>
      </c>
      <c r="R170" s="147">
        <f t="shared" si="22"/>
        <v>0</v>
      </c>
      <c r="S170" s="147">
        <v>0</v>
      </c>
      <c r="T170" s="148">
        <f t="shared" si="23"/>
        <v>0</v>
      </c>
      <c r="AR170" s="149" t="s">
        <v>287</v>
      </c>
      <c r="AT170" s="149" t="s">
        <v>189</v>
      </c>
      <c r="AU170" s="149" t="s">
        <v>80</v>
      </c>
      <c r="AY170" s="17" t="s">
        <v>187</v>
      </c>
      <c r="BE170" s="150">
        <f t="shared" si="24"/>
        <v>0</v>
      </c>
      <c r="BF170" s="150">
        <f t="shared" si="25"/>
        <v>0</v>
      </c>
      <c r="BG170" s="150">
        <f t="shared" si="26"/>
        <v>0</v>
      </c>
      <c r="BH170" s="150">
        <f t="shared" si="27"/>
        <v>0</v>
      </c>
      <c r="BI170" s="150">
        <f t="shared" si="28"/>
        <v>0</v>
      </c>
      <c r="BJ170" s="17" t="s">
        <v>80</v>
      </c>
      <c r="BK170" s="150">
        <f t="shared" si="29"/>
        <v>0</v>
      </c>
      <c r="BL170" s="17" t="s">
        <v>287</v>
      </c>
      <c r="BM170" s="149" t="s">
        <v>647</v>
      </c>
    </row>
    <row r="171" spans="2:65" s="11" customFormat="1" ht="25.9" customHeight="1">
      <c r="B171" s="125"/>
      <c r="D171" s="126" t="s">
        <v>72</v>
      </c>
      <c r="E171" s="127" t="s">
        <v>2564</v>
      </c>
      <c r="F171" s="127" t="s">
        <v>2565</v>
      </c>
      <c r="I171" s="128"/>
      <c r="J171" s="129">
        <f>BK171</f>
        <v>0</v>
      </c>
      <c r="L171" s="125"/>
      <c r="M171" s="130"/>
      <c r="P171" s="131">
        <f>SUM(P172:P185)</f>
        <v>0</v>
      </c>
      <c r="R171" s="131">
        <f>SUM(R172:R185)</f>
        <v>0</v>
      </c>
      <c r="T171" s="132">
        <f>SUM(T172:T185)</f>
        <v>0</v>
      </c>
      <c r="AR171" s="126" t="s">
        <v>84</v>
      </c>
      <c r="AT171" s="133" t="s">
        <v>72</v>
      </c>
      <c r="AU171" s="133" t="s">
        <v>73</v>
      </c>
      <c r="AY171" s="126" t="s">
        <v>187</v>
      </c>
      <c r="BK171" s="134">
        <f>SUM(BK172:BK185)</f>
        <v>0</v>
      </c>
    </row>
    <row r="172" spans="2:65" s="1" customFormat="1" ht="21.75" customHeight="1">
      <c r="B172" s="32"/>
      <c r="C172" s="137" t="s">
        <v>427</v>
      </c>
      <c r="D172" s="137" t="s">
        <v>189</v>
      </c>
      <c r="E172" s="138" t="s">
        <v>2566</v>
      </c>
      <c r="F172" s="139" t="s">
        <v>2567</v>
      </c>
      <c r="G172" s="140" t="s">
        <v>406</v>
      </c>
      <c r="H172" s="141">
        <v>2</v>
      </c>
      <c r="I172" s="142"/>
      <c r="J172" s="143">
        <f t="shared" ref="J172:J185" si="30">ROUND(I172*H172,2)</f>
        <v>0</v>
      </c>
      <c r="K172" s="144"/>
      <c r="L172" s="32"/>
      <c r="M172" s="145" t="s">
        <v>1</v>
      </c>
      <c r="N172" s="146" t="s">
        <v>38</v>
      </c>
      <c r="P172" s="147">
        <f t="shared" ref="P172:P185" si="31">O172*H172</f>
        <v>0</v>
      </c>
      <c r="Q172" s="147">
        <v>0</v>
      </c>
      <c r="R172" s="147">
        <f t="shared" ref="R172:R185" si="32">Q172*H172</f>
        <v>0</v>
      </c>
      <c r="S172" s="147">
        <v>0</v>
      </c>
      <c r="T172" s="148">
        <f t="shared" ref="T172:T185" si="33">S172*H172</f>
        <v>0</v>
      </c>
      <c r="AR172" s="149" t="s">
        <v>287</v>
      </c>
      <c r="AT172" s="149" t="s">
        <v>189</v>
      </c>
      <c r="AU172" s="149" t="s">
        <v>80</v>
      </c>
      <c r="AY172" s="17" t="s">
        <v>187</v>
      </c>
      <c r="BE172" s="150">
        <f t="shared" ref="BE172:BE185" si="34">IF(N172="základní",J172,0)</f>
        <v>0</v>
      </c>
      <c r="BF172" s="150">
        <f t="shared" ref="BF172:BF185" si="35">IF(N172="snížená",J172,0)</f>
        <v>0</v>
      </c>
      <c r="BG172" s="150">
        <f t="shared" ref="BG172:BG185" si="36">IF(N172="zákl. přenesená",J172,0)</f>
        <v>0</v>
      </c>
      <c r="BH172" s="150">
        <f t="shared" ref="BH172:BH185" si="37">IF(N172="sníž. přenesená",J172,0)</f>
        <v>0</v>
      </c>
      <c r="BI172" s="150">
        <f t="shared" ref="BI172:BI185" si="38">IF(N172="nulová",J172,0)</f>
        <v>0</v>
      </c>
      <c r="BJ172" s="17" t="s">
        <v>80</v>
      </c>
      <c r="BK172" s="150">
        <f t="shared" ref="BK172:BK185" si="39">ROUND(I172*H172,2)</f>
        <v>0</v>
      </c>
      <c r="BL172" s="17" t="s">
        <v>287</v>
      </c>
      <c r="BM172" s="149" t="s">
        <v>656</v>
      </c>
    </row>
    <row r="173" spans="2:65" s="1" customFormat="1" ht="16.5" customHeight="1">
      <c r="B173" s="32"/>
      <c r="C173" s="137" t="s">
        <v>431</v>
      </c>
      <c r="D173" s="137" t="s">
        <v>189</v>
      </c>
      <c r="E173" s="138" t="s">
        <v>2568</v>
      </c>
      <c r="F173" s="139" t="s">
        <v>2569</v>
      </c>
      <c r="G173" s="140" t="s">
        <v>397</v>
      </c>
      <c r="H173" s="141">
        <v>252</v>
      </c>
      <c r="I173" s="142"/>
      <c r="J173" s="143">
        <f t="shared" si="30"/>
        <v>0</v>
      </c>
      <c r="K173" s="144"/>
      <c r="L173" s="32"/>
      <c r="M173" s="145" t="s">
        <v>1</v>
      </c>
      <c r="N173" s="146" t="s">
        <v>38</v>
      </c>
      <c r="P173" s="147">
        <f t="shared" si="31"/>
        <v>0</v>
      </c>
      <c r="Q173" s="147">
        <v>0</v>
      </c>
      <c r="R173" s="147">
        <f t="shared" si="32"/>
        <v>0</v>
      </c>
      <c r="S173" s="147">
        <v>0</v>
      </c>
      <c r="T173" s="148">
        <f t="shared" si="33"/>
        <v>0</v>
      </c>
      <c r="AR173" s="149" t="s">
        <v>287</v>
      </c>
      <c r="AT173" s="149" t="s">
        <v>189</v>
      </c>
      <c r="AU173" s="149" t="s">
        <v>80</v>
      </c>
      <c r="AY173" s="17" t="s">
        <v>187</v>
      </c>
      <c r="BE173" s="150">
        <f t="shared" si="34"/>
        <v>0</v>
      </c>
      <c r="BF173" s="150">
        <f t="shared" si="35"/>
        <v>0</v>
      </c>
      <c r="BG173" s="150">
        <f t="shared" si="36"/>
        <v>0</v>
      </c>
      <c r="BH173" s="150">
        <f t="shared" si="37"/>
        <v>0</v>
      </c>
      <c r="BI173" s="150">
        <f t="shared" si="38"/>
        <v>0</v>
      </c>
      <c r="BJ173" s="17" t="s">
        <v>80</v>
      </c>
      <c r="BK173" s="150">
        <f t="shared" si="39"/>
        <v>0</v>
      </c>
      <c r="BL173" s="17" t="s">
        <v>287</v>
      </c>
      <c r="BM173" s="149" t="s">
        <v>664</v>
      </c>
    </row>
    <row r="174" spans="2:65" s="1" customFormat="1" ht="16.5" customHeight="1">
      <c r="B174" s="32"/>
      <c r="C174" s="137" t="s">
        <v>435</v>
      </c>
      <c r="D174" s="137" t="s">
        <v>189</v>
      </c>
      <c r="E174" s="138" t="s">
        <v>2570</v>
      </c>
      <c r="F174" s="139" t="s">
        <v>2571</v>
      </c>
      <c r="G174" s="140" t="s">
        <v>397</v>
      </c>
      <c r="H174" s="141">
        <v>45</v>
      </c>
      <c r="I174" s="142"/>
      <c r="J174" s="143">
        <f t="shared" si="30"/>
        <v>0</v>
      </c>
      <c r="K174" s="144"/>
      <c r="L174" s="32"/>
      <c r="M174" s="145" t="s">
        <v>1</v>
      </c>
      <c r="N174" s="146" t="s">
        <v>38</v>
      </c>
      <c r="P174" s="147">
        <f t="shared" si="31"/>
        <v>0</v>
      </c>
      <c r="Q174" s="147">
        <v>0</v>
      </c>
      <c r="R174" s="147">
        <f t="shared" si="32"/>
        <v>0</v>
      </c>
      <c r="S174" s="147">
        <v>0</v>
      </c>
      <c r="T174" s="148">
        <f t="shared" si="33"/>
        <v>0</v>
      </c>
      <c r="AR174" s="149" t="s">
        <v>287</v>
      </c>
      <c r="AT174" s="149" t="s">
        <v>189</v>
      </c>
      <c r="AU174" s="149" t="s">
        <v>80</v>
      </c>
      <c r="AY174" s="17" t="s">
        <v>187</v>
      </c>
      <c r="BE174" s="150">
        <f t="shared" si="34"/>
        <v>0</v>
      </c>
      <c r="BF174" s="150">
        <f t="shared" si="35"/>
        <v>0</v>
      </c>
      <c r="BG174" s="150">
        <f t="shared" si="36"/>
        <v>0</v>
      </c>
      <c r="BH174" s="150">
        <f t="shared" si="37"/>
        <v>0</v>
      </c>
      <c r="BI174" s="150">
        <f t="shared" si="38"/>
        <v>0</v>
      </c>
      <c r="BJ174" s="17" t="s">
        <v>80</v>
      </c>
      <c r="BK174" s="150">
        <f t="shared" si="39"/>
        <v>0</v>
      </c>
      <c r="BL174" s="17" t="s">
        <v>287</v>
      </c>
      <c r="BM174" s="149" t="s">
        <v>679</v>
      </c>
    </row>
    <row r="175" spans="2:65" s="1" customFormat="1" ht="16.5" customHeight="1">
      <c r="B175" s="32"/>
      <c r="C175" s="137" t="s">
        <v>439</v>
      </c>
      <c r="D175" s="137" t="s">
        <v>189</v>
      </c>
      <c r="E175" s="138" t="s">
        <v>2572</v>
      </c>
      <c r="F175" s="139" t="s">
        <v>2573</v>
      </c>
      <c r="G175" s="140" t="s">
        <v>397</v>
      </c>
      <c r="H175" s="141">
        <v>17</v>
      </c>
      <c r="I175" s="142"/>
      <c r="J175" s="143">
        <f t="shared" si="30"/>
        <v>0</v>
      </c>
      <c r="K175" s="144"/>
      <c r="L175" s="32"/>
      <c r="M175" s="145" t="s">
        <v>1</v>
      </c>
      <c r="N175" s="146" t="s">
        <v>38</v>
      </c>
      <c r="P175" s="147">
        <f t="shared" si="31"/>
        <v>0</v>
      </c>
      <c r="Q175" s="147">
        <v>0</v>
      </c>
      <c r="R175" s="147">
        <f t="shared" si="32"/>
        <v>0</v>
      </c>
      <c r="S175" s="147">
        <v>0</v>
      </c>
      <c r="T175" s="148">
        <f t="shared" si="33"/>
        <v>0</v>
      </c>
      <c r="AR175" s="149" t="s">
        <v>287</v>
      </c>
      <c r="AT175" s="149" t="s">
        <v>189</v>
      </c>
      <c r="AU175" s="149" t="s">
        <v>80</v>
      </c>
      <c r="AY175" s="17" t="s">
        <v>187</v>
      </c>
      <c r="BE175" s="150">
        <f t="shared" si="34"/>
        <v>0</v>
      </c>
      <c r="BF175" s="150">
        <f t="shared" si="35"/>
        <v>0</v>
      </c>
      <c r="BG175" s="150">
        <f t="shared" si="36"/>
        <v>0</v>
      </c>
      <c r="BH175" s="150">
        <f t="shared" si="37"/>
        <v>0</v>
      </c>
      <c r="BI175" s="150">
        <f t="shared" si="38"/>
        <v>0</v>
      </c>
      <c r="BJ175" s="17" t="s">
        <v>80</v>
      </c>
      <c r="BK175" s="150">
        <f t="shared" si="39"/>
        <v>0</v>
      </c>
      <c r="BL175" s="17" t="s">
        <v>287</v>
      </c>
      <c r="BM175" s="149" t="s">
        <v>692</v>
      </c>
    </row>
    <row r="176" spans="2:65" s="1" customFormat="1" ht="16.5" customHeight="1">
      <c r="B176" s="32"/>
      <c r="C176" s="137" t="s">
        <v>443</v>
      </c>
      <c r="D176" s="137" t="s">
        <v>189</v>
      </c>
      <c r="E176" s="138" t="s">
        <v>2574</v>
      </c>
      <c r="F176" s="139" t="s">
        <v>2575</v>
      </c>
      <c r="G176" s="140" t="s">
        <v>397</v>
      </c>
      <c r="H176" s="141">
        <v>40</v>
      </c>
      <c r="I176" s="142"/>
      <c r="J176" s="143">
        <f t="shared" si="30"/>
        <v>0</v>
      </c>
      <c r="K176" s="144"/>
      <c r="L176" s="32"/>
      <c r="M176" s="145" t="s">
        <v>1</v>
      </c>
      <c r="N176" s="146" t="s">
        <v>38</v>
      </c>
      <c r="P176" s="147">
        <f t="shared" si="31"/>
        <v>0</v>
      </c>
      <c r="Q176" s="147">
        <v>0</v>
      </c>
      <c r="R176" s="147">
        <f t="shared" si="32"/>
        <v>0</v>
      </c>
      <c r="S176" s="147">
        <v>0</v>
      </c>
      <c r="T176" s="148">
        <f t="shared" si="33"/>
        <v>0</v>
      </c>
      <c r="AR176" s="149" t="s">
        <v>287</v>
      </c>
      <c r="AT176" s="149" t="s">
        <v>189</v>
      </c>
      <c r="AU176" s="149" t="s">
        <v>80</v>
      </c>
      <c r="AY176" s="17" t="s">
        <v>187</v>
      </c>
      <c r="BE176" s="150">
        <f t="shared" si="34"/>
        <v>0</v>
      </c>
      <c r="BF176" s="150">
        <f t="shared" si="35"/>
        <v>0</v>
      </c>
      <c r="BG176" s="150">
        <f t="shared" si="36"/>
        <v>0</v>
      </c>
      <c r="BH176" s="150">
        <f t="shared" si="37"/>
        <v>0</v>
      </c>
      <c r="BI176" s="150">
        <f t="shared" si="38"/>
        <v>0</v>
      </c>
      <c r="BJ176" s="17" t="s">
        <v>80</v>
      </c>
      <c r="BK176" s="150">
        <f t="shared" si="39"/>
        <v>0</v>
      </c>
      <c r="BL176" s="17" t="s">
        <v>287</v>
      </c>
      <c r="BM176" s="149" t="s">
        <v>702</v>
      </c>
    </row>
    <row r="177" spans="2:65" s="1" customFormat="1" ht="16.5" customHeight="1">
      <c r="B177" s="32"/>
      <c r="C177" s="137" t="s">
        <v>447</v>
      </c>
      <c r="D177" s="137" t="s">
        <v>189</v>
      </c>
      <c r="E177" s="138" t="s">
        <v>2576</v>
      </c>
      <c r="F177" s="139" t="s">
        <v>2577</v>
      </c>
      <c r="G177" s="140" t="s">
        <v>397</v>
      </c>
      <c r="H177" s="141">
        <v>8</v>
      </c>
      <c r="I177" s="142"/>
      <c r="J177" s="143">
        <f t="shared" si="30"/>
        <v>0</v>
      </c>
      <c r="K177" s="144"/>
      <c r="L177" s="32"/>
      <c r="M177" s="145" t="s">
        <v>1</v>
      </c>
      <c r="N177" s="146" t="s">
        <v>38</v>
      </c>
      <c r="P177" s="147">
        <f t="shared" si="31"/>
        <v>0</v>
      </c>
      <c r="Q177" s="147">
        <v>0</v>
      </c>
      <c r="R177" s="147">
        <f t="shared" si="32"/>
        <v>0</v>
      </c>
      <c r="S177" s="147">
        <v>0</v>
      </c>
      <c r="T177" s="148">
        <f t="shared" si="33"/>
        <v>0</v>
      </c>
      <c r="AR177" s="149" t="s">
        <v>287</v>
      </c>
      <c r="AT177" s="149" t="s">
        <v>189</v>
      </c>
      <c r="AU177" s="149" t="s">
        <v>80</v>
      </c>
      <c r="AY177" s="17" t="s">
        <v>187</v>
      </c>
      <c r="BE177" s="150">
        <f t="shared" si="34"/>
        <v>0</v>
      </c>
      <c r="BF177" s="150">
        <f t="shared" si="35"/>
        <v>0</v>
      </c>
      <c r="BG177" s="150">
        <f t="shared" si="36"/>
        <v>0</v>
      </c>
      <c r="BH177" s="150">
        <f t="shared" si="37"/>
        <v>0</v>
      </c>
      <c r="BI177" s="150">
        <f t="shared" si="38"/>
        <v>0</v>
      </c>
      <c r="BJ177" s="17" t="s">
        <v>80</v>
      </c>
      <c r="BK177" s="150">
        <f t="shared" si="39"/>
        <v>0</v>
      </c>
      <c r="BL177" s="17" t="s">
        <v>287</v>
      </c>
      <c r="BM177" s="149" t="s">
        <v>733</v>
      </c>
    </row>
    <row r="178" spans="2:65" s="1" customFormat="1" ht="16.5" customHeight="1">
      <c r="B178" s="32"/>
      <c r="C178" s="137" t="s">
        <v>451</v>
      </c>
      <c r="D178" s="137" t="s">
        <v>189</v>
      </c>
      <c r="E178" s="138" t="s">
        <v>2578</v>
      </c>
      <c r="F178" s="139" t="s">
        <v>2579</v>
      </c>
      <c r="G178" s="140" t="s">
        <v>397</v>
      </c>
      <c r="H178" s="141">
        <v>11</v>
      </c>
      <c r="I178" s="142"/>
      <c r="J178" s="143">
        <f t="shared" si="30"/>
        <v>0</v>
      </c>
      <c r="K178" s="144"/>
      <c r="L178" s="32"/>
      <c r="M178" s="145" t="s">
        <v>1</v>
      </c>
      <c r="N178" s="146" t="s">
        <v>38</v>
      </c>
      <c r="P178" s="147">
        <f t="shared" si="31"/>
        <v>0</v>
      </c>
      <c r="Q178" s="147">
        <v>0</v>
      </c>
      <c r="R178" s="147">
        <f t="shared" si="32"/>
        <v>0</v>
      </c>
      <c r="S178" s="147">
        <v>0</v>
      </c>
      <c r="T178" s="148">
        <f t="shared" si="33"/>
        <v>0</v>
      </c>
      <c r="AR178" s="149" t="s">
        <v>287</v>
      </c>
      <c r="AT178" s="149" t="s">
        <v>189</v>
      </c>
      <c r="AU178" s="149" t="s">
        <v>80</v>
      </c>
      <c r="AY178" s="17" t="s">
        <v>187</v>
      </c>
      <c r="BE178" s="150">
        <f t="shared" si="34"/>
        <v>0</v>
      </c>
      <c r="BF178" s="150">
        <f t="shared" si="35"/>
        <v>0</v>
      </c>
      <c r="BG178" s="150">
        <f t="shared" si="36"/>
        <v>0</v>
      </c>
      <c r="BH178" s="150">
        <f t="shared" si="37"/>
        <v>0</v>
      </c>
      <c r="BI178" s="150">
        <f t="shared" si="38"/>
        <v>0</v>
      </c>
      <c r="BJ178" s="17" t="s">
        <v>80</v>
      </c>
      <c r="BK178" s="150">
        <f t="shared" si="39"/>
        <v>0</v>
      </c>
      <c r="BL178" s="17" t="s">
        <v>287</v>
      </c>
      <c r="BM178" s="149" t="s">
        <v>747</v>
      </c>
    </row>
    <row r="179" spans="2:65" s="1" customFormat="1" ht="16.5" customHeight="1">
      <c r="B179" s="32"/>
      <c r="C179" s="137" t="s">
        <v>455</v>
      </c>
      <c r="D179" s="137" t="s">
        <v>189</v>
      </c>
      <c r="E179" s="138" t="s">
        <v>2580</v>
      </c>
      <c r="F179" s="139" t="s">
        <v>2581</v>
      </c>
      <c r="G179" s="140" t="s">
        <v>397</v>
      </c>
      <c r="H179" s="141">
        <v>4</v>
      </c>
      <c r="I179" s="142"/>
      <c r="J179" s="143">
        <f t="shared" si="30"/>
        <v>0</v>
      </c>
      <c r="K179" s="144"/>
      <c r="L179" s="32"/>
      <c r="M179" s="145" t="s">
        <v>1</v>
      </c>
      <c r="N179" s="146" t="s">
        <v>38</v>
      </c>
      <c r="P179" s="147">
        <f t="shared" si="31"/>
        <v>0</v>
      </c>
      <c r="Q179" s="147">
        <v>0</v>
      </c>
      <c r="R179" s="147">
        <f t="shared" si="32"/>
        <v>0</v>
      </c>
      <c r="S179" s="147">
        <v>0</v>
      </c>
      <c r="T179" s="148">
        <f t="shared" si="33"/>
        <v>0</v>
      </c>
      <c r="AR179" s="149" t="s">
        <v>287</v>
      </c>
      <c r="AT179" s="149" t="s">
        <v>189</v>
      </c>
      <c r="AU179" s="149" t="s">
        <v>80</v>
      </c>
      <c r="AY179" s="17" t="s">
        <v>187</v>
      </c>
      <c r="BE179" s="150">
        <f t="shared" si="34"/>
        <v>0</v>
      </c>
      <c r="BF179" s="150">
        <f t="shared" si="35"/>
        <v>0</v>
      </c>
      <c r="BG179" s="150">
        <f t="shared" si="36"/>
        <v>0</v>
      </c>
      <c r="BH179" s="150">
        <f t="shared" si="37"/>
        <v>0</v>
      </c>
      <c r="BI179" s="150">
        <f t="shared" si="38"/>
        <v>0</v>
      </c>
      <c r="BJ179" s="17" t="s">
        <v>80</v>
      </c>
      <c r="BK179" s="150">
        <f t="shared" si="39"/>
        <v>0</v>
      </c>
      <c r="BL179" s="17" t="s">
        <v>287</v>
      </c>
      <c r="BM179" s="149" t="s">
        <v>757</v>
      </c>
    </row>
    <row r="180" spans="2:65" s="1" customFormat="1" ht="16.5" customHeight="1">
      <c r="B180" s="32"/>
      <c r="C180" s="137" t="s">
        <v>459</v>
      </c>
      <c r="D180" s="137" t="s">
        <v>189</v>
      </c>
      <c r="E180" s="138" t="s">
        <v>2582</v>
      </c>
      <c r="F180" s="139" t="s">
        <v>2583</v>
      </c>
      <c r="G180" s="140" t="s">
        <v>397</v>
      </c>
      <c r="H180" s="141">
        <v>377</v>
      </c>
      <c r="I180" s="142"/>
      <c r="J180" s="143">
        <f t="shared" si="30"/>
        <v>0</v>
      </c>
      <c r="K180" s="144"/>
      <c r="L180" s="32"/>
      <c r="M180" s="145" t="s">
        <v>1</v>
      </c>
      <c r="N180" s="146" t="s">
        <v>38</v>
      </c>
      <c r="P180" s="147">
        <f t="shared" si="31"/>
        <v>0</v>
      </c>
      <c r="Q180" s="147">
        <v>0</v>
      </c>
      <c r="R180" s="147">
        <f t="shared" si="32"/>
        <v>0</v>
      </c>
      <c r="S180" s="147">
        <v>0</v>
      </c>
      <c r="T180" s="148">
        <f t="shared" si="33"/>
        <v>0</v>
      </c>
      <c r="AR180" s="149" t="s">
        <v>287</v>
      </c>
      <c r="AT180" s="149" t="s">
        <v>189</v>
      </c>
      <c r="AU180" s="149" t="s">
        <v>80</v>
      </c>
      <c r="AY180" s="17" t="s">
        <v>187</v>
      </c>
      <c r="BE180" s="150">
        <f t="shared" si="34"/>
        <v>0</v>
      </c>
      <c r="BF180" s="150">
        <f t="shared" si="35"/>
        <v>0</v>
      </c>
      <c r="BG180" s="150">
        <f t="shared" si="36"/>
        <v>0</v>
      </c>
      <c r="BH180" s="150">
        <f t="shared" si="37"/>
        <v>0</v>
      </c>
      <c r="BI180" s="150">
        <f t="shared" si="38"/>
        <v>0</v>
      </c>
      <c r="BJ180" s="17" t="s">
        <v>80</v>
      </c>
      <c r="BK180" s="150">
        <f t="shared" si="39"/>
        <v>0</v>
      </c>
      <c r="BL180" s="17" t="s">
        <v>287</v>
      </c>
      <c r="BM180" s="149" t="s">
        <v>768</v>
      </c>
    </row>
    <row r="181" spans="2:65" s="1" customFormat="1" ht="16.5" customHeight="1">
      <c r="B181" s="32"/>
      <c r="C181" s="137" t="s">
        <v>463</v>
      </c>
      <c r="D181" s="137" t="s">
        <v>189</v>
      </c>
      <c r="E181" s="138" t="s">
        <v>2584</v>
      </c>
      <c r="F181" s="139" t="s">
        <v>2585</v>
      </c>
      <c r="G181" s="140" t="s">
        <v>406</v>
      </c>
      <c r="H181" s="141">
        <v>76</v>
      </c>
      <c r="I181" s="142"/>
      <c r="J181" s="143">
        <f t="shared" si="30"/>
        <v>0</v>
      </c>
      <c r="K181" s="144"/>
      <c r="L181" s="32"/>
      <c r="M181" s="145" t="s">
        <v>1</v>
      </c>
      <c r="N181" s="146" t="s">
        <v>38</v>
      </c>
      <c r="P181" s="147">
        <f t="shared" si="31"/>
        <v>0</v>
      </c>
      <c r="Q181" s="147">
        <v>0</v>
      </c>
      <c r="R181" s="147">
        <f t="shared" si="32"/>
        <v>0</v>
      </c>
      <c r="S181" s="147">
        <v>0</v>
      </c>
      <c r="T181" s="148">
        <f t="shared" si="33"/>
        <v>0</v>
      </c>
      <c r="AR181" s="149" t="s">
        <v>287</v>
      </c>
      <c r="AT181" s="149" t="s">
        <v>189</v>
      </c>
      <c r="AU181" s="149" t="s">
        <v>80</v>
      </c>
      <c r="AY181" s="17" t="s">
        <v>187</v>
      </c>
      <c r="BE181" s="150">
        <f t="shared" si="34"/>
        <v>0</v>
      </c>
      <c r="BF181" s="150">
        <f t="shared" si="35"/>
        <v>0</v>
      </c>
      <c r="BG181" s="150">
        <f t="shared" si="36"/>
        <v>0</v>
      </c>
      <c r="BH181" s="150">
        <f t="shared" si="37"/>
        <v>0</v>
      </c>
      <c r="BI181" s="150">
        <f t="shared" si="38"/>
        <v>0</v>
      </c>
      <c r="BJ181" s="17" t="s">
        <v>80</v>
      </c>
      <c r="BK181" s="150">
        <f t="shared" si="39"/>
        <v>0</v>
      </c>
      <c r="BL181" s="17" t="s">
        <v>287</v>
      </c>
      <c r="BM181" s="149" t="s">
        <v>780</v>
      </c>
    </row>
    <row r="182" spans="2:65" s="1" customFormat="1" ht="16.5" customHeight="1">
      <c r="B182" s="32"/>
      <c r="C182" s="137" t="s">
        <v>467</v>
      </c>
      <c r="D182" s="137" t="s">
        <v>189</v>
      </c>
      <c r="E182" s="138" t="s">
        <v>2586</v>
      </c>
      <c r="F182" s="139" t="s">
        <v>2587</v>
      </c>
      <c r="G182" s="140" t="s">
        <v>406</v>
      </c>
      <c r="H182" s="141">
        <v>8</v>
      </c>
      <c r="I182" s="142"/>
      <c r="J182" s="143">
        <f t="shared" si="30"/>
        <v>0</v>
      </c>
      <c r="K182" s="144"/>
      <c r="L182" s="32"/>
      <c r="M182" s="145" t="s">
        <v>1</v>
      </c>
      <c r="N182" s="146" t="s">
        <v>38</v>
      </c>
      <c r="P182" s="147">
        <f t="shared" si="31"/>
        <v>0</v>
      </c>
      <c r="Q182" s="147">
        <v>0</v>
      </c>
      <c r="R182" s="147">
        <f t="shared" si="32"/>
        <v>0</v>
      </c>
      <c r="S182" s="147">
        <v>0</v>
      </c>
      <c r="T182" s="148">
        <f t="shared" si="33"/>
        <v>0</v>
      </c>
      <c r="AR182" s="149" t="s">
        <v>287</v>
      </c>
      <c r="AT182" s="149" t="s">
        <v>189</v>
      </c>
      <c r="AU182" s="149" t="s">
        <v>80</v>
      </c>
      <c r="AY182" s="17" t="s">
        <v>187</v>
      </c>
      <c r="BE182" s="150">
        <f t="shared" si="34"/>
        <v>0</v>
      </c>
      <c r="BF182" s="150">
        <f t="shared" si="35"/>
        <v>0</v>
      </c>
      <c r="BG182" s="150">
        <f t="shared" si="36"/>
        <v>0</v>
      </c>
      <c r="BH182" s="150">
        <f t="shared" si="37"/>
        <v>0</v>
      </c>
      <c r="BI182" s="150">
        <f t="shared" si="38"/>
        <v>0</v>
      </c>
      <c r="BJ182" s="17" t="s">
        <v>80</v>
      </c>
      <c r="BK182" s="150">
        <f t="shared" si="39"/>
        <v>0</v>
      </c>
      <c r="BL182" s="17" t="s">
        <v>287</v>
      </c>
      <c r="BM182" s="149" t="s">
        <v>789</v>
      </c>
    </row>
    <row r="183" spans="2:65" s="1" customFormat="1" ht="24.2" customHeight="1">
      <c r="B183" s="32"/>
      <c r="C183" s="137" t="s">
        <v>472</v>
      </c>
      <c r="D183" s="137" t="s">
        <v>189</v>
      </c>
      <c r="E183" s="138" t="s">
        <v>2588</v>
      </c>
      <c r="F183" s="139" t="s">
        <v>2589</v>
      </c>
      <c r="G183" s="140" t="s">
        <v>397</v>
      </c>
      <c r="H183" s="141">
        <v>73</v>
      </c>
      <c r="I183" s="142"/>
      <c r="J183" s="143">
        <f t="shared" si="30"/>
        <v>0</v>
      </c>
      <c r="K183" s="144"/>
      <c r="L183" s="32"/>
      <c r="M183" s="145" t="s">
        <v>1</v>
      </c>
      <c r="N183" s="146" t="s">
        <v>38</v>
      </c>
      <c r="P183" s="147">
        <f t="shared" si="31"/>
        <v>0</v>
      </c>
      <c r="Q183" s="147">
        <v>0</v>
      </c>
      <c r="R183" s="147">
        <f t="shared" si="32"/>
        <v>0</v>
      </c>
      <c r="S183" s="147">
        <v>0</v>
      </c>
      <c r="T183" s="148">
        <f t="shared" si="33"/>
        <v>0</v>
      </c>
      <c r="AR183" s="149" t="s">
        <v>287</v>
      </c>
      <c r="AT183" s="149" t="s">
        <v>189</v>
      </c>
      <c r="AU183" s="149" t="s">
        <v>80</v>
      </c>
      <c r="AY183" s="17" t="s">
        <v>187</v>
      </c>
      <c r="BE183" s="150">
        <f t="shared" si="34"/>
        <v>0</v>
      </c>
      <c r="BF183" s="150">
        <f t="shared" si="35"/>
        <v>0</v>
      </c>
      <c r="BG183" s="150">
        <f t="shared" si="36"/>
        <v>0</v>
      </c>
      <c r="BH183" s="150">
        <f t="shared" si="37"/>
        <v>0</v>
      </c>
      <c r="BI183" s="150">
        <f t="shared" si="38"/>
        <v>0</v>
      </c>
      <c r="BJ183" s="17" t="s">
        <v>80</v>
      </c>
      <c r="BK183" s="150">
        <f t="shared" si="39"/>
        <v>0</v>
      </c>
      <c r="BL183" s="17" t="s">
        <v>287</v>
      </c>
      <c r="BM183" s="149" t="s">
        <v>801</v>
      </c>
    </row>
    <row r="184" spans="2:65" s="1" customFormat="1" ht="21.75" customHeight="1">
      <c r="B184" s="32"/>
      <c r="C184" s="137" t="s">
        <v>479</v>
      </c>
      <c r="D184" s="137" t="s">
        <v>189</v>
      </c>
      <c r="E184" s="138" t="s">
        <v>2590</v>
      </c>
      <c r="F184" s="139" t="s">
        <v>2591</v>
      </c>
      <c r="G184" s="140" t="s">
        <v>406</v>
      </c>
      <c r="H184" s="141">
        <v>2</v>
      </c>
      <c r="I184" s="142"/>
      <c r="J184" s="143">
        <f t="shared" si="30"/>
        <v>0</v>
      </c>
      <c r="K184" s="144"/>
      <c r="L184" s="32"/>
      <c r="M184" s="145" t="s">
        <v>1</v>
      </c>
      <c r="N184" s="146" t="s">
        <v>38</v>
      </c>
      <c r="P184" s="147">
        <f t="shared" si="31"/>
        <v>0</v>
      </c>
      <c r="Q184" s="147">
        <v>0</v>
      </c>
      <c r="R184" s="147">
        <f t="shared" si="32"/>
        <v>0</v>
      </c>
      <c r="S184" s="147">
        <v>0</v>
      </c>
      <c r="T184" s="148">
        <f t="shared" si="33"/>
        <v>0</v>
      </c>
      <c r="AR184" s="149" t="s">
        <v>287</v>
      </c>
      <c r="AT184" s="149" t="s">
        <v>189</v>
      </c>
      <c r="AU184" s="149" t="s">
        <v>80</v>
      </c>
      <c r="AY184" s="17" t="s">
        <v>187</v>
      </c>
      <c r="BE184" s="150">
        <f t="shared" si="34"/>
        <v>0</v>
      </c>
      <c r="BF184" s="150">
        <f t="shared" si="35"/>
        <v>0</v>
      </c>
      <c r="BG184" s="150">
        <f t="shared" si="36"/>
        <v>0</v>
      </c>
      <c r="BH184" s="150">
        <f t="shared" si="37"/>
        <v>0</v>
      </c>
      <c r="BI184" s="150">
        <f t="shared" si="38"/>
        <v>0</v>
      </c>
      <c r="BJ184" s="17" t="s">
        <v>80</v>
      </c>
      <c r="BK184" s="150">
        <f t="shared" si="39"/>
        <v>0</v>
      </c>
      <c r="BL184" s="17" t="s">
        <v>287</v>
      </c>
      <c r="BM184" s="149" t="s">
        <v>813</v>
      </c>
    </row>
    <row r="185" spans="2:65" s="1" customFormat="1" ht="16.5" customHeight="1">
      <c r="B185" s="32"/>
      <c r="C185" s="137" t="s">
        <v>484</v>
      </c>
      <c r="D185" s="137" t="s">
        <v>189</v>
      </c>
      <c r="E185" s="138" t="s">
        <v>2592</v>
      </c>
      <c r="F185" s="139" t="s">
        <v>2593</v>
      </c>
      <c r="G185" s="140" t="s">
        <v>2509</v>
      </c>
      <c r="H185" s="198"/>
      <c r="I185" s="142"/>
      <c r="J185" s="143">
        <f t="shared" si="30"/>
        <v>0</v>
      </c>
      <c r="K185" s="144"/>
      <c r="L185" s="32"/>
      <c r="M185" s="145" t="s">
        <v>1</v>
      </c>
      <c r="N185" s="146" t="s">
        <v>38</v>
      </c>
      <c r="P185" s="147">
        <f t="shared" si="31"/>
        <v>0</v>
      </c>
      <c r="Q185" s="147">
        <v>0</v>
      </c>
      <c r="R185" s="147">
        <f t="shared" si="32"/>
        <v>0</v>
      </c>
      <c r="S185" s="147">
        <v>0</v>
      </c>
      <c r="T185" s="148">
        <f t="shared" si="33"/>
        <v>0</v>
      </c>
      <c r="AR185" s="149" t="s">
        <v>287</v>
      </c>
      <c r="AT185" s="149" t="s">
        <v>189</v>
      </c>
      <c r="AU185" s="149" t="s">
        <v>80</v>
      </c>
      <c r="AY185" s="17" t="s">
        <v>187</v>
      </c>
      <c r="BE185" s="150">
        <f t="shared" si="34"/>
        <v>0</v>
      </c>
      <c r="BF185" s="150">
        <f t="shared" si="35"/>
        <v>0</v>
      </c>
      <c r="BG185" s="150">
        <f t="shared" si="36"/>
        <v>0</v>
      </c>
      <c r="BH185" s="150">
        <f t="shared" si="37"/>
        <v>0</v>
      </c>
      <c r="BI185" s="150">
        <f t="shared" si="38"/>
        <v>0</v>
      </c>
      <c r="BJ185" s="17" t="s">
        <v>80</v>
      </c>
      <c r="BK185" s="150">
        <f t="shared" si="39"/>
        <v>0</v>
      </c>
      <c r="BL185" s="17" t="s">
        <v>287</v>
      </c>
      <c r="BM185" s="149" t="s">
        <v>823</v>
      </c>
    </row>
    <row r="186" spans="2:65" s="11" customFormat="1" ht="25.9" customHeight="1">
      <c r="B186" s="125"/>
      <c r="D186" s="126" t="s">
        <v>72</v>
      </c>
      <c r="E186" s="127" t="s">
        <v>2594</v>
      </c>
      <c r="F186" s="127" t="s">
        <v>2595</v>
      </c>
      <c r="I186" s="128"/>
      <c r="J186" s="129">
        <f>BK186</f>
        <v>0</v>
      </c>
      <c r="L186" s="125"/>
      <c r="M186" s="130"/>
      <c r="P186" s="131">
        <f>SUM(P187:P222)</f>
        <v>0</v>
      </c>
      <c r="R186" s="131">
        <f>SUM(R187:R222)</f>
        <v>0</v>
      </c>
      <c r="T186" s="132">
        <f>SUM(T187:T222)</f>
        <v>0</v>
      </c>
      <c r="AR186" s="126" t="s">
        <v>84</v>
      </c>
      <c r="AT186" s="133" t="s">
        <v>72</v>
      </c>
      <c r="AU186" s="133" t="s">
        <v>73</v>
      </c>
      <c r="AY186" s="126" t="s">
        <v>187</v>
      </c>
      <c r="BK186" s="134">
        <f>SUM(BK187:BK222)</f>
        <v>0</v>
      </c>
    </row>
    <row r="187" spans="2:65" s="1" customFormat="1" ht="16.5" customHeight="1">
      <c r="B187" s="32"/>
      <c r="C187" s="137" t="s">
        <v>494</v>
      </c>
      <c r="D187" s="137" t="s">
        <v>189</v>
      </c>
      <c r="E187" s="138" t="s">
        <v>2596</v>
      </c>
      <c r="F187" s="139" t="s">
        <v>2597</v>
      </c>
      <c r="G187" s="140" t="s">
        <v>406</v>
      </c>
      <c r="H187" s="141">
        <v>32</v>
      </c>
      <c r="I187" s="142"/>
      <c r="J187" s="143">
        <f t="shared" ref="J187:J222" si="40">ROUND(I187*H187,2)</f>
        <v>0</v>
      </c>
      <c r="K187" s="144"/>
      <c r="L187" s="32"/>
      <c r="M187" s="145" t="s">
        <v>1</v>
      </c>
      <c r="N187" s="146" t="s">
        <v>38</v>
      </c>
      <c r="P187" s="147">
        <f t="shared" ref="P187:P222" si="41">O187*H187</f>
        <v>0</v>
      </c>
      <c r="Q187" s="147">
        <v>0</v>
      </c>
      <c r="R187" s="147">
        <f t="shared" ref="R187:R222" si="42">Q187*H187</f>
        <v>0</v>
      </c>
      <c r="S187" s="147">
        <v>0</v>
      </c>
      <c r="T187" s="148">
        <f t="shared" ref="T187:T222" si="43">S187*H187</f>
        <v>0</v>
      </c>
      <c r="AR187" s="149" t="s">
        <v>287</v>
      </c>
      <c r="AT187" s="149" t="s">
        <v>189</v>
      </c>
      <c r="AU187" s="149" t="s">
        <v>80</v>
      </c>
      <c r="AY187" s="17" t="s">
        <v>187</v>
      </c>
      <c r="BE187" s="150">
        <f t="shared" ref="BE187:BE222" si="44">IF(N187="základní",J187,0)</f>
        <v>0</v>
      </c>
      <c r="BF187" s="150">
        <f t="shared" ref="BF187:BF222" si="45">IF(N187="snížená",J187,0)</f>
        <v>0</v>
      </c>
      <c r="BG187" s="150">
        <f t="shared" ref="BG187:BG222" si="46">IF(N187="zákl. přenesená",J187,0)</f>
        <v>0</v>
      </c>
      <c r="BH187" s="150">
        <f t="shared" ref="BH187:BH222" si="47">IF(N187="sníž. přenesená",J187,0)</f>
        <v>0</v>
      </c>
      <c r="BI187" s="150">
        <f t="shared" ref="BI187:BI222" si="48">IF(N187="nulová",J187,0)</f>
        <v>0</v>
      </c>
      <c r="BJ187" s="17" t="s">
        <v>80</v>
      </c>
      <c r="BK187" s="150">
        <f t="shared" ref="BK187:BK222" si="49">ROUND(I187*H187,2)</f>
        <v>0</v>
      </c>
      <c r="BL187" s="17" t="s">
        <v>287</v>
      </c>
      <c r="BM187" s="149" t="s">
        <v>845</v>
      </c>
    </row>
    <row r="188" spans="2:65" s="1" customFormat="1" ht="24.2" customHeight="1">
      <c r="B188" s="32"/>
      <c r="C188" s="137" t="s">
        <v>501</v>
      </c>
      <c r="D188" s="137" t="s">
        <v>189</v>
      </c>
      <c r="E188" s="138" t="s">
        <v>2598</v>
      </c>
      <c r="F188" s="139" t="s">
        <v>2599</v>
      </c>
      <c r="G188" s="140" t="s">
        <v>406</v>
      </c>
      <c r="H188" s="141">
        <v>44</v>
      </c>
      <c r="I188" s="142"/>
      <c r="J188" s="143">
        <f t="shared" si="40"/>
        <v>0</v>
      </c>
      <c r="K188" s="144"/>
      <c r="L188" s="32"/>
      <c r="M188" s="145" t="s">
        <v>1</v>
      </c>
      <c r="N188" s="146" t="s">
        <v>38</v>
      </c>
      <c r="P188" s="147">
        <f t="shared" si="41"/>
        <v>0</v>
      </c>
      <c r="Q188" s="147">
        <v>0</v>
      </c>
      <c r="R188" s="147">
        <f t="shared" si="42"/>
        <v>0</v>
      </c>
      <c r="S188" s="147">
        <v>0</v>
      </c>
      <c r="T188" s="148">
        <f t="shared" si="43"/>
        <v>0</v>
      </c>
      <c r="AR188" s="149" t="s">
        <v>287</v>
      </c>
      <c r="AT188" s="149" t="s">
        <v>189</v>
      </c>
      <c r="AU188" s="149" t="s">
        <v>80</v>
      </c>
      <c r="AY188" s="17" t="s">
        <v>187</v>
      </c>
      <c r="BE188" s="150">
        <f t="shared" si="44"/>
        <v>0</v>
      </c>
      <c r="BF188" s="150">
        <f t="shared" si="45"/>
        <v>0</v>
      </c>
      <c r="BG188" s="150">
        <f t="shared" si="46"/>
        <v>0</v>
      </c>
      <c r="BH188" s="150">
        <f t="shared" si="47"/>
        <v>0</v>
      </c>
      <c r="BI188" s="150">
        <f t="shared" si="48"/>
        <v>0</v>
      </c>
      <c r="BJ188" s="17" t="s">
        <v>80</v>
      </c>
      <c r="BK188" s="150">
        <f t="shared" si="49"/>
        <v>0</v>
      </c>
      <c r="BL188" s="17" t="s">
        <v>287</v>
      </c>
      <c r="BM188" s="149" t="s">
        <v>862</v>
      </c>
    </row>
    <row r="189" spans="2:65" s="1" customFormat="1" ht="24.2" customHeight="1">
      <c r="B189" s="32"/>
      <c r="C189" s="137" t="s">
        <v>506</v>
      </c>
      <c r="D189" s="137" t="s">
        <v>189</v>
      </c>
      <c r="E189" s="138" t="s">
        <v>2600</v>
      </c>
      <c r="F189" s="139" t="s">
        <v>2601</v>
      </c>
      <c r="G189" s="140" t="s">
        <v>406</v>
      </c>
      <c r="H189" s="141">
        <v>4</v>
      </c>
      <c r="I189" s="142"/>
      <c r="J189" s="143">
        <f t="shared" si="40"/>
        <v>0</v>
      </c>
      <c r="K189" s="144"/>
      <c r="L189" s="32"/>
      <c r="M189" s="145" t="s">
        <v>1</v>
      </c>
      <c r="N189" s="146" t="s">
        <v>38</v>
      </c>
      <c r="P189" s="147">
        <f t="shared" si="41"/>
        <v>0</v>
      </c>
      <c r="Q189" s="147">
        <v>0</v>
      </c>
      <c r="R189" s="147">
        <f t="shared" si="42"/>
        <v>0</v>
      </c>
      <c r="S189" s="147">
        <v>0</v>
      </c>
      <c r="T189" s="148">
        <f t="shared" si="43"/>
        <v>0</v>
      </c>
      <c r="AR189" s="149" t="s">
        <v>287</v>
      </c>
      <c r="AT189" s="149" t="s">
        <v>189</v>
      </c>
      <c r="AU189" s="149" t="s">
        <v>80</v>
      </c>
      <c r="AY189" s="17" t="s">
        <v>187</v>
      </c>
      <c r="BE189" s="150">
        <f t="shared" si="44"/>
        <v>0</v>
      </c>
      <c r="BF189" s="150">
        <f t="shared" si="45"/>
        <v>0</v>
      </c>
      <c r="BG189" s="150">
        <f t="shared" si="46"/>
        <v>0</v>
      </c>
      <c r="BH189" s="150">
        <f t="shared" si="47"/>
        <v>0</v>
      </c>
      <c r="BI189" s="150">
        <f t="shared" si="48"/>
        <v>0</v>
      </c>
      <c r="BJ189" s="17" t="s">
        <v>80</v>
      </c>
      <c r="BK189" s="150">
        <f t="shared" si="49"/>
        <v>0</v>
      </c>
      <c r="BL189" s="17" t="s">
        <v>287</v>
      </c>
      <c r="BM189" s="149" t="s">
        <v>871</v>
      </c>
    </row>
    <row r="190" spans="2:65" s="1" customFormat="1" ht="16.5" customHeight="1">
      <c r="B190" s="32"/>
      <c r="C190" s="137" t="s">
        <v>478</v>
      </c>
      <c r="D190" s="137" t="s">
        <v>189</v>
      </c>
      <c r="E190" s="138" t="s">
        <v>2602</v>
      </c>
      <c r="F190" s="139" t="s">
        <v>2603</v>
      </c>
      <c r="G190" s="140" t="s">
        <v>406</v>
      </c>
      <c r="H190" s="141">
        <v>16</v>
      </c>
      <c r="I190" s="142"/>
      <c r="J190" s="143">
        <f t="shared" si="40"/>
        <v>0</v>
      </c>
      <c r="K190" s="144"/>
      <c r="L190" s="32"/>
      <c r="M190" s="145" t="s">
        <v>1</v>
      </c>
      <c r="N190" s="146" t="s">
        <v>38</v>
      </c>
      <c r="P190" s="147">
        <f t="shared" si="41"/>
        <v>0</v>
      </c>
      <c r="Q190" s="147">
        <v>0</v>
      </c>
      <c r="R190" s="147">
        <f t="shared" si="42"/>
        <v>0</v>
      </c>
      <c r="S190" s="147">
        <v>0</v>
      </c>
      <c r="T190" s="148">
        <f t="shared" si="43"/>
        <v>0</v>
      </c>
      <c r="AR190" s="149" t="s">
        <v>287</v>
      </c>
      <c r="AT190" s="149" t="s">
        <v>189</v>
      </c>
      <c r="AU190" s="149" t="s">
        <v>80</v>
      </c>
      <c r="AY190" s="17" t="s">
        <v>187</v>
      </c>
      <c r="BE190" s="150">
        <f t="shared" si="44"/>
        <v>0</v>
      </c>
      <c r="BF190" s="150">
        <f t="shared" si="45"/>
        <v>0</v>
      </c>
      <c r="BG190" s="150">
        <f t="shared" si="46"/>
        <v>0</v>
      </c>
      <c r="BH190" s="150">
        <f t="shared" si="47"/>
        <v>0</v>
      </c>
      <c r="BI190" s="150">
        <f t="shared" si="48"/>
        <v>0</v>
      </c>
      <c r="BJ190" s="17" t="s">
        <v>80</v>
      </c>
      <c r="BK190" s="150">
        <f t="shared" si="49"/>
        <v>0</v>
      </c>
      <c r="BL190" s="17" t="s">
        <v>287</v>
      </c>
      <c r="BM190" s="149" t="s">
        <v>882</v>
      </c>
    </row>
    <row r="191" spans="2:65" s="1" customFormat="1" ht="16.5" customHeight="1">
      <c r="B191" s="32"/>
      <c r="C191" s="137" t="s">
        <v>515</v>
      </c>
      <c r="D191" s="137" t="s">
        <v>189</v>
      </c>
      <c r="E191" s="138" t="s">
        <v>2604</v>
      </c>
      <c r="F191" s="139" t="s">
        <v>2605</v>
      </c>
      <c r="G191" s="140" t="s">
        <v>406</v>
      </c>
      <c r="H191" s="141">
        <v>27</v>
      </c>
      <c r="I191" s="142"/>
      <c r="J191" s="143">
        <f t="shared" si="40"/>
        <v>0</v>
      </c>
      <c r="K191" s="144"/>
      <c r="L191" s="32"/>
      <c r="M191" s="145" t="s">
        <v>1</v>
      </c>
      <c r="N191" s="146" t="s">
        <v>38</v>
      </c>
      <c r="P191" s="147">
        <f t="shared" si="41"/>
        <v>0</v>
      </c>
      <c r="Q191" s="147">
        <v>0</v>
      </c>
      <c r="R191" s="147">
        <f t="shared" si="42"/>
        <v>0</v>
      </c>
      <c r="S191" s="147">
        <v>0</v>
      </c>
      <c r="T191" s="148">
        <f t="shared" si="43"/>
        <v>0</v>
      </c>
      <c r="AR191" s="149" t="s">
        <v>287</v>
      </c>
      <c r="AT191" s="149" t="s">
        <v>189</v>
      </c>
      <c r="AU191" s="149" t="s">
        <v>80</v>
      </c>
      <c r="AY191" s="17" t="s">
        <v>187</v>
      </c>
      <c r="BE191" s="150">
        <f t="shared" si="44"/>
        <v>0</v>
      </c>
      <c r="BF191" s="150">
        <f t="shared" si="45"/>
        <v>0</v>
      </c>
      <c r="BG191" s="150">
        <f t="shared" si="46"/>
        <v>0</v>
      </c>
      <c r="BH191" s="150">
        <f t="shared" si="47"/>
        <v>0</v>
      </c>
      <c r="BI191" s="150">
        <f t="shared" si="48"/>
        <v>0</v>
      </c>
      <c r="BJ191" s="17" t="s">
        <v>80</v>
      </c>
      <c r="BK191" s="150">
        <f t="shared" si="49"/>
        <v>0</v>
      </c>
      <c r="BL191" s="17" t="s">
        <v>287</v>
      </c>
      <c r="BM191" s="149" t="s">
        <v>891</v>
      </c>
    </row>
    <row r="192" spans="2:65" s="1" customFormat="1" ht="24.2" customHeight="1">
      <c r="B192" s="32"/>
      <c r="C192" s="137" t="s">
        <v>519</v>
      </c>
      <c r="D192" s="137" t="s">
        <v>189</v>
      </c>
      <c r="E192" s="138" t="s">
        <v>2606</v>
      </c>
      <c r="F192" s="139" t="s">
        <v>2607</v>
      </c>
      <c r="G192" s="140" t="s">
        <v>406</v>
      </c>
      <c r="H192" s="141">
        <v>26</v>
      </c>
      <c r="I192" s="142"/>
      <c r="J192" s="143">
        <f t="shared" si="40"/>
        <v>0</v>
      </c>
      <c r="K192" s="144"/>
      <c r="L192" s="32"/>
      <c r="M192" s="145" t="s">
        <v>1</v>
      </c>
      <c r="N192" s="146" t="s">
        <v>38</v>
      </c>
      <c r="P192" s="147">
        <f t="shared" si="41"/>
        <v>0</v>
      </c>
      <c r="Q192" s="147">
        <v>0</v>
      </c>
      <c r="R192" s="147">
        <f t="shared" si="42"/>
        <v>0</v>
      </c>
      <c r="S192" s="147">
        <v>0</v>
      </c>
      <c r="T192" s="148">
        <f t="shared" si="43"/>
        <v>0</v>
      </c>
      <c r="AR192" s="149" t="s">
        <v>287</v>
      </c>
      <c r="AT192" s="149" t="s">
        <v>189</v>
      </c>
      <c r="AU192" s="149" t="s">
        <v>80</v>
      </c>
      <c r="AY192" s="17" t="s">
        <v>187</v>
      </c>
      <c r="BE192" s="150">
        <f t="shared" si="44"/>
        <v>0</v>
      </c>
      <c r="BF192" s="150">
        <f t="shared" si="45"/>
        <v>0</v>
      </c>
      <c r="BG192" s="150">
        <f t="shared" si="46"/>
        <v>0</v>
      </c>
      <c r="BH192" s="150">
        <f t="shared" si="47"/>
        <v>0</v>
      </c>
      <c r="BI192" s="150">
        <f t="shared" si="48"/>
        <v>0</v>
      </c>
      <c r="BJ192" s="17" t="s">
        <v>80</v>
      </c>
      <c r="BK192" s="150">
        <f t="shared" si="49"/>
        <v>0</v>
      </c>
      <c r="BL192" s="17" t="s">
        <v>287</v>
      </c>
      <c r="BM192" s="149" t="s">
        <v>902</v>
      </c>
    </row>
    <row r="193" spans="2:65" s="1" customFormat="1" ht="24.2" customHeight="1">
      <c r="B193" s="32"/>
      <c r="C193" s="137" t="s">
        <v>524</v>
      </c>
      <c r="D193" s="137" t="s">
        <v>189</v>
      </c>
      <c r="E193" s="138" t="s">
        <v>2608</v>
      </c>
      <c r="F193" s="139" t="s">
        <v>2609</v>
      </c>
      <c r="G193" s="140" t="s">
        <v>406</v>
      </c>
      <c r="H193" s="141">
        <v>1</v>
      </c>
      <c r="I193" s="142"/>
      <c r="J193" s="143">
        <f t="shared" si="40"/>
        <v>0</v>
      </c>
      <c r="K193" s="144"/>
      <c r="L193" s="32"/>
      <c r="M193" s="145" t="s">
        <v>1</v>
      </c>
      <c r="N193" s="146" t="s">
        <v>38</v>
      </c>
      <c r="P193" s="147">
        <f t="shared" si="41"/>
        <v>0</v>
      </c>
      <c r="Q193" s="147">
        <v>0</v>
      </c>
      <c r="R193" s="147">
        <f t="shared" si="42"/>
        <v>0</v>
      </c>
      <c r="S193" s="147">
        <v>0</v>
      </c>
      <c r="T193" s="148">
        <f t="shared" si="43"/>
        <v>0</v>
      </c>
      <c r="AR193" s="149" t="s">
        <v>287</v>
      </c>
      <c r="AT193" s="149" t="s">
        <v>189</v>
      </c>
      <c r="AU193" s="149" t="s">
        <v>80</v>
      </c>
      <c r="AY193" s="17" t="s">
        <v>187</v>
      </c>
      <c r="BE193" s="150">
        <f t="shared" si="44"/>
        <v>0</v>
      </c>
      <c r="BF193" s="150">
        <f t="shared" si="45"/>
        <v>0</v>
      </c>
      <c r="BG193" s="150">
        <f t="shared" si="46"/>
        <v>0</v>
      </c>
      <c r="BH193" s="150">
        <f t="shared" si="47"/>
        <v>0</v>
      </c>
      <c r="BI193" s="150">
        <f t="shared" si="48"/>
        <v>0</v>
      </c>
      <c r="BJ193" s="17" t="s">
        <v>80</v>
      </c>
      <c r="BK193" s="150">
        <f t="shared" si="49"/>
        <v>0</v>
      </c>
      <c r="BL193" s="17" t="s">
        <v>287</v>
      </c>
      <c r="BM193" s="149" t="s">
        <v>911</v>
      </c>
    </row>
    <row r="194" spans="2:65" s="1" customFormat="1" ht="16.5" customHeight="1">
      <c r="B194" s="32"/>
      <c r="C194" s="137" t="s">
        <v>529</v>
      </c>
      <c r="D194" s="137" t="s">
        <v>189</v>
      </c>
      <c r="E194" s="138" t="s">
        <v>2610</v>
      </c>
      <c r="F194" s="139" t="s">
        <v>2611</v>
      </c>
      <c r="G194" s="140" t="s">
        <v>406</v>
      </c>
      <c r="H194" s="141">
        <v>2</v>
      </c>
      <c r="I194" s="142"/>
      <c r="J194" s="143">
        <f t="shared" si="40"/>
        <v>0</v>
      </c>
      <c r="K194" s="144"/>
      <c r="L194" s="32"/>
      <c r="M194" s="145" t="s">
        <v>1</v>
      </c>
      <c r="N194" s="146" t="s">
        <v>38</v>
      </c>
      <c r="P194" s="147">
        <f t="shared" si="41"/>
        <v>0</v>
      </c>
      <c r="Q194" s="147">
        <v>0</v>
      </c>
      <c r="R194" s="147">
        <f t="shared" si="42"/>
        <v>0</v>
      </c>
      <c r="S194" s="147">
        <v>0</v>
      </c>
      <c r="T194" s="148">
        <f t="shared" si="43"/>
        <v>0</v>
      </c>
      <c r="AR194" s="149" t="s">
        <v>287</v>
      </c>
      <c r="AT194" s="149" t="s">
        <v>189</v>
      </c>
      <c r="AU194" s="149" t="s">
        <v>80</v>
      </c>
      <c r="AY194" s="17" t="s">
        <v>187</v>
      </c>
      <c r="BE194" s="150">
        <f t="shared" si="44"/>
        <v>0</v>
      </c>
      <c r="BF194" s="150">
        <f t="shared" si="45"/>
        <v>0</v>
      </c>
      <c r="BG194" s="150">
        <f t="shared" si="46"/>
        <v>0</v>
      </c>
      <c r="BH194" s="150">
        <f t="shared" si="47"/>
        <v>0</v>
      </c>
      <c r="BI194" s="150">
        <f t="shared" si="48"/>
        <v>0</v>
      </c>
      <c r="BJ194" s="17" t="s">
        <v>80</v>
      </c>
      <c r="BK194" s="150">
        <f t="shared" si="49"/>
        <v>0</v>
      </c>
      <c r="BL194" s="17" t="s">
        <v>287</v>
      </c>
      <c r="BM194" s="149" t="s">
        <v>927</v>
      </c>
    </row>
    <row r="195" spans="2:65" s="1" customFormat="1" ht="24.2" customHeight="1">
      <c r="B195" s="32"/>
      <c r="C195" s="137" t="s">
        <v>534</v>
      </c>
      <c r="D195" s="137" t="s">
        <v>189</v>
      </c>
      <c r="E195" s="138" t="s">
        <v>2612</v>
      </c>
      <c r="F195" s="139" t="s">
        <v>2613</v>
      </c>
      <c r="G195" s="140" t="s">
        <v>406</v>
      </c>
      <c r="H195" s="141">
        <v>2</v>
      </c>
      <c r="I195" s="142"/>
      <c r="J195" s="143">
        <f t="shared" si="40"/>
        <v>0</v>
      </c>
      <c r="K195" s="144"/>
      <c r="L195" s="32"/>
      <c r="M195" s="145" t="s">
        <v>1</v>
      </c>
      <c r="N195" s="146" t="s">
        <v>38</v>
      </c>
      <c r="P195" s="147">
        <f t="shared" si="41"/>
        <v>0</v>
      </c>
      <c r="Q195" s="147">
        <v>0</v>
      </c>
      <c r="R195" s="147">
        <f t="shared" si="42"/>
        <v>0</v>
      </c>
      <c r="S195" s="147">
        <v>0</v>
      </c>
      <c r="T195" s="148">
        <f t="shared" si="43"/>
        <v>0</v>
      </c>
      <c r="AR195" s="149" t="s">
        <v>287</v>
      </c>
      <c r="AT195" s="149" t="s">
        <v>189</v>
      </c>
      <c r="AU195" s="149" t="s">
        <v>80</v>
      </c>
      <c r="AY195" s="17" t="s">
        <v>187</v>
      </c>
      <c r="BE195" s="150">
        <f t="shared" si="44"/>
        <v>0</v>
      </c>
      <c r="BF195" s="150">
        <f t="shared" si="45"/>
        <v>0</v>
      </c>
      <c r="BG195" s="150">
        <f t="shared" si="46"/>
        <v>0</v>
      </c>
      <c r="BH195" s="150">
        <f t="shared" si="47"/>
        <v>0</v>
      </c>
      <c r="BI195" s="150">
        <f t="shared" si="48"/>
        <v>0</v>
      </c>
      <c r="BJ195" s="17" t="s">
        <v>80</v>
      </c>
      <c r="BK195" s="150">
        <f t="shared" si="49"/>
        <v>0</v>
      </c>
      <c r="BL195" s="17" t="s">
        <v>287</v>
      </c>
      <c r="BM195" s="149" t="s">
        <v>935</v>
      </c>
    </row>
    <row r="196" spans="2:65" s="1" customFormat="1" ht="16.5" customHeight="1">
      <c r="B196" s="32"/>
      <c r="C196" s="137" t="s">
        <v>539</v>
      </c>
      <c r="D196" s="137" t="s">
        <v>189</v>
      </c>
      <c r="E196" s="138" t="s">
        <v>2614</v>
      </c>
      <c r="F196" s="139" t="s">
        <v>2615</v>
      </c>
      <c r="G196" s="140" t="s">
        <v>406</v>
      </c>
      <c r="H196" s="141">
        <v>3</v>
      </c>
      <c r="I196" s="142"/>
      <c r="J196" s="143">
        <f t="shared" si="40"/>
        <v>0</v>
      </c>
      <c r="K196" s="144"/>
      <c r="L196" s="32"/>
      <c r="M196" s="145" t="s">
        <v>1</v>
      </c>
      <c r="N196" s="146" t="s">
        <v>38</v>
      </c>
      <c r="P196" s="147">
        <f t="shared" si="41"/>
        <v>0</v>
      </c>
      <c r="Q196" s="147">
        <v>0</v>
      </c>
      <c r="R196" s="147">
        <f t="shared" si="42"/>
        <v>0</v>
      </c>
      <c r="S196" s="147">
        <v>0</v>
      </c>
      <c r="T196" s="148">
        <f t="shared" si="43"/>
        <v>0</v>
      </c>
      <c r="AR196" s="149" t="s">
        <v>287</v>
      </c>
      <c r="AT196" s="149" t="s">
        <v>189</v>
      </c>
      <c r="AU196" s="149" t="s">
        <v>80</v>
      </c>
      <c r="AY196" s="17" t="s">
        <v>187</v>
      </c>
      <c r="BE196" s="150">
        <f t="shared" si="44"/>
        <v>0</v>
      </c>
      <c r="BF196" s="150">
        <f t="shared" si="45"/>
        <v>0</v>
      </c>
      <c r="BG196" s="150">
        <f t="shared" si="46"/>
        <v>0</v>
      </c>
      <c r="BH196" s="150">
        <f t="shared" si="47"/>
        <v>0</v>
      </c>
      <c r="BI196" s="150">
        <f t="shared" si="48"/>
        <v>0</v>
      </c>
      <c r="BJ196" s="17" t="s">
        <v>80</v>
      </c>
      <c r="BK196" s="150">
        <f t="shared" si="49"/>
        <v>0</v>
      </c>
      <c r="BL196" s="17" t="s">
        <v>287</v>
      </c>
      <c r="BM196" s="149" t="s">
        <v>943</v>
      </c>
    </row>
    <row r="197" spans="2:65" s="1" customFormat="1" ht="24.2" customHeight="1">
      <c r="B197" s="32"/>
      <c r="C197" s="137" t="s">
        <v>543</v>
      </c>
      <c r="D197" s="137" t="s">
        <v>189</v>
      </c>
      <c r="E197" s="138" t="s">
        <v>2616</v>
      </c>
      <c r="F197" s="139" t="s">
        <v>2617</v>
      </c>
      <c r="G197" s="140" t="s">
        <v>406</v>
      </c>
      <c r="H197" s="141">
        <v>1</v>
      </c>
      <c r="I197" s="142"/>
      <c r="J197" s="143">
        <f t="shared" si="40"/>
        <v>0</v>
      </c>
      <c r="K197" s="144"/>
      <c r="L197" s="32"/>
      <c r="M197" s="145" t="s">
        <v>1</v>
      </c>
      <c r="N197" s="146" t="s">
        <v>38</v>
      </c>
      <c r="P197" s="147">
        <f t="shared" si="41"/>
        <v>0</v>
      </c>
      <c r="Q197" s="147">
        <v>0</v>
      </c>
      <c r="R197" s="147">
        <f t="shared" si="42"/>
        <v>0</v>
      </c>
      <c r="S197" s="147">
        <v>0</v>
      </c>
      <c r="T197" s="148">
        <f t="shared" si="43"/>
        <v>0</v>
      </c>
      <c r="AR197" s="149" t="s">
        <v>287</v>
      </c>
      <c r="AT197" s="149" t="s">
        <v>189</v>
      </c>
      <c r="AU197" s="149" t="s">
        <v>80</v>
      </c>
      <c r="AY197" s="17" t="s">
        <v>187</v>
      </c>
      <c r="BE197" s="150">
        <f t="shared" si="44"/>
        <v>0</v>
      </c>
      <c r="BF197" s="150">
        <f t="shared" si="45"/>
        <v>0</v>
      </c>
      <c r="BG197" s="150">
        <f t="shared" si="46"/>
        <v>0</v>
      </c>
      <c r="BH197" s="150">
        <f t="shared" si="47"/>
        <v>0</v>
      </c>
      <c r="BI197" s="150">
        <f t="shared" si="48"/>
        <v>0</v>
      </c>
      <c r="BJ197" s="17" t="s">
        <v>80</v>
      </c>
      <c r="BK197" s="150">
        <f t="shared" si="49"/>
        <v>0</v>
      </c>
      <c r="BL197" s="17" t="s">
        <v>287</v>
      </c>
      <c r="BM197" s="149" t="s">
        <v>958</v>
      </c>
    </row>
    <row r="198" spans="2:65" s="1" customFormat="1" ht="24.2" customHeight="1">
      <c r="B198" s="32"/>
      <c r="C198" s="137" t="s">
        <v>548</v>
      </c>
      <c r="D198" s="137" t="s">
        <v>189</v>
      </c>
      <c r="E198" s="138" t="s">
        <v>2618</v>
      </c>
      <c r="F198" s="139" t="s">
        <v>2619</v>
      </c>
      <c r="G198" s="140" t="s">
        <v>406</v>
      </c>
      <c r="H198" s="141">
        <v>8</v>
      </c>
      <c r="I198" s="142"/>
      <c r="J198" s="143">
        <f t="shared" si="40"/>
        <v>0</v>
      </c>
      <c r="K198" s="144"/>
      <c r="L198" s="32"/>
      <c r="M198" s="145" t="s">
        <v>1</v>
      </c>
      <c r="N198" s="146" t="s">
        <v>38</v>
      </c>
      <c r="P198" s="147">
        <f t="shared" si="41"/>
        <v>0</v>
      </c>
      <c r="Q198" s="147">
        <v>0</v>
      </c>
      <c r="R198" s="147">
        <f t="shared" si="42"/>
        <v>0</v>
      </c>
      <c r="S198" s="147">
        <v>0</v>
      </c>
      <c r="T198" s="148">
        <f t="shared" si="43"/>
        <v>0</v>
      </c>
      <c r="AR198" s="149" t="s">
        <v>287</v>
      </c>
      <c r="AT198" s="149" t="s">
        <v>189</v>
      </c>
      <c r="AU198" s="149" t="s">
        <v>80</v>
      </c>
      <c r="AY198" s="17" t="s">
        <v>187</v>
      </c>
      <c r="BE198" s="150">
        <f t="shared" si="44"/>
        <v>0</v>
      </c>
      <c r="BF198" s="150">
        <f t="shared" si="45"/>
        <v>0</v>
      </c>
      <c r="BG198" s="150">
        <f t="shared" si="46"/>
        <v>0</v>
      </c>
      <c r="BH198" s="150">
        <f t="shared" si="47"/>
        <v>0</v>
      </c>
      <c r="BI198" s="150">
        <f t="shared" si="48"/>
        <v>0</v>
      </c>
      <c r="BJ198" s="17" t="s">
        <v>80</v>
      </c>
      <c r="BK198" s="150">
        <f t="shared" si="49"/>
        <v>0</v>
      </c>
      <c r="BL198" s="17" t="s">
        <v>287</v>
      </c>
      <c r="BM198" s="149" t="s">
        <v>964</v>
      </c>
    </row>
    <row r="199" spans="2:65" s="1" customFormat="1" ht="21.75" customHeight="1">
      <c r="B199" s="32"/>
      <c r="C199" s="137" t="s">
        <v>554</v>
      </c>
      <c r="D199" s="137" t="s">
        <v>189</v>
      </c>
      <c r="E199" s="138" t="s">
        <v>2620</v>
      </c>
      <c r="F199" s="139" t="s">
        <v>2621</v>
      </c>
      <c r="G199" s="140" t="s">
        <v>406</v>
      </c>
      <c r="H199" s="141">
        <v>3</v>
      </c>
      <c r="I199" s="142"/>
      <c r="J199" s="143">
        <f t="shared" si="40"/>
        <v>0</v>
      </c>
      <c r="K199" s="144"/>
      <c r="L199" s="32"/>
      <c r="M199" s="145" t="s">
        <v>1</v>
      </c>
      <c r="N199" s="146" t="s">
        <v>38</v>
      </c>
      <c r="P199" s="147">
        <f t="shared" si="41"/>
        <v>0</v>
      </c>
      <c r="Q199" s="147">
        <v>0</v>
      </c>
      <c r="R199" s="147">
        <f t="shared" si="42"/>
        <v>0</v>
      </c>
      <c r="S199" s="147">
        <v>0</v>
      </c>
      <c r="T199" s="148">
        <f t="shared" si="43"/>
        <v>0</v>
      </c>
      <c r="AR199" s="149" t="s">
        <v>287</v>
      </c>
      <c r="AT199" s="149" t="s">
        <v>189</v>
      </c>
      <c r="AU199" s="149" t="s">
        <v>80</v>
      </c>
      <c r="AY199" s="17" t="s">
        <v>187</v>
      </c>
      <c r="BE199" s="150">
        <f t="shared" si="44"/>
        <v>0</v>
      </c>
      <c r="BF199" s="150">
        <f t="shared" si="45"/>
        <v>0</v>
      </c>
      <c r="BG199" s="150">
        <f t="shared" si="46"/>
        <v>0</v>
      </c>
      <c r="BH199" s="150">
        <f t="shared" si="47"/>
        <v>0</v>
      </c>
      <c r="BI199" s="150">
        <f t="shared" si="48"/>
        <v>0</v>
      </c>
      <c r="BJ199" s="17" t="s">
        <v>80</v>
      </c>
      <c r="BK199" s="150">
        <f t="shared" si="49"/>
        <v>0</v>
      </c>
      <c r="BL199" s="17" t="s">
        <v>287</v>
      </c>
      <c r="BM199" s="149" t="s">
        <v>972</v>
      </c>
    </row>
    <row r="200" spans="2:65" s="1" customFormat="1" ht="24.2" customHeight="1">
      <c r="B200" s="32"/>
      <c r="C200" s="137" t="s">
        <v>559</v>
      </c>
      <c r="D200" s="137" t="s">
        <v>189</v>
      </c>
      <c r="E200" s="138" t="s">
        <v>2622</v>
      </c>
      <c r="F200" s="139" t="s">
        <v>2623</v>
      </c>
      <c r="G200" s="140" t="s">
        <v>406</v>
      </c>
      <c r="H200" s="141">
        <v>3</v>
      </c>
      <c r="I200" s="142"/>
      <c r="J200" s="143">
        <f t="shared" si="40"/>
        <v>0</v>
      </c>
      <c r="K200" s="144"/>
      <c r="L200" s="32"/>
      <c r="M200" s="145" t="s">
        <v>1</v>
      </c>
      <c r="N200" s="146" t="s">
        <v>38</v>
      </c>
      <c r="P200" s="147">
        <f t="shared" si="41"/>
        <v>0</v>
      </c>
      <c r="Q200" s="147">
        <v>0</v>
      </c>
      <c r="R200" s="147">
        <f t="shared" si="42"/>
        <v>0</v>
      </c>
      <c r="S200" s="147">
        <v>0</v>
      </c>
      <c r="T200" s="148">
        <f t="shared" si="43"/>
        <v>0</v>
      </c>
      <c r="AR200" s="149" t="s">
        <v>287</v>
      </c>
      <c r="AT200" s="149" t="s">
        <v>189</v>
      </c>
      <c r="AU200" s="149" t="s">
        <v>80</v>
      </c>
      <c r="AY200" s="17" t="s">
        <v>187</v>
      </c>
      <c r="BE200" s="150">
        <f t="shared" si="44"/>
        <v>0</v>
      </c>
      <c r="BF200" s="150">
        <f t="shared" si="45"/>
        <v>0</v>
      </c>
      <c r="BG200" s="150">
        <f t="shared" si="46"/>
        <v>0</v>
      </c>
      <c r="BH200" s="150">
        <f t="shared" si="47"/>
        <v>0</v>
      </c>
      <c r="BI200" s="150">
        <f t="shared" si="48"/>
        <v>0</v>
      </c>
      <c r="BJ200" s="17" t="s">
        <v>80</v>
      </c>
      <c r="BK200" s="150">
        <f t="shared" si="49"/>
        <v>0</v>
      </c>
      <c r="BL200" s="17" t="s">
        <v>287</v>
      </c>
      <c r="BM200" s="149" t="s">
        <v>984</v>
      </c>
    </row>
    <row r="201" spans="2:65" s="1" customFormat="1" ht="16.5" customHeight="1">
      <c r="B201" s="32"/>
      <c r="C201" s="137" t="s">
        <v>565</v>
      </c>
      <c r="D201" s="137" t="s">
        <v>189</v>
      </c>
      <c r="E201" s="138" t="s">
        <v>2624</v>
      </c>
      <c r="F201" s="139" t="s">
        <v>2625</v>
      </c>
      <c r="G201" s="140" t="s">
        <v>406</v>
      </c>
      <c r="H201" s="141">
        <v>3</v>
      </c>
      <c r="I201" s="142"/>
      <c r="J201" s="143">
        <f t="shared" si="40"/>
        <v>0</v>
      </c>
      <c r="K201" s="144"/>
      <c r="L201" s="32"/>
      <c r="M201" s="145" t="s">
        <v>1</v>
      </c>
      <c r="N201" s="146" t="s">
        <v>38</v>
      </c>
      <c r="P201" s="147">
        <f t="shared" si="41"/>
        <v>0</v>
      </c>
      <c r="Q201" s="147">
        <v>0</v>
      </c>
      <c r="R201" s="147">
        <f t="shared" si="42"/>
        <v>0</v>
      </c>
      <c r="S201" s="147">
        <v>0</v>
      </c>
      <c r="T201" s="148">
        <f t="shared" si="43"/>
        <v>0</v>
      </c>
      <c r="AR201" s="149" t="s">
        <v>287</v>
      </c>
      <c r="AT201" s="149" t="s">
        <v>189</v>
      </c>
      <c r="AU201" s="149" t="s">
        <v>80</v>
      </c>
      <c r="AY201" s="17" t="s">
        <v>187</v>
      </c>
      <c r="BE201" s="150">
        <f t="shared" si="44"/>
        <v>0</v>
      </c>
      <c r="BF201" s="150">
        <f t="shared" si="45"/>
        <v>0</v>
      </c>
      <c r="BG201" s="150">
        <f t="shared" si="46"/>
        <v>0</v>
      </c>
      <c r="BH201" s="150">
        <f t="shared" si="47"/>
        <v>0</v>
      </c>
      <c r="BI201" s="150">
        <f t="shared" si="48"/>
        <v>0</v>
      </c>
      <c r="BJ201" s="17" t="s">
        <v>80</v>
      </c>
      <c r="BK201" s="150">
        <f t="shared" si="49"/>
        <v>0</v>
      </c>
      <c r="BL201" s="17" t="s">
        <v>287</v>
      </c>
      <c r="BM201" s="149" t="s">
        <v>994</v>
      </c>
    </row>
    <row r="202" spans="2:65" s="1" customFormat="1" ht="24.2" customHeight="1">
      <c r="B202" s="32"/>
      <c r="C202" s="137" t="s">
        <v>573</v>
      </c>
      <c r="D202" s="137" t="s">
        <v>189</v>
      </c>
      <c r="E202" s="138" t="s">
        <v>2626</v>
      </c>
      <c r="F202" s="139" t="s">
        <v>2627</v>
      </c>
      <c r="G202" s="140" t="s">
        <v>406</v>
      </c>
      <c r="H202" s="141">
        <v>4</v>
      </c>
      <c r="I202" s="142"/>
      <c r="J202" s="143">
        <f t="shared" si="40"/>
        <v>0</v>
      </c>
      <c r="K202" s="144"/>
      <c r="L202" s="32"/>
      <c r="M202" s="145" t="s">
        <v>1</v>
      </c>
      <c r="N202" s="146" t="s">
        <v>38</v>
      </c>
      <c r="P202" s="147">
        <f t="shared" si="41"/>
        <v>0</v>
      </c>
      <c r="Q202" s="147">
        <v>0</v>
      </c>
      <c r="R202" s="147">
        <f t="shared" si="42"/>
        <v>0</v>
      </c>
      <c r="S202" s="147">
        <v>0</v>
      </c>
      <c r="T202" s="148">
        <f t="shared" si="43"/>
        <v>0</v>
      </c>
      <c r="AR202" s="149" t="s">
        <v>287</v>
      </c>
      <c r="AT202" s="149" t="s">
        <v>189</v>
      </c>
      <c r="AU202" s="149" t="s">
        <v>80</v>
      </c>
      <c r="AY202" s="17" t="s">
        <v>187</v>
      </c>
      <c r="BE202" s="150">
        <f t="shared" si="44"/>
        <v>0</v>
      </c>
      <c r="BF202" s="150">
        <f t="shared" si="45"/>
        <v>0</v>
      </c>
      <c r="BG202" s="150">
        <f t="shared" si="46"/>
        <v>0</v>
      </c>
      <c r="BH202" s="150">
        <f t="shared" si="47"/>
        <v>0</v>
      </c>
      <c r="BI202" s="150">
        <f t="shared" si="48"/>
        <v>0</v>
      </c>
      <c r="BJ202" s="17" t="s">
        <v>80</v>
      </c>
      <c r="BK202" s="150">
        <f t="shared" si="49"/>
        <v>0</v>
      </c>
      <c r="BL202" s="17" t="s">
        <v>287</v>
      </c>
      <c r="BM202" s="149" t="s">
        <v>1003</v>
      </c>
    </row>
    <row r="203" spans="2:65" s="1" customFormat="1" ht="21.75" customHeight="1">
      <c r="B203" s="32"/>
      <c r="C203" s="137" t="s">
        <v>580</v>
      </c>
      <c r="D203" s="137" t="s">
        <v>189</v>
      </c>
      <c r="E203" s="138" t="s">
        <v>2628</v>
      </c>
      <c r="F203" s="139" t="s">
        <v>2629</v>
      </c>
      <c r="G203" s="140" t="s">
        <v>406</v>
      </c>
      <c r="H203" s="141">
        <v>1</v>
      </c>
      <c r="I203" s="142"/>
      <c r="J203" s="143">
        <f t="shared" si="40"/>
        <v>0</v>
      </c>
      <c r="K203" s="144"/>
      <c r="L203" s="32"/>
      <c r="M203" s="145" t="s">
        <v>1</v>
      </c>
      <c r="N203" s="146" t="s">
        <v>38</v>
      </c>
      <c r="P203" s="147">
        <f t="shared" si="41"/>
        <v>0</v>
      </c>
      <c r="Q203" s="147">
        <v>0</v>
      </c>
      <c r="R203" s="147">
        <f t="shared" si="42"/>
        <v>0</v>
      </c>
      <c r="S203" s="147">
        <v>0</v>
      </c>
      <c r="T203" s="148">
        <f t="shared" si="43"/>
        <v>0</v>
      </c>
      <c r="AR203" s="149" t="s">
        <v>287</v>
      </c>
      <c r="AT203" s="149" t="s">
        <v>189</v>
      </c>
      <c r="AU203" s="149" t="s">
        <v>80</v>
      </c>
      <c r="AY203" s="17" t="s">
        <v>187</v>
      </c>
      <c r="BE203" s="150">
        <f t="shared" si="44"/>
        <v>0</v>
      </c>
      <c r="BF203" s="150">
        <f t="shared" si="45"/>
        <v>0</v>
      </c>
      <c r="BG203" s="150">
        <f t="shared" si="46"/>
        <v>0</v>
      </c>
      <c r="BH203" s="150">
        <f t="shared" si="47"/>
        <v>0</v>
      </c>
      <c r="BI203" s="150">
        <f t="shared" si="48"/>
        <v>0</v>
      </c>
      <c r="BJ203" s="17" t="s">
        <v>80</v>
      </c>
      <c r="BK203" s="150">
        <f t="shared" si="49"/>
        <v>0</v>
      </c>
      <c r="BL203" s="17" t="s">
        <v>287</v>
      </c>
      <c r="BM203" s="149" t="s">
        <v>1012</v>
      </c>
    </row>
    <row r="204" spans="2:65" s="1" customFormat="1" ht="24.2" customHeight="1">
      <c r="B204" s="32"/>
      <c r="C204" s="137" t="s">
        <v>585</v>
      </c>
      <c r="D204" s="137" t="s">
        <v>189</v>
      </c>
      <c r="E204" s="138" t="s">
        <v>2630</v>
      </c>
      <c r="F204" s="139" t="s">
        <v>2631</v>
      </c>
      <c r="G204" s="140" t="s">
        <v>406</v>
      </c>
      <c r="H204" s="141">
        <v>1</v>
      </c>
      <c r="I204" s="142"/>
      <c r="J204" s="143">
        <f t="shared" si="40"/>
        <v>0</v>
      </c>
      <c r="K204" s="144"/>
      <c r="L204" s="32"/>
      <c r="M204" s="145" t="s">
        <v>1</v>
      </c>
      <c r="N204" s="146" t="s">
        <v>38</v>
      </c>
      <c r="P204" s="147">
        <f t="shared" si="41"/>
        <v>0</v>
      </c>
      <c r="Q204" s="147">
        <v>0</v>
      </c>
      <c r="R204" s="147">
        <f t="shared" si="42"/>
        <v>0</v>
      </c>
      <c r="S204" s="147">
        <v>0</v>
      </c>
      <c r="T204" s="148">
        <f t="shared" si="43"/>
        <v>0</v>
      </c>
      <c r="AR204" s="149" t="s">
        <v>287</v>
      </c>
      <c r="AT204" s="149" t="s">
        <v>189</v>
      </c>
      <c r="AU204" s="149" t="s">
        <v>80</v>
      </c>
      <c r="AY204" s="17" t="s">
        <v>187</v>
      </c>
      <c r="BE204" s="150">
        <f t="shared" si="44"/>
        <v>0</v>
      </c>
      <c r="BF204" s="150">
        <f t="shared" si="45"/>
        <v>0</v>
      </c>
      <c r="BG204" s="150">
        <f t="shared" si="46"/>
        <v>0</v>
      </c>
      <c r="BH204" s="150">
        <f t="shared" si="47"/>
        <v>0</v>
      </c>
      <c r="BI204" s="150">
        <f t="shared" si="48"/>
        <v>0</v>
      </c>
      <c r="BJ204" s="17" t="s">
        <v>80</v>
      </c>
      <c r="BK204" s="150">
        <f t="shared" si="49"/>
        <v>0</v>
      </c>
      <c r="BL204" s="17" t="s">
        <v>287</v>
      </c>
      <c r="BM204" s="149" t="s">
        <v>1022</v>
      </c>
    </row>
    <row r="205" spans="2:65" s="1" customFormat="1" ht="24.2" customHeight="1">
      <c r="B205" s="32"/>
      <c r="C205" s="137" t="s">
        <v>589</v>
      </c>
      <c r="D205" s="137" t="s">
        <v>189</v>
      </c>
      <c r="E205" s="138" t="s">
        <v>2632</v>
      </c>
      <c r="F205" s="139" t="s">
        <v>2633</v>
      </c>
      <c r="G205" s="140" t="s">
        <v>406</v>
      </c>
      <c r="H205" s="141">
        <v>4</v>
      </c>
      <c r="I205" s="142"/>
      <c r="J205" s="143">
        <f t="shared" si="40"/>
        <v>0</v>
      </c>
      <c r="K205" s="144"/>
      <c r="L205" s="32"/>
      <c r="M205" s="145" t="s">
        <v>1</v>
      </c>
      <c r="N205" s="146" t="s">
        <v>38</v>
      </c>
      <c r="P205" s="147">
        <f t="shared" si="41"/>
        <v>0</v>
      </c>
      <c r="Q205" s="147">
        <v>0</v>
      </c>
      <c r="R205" s="147">
        <f t="shared" si="42"/>
        <v>0</v>
      </c>
      <c r="S205" s="147">
        <v>0</v>
      </c>
      <c r="T205" s="148">
        <f t="shared" si="43"/>
        <v>0</v>
      </c>
      <c r="AR205" s="149" t="s">
        <v>287</v>
      </c>
      <c r="AT205" s="149" t="s">
        <v>189</v>
      </c>
      <c r="AU205" s="149" t="s">
        <v>80</v>
      </c>
      <c r="AY205" s="17" t="s">
        <v>187</v>
      </c>
      <c r="BE205" s="150">
        <f t="shared" si="44"/>
        <v>0</v>
      </c>
      <c r="BF205" s="150">
        <f t="shared" si="45"/>
        <v>0</v>
      </c>
      <c r="BG205" s="150">
        <f t="shared" si="46"/>
        <v>0</v>
      </c>
      <c r="BH205" s="150">
        <f t="shared" si="47"/>
        <v>0</v>
      </c>
      <c r="BI205" s="150">
        <f t="shared" si="48"/>
        <v>0</v>
      </c>
      <c r="BJ205" s="17" t="s">
        <v>80</v>
      </c>
      <c r="BK205" s="150">
        <f t="shared" si="49"/>
        <v>0</v>
      </c>
      <c r="BL205" s="17" t="s">
        <v>287</v>
      </c>
      <c r="BM205" s="149" t="s">
        <v>1032</v>
      </c>
    </row>
    <row r="206" spans="2:65" s="1" customFormat="1" ht="16.5" customHeight="1">
      <c r="B206" s="32"/>
      <c r="C206" s="137" t="s">
        <v>593</v>
      </c>
      <c r="D206" s="137" t="s">
        <v>189</v>
      </c>
      <c r="E206" s="138" t="s">
        <v>2634</v>
      </c>
      <c r="F206" s="139" t="s">
        <v>2635</v>
      </c>
      <c r="G206" s="140" t="s">
        <v>406</v>
      </c>
      <c r="H206" s="141">
        <v>32</v>
      </c>
      <c r="I206" s="142"/>
      <c r="J206" s="143">
        <f t="shared" si="40"/>
        <v>0</v>
      </c>
      <c r="K206" s="144"/>
      <c r="L206" s="32"/>
      <c r="M206" s="145" t="s">
        <v>1</v>
      </c>
      <c r="N206" s="146" t="s">
        <v>38</v>
      </c>
      <c r="P206" s="147">
        <f t="shared" si="41"/>
        <v>0</v>
      </c>
      <c r="Q206" s="147">
        <v>0</v>
      </c>
      <c r="R206" s="147">
        <f t="shared" si="42"/>
        <v>0</v>
      </c>
      <c r="S206" s="147">
        <v>0</v>
      </c>
      <c r="T206" s="148">
        <f t="shared" si="43"/>
        <v>0</v>
      </c>
      <c r="AR206" s="149" t="s">
        <v>287</v>
      </c>
      <c r="AT206" s="149" t="s">
        <v>189</v>
      </c>
      <c r="AU206" s="149" t="s">
        <v>80</v>
      </c>
      <c r="AY206" s="17" t="s">
        <v>187</v>
      </c>
      <c r="BE206" s="150">
        <f t="shared" si="44"/>
        <v>0</v>
      </c>
      <c r="BF206" s="150">
        <f t="shared" si="45"/>
        <v>0</v>
      </c>
      <c r="BG206" s="150">
        <f t="shared" si="46"/>
        <v>0</v>
      </c>
      <c r="BH206" s="150">
        <f t="shared" si="47"/>
        <v>0</v>
      </c>
      <c r="BI206" s="150">
        <f t="shared" si="48"/>
        <v>0</v>
      </c>
      <c r="BJ206" s="17" t="s">
        <v>80</v>
      </c>
      <c r="BK206" s="150">
        <f t="shared" si="49"/>
        <v>0</v>
      </c>
      <c r="BL206" s="17" t="s">
        <v>287</v>
      </c>
      <c r="BM206" s="149" t="s">
        <v>1046</v>
      </c>
    </row>
    <row r="207" spans="2:65" s="1" customFormat="1" ht="16.5" customHeight="1">
      <c r="B207" s="32"/>
      <c r="C207" s="137" t="s">
        <v>599</v>
      </c>
      <c r="D207" s="137" t="s">
        <v>189</v>
      </c>
      <c r="E207" s="138" t="s">
        <v>2636</v>
      </c>
      <c r="F207" s="139" t="s">
        <v>2637</v>
      </c>
      <c r="G207" s="140" t="s">
        <v>406</v>
      </c>
      <c r="H207" s="141">
        <v>1</v>
      </c>
      <c r="I207" s="142"/>
      <c r="J207" s="143">
        <f t="shared" si="40"/>
        <v>0</v>
      </c>
      <c r="K207" s="144"/>
      <c r="L207" s="32"/>
      <c r="M207" s="145" t="s">
        <v>1</v>
      </c>
      <c r="N207" s="146" t="s">
        <v>38</v>
      </c>
      <c r="P207" s="147">
        <f t="shared" si="41"/>
        <v>0</v>
      </c>
      <c r="Q207" s="147">
        <v>0</v>
      </c>
      <c r="R207" s="147">
        <f t="shared" si="42"/>
        <v>0</v>
      </c>
      <c r="S207" s="147">
        <v>0</v>
      </c>
      <c r="T207" s="148">
        <f t="shared" si="43"/>
        <v>0</v>
      </c>
      <c r="AR207" s="149" t="s">
        <v>287</v>
      </c>
      <c r="AT207" s="149" t="s">
        <v>189</v>
      </c>
      <c r="AU207" s="149" t="s">
        <v>80</v>
      </c>
      <c r="AY207" s="17" t="s">
        <v>187</v>
      </c>
      <c r="BE207" s="150">
        <f t="shared" si="44"/>
        <v>0</v>
      </c>
      <c r="BF207" s="150">
        <f t="shared" si="45"/>
        <v>0</v>
      </c>
      <c r="BG207" s="150">
        <f t="shared" si="46"/>
        <v>0</v>
      </c>
      <c r="BH207" s="150">
        <f t="shared" si="47"/>
        <v>0</v>
      </c>
      <c r="BI207" s="150">
        <f t="shared" si="48"/>
        <v>0</v>
      </c>
      <c r="BJ207" s="17" t="s">
        <v>80</v>
      </c>
      <c r="BK207" s="150">
        <f t="shared" si="49"/>
        <v>0</v>
      </c>
      <c r="BL207" s="17" t="s">
        <v>287</v>
      </c>
      <c r="BM207" s="149" t="s">
        <v>1056</v>
      </c>
    </row>
    <row r="208" spans="2:65" s="1" customFormat="1" ht="16.5" customHeight="1">
      <c r="B208" s="32"/>
      <c r="C208" s="137" t="s">
        <v>604</v>
      </c>
      <c r="D208" s="137" t="s">
        <v>189</v>
      </c>
      <c r="E208" s="138" t="s">
        <v>2638</v>
      </c>
      <c r="F208" s="139" t="s">
        <v>2639</v>
      </c>
      <c r="G208" s="140" t="s">
        <v>406</v>
      </c>
      <c r="H208" s="141">
        <v>8</v>
      </c>
      <c r="I208" s="142"/>
      <c r="J208" s="143">
        <f t="shared" si="40"/>
        <v>0</v>
      </c>
      <c r="K208" s="144"/>
      <c r="L208" s="32"/>
      <c r="M208" s="145" t="s">
        <v>1</v>
      </c>
      <c r="N208" s="146" t="s">
        <v>38</v>
      </c>
      <c r="P208" s="147">
        <f t="shared" si="41"/>
        <v>0</v>
      </c>
      <c r="Q208" s="147">
        <v>0</v>
      </c>
      <c r="R208" s="147">
        <f t="shared" si="42"/>
        <v>0</v>
      </c>
      <c r="S208" s="147">
        <v>0</v>
      </c>
      <c r="T208" s="148">
        <f t="shared" si="43"/>
        <v>0</v>
      </c>
      <c r="AR208" s="149" t="s">
        <v>287</v>
      </c>
      <c r="AT208" s="149" t="s">
        <v>189</v>
      </c>
      <c r="AU208" s="149" t="s">
        <v>80</v>
      </c>
      <c r="AY208" s="17" t="s">
        <v>187</v>
      </c>
      <c r="BE208" s="150">
        <f t="shared" si="44"/>
        <v>0</v>
      </c>
      <c r="BF208" s="150">
        <f t="shared" si="45"/>
        <v>0</v>
      </c>
      <c r="BG208" s="150">
        <f t="shared" si="46"/>
        <v>0</v>
      </c>
      <c r="BH208" s="150">
        <f t="shared" si="47"/>
        <v>0</v>
      </c>
      <c r="BI208" s="150">
        <f t="shared" si="48"/>
        <v>0</v>
      </c>
      <c r="BJ208" s="17" t="s">
        <v>80</v>
      </c>
      <c r="BK208" s="150">
        <f t="shared" si="49"/>
        <v>0</v>
      </c>
      <c r="BL208" s="17" t="s">
        <v>287</v>
      </c>
      <c r="BM208" s="149" t="s">
        <v>1069</v>
      </c>
    </row>
    <row r="209" spans="2:65" s="1" customFormat="1" ht="16.5" customHeight="1">
      <c r="B209" s="32"/>
      <c r="C209" s="137" t="s">
        <v>639</v>
      </c>
      <c r="D209" s="137" t="s">
        <v>189</v>
      </c>
      <c r="E209" s="138" t="s">
        <v>2640</v>
      </c>
      <c r="F209" s="139" t="s">
        <v>2641</v>
      </c>
      <c r="G209" s="140" t="s">
        <v>406</v>
      </c>
      <c r="H209" s="141">
        <v>2</v>
      </c>
      <c r="I209" s="142"/>
      <c r="J209" s="143">
        <f t="shared" si="40"/>
        <v>0</v>
      </c>
      <c r="K209" s="144"/>
      <c r="L209" s="32"/>
      <c r="M209" s="145" t="s">
        <v>1</v>
      </c>
      <c r="N209" s="146" t="s">
        <v>38</v>
      </c>
      <c r="P209" s="147">
        <f t="shared" si="41"/>
        <v>0</v>
      </c>
      <c r="Q209" s="147">
        <v>0</v>
      </c>
      <c r="R209" s="147">
        <f t="shared" si="42"/>
        <v>0</v>
      </c>
      <c r="S209" s="147">
        <v>0</v>
      </c>
      <c r="T209" s="148">
        <f t="shared" si="43"/>
        <v>0</v>
      </c>
      <c r="AR209" s="149" t="s">
        <v>287</v>
      </c>
      <c r="AT209" s="149" t="s">
        <v>189</v>
      </c>
      <c r="AU209" s="149" t="s">
        <v>80</v>
      </c>
      <c r="AY209" s="17" t="s">
        <v>187</v>
      </c>
      <c r="BE209" s="150">
        <f t="shared" si="44"/>
        <v>0</v>
      </c>
      <c r="BF209" s="150">
        <f t="shared" si="45"/>
        <v>0</v>
      </c>
      <c r="BG209" s="150">
        <f t="shared" si="46"/>
        <v>0</v>
      </c>
      <c r="BH209" s="150">
        <f t="shared" si="47"/>
        <v>0</v>
      </c>
      <c r="BI209" s="150">
        <f t="shared" si="48"/>
        <v>0</v>
      </c>
      <c r="BJ209" s="17" t="s">
        <v>80</v>
      </c>
      <c r="BK209" s="150">
        <f t="shared" si="49"/>
        <v>0</v>
      </c>
      <c r="BL209" s="17" t="s">
        <v>287</v>
      </c>
      <c r="BM209" s="149" t="s">
        <v>1083</v>
      </c>
    </row>
    <row r="210" spans="2:65" s="1" customFormat="1" ht="16.5" customHeight="1">
      <c r="B210" s="32"/>
      <c r="C210" s="137" t="s">
        <v>647</v>
      </c>
      <c r="D210" s="137" t="s">
        <v>189</v>
      </c>
      <c r="E210" s="138" t="s">
        <v>2642</v>
      </c>
      <c r="F210" s="139" t="s">
        <v>2643</v>
      </c>
      <c r="G210" s="140" t="s">
        <v>2517</v>
      </c>
      <c r="H210" s="141">
        <v>24</v>
      </c>
      <c r="I210" s="142"/>
      <c r="J210" s="143">
        <f t="shared" si="40"/>
        <v>0</v>
      </c>
      <c r="K210" s="144"/>
      <c r="L210" s="32"/>
      <c r="M210" s="145" t="s">
        <v>1</v>
      </c>
      <c r="N210" s="146" t="s">
        <v>38</v>
      </c>
      <c r="P210" s="147">
        <f t="shared" si="41"/>
        <v>0</v>
      </c>
      <c r="Q210" s="147">
        <v>0</v>
      </c>
      <c r="R210" s="147">
        <f t="shared" si="42"/>
        <v>0</v>
      </c>
      <c r="S210" s="147">
        <v>0</v>
      </c>
      <c r="T210" s="148">
        <f t="shared" si="43"/>
        <v>0</v>
      </c>
      <c r="AR210" s="149" t="s">
        <v>287</v>
      </c>
      <c r="AT210" s="149" t="s">
        <v>189</v>
      </c>
      <c r="AU210" s="149" t="s">
        <v>80</v>
      </c>
      <c r="AY210" s="17" t="s">
        <v>187</v>
      </c>
      <c r="BE210" s="150">
        <f t="shared" si="44"/>
        <v>0</v>
      </c>
      <c r="BF210" s="150">
        <f t="shared" si="45"/>
        <v>0</v>
      </c>
      <c r="BG210" s="150">
        <f t="shared" si="46"/>
        <v>0</v>
      </c>
      <c r="BH210" s="150">
        <f t="shared" si="47"/>
        <v>0</v>
      </c>
      <c r="BI210" s="150">
        <f t="shared" si="48"/>
        <v>0</v>
      </c>
      <c r="BJ210" s="17" t="s">
        <v>80</v>
      </c>
      <c r="BK210" s="150">
        <f t="shared" si="49"/>
        <v>0</v>
      </c>
      <c r="BL210" s="17" t="s">
        <v>287</v>
      </c>
      <c r="BM210" s="149" t="s">
        <v>1097</v>
      </c>
    </row>
    <row r="211" spans="2:65" s="1" customFormat="1" ht="16.5" customHeight="1">
      <c r="B211" s="32"/>
      <c r="C211" s="137" t="s">
        <v>652</v>
      </c>
      <c r="D211" s="137" t="s">
        <v>189</v>
      </c>
      <c r="E211" s="138" t="s">
        <v>2644</v>
      </c>
      <c r="F211" s="139" t="s">
        <v>2645</v>
      </c>
      <c r="G211" s="140" t="s">
        <v>2517</v>
      </c>
      <c r="H211" s="141">
        <v>8</v>
      </c>
      <c r="I211" s="142"/>
      <c r="J211" s="143">
        <f t="shared" si="40"/>
        <v>0</v>
      </c>
      <c r="K211" s="144"/>
      <c r="L211" s="32"/>
      <c r="M211" s="145" t="s">
        <v>1</v>
      </c>
      <c r="N211" s="146" t="s">
        <v>38</v>
      </c>
      <c r="P211" s="147">
        <f t="shared" si="41"/>
        <v>0</v>
      </c>
      <c r="Q211" s="147">
        <v>0</v>
      </c>
      <c r="R211" s="147">
        <f t="shared" si="42"/>
        <v>0</v>
      </c>
      <c r="S211" s="147">
        <v>0</v>
      </c>
      <c r="T211" s="148">
        <f t="shared" si="43"/>
        <v>0</v>
      </c>
      <c r="AR211" s="149" t="s">
        <v>287</v>
      </c>
      <c r="AT211" s="149" t="s">
        <v>189</v>
      </c>
      <c r="AU211" s="149" t="s">
        <v>80</v>
      </c>
      <c r="AY211" s="17" t="s">
        <v>187</v>
      </c>
      <c r="BE211" s="150">
        <f t="shared" si="44"/>
        <v>0</v>
      </c>
      <c r="BF211" s="150">
        <f t="shared" si="45"/>
        <v>0</v>
      </c>
      <c r="BG211" s="150">
        <f t="shared" si="46"/>
        <v>0</v>
      </c>
      <c r="BH211" s="150">
        <f t="shared" si="47"/>
        <v>0</v>
      </c>
      <c r="BI211" s="150">
        <f t="shared" si="48"/>
        <v>0</v>
      </c>
      <c r="BJ211" s="17" t="s">
        <v>80</v>
      </c>
      <c r="BK211" s="150">
        <f t="shared" si="49"/>
        <v>0</v>
      </c>
      <c r="BL211" s="17" t="s">
        <v>287</v>
      </c>
      <c r="BM211" s="149" t="s">
        <v>1110</v>
      </c>
    </row>
    <row r="212" spans="2:65" s="1" customFormat="1" ht="16.5" customHeight="1">
      <c r="B212" s="32"/>
      <c r="C212" s="137" t="s">
        <v>656</v>
      </c>
      <c r="D212" s="137" t="s">
        <v>189</v>
      </c>
      <c r="E212" s="138" t="s">
        <v>2646</v>
      </c>
      <c r="F212" s="139" t="s">
        <v>2647</v>
      </c>
      <c r="G212" s="140" t="s">
        <v>2517</v>
      </c>
      <c r="H212" s="141">
        <v>32</v>
      </c>
      <c r="I212" s="142"/>
      <c r="J212" s="143">
        <f t="shared" si="40"/>
        <v>0</v>
      </c>
      <c r="K212" s="144"/>
      <c r="L212" s="32"/>
      <c r="M212" s="145" t="s">
        <v>1</v>
      </c>
      <c r="N212" s="146" t="s">
        <v>38</v>
      </c>
      <c r="P212" s="147">
        <f t="shared" si="41"/>
        <v>0</v>
      </c>
      <c r="Q212" s="147">
        <v>0</v>
      </c>
      <c r="R212" s="147">
        <f t="shared" si="42"/>
        <v>0</v>
      </c>
      <c r="S212" s="147">
        <v>0</v>
      </c>
      <c r="T212" s="148">
        <f t="shared" si="43"/>
        <v>0</v>
      </c>
      <c r="AR212" s="149" t="s">
        <v>287</v>
      </c>
      <c r="AT212" s="149" t="s">
        <v>189</v>
      </c>
      <c r="AU212" s="149" t="s">
        <v>80</v>
      </c>
      <c r="AY212" s="17" t="s">
        <v>187</v>
      </c>
      <c r="BE212" s="150">
        <f t="shared" si="44"/>
        <v>0</v>
      </c>
      <c r="BF212" s="150">
        <f t="shared" si="45"/>
        <v>0</v>
      </c>
      <c r="BG212" s="150">
        <f t="shared" si="46"/>
        <v>0</v>
      </c>
      <c r="BH212" s="150">
        <f t="shared" si="47"/>
        <v>0</v>
      </c>
      <c r="BI212" s="150">
        <f t="shared" si="48"/>
        <v>0</v>
      </c>
      <c r="BJ212" s="17" t="s">
        <v>80</v>
      </c>
      <c r="BK212" s="150">
        <f t="shared" si="49"/>
        <v>0</v>
      </c>
      <c r="BL212" s="17" t="s">
        <v>287</v>
      </c>
      <c r="BM212" s="149" t="s">
        <v>1122</v>
      </c>
    </row>
    <row r="213" spans="2:65" s="1" customFormat="1" ht="16.5" customHeight="1">
      <c r="B213" s="32"/>
      <c r="C213" s="137" t="s">
        <v>660</v>
      </c>
      <c r="D213" s="137" t="s">
        <v>189</v>
      </c>
      <c r="E213" s="138" t="s">
        <v>2648</v>
      </c>
      <c r="F213" s="139" t="s">
        <v>2649</v>
      </c>
      <c r="G213" s="140" t="s">
        <v>2517</v>
      </c>
      <c r="H213" s="141">
        <v>1</v>
      </c>
      <c r="I213" s="142"/>
      <c r="J213" s="143">
        <f t="shared" si="40"/>
        <v>0</v>
      </c>
      <c r="K213" s="144"/>
      <c r="L213" s="32"/>
      <c r="M213" s="145" t="s">
        <v>1</v>
      </c>
      <c r="N213" s="146" t="s">
        <v>38</v>
      </c>
      <c r="P213" s="147">
        <f t="shared" si="41"/>
        <v>0</v>
      </c>
      <c r="Q213" s="147">
        <v>0</v>
      </c>
      <c r="R213" s="147">
        <f t="shared" si="42"/>
        <v>0</v>
      </c>
      <c r="S213" s="147">
        <v>0</v>
      </c>
      <c r="T213" s="148">
        <f t="shared" si="43"/>
        <v>0</v>
      </c>
      <c r="AR213" s="149" t="s">
        <v>287</v>
      </c>
      <c r="AT213" s="149" t="s">
        <v>189</v>
      </c>
      <c r="AU213" s="149" t="s">
        <v>80</v>
      </c>
      <c r="AY213" s="17" t="s">
        <v>187</v>
      </c>
      <c r="BE213" s="150">
        <f t="shared" si="44"/>
        <v>0</v>
      </c>
      <c r="BF213" s="150">
        <f t="shared" si="45"/>
        <v>0</v>
      </c>
      <c r="BG213" s="150">
        <f t="shared" si="46"/>
        <v>0</v>
      </c>
      <c r="BH213" s="150">
        <f t="shared" si="47"/>
        <v>0</v>
      </c>
      <c r="BI213" s="150">
        <f t="shared" si="48"/>
        <v>0</v>
      </c>
      <c r="BJ213" s="17" t="s">
        <v>80</v>
      </c>
      <c r="BK213" s="150">
        <f t="shared" si="49"/>
        <v>0</v>
      </c>
      <c r="BL213" s="17" t="s">
        <v>287</v>
      </c>
      <c r="BM213" s="149" t="s">
        <v>1132</v>
      </c>
    </row>
    <row r="214" spans="2:65" s="1" customFormat="1" ht="16.5" customHeight="1">
      <c r="B214" s="32"/>
      <c r="C214" s="137" t="s">
        <v>664</v>
      </c>
      <c r="D214" s="137" t="s">
        <v>189</v>
      </c>
      <c r="E214" s="138" t="s">
        <v>2650</v>
      </c>
      <c r="F214" s="139" t="s">
        <v>2651</v>
      </c>
      <c r="G214" s="140" t="s">
        <v>2517</v>
      </c>
      <c r="H214" s="141">
        <v>2</v>
      </c>
      <c r="I214" s="142"/>
      <c r="J214" s="143">
        <f t="shared" si="40"/>
        <v>0</v>
      </c>
      <c r="K214" s="144"/>
      <c r="L214" s="32"/>
      <c r="M214" s="145" t="s">
        <v>1</v>
      </c>
      <c r="N214" s="146" t="s">
        <v>38</v>
      </c>
      <c r="P214" s="147">
        <f t="shared" si="41"/>
        <v>0</v>
      </c>
      <c r="Q214" s="147">
        <v>0</v>
      </c>
      <c r="R214" s="147">
        <f t="shared" si="42"/>
        <v>0</v>
      </c>
      <c r="S214" s="147">
        <v>0</v>
      </c>
      <c r="T214" s="148">
        <f t="shared" si="43"/>
        <v>0</v>
      </c>
      <c r="AR214" s="149" t="s">
        <v>287</v>
      </c>
      <c r="AT214" s="149" t="s">
        <v>189</v>
      </c>
      <c r="AU214" s="149" t="s">
        <v>80</v>
      </c>
      <c r="AY214" s="17" t="s">
        <v>187</v>
      </c>
      <c r="BE214" s="150">
        <f t="shared" si="44"/>
        <v>0</v>
      </c>
      <c r="BF214" s="150">
        <f t="shared" si="45"/>
        <v>0</v>
      </c>
      <c r="BG214" s="150">
        <f t="shared" si="46"/>
        <v>0</v>
      </c>
      <c r="BH214" s="150">
        <f t="shared" si="47"/>
        <v>0</v>
      </c>
      <c r="BI214" s="150">
        <f t="shared" si="48"/>
        <v>0</v>
      </c>
      <c r="BJ214" s="17" t="s">
        <v>80</v>
      </c>
      <c r="BK214" s="150">
        <f t="shared" si="49"/>
        <v>0</v>
      </c>
      <c r="BL214" s="17" t="s">
        <v>287</v>
      </c>
      <c r="BM214" s="149" t="s">
        <v>1141</v>
      </c>
    </row>
    <row r="215" spans="2:65" s="1" customFormat="1" ht="16.5" customHeight="1">
      <c r="B215" s="32"/>
      <c r="C215" s="137" t="s">
        <v>670</v>
      </c>
      <c r="D215" s="137" t="s">
        <v>189</v>
      </c>
      <c r="E215" s="138" t="s">
        <v>2652</v>
      </c>
      <c r="F215" s="139" t="s">
        <v>2653</v>
      </c>
      <c r="G215" s="140" t="s">
        <v>2517</v>
      </c>
      <c r="H215" s="141">
        <v>4</v>
      </c>
      <c r="I215" s="142"/>
      <c r="J215" s="143">
        <f t="shared" si="40"/>
        <v>0</v>
      </c>
      <c r="K215" s="144"/>
      <c r="L215" s="32"/>
      <c r="M215" s="145" t="s">
        <v>1</v>
      </c>
      <c r="N215" s="146" t="s">
        <v>38</v>
      </c>
      <c r="P215" s="147">
        <f t="shared" si="41"/>
        <v>0</v>
      </c>
      <c r="Q215" s="147">
        <v>0</v>
      </c>
      <c r="R215" s="147">
        <f t="shared" si="42"/>
        <v>0</v>
      </c>
      <c r="S215" s="147">
        <v>0</v>
      </c>
      <c r="T215" s="148">
        <f t="shared" si="43"/>
        <v>0</v>
      </c>
      <c r="AR215" s="149" t="s">
        <v>287</v>
      </c>
      <c r="AT215" s="149" t="s">
        <v>189</v>
      </c>
      <c r="AU215" s="149" t="s">
        <v>80</v>
      </c>
      <c r="AY215" s="17" t="s">
        <v>187</v>
      </c>
      <c r="BE215" s="150">
        <f t="shared" si="44"/>
        <v>0</v>
      </c>
      <c r="BF215" s="150">
        <f t="shared" si="45"/>
        <v>0</v>
      </c>
      <c r="BG215" s="150">
        <f t="shared" si="46"/>
        <v>0</v>
      </c>
      <c r="BH215" s="150">
        <f t="shared" si="47"/>
        <v>0</v>
      </c>
      <c r="BI215" s="150">
        <f t="shared" si="48"/>
        <v>0</v>
      </c>
      <c r="BJ215" s="17" t="s">
        <v>80</v>
      </c>
      <c r="BK215" s="150">
        <f t="shared" si="49"/>
        <v>0</v>
      </c>
      <c r="BL215" s="17" t="s">
        <v>287</v>
      </c>
      <c r="BM215" s="149" t="s">
        <v>1152</v>
      </c>
    </row>
    <row r="216" spans="2:65" s="1" customFormat="1" ht="16.5" customHeight="1">
      <c r="B216" s="32"/>
      <c r="C216" s="137" t="s">
        <v>679</v>
      </c>
      <c r="D216" s="137" t="s">
        <v>189</v>
      </c>
      <c r="E216" s="138" t="s">
        <v>2654</v>
      </c>
      <c r="F216" s="139" t="s">
        <v>2655</v>
      </c>
      <c r="G216" s="140" t="s">
        <v>2517</v>
      </c>
      <c r="H216" s="141">
        <v>1</v>
      </c>
      <c r="I216" s="142"/>
      <c r="J216" s="143">
        <f t="shared" si="40"/>
        <v>0</v>
      </c>
      <c r="K216" s="144"/>
      <c r="L216" s="32"/>
      <c r="M216" s="145" t="s">
        <v>1</v>
      </c>
      <c r="N216" s="146" t="s">
        <v>38</v>
      </c>
      <c r="P216" s="147">
        <f t="shared" si="41"/>
        <v>0</v>
      </c>
      <c r="Q216" s="147">
        <v>0</v>
      </c>
      <c r="R216" s="147">
        <f t="shared" si="42"/>
        <v>0</v>
      </c>
      <c r="S216" s="147">
        <v>0</v>
      </c>
      <c r="T216" s="148">
        <f t="shared" si="43"/>
        <v>0</v>
      </c>
      <c r="AR216" s="149" t="s">
        <v>287</v>
      </c>
      <c r="AT216" s="149" t="s">
        <v>189</v>
      </c>
      <c r="AU216" s="149" t="s">
        <v>80</v>
      </c>
      <c r="AY216" s="17" t="s">
        <v>187</v>
      </c>
      <c r="BE216" s="150">
        <f t="shared" si="44"/>
        <v>0</v>
      </c>
      <c r="BF216" s="150">
        <f t="shared" si="45"/>
        <v>0</v>
      </c>
      <c r="BG216" s="150">
        <f t="shared" si="46"/>
        <v>0</v>
      </c>
      <c r="BH216" s="150">
        <f t="shared" si="47"/>
        <v>0</v>
      </c>
      <c r="BI216" s="150">
        <f t="shared" si="48"/>
        <v>0</v>
      </c>
      <c r="BJ216" s="17" t="s">
        <v>80</v>
      </c>
      <c r="BK216" s="150">
        <f t="shared" si="49"/>
        <v>0</v>
      </c>
      <c r="BL216" s="17" t="s">
        <v>287</v>
      </c>
      <c r="BM216" s="149" t="s">
        <v>1163</v>
      </c>
    </row>
    <row r="217" spans="2:65" s="1" customFormat="1" ht="16.5" customHeight="1">
      <c r="B217" s="32"/>
      <c r="C217" s="137" t="s">
        <v>685</v>
      </c>
      <c r="D217" s="137" t="s">
        <v>189</v>
      </c>
      <c r="E217" s="138" t="s">
        <v>2656</v>
      </c>
      <c r="F217" s="139" t="s">
        <v>2657</v>
      </c>
      <c r="G217" s="140" t="s">
        <v>2517</v>
      </c>
      <c r="H217" s="141">
        <v>2</v>
      </c>
      <c r="I217" s="142"/>
      <c r="J217" s="143">
        <f t="shared" si="40"/>
        <v>0</v>
      </c>
      <c r="K217" s="144"/>
      <c r="L217" s="32"/>
      <c r="M217" s="145" t="s">
        <v>1</v>
      </c>
      <c r="N217" s="146" t="s">
        <v>38</v>
      </c>
      <c r="P217" s="147">
        <f t="shared" si="41"/>
        <v>0</v>
      </c>
      <c r="Q217" s="147">
        <v>0</v>
      </c>
      <c r="R217" s="147">
        <f t="shared" si="42"/>
        <v>0</v>
      </c>
      <c r="S217" s="147">
        <v>0</v>
      </c>
      <c r="T217" s="148">
        <f t="shared" si="43"/>
        <v>0</v>
      </c>
      <c r="AR217" s="149" t="s">
        <v>287</v>
      </c>
      <c r="AT217" s="149" t="s">
        <v>189</v>
      </c>
      <c r="AU217" s="149" t="s">
        <v>80</v>
      </c>
      <c r="AY217" s="17" t="s">
        <v>187</v>
      </c>
      <c r="BE217" s="150">
        <f t="shared" si="44"/>
        <v>0</v>
      </c>
      <c r="BF217" s="150">
        <f t="shared" si="45"/>
        <v>0</v>
      </c>
      <c r="BG217" s="150">
        <f t="shared" si="46"/>
        <v>0</v>
      </c>
      <c r="BH217" s="150">
        <f t="shared" si="47"/>
        <v>0</v>
      </c>
      <c r="BI217" s="150">
        <f t="shared" si="48"/>
        <v>0</v>
      </c>
      <c r="BJ217" s="17" t="s">
        <v>80</v>
      </c>
      <c r="BK217" s="150">
        <f t="shared" si="49"/>
        <v>0</v>
      </c>
      <c r="BL217" s="17" t="s">
        <v>287</v>
      </c>
      <c r="BM217" s="149" t="s">
        <v>1177</v>
      </c>
    </row>
    <row r="218" spans="2:65" s="1" customFormat="1" ht="16.5" customHeight="1">
      <c r="B218" s="32"/>
      <c r="C218" s="137" t="s">
        <v>692</v>
      </c>
      <c r="D218" s="137" t="s">
        <v>189</v>
      </c>
      <c r="E218" s="138" t="s">
        <v>2658</v>
      </c>
      <c r="F218" s="139" t="s">
        <v>2659</v>
      </c>
      <c r="G218" s="140" t="s">
        <v>2517</v>
      </c>
      <c r="H218" s="141">
        <v>2</v>
      </c>
      <c r="I218" s="142"/>
      <c r="J218" s="143">
        <f t="shared" si="40"/>
        <v>0</v>
      </c>
      <c r="K218" s="144"/>
      <c r="L218" s="32"/>
      <c r="M218" s="145" t="s">
        <v>1</v>
      </c>
      <c r="N218" s="146" t="s">
        <v>38</v>
      </c>
      <c r="P218" s="147">
        <f t="shared" si="41"/>
        <v>0</v>
      </c>
      <c r="Q218" s="147">
        <v>0</v>
      </c>
      <c r="R218" s="147">
        <f t="shared" si="42"/>
        <v>0</v>
      </c>
      <c r="S218" s="147">
        <v>0</v>
      </c>
      <c r="T218" s="148">
        <f t="shared" si="43"/>
        <v>0</v>
      </c>
      <c r="AR218" s="149" t="s">
        <v>287</v>
      </c>
      <c r="AT218" s="149" t="s">
        <v>189</v>
      </c>
      <c r="AU218" s="149" t="s">
        <v>80</v>
      </c>
      <c r="AY218" s="17" t="s">
        <v>187</v>
      </c>
      <c r="BE218" s="150">
        <f t="shared" si="44"/>
        <v>0</v>
      </c>
      <c r="BF218" s="150">
        <f t="shared" si="45"/>
        <v>0</v>
      </c>
      <c r="BG218" s="150">
        <f t="shared" si="46"/>
        <v>0</v>
      </c>
      <c r="BH218" s="150">
        <f t="shared" si="47"/>
        <v>0</v>
      </c>
      <c r="BI218" s="150">
        <f t="shared" si="48"/>
        <v>0</v>
      </c>
      <c r="BJ218" s="17" t="s">
        <v>80</v>
      </c>
      <c r="BK218" s="150">
        <f t="shared" si="49"/>
        <v>0</v>
      </c>
      <c r="BL218" s="17" t="s">
        <v>287</v>
      </c>
      <c r="BM218" s="149" t="s">
        <v>1190</v>
      </c>
    </row>
    <row r="219" spans="2:65" s="1" customFormat="1" ht="16.5" customHeight="1">
      <c r="B219" s="32"/>
      <c r="C219" s="137" t="s">
        <v>697</v>
      </c>
      <c r="D219" s="137" t="s">
        <v>189</v>
      </c>
      <c r="E219" s="138" t="s">
        <v>2660</v>
      </c>
      <c r="F219" s="139" t="s">
        <v>2661</v>
      </c>
      <c r="G219" s="140" t="s">
        <v>2517</v>
      </c>
      <c r="H219" s="141">
        <v>1</v>
      </c>
      <c r="I219" s="142"/>
      <c r="J219" s="143">
        <f t="shared" si="40"/>
        <v>0</v>
      </c>
      <c r="K219" s="144"/>
      <c r="L219" s="32"/>
      <c r="M219" s="145" t="s">
        <v>1</v>
      </c>
      <c r="N219" s="146" t="s">
        <v>38</v>
      </c>
      <c r="P219" s="147">
        <f t="shared" si="41"/>
        <v>0</v>
      </c>
      <c r="Q219" s="147">
        <v>0</v>
      </c>
      <c r="R219" s="147">
        <f t="shared" si="42"/>
        <v>0</v>
      </c>
      <c r="S219" s="147">
        <v>0</v>
      </c>
      <c r="T219" s="148">
        <f t="shared" si="43"/>
        <v>0</v>
      </c>
      <c r="AR219" s="149" t="s">
        <v>287</v>
      </c>
      <c r="AT219" s="149" t="s">
        <v>189</v>
      </c>
      <c r="AU219" s="149" t="s">
        <v>80</v>
      </c>
      <c r="AY219" s="17" t="s">
        <v>187</v>
      </c>
      <c r="BE219" s="150">
        <f t="shared" si="44"/>
        <v>0</v>
      </c>
      <c r="BF219" s="150">
        <f t="shared" si="45"/>
        <v>0</v>
      </c>
      <c r="BG219" s="150">
        <f t="shared" si="46"/>
        <v>0</v>
      </c>
      <c r="BH219" s="150">
        <f t="shared" si="47"/>
        <v>0</v>
      </c>
      <c r="BI219" s="150">
        <f t="shared" si="48"/>
        <v>0</v>
      </c>
      <c r="BJ219" s="17" t="s">
        <v>80</v>
      </c>
      <c r="BK219" s="150">
        <f t="shared" si="49"/>
        <v>0</v>
      </c>
      <c r="BL219" s="17" t="s">
        <v>287</v>
      </c>
      <c r="BM219" s="149" t="s">
        <v>1200</v>
      </c>
    </row>
    <row r="220" spans="2:65" s="1" customFormat="1" ht="16.5" customHeight="1">
      <c r="B220" s="32"/>
      <c r="C220" s="137" t="s">
        <v>702</v>
      </c>
      <c r="D220" s="137" t="s">
        <v>189</v>
      </c>
      <c r="E220" s="138" t="s">
        <v>2662</v>
      </c>
      <c r="F220" s="139" t="s">
        <v>2663</v>
      </c>
      <c r="G220" s="140" t="s">
        <v>2517</v>
      </c>
      <c r="H220" s="141">
        <v>1</v>
      </c>
      <c r="I220" s="142"/>
      <c r="J220" s="143">
        <f t="shared" si="40"/>
        <v>0</v>
      </c>
      <c r="K220" s="144"/>
      <c r="L220" s="32"/>
      <c r="M220" s="145" t="s">
        <v>1</v>
      </c>
      <c r="N220" s="146" t="s">
        <v>38</v>
      </c>
      <c r="P220" s="147">
        <f t="shared" si="41"/>
        <v>0</v>
      </c>
      <c r="Q220" s="147">
        <v>0</v>
      </c>
      <c r="R220" s="147">
        <f t="shared" si="42"/>
        <v>0</v>
      </c>
      <c r="S220" s="147">
        <v>0</v>
      </c>
      <c r="T220" s="148">
        <f t="shared" si="43"/>
        <v>0</v>
      </c>
      <c r="AR220" s="149" t="s">
        <v>287</v>
      </c>
      <c r="AT220" s="149" t="s">
        <v>189</v>
      </c>
      <c r="AU220" s="149" t="s">
        <v>80</v>
      </c>
      <c r="AY220" s="17" t="s">
        <v>187</v>
      </c>
      <c r="BE220" s="150">
        <f t="shared" si="44"/>
        <v>0</v>
      </c>
      <c r="BF220" s="150">
        <f t="shared" si="45"/>
        <v>0</v>
      </c>
      <c r="BG220" s="150">
        <f t="shared" si="46"/>
        <v>0</v>
      </c>
      <c r="BH220" s="150">
        <f t="shared" si="47"/>
        <v>0</v>
      </c>
      <c r="BI220" s="150">
        <f t="shared" si="48"/>
        <v>0</v>
      </c>
      <c r="BJ220" s="17" t="s">
        <v>80</v>
      </c>
      <c r="BK220" s="150">
        <f t="shared" si="49"/>
        <v>0</v>
      </c>
      <c r="BL220" s="17" t="s">
        <v>287</v>
      </c>
      <c r="BM220" s="149" t="s">
        <v>1212</v>
      </c>
    </row>
    <row r="221" spans="2:65" s="1" customFormat="1" ht="16.5" customHeight="1">
      <c r="B221" s="32"/>
      <c r="C221" s="137" t="s">
        <v>728</v>
      </c>
      <c r="D221" s="137" t="s">
        <v>189</v>
      </c>
      <c r="E221" s="138" t="s">
        <v>2664</v>
      </c>
      <c r="F221" s="139" t="s">
        <v>2665</v>
      </c>
      <c r="G221" s="140" t="s">
        <v>2517</v>
      </c>
      <c r="H221" s="141">
        <v>1</v>
      </c>
      <c r="I221" s="142"/>
      <c r="J221" s="143">
        <f t="shared" si="40"/>
        <v>0</v>
      </c>
      <c r="K221" s="144"/>
      <c r="L221" s="32"/>
      <c r="M221" s="145" t="s">
        <v>1</v>
      </c>
      <c r="N221" s="146" t="s">
        <v>38</v>
      </c>
      <c r="P221" s="147">
        <f t="shared" si="41"/>
        <v>0</v>
      </c>
      <c r="Q221" s="147">
        <v>0</v>
      </c>
      <c r="R221" s="147">
        <f t="shared" si="42"/>
        <v>0</v>
      </c>
      <c r="S221" s="147">
        <v>0</v>
      </c>
      <c r="T221" s="148">
        <f t="shared" si="43"/>
        <v>0</v>
      </c>
      <c r="AR221" s="149" t="s">
        <v>287</v>
      </c>
      <c r="AT221" s="149" t="s">
        <v>189</v>
      </c>
      <c r="AU221" s="149" t="s">
        <v>80</v>
      </c>
      <c r="AY221" s="17" t="s">
        <v>187</v>
      </c>
      <c r="BE221" s="150">
        <f t="shared" si="44"/>
        <v>0</v>
      </c>
      <c r="BF221" s="150">
        <f t="shared" si="45"/>
        <v>0</v>
      </c>
      <c r="BG221" s="150">
        <f t="shared" si="46"/>
        <v>0</v>
      </c>
      <c r="BH221" s="150">
        <f t="shared" si="47"/>
        <v>0</v>
      </c>
      <c r="BI221" s="150">
        <f t="shared" si="48"/>
        <v>0</v>
      </c>
      <c r="BJ221" s="17" t="s">
        <v>80</v>
      </c>
      <c r="BK221" s="150">
        <f t="shared" si="49"/>
        <v>0</v>
      </c>
      <c r="BL221" s="17" t="s">
        <v>287</v>
      </c>
      <c r="BM221" s="149" t="s">
        <v>1222</v>
      </c>
    </row>
    <row r="222" spans="2:65" s="1" customFormat="1" ht="16.5" customHeight="1">
      <c r="B222" s="32"/>
      <c r="C222" s="137" t="s">
        <v>733</v>
      </c>
      <c r="D222" s="137" t="s">
        <v>189</v>
      </c>
      <c r="E222" s="138" t="s">
        <v>2666</v>
      </c>
      <c r="F222" s="139" t="s">
        <v>2667</v>
      </c>
      <c r="G222" s="140" t="s">
        <v>2509</v>
      </c>
      <c r="H222" s="198"/>
      <c r="I222" s="142"/>
      <c r="J222" s="143">
        <f t="shared" si="40"/>
        <v>0</v>
      </c>
      <c r="K222" s="144"/>
      <c r="L222" s="32"/>
      <c r="M222" s="145" t="s">
        <v>1</v>
      </c>
      <c r="N222" s="146" t="s">
        <v>38</v>
      </c>
      <c r="P222" s="147">
        <f t="shared" si="41"/>
        <v>0</v>
      </c>
      <c r="Q222" s="147">
        <v>0</v>
      </c>
      <c r="R222" s="147">
        <f t="shared" si="42"/>
        <v>0</v>
      </c>
      <c r="S222" s="147">
        <v>0</v>
      </c>
      <c r="T222" s="148">
        <f t="shared" si="43"/>
        <v>0</v>
      </c>
      <c r="AR222" s="149" t="s">
        <v>287</v>
      </c>
      <c r="AT222" s="149" t="s">
        <v>189</v>
      </c>
      <c r="AU222" s="149" t="s">
        <v>80</v>
      </c>
      <c r="AY222" s="17" t="s">
        <v>187</v>
      </c>
      <c r="BE222" s="150">
        <f t="shared" si="44"/>
        <v>0</v>
      </c>
      <c r="BF222" s="150">
        <f t="shared" si="45"/>
        <v>0</v>
      </c>
      <c r="BG222" s="150">
        <f t="shared" si="46"/>
        <v>0</v>
      </c>
      <c r="BH222" s="150">
        <f t="shared" si="47"/>
        <v>0</v>
      </c>
      <c r="BI222" s="150">
        <f t="shared" si="48"/>
        <v>0</v>
      </c>
      <c r="BJ222" s="17" t="s">
        <v>80</v>
      </c>
      <c r="BK222" s="150">
        <f t="shared" si="49"/>
        <v>0</v>
      </c>
      <c r="BL222" s="17" t="s">
        <v>287</v>
      </c>
      <c r="BM222" s="149" t="s">
        <v>1238</v>
      </c>
    </row>
    <row r="223" spans="2:65" s="11" customFormat="1" ht="25.9" customHeight="1">
      <c r="B223" s="125"/>
      <c r="D223" s="126" t="s">
        <v>72</v>
      </c>
      <c r="E223" s="127" t="s">
        <v>2668</v>
      </c>
      <c r="F223" s="127" t="s">
        <v>2669</v>
      </c>
      <c r="I223" s="128"/>
      <c r="J223" s="129">
        <f>BK223</f>
        <v>0</v>
      </c>
      <c r="L223" s="125"/>
      <c r="M223" s="130"/>
      <c r="P223" s="131">
        <f>SUM(P224:P237)</f>
        <v>0</v>
      </c>
      <c r="R223" s="131">
        <f>SUM(R224:R237)</f>
        <v>0</v>
      </c>
      <c r="T223" s="132">
        <f>SUM(T224:T237)</f>
        <v>0</v>
      </c>
      <c r="AR223" s="126" t="s">
        <v>84</v>
      </c>
      <c r="AT223" s="133" t="s">
        <v>72</v>
      </c>
      <c r="AU223" s="133" t="s">
        <v>73</v>
      </c>
      <c r="AY223" s="126" t="s">
        <v>187</v>
      </c>
      <c r="BK223" s="134">
        <f>SUM(BK224:BK237)</f>
        <v>0</v>
      </c>
    </row>
    <row r="224" spans="2:65" s="1" customFormat="1" ht="16.5" customHeight="1">
      <c r="B224" s="32"/>
      <c r="C224" s="137" t="s">
        <v>738</v>
      </c>
      <c r="D224" s="137" t="s">
        <v>189</v>
      </c>
      <c r="E224" s="138" t="s">
        <v>2670</v>
      </c>
      <c r="F224" s="139" t="s">
        <v>2671</v>
      </c>
      <c r="G224" s="140" t="s">
        <v>406</v>
      </c>
      <c r="H224" s="141">
        <v>32</v>
      </c>
      <c r="I224" s="142"/>
      <c r="J224" s="143">
        <f t="shared" ref="J224:J237" si="50">ROUND(I224*H224,2)</f>
        <v>0</v>
      </c>
      <c r="K224" s="144"/>
      <c r="L224" s="32"/>
      <c r="M224" s="145" t="s">
        <v>1</v>
      </c>
      <c r="N224" s="146" t="s">
        <v>38</v>
      </c>
      <c r="P224" s="147">
        <f t="shared" ref="P224:P237" si="51">O224*H224</f>
        <v>0</v>
      </c>
      <c r="Q224" s="147">
        <v>0</v>
      </c>
      <c r="R224" s="147">
        <f t="shared" ref="R224:R237" si="52">Q224*H224</f>
        <v>0</v>
      </c>
      <c r="S224" s="147">
        <v>0</v>
      </c>
      <c r="T224" s="148">
        <f t="shared" ref="T224:T237" si="53">S224*H224</f>
        <v>0</v>
      </c>
      <c r="AR224" s="149" t="s">
        <v>287</v>
      </c>
      <c r="AT224" s="149" t="s">
        <v>189</v>
      </c>
      <c r="AU224" s="149" t="s">
        <v>80</v>
      </c>
      <c r="AY224" s="17" t="s">
        <v>187</v>
      </c>
      <c r="BE224" s="150">
        <f t="shared" ref="BE224:BE237" si="54">IF(N224="základní",J224,0)</f>
        <v>0</v>
      </c>
      <c r="BF224" s="150">
        <f t="shared" ref="BF224:BF237" si="55">IF(N224="snížená",J224,0)</f>
        <v>0</v>
      </c>
      <c r="BG224" s="150">
        <f t="shared" ref="BG224:BG237" si="56">IF(N224="zákl. přenesená",J224,0)</f>
        <v>0</v>
      </c>
      <c r="BH224" s="150">
        <f t="shared" ref="BH224:BH237" si="57">IF(N224="sníž. přenesená",J224,0)</f>
        <v>0</v>
      </c>
      <c r="BI224" s="150">
        <f t="shared" ref="BI224:BI237" si="58">IF(N224="nulová",J224,0)</f>
        <v>0</v>
      </c>
      <c r="BJ224" s="17" t="s">
        <v>80</v>
      </c>
      <c r="BK224" s="150">
        <f t="shared" ref="BK224:BK237" si="59">ROUND(I224*H224,2)</f>
        <v>0</v>
      </c>
      <c r="BL224" s="17" t="s">
        <v>287</v>
      </c>
      <c r="BM224" s="149" t="s">
        <v>1271</v>
      </c>
    </row>
    <row r="225" spans="2:65" s="1" customFormat="1" ht="16.5" customHeight="1">
      <c r="B225" s="32"/>
      <c r="C225" s="137" t="s">
        <v>747</v>
      </c>
      <c r="D225" s="137" t="s">
        <v>189</v>
      </c>
      <c r="E225" s="138" t="s">
        <v>2672</v>
      </c>
      <c r="F225" s="139" t="s">
        <v>2673</v>
      </c>
      <c r="G225" s="140" t="s">
        <v>406</v>
      </c>
      <c r="H225" s="141">
        <v>8</v>
      </c>
      <c r="I225" s="142"/>
      <c r="J225" s="143">
        <f t="shared" si="50"/>
        <v>0</v>
      </c>
      <c r="K225" s="144"/>
      <c r="L225" s="32"/>
      <c r="M225" s="145" t="s">
        <v>1</v>
      </c>
      <c r="N225" s="146" t="s">
        <v>38</v>
      </c>
      <c r="P225" s="147">
        <f t="shared" si="51"/>
        <v>0</v>
      </c>
      <c r="Q225" s="147">
        <v>0</v>
      </c>
      <c r="R225" s="147">
        <f t="shared" si="52"/>
        <v>0</v>
      </c>
      <c r="S225" s="147">
        <v>0</v>
      </c>
      <c r="T225" s="148">
        <f t="shared" si="53"/>
        <v>0</v>
      </c>
      <c r="AR225" s="149" t="s">
        <v>287</v>
      </c>
      <c r="AT225" s="149" t="s">
        <v>189</v>
      </c>
      <c r="AU225" s="149" t="s">
        <v>80</v>
      </c>
      <c r="AY225" s="17" t="s">
        <v>187</v>
      </c>
      <c r="BE225" s="150">
        <f t="shared" si="54"/>
        <v>0</v>
      </c>
      <c r="BF225" s="150">
        <f t="shared" si="55"/>
        <v>0</v>
      </c>
      <c r="BG225" s="150">
        <f t="shared" si="56"/>
        <v>0</v>
      </c>
      <c r="BH225" s="150">
        <f t="shared" si="57"/>
        <v>0</v>
      </c>
      <c r="BI225" s="150">
        <f t="shared" si="58"/>
        <v>0</v>
      </c>
      <c r="BJ225" s="17" t="s">
        <v>80</v>
      </c>
      <c r="BK225" s="150">
        <f t="shared" si="59"/>
        <v>0</v>
      </c>
      <c r="BL225" s="17" t="s">
        <v>287</v>
      </c>
      <c r="BM225" s="149" t="s">
        <v>1281</v>
      </c>
    </row>
    <row r="226" spans="2:65" s="1" customFormat="1" ht="16.5" customHeight="1">
      <c r="B226" s="32"/>
      <c r="C226" s="137" t="s">
        <v>752</v>
      </c>
      <c r="D226" s="137" t="s">
        <v>189</v>
      </c>
      <c r="E226" s="138" t="s">
        <v>2674</v>
      </c>
      <c r="F226" s="139" t="s">
        <v>2675</v>
      </c>
      <c r="G226" s="140" t="s">
        <v>406</v>
      </c>
      <c r="H226" s="141">
        <v>24</v>
      </c>
      <c r="I226" s="142"/>
      <c r="J226" s="143">
        <f t="shared" si="50"/>
        <v>0</v>
      </c>
      <c r="K226" s="144"/>
      <c r="L226" s="32"/>
      <c r="M226" s="145" t="s">
        <v>1</v>
      </c>
      <c r="N226" s="146" t="s">
        <v>38</v>
      </c>
      <c r="P226" s="147">
        <f t="shared" si="51"/>
        <v>0</v>
      </c>
      <c r="Q226" s="147">
        <v>0</v>
      </c>
      <c r="R226" s="147">
        <f t="shared" si="52"/>
        <v>0</v>
      </c>
      <c r="S226" s="147">
        <v>0</v>
      </c>
      <c r="T226" s="148">
        <f t="shared" si="53"/>
        <v>0</v>
      </c>
      <c r="AR226" s="149" t="s">
        <v>287</v>
      </c>
      <c r="AT226" s="149" t="s">
        <v>189</v>
      </c>
      <c r="AU226" s="149" t="s">
        <v>80</v>
      </c>
      <c r="AY226" s="17" t="s">
        <v>187</v>
      </c>
      <c r="BE226" s="150">
        <f t="shared" si="54"/>
        <v>0</v>
      </c>
      <c r="BF226" s="150">
        <f t="shared" si="55"/>
        <v>0</v>
      </c>
      <c r="BG226" s="150">
        <f t="shared" si="56"/>
        <v>0</v>
      </c>
      <c r="BH226" s="150">
        <f t="shared" si="57"/>
        <v>0</v>
      </c>
      <c r="BI226" s="150">
        <f t="shared" si="58"/>
        <v>0</v>
      </c>
      <c r="BJ226" s="17" t="s">
        <v>80</v>
      </c>
      <c r="BK226" s="150">
        <f t="shared" si="59"/>
        <v>0</v>
      </c>
      <c r="BL226" s="17" t="s">
        <v>287</v>
      </c>
      <c r="BM226" s="149" t="s">
        <v>1293</v>
      </c>
    </row>
    <row r="227" spans="2:65" s="1" customFormat="1" ht="16.5" customHeight="1">
      <c r="B227" s="32"/>
      <c r="C227" s="137" t="s">
        <v>757</v>
      </c>
      <c r="D227" s="137" t="s">
        <v>189</v>
      </c>
      <c r="E227" s="138" t="s">
        <v>2676</v>
      </c>
      <c r="F227" s="139" t="s">
        <v>2677</v>
      </c>
      <c r="G227" s="140" t="s">
        <v>406</v>
      </c>
      <c r="H227" s="141">
        <v>32</v>
      </c>
      <c r="I227" s="142"/>
      <c r="J227" s="143">
        <f t="shared" si="50"/>
        <v>0</v>
      </c>
      <c r="K227" s="144"/>
      <c r="L227" s="32"/>
      <c r="M227" s="145" t="s">
        <v>1</v>
      </c>
      <c r="N227" s="146" t="s">
        <v>38</v>
      </c>
      <c r="P227" s="147">
        <f t="shared" si="51"/>
        <v>0</v>
      </c>
      <c r="Q227" s="147">
        <v>0</v>
      </c>
      <c r="R227" s="147">
        <f t="shared" si="52"/>
        <v>0</v>
      </c>
      <c r="S227" s="147">
        <v>0</v>
      </c>
      <c r="T227" s="148">
        <f t="shared" si="53"/>
        <v>0</v>
      </c>
      <c r="AR227" s="149" t="s">
        <v>287</v>
      </c>
      <c r="AT227" s="149" t="s">
        <v>189</v>
      </c>
      <c r="AU227" s="149" t="s">
        <v>80</v>
      </c>
      <c r="AY227" s="17" t="s">
        <v>187</v>
      </c>
      <c r="BE227" s="150">
        <f t="shared" si="54"/>
        <v>0</v>
      </c>
      <c r="BF227" s="150">
        <f t="shared" si="55"/>
        <v>0</v>
      </c>
      <c r="BG227" s="150">
        <f t="shared" si="56"/>
        <v>0</v>
      </c>
      <c r="BH227" s="150">
        <f t="shared" si="57"/>
        <v>0</v>
      </c>
      <c r="BI227" s="150">
        <f t="shared" si="58"/>
        <v>0</v>
      </c>
      <c r="BJ227" s="17" t="s">
        <v>80</v>
      </c>
      <c r="BK227" s="150">
        <f t="shared" si="59"/>
        <v>0</v>
      </c>
      <c r="BL227" s="17" t="s">
        <v>287</v>
      </c>
      <c r="BM227" s="149" t="s">
        <v>1306</v>
      </c>
    </row>
    <row r="228" spans="2:65" s="1" customFormat="1" ht="16.5" customHeight="1">
      <c r="B228" s="32"/>
      <c r="C228" s="137" t="s">
        <v>763</v>
      </c>
      <c r="D228" s="137" t="s">
        <v>189</v>
      </c>
      <c r="E228" s="138" t="s">
        <v>2678</v>
      </c>
      <c r="F228" s="139" t="s">
        <v>2679</v>
      </c>
      <c r="G228" s="140" t="s">
        <v>2517</v>
      </c>
      <c r="H228" s="141">
        <v>4</v>
      </c>
      <c r="I228" s="142"/>
      <c r="J228" s="143">
        <f t="shared" si="50"/>
        <v>0</v>
      </c>
      <c r="K228" s="144"/>
      <c r="L228" s="32"/>
      <c r="M228" s="145" t="s">
        <v>1</v>
      </c>
      <c r="N228" s="146" t="s">
        <v>38</v>
      </c>
      <c r="P228" s="147">
        <f t="shared" si="51"/>
        <v>0</v>
      </c>
      <c r="Q228" s="147">
        <v>0</v>
      </c>
      <c r="R228" s="147">
        <f t="shared" si="52"/>
        <v>0</v>
      </c>
      <c r="S228" s="147">
        <v>0</v>
      </c>
      <c r="T228" s="148">
        <f t="shared" si="53"/>
        <v>0</v>
      </c>
      <c r="AR228" s="149" t="s">
        <v>287</v>
      </c>
      <c r="AT228" s="149" t="s">
        <v>189</v>
      </c>
      <c r="AU228" s="149" t="s">
        <v>80</v>
      </c>
      <c r="AY228" s="17" t="s">
        <v>187</v>
      </c>
      <c r="BE228" s="150">
        <f t="shared" si="54"/>
        <v>0</v>
      </c>
      <c r="BF228" s="150">
        <f t="shared" si="55"/>
        <v>0</v>
      </c>
      <c r="BG228" s="150">
        <f t="shared" si="56"/>
        <v>0</v>
      </c>
      <c r="BH228" s="150">
        <f t="shared" si="57"/>
        <v>0</v>
      </c>
      <c r="BI228" s="150">
        <f t="shared" si="58"/>
        <v>0</v>
      </c>
      <c r="BJ228" s="17" t="s">
        <v>80</v>
      </c>
      <c r="BK228" s="150">
        <f t="shared" si="59"/>
        <v>0</v>
      </c>
      <c r="BL228" s="17" t="s">
        <v>287</v>
      </c>
      <c r="BM228" s="149" t="s">
        <v>1317</v>
      </c>
    </row>
    <row r="229" spans="2:65" s="1" customFormat="1" ht="16.5" customHeight="1">
      <c r="B229" s="32"/>
      <c r="C229" s="137" t="s">
        <v>768</v>
      </c>
      <c r="D229" s="137" t="s">
        <v>189</v>
      </c>
      <c r="E229" s="138" t="s">
        <v>2680</v>
      </c>
      <c r="F229" s="139" t="s">
        <v>2681</v>
      </c>
      <c r="G229" s="140" t="s">
        <v>2517</v>
      </c>
      <c r="H229" s="141">
        <v>4</v>
      </c>
      <c r="I229" s="142"/>
      <c r="J229" s="143">
        <f t="shared" si="50"/>
        <v>0</v>
      </c>
      <c r="K229" s="144"/>
      <c r="L229" s="32"/>
      <c r="M229" s="145" t="s">
        <v>1</v>
      </c>
      <c r="N229" s="146" t="s">
        <v>38</v>
      </c>
      <c r="P229" s="147">
        <f t="shared" si="51"/>
        <v>0</v>
      </c>
      <c r="Q229" s="147">
        <v>0</v>
      </c>
      <c r="R229" s="147">
        <f t="shared" si="52"/>
        <v>0</v>
      </c>
      <c r="S229" s="147">
        <v>0</v>
      </c>
      <c r="T229" s="148">
        <f t="shared" si="53"/>
        <v>0</v>
      </c>
      <c r="AR229" s="149" t="s">
        <v>287</v>
      </c>
      <c r="AT229" s="149" t="s">
        <v>189</v>
      </c>
      <c r="AU229" s="149" t="s">
        <v>80</v>
      </c>
      <c r="AY229" s="17" t="s">
        <v>187</v>
      </c>
      <c r="BE229" s="150">
        <f t="shared" si="54"/>
        <v>0</v>
      </c>
      <c r="BF229" s="150">
        <f t="shared" si="55"/>
        <v>0</v>
      </c>
      <c r="BG229" s="150">
        <f t="shared" si="56"/>
        <v>0</v>
      </c>
      <c r="BH229" s="150">
        <f t="shared" si="57"/>
        <v>0</v>
      </c>
      <c r="BI229" s="150">
        <f t="shared" si="58"/>
        <v>0</v>
      </c>
      <c r="BJ229" s="17" t="s">
        <v>80</v>
      </c>
      <c r="BK229" s="150">
        <f t="shared" si="59"/>
        <v>0</v>
      </c>
      <c r="BL229" s="17" t="s">
        <v>287</v>
      </c>
      <c r="BM229" s="149" t="s">
        <v>1328</v>
      </c>
    </row>
    <row r="230" spans="2:65" s="1" customFormat="1" ht="16.5" customHeight="1">
      <c r="B230" s="32"/>
      <c r="C230" s="137" t="s">
        <v>775</v>
      </c>
      <c r="D230" s="137" t="s">
        <v>189</v>
      </c>
      <c r="E230" s="138" t="s">
        <v>2682</v>
      </c>
      <c r="F230" s="139" t="s">
        <v>2683</v>
      </c>
      <c r="G230" s="140" t="s">
        <v>2517</v>
      </c>
      <c r="H230" s="141">
        <v>4</v>
      </c>
      <c r="I230" s="142"/>
      <c r="J230" s="143">
        <f t="shared" si="50"/>
        <v>0</v>
      </c>
      <c r="K230" s="144"/>
      <c r="L230" s="32"/>
      <c r="M230" s="145" t="s">
        <v>1</v>
      </c>
      <c r="N230" s="146" t="s">
        <v>38</v>
      </c>
      <c r="P230" s="147">
        <f t="shared" si="51"/>
        <v>0</v>
      </c>
      <c r="Q230" s="147">
        <v>0</v>
      </c>
      <c r="R230" s="147">
        <f t="shared" si="52"/>
        <v>0</v>
      </c>
      <c r="S230" s="147">
        <v>0</v>
      </c>
      <c r="T230" s="148">
        <f t="shared" si="53"/>
        <v>0</v>
      </c>
      <c r="AR230" s="149" t="s">
        <v>287</v>
      </c>
      <c r="AT230" s="149" t="s">
        <v>189</v>
      </c>
      <c r="AU230" s="149" t="s">
        <v>80</v>
      </c>
      <c r="AY230" s="17" t="s">
        <v>187</v>
      </c>
      <c r="BE230" s="150">
        <f t="shared" si="54"/>
        <v>0</v>
      </c>
      <c r="BF230" s="150">
        <f t="shared" si="55"/>
        <v>0</v>
      </c>
      <c r="BG230" s="150">
        <f t="shared" si="56"/>
        <v>0</v>
      </c>
      <c r="BH230" s="150">
        <f t="shared" si="57"/>
        <v>0</v>
      </c>
      <c r="BI230" s="150">
        <f t="shared" si="58"/>
        <v>0</v>
      </c>
      <c r="BJ230" s="17" t="s">
        <v>80</v>
      </c>
      <c r="BK230" s="150">
        <f t="shared" si="59"/>
        <v>0</v>
      </c>
      <c r="BL230" s="17" t="s">
        <v>287</v>
      </c>
      <c r="BM230" s="149" t="s">
        <v>1338</v>
      </c>
    </row>
    <row r="231" spans="2:65" s="1" customFormat="1" ht="16.5" customHeight="1">
      <c r="B231" s="32"/>
      <c r="C231" s="137" t="s">
        <v>780</v>
      </c>
      <c r="D231" s="137" t="s">
        <v>189</v>
      </c>
      <c r="E231" s="138" t="s">
        <v>2684</v>
      </c>
      <c r="F231" s="139" t="s">
        <v>2685</v>
      </c>
      <c r="G231" s="140" t="s">
        <v>2517</v>
      </c>
      <c r="H231" s="141">
        <v>4</v>
      </c>
      <c r="I231" s="142"/>
      <c r="J231" s="143">
        <f t="shared" si="50"/>
        <v>0</v>
      </c>
      <c r="K231" s="144"/>
      <c r="L231" s="32"/>
      <c r="M231" s="145" t="s">
        <v>1</v>
      </c>
      <c r="N231" s="146" t="s">
        <v>38</v>
      </c>
      <c r="P231" s="147">
        <f t="shared" si="51"/>
        <v>0</v>
      </c>
      <c r="Q231" s="147">
        <v>0</v>
      </c>
      <c r="R231" s="147">
        <f t="shared" si="52"/>
        <v>0</v>
      </c>
      <c r="S231" s="147">
        <v>0</v>
      </c>
      <c r="T231" s="148">
        <f t="shared" si="53"/>
        <v>0</v>
      </c>
      <c r="AR231" s="149" t="s">
        <v>287</v>
      </c>
      <c r="AT231" s="149" t="s">
        <v>189</v>
      </c>
      <c r="AU231" s="149" t="s">
        <v>80</v>
      </c>
      <c r="AY231" s="17" t="s">
        <v>187</v>
      </c>
      <c r="BE231" s="150">
        <f t="shared" si="54"/>
        <v>0</v>
      </c>
      <c r="BF231" s="150">
        <f t="shared" si="55"/>
        <v>0</v>
      </c>
      <c r="BG231" s="150">
        <f t="shared" si="56"/>
        <v>0</v>
      </c>
      <c r="BH231" s="150">
        <f t="shared" si="57"/>
        <v>0</v>
      </c>
      <c r="BI231" s="150">
        <f t="shared" si="58"/>
        <v>0</v>
      </c>
      <c r="BJ231" s="17" t="s">
        <v>80</v>
      </c>
      <c r="BK231" s="150">
        <f t="shared" si="59"/>
        <v>0</v>
      </c>
      <c r="BL231" s="17" t="s">
        <v>287</v>
      </c>
      <c r="BM231" s="149" t="s">
        <v>1350</v>
      </c>
    </row>
    <row r="232" spans="2:65" s="1" customFormat="1" ht="16.5" customHeight="1">
      <c r="B232" s="32"/>
      <c r="C232" s="137" t="s">
        <v>785</v>
      </c>
      <c r="D232" s="137" t="s">
        <v>189</v>
      </c>
      <c r="E232" s="138" t="s">
        <v>2686</v>
      </c>
      <c r="F232" s="139" t="s">
        <v>2687</v>
      </c>
      <c r="G232" s="140" t="s">
        <v>2517</v>
      </c>
      <c r="H232" s="141">
        <v>4</v>
      </c>
      <c r="I232" s="142"/>
      <c r="J232" s="143">
        <f t="shared" si="50"/>
        <v>0</v>
      </c>
      <c r="K232" s="144"/>
      <c r="L232" s="32"/>
      <c r="M232" s="145" t="s">
        <v>1</v>
      </c>
      <c r="N232" s="146" t="s">
        <v>38</v>
      </c>
      <c r="P232" s="147">
        <f t="shared" si="51"/>
        <v>0</v>
      </c>
      <c r="Q232" s="147">
        <v>0</v>
      </c>
      <c r="R232" s="147">
        <f t="shared" si="52"/>
        <v>0</v>
      </c>
      <c r="S232" s="147">
        <v>0</v>
      </c>
      <c r="T232" s="148">
        <f t="shared" si="53"/>
        <v>0</v>
      </c>
      <c r="AR232" s="149" t="s">
        <v>287</v>
      </c>
      <c r="AT232" s="149" t="s">
        <v>189</v>
      </c>
      <c r="AU232" s="149" t="s">
        <v>80</v>
      </c>
      <c r="AY232" s="17" t="s">
        <v>187</v>
      </c>
      <c r="BE232" s="150">
        <f t="shared" si="54"/>
        <v>0</v>
      </c>
      <c r="BF232" s="150">
        <f t="shared" si="55"/>
        <v>0</v>
      </c>
      <c r="BG232" s="150">
        <f t="shared" si="56"/>
        <v>0</v>
      </c>
      <c r="BH232" s="150">
        <f t="shared" si="57"/>
        <v>0</v>
      </c>
      <c r="BI232" s="150">
        <f t="shared" si="58"/>
        <v>0</v>
      </c>
      <c r="BJ232" s="17" t="s">
        <v>80</v>
      </c>
      <c r="BK232" s="150">
        <f t="shared" si="59"/>
        <v>0</v>
      </c>
      <c r="BL232" s="17" t="s">
        <v>287</v>
      </c>
      <c r="BM232" s="149" t="s">
        <v>1366</v>
      </c>
    </row>
    <row r="233" spans="2:65" s="1" customFormat="1" ht="16.5" customHeight="1">
      <c r="B233" s="32"/>
      <c r="C233" s="137" t="s">
        <v>789</v>
      </c>
      <c r="D233" s="137" t="s">
        <v>189</v>
      </c>
      <c r="E233" s="138" t="s">
        <v>2688</v>
      </c>
      <c r="F233" s="139" t="s">
        <v>2689</v>
      </c>
      <c r="G233" s="140" t="s">
        <v>2517</v>
      </c>
      <c r="H233" s="141">
        <v>4</v>
      </c>
      <c r="I233" s="142"/>
      <c r="J233" s="143">
        <f t="shared" si="50"/>
        <v>0</v>
      </c>
      <c r="K233" s="144"/>
      <c r="L233" s="32"/>
      <c r="M233" s="145" t="s">
        <v>1</v>
      </c>
      <c r="N233" s="146" t="s">
        <v>38</v>
      </c>
      <c r="P233" s="147">
        <f t="shared" si="51"/>
        <v>0</v>
      </c>
      <c r="Q233" s="147">
        <v>0</v>
      </c>
      <c r="R233" s="147">
        <f t="shared" si="52"/>
        <v>0</v>
      </c>
      <c r="S233" s="147">
        <v>0</v>
      </c>
      <c r="T233" s="148">
        <f t="shared" si="53"/>
        <v>0</v>
      </c>
      <c r="AR233" s="149" t="s">
        <v>287</v>
      </c>
      <c r="AT233" s="149" t="s">
        <v>189</v>
      </c>
      <c r="AU233" s="149" t="s">
        <v>80</v>
      </c>
      <c r="AY233" s="17" t="s">
        <v>187</v>
      </c>
      <c r="BE233" s="150">
        <f t="shared" si="54"/>
        <v>0</v>
      </c>
      <c r="BF233" s="150">
        <f t="shared" si="55"/>
        <v>0</v>
      </c>
      <c r="BG233" s="150">
        <f t="shared" si="56"/>
        <v>0</v>
      </c>
      <c r="BH233" s="150">
        <f t="shared" si="57"/>
        <v>0</v>
      </c>
      <c r="BI233" s="150">
        <f t="shared" si="58"/>
        <v>0</v>
      </c>
      <c r="BJ233" s="17" t="s">
        <v>80</v>
      </c>
      <c r="BK233" s="150">
        <f t="shared" si="59"/>
        <v>0</v>
      </c>
      <c r="BL233" s="17" t="s">
        <v>287</v>
      </c>
      <c r="BM233" s="149" t="s">
        <v>1376</v>
      </c>
    </row>
    <row r="234" spans="2:65" s="1" customFormat="1" ht="16.5" customHeight="1">
      <c r="B234" s="32"/>
      <c r="C234" s="137" t="s">
        <v>795</v>
      </c>
      <c r="D234" s="137" t="s">
        <v>189</v>
      </c>
      <c r="E234" s="138" t="s">
        <v>2690</v>
      </c>
      <c r="F234" s="139" t="s">
        <v>2691</v>
      </c>
      <c r="G234" s="140" t="s">
        <v>2517</v>
      </c>
      <c r="H234" s="141">
        <v>4</v>
      </c>
      <c r="I234" s="142"/>
      <c r="J234" s="143">
        <f t="shared" si="50"/>
        <v>0</v>
      </c>
      <c r="K234" s="144"/>
      <c r="L234" s="32"/>
      <c r="M234" s="145" t="s">
        <v>1</v>
      </c>
      <c r="N234" s="146" t="s">
        <v>38</v>
      </c>
      <c r="P234" s="147">
        <f t="shared" si="51"/>
        <v>0</v>
      </c>
      <c r="Q234" s="147">
        <v>0</v>
      </c>
      <c r="R234" s="147">
        <f t="shared" si="52"/>
        <v>0</v>
      </c>
      <c r="S234" s="147">
        <v>0</v>
      </c>
      <c r="T234" s="148">
        <f t="shared" si="53"/>
        <v>0</v>
      </c>
      <c r="AR234" s="149" t="s">
        <v>287</v>
      </c>
      <c r="AT234" s="149" t="s">
        <v>189</v>
      </c>
      <c r="AU234" s="149" t="s">
        <v>80</v>
      </c>
      <c r="AY234" s="17" t="s">
        <v>187</v>
      </c>
      <c r="BE234" s="150">
        <f t="shared" si="54"/>
        <v>0</v>
      </c>
      <c r="BF234" s="150">
        <f t="shared" si="55"/>
        <v>0</v>
      </c>
      <c r="BG234" s="150">
        <f t="shared" si="56"/>
        <v>0</v>
      </c>
      <c r="BH234" s="150">
        <f t="shared" si="57"/>
        <v>0</v>
      </c>
      <c r="BI234" s="150">
        <f t="shared" si="58"/>
        <v>0</v>
      </c>
      <c r="BJ234" s="17" t="s">
        <v>80</v>
      </c>
      <c r="BK234" s="150">
        <f t="shared" si="59"/>
        <v>0</v>
      </c>
      <c r="BL234" s="17" t="s">
        <v>287</v>
      </c>
      <c r="BM234" s="149" t="s">
        <v>1387</v>
      </c>
    </row>
    <row r="235" spans="2:65" s="1" customFormat="1" ht="16.5" customHeight="1">
      <c r="B235" s="32"/>
      <c r="C235" s="137" t="s">
        <v>801</v>
      </c>
      <c r="D235" s="137" t="s">
        <v>189</v>
      </c>
      <c r="E235" s="138" t="s">
        <v>2692</v>
      </c>
      <c r="F235" s="139" t="s">
        <v>2693</v>
      </c>
      <c r="G235" s="140" t="s">
        <v>2517</v>
      </c>
      <c r="H235" s="141">
        <v>4</v>
      </c>
      <c r="I235" s="142"/>
      <c r="J235" s="143">
        <f t="shared" si="50"/>
        <v>0</v>
      </c>
      <c r="K235" s="144"/>
      <c r="L235" s="32"/>
      <c r="M235" s="145" t="s">
        <v>1</v>
      </c>
      <c r="N235" s="146" t="s">
        <v>38</v>
      </c>
      <c r="P235" s="147">
        <f t="shared" si="51"/>
        <v>0</v>
      </c>
      <c r="Q235" s="147">
        <v>0</v>
      </c>
      <c r="R235" s="147">
        <f t="shared" si="52"/>
        <v>0</v>
      </c>
      <c r="S235" s="147">
        <v>0</v>
      </c>
      <c r="T235" s="148">
        <f t="shared" si="53"/>
        <v>0</v>
      </c>
      <c r="AR235" s="149" t="s">
        <v>287</v>
      </c>
      <c r="AT235" s="149" t="s">
        <v>189</v>
      </c>
      <c r="AU235" s="149" t="s">
        <v>80</v>
      </c>
      <c r="AY235" s="17" t="s">
        <v>187</v>
      </c>
      <c r="BE235" s="150">
        <f t="shared" si="54"/>
        <v>0</v>
      </c>
      <c r="BF235" s="150">
        <f t="shared" si="55"/>
        <v>0</v>
      </c>
      <c r="BG235" s="150">
        <f t="shared" si="56"/>
        <v>0</v>
      </c>
      <c r="BH235" s="150">
        <f t="shared" si="57"/>
        <v>0</v>
      </c>
      <c r="BI235" s="150">
        <f t="shared" si="58"/>
        <v>0</v>
      </c>
      <c r="BJ235" s="17" t="s">
        <v>80</v>
      </c>
      <c r="BK235" s="150">
        <f t="shared" si="59"/>
        <v>0</v>
      </c>
      <c r="BL235" s="17" t="s">
        <v>287</v>
      </c>
      <c r="BM235" s="149" t="s">
        <v>1397</v>
      </c>
    </row>
    <row r="236" spans="2:65" s="1" customFormat="1" ht="24.2" customHeight="1">
      <c r="B236" s="32"/>
      <c r="C236" s="137" t="s">
        <v>807</v>
      </c>
      <c r="D236" s="137" t="s">
        <v>189</v>
      </c>
      <c r="E236" s="138" t="s">
        <v>2694</v>
      </c>
      <c r="F236" s="139" t="s">
        <v>2695</v>
      </c>
      <c r="G236" s="140" t="s">
        <v>2696</v>
      </c>
      <c r="H236" s="141">
        <v>24</v>
      </c>
      <c r="I236" s="142"/>
      <c r="J236" s="143">
        <f t="shared" si="50"/>
        <v>0</v>
      </c>
      <c r="K236" s="144"/>
      <c r="L236" s="32"/>
      <c r="M236" s="145" t="s">
        <v>1</v>
      </c>
      <c r="N236" s="146" t="s">
        <v>38</v>
      </c>
      <c r="P236" s="147">
        <f t="shared" si="51"/>
        <v>0</v>
      </c>
      <c r="Q236" s="147">
        <v>0</v>
      </c>
      <c r="R236" s="147">
        <f t="shared" si="52"/>
        <v>0</v>
      </c>
      <c r="S236" s="147">
        <v>0</v>
      </c>
      <c r="T236" s="148">
        <f t="shared" si="53"/>
        <v>0</v>
      </c>
      <c r="AR236" s="149" t="s">
        <v>287</v>
      </c>
      <c r="AT236" s="149" t="s">
        <v>189</v>
      </c>
      <c r="AU236" s="149" t="s">
        <v>80</v>
      </c>
      <c r="AY236" s="17" t="s">
        <v>187</v>
      </c>
      <c r="BE236" s="150">
        <f t="shared" si="54"/>
        <v>0</v>
      </c>
      <c r="BF236" s="150">
        <f t="shared" si="55"/>
        <v>0</v>
      </c>
      <c r="BG236" s="150">
        <f t="shared" si="56"/>
        <v>0</v>
      </c>
      <c r="BH236" s="150">
        <f t="shared" si="57"/>
        <v>0</v>
      </c>
      <c r="BI236" s="150">
        <f t="shared" si="58"/>
        <v>0</v>
      </c>
      <c r="BJ236" s="17" t="s">
        <v>80</v>
      </c>
      <c r="BK236" s="150">
        <f t="shared" si="59"/>
        <v>0</v>
      </c>
      <c r="BL236" s="17" t="s">
        <v>287</v>
      </c>
      <c r="BM236" s="149" t="s">
        <v>1408</v>
      </c>
    </row>
    <row r="237" spans="2:65" s="1" customFormat="1" ht="16.5" customHeight="1">
      <c r="B237" s="32"/>
      <c r="C237" s="137" t="s">
        <v>813</v>
      </c>
      <c r="D237" s="137" t="s">
        <v>189</v>
      </c>
      <c r="E237" s="138" t="s">
        <v>2697</v>
      </c>
      <c r="F237" s="139" t="s">
        <v>2698</v>
      </c>
      <c r="G237" s="140" t="s">
        <v>2509</v>
      </c>
      <c r="H237" s="198"/>
      <c r="I237" s="142"/>
      <c r="J237" s="143">
        <f t="shared" si="50"/>
        <v>0</v>
      </c>
      <c r="K237" s="144"/>
      <c r="L237" s="32"/>
      <c r="M237" s="145" t="s">
        <v>1</v>
      </c>
      <c r="N237" s="146" t="s">
        <v>38</v>
      </c>
      <c r="P237" s="147">
        <f t="shared" si="51"/>
        <v>0</v>
      </c>
      <c r="Q237" s="147">
        <v>0</v>
      </c>
      <c r="R237" s="147">
        <f t="shared" si="52"/>
        <v>0</v>
      </c>
      <c r="S237" s="147">
        <v>0</v>
      </c>
      <c r="T237" s="148">
        <f t="shared" si="53"/>
        <v>0</v>
      </c>
      <c r="AR237" s="149" t="s">
        <v>287</v>
      </c>
      <c r="AT237" s="149" t="s">
        <v>189</v>
      </c>
      <c r="AU237" s="149" t="s">
        <v>80</v>
      </c>
      <c r="AY237" s="17" t="s">
        <v>187</v>
      </c>
      <c r="BE237" s="150">
        <f t="shared" si="54"/>
        <v>0</v>
      </c>
      <c r="BF237" s="150">
        <f t="shared" si="55"/>
        <v>0</v>
      </c>
      <c r="BG237" s="150">
        <f t="shared" si="56"/>
        <v>0</v>
      </c>
      <c r="BH237" s="150">
        <f t="shared" si="57"/>
        <v>0</v>
      </c>
      <c r="BI237" s="150">
        <f t="shared" si="58"/>
        <v>0</v>
      </c>
      <c r="BJ237" s="17" t="s">
        <v>80</v>
      </c>
      <c r="BK237" s="150">
        <f t="shared" si="59"/>
        <v>0</v>
      </c>
      <c r="BL237" s="17" t="s">
        <v>287</v>
      </c>
      <c r="BM237" s="149" t="s">
        <v>1418</v>
      </c>
    </row>
    <row r="238" spans="2:65" s="11" customFormat="1" ht="25.9" customHeight="1">
      <c r="B238" s="125"/>
      <c r="D238" s="126" t="s">
        <v>72</v>
      </c>
      <c r="E238" s="127" t="s">
        <v>1952</v>
      </c>
      <c r="F238" s="127" t="s">
        <v>1953</v>
      </c>
      <c r="I238" s="128"/>
      <c r="J238" s="129">
        <f>BK238</f>
        <v>0</v>
      </c>
      <c r="L238" s="125"/>
      <c r="M238" s="130"/>
      <c r="P238" s="131">
        <f>SUM(P239:P240)</f>
        <v>0</v>
      </c>
      <c r="R238" s="131">
        <f>SUM(R239:R240)</f>
        <v>0</v>
      </c>
      <c r="T238" s="132">
        <f>SUM(T239:T240)</f>
        <v>0</v>
      </c>
      <c r="AR238" s="126" t="s">
        <v>84</v>
      </c>
      <c r="AT238" s="133" t="s">
        <v>72</v>
      </c>
      <c r="AU238" s="133" t="s">
        <v>73</v>
      </c>
      <c r="AY238" s="126" t="s">
        <v>187</v>
      </c>
      <c r="BK238" s="134">
        <f>SUM(BK239:BK240)</f>
        <v>0</v>
      </c>
    </row>
    <row r="239" spans="2:65" s="1" customFormat="1" ht="24.2" customHeight="1">
      <c r="B239" s="32"/>
      <c r="C239" s="137" t="s">
        <v>819</v>
      </c>
      <c r="D239" s="137" t="s">
        <v>189</v>
      </c>
      <c r="E239" s="138" t="s">
        <v>1952</v>
      </c>
      <c r="F239" s="139" t="s">
        <v>2699</v>
      </c>
      <c r="G239" s="140" t="s">
        <v>1369</v>
      </c>
      <c r="H239" s="141">
        <v>90</v>
      </c>
      <c r="I239" s="142"/>
      <c r="J239" s="143">
        <f>ROUND(I239*H239,2)</f>
        <v>0</v>
      </c>
      <c r="K239" s="144"/>
      <c r="L239" s="32"/>
      <c r="M239" s="145" t="s">
        <v>1</v>
      </c>
      <c r="N239" s="146" t="s">
        <v>38</v>
      </c>
      <c r="P239" s="147">
        <f>O239*H239</f>
        <v>0</v>
      </c>
      <c r="Q239" s="147">
        <v>0</v>
      </c>
      <c r="R239" s="147">
        <f>Q239*H239</f>
        <v>0</v>
      </c>
      <c r="S239" s="147">
        <v>0</v>
      </c>
      <c r="T239" s="148">
        <f>S239*H239</f>
        <v>0</v>
      </c>
      <c r="AR239" s="149" t="s">
        <v>287</v>
      </c>
      <c r="AT239" s="149" t="s">
        <v>189</v>
      </c>
      <c r="AU239" s="149" t="s">
        <v>80</v>
      </c>
      <c r="AY239" s="17" t="s">
        <v>187</v>
      </c>
      <c r="BE239" s="150">
        <f>IF(N239="základní",J239,0)</f>
        <v>0</v>
      </c>
      <c r="BF239" s="150">
        <f>IF(N239="snížená",J239,0)</f>
        <v>0</v>
      </c>
      <c r="BG239" s="150">
        <f>IF(N239="zákl. přenesená",J239,0)</f>
        <v>0</v>
      </c>
      <c r="BH239" s="150">
        <f>IF(N239="sníž. přenesená",J239,0)</f>
        <v>0</v>
      </c>
      <c r="BI239" s="150">
        <f>IF(N239="nulová",J239,0)</f>
        <v>0</v>
      </c>
      <c r="BJ239" s="17" t="s">
        <v>80</v>
      </c>
      <c r="BK239" s="150">
        <f>ROUND(I239*H239,2)</f>
        <v>0</v>
      </c>
      <c r="BL239" s="17" t="s">
        <v>287</v>
      </c>
      <c r="BM239" s="149" t="s">
        <v>1428</v>
      </c>
    </row>
    <row r="240" spans="2:65" s="1" customFormat="1" ht="21.75" customHeight="1">
      <c r="B240" s="32"/>
      <c r="C240" s="137" t="s">
        <v>823</v>
      </c>
      <c r="D240" s="137" t="s">
        <v>189</v>
      </c>
      <c r="E240" s="138" t="s">
        <v>2700</v>
      </c>
      <c r="F240" s="139" t="s">
        <v>2701</v>
      </c>
      <c r="G240" s="140" t="s">
        <v>2509</v>
      </c>
      <c r="H240" s="198"/>
      <c r="I240" s="142"/>
      <c r="J240" s="143">
        <f>ROUND(I240*H240,2)</f>
        <v>0</v>
      </c>
      <c r="K240" s="144"/>
      <c r="L240" s="32"/>
      <c r="M240" s="193" t="s">
        <v>1</v>
      </c>
      <c r="N240" s="194" t="s">
        <v>38</v>
      </c>
      <c r="O240" s="195"/>
      <c r="P240" s="196">
        <f>O240*H240</f>
        <v>0</v>
      </c>
      <c r="Q240" s="196">
        <v>0</v>
      </c>
      <c r="R240" s="196">
        <f>Q240*H240</f>
        <v>0</v>
      </c>
      <c r="S240" s="196">
        <v>0</v>
      </c>
      <c r="T240" s="197">
        <f>S240*H240</f>
        <v>0</v>
      </c>
      <c r="AR240" s="149" t="s">
        <v>287</v>
      </c>
      <c r="AT240" s="149" t="s">
        <v>189</v>
      </c>
      <c r="AU240" s="149" t="s">
        <v>80</v>
      </c>
      <c r="AY240" s="17" t="s">
        <v>187</v>
      </c>
      <c r="BE240" s="150">
        <f>IF(N240="základní",J240,0)</f>
        <v>0</v>
      </c>
      <c r="BF240" s="150">
        <f>IF(N240="snížená",J240,0)</f>
        <v>0</v>
      </c>
      <c r="BG240" s="150">
        <f>IF(N240="zákl. přenesená",J240,0)</f>
        <v>0</v>
      </c>
      <c r="BH240" s="150">
        <f>IF(N240="sníž. přenesená",J240,0)</f>
        <v>0</v>
      </c>
      <c r="BI240" s="150">
        <f>IF(N240="nulová",J240,0)</f>
        <v>0</v>
      </c>
      <c r="BJ240" s="17" t="s">
        <v>80</v>
      </c>
      <c r="BK240" s="150">
        <f>ROUND(I240*H240,2)</f>
        <v>0</v>
      </c>
      <c r="BL240" s="17" t="s">
        <v>287</v>
      </c>
      <c r="BM240" s="149" t="s">
        <v>1444</v>
      </c>
    </row>
    <row r="241" spans="2:12" s="1" customFormat="1" ht="6.95" customHeight="1">
      <c r="B241" s="44"/>
      <c r="C241" s="45"/>
      <c r="D241" s="45"/>
      <c r="E241" s="45"/>
      <c r="F241" s="45"/>
      <c r="G241" s="45"/>
      <c r="H241" s="45"/>
      <c r="I241" s="45"/>
      <c r="J241" s="45"/>
      <c r="K241" s="45"/>
      <c r="L241" s="32"/>
    </row>
  </sheetData>
  <sheetProtection algorithmName="SHA-512" hashValue="fjcFTe+/dANF98Tqrsyscqjm/wOQ6KxFl7zUcXy7jdirNNstHBzoahzHAT8RP1Kbu72boxJU3/fjliBrzlhGkg==" saltValue="uDfEGWDPHfj7ria4Bwgj6nUIt7sLgBVjRwigCetkL0p4/k+0IsqOfbU7/3jsnWZzaJrSo8gYxZZSVrFge/o2eQ==" spinCount="100000" sheet="1" objects="1" scenarios="1" formatColumns="0" formatRows="0" autoFilter="0"/>
  <autoFilter ref="C127:K240" xr:uid="{00000000-0009-0000-0000-000006000000}"/>
  <mergeCells count="12">
    <mergeCell ref="E120:H120"/>
    <mergeCell ref="L2:V2"/>
    <mergeCell ref="E85:H85"/>
    <mergeCell ref="E87:H87"/>
    <mergeCell ref="E89:H89"/>
    <mergeCell ref="E116:H116"/>
    <mergeCell ref="E118:H11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286"/>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102</v>
      </c>
    </row>
    <row r="3" spans="2:46" ht="6.95" customHeight="1">
      <c r="B3" s="18"/>
      <c r="C3" s="19"/>
      <c r="D3" s="19"/>
      <c r="E3" s="19"/>
      <c r="F3" s="19"/>
      <c r="G3" s="19"/>
      <c r="H3" s="19"/>
      <c r="I3" s="19"/>
      <c r="J3" s="19"/>
      <c r="K3" s="19"/>
      <c r="L3" s="20"/>
      <c r="AT3" s="17" t="s">
        <v>84</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ht="12" customHeight="1">
      <c r="B8" s="20"/>
      <c r="D8" s="27" t="s">
        <v>134</v>
      </c>
      <c r="L8" s="20"/>
    </row>
    <row r="9" spans="2:46" s="1" customFormat="1" ht="16.5" customHeight="1">
      <c r="B9" s="32"/>
      <c r="E9" s="243" t="s">
        <v>3049</v>
      </c>
      <c r="F9" s="245"/>
      <c r="G9" s="245"/>
      <c r="H9" s="245"/>
      <c r="L9" s="32"/>
    </row>
    <row r="10" spans="2:46" s="1" customFormat="1" ht="12" customHeight="1">
      <c r="B10" s="32"/>
      <c r="D10" s="27" t="s">
        <v>2470</v>
      </c>
      <c r="L10" s="32"/>
    </row>
    <row r="11" spans="2:46" s="1" customFormat="1" ht="16.5" customHeight="1">
      <c r="B11" s="32"/>
      <c r="E11" s="206" t="s">
        <v>3455</v>
      </c>
      <c r="F11" s="245"/>
      <c r="G11" s="245"/>
      <c r="H11" s="245"/>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2703</v>
      </c>
      <c r="I14" s="27" t="s">
        <v>22</v>
      </c>
      <c r="J14" s="52" t="str">
        <f>'Rekapitulace stavby'!AN8</f>
        <v>11. 8. 2025</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2704</v>
      </c>
      <c r="I17" s="27" t="s">
        <v>26</v>
      </c>
      <c r="J17" s="25" t="s">
        <v>1</v>
      </c>
      <c r="L17" s="32"/>
    </row>
    <row r="18" spans="2:12" s="1" customFormat="1" ht="6.95" customHeight="1">
      <c r="B18" s="32"/>
      <c r="L18" s="32"/>
    </row>
    <row r="19" spans="2:12" s="1" customFormat="1" ht="12" customHeight="1">
      <c r="B19" s="32"/>
      <c r="D19" s="27" t="s">
        <v>27</v>
      </c>
      <c r="I19" s="27" t="s">
        <v>25</v>
      </c>
      <c r="J19" s="28" t="str">
        <f>'Rekapitulace stavby'!AN13</f>
        <v>Vyplň údaj</v>
      </c>
      <c r="L19" s="32"/>
    </row>
    <row r="20" spans="2:12" s="1" customFormat="1" ht="18" customHeight="1">
      <c r="B20" s="32"/>
      <c r="E20" s="246" t="str">
        <f>'Rekapitulace stavby'!E14</f>
        <v>Vyplň údaj</v>
      </c>
      <c r="F20" s="211"/>
      <c r="G20" s="211"/>
      <c r="H20" s="211"/>
      <c r="I20" s="27" t="s">
        <v>26</v>
      </c>
      <c r="J20" s="28" t="str">
        <f>'Rekapitulace stavby'!AN14</f>
        <v>Vyplň údaj</v>
      </c>
      <c r="L20" s="32"/>
    </row>
    <row r="21" spans="2:12" s="1" customFormat="1" ht="6.95" customHeight="1">
      <c r="B21" s="32"/>
      <c r="L21" s="32"/>
    </row>
    <row r="22" spans="2:12" s="1" customFormat="1" ht="12" customHeight="1">
      <c r="B22" s="32"/>
      <c r="D22" s="27" t="s">
        <v>29</v>
      </c>
      <c r="I22" s="27" t="s">
        <v>25</v>
      </c>
      <c r="J22" s="25" t="s">
        <v>1</v>
      </c>
      <c r="L22" s="32"/>
    </row>
    <row r="23" spans="2:12" s="1" customFormat="1" ht="18" customHeight="1">
      <c r="B23" s="32"/>
      <c r="E23" s="25" t="s">
        <v>2705</v>
      </c>
      <c r="I23" s="27" t="s">
        <v>26</v>
      </c>
      <c r="J23" s="25" t="s">
        <v>1</v>
      </c>
      <c r="L23" s="32"/>
    </row>
    <row r="24" spans="2:12" s="1" customFormat="1" ht="6.95" customHeight="1">
      <c r="B24" s="32"/>
      <c r="L24" s="32"/>
    </row>
    <row r="25" spans="2:12" s="1" customFormat="1" ht="12" customHeight="1">
      <c r="B25" s="32"/>
      <c r="D25" s="27" t="s">
        <v>31</v>
      </c>
      <c r="I25" s="27" t="s">
        <v>25</v>
      </c>
      <c r="J25" s="25" t="s">
        <v>1</v>
      </c>
      <c r="L25" s="32"/>
    </row>
    <row r="26" spans="2:12" s="1" customFormat="1" ht="18" customHeight="1">
      <c r="B26" s="32"/>
      <c r="E26" s="25" t="s">
        <v>2706</v>
      </c>
      <c r="I26" s="27" t="s">
        <v>26</v>
      </c>
      <c r="J26" s="25" t="s">
        <v>1</v>
      </c>
      <c r="L26" s="32"/>
    </row>
    <row r="27" spans="2:12" s="1" customFormat="1" ht="6.95" customHeight="1">
      <c r="B27" s="32"/>
      <c r="L27" s="32"/>
    </row>
    <row r="28" spans="2:12" s="1" customFormat="1" ht="12" customHeight="1">
      <c r="B28" s="32"/>
      <c r="D28" s="27" t="s">
        <v>32</v>
      </c>
      <c r="L28" s="32"/>
    </row>
    <row r="29" spans="2:12" s="7" customFormat="1" ht="16.5" customHeight="1">
      <c r="B29" s="94"/>
      <c r="E29" s="216" t="s">
        <v>1</v>
      </c>
      <c r="F29" s="216"/>
      <c r="G29" s="216"/>
      <c r="H29" s="216"/>
      <c r="L29" s="94"/>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5" t="s">
        <v>33</v>
      </c>
      <c r="J32" s="66">
        <f>ROUND(J129, 2)</f>
        <v>0</v>
      </c>
      <c r="L32" s="32"/>
    </row>
    <row r="33" spans="2:12" s="1" customFormat="1" ht="6.95" customHeight="1">
      <c r="B33" s="32"/>
      <c r="D33" s="53"/>
      <c r="E33" s="53"/>
      <c r="F33" s="53"/>
      <c r="G33" s="53"/>
      <c r="H33" s="53"/>
      <c r="I33" s="53"/>
      <c r="J33" s="53"/>
      <c r="K33" s="53"/>
      <c r="L33" s="32"/>
    </row>
    <row r="34" spans="2:12" s="1" customFormat="1" ht="14.45" customHeight="1">
      <c r="B34" s="32"/>
      <c r="F34" s="35" t="s">
        <v>35</v>
      </c>
      <c r="I34" s="35" t="s">
        <v>34</v>
      </c>
      <c r="J34" s="35" t="s">
        <v>36</v>
      </c>
      <c r="L34" s="32"/>
    </row>
    <row r="35" spans="2:12" s="1" customFormat="1" ht="14.45" customHeight="1">
      <c r="B35" s="32"/>
      <c r="D35" s="55" t="s">
        <v>37</v>
      </c>
      <c r="E35" s="27" t="s">
        <v>38</v>
      </c>
      <c r="F35" s="86">
        <f>ROUND((SUM(BE129:BE285)),  2)</f>
        <v>0</v>
      </c>
      <c r="I35" s="96">
        <v>0.21</v>
      </c>
      <c r="J35" s="86">
        <f>ROUND(((SUM(BE129:BE285))*I35),  2)</f>
        <v>0</v>
      </c>
      <c r="L35" s="32"/>
    </row>
    <row r="36" spans="2:12" s="1" customFormat="1" ht="14.45" customHeight="1">
      <c r="B36" s="32"/>
      <c r="E36" s="27" t="s">
        <v>39</v>
      </c>
      <c r="F36" s="86">
        <f>ROUND((SUM(BF129:BF285)),  2)</f>
        <v>0</v>
      </c>
      <c r="I36" s="96">
        <v>0.12</v>
      </c>
      <c r="J36" s="86">
        <f>ROUND(((SUM(BF129:BF285))*I36),  2)</f>
        <v>0</v>
      </c>
      <c r="L36" s="32"/>
    </row>
    <row r="37" spans="2:12" s="1" customFormat="1" ht="14.45" hidden="1" customHeight="1">
      <c r="B37" s="32"/>
      <c r="E37" s="27" t="s">
        <v>40</v>
      </c>
      <c r="F37" s="86">
        <f>ROUND((SUM(BG129:BG285)),  2)</f>
        <v>0</v>
      </c>
      <c r="I37" s="96">
        <v>0.21</v>
      </c>
      <c r="J37" s="86">
        <f>0</f>
        <v>0</v>
      </c>
      <c r="L37" s="32"/>
    </row>
    <row r="38" spans="2:12" s="1" customFormat="1" ht="14.45" hidden="1" customHeight="1">
      <c r="B38" s="32"/>
      <c r="E38" s="27" t="s">
        <v>41</v>
      </c>
      <c r="F38" s="86">
        <f>ROUND((SUM(BH129:BH285)),  2)</f>
        <v>0</v>
      </c>
      <c r="I38" s="96">
        <v>0.12</v>
      </c>
      <c r="J38" s="86">
        <f>0</f>
        <v>0</v>
      </c>
      <c r="L38" s="32"/>
    </row>
    <row r="39" spans="2:12" s="1" customFormat="1" ht="14.45" hidden="1" customHeight="1">
      <c r="B39" s="32"/>
      <c r="E39" s="27" t="s">
        <v>42</v>
      </c>
      <c r="F39" s="86">
        <f>ROUND((SUM(BI129:BI285)),  2)</f>
        <v>0</v>
      </c>
      <c r="I39" s="96">
        <v>0</v>
      </c>
      <c r="J39" s="86">
        <f>0</f>
        <v>0</v>
      </c>
      <c r="L39" s="32"/>
    </row>
    <row r="40" spans="2:12" s="1" customFormat="1" ht="6.95" customHeight="1">
      <c r="B40" s="32"/>
      <c r="L40" s="32"/>
    </row>
    <row r="41" spans="2:12" s="1" customFormat="1" ht="25.35" customHeight="1">
      <c r="B41" s="32"/>
      <c r="C41" s="97"/>
      <c r="D41" s="98" t="s">
        <v>43</v>
      </c>
      <c r="E41" s="57"/>
      <c r="F41" s="57"/>
      <c r="G41" s="99" t="s">
        <v>44</v>
      </c>
      <c r="H41" s="100" t="s">
        <v>45</v>
      </c>
      <c r="I41" s="57"/>
      <c r="J41" s="101">
        <f>SUM(J32:J39)</f>
        <v>0</v>
      </c>
      <c r="K41" s="102"/>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136</v>
      </c>
      <c r="L82" s="32"/>
    </row>
    <row r="83" spans="2:12" s="1" customFormat="1" ht="6.95" customHeight="1">
      <c r="B83" s="32"/>
      <c r="L83" s="32"/>
    </row>
    <row r="84" spans="2:12" s="1" customFormat="1" ht="12" customHeight="1">
      <c r="B84" s="32"/>
      <c r="C84" s="27" t="s">
        <v>16</v>
      </c>
      <c r="L84" s="32"/>
    </row>
    <row r="85" spans="2:12" s="1" customFormat="1" ht="16.5" customHeight="1">
      <c r="B85" s="32"/>
      <c r="E85" s="243" t="str">
        <f>E7</f>
        <v>I-20002 - Modernizace bytových domů ul. Šenovská 65,67 a 69</v>
      </c>
      <c r="F85" s="244"/>
      <c r="G85" s="244"/>
      <c r="H85" s="244"/>
      <c r="L85" s="32"/>
    </row>
    <row r="86" spans="2:12" ht="12" customHeight="1">
      <c r="B86" s="20"/>
      <c r="C86" s="27" t="s">
        <v>134</v>
      </c>
      <c r="L86" s="20"/>
    </row>
    <row r="87" spans="2:12" s="1" customFormat="1" ht="16.5" customHeight="1">
      <c r="B87" s="32"/>
      <c r="E87" s="243" t="s">
        <v>3049</v>
      </c>
      <c r="F87" s="245"/>
      <c r="G87" s="245"/>
      <c r="H87" s="245"/>
      <c r="L87" s="32"/>
    </row>
    <row r="88" spans="2:12" s="1" customFormat="1" ht="12" customHeight="1">
      <c r="B88" s="32"/>
      <c r="C88" s="27" t="s">
        <v>2470</v>
      </c>
      <c r="L88" s="32"/>
    </row>
    <row r="89" spans="2:12" s="1" customFormat="1" ht="16.5" customHeight="1">
      <c r="B89" s="32"/>
      <c r="E89" s="206" t="str">
        <f>E11</f>
        <v>67 - D.1.4.2 - Zdravotechnické instalace</v>
      </c>
      <c r="F89" s="245"/>
      <c r="G89" s="245"/>
      <c r="H89" s="245"/>
      <c r="L89" s="32"/>
    </row>
    <row r="90" spans="2:12" s="1" customFormat="1" ht="6.95" customHeight="1">
      <c r="B90" s="32"/>
      <c r="L90" s="32"/>
    </row>
    <row r="91" spans="2:12" s="1" customFormat="1" ht="12" customHeight="1">
      <c r="B91" s="32"/>
      <c r="C91" s="27" t="s">
        <v>20</v>
      </c>
      <c r="F91" s="25" t="str">
        <f>F14</f>
        <v>Ostrava</v>
      </c>
      <c r="I91" s="27" t="s">
        <v>22</v>
      </c>
      <c r="J91" s="52" t="str">
        <f>IF(J14="","",J14)</f>
        <v>11. 8. 2025</v>
      </c>
      <c r="L91" s="32"/>
    </row>
    <row r="92" spans="2:12" s="1" customFormat="1" ht="6.95" customHeight="1">
      <c r="B92" s="32"/>
      <c r="L92" s="32"/>
    </row>
    <row r="93" spans="2:12" s="1" customFormat="1" ht="40.15" customHeight="1">
      <c r="B93" s="32"/>
      <c r="C93" s="27" t="s">
        <v>24</v>
      </c>
      <c r="F93" s="25" t="str">
        <f>E17</f>
        <v>SMO, MO Slezská Ostrava, Těšínská 35, Ostrava</v>
      </c>
      <c r="I93" s="27" t="s">
        <v>29</v>
      </c>
      <c r="J93" s="30" t="str">
        <f>E23</f>
        <v>Atelier Idea spol.s.r.o.,Stemá 12, Ostrava</v>
      </c>
      <c r="L93" s="32"/>
    </row>
    <row r="94" spans="2:12" s="1" customFormat="1" ht="15.2" customHeight="1">
      <c r="B94" s="32"/>
      <c r="C94" s="27" t="s">
        <v>27</v>
      </c>
      <c r="F94" s="25" t="str">
        <f>IF(E20="","",E20)</f>
        <v>Vyplň údaj</v>
      </c>
      <c r="I94" s="27" t="s">
        <v>31</v>
      </c>
      <c r="J94" s="30" t="str">
        <f>E26</f>
        <v>Jerakasová Lenka</v>
      </c>
      <c r="L94" s="32"/>
    </row>
    <row r="95" spans="2:12" s="1" customFormat="1" ht="10.35" customHeight="1">
      <c r="B95" s="32"/>
      <c r="L95" s="32"/>
    </row>
    <row r="96" spans="2:12" s="1" customFormat="1" ht="29.25" customHeight="1">
      <c r="B96" s="32"/>
      <c r="C96" s="105" t="s">
        <v>137</v>
      </c>
      <c r="D96" s="97"/>
      <c r="E96" s="97"/>
      <c r="F96" s="97"/>
      <c r="G96" s="97"/>
      <c r="H96" s="97"/>
      <c r="I96" s="97"/>
      <c r="J96" s="106" t="s">
        <v>138</v>
      </c>
      <c r="K96" s="97"/>
      <c r="L96" s="32"/>
    </row>
    <row r="97" spans="2:47" s="1" customFormat="1" ht="10.35" customHeight="1">
      <c r="B97" s="32"/>
      <c r="L97" s="32"/>
    </row>
    <row r="98" spans="2:47" s="1" customFormat="1" ht="22.9" customHeight="1">
      <c r="B98" s="32"/>
      <c r="C98" s="107" t="s">
        <v>139</v>
      </c>
      <c r="J98" s="66">
        <f>J129</f>
        <v>0</v>
      </c>
      <c r="L98" s="32"/>
      <c r="AU98" s="17" t="s">
        <v>140</v>
      </c>
    </row>
    <row r="99" spans="2:47" s="8" customFormat="1" ht="24.95" customHeight="1">
      <c r="B99" s="108"/>
      <c r="D99" s="109" t="s">
        <v>2707</v>
      </c>
      <c r="E99" s="110"/>
      <c r="F99" s="110"/>
      <c r="G99" s="110"/>
      <c r="H99" s="110"/>
      <c r="I99" s="110"/>
      <c r="J99" s="111">
        <f>J130</f>
        <v>0</v>
      </c>
      <c r="L99" s="108"/>
    </row>
    <row r="100" spans="2:47" s="8" customFormat="1" ht="24.95" customHeight="1">
      <c r="B100" s="108"/>
      <c r="D100" s="109" t="s">
        <v>153</v>
      </c>
      <c r="E100" s="110"/>
      <c r="F100" s="110"/>
      <c r="G100" s="110"/>
      <c r="H100" s="110"/>
      <c r="I100" s="110"/>
      <c r="J100" s="111">
        <f>J133</f>
        <v>0</v>
      </c>
      <c r="L100" s="108"/>
    </row>
    <row r="101" spans="2:47" s="9" customFormat="1" ht="19.899999999999999" customHeight="1">
      <c r="B101" s="112"/>
      <c r="D101" s="113" t="s">
        <v>2708</v>
      </c>
      <c r="E101" s="114"/>
      <c r="F101" s="114"/>
      <c r="G101" s="114"/>
      <c r="H101" s="114"/>
      <c r="I101" s="114"/>
      <c r="J101" s="115">
        <f>J134</f>
        <v>0</v>
      </c>
      <c r="L101" s="112"/>
    </row>
    <row r="102" spans="2:47" s="9" customFormat="1" ht="19.899999999999999" customHeight="1">
      <c r="B102" s="112"/>
      <c r="D102" s="113" t="s">
        <v>2709</v>
      </c>
      <c r="E102" s="114"/>
      <c r="F102" s="114"/>
      <c r="G102" s="114"/>
      <c r="H102" s="114"/>
      <c r="I102" s="114"/>
      <c r="J102" s="115">
        <f>J163</f>
        <v>0</v>
      </c>
      <c r="L102" s="112"/>
    </row>
    <row r="103" spans="2:47" s="9" customFormat="1" ht="19.899999999999999" customHeight="1">
      <c r="B103" s="112"/>
      <c r="D103" s="113" t="s">
        <v>2710</v>
      </c>
      <c r="E103" s="114"/>
      <c r="F103" s="114"/>
      <c r="G103" s="114"/>
      <c r="H103" s="114"/>
      <c r="I103" s="114"/>
      <c r="J103" s="115">
        <f>J226</f>
        <v>0</v>
      </c>
      <c r="L103" s="112"/>
    </row>
    <row r="104" spans="2:47" s="9" customFormat="1" ht="19.899999999999999" customHeight="1">
      <c r="B104" s="112"/>
      <c r="D104" s="113" t="s">
        <v>2711</v>
      </c>
      <c r="E104" s="114"/>
      <c r="F104" s="114"/>
      <c r="G104" s="114"/>
      <c r="H104" s="114"/>
      <c r="I104" s="114"/>
      <c r="J104" s="115">
        <f>J246</f>
        <v>0</v>
      </c>
      <c r="L104" s="112"/>
    </row>
    <row r="105" spans="2:47" s="9" customFormat="1" ht="19.899999999999999" customHeight="1">
      <c r="B105" s="112"/>
      <c r="D105" s="113" t="s">
        <v>2712</v>
      </c>
      <c r="E105" s="114"/>
      <c r="F105" s="114"/>
      <c r="G105" s="114"/>
      <c r="H105" s="114"/>
      <c r="I105" s="114"/>
      <c r="J105" s="115">
        <f>J275</f>
        <v>0</v>
      </c>
      <c r="L105" s="112"/>
    </row>
    <row r="106" spans="2:47" s="8" customFormat="1" ht="24.95" customHeight="1">
      <c r="B106" s="108"/>
      <c r="D106" s="109" t="s">
        <v>2713</v>
      </c>
      <c r="E106" s="110"/>
      <c r="F106" s="110"/>
      <c r="G106" s="110"/>
      <c r="H106" s="110"/>
      <c r="I106" s="110"/>
      <c r="J106" s="111">
        <f>J282</f>
        <v>0</v>
      </c>
      <c r="L106" s="108"/>
    </row>
    <row r="107" spans="2:47" s="9" customFormat="1" ht="19.899999999999999" customHeight="1">
      <c r="B107" s="112"/>
      <c r="D107" s="113" t="s">
        <v>2714</v>
      </c>
      <c r="E107" s="114"/>
      <c r="F107" s="114"/>
      <c r="G107" s="114"/>
      <c r="H107" s="114"/>
      <c r="I107" s="114"/>
      <c r="J107" s="115">
        <f>J283</f>
        <v>0</v>
      </c>
      <c r="L107" s="112"/>
    </row>
    <row r="108" spans="2:47" s="1" customFormat="1" ht="21.75" customHeight="1">
      <c r="B108" s="32"/>
      <c r="L108" s="32"/>
    </row>
    <row r="109" spans="2:47" s="1" customFormat="1" ht="6.95" customHeight="1">
      <c r="B109" s="44"/>
      <c r="C109" s="45"/>
      <c r="D109" s="45"/>
      <c r="E109" s="45"/>
      <c r="F109" s="45"/>
      <c r="G109" s="45"/>
      <c r="H109" s="45"/>
      <c r="I109" s="45"/>
      <c r="J109" s="45"/>
      <c r="K109" s="45"/>
      <c r="L109" s="32"/>
    </row>
    <row r="113" spans="2:20" s="1" customFormat="1" ht="6.95" customHeight="1">
      <c r="B113" s="46"/>
      <c r="C113" s="47"/>
      <c r="D113" s="47"/>
      <c r="E113" s="47"/>
      <c r="F113" s="47"/>
      <c r="G113" s="47"/>
      <c r="H113" s="47"/>
      <c r="I113" s="47"/>
      <c r="J113" s="47"/>
      <c r="K113" s="47"/>
      <c r="L113" s="32"/>
    </row>
    <row r="114" spans="2:20" s="1" customFormat="1" ht="24.95" customHeight="1">
      <c r="B114" s="32"/>
      <c r="C114" s="21" t="s">
        <v>172</v>
      </c>
      <c r="L114" s="32"/>
    </row>
    <row r="115" spans="2:20" s="1" customFormat="1" ht="6.95" customHeight="1">
      <c r="B115" s="32"/>
      <c r="L115" s="32"/>
    </row>
    <row r="116" spans="2:20" s="1" customFormat="1" ht="12" customHeight="1">
      <c r="B116" s="32"/>
      <c r="C116" s="27" t="s">
        <v>16</v>
      </c>
      <c r="L116" s="32"/>
    </row>
    <row r="117" spans="2:20" s="1" customFormat="1" ht="16.5" customHeight="1">
      <c r="B117" s="32"/>
      <c r="E117" s="243" t="str">
        <f>E7</f>
        <v>I-20002 - Modernizace bytových domů ul. Šenovská 65,67 a 69</v>
      </c>
      <c r="F117" s="244"/>
      <c r="G117" s="244"/>
      <c r="H117" s="244"/>
      <c r="L117" s="32"/>
    </row>
    <row r="118" spans="2:20" ht="12" customHeight="1">
      <c r="B118" s="20"/>
      <c r="C118" s="27" t="s">
        <v>134</v>
      </c>
      <c r="L118" s="20"/>
    </row>
    <row r="119" spans="2:20" s="1" customFormat="1" ht="16.5" customHeight="1">
      <c r="B119" s="32"/>
      <c r="E119" s="243" t="s">
        <v>3049</v>
      </c>
      <c r="F119" s="245"/>
      <c r="G119" s="245"/>
      <c r="H119" s="245"/>
      <c r="L119" s="32"/>
    </row>
    <row r="120" spans="2:20" s="1" customFormat="1" ht="12" customHeight="1">
      <c r="B120" s="32"/>
      <c r="C120" s="27" t="s">
        <v>2470</v>
      </c>
      <c r="L120" s="32"/>
    </row>
    <row r="121" spans="2:20" s="1" customFormat="1" ht="16.5" customHeight="1">
      <c r="B121" s="32"/>
      <c r="E121" s="206" t="str">
        <f>E11</f>
        <v>67 - D.1.4.2 - Zdravotechnické instalace</v>
      </c>
      <c r="F121" s="245"/>
      <c r="G121" s="245"/>
      <c r="H121" s="245"/>
      <c r="L121" s="32"/>
    </row>
    <row r="122" spans="2:20" s="1" customFormat="1" ht="6.95" customHeight="1">
      <c r="B122" s="32"/>
      <c r="L122" s="32"/>
    </row>
    <row r="123" spans="2:20" s="1" customFormat="1" ht="12" customHeight="1">
      <c r="B123" s="32"/>
      <c r="C123" s="27" t="s">
        <v>20</v>
      </c>
      <c r="F123" s="25" t="str">
        <f>F14</f>
        <v>Ostrava</v>
      </c>
      <c r="I123" s="27" t="s">
        <v>22</v>
      </c>
      <c r="J123" s="52" t="str">
        <f>IF(J14="","",J14)</f>
        <v>11. 8. 2025</v>
      </c>
      <c r="L123" s="32"/>
    </row>
    <row r="124" spans="2:20" s="1" customFormat="1" ht="6.95" customHeight="1">
      <c r="B124" s="32"/>
      <c r="L124" s="32"/>
    </row>
    <row r="125" spans="2:20" s="1" customFormat="1" ht="40.15" customHeight="1">
      <c r="B125" s="32"/>
      <c r="C125" s="27" t="s">
        <v>24</v>
      </c>
      <c r="F125" s="25" t="str">
        <f>E17</f>
        <v>SMO, MO Slezská Ostrava, Těšínská 35, Ostrava</v>
      </c>
      <c r="I125" s="27" t="s">
        <v>29</v>
      </c>
      <c r="J125" s="30" t="str">
        <f>E23</f>
        <v>Atelier Idea spol.s.r.o.,Stemá 12, Ostrava</v>
      </c>
      <c r="L125" s="32"/>
    </row>
    <row r="126" spans="2:20" s="1" customFormat="1" ht="15.2" customHeight="1">
      <c r="B126" s="32"/>
      <c r="C126" s="27" t="s">
        <v>27</v>
      </c>
      <c r="F126" s="25" t="str">
        <f>IF(E20="","",E20)</f>
        <v>Vyplň údaj</v>
      </c>
      <c r="I126" s="27" t="s">
        <v>31</v>
      </c>
      <c r="J126" s="30" t="str">
        <f>E26</f>
        <v>Jerakasová Lenka</v>
      </c>
      <c r="L126" s="32"/>
    </row>
    <row r="127" spans="2:20" s="1" customFormat="1" ht="10.35" customHeight="1">
      <c r="B127" s="32"/>
      <c r="L127" s="32"/>
    </row>
    <row r="128" spans="2:20" s="10" customFormat="1" ht="29.25" customHeight="1">
      <c r="B128" s="116"/>
      <c r="C128" s="117" t="s">
        <v>173</v>
      </c>
      <c r="D128" s="118" t="s">
        <v>58</v>
      </c>
      <c r="E128" s="118" t="s">
        <v>54</v>
      </c>
      <c r="F128" s="118" t="s">
        <v>55</v>
      </c>
      <c r="G128" s="118" t="s">
        <v>174</v>
      </c>
      <c r="H128" s="118" t="s">
        <v>175</v>
      </c>
      <c r="I128" s="118" t="s">
        <v>176</v>
      </c>
      <c r="J128" s="119" t="s">
        <v>138</v>
      </c>
      <c r="K128" s="120" t="s">
        <v>177</v>
      </c>
      <c r="L128" s="116"/>
      <c r="M128" s="59" t="s">
        <v>1</v>
      </c>
      <c r="N128" s="60" t="s">
        <v>37</v>
      </c>
      <c r="O128" s="60" t="s">
        <v>178</v>
      </c>
      <c r="P128" s="60" t="s">
        <v>179</v>
      </c>
      <c r="Q128" s="60" t="s">
        <v>180</v>
      </c>
      <c r="R128" s="60" t="s">
        <v>181</v>
      </c>
      <c r="S128" s="60" t="s">
        <v>182</v>
      </c>
      <c r="T128" s="61" t="s">
        <v>183</v>
      </c>
    </row>
    <row r="129" spans="2:65" s="1" customFormat="1" ht="22.9" customHeight="1">
      <c r="B129" s="32"/>
      <c r="C129" s="64" t="s">
        <v>184</v>
      </c>
      <c r="J129" s="121">
        <f>BK129</f>
        <v>0</v>
      </c>
      <c r="L129" s="32"/>
      <c r="M129" s="62"/>
      <c r="N129" s="53"/>
      <c r="O129" s="53"/>
      <c r="P129" s="122">
        <f>P130+P133+P282</f>
        <v>0</v>
      </c>
      <c r="Q129" s="53"/>
      <c r="R129" s="122">
        <f>R130+R133+R282</f>
        <v>1.8196399999999999</v>
      </c>
      <c r="S129" s="53"/>
      <c r="T129" s="123">
        <f>T130+T133+T282</f>
        <v>1.5949999999999998</v>
      </c>
      <c r="AT129" s="17" t="s">
        <v>72</v>
      </c>
      <c r="AU129" s="17" t="s">
        <v>140</v>
      </c>
      <c r="BK129" s="124">
        <f>BK130+BK133+BK282</f>
        <v>0</v>
      </c>
    </row>
    <row r="130" spans="2:65" s="11" customFormat="1" ht="25.9" customHeight="1">
      <c r="B130" s="125"/>
      <c r="D130" s="126" t="s">
        <v>72</v>
      </c>
      <c r="E130" s="127" t="s">
        <v>251</v>
      </c>
      <c r="F130" s="127" t="s">
        <v>976</v>
      </c>
      <c r="I130" s="128"/>
      <c r="J130" s="129">
        <f>BK130</f>
        <v>0</v>
      </c>
      <c r="L130" s="125"/>
      <c r="M130" s="130"/>
      <c r="P130" s="131">
        <f>SUM(P131:P132)</f>
        <v>0</v>
      </c>
      <c r="R130" s="131">
        <f>SUM(R131:R132)</f>
        <v>0</v>
      </c>
      <c r="T130" s="132">
        <f>SUM(T131:T132)</f>
        <v>1.5949999999999998</v>
      </c>
      <c r="AR130" s="126" t="s">
        <v>80</v>
      </c>
      <c r="AT130" s="133" t="s">
        <v>72</v>
      </c>
      <c r="AU130" s="133" t="s">
        <v>73</v>
      </c>
      <c r="AY130" s="126" t="s">
        <v>187</v>
      </c>
      <c r="BK130" s="134">
        <f>SUM(BK131:BK132)</f>
        <v>0</v>
      </c>
    </row>
    <row r="131" spans="2:65" s="1" customFormat="1" ht="37.9" customHeight="1">
      <c r="B131" s="32"/>
      <c r="C131" s="137" t="s">
        <v>80</v>
      </c>
      <c r="D131" s="137" t="s">
        <v>189</v>
      </c>
      <c r="E131" s="138" t="s">
        <v>2715</v>
      </c>
      <c r="F131" s="139" t="s">
        <v>2716</v>
      </c>
      <c r="G131" s="140" t="s">
        <v>397</v>
      </c>
      <c r="H131" s="141">
        <v>40</v>
      </c>
      <c r="I131" s="142"/>
      <c r="J131" s="143">
        <f>ROUND(I131*H131,2)</f>
        <v>0</v>
      </c>
      <c r="K131" s="144"/>
      <c r="L131" s="32"/>
      <c r="M131" s="145" t="s">
        <v>1</v>
      </c>
      <c r="N131" s="146" t="s">
        <v>38</v>
      </c>
      <c r="P131" s="147">
        <f>O131*H131</f>
        <v>0</v>
      </c>
      <c r="Q131" s="147">
        <v>0</v>
      </c>
      <c r="R131" s="147">
        <f>Q131*H131</f>
        <v>0</v>
      </c>
      <c r="S131" s="147">
        <v>8.9999999999999993E-3</v>
      </c>
      <c r="T131" s="148">
        <f>S131*H131</f>
        <v>0.36</v>
      </c>
      <c r="AR131" s="149" t="s">
        <v>193</v>
      </c>
      <c r="AT131" s="149" t="s">
        <v>189</v>
      </c>
      <c r="AU131" s="149" t="s">
        <v>80</v>
      </c>
      <c r="AY131" s="17" t="s">
        <v>187</v>
      </c>
      <c r="BE131" s="150">
        <f>IF(N131="základní",J131,0)</f>
        <v>0</v>
      </c>
      <c r="BF131" s="150">
        <f>IF(N131="snížená",J131,0)</f>
        <v>0</v>
      </c>
      <c r="BG131" s="150">
        <f>IF(N131="zákl. přenesená",J131,0)</f>
        <v>0</v>
      </c>
      <c r="BH131" s="150">
        <f>IF(N131="sníž. přenesená",J131,0)</f>
        <v>0</v>
      </c>
      <c r="BI131" s="150">
        <f>IF(N131="nulová",J131,0)</f>
        <v>0</v>
      </c>
      <c r="BJ131" s="17" t="s">
        <v>80</v>
      </c>
      <c r="BK131" s="150">
        <f>ROUND(I131*H131,2)</f>
        <v>0</v>
      </c>
      <c r="BL131" s="17" t="s">
        <v>193</v>
      </c>
      <c r="BM131" s="149" t="s">
        <v>3456</v>
      </c>
    </row>
    <row r="132" spans="2:65" s="1" customFormat="1" ht="37.9" customHeight="1">
      <c r="B132" s="32"/>
      <c r="C132" s="137" t="s">
        <v>84</v>
      </c>
      <c r="D132" s="137" t="s">
        <v>189</v>
      </c>
      <c r="E132" s="138" t="s">
        <v>2718</v>
      </c>
      <c r="F132" s="139" t="s">
        <v>2719</v>
      </c>
      <c r="G132" s="140" t="s">
        <v>397</v>
      </c>
      <c r="H132" s="141">
        <v>65</v>
      </c>
      <c r="I132" s="142"/>
      <c r="J132" s="143">
        <f>ROUND(I132*H132,2)</f>
        <v>0</v>
      </c>
      <c r="K132" s="144"/>
      <c r="L132" s="32"/>
      <c r="M132" s="145" t="s">
        <v>1</v>
      </c>
      <c r="N132" s="146" t="s">
        <v>38</v>
      </c>
      <c r="P132" s="147">
        <f>O132*H132</f>
        <v>0</v>
      </c>
      <c r="Q132" s="147">
        <v>0</v>
      </c>
      <c r="R132" s="147">
        <f>Q132*H132</f>
        <v>0</v>
      </c>
      <c r="S132" s="147">
        <v>1.9E-2</v>
      </c>
      <c r="T132" s="148">
        <f>S132*H132</f>
        <v>1.2349999999999999</v>
      </c>
      <c r="AR132" s="149" t="s">
        <v>193</v>
      </c>
      <c r="AT132" s="149" t="s">
        <v>189</v>
      </c>
      <c r="AU132" s="149" t="s">
        <v>80</v>
      </c>
      <c r="AY132" s="17" t="s">
        <v>187</v>
      </c>
      <c r="BE132" s="150">
        <f>IF(N132="základní",J132,0)</f>
        <v>0</v>
      </c>
      <c r="BF132" s="150">
        <f>IF(N132="snížená",J132,0)</f>
        <v>0</v>
      </c>
      <c r="BG132" s="150">
        <f>IF(N132="zákl. přenesená",J132,0)</f>
        <v>0</v>
      </c>
      <c r="BH132" s="150">
        <f>IF(N132="sníž. přenesená",J132,0)</f>
        <v>0</v>
      </c>
      <c r="BI132" s="150">
        <f>IF(N132="nulová",J132,0)</f>
        <v>0</v>
      </c>
      <c r="BJ132" s="17" t="s">
        <v>80</v>
      </c>
      <c r="BK132" s="150">
        <f>ROUND(I132*H132,2)</f>
        <v>0</v>
      </c>
      <c r="BL132" s="17" t="s">
        <v>193</v>
      </c>
      <c r="BM132" s="149" t="s">
        <v>3457</v>
      </c>
    </row>
    <row r="133" spans="2:65" s="11" customFormat="1" ht="25.9" customHeight="1">
      <c r="B133" s="125"/>
      <c r="D133" s="126" t="s">
        <v>72</v>
      </c>
      <c r="E133" s="127" t="s">
        <v>1298</v>
      </c>
      <c r="F133" s="127" t="s">
        <v>1299</v>
      </c>
      <c r="I133" s="128"/>
      <c r="J133" s="129">
        <f>BK133</f>
        <v>0</v>
      </c>
      <c r="L133" s="125"/>
      <c r="M133" s="130"/>
      <c r="P133" s="131">
        <f>P134+P163+P226+P246+P275</f>
        <v>0</v>
      </c>
      <c r="R133" s="131">
        <f>R134+R163+R226+R246+R275</f>
        <v>1.8196399999999999</v>
      </c>
      <c r="T133" s="132">
        <f>T134+T163+T226+T246+T275</f>
        <v>0</v>
      </c>
      <c r="AR133" s="126" t="s">
        <v>84</v>
      </c>
      <c r="AT133" s="133" t="s">
        <v>72</v>
      </c>
      <c r="AU133" s="133" t="s">
        <v>73</v>
      </c>
      <c r="AY133" s="126" t="s">
        <v>187</v>
      </c>
      <c r="BK133" s="134">
        <f>BK134+BK163+BK226+BK246+BK275</f>
        <v>0</v>
      </c>
    </row>
    <row r="134" spans="2:65" s="11" customFormat="1" ht="22.9" customHeight="1">
      <c r="B134" s="125"/>
      <c r="D134" s="126" t="s">
        <v>72</v>
      </c>
      <c r="E134" s="135" t="s">
        <v>2721</v>
      </c>
      <c r="F134" s="135" t="s">
        <v>2722</v>
      </c>
      <c r="I134" s="128"/>
      <c r="J134" s="136">
        <f>BK134</f>
        <v>0</v>
      </c>
      <c r="L134" s="125"/>
      <c r="M134" s="130"/>
      <c r="P134" s="131">
        <f>SUM(P135:P162)</f>
        <v>0</v>
      </c>
      <c r="R134" s="131">
        <f>SUM(R135:R162)</f>
        <v>0.35849000000000009</v>
      </c>
      <c r="T134" s="132">
        <f>SUM(T135:T162)</f>
        <v>0</v>
      </c>
      <c r="AR134" s="126" t="s">
        <v>84</v>
      </c>
      <c r="AT134" s="133" t="s">
        <v>72</v>
      </c>
      <c r="AU134" s="133" t="s">
        <v>80</v>
      </c>
      <c r="AY134" s="126" t="s">
        <v>187</v>
      </c>
      <c r="BK134" s="134">
        <f>SUM(BK135:BK162)</f>
        <v>0</v>
      </c>
    </row>
    <row r="135" spans="2:65" s="1" customFormat="1" ht="21.75" customHeight="1">
      <c r="B135" s="32"/>
      <c r="C135" s="137" t="s">
        <v>210</v>
      </c>
      <c r="D135" s="137" t="s">
        <v>189</v>
      </c>
      <c r="E135" s="138" t="s">
        <v>2723</v>
      </c>
      <c r="F135" s="139" t="s">
        <v>2724</v>
      </c>
      <c r="G135" s="140" t="s">
        <v>397</v>
      </c>
      <c r="H135" s="141">
        <v>20</v>
      </c>
      <c r="I135" s="142"/>
      <c r="J135" s="143">
        <f>ROUND(I135*H135,2)</f>
        <v>0</v>
      </c>
      <c r="K135" s="144"/>
      <c r="L135" s="32"/>
      <c r="M135" s="145" t="s">
        <v>1</v>
      </c>
      <c r="N135" s="146" t="s">
        <v>38</v>
      </c>
      <c r="P135" s="147">
        <f>O135*H135</f>
        <v>0</v>
      </c>
      <c r="Q135" s="147">
        <v>7.4400000000000004E-3</v>
      </c>
      <c r="R135" s="147">
        <f>Q135*H135</f>
        <v>0.14880000000000002</v>
      </c>
      <c r="S135" s="147">
        <v>0</v>
      </c>
      <c r="T135" s="148">
        <f>S135*H135</f>
        <v>0</v>
      </c>
      <c r="AR135" s="149" t="s">
        <v>287</v>
      </c>
      <c r="AT135" s="149" t="s">
        <v>189</v>
      </c>
      <c r="AU135" s="149" t="s">
        <v>84</v>
      </c>
      <c r="AY135" s="17" t="s">
        <v>187</v>
      </c>
      <c r="BE135" s="150">
        <f>IF(N135="základní",J135,0)</f>
        <v>0</v>
      </c>
      <c r="BF135" s="150">
        <f>IF(N135="snížená",J135,0)</f>
        <v>0</v>
      </c>
      <c r="BG135" s="150">
        <f>IF(N135="zákl. přenesená",J135,0)</f>
        <v>0</v>
      </c>
      <c r="BH135" s="150">
        <f>IF(N135="sníž. přenesená",J135,0)</f>
        <v>0</v>
      </c>
      <c r="BI135" s="150">
        <f>IF(N135="nulová",J135,0)</f>
        <v>0</v>
      </c>
      <c r="BJ135" s="17" t="s">
        <v>80</v>
      </c>
      <c r="BK135" s="150">
        <f>ROUND(I135*H135,2)</f>
        <v>0</v>
      </c>
      <c r="BL135" s="17" t="s">
        <v>287</v>
      </c>
      <c r="BM135" s="149" t="s">
        <v>3458</v>
      </c>
    </row>
    <row r="136" spans="2:65" s="1" customFormat="1" ht="29.25">
      <c r="B136" s="32"/>
      <c r="D136" s="151" t="s">
        <v>195</v>
      </c>
      <c r="F136" s="152" t="s">
        <v>2726</v>
      </c>
      <c r="I136" s="153"/>
      <c r="L136" s="32"/>
      <c r="M136" s="154"/>
      <c r="T136" s="56"/>
      <c r="AT136" s="17" t="s">
        <v>195</v>
      </c>
      <c r="AU136" s="17" t="s">
        <v>84</v>
      </c>
    </row>
    <row r="137" spans="2:65" s="1" customFormat="1" ht="21.75" customHeight="1">
      <c r="B137" s="32"/>
      <c r="C137" s="137" t="s">
        <v>193</v>
      </c>
      <c r="D137" s="137" t="s">
        <v>189</v>
      </c>
      <c r="E137" s="138" t="s">
        <v>2727</v>
      </c>
      <c r="F137" s="139" t="s">
        <v>2728</v>
      </c>
      <c r="G137" s="140" t="s">
        <v>397</v>
      </c>
      <c r="H137" s="141">
        <v>7</v>
      </c>
      <c r="I137" s="142"/>
      <c r="J137" s="143">
        <f>ROUND(I137*H137,2)</f>
        <v>0</v>
      </c>
      <c r="K137" s="144"/>
      <c r="L137" s="32"/>
      <c r="M137" s="145" t="s">
        <v>1</v>
      </c>
      <c r="N137" s="146" t="s">
        <v>38</v>
      </c>
      <c r="P137" s="147">
        <f>O137*H137</f>
        <v>0</v>
      </c>
      <c r="Q137" s="147">
        <v>1.2319999999999999E-2</v>
      </c>
      <c r="R137" s="147">
        <f>Q137*H137</f>
        <v>8.6239999999999997E-2</v>
      </c>
      <c r="S137" s="147">
        <v>0</v>
      </c>
      <c r="T137" s="148">
        <f>S137*H137</f>
        <v>0</v>
      </c>
      <c r="AR137" s="149" t="s">
        <v>287</v>
      </c>
      <c r="AT137" s="149" t="s">
        <v>189</v>
      </c>
      <c r="AU137" s="149" t="s">
        <v>84</v>
      </c>
      <c r="AY137" s="17" t="s">
        <v>187</v>
      </c>
      <c r="BE137" s="150">
        <f>IF(N137="základní",J137,0)</f>
        <v>0</v>
      </c>
      <c r="BF137" s="150">
        <f>IF(N137="snížená",J137,0)</f>
        <v>0</v>
      </c>
      <c r="BG137" s="150">
        <f>IF(N137="zákl. přenesená",J137,0)</f>
        <v>0</v>
      </c>
      <c r="BH137" s="150">
        <f>IF(N137="sníž. přenesená",J137,0)</f>
        <v>0</v>
      </c>
      <c r="BI137" s="150">
        <f>IF(N137="nulová",J137,0)</f>
        <v>0</v>
      </c>
      <c r="BJ137" s="17" t="s">
        <v>80</v>
      </c>
      <c r="BK137" s="150">
        <f>ROUND(I137*H137,2)</f>
        <v>0</v>
      </c>
      <c r="BL137" s="17" t="s">
        <v>287</v>
      </c>
      <c r="BM137" s="149" t="s">
        <v>3459</v>
      </c>
    </row>
    <row r="138" spans="2:65" s="1" customFormat="1" ht="29.25">
      <c r="B138" s="32"/>
      <c r="D138" s="151" t="s">
        <v>195</v>
      </c>
      <c r="F138" s="152" t="s">
        <v>2726</v>
      </c>
      <c r="I138" s="153"/>
      <c r="L138" s="32"/>
      <c r="M138" s="154"/>
      <c r="T138" s="56"/>
      <c r="AT138" s="17" t="s">
        <v>195</v>
      </c>
      <c r="AU138" s="17" t="s">
        <v>84</v>
      </c>
    </row>
    <row r="139" spans="2:65" s="1" customFormat="1" ht="24.2" customHeight="1">
      <c r="B139" s="32"/>
      <c r="C139" s="137" t="s">
        <v>221</v>
      </c>
      <c r="D139" s="137" t="s">
        <v>189</v>
      </c>
      <c r="E139" s="138" t="s">
        <v>2730</v>
      </c>
      <c r="F139" s="139" t="s">
        <v>2731</v>
      </c>
      <c r="G139" s="140" t="s">
        <v>397</v>
      </c>
      <c r="H139" s="141">
        <v>2</v>
      </c>
      <c r="I139" s="142"/>
      <c r="J139" s="143">
        <f>ROUND(I139*H139,2)</f>
        <v>0</v>
      </c>
      <c r="K139" s="144"/>
      <c r="L139" s="32"/>
      <c r="M139" s="145" t="s">
        <v>1</v>
      </c>
      <c r="N139" s="146" t="s">
        <v>38</v>
      </c>
      <c r="P139" s="147">
        <f>O139*H139</f>
        <v>0</v>
      </c>
      <c r="Q139" s="147">
        <v>5.9000000000000003E-4</v>
      </c>
      <c r="R139" s="147">
        <f>Q139*H139</f>
        <v>1.1800000000000001E-3</v>
      </c>
      <c r="S139" s="147">
        <v>0</v>
      </c>
      <c r="T139" s="148">
        <f>S139*H139</f>
        <v>0</v>
      </c>
      <c r="AR139" s="149" t="s">
        <v>287</v>
      </c>
      <c r="AT139" s="149" t="s">
        <v>189</v>
      </c>
      <c r="AU139" s="149" t="s">
        <v>84</v>
      </c>
      <c r="AY139" s="17" t="s">
        <v>187</v>
      </c>
      <c r="BE139" s="150">
        <f>IF(N139="základní",J139,0)</f>
        <v>0</v>
      </c>
      <c r="BF139" s="150">
        <f>IF(N139="snížená",J139,0)</f>
        <v>0</v>
      </c>
      <c r="BG139" s="150">
        <f>IF(N139="zákl. přenesená",J139,0)</f>
        <v>0</v>
      </c>
      <c r="BH139" s="150">
        <f>IF(N139="sníž. přenesená",J139,0)</f>
        <v>0</v>
      </c>
      <c r="BI139" s="150">
        <f>IF(N139="nulová",J139,0)</f>
        <v>0</v>
      </c>
      <c r="BJ139" s="17" t="s">
        <v>80</v>
      </c>
      <c r="BK139" s="150">
        <f>ROUND(I139*H139,2)</f>
        <v>0</v>
      </c>
      <c r="BL139" s="17" t="s">
        <v>287</v>
      </c>
      <c r="BM139" s="149" t="s">
        <v>3460</v>
      </c>
    </row>
    <row r="140" spans="2:65" s="1" customFormat="1" ht="48.75">
      <c r="B140" s="32"/>
      <c r="D140" s="151" t="s">
        <v>195</v>
      </c>
      <c r="F140" s="152" t="s">
        <v>2733</v>
      </c>
      <c r="I140" s="153"/>
      <c r="L140" s="32"/>
      <c r="M140" s="154"/>
      <c r="T140" s="56"/>
      <c r="AT140" s="17" t="s">
        <v>195</v>
      </c>
      <c r="AU140" s="17" t="s">
        <v>84</v>
      </c>
    </row>
    <row r="141" spans="2:65" s="1" customFormat="1" ht="24.2" customHeight="1">
      <c r="B141" s="32"/>
      <c r="C141" s="137" t="s">
        <v>226</v>
      </c>
      <c r="D141" s="137" t="s">
        <v>189</v>
      </c>
      <c r="E141" s="138" t="s">
        <v>2734</v>
      </c>
      <c r="F141" s="139" t="s">
        <v>2735</v>
      </c>
      <c r="G141" s="140" t="s">
        <v>397</v>
      </c>
      <c r="H141" s="141">
        <v>40</v>
      </c>
      <c r="I141" s="142"/>
      <c r="J141" s="143">
        <f>ROUND(I141*H141,2)</f>
        <v>0</v>
      </c>
      <c r="K141" s="144"/>
      <c r="L141" s="32"/>
      <c r="M141" s="145" t="s">
        <v>1</v>
      </c>
      <c r="N141" s="146" t="s">
        <v>38</v>
      </c>
      <c r="P141" s="147">
        <f>O141*H141</f>
        <v>0</v>
      </c>
      <c r="Q141" s="147">
        <v>2.0100000000000001E-3</v>
      </c>
      <c r="R141" s="147">
        <f>Q141*H141</f>
        <v>8.0399999999999999E-2</v>
      </c>
      <c r="S141" s="147">
        <v>0</v>
      </c>
      <c r="T141" s="148">
        <f>S141*H141</f>
        <v>0</v>
      </c>
      <c r="AR141" s="149" t="s">
        <v>287</v>
      </c>
      <c r="AT141" s="149" t="s">
        <v>189</v>
      </c>
      <c r="AU141" s="149" t="s">
        <v>84</v>
      </c>
      <c r="AY141" s="17" t="s">
        <v>187</v>
      </c>
      <c r="BE141" s="150">
        <f>IF(N141="základní",J141,0)</f>
        <v>0</v>
      </c>
      <c r="BF141" s="150">
        <f>IF(N141="snížená",J141,0)</f>
        <v>0</v>
      </c>
      <c r="BG141" s="150">
        <f>IF(N141="zákl. přenesená",J141,0)</f>
        <v>0</v>
      </c>
      <c r="BH141" s="150">
        <f>IF(N141="sníž. přenesená",J141,0)</f>
        <v>0</v>
      </c>
      <c r="BI141" s="150">
        <f>IF(N141="nulová",J141,0)</f>
        <v>0</v>
      </c>
      <c r="BJ141" s="17" t="s">
        <v>80</v>
      </c>
      <c r="BK141" s="150">
        <f>ROUND(I141*H141,2)</f>
        <v>0</v>
      </c>
      <c r="BL141" s="17" t="s">
        <v>287</v>
      </c>
      <c r="BM141" s="149" t="s">
        <v>3461</v>
      </c>
    </row>
    <row r="142" spans="2:65" s="1" customFormat="1" ht="48.75">
      <c r="B142" s="32"/>
      <c r="D142" s="151" t="s">
        <v>195</v>
      </c>
      <c r="F142" s="152" t="s">
        <v>2733</v>
      </c>
      <c r="I142" s="153"/>
      <c r="L142" s="32"/>
      <c r="M142" s="154"/>
      <c r="T142" s="56"/>
      <c r="AT142" s="17" t="s">
        <v>195</v>
      </c>
      <c r="AU142" s="17" t="s">
        <v>84</v>
      </c>
    </row>
    <row r="143" spans="2:65" s="1" customFormat="1" ht="21.75" customHeight="1">
      <c r="B143" s="32"/>
      <c r="C143" s="137" t="s">
        <v>233</v>
      </c>
      <c r="D143" s="137" t="s">
        <v>189</v>
      </c>
      <c r="E143" s="138" t="s">
        <v>2737</v>
      </c>
      <c r="F143" s="139" t="s">
        <v>2738</v>
      </c>
      <c r="G143" s="140" t="s">
        <v>397</v>
      </c>
      <c r="H143" s="141">
        <v>8</v>
      </c>
      <c r="I143" s="142"/>
      <c r="J143" s="143">
        <f>ROUND(I143*H143,2)</f>
        <v>0</v>
      </c>
      <c r="K143" s="144"/>
      <c r="L143" s="32"/>
      <c r="M143" s="145" t="s">
        <v>1</v>
      </c>
      <c r="N143" s="146" t="s">
        <v>38</v>
      </c>
      <c r="P143" s="147">
        <f>O143*H143</f>
        <v>0</v>
      </c>
      <c r="Q143" s="147">
        <v>4.0999999999999999E-4</v>
      </c>
      <c r="R143" s="147">
        <f>Q143*H143</f>
        <v>3.2799999999999999E-3</v>
      </c>
      <c r="S143" s="147">
        <v>0</v>
      </c>
      <c r="T143" s="148">
        <f>S143*H143</f>
        <v>0</v>
      </c>
      <c r="AR143" s="149" t="s">
        <v>287</v>
      </c>
      <c r="AT143" s="149" t="s">
        <v>189</v>
      </c>
      <c r="AU143" s="149" t="s">
        <v>84</v>
      </c>
      <c r="AY143" s="17" t="s">
        <v>187</v>
      </c>
      <c r="BE143" s="150">
        <f>IF(N143="základní",J143,0)</f>
        <v>0</v>
      </c>
      <c r="BF143" s="150">
        <f>IF(N143="snížená",J143,0)</f>
        <v>0</v>
      </c>
      <c r="BG143" s="150">
        <f>IF(N143="zákl. přenesená",J143,0)</f>
        <v>0</v>
      </c>
      <c r="BH143" s="150">
        <f>IF(N143="sníž. přenesená",J143,0)</f>
        <v>0</v>
      </c>
      <c r="BI143" s="150">
        <f>IF(N143="nulová",J143,0)</f>
        <v>0</v>
      </c>
      <c r="BJ143" s="17" t="s">
        <v>80</v>
      </c>
      <c r="BK143" s="150">
        <f>ROUND(I143*H143,2)</f>
        <v>0</v>
      </c>
      <c r="BL143" s="17" t="s">
        <v>287</v>
      </c>
      <c r="BM143" s="149" t="s">
        <v>3462</v>
      </c>
    </row>
    <row r="144" spans="2:65" s="1" customFormat="1" ht="48.75">
      <c r="B144" s="32"/>
      <c r="D144" s="151" t="s">
        <v>195</v>
      </c>
      <c r="F144" s="152" t="s">
        <v>2733</v>
      </c>
      <c r="I144" s="153"/>
      <c r="L144" s="32"/>
      <c r="M144" s="154"/>
      <c r="T144" s="56"/>
      <c r="AT144" s="17" t="s">
        <v>195</v>
      </c>
      <c r="AU144" s="17" t="s">
        <v>84</v>
      </c>
    </row>
    <row r="145" spans="2:65" s="1" customFormat="1" ht="21.75" customHeight="1">
      <c r="B145" s="32"/>
      <c r="C145" s="137" t="s">
        <v>242</v>
      </c>
      <c r="D145" s="137" t="s">
        <v>189</v>
      </c>
      <c r="E145" s="138" t="s">
        <v>2740</v>
      </c>
      <c r="F145" s="139" t="s">
        <v>2741</v>
      </c>
      <c r="G145" s="140" t="s">
        <v>397</v>
      </c>
      <c r="H145" s="141">
        <v>30</v>
      </c>
      <c r="I145" s="142"/>
      <c r="J145" s="143">
        <f>ROUND(I145*H145,2)</f>
        <v>0</v>
      </c>
      <c r="K145" s="144"/>
      <c r="L145" s="32"/>
      <c r="M145" s="145" t="s">
        <v>1</v>
      </c>
      <c r="N145" s="146" t="s">
        <v>38</v>
      </c>
      <c r="P145" s="147">
        <f>O145*H145</f>
        <v>0</v>
      </c>
      <c r="Q145" s="147">
        <v>4.8000000000000001E-4</v>
      </c>
      <c r="R145" s="147">
        <f>Q145*H145</f>
        <v>1.44E-2</v>
      </c>
      <c r="S145" s="147">
        <v>0</v>
      </c>
      <c r="T145" s="148">
        <f>S145*H145</f>
        <v>0</v>
      </c>
      <c r="AR145" s="149" t="s">
        <v>287</v>
      </c>
      <c r="AT145" s="149" t="s">
        <v>189</v>
      </c>
      <c r="AU145" s="149" t="s">
        <v>84</v>
      </c>
      <c r="AY145" s="17" t="s">
        <v>187</v>
      </c>
      <c r="BE145" s="150">
        <f>IF(N145="základní",J145,0)</f>
        <v>0</v>
      </c>
      <c r="BF145" s="150">
        <f>IF(N145="snížená",J145,0)</f>
        <v>0</v>
      </c>
      <c r="BG145" s="150">
        <f>IF(N145="zákl. přenesená",J145,0)</f>
        <v>0</v>
      </c>
      <c r="BH145" s="150">
        <f>IF(N145="sníž. přenesená",J145,0)</f>
        <v>0</v>
      </c>
      <c r="BI145" s="150">
        <f>IF(N145="nulová",J145,0)</f>
        <v>0</v>
      </c>
      <c r="BJ145" s="17" t="s">
        <v>80</v>
      </c>
      <c r="BK145" s="150">
        <f>ROUND(I145*H145,2)</f>
        <v>0</v>
      </c>
      <c r="BL145" s="17" t="s">
        <v>287</v>
      </c>
      <c r="BM145" s="149" t="s">
        <v>3463</v>
      </c>
    </row>
    <row r="146" spans="2:65" s="1" customFormat="1" ht="48.75">
      <c r="B146" s="32"/>
      <c r="D146" s="151" t="s">
        <v>195</v>
      </c>
      <c r="F146" s="152" t="s">
        <v>2733</v>
      </c>
      <c r="I146" s="153"/>
      <c r="L146" s="32"/>
      <c r="M146" s="154"/>
      <c r="T146" s="56"/>
      <c r="AT146" s="17" t="s">
        <v>195</v>
      </c>
      <c r="AU146" s="17" t="s">
        <v>84</v>
      </c>
    </row>
    <row r="147" spans="2:65" s="1" customFormat="1" ht="21.75" customHeight="1">
      <c r="B147" s="32"/>
      <c r="C147" s="137" t="s">
        <v>251</v>
      </c>
      <c r="D147" s="137" t="s">
        <v>189</v>
      </c>
      <c r="E147" s="138" t="s">
        <v>2743</v>
      </c>
      <c r="F147" s="139" t="s">
        <v>2744</v>
      </c>
      <c r="G147" s="140" t="s">
        <v>397</v>
      </c>
      <c r="H147" s="141">
        <v>4</v>
      </c>
      <c r="I147" s="142"/>
      <c r="J147" s="143">
        <f>ROUND(I147*H147,2)</f>
        <v>0</v>
      </c>
      <c r="K147" s="144"/>
      <c r="L147" s="32"/>
      <c r="M147" s="145" t="s">
        <v>1</v>
      </c>
      <c r="N147" s="146" t="s">
        <v>38</v>
      </c>
      <c r="P147" s="147">
        <f>O147*H147</f>
        <v>0</v>
      </c>
      <c r="Q147" s="147">
        <v>2.2399999999999998E-3</v>
      </c>
      <c r="R147" s="147">
        <f>Q147*H147</f>
        <v>8.9599999999999992E-3</v>
      </c>
      <c r="S147" s="147">
        <v>0</v>
      </c>
      <c r="T147" s="148">
        <f>S147*H147</f>
        <v>0</v>
      </c>
      <c r="AR147" s="149" t="s">
        <v>287</v>
      </c>
      <c r="AT147" s="149" t="s">
        <v>189</v>
      </c>
      <c r="AU147" s="149" t="s">
        <v>84</v>
      </c>
      <c r="AY147" s="17" t="s">
        <v>187</v>
      </c>
      <c r="BE147" s="150">
        <f>IF(N147="základní",J147,0)</f>
        <v>0</v>
      </c>
      <c r="BF147" s="150">
        <f>IF(N147="snížená",J147,0)</f>
        <v>0</v>
      </c>
      <c r="BG147" s="150">
        <f>IF(N147="zákl. přenesená",J147,0)</f>
        <v>0</v>
      </c>
      <c r="BH147" s="150">
        <f>IF(N147="sníž. přenesená",J147,0)</f>
        <v>0</v>
      </c>
      <c r="BI147" s="150">
        <f>IF(N147="nulová",J147,0)</f>
        <v>0</v>
      </c>
      <c r="BJ147" s="17" t="s">
        <v>80</v>
      </c>
      <c r="BK147" s="150">
        <f>ROUND(I147*H147,2)</f>
        <v>0</v>
      </c>
      <c r="BL147" s="17" t="s">
        <v>287</v>
      </c>
      <c r="BM147" s="149" t="s">
        <v>3464</v>
      </c>
    </row>
    <row r="148" spans="2:65" s="1" customFormat="1" ht="48.75">
      <c r="B148" s="32"/>
      <c r="D148" s="151" t="s">
        <v>195</v>
      </c>
      <c r="F148" s="152" t="s">
        <v>2733</v>
      </c>
      <c r="I148" s="153"/>
      <c r="L148" s="32"/>
      <c r="M148" s="154"/>
      <c r="T148" s="56"/>
      <c r="AT148" s="17" t="s">
        <v>195</v>
      </c>
      <c r="AU148" s="17" t="s">
        <v>84</v>
      </c>
    </row>
    <row r="149" spans="2:65" s="1" customFormat="1" ht="24.2" customHeight="1">
      <c r="B149" s="32"/>
      <c r="C149" s="137" t="s">
        <v>255</v>
      </c>
      <c r="D149" s="137" t="s">
        <v>189</v>
      </c>
      <c r="E149" s="138" t="s">
        <v>2746</v>
      </c>
      <c r="F149" s="139" t="s">
        <v>2747</v>
      </c>
      <c r="G149" s="140" t="s">
        <v>406</v>
      </c>
      <c r="H149" s="141">
        <v>8</v>
      </c>
      <c r="I149" s="142"/>
      <c r="J149" s="143">
        <f>ROUND(I149*H149,2)</f>
        <v>0</v>
      </c>
      <c r="K149" s="144"/>
      <c r="L149" s="32"/>
      <c r="M149" s="145" t="s">
        <v>1</v>
      </c>
      <c r="N149" s="146" t="s">
        <v>38</v>
      </c>
      <c r="P149" s="147">
        <f>O149*H149</f>
        <v>0</v>
      </c>
      <c r="Q149" s="147">
        <v>0</v>
      </c>
      <c r="R149" s="147">
        <f>Q149*H149</f>
        <v>0</v>
      </c>
      <c r="S149" s="147">
        <v>0</v>
      </c>
      <c r="T149" s="148">
        <f>S149*H149</f>
        <v>0</v>
      </c>
      <c r="AR149" s="149" t="s">
        <v>287</v>
      </c>
      <c r="AT149" s="149" t="s">
        <v>189</v>
      </c>
      <c r="AU149" s="149" t="s">
        <v>84</v>
      </c>
      <c r="AY149" s="17" t="s">
        <v>187</v>
      </c>
      <c r="BE149" s="150">
        <f>IF(N149="základní",J149,0)</f>
        <v>0</v>
      </c>
      <c r="BF149" s="150">
        <f>IF(N149="snížená",J149,0)</f>
        <v>0</v>
      </c>
      <c r="BG149" s="150">
        <f>IF(N149="zákl. přenesená",J149,0)</f>
        <v>0</v>
      </c>
      <c r="BH149" s="150">
        <f>IF(N149="sníž. přenesená",J149,0)</f>
        <v>0</v>
      </c>
      <c r="BI149" s="150">
        <f>IF(N149="nulová",J149,0)</f>
        <v>0</v>
      </c>
      <c r="BJ149" s="17" t="s">
        <v>80</v>
      </c>
      <c r="BK149" s="150">
        <f>ROUND(I149*H149,2)</f>
        <v>0</v>
      </c>
      <c r="BL149" s="17" t="s">
        <v>287</v>
      </c>
      <c r="BM149" s="149" t="s">
        <v>3465</v>
      </c>
    </row>
    <row r="150" spans="2:65" s="1" customFormat="1" ht="39">
      <c r="B150" s="32"/>
      <c r="D150" s="151" t="s">
        <v>195</v>
      </c>
      <c r="F150" s="152" t="s">
        <v>2749</v>
      </c>
      <c r="I150" s="153"/>
      <c r="L150" s="32"/>
      <c r="M150" s="154"/>
      <c r="T150" s="56"/>
      <c r="AT150" s="17" t="s">
        <v>195</v>
      </c>
      <c r="AU150" s="17" t="s">
        <v>84</v>
      </c>
    </row>
    <row r="151" spans="2:65" s="1" customFormat="1" ht="24.2" customHeight="1">
      <c r="B151" s="32"/>
      <c r="C151" s="137" t="s">
        <v>261</v>
      </c>
      <c r="D151" s="137" t="s">
        <v>189</v>
      </c>
      <c r="E151" s="138" t="s">
        <v>2750</v>
      </c>
      <c r="F151" s="139" t="s">
        <v>2751</v>
      </c>
      <c r="G151" s="140" t="s">
        <v>406</v>
      </c>
      <c r="H151" s="141">
        <v>16</v>
      </c>
      <c r="I151" s="142"/>
      <c r="J151" s="143">
        <f>ROUND(I151*H151,2)</f>
        <v>0</v>
      </c>
      <c r="K151" s="144"/>
      <c r="L151" s="32"/>
      <c r="M151" s="145" t="s">
        <v>1</v>
      </c>
      <c r="N151" s="146" t="s">
        <v>38</v>
      </c>
      <c r="P151" s="147">
        <f>O151*H151</f>
        <v>0</v>
      </c>
      <c r="Q151" s="147">
        <v>0</v>
      </c>
      <c r="R151" s="147">
        <f>Q151*H151</f>
        <v>0</v>
      </c>
      <c r="S151" s="147">
        <v>0</v>
      </c>
      <c r="T151" s="148">
        <f>S151*H151</f>
        <v>0</v>
      </c>
      <c r="AR151" s="149" t="s">
        <v>287</v>
      </c>
      <c r="AT151" s="149" t="s">
        <v>189</v>
      </c>
      <c r="AU151" s="149" t="s">
        <v>84</v>
      </c>
      <c r="AY151" s="17" t="s">
        <v>187</v>
      </c>
      <c r="BE151" s="150">
        <f>IF(N151="základní",J151,0)</f>
        <v>0</v>
      </c>
      <c r="BF151" s="150">
        <f>IF(N151="snížená",J151,0)</f>
        <v>0</v>
      </c>
      <c r="BG151" s="150">
        <f>IF(N151="zákl. přenesená",J151,0)</f>
        <v>0</v>
      </c>
      <c r="BH151" s="150">
        <f>IF(N151="sníž. přenesená",J151,0)</f>
        <v>0</v>
      </c>
      <c r="BI151" s="150">
        <f>IF(N151="nulová",J151,0)</f>
        <v>0</v>
      </c>
      <c r="BJ151" s="17" t="s">
        <v>80</v>
      </c>
      <c r="BK151" s="150">
        <f>ROUND(I151*H151,2)</f>
        <v>0</v>
      </c>
      <c r="BL151" s="17" t="s">
        <v>287</v>
      </c>
      <c r="BM151" s="149" t="s">
        <v>3466</v>
      </c>
    </row>
    <row r="152" spans="2:65" s="1" customFormat="1" ht="39">
      <c r="B152" s="32"/>
      <c r="D152" s="151" t="s">
        <v>195</v>
      </c>
      <c r="F152" s="152" t="s">
        <v>2749</v>
      </c>
      <c r="I152" s="153"/>
      <c r="L152" s="32"/>
      <c r="M152" s="154"/>
      <c r="T152" s="56"/>
      <c r="AT152" s="17" t="s">
        <v>195</v>
      </c>
      <c r="AU152" s="17" t="s">
        <v>84</v>
      </c>
    </row>
    <row r="153" spans="2:65" s="1" customFormat="1" ht="24.2" customHeight="1">
      <c r="B153" s="32"/>
      <c r="C153" s="137" t="s">
        <v>8</v>
      </c>
      <c r="D153" s="137" t="s">
        <v>189</v>
      </c>
      <c r="E153" s="138" t="s">
        <v>2753</v>
      </c>
      <c r="F153" s="139" t="s">
        <v>2754</v>
      </c>
      <c r="G153" s="140" t="s">
        <v>406</v>
      </c>
      <c r="H153" s="141">
        <v>8</v>
      </c>
      <c r="I153" s="142"/>
      <c r="J153" s="143">
        <f>ROUND(I153*H153,2)</f>
        <v>0</v>
      </c>
      <c r="K153" s="144"/>
      <c r="L153" s="32"/>
      <c r="M153" s="145" t="s">
        <v>1</v>
      </c>
      <c r="N153" s="146" t="s">
        <v>38</v>
      </c>
      <c r="P153" s="147">
        <f>O153*H153</f>
        <v>0</v>
      </c>
      <c r="Q153" s="147">
        <v>0</v>
      </c>
      <c r="R153" s="147">
        <f>Q153*H153</f>
        <v>0</v>
      </c>
      <c r="S153" s="147">
        <v>0</v>
      </c>
      <c r="T153" s="148">
        <f>S153*H153</f>
        <v>0</v>
      </c>
      <c r="AR153" s="149" t="s">
        <v>287</v>
      </c>
      <c r="AT153" s="149" t="s">
        <v>189</v>
      </c>
      <c r="AU153" s="149" t="s">
        <v>84</v>
      </c>
      <c r="AY153" s="17" t="s">
        <v>187</v>
      </c>
      <c r="BE153" s="150">
        <f>IF(N153="základní",J153,0)</f>
        <v>0</v>
      </c>
      <c r="BF153" s="150">
        <f>IF(N153="snížená",J153,0)</f>
        <v>0</v>
      </c>
      <c r="BG153" s="150">
        <f>IF(N153="zákl. přenesená",J153,0)</f>
        <v>0</v>
      </c>
      <c r="BH153" s="150">
        <f>IF(N153="sníž. přenesená",J153,0)</f>
        <v>0</v>
      </c>
      <c r="BI153" s="150">
        <f>IF(N153="nulová",J153,0)</f>
        <v>0</v>
      </c>
      <c r="BJ153" s="17" t="s">
        <v>80</v>
      </c>
      <c r="BK153" s="150">
        <f>ROUND(I153*H153,2)</f>
        <v>0</v>
      </c>
      <c r="BL153" s="17" t="s">
        <v>287</v>
      </c>
      <c r="BM153" s="149" t="s">
        <v>3467</v>
      </c>
    </row>
    <row r="154" spans="2:65" s="1" customFormat="1" ht="39">
      <c r="B154" s="32"/>
      <c r="D154" s="151" t="s">
        <v>195</v>
      </c>
      <c r="F154" s="152" t="s">
        <v>2749</v>
      </c>
      <c r="I154" s="153"/>
      <c r="L154" s="32"/>
      <c r="M154" s="154"/>
      <c r="T154" s="56"/>
      <c r="AT154" s="17" t="s">
        <v>195</v>
      </c>
      <c r="AU154" s="17" t="s">
        <v>84</v>
      </c>
    </row>
    <row r="155" spans="2:65" s="1" customFormat="1" ht="24.2" customHeight="1">
      <c r="B155" s="32"/>
      <c r="C155" s="137" t="s">
        <v>270</v>
      </c>
      <c r="D155" s="137" t="s">
        <v>189</v>
      </c>
      <c r="E155" s="138" t="s">
        <v>2756</v>
      </c>
      <c r="F155" s="139" t="s">
        <v>2757</v>
      </c>
      <c r="G155" s="140" t="s">
        <v>406</v>
      </c>
      <c r="H155" s="141">
        <v>1</v>
      </c>
      <c r="I155" s="142"/>
      <c r="J155" s="143">
        <f>ROUND(I155*H155,2)</f>
        <v>0</v>
      </c>
      <c r="K155" s="144"/>
      <c r="L155" s="32"/>
      <c r="M155" s="145" t="s">
        <v>1</v>
      </c>
      <c r="N155" s="146" t="s">
        <v>38</v>
      </c>
      <c r="P155" s="147">
        <f>O155*H155</f>
        <v>0</v>
      </c>
      <c r="Q155" s="147">
        <v>5.3499999999999997E-3</v>
      </c>
      <c r="R155" s="147">
        <f>Q155*H155</f>
        <v>5.3499999999999997E-3</v>
      </c>
      <c r="S155" s="147">
        <v>0</v>
      </c>
      <c r="T155" s="148">
        <f>S155*H155</f>
        <v>0</v>
      </c>
      <c r="AR155" s="149" t="s">
        <v>287</v>
      </c>
      <c r="AT155" s="149" t="s">
        <v>189</v>
      </c>
      <c r="AU155" s="149" t="s">
        <v>84</v>
      </c>
      <c r="AY155" s="17" t="s">
        <v>187</v>
      </c>
      <c r="BE155" s="150">
        <f>IF(N155="základní",J155,0)</f>
        <v>0</v>
      </c>
      <c r="BF155" s="150">
        <f>IF(N155="snížená",J155,0)</f>
        <v>0</v>
      </c>
      <c r="BG155" s="150">
        <f>IF(N155="zákl. přenesená",J155,0)</f>
        <v>0</v>
      </c>
      <c r="BH155" s="150">
        <f>IF(N155="sníž. přenesená",J155,0)</f>
        <v>0</v>
      </c>
      <c r="BI155" s="150">
        <f>IF(N155="nulová",J155,0)</f>
        <v>0</v>
      </c>
      <c r="BJ155" s="17" t="s">
        <v>80</v>
      </c>
      <c r="BK155" s="150">
        <f>ROUND(I155*H155,2)</f>
        <v>0</v>
      </c>
      <c r="BL155" s="17" t="s">
        <v>287</v>
      </c>
      <c r="BM155" s="149" t="s">
        <v>3468</v>
      </c>
    </row>
    <row r="156" spans="2:65" s="1" customFormat="1" ht="24.2" customHeight="1">
      <c r="B156" s="32"/>
      <c r="C156" s="137" t="s">
        <v>274</v>
      </c>
      <c r="D156" s="137" t="s">
        <v>189</v>
      </c>
      <c r="E156" s="138" t="s">
        <v>2759</v>
      </c>
      <c r="F156" s="139" t="s">
        <v>2760</v>
      </c>
      <c r="G156" s="140" t="s">
        <v>406</v>
      </c>
      <c r="H156" s="141">
        <v>8</v>
      </c>
      <c r="I156" s="142"/>
      <c r="J156" s="143">
        <f>ROUND(I156*H156,2)</f>
        <v>0</v>
      </c>
      <c r="K156" s="144"/>
      <c r="L156" s="32"/>
      <c r="M156" s="145" t="s">
        <v>1</v>
      </c>
      <c r="N156" s="146" t="s">
        <v>38</v>
      </c>
      <c r="P156" s="147">
        <f>O156*H156</f>
        <v>0</v>
      </c>
      <c r="Q156" s="147">
        <v>3.4000000000000002E-4</v>
      </c>
      <c r="R156" s="147">
        <f>Q156*H156</f>
        <v>2.7200000000000002E-3</v>
      </c>
      <c r="S156" s="147">
        <v>0</v>
      </c>
      <c r="T156" s="148">
        <f>S156*H156</f>
        <v>0</v>
      </c>
      <c r="AR156" s="149" t="s">
        <v>287</v>
      </c>
      <c r="AT156" s="149" t="s">
        <v>189</v>
      </c>
      <c r="AU156" s="149" t="s">
        <v>84</v>
      </c>
      <c r="AY156" s="17" t="s">
        <v>187</v>
      </c>
      <c r="BE156" s="150">
        <f>IF(N156="základní",J156,0)</f>
        <v>0</v>
      </c>
      <c r="BF156" s="150">
        <f>IF(N156="snížená",J156,0)</f>
        <v>0</v>
      </c>
      <c r="BG156" s="150">
        <f>IF(N156="zákl. přenesená",J156,0)</f>
        <v>0</v>
      </c>
      <c r="BH156" s="150">
        <f>IF(N156="sníž. přenesená",J156,0)</f>
        <v>0</v>
      </c>
      <c r="BI156" s="150">
        <f>IF(N156="nulová",J156,0)</f>
        <v>0</v>
      </c>
      <c r="BJ156" s="17" t="s">
        <v>80</v>
      </c>
      <c r="BK156" s="150">
        <f>ROUND(I156*H156,2)</f>
        <v>0</v>
      </c>
      <c r="BL156" s="17" t="s">
        <v>287</v>
      </c>
      <c r="BM156" s="149" t="s">
        <v>3469</v>
      </c>
    </row>
    <row r="157" spans="2:65" s="1" customFormat="1" ht="24.2" customHeight="1">
      <c r="B157" s="32"/>
      <c r="C157" s="137" t="s">
        <v>279</v>
      </c>
      <c r="D157" s="137" t="s">
        <v>189</v>
      </c>
      <c r="E157" s="138" t="s">
        <v>2762</v>
      </c>
      <c r="F157" s="139" t="s">
        <v>2763</v>
      </c>
      <c r="G157" s="140" t="s">
        <v>406</v>
      </c>
      <c r="H157" s="141">
        <v>4</v>
      </c>
      <c r="I157" s="142"/>
      <c r="J157" s="143">
        <f>ROUND(I157*H157,2)</f>
        <v>0</v>
      </c>
      <c r="K157" s="144"/>
      <c r="L157" s="32"/>
      <c r="M157" s="145" t="s">
        <v>1</v>
      </c>
      <c r="N157" s="146" t="s">
        <v>38</v>
      </c>
      <c r="P157" s="147">
        <f>O157*H157</f>
        <v>0</v>
      </c>
      <c r="Q157" s="147">
        <v>1.5E-3</v>
      </c>
      <c r="R157" s="147">
        <f>Q157*H157</f>
        <v>6.0000000000000001E-3</v>
      </c>
      <c r="S157" s="147">
        <v>0</v>
      </c>
      <c r="T157" s="148">
        <f>S157*H157</f>
        <v>0</v>
      </c>
      <c r="AR157" s="149" t="s">
        <v>287</v>
      </c>
      <c r="AT157" s="149" t="s">
        <v>189</v>
      </c>
      <c r="AU157" s="149" t="s">
        <v>84</v>
      </c>
      <c r="AY157" s="17" t="s">
        <v>187</v>
      </c>
      <c r="BE157" s="150">
        <f>IF(N157="základní",J157,0)</f>
        <v>0</v>
      </c>
      <c r="BF157" s="150">
        <f>IF(N157="snížená",J157,0)</f>
        <v>0</v>
      </c>
      <c r="BG157" s="150">
        <f>IF(N157="zákl. přenesená",J157,0)</f>
        <v>0</v>
      </c>
      <c r="BH157" s="150">
        <f>IF(N157="sníž. přenesená",J157,0)</f>
        <v>0</v>
      </c>
      <c r="BI157" s="150">
        <f>IF(N157="nulová",J157,0)</f>
        <v>0</v>
      </c>
      <c r="BJ157" s="17" t="s">
        <v>80</v>
      </c>
      <c r="BK157" s="150">
        <f>ROUND(I157*H157,2)</f>
        <v>0</v>
      </c>
      <c r="BL157" s="17" t="s">
        <v>287</v>
      </c>
      <c r="BM157" s="149" t="s">
        <v>3470</v>
      </c>
    </row>
    <row r="158" spans="2:65" s="1" customFormat="1" ht="16.5" customHeight="1">
      <c r="B158" s="32"/>
      <c r="C158" s="137" t="s">
        <v>287</v>
      </c>
      <c r="D158" s="137" t="s">
        <v>189</v>
      </c>
      <c r="E158" s="138" t="s">
        <v>2765</v>
      </c>
      <c r="F158" s="139" t="s">
        <v>2766</v>
      </c>
      <c r="G158" s="140" t="s">
        <v>406</v>
      </c>
      <c r="H158" s="141">
        <v>4</v>
      </c>
      <c r="I158" s="142"/>
      <c r="J158" s="143">
        <f>ROUND(I158*H158,2)</f>
        <v>0</v>
      </c>
      <c r="K158" s="144"/>
      <c r="L158" s="32"/>
      <c r="M158" s="145" t="s">
        <v>1</v>
      </c>
      <c r="N158" s="146" t="s">
        <v>38</v>
      </c>
      <c r="P158" s="147">
        <f>O158*H158</f>
        <v>0</v>
      </c>
      <c r="Q158" s="147">
        <v>2.9E-4</v>
      </c>
      <c r="R158" s="147">
        <f>Q158*H158</f>
        <v>1.16E-3</v>
      </c>
      <c r="S158" s="147">
        <v>0</v>
      </c>
      <c r="T158" s="148">
        <f>S158*H158</f>
        <v>0</v>
      </c>
      <c r="AR158" s="149" t="s">
        <v>287</v>
      </c>
      <c r="AT158" s="149" t="s">
        <v>189</v>
      </c>
      <c r="AU158" s="149" t="s">
        <v>84</v>
      </c>
      <c r="AY158" s="17" t="s">
        <v>187</v>
      </c>
      <c r="BE158" s="150">
        <f>IF(N158="základní",J158,0)</f>
        <v>0</v>
      </c>
      <c r="BF158" s="150">
        <f>IF(N158="snížená",J158,0)</f>
        <v>0</v>
      </c>
      <c r="BG158" s="150">
        <f>IF(N158="zákl. přenesená",J158,0)</f>
        <v>0</v>
      </c>
      <c r="BH158" s="150">
        <f>IF(N158="sníž. přenesená",J158,0)</f>
        <v>0</v>
      </c>
      <c r="BI158" s="150">
        <f>IF(N158="nulová",J158,0)</f>
        <v>0</v>
      </c>
      <c r="BJ158" s="17" t="s">
        <v>80</v>
      </c>
      <c r="BK158" s="150">
        <f>ROUND(I158*H158,2)</f>
        <v>0</v>
      </c>
      <c r="BL158" s="17" t="s">
        <v>287</v>
      </c>
      <c r="BM158" s="149" t="s">
        <v>3471</v>
      </c>
    </row>
    <row r="159" spans="2:65" s="1" customFormat="1" ht="24.2" customHeight="1">
      <c r="B159" s="32"/>
      <c r="C159" s="137" t="s">
        <v>293</v>
      </c>
      <c r="D159" s="137" t="s">
        <v>189</v>
      </c>
      <c r="E159" s="138" t="s">
        <v>2768</v>
      </c>
      <c r="F159" s="139" t="s">
        <v>2769</v>
      </c>
      <c r="G159" s="140" t="s">
        <v>397</v>
      </c>
      <c r="H159" s="141">
        <v>111</v>
      </c>
      <c r="I159" s="142"/>
      <c r="J159" s="143">
        <f>ROUND(I159*H159,2)</f>
        <v>0</v>
      </c>
      <c r="K159" s="144"/>
      <c r="L159" s="32"/>
      <c r="M159" s="145" t="s">
        <v>1</v>
      </c>
      <c r="N159" s="146" t="s">
        <v>38</v>
      </c>
      <c r="P159" s="147">
        <f>O159*H159</f>
        <v>0</v>
      </c>
      <c r="Q159" s="147">
        <v>0</v>
      </c>
      <c r="R159" s="147">
        <f>Q159*H159</f>
        <v>0</v>
      </c>
      <c r="S159" s="147">
        <v>0</v>
      </c>
      <c r="T159" s="148">
        <f>S159*H159</f>
        <v>0</v>
      </c>
      <c r="AR159" s="149" t="s">
        <v>287</v>
      </c>
      <c r="AT159" s="149" t="s">
        <v>189</v>
      </c>
      <c r="AU159" s="149" t="s">
        <v>84</v>
      </c>
      <c r="AY159" s="17" t="s">
        <v>187</v>
      </c>
      <c r="BE159" s="150">
        <f>IF(N159="základní",J159,0)</f>
        <v>0</v>
      </c>
      <c r="BF159" s="150">
        <f>IF(N159="snížená",J159,0)</f>
        <v>0</v>
      </c>
      <c r="BG159" s="150">
        <f>IF(N159="zákl. přenesená",J159,0)</f>
        <v>0</v>
      </c>
      <c r="BH159" s="150">
        <f>IF(N159="sníž. přenesená",J159,0)</f>
        <v>0</v>
      </c>
      <c r="BI159" s="150">
        <f>IF(N159="nulová",J159,0)</f>
        <v>0</v>
      </c>
      <c r="BJ159" s="17" t="s">
        <v>80</v>
      </c>
      <c r="BK159" s="150">
        <f>ROUND(I159*H159,2)</f>
        <v>0</v>
      </c>
      <c r="BL159" s="17" t="s">
        <v>287</v>
      </c>
      <c r="BM159" s="149" t="s">
        <v>3472</v>
      </c>
    </row>
    <row r="160" spans="2:65" s="1" customFormat="1" ht="29.25">
      <c r="B160" s="32"/>
      <c r="D160" s="151" t="s">
        <v>195</v>
      </c>
      <c r="F160" s="152" t="s">
        <v>2771</v>
      </c>
      <c r="I160" s="153"/>
      <c r="L160" s="32"/>
      <c r="M160" s="154"/>
      <c r="T160" s="56"/>
      <c r="AT160" s="17" t="s">
        <v>195</v>
      </c>
      <c r="AU160" s="17" t="s">
        <v>84</v>
      </c>
    </row>
    <row r="161" spans="2:65" s="1" customFormat="1" ht="49.15" customHeight="1">
      <c r="B161" s="32"/>
      <c r="C161" s="137" t="s">
        <v>297</v>
      </c>
      <c r="D161" s="137" t="s">
        <v>189</v>
      </c>
      <c r="E161" s="138" t="s">
        <v>2772</v>
      </c>
      <c r="F161" s="139" t="s">
        <v>2773</v>
      </c>
      <c r="G161" s="140" t="s">
        <v>217</v>
      </c>
      <c r="H161" s="141">
        <v>0.35799999999999998</v>
      </c>
      <c r="I161" s="142"/>
      <c r="J161" s="143">
        <f>ROUND(I161*H161,2)</f>
        <v>0</v>
      </c>
      <c r="K161" s="144"/>
      <c r="L161" s="32"/>
      <c r="M161" s="145" t="s">
        <v>1</v>
      </c>
      <c r="N161" s="146" t="s">
        <v>38</v>
      </c>
      <c r="P161" s="147">
        <f>O161*H161</f>
        <v>0</v>
      </c>
      <c r="Q161" s="147">
        <v>0</v>
      </c>
      <c r="R161" s="147">
        <f>Q161*H161</f>
        <v>0</v>
      </c>
      <c r="S161" s="147">
        <v>0</v>
      </c>
      <c r="T161" s="148">
        <f>S161*H161</f>
        <v>0</v>
      </c>
      <c r="AR161" s="149" t="s">
        <v>287</v>
      </c>
      <c r="AT161" s="149" t="s">
        <v>189</v>
      </c>
      <c r="AU161" s="149" t="s">
        <v>84</v>
      </c>
      <c r="AY161" s="17" t="s">
        <v>187</v>
      </c>
      <c r="BE161" s="150">
        <f>IF(N161="základní",J161,0)</f>
        <v>0</v>
      </c>
      <c r="BF161" s="150">
        <f>IF(N161="snížená",J161,0)</f>
        <v>0</v>
      </c>
      <c r="BG161" s="150">
        <f>IF(N161="zákl. přenesená",J161,0)</f>
        <v>0</v>
      </c>
      <c r="BH161" s="150">
        <f>IF(N161="sníž. přenesená",J161,0)</f>
        <v>0</v>
      </c>
      <c r="BI161" s="150">
        <f>IF(N161="nulová",J161,0)</f>
        <v>0</v>
      </c>
      <c r="BJ161" s="17" t="s">
        <v>80</v>
      </c>
      <c r="BK161" s="150">
        <f>ROUND(I161*H161,2)</f>
        <v>0</v>
      </c>
      <c r="BL161" s="17" t="s">
        <v>287</v>
      </c>
      <c r="BM161" s="149" t="s">
        <v>3473</v>
      </c>
    </row>
    <row r="162" spans="2:65" s="1" customFormat="1" ht="107.25">
      <c r="B162" s="32"/>
      <c r="D162" s="151" t="s">
        <v>195</v>
      </c>
      <c r="F162" s="152" t="s">
        <v>2775</v>
      </c>
      <c r="I162" s="153"/>
      <c r="L162" s="32"/>
      <c r="M162" s="154"/>
      <c r="T162" s="56"/>
      <c r="AT162" s="17" t="s">
        <v>195</v>
      </c>
      <c r="AU162" s="17" t="s">
        <v>84</v>
      </c>
    </row>
    <row r="163" spans="2:65" s="11" customFormat="1" ht="22.9" customHeight="1">
      <c r="B163" s="125"/>
      <c r="D163" s="126" t="s">
        <v>72</v>
      </c>
      <c r="E163" s="135" t="s">
        <v>2776</v>
      </c>
      <c r="F163" s="135" t="s">
        <v>2777</v>
      </c>
      <c r="I163" s="128"/>
      <c r="J163" s="136">
        <f>BK163</f>
        <v>0</v>
      </c>
      <c r="L163" s="125"/>
      <c r="M163" s="130"/>
      <c r="P163" s="131">
        <f>SUM(P164:P225)</f>
        <v>0</v>
      </c>
      <c r="R163" s="131">
        <f>SUM(R164:R225)</f>
        <v>0.72062999999999988</v>
      </c>
      <c r="T163" s="132">
        <f>SUM(T164:T225)</f>
        <v>0</v>
      </c>
      <c r="AR163" s="126" t="s">
        <v>84</v>
      </c>
      <c r="AT163" s="133" t="s">
        <v>72</v>
      </c>
      <c r="AU163" s="133" t="s">
        <v>80</v>
      </c>
      <c r="AY163" s="126" t="s">
        <v>187</v>
      </c>
      <c r="BK163" s="134">
        <f>SUM(BK164:BK225)</f>
        <v>0</v>
      </c>
    </row>
    <row r="164" spans="2:65" s="1" customFormat="1" ht="33" customHeight="1">
      <c r="B164" s="32"/>
      <c r="C164" s="137" t="s">
        <v>303</v>
      </c>
      <c r="D164" s="137" t="s">
        <v>189</v>
      </c>
      <c r="E164" s="138" t="s">
        <v>2778</v>
      </c>
      <c r="F164" s="139" t="s">
        <v>2779</v>
      </c>
      <c r="G164" s="140" t="s">
        <v>397</v>
      </c>
      <c r="H164" s="141">
        <v>152</v>
      </c>
      <c r="I164" s="142"/>
      <c r="J164" s="143">
        <f>ROUND(I164*H164,2)</f>
        <v>0</v>
      </c>
      <c r="K164" s="144"/>
      <c r="L164" s="32"/>
      <c r="M164" s="145" t="s">
        <v>1</v>
      </c>
      <c r="N164" s="146" t="s">
        <v>38</v>
      </c>
      <c r="P164" s="147">
        <f>O164*H164</f>
        <v>0</v>
      </c>
      <c r="Q164" s="147">
        <v>8.4999999999999995E-4</v>
      </c>
      <c r="R164" s="147">
        <f>Q164*H164</f>
        <v>0.12919999999999998</v>
      </c>
      <c r="S164" s="147">
        <v>0</v>
      </c>
      <c r="T164" s="148">
        <f>S164*H164</f>
        <v>0</v>
      </c>
      <c r="AR164" s="149" t="s">
        <v>287</v>
      </c>
      <c r="AT164" s="149" t="s">
        <v>189</v>
      </c>
      <c r="AU164" s="149" t="s">
        <v>84</v>
      </c>
      <c r="AY164" s="17" t="s">
        <v>187</v>
      </c>
      <c r="BE164" s="150">
        <f>IF(N164="základní",J164,0)</f>
        <v>0</v>
      </c>
      <c r="BF164" s="150">
        <f>IF(N164="snížená",J164,0)</f>
        <v>0</v>
      </c>
      <c r="BG164" s="150">
        <f>IF(N164="zákl. přenesená",J164,0)</f>
        <v>0</v>
      </c>
      <c r="BH164" s="150">
        <f>IF(N164="sníž. přenesená",J164,0)</f>
        <v>0</v>
      </c>
      <c r="BI164" s="150">
        <f>IF(N164="nulová",J164,0)</f>
        <v>0</v>
      </c>
      <c r="BJ164" s="17" t="s">
        <v>80</v>
      </c>
      <c r="BK164" s="150">
        <f>ROUND(I164*H164,2)</f>
        <v>0</v>
      </c>
      <c r="BL164" s="17" t="s">
        <v>287</v>
      </c>
      <c r="BM164" s="149" t="s">
        <v>3474</v>
      </c>
    </row>
    <row r="165" spans="2:65" s="1" customFormat="1" ht="29.25">
      <c r="B165" s="32"/>
      <c r="D165" s="151" t="s">
        <v>195</v>
      </c>
      <c r="F165" s="152" t="s">
        <v>2781</v>
      </c>
      <c r="I165" s="153"/>
      <c r="L165" s="32"/>
      <c r="M165" s="154"/>
      <c r="T165" s="56"/>
      <c r="AT165" s="17" t="s">
        <v>195</v>
      </c>
      <c r="AU165" s="17" t="s">
        <v>84</v>
      </c>
    </row>
    <row r="166" spans="2:65" s="1" customFormat="1" ht="33" customHeight="1">
      <c r="B166" s="32"/>
      <c r="C166" s="137" t="s">
        <v>312</v>
      </c>
      <c r="D166" s="137" t="s">
        <v>189</v>
      </c>
      <c r="E166" s="138" t="s">
        <v>2782</v>
      </c>
      <c r="F166" s="139" t="s">
        <v>2783</v>
      </c>
      <c r="G166" s="140" t="s">
        <v>397</v>
      </c>
      <c r="H166" s="141">
        <v>16</v>
      </c>
      <c r="I166" s="142"/>
      <c r="J166" s="143">
        <f>ROUND(I166*H166,2)</f>
        <v>0</v>
      </c>
      <c r="K166" s="144"/>
      <c r="L166" s="32"/>
      <c r="M166" s="145" t="s">
        <v>1</v>
      </c>
      <c r="N166" s="146" t="s">
        <v>38</v>
      </c>
      <c r="P166" s="147">
        <f>O166*H166</f>
        <v>0</v>
      </c>
      <c r="Q166" s="147">
        <v>1.16E-3</v>
      </c>
      <c r="R166" s="147">
        <f>Q166*H166</f>
        <v>1.856E-2</v>
      </c>
      <c r="S166" s="147">
        <v>0</v>
      </c>
      <c r="T166" s="148">
        <f>S166*H166</f>
        <v>0</v>
      </c>
      <c r="AR166" s="149" t="s">
        <v>287</v>
      </c>
      <c r="AT166" s="149" t="s">
        <v>189</v>
      </c>
      <c r="AU166" s="149" t="s">
        <v>84</v>
      </c>
      <c r="AY166" s="17" t="s">
        <v>187</v>
      </c>
      <c r="BE166" s="150">
        <f>IF(N166="základní",J166,0)</f>
        <v>0</v>
      </c>
      <c r="BF166" s="150">
        <f>IF(N166="snížená",J166,0)</f>
        <v>0</v>
      </c>
      <c r="BG166" s="150">
        <f>IF(N166="zákl. přenesená",J166,0)</f>
        <v>0</v>
      </c>
      <c r="BH166" s="150">
        <f>IF(N166="sníž. přenesená",J166,0)</f>
        <v>0</v>
      </c>
      <c r="BI166" s="150">
        <f>IF(N166="nulová",J166,0)</f>
        <v>0</v>
      </c>
      <c r="BJ166" s="17" t="s">
        <v>80</v>
      </c>
      <c r="BK166" s="150">
        <f>ROUND(I166*H166,2)</f>
        <v>0</v>
      </c>
      <c r="BL166" s="17" t="s">
        <v>287</v>
      </c>
      <c r="BM166" s="149" t="s">
        <v>3475</v>
      </c>
    </row>
    <row r="167" spans="2:65" s="1" customFormat="1" ht="29.25">
      <c r="B167" s="32"/>
      <c r="D167" s="151" t="s">
        <v>195</v>
      </c>
      <c r="F167" s="152" t="s">
        <v>2781</v>
      </c>
      <c r="I167" s="153"/>
      <c r="L167" s="32"/>
      <c r="M167" s="154"/>
      <c r="T167" s="56"/>
      <c r="AT167" s="17" t="s">
        <v>195</v>
      </c>
      <c r="AU167" s="17" t="s">
        <v>84</v>
      </c>
    </row>
    <row r="168" spans="2:65" s="1" customFormat="1" ht="33" customHeight="1">
      <c r="B168" s="32"/>
      <c r="C168" s="137" t="s">
        <v>7</v>
      </c>
      <c r="D168" s="137" t="s">
        <v>189</v>
      </c>
      <c r="E168" s="138" t="s">
        <v>2785</v>
      </c>
      <c r="F168" s="139" t="s">
        <v>2786</v>
      </c>
      <c r="G168" s="140" t="s">
        <v>397</v>
      </c>
      <c r="H168" s="141">
        <v>28</v>
      </c>
      <c r="I168" s="142"/>
      <c r="J168" s="143">
        <f>ROUND(I168*H168,2)</f>
        <v>0</v>
      </c>
      <c r="K168" s="144"/>
      <c r="L168" s="32"/>
      <c r="M168" s="145" t="s">
        <v>1</v>
      </c>
      <c r="N168" s="146" t="s">
        <v>38</v>
      </c>
      <c r="P168" s="147">
        <f>O168*H168</f>
        <v>0</v>
      </c>
      <c r="Q168" s="147">
        <v>9.7999999999999997E-4</v>
      </c>
      <c r="R168" s="147">
        <f>Q168*H168</f>
        <v>2.7439999999999999E-2</v>
      </c>
      <c r="S168" s="147">
        <v>0</v>
      </c>
      <c r="T168" s="148">
        <f>S168*H168</f>
        <v>0</v>
      </c>
      <c r="AR168" s="149" t="s">
        <v>287</v>
      </c>
      <c r="AT168" s="149" t="s">
        <v>189</v>
      </c>
      <c r="AU168" s="149" t="s">
        <v>84</v>
      </c>
      <c r="AY168" s="17" t="s">
        <v>187</v>
      </c>
      <c r="BE168" s="150">
        <f>IF(N168="základní",J168,0)</f>
        <v>0</v>
      </c>
      <c r="BF168" s="150">
        <f>IF(N168="snížená",J168,0)</f>
        <v>0</v>
      </c>
      <c r="BG168" s="150">
        <f>IF(N168="zákl. přenesená",J168,0)</f>
        <v>0</v>
      </c>
      <c r="BH168" s="150">
        <f>IF(N168="sníž. přenesená",J168,0)</f>
        <v>0</v>
      </c>
      <c r="BI168" s="150">
        <f>IF(N168="nulová",J168,0)</f>
        <v>0</v>
      </c>
      <c r="BJ168" s="17" t="s">
        <v>80</v>
      </c>
      <c r="BK168" s="150">
        <f>ROUND(I168*H168,2)</f>
        <v>0</v>
      </c>
      <c r="BL168" s="17" t="s">
        <v>287</v>
      </c>
      <c r="BM168" s="149" t="s">
        <v>3476</v>
      </c>
    </row>
    <row r="169" spans="2:65" s="1" customFormat="1" ht="29.25">
      <c r="B169" s="32"/>
      <c r="D169" s="151" t="s">
        <v>195</v>
      </c>
      <c r="F169" s="152" t="s">
        <v>2781</v>
      </c>
      <c r="I169" s="153"/>
      <c r="L169" s="32"/>
      <c r="M169" s="154"/>
      <c r="T169" s="56"/>
      <c r="AT169" s="17" t="s">
        <v>195</v>
      </c>
      <c r="AU169" s="17" t="s">
        <v>84</v>
      </c>
    </row>
    <row r="170" spans="2:65" s="1" customFormat="1" ht="33" customHeight="1">
      <c r="B170" s="32"/>
      <c r="C170" s="137" t="s">
        <v>325</v>
      </c>
      <c r="D170" s="137" t="s">
        <v>189</v>
      </c>
      <c r="E170" s="138" t="s">
        <v>2788</v>
      </c>
      <c r="F170" s="139" t="s">
        <v>2789</v>
      </c>
      <c r="G170" s="140" t="s">
        <v>397</v>
      </c>
      <c r="H170" s="141">
        <v>61</v>
      </c>
      <c r="I170" s="142"/>
      <c r="J170" s="143">
        <f>ROUND(I170*H170,2)</f>
        <v>0</v>
      </c>
      <c r="K170" s="144"/>
      <c r="L170" s="32"/>
      <c r="M170" s="145" t="s">
        <v>1</v>
      </c>
      <c r="N170" s="146" t="s">
        <v>38</v>
      </c>
      <c r="P170" s="147">
        <f>O170*H170</f>
        <v>0</v>
      </c>
      <c r="Q170" s="147">
        <v>1.2600000000000001E-3</v>
      </c>
      <c r="R170" s="147">
        <f>Q170*H170</f>
        <v>7.6859999999999998E-2</v>
      </c>
      <c r="S170" s="147">
        <v>0</v>
      </c>
      <c r="T170" s="148">
        <f>S170*H170</f>
        <v>0</v>
      </c>
      <c r="AR170" s="149" t="s">
        <v>287</v>
      </c>
      <c r="AT170" s="149" t="s">
        <v>189</v>
      </c>
      <c r="AU170" s="149" t="s">
        <v>84</v>
      </c>
      <c r="AY170" s="17" t="s">
        <v>187</v>
      </c>
      <c r="BE170" s="150">
        <f>IF(N170="základní",J170,0)</f>
        <v>0</v>
      </c>
      <c r="BF170" s="150">
        <f>IF(N170="snížená",J170,0)</f>
        <v>0</v>
      </c>
      <c r="BG170" s="150">
        <f>IF(N170="zákl. přenesená",J170,0)</f>
        <v>0</v>
      </c>
      <c r="BH170" s="150">
        <f>IF(N170="sníž. přenesená",J170,0)</f>
        <v>0</v>
      </c>
      <c r="BI170" s="150">
        <f>IF(N170="nulová",J170,0)</f>
        <v>0</v>
      </c>
      <c r="BJ170" s="17" t="s">
        <v>80</v>
      </c>
      <c r="BK170" s="150">
        <f>ROUND(I170*H170,2)</f>
        <v>0</v>
      </c>
      <c r="BL170" s="17" t="s">
        <v>287</v>
      </c>
      <c r="BM170" s="149" t="s">
        <v>3477</v>
      </c>
    </row>
    <row r="171" spans="2:65" s="1" customFormat="1" ht="29.25">
      <c r="B171" s="32"/>
      <c r="D171" s="151" t="s">
        <v>195</v>
      </c>
      <c r="F171" s="152" t="s">
        <v>2781</v>
      </c>
      <c r="I171" s="153"/>
      <c r="L171" s="32"/>
      <c r="M171" s="154"/>
      <c r="T171" s="56"/>
      <c r="AT171" s="17" t="s">
        <v>195</v>
      </c>
      <c r="AU171" s="17" t="s">
        <v>84</v>
      </c>
    </row>
    <row r="172" spans="2:65" s="1" customFormat="1" ht="33" customHeight="1">
      <c r="B172" s="32"/>
      <c r="C172" s="137" t="s">
        <v>337</v>
      </c>
      <c r="D172" s="137" t="s">
        <v>189</v>
      </c>
      <c r="E172" s="138" t="s">
        <v>2791</v>
      </c>
      <c r="F172" s="139" t="s">
        <v>2792</v>
      </c>
      <c r="G172" s="140" t="s">
        <v>397</v>
      </c>
      <c r="H172" s="141">
        <v>16</v>
      </c>
      <c r="I172" s="142"/>
      <c r="J172" s="143">
        <f>ROUND(I172*H172,2)</f>
        <v>0</v>
      </c>
      <c r="K172" s="144"/>
      <c r="L172" s="32"/>
      <c r="M172" s="145" t="s">
        <v>1</v>
      </c>
      <c r="N172" s="146" t="s">
        <v>38</v>
      </c>
      <c r="P172" s="147">
        <f>O172*H172</f>
        <v>0</v>
      </c>
      <c r="Q172" s="147">
        <v>1.5299999999999999E-3</v>
      </c>
      <c r="R172" s="147">
        <f>Q172*H172</f>
        <v>2.4479999999999998E-2</v>
      </c>
      <c r="S172" s="147">
        <v>0</v>
      </c>
      <c r="T172" s="148">
        <f>S172*H172</f>
        <v>0</v>
      </c>
      <c r="AR172" s="149" t="s">
        <v>287</v>
      </c>
      <c r="AT172" s="149" t="s">
        <v>189</v>
      </c>
      <c r="AU172" s="149" t="s">
        <v>84</v>
      </c>
      <c r="AY172" s="17" t="s">
        <v>187</v>
      </c>
      <c r="BE172" s="150">
        <f>IF(N172="základní",J172,0)</f>
        <v>0</v>
      </c>
      <c r="BF172" s="150">
        <f>IF(N172="snížená",J172,0)</f>
        <v>0</v>
      </c>
      <c r="BG172" s="150">
        <f>IF(N172="zákl. přenesená",J172,0)</f>
        <v>0</v>
      </c>
      <c r="BH172" s="150">
        <f>IF(N172="sníž. přenesená",J172,0)</f>
        <v>0</v>
      </c>
      <c r="BI172" s="150">
        <f>IF(N172="nulová",J172,0)</f>
        <v>0</v>
      </c>
      <c r="BJ172" s="17" t="s">
        <v>80</v>
      </c>
      <c r="BK172" s="150">
        <f>ROUND(I172*H172,2)</f>
        <v>0</v>
      </c>
      <c r="BL172" s="17" t="s">
        <v>287</v>
      </c>
      <c r="BM172" s="149" t="s">
        <v>3478</v>
      </c>
    </row>
    <row r="173" spans="2:65" s="1" customFormat="1" ht="29.25">
      <c r="B173" s="32"/>
      <c r="D173" s="151" t="s">
        <v>195</v>
      </c>
      <c r="F173" s="152" t="s">
        <v>2781</v>
      </c>
      <c r="I173" s="153"/>
      <c r="L173" s="32"/>
      <c r="M173" s="154"/>
      <c r="T173" s="56"/>
      <c r="AT173" s="17" t="s">
        <v>195</v>
      </c>
      <c r="AU173" s="17" t="s">
        <v>84</v>
      </c>
    </row>
    <row r="174" spans="2:65" s="1" customFormat="1" ht="33" customHeight="1">
      <c r="B174" s="32"/>
      <c r="C174" s="137" t="s">
        <v>343</v>
      </c>
      <c r="D174" s="137" t="s">
        <v>189</v>
      </c>
      <c r="E174" s="138" t="s">
        <v>2794</v>
      </c>
      <c r="F174" s="139" t="s">
        <v>2795</v>
      </c>
      <c r="G174" s="140" t="s">
        <v>397</v>
      </c>
      <c r="H174" s="141">
        <v>21</v>
      </c>
      <c r="I174" s="142"/>
      <c r="J174" s="143">
        <f>ROUND(I174*H174,2)</f>
        <v>0</v>
      </c>
      <c r="K174" s="144"/>
      <c r="L174" s="32"/>
      <c r="M174" s="145" t="s">
        <v>1</v>
      </c>
      <c r="N174" s="146" t="s">
        <v>38</v>
      </c>
      <c r="P174" s="147">
        <f>O174*H174</f>
        <v>0</v>
      </c>
      <c r="Q174" s="147">
        <v>2.8400000000000001E-3</v>
      </c>
      <c r="R174" s="147">
        <f>Q174*H174</f>
        <v>5.9639999999999999E-2</v>
      </c>
      <c r="S174" s="147">
        <v>0</v>
      </c>
      <c r="T174" s="148">
        <f>S174*H174</f>
        <v>0</v>
      </c>
      <c r="AR174" s="149" t="s">
        <v>287</v>
      </c>
      <c r="AT174" s="149" t="s">
        <v>189</v>
      </c>
      <c r="AU174" s="149" t="s">
        <v>84</v>
      </c>
      <c r="AY174" s="17" t="s">
        <v>187</v>
      </c>
      <c r="BE174" s="150">
        <f>IF(N174="základní",J174,0)</f>
        <v>0</v>
      </c>
      <c r="BF174" s="150">
        <f>IF(N174="snížená",J174,0)</f>
        <v>0</v>
      </c>
      <c r="BG174" s="150">
        <f>IF(N174="zákl. přenesená",J174,0)</f>
        <v>0</v>
      </c>
      <c r="BH174" s="150">
        <f>IF(N174="sníž. přenesená",J174,0)</f>
        <v>0</v>
      </c>
      <c r="BI174" s="150">
        <f>IF(N174="nulová",J174,0)</f>
        <v>0</v>
      </c>
      <c r="BJ174" s="17" t="s">
        <v>80</v>
      </c>
      <c r="BK174" s="150">
        <f>ROUND(I174*H174,2)</f>
        <v>0</v>
      </c>
      <c r="BL174" s="17" t="s">
        <v>287</v>
      </c>
      <c r="BM174" s="149" t="s">
        <v>3479</v>
      </c>
    </row>
    <row r="175" spans="2:65" s="1" customFormat="1" ht="29.25">
      <c r="B175" s="32"/>
      <c r="D175" s="151" t="s">
        <v>195</v>
      </c>
      <c r="F175" s="152" t="s">
        <v>2781</v>
      </c>
      <c r="I175" s="153"/>
      <c r="L175" s="32"/>
      <c r="M175" s="154"/>
      <c r="T175" s="56"/>
      <c r="AT175" s="17" t="s">
        <v>195</v>
      </c>
      <c r="AU175" s="17" t="s">
        <v>84</v>
      </c>
    </row>
    <row r="176" spans="2:65" s="1" customFormat="1" ht="49.15" customHeight="1">
      <c r="B176" s="32"/>
      <c r="C176" s="137" t="s">
        <v>349</v>
      </c>
      <c r="D176" s="137" t="s">
        <v>189</v>
      </c>
      <c r="E176" s="138" t="s">
        <v>2797</v>
      </c>
      <c r="F176" s="139" t="s">
        <v>2798</v>
      </c>
      <c r="G176" s="140" t="s">
        <v>397</v>
      </c>
      <c r="H176" s="141">
        <v>48</v>
      </c>
      <c r="I176" s="142"/>
      <c r="J176" s="143">
        <f>ROUND(I176*H176,2)</f>
        <v>0</v>
      </c>
      <c r="K176" s="144"/>
      <c r="L176" s="32"/>
      <c r="M176" s="145" t="s">
        <v>1</v>
      </c>
      <c r="N176" s="146" t="s">
        <v>38</v>
      </c>
      <c r="P176" s="147">
        <f>O176*H176</f>
        <v>0</v>
      </c>
      <c r="Q176" s="147">
        <v>4.0000000000000003E-5</v>
      </c>
      <c r="R176" s="147">
        <f>Q176*H176</f>
        <v>1.9200000000000003E-3</v>
      </c>
      <c r="S176" s="147">
        <v>0</v>
      </c>
      <c r="T176" s="148">
        <f>S176*H176</f>
        <v>0</v>
      </c>
      <c r="AR176" s="149" t="s">
        <v>287</v>
      </c>
      <c r="AT176" s="149" t="s">
        <v>189</v>
      </c>
      <c r="AU176" s="149" t="s">
        <v>84</v>
      </c>
      <c r="AY176" s="17" t="s">
        <v>187</v>
      </c>
      <c r="BE176" s="150">
        <f>IF(N176="základní",J176,0)</f>
        <v>0</v>
      </c>
      <c r="BF176" s="150">
        <f>IF(N176="snížená",J176,0)</f>
        <v>0</v>
      </c>
      <c r="BG176" s="150">
        <f>IF(N176="zákl. přenesená",J176,0)</f>
        <v>0</v>
      </c>
      <c r="BH176" s="150">
        <f>IF(N176="sníž. přenesená",J176,0)</f>
        <v>0</v>
      </c>
      <c r="BI176" s="150">
        <f>IF(N176="nulová",J176,0)</f>
        <v>0</v>
      </c>
      <c r="BJ176" s="17" t="s">
        <v>80</v>
      </c>
      <c r="BK176" s="150">
        <f>ROUND(I176*H176,2)</f>
        <v>0</v>
      </c>
      <c r="BL176" s="17" t="s">
        <v>287</v>
      </c>
      <c r="BM176" s="149" t="s">
        <v>3480</v>
      </c>
    </row>
    <row r="177" spans="2:65" s="1" customFormat="1" ht="29.25">
      <c r="B177" s="32"/>
      <c r="D177" s="151" t="s">
        <v>195</v>
      </c>
      <c r="F177" s="152" t="s">
        <v>2800</v>
      </c>
      <c r="I177" s="153"/>
      <c r="L177" s="32"/>
      <c r="M177" s="154"/>
      <c r="T177" s="56"/>
      <c r="AT177" s="17" t="s">
        <v>195</v>
      </c>
      <c r="AU177" s="17" t="s">
        <v>84</v>
      </c>
    </row>
    <row r="178" spans="2:65" s="1" customFormat="1" ht="55.5" customHeight="1">
      <c r="B178" s="32"/>
      <c r="C178" s="137" t="s">
        <v>354</v>
      </c>
      <c r="D178" s="137" t="s">
        <v>189</v>
      </c>
      <c r="E178" s="138" t="s">
        <v>2801</v>
      </c>
      <c r="F178" s="139" t="s">
        <v>2802</v>
      </c>
      <c r="G178" s="140" t="s">
        <v>397</v>
      </c>
      <c r="H178" s="141">
        <v>16</v>
      </c>
      <c r="I178" s="142"/>
      <c r="J178" s="143">
        <f>ROUND(I178*H178,2)</f>
        <v>0</v>
      </c>
      <c r="K178" s="144"/>
      <c r="L178" s="32"/>
      <c r="M178" s="145" t="s">
        <v>1</v>
      </c>
      <c r="N178" s="146" t="s">
        <v>38</v>
      </c>
      <c r="P178" s="147">
        <f>O178*H178</f>
        <v>0</v>
      </c>
      <c r="Q178" s="147">
        <v>5.0000000000000002E-5</v>
      </c>
      <c r="R178" s="147">
        <f>Q178*H178</f>
        <v>8.0000000000000004E-4</v>
      </c>
      <c r="S178" s="147">
        <v>0</v>
      </c>
      <c r="T178" s="148">
        <f>S178*H178</f>
        <v>0</v>
      </c>
      <c r="AR178" s="149" t="s">
        <v>287</v>
      </c>
      <c r="AT178" s="149" t="s">
        <v>189</v>
      </c>
      <c r="AU178" s="149" t="s">
        <v>84</v>
      </c>
      <c r="AY178" s="17" t="s">
        <v>187</v>
      </c>
      <c r="BE178" s="150">
        <f>IF(N178="základní",J178,0)</f>
        <v>0</v>
      </c>
      <c r="BF178" s="150">
        <f>IF(N178="snížená",J178,0)</f>
        <v>0</v>
      </c>
      <c r="BG178" s="150">
        <f>IF(N178="zákl. přenesená",J178,0)</f>
        <v>0</v>
      </c>
      <c r="BH178" s="150">
        <f>IF(N178="sníž. přenesená",J178,0)</f>
        <v>0</v>
      </c>
      <c r="BI178" s="150">
        <f>IF(N178="nulová",J178,0)</f>
        <v>0</v>
      </c>
      <c r="BJ178" s="17" t="s">
        <v>80</v>
      </c>
      <c r="BK178" s="150">
        <f>ROUND(I178*H178,2)</f>
        <v>0</v>
      </c>
      <c r="BL178" s="17" t="s">
        <v>287</v>
      </c>
      <c r="BM178" s="149" t="s">
        <v>3481</v>
      </c>
    </row>
    <row r="179" spans="2:65" s="1" customFormat="1" ht="29.25">
      <c r="B179" s="32"/>
      <c r="D179" s="151" t="s">
        <v>195</v>
      </c>
      <c r="F179" s="152" t="s">
        <v>2800</v>
      </c>
      <c r="I179" s="153"/>
      <c r="L179" s="32"/>
      <c r="M179" s="154"/>
      <c r="T179" s="56"/>
      <c r="AT179" s="17" t="s">
        <v>195</v>
      </c>
      <c r="AU179" s="17" t="s">
        <v>84</v>
      </c>
    </row>
    <row r="180" spans="2:65" s="1" customFormat="1" ht="55.5" customHeight="1">
      <c r="B180" s="32"/>
      <c r="C180" s="137" t="s">
        <v>360</v>
      </c>
      <c r="D180" s="137" t="s">
        <v>189</v>
      </c>
      <c r="E180" s="138" t="s">
        <v>2804</v>
      </c>
      <c r="F180" s="139" t="s">
        <v>2805</v>
      </c>
      <c r="G180" s="140" t="s">
        <v>397</v>
      </c>
      <c r="H180" s="141">
        <v>8</v>
      </c>
      <c r="I180" s="142"/>
      <c r="J180" s="143">
        <f>ROUND(I180*H180,2)</f>
        <v>0</v>
      </c>
      <c r="K180" s="144"/>
      <c r="L180" s="32"/>
      <c r="M180" s="145" t="s">
        <v>1</v>
      </c>
      <c r="N180" s="146" t="s">
        <v>38</v>
      </c>
      <c r="P180" s="147">
        <f>O180*H180</f>
        <v>0</v>
      </c>
      <c r="Q180" s="147">
        <v>6.9999999999999994E-5</v>
      </c>
      <c r="R180" s="147">
        <f>Q180*H180</f>
        <v>5.5999999999999995E-4</v>
      </c>
      <c r="S180" s="147">
        <v>0</v>
      </c>
      <c r="T180" s="148">
        <f>S180*H180</f>
        <v>0</v>
      </c>
      <c r="AR180" s="149" t="s">
        <v>287</v>
      </c>
      <c r="AT180" s="149" t="s">
        <v>189</v>
      </c>
      <c r="AU180" s="149" t="s">
        <v>84</v>
      </c>
      <c r="AY180" s="17" t="s">
        <v>187</v>
      </c>
      <c r="BE180" s="150">
        <f>IF(N180="základní",J180,0)</f>
        <v>0</v>
      </c>
      <c r="BF180" s="150">
        <f>IF(N180="snížená",J180,0)</f>
        <v>0</v>
      </c>
      <c r="BG180" s="150">
        <f>IF(N180="zákl. přenesená",J180,0)</f>
        <v>0</v>
      </c>
      <c r="BH180" s="150">
        <f>IF(N180="sníž. přenesená",J180,0)</f>
        <v>0</v>
      </c>
      <c r="BI180" s="150">
        <f>IF(N180="nulová",J180,0)</f>
        <v>0</v>
      </c>
      <c r="BJ180" s="17" t="s">
        <v>80</v>
      </c>
      <c r="BK180" s="150">
        <f>ROUND(I180*H180,2)</f>
        <v>0</v>
      </c>
      <c r="BL180" s="17" t="s">
        <v>287</v>
      </c>
      <c r="BM180" s="149" t="s">
        <v>3482</v>
      </c>
    </row>
    <row r="181" spans="2:65" s="1" customFormat="1" ht="29.25">
      <c r="B181" s="32"/>
      <c r="D181" s="151" t="s">
        <v>195</v>
      </c>
      <c r="F181" s="152" t="s">
        <v>2800</v>
      </c>
      <c r="I181" s="153"/>
      <c r="L181" s="32"/>
      <c r="M181" s="154"/>
      <c r="T181" s="56"/>
      <c r="AT181" s="17" t="s">
        <v>195</v>
      </c>
      <c r="AU181" s="17" t="s">
        <v>84</v>
      </c>
    </row>
    <row r="182" spans="2:65" s="1" customFormat="1" ht="55.5" customHeight="1">
      <c r="B182" s="32"/>
      <c r="C182" s="137" t="s">
        <v>366</v>
      </c>
      <c r="D182" s="137" t="s">
        <v>189</v>
      </c>
      <c r="E182" s="138" t="s">
        <v>2807</v>
      </c>
      <c r="F182" s="139" t="s">
        <v>2808</v>
      </c>
      <c r="G182" s="140" t="s">
        <v>397</v>
      </c>
      <c r="H182" s="141">
        <v>2</v>
      </c>
      <c r="I182" s="142"/>
      <c r="J182" s="143">
        <f>ROUND(I182*H182,2)</f>
        <v>0</v>
      </c>
      <c r="K182" s="144"/>
      <c r="L182" s="32"/>
      <c r="M182" s="145" t="s">
        <v>1</v>
      </c>
      <c r="N182" s="146" t="s">
        <v>38</v>
      </c>
      <c r="P182" s="147">
        <f>O182*H182</f>
        <v>0</v>
      </c>
      <c r="Q182" s="147">
        <v>6.9999999999999994E-5</v>
      </c>
      <c r="R182" s="147">
        <f>Q182*H182</f>
        <v>1.3999999999999999E-4</v>
      </c>
      <c r="S182" s="147">
        <v>0</v>
      </c>
      <c r="T182" s="148">
        <f>S182*H182</f>
        <v>0</v>
      </c>
      <c r="AR182" s="149" t="s">
        <v>287</v>
      </c>
      <c r="AT182" s="149" t="s">
        <v>189</v>
      </c>
      <c r="AU182" s="149" t="s">
        <v>84</v>
      </c>
      <c r="AY182" s="17" t="s">
        <v>187</v>
      </c>
      <c r="BE182" s="150">
        <f>IF(N182="základní",J182,0)</f>
        <v>0</v>
      </c>
      <c r="BF182" s="150">
        <f>IF(N182="snížená",J182,0)</f>
        <v>0</v>
      </c>
      <c r="BG182" s="150">
        <f>IF(N182="zákl. přenesená",J182,0)</f>
        <v>0</v>
      </c>
      <c r="BH182" s="150">
        <f>IF(N182="sníž. přenesená",J182,0)</f>
        <v>0</v>
      </c>
      <c r="BI182" s="150">
        <f>IF(N182="nulová",J182,0)</f>
        <v>0</v>
      </c>
      <c r="BJ182" s="17" t="s">
        <v>80</v>
      </c>
      <c r="BK182" s="150">
        <f>ROUND(I182*H182,2)</f>
        <v>0</v>
      </c>
      <c r="BL182" s="17" t="s">
        <v>287</v>
      </c>
      <c r="BM182" s="149" t="s">
        <v>3483</v>
      </c>
    </row>
    <row r="183" spans="2:65" s="1" customFormat="1" ht="29.25">
      <c r="B183" s="32"/>
      <c r="D183" s="151" t="s">
        <v>195</v>
      </c>
      <c r="F183" s="152" t="s">
        <v>2800</v>
      </c>
      <c r="I183" s="153"/>
      <c r="L183" s="32"/>
      <c r="M183" s="154"/>
      <c r="T183" s="56"/>
      <c r="AT183" s="17" t="s">
        <v>195</v>
      </c>
      <c r="AU183" s="17" t="s">
        <v>84</v>
      </c>
    </row>
    <row r="184" spans="2:65" s="1" customFormat="1" ht="55.5" customHeight="1">
      <c r="B184" s="32"/>
      <c r="C184" s="137" t="s">
        <v>370</v>
      </c>
      <c r="D184" s="137" t="s">
        <v>189</v>
      </c>
      <c r="E184" s="138" t="s">
        <v>2810</v>
      </c>
      <c r="F184" s="139" t="s">
        <v>2811</v>
      </c>
      <c r="G184" s="140" t="s">
        <v>397</v>
      </c>
      <c r="H184" s="141">
        <v>42</v>
      </c>
      <c r="I184" s="142"/>
      <c r="J184" s="143">
        <f>ROUND(I184*H184,2)</f>
        <v>0</v>
      </c>
      <c r="K184" s="144"/>
      <c r="L184" s="32"/>
      <c r="M184" s="145" t="s">
        <v>1</v>
      </c>
      <c r="N184" s="146" t="s">
        <v>38</v>
      </c>
      <c r="P184" s="147">
        <f>O184*H184</f>
        <v>0</v>
      </c>
      <c r="Q184" s="147">
        <v>9.0000000000000006E-5</v>
      </c>
      <c r="R184" s="147">
        <f>Q184*H184</f>
        <v>3.7800000000000004E-3</v>
      </c>
      <c r="S184" s="147">
        <v>0</v>
      </c>
      <c r="T184" s="148">
        <f>S184*H184</f>
        <v>0</v>
      </c>
      <c r="AR184" s="149" t="s">
        <v>287</v>
      </c>
      <c r="AT184" s="149" t="s">
        <v>189</v>
      </c>
      <c r="AU184" s="149" t="s">
        <v>84</v>
      </c>
      <c r="AY184" s="17" t="s">
        <v>187</v>
      </c>
      <c r="BE184" s="150">
        <f>IF(N184="základní",J184,0)</f>
        <v>0</v>
      </c>
      <c r="BF184" s="150">
        <f>IF(N184="snížená",J184,0)</f>
        <v>0</v>
      </c>
      <c r="BG184" s="150">
        <f>IF(N184="zákl. přenesená",J184,0)</f>
        <v>0</v>
      </c>
      <c r="BH184" s="150">
        <f>IF(N184="sníž. přenesená",J184,0)</f>
        <v>0</v>
      </c>
      <c r="BI184" s="150">
        <f>IF(N184="nulová",J184,0)</f>
        <v>0</v>
      </c>
      <c r="BJ184" s="17" t="s">
        <v>80</v>
      </c>
      <c r="BK184" s="150">
        <f>ROUND(I184*H184,2)</f>
        <v>0</v>
      </c>
      <c r="BL184" s="17" t="s">
        <v>287</v>
      </c>
      <c r="BM184" s="149" t="s">
        <v>3484</v>
      </c>
    </row>
    <row r="185" spans="2:65" s="1" customFormat="1" ht="29.25">
      <c r="B185" s="32"/>
      <c r="D185" s="151" t="s">
        <v>195</v>
      </c>
      <c r="F185" s="152" t="s">
        <v>2800</v>
      </c>
      <c r="I185" s="153"/>
      <c r="L185" s="32"/>
      <c r="M185" s="154"/>
      <c r="T185" s="56"/>
      <c r="AT185" s="17" t="s">
        <v>195</v>
      </c>
      <c r="AU185" s="17" t="s">
        <v>84</v>
      </c>
    </row>
    <row r="186" spans="2:65" s="1" customFormat="1" ht="55.5" customHeight="1">
      <c r="B186" s="32"/>
      <c r="C186" s="137" t="s">
        <v>375</v>
      </c>
      <c r="D186" s="137" t="s">
        <v>189</v>
      </c>
      <c r="E186" s="138" t="s">
        <v>2813</v>
      </c>
      <c r="F186" s="139" t="s">
        <v>2814</v>
      </c>
      <c r="G186" s="140" t="s">
        <v>397</v>
      </c>
      <c r="H186" s="141">
        <v>26</v>
      </c>
      <c r="I186" s="142"/>
      <c r="J186" s="143">
        <f>ROUND(I186*H186,2)</f>
        <v>0</v>
      </c>
      <c r="K186" s="144"/>
      <c r="L186" s="32"/>
      <c r="M186" s="145" t="s">
        <v>1</v>
      </c>
      <c r="N186" s="146" t="s">
        <v>38</v>
      </c>
      <c r="P186" s="147">
        <f>O186*H186</f>
        <v>0</v>
      </c>
      <c r="Q186" s="147">
        <v>2.0000000000000001E-4</v>
      </c>
      <c r="R186" s="147">
        <f>Q186*H186</f>
        <v>5.2000000000000006E-3</v>
      </c>
      <c r="S186" s="147">
        <v>0</v>
      </c>
      <c r="T186" s="148">
        <f>S186*H186</f>
        <v>0</v>
      </c>
      <c r="AR186" s="149" t="s">
        <v>287</v>
      </c>
      <c r="AT186" s="149" t="s">
        <v>189</v>
      </c>
      <c r="AU186" s="149" t="s">
        <v>84</v>
      </c>
      <c r="AY186" s="17" t="s">
        <v>187</v>
      </c>
      <c r="BE186" s="150">
        <f>IF(N186="základní",J186,0)</f>
        <v>0</v>
      </c>
      <c r="BF186" s="150">
        <f>IF(N186="snížená",J186,0)</f>
        <v>0</v>
      </c>
      <c r="BG186" s="150">
        <f>IF(N186="zákl. přenesená",J186,0)</f>
        <v>0</v>
      </c>
      <c r="BH186" s="150">
        <f>IF(N186="sníž. přenesená",J186,0)</f>
        <v>0</v>
      </c>
      <c r="BI186" s="150">
        <f>IF(N186="nulová",J186,0)</f>
        <v>0</v>
      </c>
      <c r="BJ186" s="17" t="s">
        <v>80</v>
      </c>
      <c r="BK186" s="150">
        <f>ROUND(I186*H186,2)</f>
        <v>0</v>
      </c>
      <c r="BL186" s="17" t="s">
        <v>287</v>
      </c>
      <c r="BM186" s="149" t="s">
        <v>3485</v>
      </c>
    </row>
    <row r="187" spans="2:65" s="1" customFormat="1" ht="29.25">
      <c r="B187" s="32"/>
      <c r="D187" s="151" t="s">
        <v>195</v>
      </c>
      <c r="F187" s="152" t="s">
        <v>2800</v>
      </c>
      <c r="I187" s="153"/>
      <c r="L187" s="32"/>
      <c r="M187" s="154"/>
      <c r="T187" s="56"/>
      <c r="AT187" s="17" t="s">
        <v>195</v>
      </c>
      <c r="AU187" s="17" t="s">
        <v>84</v>
      </c>
    </row>
    <row r="188" spans="2:65" s="1" customFormat="1" ht="55.5" customHeight="1">
      <c r="B188" s="32"/>
      <c r="C188" s="137" t="s">
        <v>381</v>
      </c>
      <c r="D188" s="137" t="s">
        <v>189</v>
      </c>
      <c r="E188" s="138" t="s">
        <v>2816</v>
      </c>
      <c r="F188" s="139" t="s">
        <v>2817</v>
      </c>
      <c r="G188" s="140" t="s">
        <v>397</v>
      </c>
      <c r="H188" s="141">
        <v>56</v>
      </c>
      <c r="I188" s="142"/>
      <c r="J188" s="143">
        <f>ROUND(I188*H188,2)</f>
        <v>0</v>
      </c>
      <c r="K188" s="144"/>
      <c r="L188" s="32"/>
      <c r="M188" s="145" t="s">
        <v>1</v>
      </c>
      <c r="N188" s="146" t="s">
        <v>38</v>
      </c>
      <c r="P188" s="147">
        <f>O188*H188</f>
        <v>0</v>
      </c>
      <c r="Q188" s="147">
        <v>2.4000000000000001E-4</v>
      </c>
      <c r="R188" s="147">
        <f>Q188*H188</f>
        <v>1.3440000000000001E-2</v>
      </c>
      <c r="S188" s="147">
        <v>0</v>
      </c>
      <c r="T188" s="148">
        <f>S188*H188</f>
        <v>0</v>
      </c>
      <c r="AR188" s="149" t="s">
        <v>287</v>
      </c>
      <c r="AT188" s="149" t="s">
        <v>189</v>
      </c>
      <c r="AU188" s="149" t="s">
        <v>84</v>
      </c>
      <c r="AY188" s="17" t="s">
        <v>187</v>
      </c>
      <c r="BE188" s="150">
        <f>IF(N188="základní",J188,0)</f>
        <v>0</v>
      </c>
      <c r="BF188" s="150">
        <f>IF(N188="snížená",J188,0)</f>
        <v>0</v>
      </c>
      <c r="BG188" s="150">
        <f>IF(N188="zákl. přenesená",J188,0)</f>
        <v>0</v>
      </c>
      <c r="BH188" s="150">
        <f>IF(N188="sníž. přenesená",J188,0)</f>
        <v>0</v>
      </c>
      <c r="BI188" s="150">
        <f>IF(N188="nulová",J188,0)</f>
        <v>0</v>
      </c>
      <c r="BJ188" s="17" t="s">
        <v>80</v>
      </c>
      <c r="BK188" s="150">
        <f>ROUND(I188*H188,2)</f>
        <v>0</v>
      </c>
      <c r="BL188" s="17" t="s">
        <v>287</v>
      </c>
      <c r="BM188" s="149" t="s">
        <v>3486</v>
      </c>
    </row>
    <row r="189" spans="2:65" s="1" customFormat="1" ht="29.25">
      <c r="B189" s="32"/>
      <c r="D189" s="151" t="s">
        <v>195</v>
      </c>
      <c r="F189" s="152" t="s">
        <v>2800</v>
      </c>
      <c r="I189" s="153"/>
      <c r="L189" s="32"/>
      <c r="M189" s="154"/>
      <c r="T189" s="56"/>
      <c r="AT189" s="17" t="s">
        <v>195</v>
      </c>
      <c r="AU189" s="17" t="s">
        <v>84</v>
      </c>
    </row>
    <row r="190" spans="2:65" s="1" customFormat="1" ht="16.5" customHeight="1">
      <c r="B190" s="32"/>
      <c r="C190" s="137" t="s">
        <v>388</v>
      </c>
      <c r="D190" s="137" t="s">
        <v>189</v>
      </c>
      <c r="E190" s="138" t="s">
        <v>2819</v>
      </c>
      <c r="F190" s="139" t="s">
        <v>2820</v>
      </c>
      <c r="G190" s="140" t="s">
        <v>397</v>
      </c>
      <c r="H190" s="141">
        <v>28</v>
      </c>
      <c r="I190" s="142"/>
      <c r="J190" s="143">
        <f>ROUND(I190*H190,2)</f>
        <v>0</v>
      </c>
      <c r="K190" s="144"/>
      <c r="L190" s="32"/>
      <c r="M190" s="145" t="s">
        <v>1</v>
      </c>
      <c r="N190" s="146" t="s">
        <v>38</v>
      </c>
      <c r="P190" s="147">
        <f>O190*H190</f>
        <v>0</v>
      </c>
      <c r="Q190" s="147">
        <v>1.6199999999999999E-3</v>
      </c>
      <c r="R190" s="147">
        <f>Q190*H190</f>
        <v>4.5359999999999998E-2</v>
      </c>
      <c r="S190" s="147">
        <v>0</v>
      </c>
      <c r="T190" s="148">
        <f>S190*H190</f>
        <v>0</v>
      </c>
      <c r="AR190" s="149" t="s">
        <v>287</v>
      </c>
      <c r="AT190" s="149" t="s">
        <v>189</v>
      </c>
      <c r="AU190" s="149" t="s">
        <v>84</v>
      </c>
      <c r="AY190" s="17" t="s">
        <v>187</v>
      </c>
      <c r="BE190" s="150">
        <f>IF(N190="základní",J190,0)</f>
        <v>0</v>
      </c>
      <c r="BF190" s="150">
        <f>IF(N190="snížená",J190,0)</f>
        <v>0</v>
      </c>
      <c r="BG190" s="150">
        <f>IF(N190="zákl. přenesená",J190,0)</f>
        <v>0</v>
      </c>
      <c r="BH190" s="150">
        <f>IF(N190="sníž. přenesená",J190,0)</f>
        <v>0</v>
      </c>
      <c r="BI190" s="150">
        <f>IF(N190="nulová",J190,0)</f>
        <v>0</v>
      </c>
      <c r="BJ190" s="17" t="s">
        <v>80</v>
      </c>
      <c r="BK190" s="150">
        <f>ROUND(I190*H190,2)</f>
        <v>0</v>
      </c>
      <c r="BL190" s="17" t="s">
        <v>287</v>
      </c>
      <c r="BM190" s="149" t="s">
        <v>3487</v>
      </c>
    </row>
    <row r="191" spans="2:65" s="1" customFormat="1" ht="39">
      <c r="B191" s="32"/>
      <c r="D191" s="151" t="s">
        <v>195</v>
      </c>
      <c r="F191" s="152" t="s">
        <v>2822</v>
      </c>
      <c r="I191" s="153"/>
      <c r="L191" s="32"/>
      <c r="M191" s="154"/>
      <c r="T191" s="56"/>
      <c r="AT191" s="17" t="s">
        <v>195</v>
      </c>
      <c r="AU191" s="17" t="s">
        <v>84</v>
      </c>
    </row>
    <row r="192" spans="2:65" s="1" customFormat="1" ht="16.5" customHeight="1">
      <c r="B192" s="32"/>
      <c r="C192" s="137" t="s">
        <v>394</v>
      </c>
      <c r="D192" s="137" t="s">
        <v>189</v>
      </c>
      <c r="E192" s="138" t="s">
        <v>2823</v>
      </c>
      <c r="F192" s="139" t="s">
        <v>2824</v>
      </c>
      <c r="G192" s="140" t="s">
        <v>397</v>
      </c>
      <c r="H192" s="141">
        <v>61</v>
      </c>
      <c r="I192" s="142"/>
      <c r="J192" s="143">
        <f>ROUND(I192*H192,2)</f>
        <v>0</v>
      </c>
      <c r="K192" s="144"/>
      <c r="L192" s="32"/>
      <c r="M192" s="145" t="s">
        <v>1</v>
      </c>
      <c r="N192" s="146" t="s">
        <v>38</v>
      </c>
      <c r="P192" s="147">
        <f>O192*H192</f>
        <v>0</v>
      </c>
      <c r="Q192" s="147">
        <v>1.92E-3</v>
      </c>
      <c r="R192" s="147">
        <f>Q192*H192</f>
        <v>0.11712</v>
      </c>
      <c r="S192" s="147">
        <v>0</v>
      </c>
      <c r="T192" s="148">
        <f>S192*H192</f>
        <v>0</v>
      </c>
      <c r="AR192" s="149" t="s">
        <v>287</v>
      </c>
      <c r="AT192" s="149" t="s">
        <v>189</v>
      </c>
      <c r="AU192" s="149" t="s">
        <v>84</v>
      </c>
      <c r="AY192" s="17" t="s">
        <v>187</v>
      </c>
      <c r="BE192" s="150">
        <f>IF(N192="základní",J192,0)</f>
        <v>0</v>
      </c>
      <c r="BF192" s="150">
        <f>IF(N192="snížená",J192,0)</f>
        <v>0</v>
      </c>
      <c r="BG192" s="150">
        <f>IF(N192="zákl. přenesená",J192,0)</f>
        <v>0</v>
      </c>
      <c r="BH192" s="150">
        <f>IF(N192="sníž. přenesená",J192,0)</f>
        <v>0</v>
      </c>
      <c r="BI192" s="150">
        <f>IF(N192="nulová",J192,0)</f>
        <v>0</v>
      </c>
      <c r="BJ192" s="17" t="s">
        <v>80</v>
      </c>
      <c r="BK192" s="150">
        <f>ROUND(I192*H192,2)</f>
        <v>0</v>
      </c>
      <c r="BL192" s="17" t="s">
        <v>287</v>
      </c>
      <c r="BM192" s="149" t="s">
        <v>3488</v>
      </c>
    </row>
    <row r="193" spans="2:65" s="1" customFormat="1" ht="39">
      <c r="B193" s="32"/>
      <c r="D193" s="151" t="s">
        <v>195</v>
      </c>
      <c r="F193" s="152" t="s">
        <v>2822</v>
      </c>
      <c r="I193" s="153"/>
      <c r="L193" s="32"/>
      <c r="M193" s="154"/>
      <c r="T193" s="56"/>
      <c r="AT193" s="17" t="s">
        <v>195</v>
      </c>
      <c r="AU193" s="17" t="s">
        <v>84</v>
      </c>
    </row>
    <row r="194" spans="2:65" s="1" customFormat="1" ht="16.5" customHeight="1">
      <c r="B194" s="32"/>
      <c r="C194" s="137" t="s">
        <v>403</v>
      </c>
      <c r="D194" s="137" t="s">
        <v>189</v>
      </c>
      <c r="E194" s="138" t="s">
        <v>2826</v>
      </c>
      <c r="F194" s="139" t="s">
        <v>2827</v>
      </c>
      <c r="G194" s="140" t="s">
        <v>397</v>
      </c>
      <c r="H194" s="141">
        <v>16</v>
      </c>
      <c r="I194" s="142"/>
      <c r="J194" s="143">
        <f>ROUND(I194*H194,2)</f>
        <v>0</v>
      </c>
      <c r="K194" s="144"/>
      <c r="L194" s="32"/>
      <c r="M194" s="145" t="s">
        <v>1</v>
      </c>
      <c r="N194" s="146" t="s">
        <v>38</v>
      </c>
      <c r="P194" s="147">
        <f>O194*H194</f>
        <v>0</v>
      </c>
      <c r="Q194" s="147">
        <v>2.4199999999999998E-3</v>
      </c>
      <c r="R194" s="147">
        <f>Q194*H194</f>
        <v>3.8719999999999997E-2</v>
      </c>
      <c r="S194" s="147">
        <v>0</v>
      </c>
      <c r="T194" s="148">
        <f>S194*H194</f>
        <v>0</v>
      </c>
      <c r="AR194" s="149" t="s">
        <v>287</v>
      </c>
      <c r="AT194" s="149" t="s">
        <v>189</v>
      </c>
      <c r="AU194" s="149" t="s">
        <v>84</v>
      </c>
      <c r="AY194" s="17" t="s">
        <v>187</v>
      </c>
      <c r="BE194" s="150">
        <f>IF(N194="základní",J194,0)</f>
        <v>0</v>
      </c>
      <c r="BF194" s="150">
        <f>IF(N194="snížená",J194,0)</f>
        <v>0</v>
      </c>
      <c r="BG194" s="150">
        <f>IF(N194="zákl. přenesená",J194,0)</f>
        <v>0</v>
      </c>
      <c r="BH194" s="150">
        <f>IF(N194="sníž. přenesená",J194,0)</f>
        <v>0</v>
      </c>
      <c r="BI194" s="150">
        <f>IF(N194="nulová",J194,0)</f>
        <v>0</v>
      </c>
      <c r="BJ194" s="17" t="s">
        <v>80</v>
      </c>
      <c r="BK194" s="150">
        <f>ROUND(I194*H194,2)</f>
        <v>0</v>
      </c>
      <c r="BL194" s="17" t="s">
        <v>287</v>
      </c>
      <c r="BM194" s="149" t="s">
        <v>3489</v>
      </c>
    </row>
    <row r="195" spans="2:65" s="1" customFormat="1" ht="39">
      <c r="B195" s="32"/>
      <c r="D195" s="151" t="s">
        <v>195</v>
      </c>
      <c r="F195" s="152" t="s">
        <v>2822</v>
      </c>
      <c r="I195" s="153"/>
      <c r="L195" s="32"/>
      <c r="M195" s="154"/>
      <c r="T195" s="56"/>
      <c r="AT195" s="17" t="s">
        <v>195</v>
      </c>
      <c r="AU195" s="17" t="s">
        <v>84</v>
      </c>
    </row>
    <row r="196" spans="2:65" s="1" customFormat="1" ht="16.5" customHeight="1">
      <c r="B196" s="32"/>
      <c r="C196" s="137" t="s">
        <v>411</v>
      </c>
      <c r="D196" s="137" t="s">
        <v>189</v>
      </c>
      <c r="E196" s="138" t="s">
        <v>2829</v>
      </c>
      <c r="F196" s="139" t="s">
        <v>2830</v>
      </c>
      <c r="G196" s="140" t="s">
        <v>397</v>
      </c>
      <c r="H196" s="141">
        <v>21</v>
      </c>
      <c r="I196" s="142"/>
      <c r="J196" s="143">
        <f>ROUND(I196*H196,2)</f>
        <v>0</v>
      </c>
      <c r="K196" s="144"/>
      <c r="L196" s="32"/>
      <c r="M196" s="145" t="s">
        <v>1</v>
      </c>
      <c r="N196" s="146" t="s">
        <v>38</v>
      </c>
      <c r="P196" s="147">
        <f>O196*H196</f>
        <v>0</v>
      </c>
      <c r="Q196" s="147">
        <v>2.6800000000000001E-3</v>
      </c>
      <c r="R196" s="147">
        <f>Q196*H196</f>
        <v>5.6280000000000004E-2</v>
      </c>
      <c r="S196" s="147">
        <v>0</v>
      </c>
      <c r="T196" s="148">
        <f>S196*H196</f>
        <v>0</v>
      </c>
      <c r="AR196" s="149" t="s">
        <v>287</v>
      </c>
      <c r="AT196" s="149" t="s">
        <v>189</v>
      </c>
      <c r="AU196" s="149" t="s">
        <v>84</v>
      </c>
      <c r="AY196" s="17" t="s">
        <v>187</v>
      </c>
      <c r="BE196" s="150">
        <f>IF(N196="základní",J196,0)</f>
        <v>0</v>
      </c>
      <c r="BF196" s="150">
        <f>IF(N196="snížená",J196,0)</f>
        <v>0</v>
      </c>
      <c r="BG196" s="150">
        <f>IF(N196="zákl. přenesená",J196,0)</f>
        <v>0</v>
      </c>
      <c r="BH196" s="150">
        <f>IF(N196="sníž. přenesená",J196,0)</f>
        <v>0</v>
      </c>
      <c r="BI196" s="150">
        <f>IF(N196="nulová",J196,0)</f>
        <v>0</v>
      </c>
      <c r="BJ196" s="17" t="s">
        <v>80</v>
      </c>
      <c r="BK196" s="150">
        <f>ROUND(I196*H196,2)</f>
        <v>0</v>
      </c>
      <c r="BL196" s="17" t="s">
        <v>287</v>
      </c>
      <c r="BM196" s="149" t="s">
        <v>3490</v>
      </c>
    </row>
    <row r="197" spans="2:65" s="1" customFormat="1" ht="39">
      <c r="B197" s="32"/>
      <c r="D197" s="151" t="s">
        <v>195</v>
      </c>
      <c r="F197" s="152" t="s">
        <v>2822</v>
      </c>
      <c r="I197" s="153"/>
      <c r="L197" s="32"/>
      <c r="M197" s="154"/>
      <c r="T197" s="56"/>
      <c r="AT197" s="17" t="s">
        <v>195</v>
      </c>
      <c r="AU197" s="17" t="s">
        <v>84</v>
      </c>
    </row>
    <row r="198" spans="2:65" s="1" customFormat="1" ht="24.2" customHeight="1">
      <c r="B198" s="32"/>
      <c r="C198" s="137" t="s">
        <v>415</v>
      </c>
      <c r="D198" s="137" t="s">
        <v>189</v>
      </c>
      <c r="E198" s="138" t="s">
        <v>2832</v>
      </c>
      <c r="F198" s="139" t="s">
        <v>2833</v>
      </c>
      <c r="G198" s="140" t="s">
        <v>406</v>
      </c>
      <c r="H198" s="141">
        <v>64</v>
      </c>
      <c r="I198" s="142"/>
      <c r="J198" s="143">
        <f>ROUND(I198*H198,2)</f>
        <v>0</v>
      </c>
      <c r="K198" s="144"/>
      <c r="L198" s="32"/>
      <c r="M198" s="145" t="s">
        <v>1</v>
      </c>
      <c r="N198" s="146" t="s">
        <v>38</v>
      </c>
      <c r="P198" s="147">
        <f>O198*H198</f>
        <v>0</v>
      </c>
      <c r="Q198" s="147">
        <v>0</v>
      </c>
      <c r="R198" s="147">
        <f>Q198*H198</f>
        <v>0</v>
      </c>
      <c r="S198" s="147">
        <v>0</v>
      </c>
      <c r="T198" s="148">
        <f>S198*H198</f>
        <v>0</v>
      </c>
      <c r="AR198" s="149" t="s">
        <v>287</v>
      </c>
      <c r="AT198" s="149" t="s">
        <v>189</v>
      </c>
      <c r="AU198" s="149" t="s">
        <v>84</v>
      </c>
      <c r="AY198" s="17" t="s">
        <v>187</v>
      </c>
      <c r="BE198" s="150">
        <f>IF(N198="základní",J198,0)</f>
        <v>0</v>
      </c>
      <c r="BF198" s="150">
        <f>IF(N198="snížená",J198,0)</f>
        <v>0</v>
      </c>
      <c r="BG198" s="150">
        <f>IF(N198="zákl. přenesená",J198,0)</f>
        <v>0</v>
      </c>
      <c r="BH198" s="150">
        <f>IF(N198="sníž. přenesená",J198,0)</f>
        <v>0</v>
      </c>
      <c r="BI198" s="150">
        <f>IF(N198="nulová",J198,0)</f>
        <v>0</v>
      </c>
      <c r="BJ198" s="17" t="s">
        <v>80</v>
      </c>
      <c r="BK198" s="150">
        <f>ROUND(I198*H198,2)</f>
        <v>0</v>
      </c>
      <c r="BL198" s="17" t="s">
        <v>287</v>
      </c>
      <c r="BM198" s="149" t="s">
        <v>3491</v>
      </c>
    </row>
    <row r="199" spans="2:65" s="1" customFormat="1" ht="58.5">
      <c r="B199" s="32"/>
      <c r="D199" s="151" t="s">
        <v>195</v>
      </c>
      <c r="F199" s="152" t="s">
        <v>2835</v>
      </c>
      <c r="I199" s="153"/>
      <c r="L199" s="32"/>
      <c r="M199" s="154"/>
      <c r="T199" s="56"/>
      <c r="AT199" s="17" t="s">
        <v>195</v>
      </c>
      <c r="AU199" s="17" t="s">
        <v>84</v>
      </c>
    </row>
    <row r="200" spans="2:65" s="1" customFormat="1" ht="21.75" customHeight="1">
      <c r="B200" s="32"/>
      <c r="C200" s="137" t="s">
        <v>419</v>
      </c>
      <c r="D200" s="137" t="s">
        <v>189</v>
      </c>
      <c r="E200" s="138" t="s">
        <v>2836</v>
      </c>
      <c r="F200" s="139" t="s">
        <v>2837</v>
      </c>
      <c r="G200" s="140" t="s">
        <v>2514</v>
      </c>
      <c r="H200" s="141">
        <v>2</v>
      </c>
      <c r="I200" s="142"/>
      <c r="J200" s="143">
        <f>ROUND(I200*H200,2)</f>
        <v>0</v>
      </c>
      <c r="K200" s="144"/>
      <c r="L200" s="32"/>
      <c r="M200" s="145" t="s">
        <v>1</v>
      </c>
      <c r="N200" s="146" t="s">
        <v>38</v>
      </c>
      <c r="P200" s="147">
        <f>O200*H200</f>
        <v>0</v>
      </c>
      <c r="Q200" s="147">
        <v>1.1E-4</v>
      </c>
      <c r="R200" s="147">
        <f>Q200*H200</f>
        <v>2.2000000000000001E-4</v>
      </c>
      <c r="S200" s="147">
        <v>0</v>
      </c>
      <c r="T200" s="148">
        <f>S200*H200</f>
        <v>0</v>
      </c>
      <c r="AR200" s="149" t="s">
        <v>287</v>
      </c>
      <c r="AT200" s="149" t="s">
        <v>189</v>
      </c>
      <c r="AU200" s="149" t="s">
        <v>84</v>
      </c>
      <c r="AY200" s="17" t="s">
        <v>187</v>
      </c>
      <c r="BE200" s="150">
        <f>IF(N200="základní",J200,0)</f>
        <v>0</v>
      </c>
      <c r="BF200" s="150">
        <f>IF(N200="snížená",J200,0)</f>
        <v>0</v>
      </c>
      <c r="BG200" s="150">
        <f>IF(N200="zákl. přenesená",J200,0)</f>
        <v>0</v>
      </c>
      <c r="BH200" s="150">
        <f>IF(N200="sníž. přenesená",J200,0)</f>
        <v>0</v>
      </c>
      <c r="BI200" s="150">
        <f>IF(N200="nulová",J200,0)</f>
        <v>0</v>
      </c>
      <c r="BJ200" s="17" t="s">
        <v>80</v>
      </c>
      <c r="BK200" s="150">
        <f>ROUND(I200*H200,2)</f>
        <v>0</v>
      </c>
      <c r="BL200" s="17" t="s">
        <v>287</v>
      </c>
      <c r="BM200" s="149" t="s">
        <v>3492</v>
      </c>
    </row>
    <row r="201" spans="2:65" s="1" customFormat="1" ht="24.2" customHeight="1">
      <c r="B201" s="32"/>
      <c r="C201" s="137" t="s">
        <v>423</v>
      </c>
      <c r="D201" s="137" t="s">
        <v>189</v>
      </c>
      <c r="E201" s="138" t="s">
        <v>2839</v>
      </c>
      <c r="F201" s="139" t="s">
        <v>2840</v>
      </c>
      <c r="G201" s="140" t="s">
        <v>406</v>
      </c>
      <c r="H201" s="141">
        <v>24</v>
      </c>
      <c r="I201" s="142"/>
      <c r="J201" s="143">
        <f>ROUND(I201*H201,2)</f>
        <v>0</v>
      </c>
      <c r="K201" s="144"/>
      <c r="L201" s="32"/>
      <c r="M201" s="145" t="s">
        <v>1</v>
      </c>
      <c r="N201" s="146" t="s">
        <v>38</v>
      </c>
      <c r="P201" s="147">
        <f>O201*H201</f>
        <v>0</v>
      </c>
      <c r="Q201" s="147">
        <v>1.2999999999999999E-4</v>
      </c>
      <c r="R201" s="147">
        <f>Q201*H201</f>
        <v>3.1199999999999995E-3</v>
      </c>
      <c r="S201" s="147">
        <v>0</v>
      </c>
      <c r="T201" s="148">
        <f>S201*H201</f>
        <v>0</v>
      </c>
      <c r="AR201" s="149" t="s">
        <v>287</v>
      </c>
      <c r="AT201" s="149" t="s">
        <v>189</v>
      </c>
      <c r="AU201" s="149" t="s">
        <v>84</v>
      </c>
      <c r="AY201" s="17" t="s">
        <v>187</v>
      </c>
      <c r="BE201" s="150">
        <f>IF(N201="základní",J201,0)</f>
        <v>0</v>
      </c>
      <c r="BF201" s="150">
        <f>IF(N201="snížená",J201,0)</f>
        <v>0</v>
      </c>
      <c r="BG201" s="150">
        <f>IF(N201="zákl. přenesená",J201,0)</f>
        <v>0</v>
      </c>
      <c r="BH201" s="150">
        <f>IF(N201="sníž. přenesená",J201,0)</f>
        <v>0</v>
      </c>
      <c r="BI201" s="150">
        <f>IF(N201="nulová",J201,0)</f>
        <v>0</v>
      </c>
      <c r="BJ201" s="17" t="s">
        <v>80</v>
      </c>
      <c r="BK201" s="150">
        <f>ROUND(I201*H201,2)</f>
        <v>0</v>
      </c>
      <c r="BL201" s="17" t="s">
        <v>287</v>
      </c>
      <c r="BM201" s="149" t="s">
        <v>3493</v>
      </c>
    </row>
    <row r="202" spans="2:65" s="1" customFormat="1" ht="39">
      <c r="B202" s="32"/>
      <c r="D202" s="151" t="s">
        <v>195</v>
      </c>
      <c r="F202" s="152" t="s">
        <v>2842</v>
      </c>
      <c r="I202" s="153"/>
      <c r="L202" s="32"/>
      <c r="M202" s="154"/>
      <c r="T202" s="56"/>
      <c r="AT202" s="17" t="s">
        <v>195</v>
      </c>
      <c r="AU202" s="17" t="s">
        <v>84</v>
      </c>
    </row>
    <row r="203" spans="2:65" s="1" customFormat="1" ht="21.75" customHeight="1">
      <c r="B203" s="32"/>
      <c r="C203" s="137" t="s">
        <v>427</v>
      </c>
      <c r="D203" s="137" t="s">
        <v>189</v>
      </c>
      <c r="E203" s="138" t="s">
        <v>2843</v>
      </c>
      <c r="F203" s="139" t="s">
        <v>2844</v>
      </c>
      <c r="G203" s="140" t="s">
        <v>2845</v>
      </c>
      <c r="H203" s="141">
        <v>8</v>
      </c>
      <c r="I203" s="142"/>
      <c r="J203" s="143">
        <f>ROUND(I203*H203,2)</f>
        <v>0</v>
      </c>
      <c r="K203" s="144"/>
      <c r="L203" s="32"/>
      <c r="M203" s="145" t="s">
        <v>1</v>
      </c>
      <c r="N203" s="146" t="s">
        <v>38</v>
      </c>
      <c r="P203" s="147">
        <f>O203*H203</f>
        <v>0</v>
      </c>
      <c r="Q203" s="147">
        <v>2.5000000000000001E-4</v>
      </c>
      <c r="R203" s="147">
        <f>Q203*H203</f>
        <v>2E-3</v>
      </c>
      <c r="S203" s="147">
        <v>0</v>
      </c>
      <c r="T203" s="148">
        <f>S203*H203</f>
        <v>0</v>
      </c>
      <c r="AR203" s="149" t="s">
        <v>287</v>
      </c>
      <c r="AT203" s="149" t="s">
        <v>189</v>
      </c>
      <c r="AU203" s="149" t="s">
        <v>84</v>
      </c>
      <c r="AY203" s="17" t="s">
        <v>187</v>
      </c>
      <c r="BE203" s="150">
        <f>IF(N203="základní",J203,0)</f>
        <v>0</v>
      </c>
      <c r="BF203" s="150">
        <f>IF(N203="snížená",J203,0)</f>
        <v>0</v>
      </c>
      <c r="BG203" s="150">
        <f>IF(N203="zákl. přenesená",J203,0)</f>
        <v>0</v>
      </c>
      <c r="BH203" s="150">
        <f>IF(N203="sníž. přenesená",J203,0)</f>
        <v>0</v>
      </c>
      <c r="BI203" s="150">
        <f>IF(N203="nulová",J203,0)</f>
        <v>0</v>
      </c>
      <c r="BJ203" s="17" t="s">
        <v>80</v>
      </c>
      <c r="BK203" s="150">
        <f>ROUND(I203*H203,2)</f>
        <v>0</v>
      </c>
      <c r="BL203" s="17" t="s">
        <v>287</v>
      </c>
      <c r="BM203" s="149" t="s">
        <v>3494</v>
      </c>
    </row>
    <row r="204" spans="2:65" s="1" customFormat="1" ht="39">
      <c r="B204" s="32"/>
      <c r="D204" s="151" t="s">
        <v>195</v>
      </c>
      <c r="F204" s="152" t="s">
        <v>2842</v>
      </c>
      <c r="I204" s="153"/>
      <c r="L204" s="32"/>
      <c r="M204" s="154"/>
      <c r="T204" s="56"/>
      <c r="AT204" s="17" t="s">
        <v>195</v>
      </c>
      <c r="AU204" s="17" t="s">
        <v>84</v>
      </c>
    </row>
    <row r="205" spans="2:65" s="1" customFormat="1" ht="24.2" customHeight="1">
      <c r="B205" s="32"/>
      <c r="C205" s="137" t="s">
        <v>431</v>
      </c>
      <c r="D205" s="137" t="s">
        <v>189</v>
      </c>
      <c r="E205" s="138" t="s">
        <v>2847</v>
      </c>
      <c r="F205" s="139" t="s">
        <v>2848</v>
      </c>
      <c r="G205" s="140" t="s">
        <v>406</v>
      </c>
      <c r="H205" s="141">
        <v>1</v>
      </c>
      <c r="I205" s="142"/>
      <c r="J205" s="143">
        <f>ROUND(I205*H205,2)</f>
        <v>0</v>
      </c>
      <c r="K205" s="144"/>
      <c r="L205" s="32"/>
      <c r="M205" s="145" t="s">
        <v>1</v>
      </c>
      <c r="N205" s="146" t="s">
        <v>38</v>
      </c>
      <c r="P205" s="147">
        <f>O205*H205</f>
        <v>0</v>
      </c>
      <c r="Q205" s="147">
        <v>2.7E-4</v>
      </c>
      <c r="R205" s="147">
        <f>Q205*H205</f>
        <v>2.7E-4</v>
      </c>
      <c r="S205" s="147">
        <v>0</v>
      </c>
      <c r="T205" s="148">
        <f>S205*H205</f>
        <v>0</v>
      </c>
      <c r="AR205" s="149" t="s">
        <v>287</v>
      </c>
      <c r="AT205" s="149" t="s">
        <v>189</v>
      </c>
      <c r="AU205" s="149" t="s">
        <v>84</v>
      </c>
      <c r="AY205" s="17" t="s">
        <v>187</v>
      </c>
      <c r="BE205" s="150">
        <f>IF(N205="základní",J205,0)</f>
        <v>0</v>
      </c>
      <c r="BF205" s="150">
        <f>IF(N205="snížená",J205,0)</f>
        <v>0</v>
      </c>
      <c r="BG205" s="150">
        <f>IF(N205="zákl. přenesená",J205,0)</f>
        <v>0</v>
      </c>
      <c r="BH205" s="150">
        <f>IF(N205="sníž. přenesená",J205,0)</f>
        <v>0</v>
      </c>
      <c r="BI205" s="150">
        <f>IF(N205="nulová",J205,0)</f>
        <v>0</v>
      </c>
      <c r="BJ205" s="17" t="s">
        <v>80</v>
      </c>
      <c r="BK205" s="150">
        <f>ROUND(I205*H205,2)</f>
        <v>0</v>
      </c>
      <c r="BL205" s="17" t="s">
        <v>287</v>
      </c>
      <c r="BM205" s="149" t="s">
        <v>3495</v>
      </c>
    </row>
    <row r="206" spans="2:65" s="1" customFormat="1" ht="39">
      <c r="B206" s="32"/>
      <c r="D206" s="151" t="s">
        <v>195</v>
      </c>
      <c r="F206" s="152" t="s">
        <v>2842</v>
      </c>
      <c r="I206" s="153"/>
      <c r="L206" s="32"/>
      <c r="M206" s="154"/>
      <c r="T206" s="56"/>
      <c r="AT206" s="17" t="s">
        <v>195</v>
      </c>
      <c r="AU206" s="17" t="s">
        <v>84</v>
      </c>
    </row>
    <row r="207" spans="2:65" s="1" customFormat="1" ht="24.2" customHeight="1">
      <c r="B207" s="32"/>
      <c r="C207" s="137" t="s">
        <v>435</v>
      </c>
      <c r="D207" s="137" t="s">
        <v>189</v>
      </c>
      <c r="E207" s="138" t="s">
        <v>2850</v>
      </c>
      <c r="F207" s="139" t="s">
        <v>2851</v>
      </c>
      <c r="G207" s="140" t="s">
        <v>406</v>
      </c>
      <c r="H207" s="141">
        <v>8</v>
      </c>
      <c r="I207" s="142"/>
      <c r="J207" s="143">
        <f t="shared" ref="J207:J214" si="0">ROUND(I207*H207,2)</f>
        <v>0</v>
      </c>
      <c r="K207" s="144"/>
      <c r="L207" s="32"/>
      <c r="M207" s="145" t="s">
        <v>1</v>
      </c>
      <c r="N207" s="146" t="s">
        <v>38</v>
      </c>
      <c r="P207" s="147">
        <f t="shared" ref="P207:P214" si="1">O207*H207</f>
        <v>0</v>
      </c>
      <c r="Q207" s="147">
        <v>3.6000000000000002E-4</v>
      </c>
      <c r="R207" s="147">
        <f t="shared" ref="R207:R214" si="2">Q207*H207</f>
        <v>2.8800000000000002E-3</v>
      </c>
      <c r="S207" s="147">
        <v>0</v>
      </c>
      <c r="T207" s="148">
        <f t="shared" ref="T207:T214" si="3">S207*H207</f>
        <v>0</v>
      </c>
      <c r="AR207" s="149" t="s">
        <v>287</v>
      </c>
      <c r="AT207" s="149" t="s">
        <v>189</v>
      </c>
      <c r="AU207" s="149" t="s">
        <v>84</v>
      </c>
      <c r="AY207" s="17" t="s">
        <v>187</v>
      </c>
      <c r="BE207" s="150">
        <f t="shared" ref="BE207:BE214" si="4">IF(N207="základní",J207,0)</f>
        <v>0</v>
      </c>
      <c r="BF207" s="150">
        <f t="shared" ref="BF207:BF214" si="5">IF(N207="snížená",J207,0)</f>
        <v>0</v>
      </c>
      <c r="BG207" s="150">
        <f t="shared" ref="BG207:BG214" si="6">IF(N207="zákl. přenesená",J207,0)</f>
        <v>0</v>
      </c>
      <c r="BH207" s="150">
        <f t="shared" ref="BH207:BH214" si="7">IF(N207="sníž. přenesená",J207,0)</f>
        <v>0</v>
      </c>
      <c r="BI207" s="150">
        <f t="shared" ref="BI207:BI214" si="8">IF(N207="nulová",J207,0)</f>
        <v>0</v>
      </c>
      <c r="BJ207" s="17" t="s">
        <v>80</v>
      </c>
      <c r="BK207" s="150">
        <f t="shared" ref="BK207:BK214" si="9">ROUND(I207*H207,2)</f>
        <v>0</v>
      </c>
      <c r="BL207" s="17" t="s">
        <v>287</v>
      </c>
      <c r="BM207" s="149" t="s">
        <v>3496</v>
      </c>
    </row>
    <row r="208" spans="2:65" s="1" customFormat="1" ht="21.75" customHeight="1">
      <c r="B208" s="32"/>
      <c r="C208" s="137" t="s">
        <v>439</v>
      </c>
      <c r="D208" s="137" t="s">
        <v>189</v>
      </c>
      <c r="E208" s="138" t="s">
        <v>2853</v>
      </c>
      <c r="F208" s="139" t="s">
        <v>2854</v>
      </c>
      <c r="G208" s="140" t="s">
        <v>406</v>
      </c>
      <c r="H208" s="141">
        <v>1</v>
      </c>
      <c r="I208" s="142"/>
      <c r="J208" s="143">
        <f t="shared" si="0"/>
        <v>0</v>
      </c>
      <c r="K208" s="144"/>
      <c r="L208" s="32"/>
      <c r="M208" s="145" t="s">
        <v>1</v>
      </c>
      <c r="N208" s="146" t="s">
        <v>38</v>
      </c>
      <c r="P208" s="147">
        <f t="shared" si="1"/>
        <v>0</v>
      </c>
      <c r="Q208" s="147">
        <v>1.0399999999999999E-3</v>
      </c>
      <c r="R208" s="147">
        <f t="shared" si="2"/>
        <v>1.0399999999999999E-3</v>
      </c>
      <c r="S208" s="147">
        <v>0</v>
      </c>
      <c r="T208" s="148">
        <f t="shared" si="3"/>
        <v>0</v>
      </c>
      <c r="AR208" s="149" t="s">
        <v>287</v>
      </c>
      <c r="AT208" s="149" t="s">
        <v>189</v>
      </c>
      <c r="AU208" s="149" t="s">
        <v>84</v>
      </c>
      <c r="AY208" s="17" t="s">
        <v>187</v>
      </c>
      <c r="BE208" s="150">
        <f t="shared" si="4"/>
        <v>0</v>
      </c>
      <c r="BF208" s="150">
        <f t="shared" si="5"/>
        <v>0</v>
      </c>
      <c r="BG208" s="150">
        <f t="shared" si="6"/>
        <v>0</v>
      </c>
      <c r="BH208" s="150">
        <f t="shared" si="7"/>
        <v>0</v>
      </c>
      <c r="BI208" s="150">
        <f t="shared" si="8"/>
        <v>0</v>
      </c>
      <c r="BJ208" s="17" t="s">
        <v>80</v>
      </c>
      <c r="BK208" s="150">
        <f t="shared" si="9"/>
        <v>0</v>
      </c>
      <c r="BL208" s="17" t="s">
        <v>287</v>
      </c>
      <c r="BM208" s="149" t="s">
        <v>3497</v>
      </c>
    </row>
    <row r="209" spans="2:65" s="1" customFormat="1" ht="24.2" customHeight="1">
      <c r="B209" s="32"/>
      <c r="C209" s="137" t="s">
        <v>443</v>
      </c>
      <c r="D209" s="137" t="s">
        <v>189</v>
      </c>
      <c r="E209" s="138" t="s">
        <v>2856</v>
      </c>
      <c r="F209" s="139" t="s">
        <v>2857</v>
      </c>
      <c r="G209" s="140" t="s">
        <v>406</v>
      </c>
      <c r="H209" s="141">
        <v>16</v>
      </c>
      <c r="I209" s="142"/>
      <c r="J209" s="143">
        <f t="shared" si="0"/>
        <v>0</v>
      </c>
      <c r="K209" s="144"/>
      <c r="L209" s="32"/>
      <c r="M209" s="145" t="s">
        <v>1</v>
      </c>
      <c r="N209" s="146" t="s">
        <v>38</v>
      </c>
      <c r="P209" s="147">
        <f t="shared" si="1"/>
        <v>0</v>
      </c>
      <c r="Q209" s="147">
        <v>2.1000000000000001E-4</v>
      </c>
      <c r="R209" s="147">
        <f t="shared" si="2"/>
        <v>3.3600000000000001E-3</v>
      </c>
      <c r="S209" s="147">
        <v>0</v>
      </c>
      <c r="T209" s="148">
        <f t="shared" si="3"/>
        <v>0</v>
      </c>
      <c r="AR209" s="149" t="s">
        <v>287</v>
      </c>
      <c r="AT209" s="149" t="s">
        <v>189</v>
      </c>
      <c r="AU209" s="149" t="s">
        <v>84</v>
      </c>
      <c r="AY209" s="17" t="s">
        <v>187</v>
      </c>
      <c r="BE209" s="150">
        <f t="shared" si="4"/>
        <v>0</v>
      </c>
      <c r="BF209" s="150">
        <f t="shared" si="5"/>
        <v>0</v>
      </c>
      <c r="BG209" s="150">
        <f t="shared" si="6"/>
        <v>0</v>
      </c>
      <c r="BH209" s="150">
        <f t="shared" si="7"/>
        <v>0</v>
      </c>
      <c r="BI209" s="150">
        <f t="shared" si="8"/>
        <v>0</v>
      </c>
      <c r="BJ209" s="17" t="s">
        <v>80</v>
      </c>
      <c r="BK209" s="150">
        <f t="shared" si="9"/>
        <v>0</v>
      </c>
      <c r="BL209" s="17" t="s">
        <v>287</v>
      </c>
      <c r="BM209" s="149" t="s">
        <v>3498</v>
      </c>
    </row>
    <row r="210" spans="2:65" s="1" customFormat="1" ht="24.2" customHeight="1">
      <c r="B210" s="32"/>
      <c r="C210" s="137" t="s">
        <v>447</v>
      </c>
      <c r="D210" s="137" t="s">
        <v>189</v>
      </c>
      <c r="E210" s="138" t="s">
        <v>2859</v>
      </c>
      <c r="F210" s="139" t="s">
        <v>2860</v>
      </c>
      <c r="G210" s="140" t="s">
        <v>406</v>
      </c>
      <c r="H210" s="141">
        <v>1</v>
      </c>
      <c r="I210" s="142"/>
      <c r="J210" s="143">
        <f t="shared" si="0"/>
        <v>0</v>
      </c>
      <c r="K210" s="144"/>
      <c r="L210" s="32"/>
      <c r="M210" s="145" t="s">
        <v>1</v>
      </c>
      <c r="N210" s="146" t="s">
        <v>38</v>
      </c>
      <c r="P210" s="147">
        <f t="shared" si="1"/>
        <v>0</v>
      </c>
      <c r="Q210" s="147">
        <v>3.4000000000000002E-4</v>
      </c>
      <c r="R210" s="147">
        <f t="shared" si="2"/>
        <v>3.4000000000000002E-4</v>
      </c>
      <c r="S210" s="147">
        <v>0</v>
      </c>
      <c r="T210" s="148">
        <f t="shared" si="3"/>
        <v>0</v>
      </c>
      <c r="AR210" s="149" t="s">
        <v>287</v>
      </c>
      <c r="AT210" s="149" t="s">
        <v>189</v>
      </c>
      <c r="AU210" s="149" t="s">
        <v>84</v>
      </c>
      <c r="AY210" s="17" t="s">
        <v>187</v>
      </c>
      <c r="BE210" s="150">
        <f t="shared" si="4"/>
        <v>0</v>
      </c>
      <c r="BF210" s="150">
        <f t="shared" si="5"/>
        <v>0</v>
      </c>
      <c r="BG210" s="150">
        <f t="shared" si="6"/>
        <v>0</v>
      </c>
      <c r="BH210" s="150">
        <f t="shared" si="7"/>
        <v>0</v>
      </c>
      <c r="BI210" s="150">
        <f t="shared" si="8"/>
        <v>0</v>
      </c>
      <c r="BJ210" s="17" t="s">
        <v>80</v>
      </c>
      <c r="BK210" s="150">
        <f t="shared" si="9"/>
        <v>0</v>
      </c>
      <c r="BL210" s="17" t="s">
        <v>287</v>
      </c>
      <c r="BM210" s="149" t="s">
        <v>3499</v>
      </c>
    </row>
    <row r="211" spans="2:65" s="1" customFormat="1" ht="24.2" customHeight="1">
      <c r="B211" s="32"/>
      <c r="C211" s="137" t="s">
        <v>451</v>
      </c>
      <c r="D211" s="137" t="s">
        <v>189</v>
      </c>
      <c r="E211" s="138" t="s">
        <v>2862</v>
      </c>
      <c r="F211" s="139" t="s">
        <v>2863</v>
      </c>
      <c r="G211" s="140" t="s">
        <v>406</v>
      </c>
      <c r="H211" s="141">
        <v>3</v>
      </c>
      <c r="I211" s="142"/>
      <c r="J211" s="143">
        <f t="shared" si="0"/>
        <v>0</v>
      </c>
      <c r="K211" s="144"/>
      <c r="L211" s="32"/>
      <c r="M211" s="145" t="s">
        <v>1</v>
      </c>
      <c r="N211" s="146" t="s">
        <v>38</v>
      </c>
      <c r="P211" s="147">
        <f t="shared" si="1"/>
        <v>0</v>
      </c>
      <c r="Q211" s="147">
        <v>6.9999999999999999E-4</v>
      </c>
      <c r="R211" s="147">
        <f t="shared" si="2"/>
        <v>2.0999999999999999E-3</v>
      </c>
      <c r="S211" s="147">
        <v>0</v>
      </c>
      <c r="T211" s="148">
        <f t="shared" si="3"/>
        <v>0</v>
      </c>
      <c r="AR211" s="149" t="s">
        <v>287</v>
      </c>
      <c r="AT211" s="149" t="s">
        <v>189</v>
      </c>
      <c r="AU211" s="149" t="s">
        <v>84</v>
      </c>
      <c r="AY211" s="17" t="s">
        <v>187</v>
      </c>
      <c r="BE211" s="150">
        <f t="shared" si="4"/>
        <v>0</v>
      </c>
      <c r="BF211" s="150">
        <f t="shared" si="5"/>
        <v>0</v>
      </c>
      <c r="BG211" s="150">
        <f t="shared" si="6"/>
        <v>0</v>
      </c>
      <c r="BH211" s="150">
        <f t="shared" si="7"/>
        <v>0</v>
      </c>
      <c r="BI211" s="150">
        <f t="shared" si="8"/>
        <v>0</v>
      </c>
      <c r="BJ211" s="17" t="s">
        <v>80</v>
      </c>
      <c r="BK211" s="150">
        <f t="shared" si="9"/>
        <v>0</v>
      </c>
      <c r="BL211" s="17" t="s">
        <v>287</v>
      </c>
      <c r="BM211" s="149" t="s">
        <v>3500</v>
      </c>
    </row>
    <row r="212" spans="2:65" s="1" customFormat="1" ht="33" customHeight="1">
      <c r="B212" s="32"/>
      <c r="C212" s="137" t="s">
        <v>455</v>
      </c>
      <c r="D212" s="137" t="s">
        <v>189</v>
      </c>
      <c r="E212" s="138" t="s">
        <v>2865</v>
      </c>
      <c r="F212" s="139" t="s">
        <v>2866</v>
      </c>
      <c r="G212" s="140" t="s">
        <v>406</v>
      </c>
      <c r="H212" s="141">
        <v>4</v>
      </c>
      <c r="I212" s="142"/>
      <c r="J212" s="143">
        <f t="shared" si="0"/>
        <v>0</v>
      </c>
      <c r="K212" s="144"/>
      <c r="L212" s="32"/>
      <c r="M212" s="145" t="s">
        <v>1</v>
      </c>
      <c r="N212" s="146" t="s">
        <v>38</v>
      </c>
      <c r="P212" s="147">
        <f t="shared" si="1"/>
        <v>0</v>
      </c>
      <c r="Q212" s="147">
        <v>2.7E-4</v>
      </c>
      <c r="R212" s="147">
        <f t="shared" si="2"/>
        <v>1.08E-3</v>
      </c>
      <c r="S212" s="147">
        <v>0</v>
      </c>
      <c r="T212" s="148">
        <f t="shared" si="3"/>
        <v>0</v>
      </c>
      <c r="AR212" s="149" t="s">
        <v>287</v>
      </c>
      <c r="AT212" s="149" t="s">
        <v>189</v>
      </c>
      <c r="AU212" s="149" t="s">
        <v>84</v>
      </c>
      <c r="AY212" s="17" t="s">
        <v>187</v>
      </c>
      <c r="BE212" s="150">
        <f t="shared" si="4"/>
        <v>0</v>
      </c>
      <c r="BF212" s="150">
        <f t="shared" si="5"/>
        <v>0</v>
      </c>
      <c r="BG212" s="150">
        <f t="shared" si="6"/>
        <v>0</v>
      </c>
      <c r="BH212" s="150">
        <f t="shared" si="7"/>
        <v>0</v>
      </c>
      <c r="BI212" s="150">
        <f t="shared" si="8"/>
        <v>0</v>
      </c>
      <c r="BJ212" s="17" t="s">
        <v>80</v>
      </c>
      <c r="BK212" s="150">
        <f t="shared" si="9"/>
        <v>0</v>
      </c>
      <c r="BL212" s="17" t="s">
        <v>287</v>
      </c>
      <c r="BM212" s="149" t="s">
        <v>3501</v>
      </c>
    </row>
    <row r="213" spans="2:65" s="1" customFormat="1" ht="33" customHeight="1">
      <c r="B213" s="32"/>
      <c r="C213" s="137" t="s">
        <v>459</v>
      </c>
      <c r="D213" s="137" t="s">
        <v>189</v>
      </c>
      <c r="E213" s="138" t="s">
        <v>2868</v>
      </c>
      <c r="F213" s="139" t="s">
        <v>2869</v>
      </c>
      <c r="G213" s="140" t="s">
        <v>406</v>
      </c>
      <c r="H213" s="141">
        <v>8</v>
      </c>
      <c r="I213" s="142"/>
      <c r="J213" s="143">
        <f t="shared" si="0"/>
        <v>0</v>
      </c>
      <c r="K213" s="144"/>
      <c r="L213" s="32"/>
      <c r="M213" s="145" t="s">
        <v>1</v>
      </c>
      <c r="N213" s="146" t="s">
        <v>38</v>
      </c>
      <c r="P213" s="147">
        <f t="shared" si="1"/>
        <v>0</v>
      </c>
      <c r="Q213" s="147">
        <v>4.0000000000000002E-4</v>
      </c>
      <c r="R213" s="147">
        <f t="shared" si="2"/>
        <v>3.2000000000000002E-3</v>
      </c>
      <c r="S213" s="147">
        <v>0</v>
      </c>
      <c r="T213" s="148">
        <f t="shared" si="3"/>
        <v>0</v>
      </c>
      <c r="AR213" s="149" t="s">
        <v>287</v>
      </c>
      <c r="AT213" s="149" t="s">
        <v>189</v>
      </c>
      <c r="AU213" s="149" t="s">
        <v>84</v>
      </c>
      <c r="AY213" s="17" t="s">
        <v>187</v>
      </c>
      <c r="BE213" s="150">
        <f t="shared" si="4"/>
        <v>0</v>
      </c>
      <c r="BF213" s="150">
        <f t="shared" si="5"/>
        <v>0</v>
      </c>
      <c r="BG213" s="150">
        <f t="shared" si="6"/>
        <v>0</v>
      </c>
      <c r="BH213" s="150">
        <f t="shared" si="7"/>
        <v>0</v>
      </c>
      <c r="BI213" s="150">
        <f t="shared" si="8"/>
        <v>0</v>
      </c>
      <c r="BJ213" s="17" t="s">
        <v>80</v>
      </c>
      <c r="BK213" s="150">
        <f t="shared" si="9"/>
        <v>0</v>
      </c>
      <c r="BL213" s="17" t="s">
        <v>287</v>
      </c>
      <c r="BM213" s="149" t="s">
        <v>3502</v>
      </c>
    </row>
    <row r="214" spans="2:65" s="1" customFormat="1" ht="24.2" customHeight="1">
      <c r="B214" s="32"/>
      <c r="C214" s="137" t="s">
        <v>463</v>
      </c>
      <c r="D214" s="137" t="s">
        <v>189</v>
      </c>
      <c r="E214" s="138" t="s">
        <v>2871</v>
      </c>
      <c r="F214" s="139" t="s">
        <v>2872</v>
      </c>
      <c r="G214" s="140" t="s">
        <v>406</v>
      </c>
      <c r="H214" s="141">
        <v>1</v>
      </c>
      <c r="I214" s="142"/>
      <c r="J214" s="143">
        <f t="shared" si="0"/>
        <v>0</v>
      </c>
      <c r="K214" s="144"/>
      <c r="L214" s="32"/>
      <c r="M214" s="145" t="s">
        <v>1</v>
      </c>
      <c r="N214" s="146" t="s">
        <v>38</v>
      </c>
      <c r="P214" s="147">
        <f t="shared" si="1"/>
        <v>0</v>
      </c>
      <c r="Q214" s="147">
        <v>3.2799999999999999E-3</v>
      </c>
      <c r="R214" s="147">
        <f t="shared" si="2"/>
        <v>3.2799999999999999E-3</v>
      </c>
      <c r="S214" s="147">
        <v>0</v>
      </c>
      <c r="T214" s="148">
        <f t="shared" si="3"/>
        <v>0</v>
      </c>
      <c r="AR214" s="149" t="s">
        <v>287</v>
      </c>
      <c r="AT214" s="149" t="s">
        <v>189</v>
      </c>
      <c r="AU214" s="149" t="s">
        <v>84</v>
      </c>
      <c r="AY214" s="17" t="s">
        <v>187</v>
      </c>
      <c r="BE214" s="150">
        <f t="shared" si="4"/>
        <v>0</v>
      </c>
      <c r="BF214" s="150">
        <f t="shared" si="5"/>
        <v>0</v>
      </c>
      <c r="BG214" s="150">
        <f t="shared" si="6"/>
        <v>0</v>
      </c>
      <c r="BH214" s="150">
        <f t="shared" si="7"/>
        <v>0</v>
      </c>
      <c r="BI214" s="150">
        <f t="shared" si="8"/>
        <v>0</v>
      </c>
      <c r="BJ214" s="17" t="s">
        <v>80</v>
      </c>
      <c r="BK214" s="150">
        <f t="shared" si="9"/>
        <v>0</v>
      </c>
      <c r="BL214" s="17" t="s">
        <v>287</v>
      </c>
      <c r="BM214" s="149" t="s">
        <v>3503</v>
      </c>
    </row>
    <row r="215" spans="2:65" s="1" customFormat="1" ht="39">
      <c r="B215" s="32"/>
      <c r="D215" s="151" t="s">
        <v>195</v>
      </c>
      <c r="F215" s="152" t="s">
        <v>2874</v>
      </c>
      <c r="I215" s="153"/>
      <c r="L215" s="32"/>
      <c r="M215" s="154"/>
      <c r="T215" s="56"/>
      <c r="AT215" s="17" t="s">
        <v>195</v>
      </c>
      <c r="AU215" s="17" t="s">
        <v>84</v>
      </c>
    </row>
    <row r="216" spans="2:65" s="1" customFormat="1" ht="33" customHeight="1">
      <c r="B216" s="32"/>
      <c r="C216" s="137" t="s">
        <v>484</v>
      </c>
      <c r="D216" s="137" t="s">
        <v>189</v>
      </c>
      <c r="E216" s="138" t="s">
        <v>2884</v>
      </c>
      <c r="F216" s="139" t="s">
        <v>2885</v>
      </c>
      <c r="G216" s="140" t="s">
        <v>406</v>
      </c>
      <c r="H216" s="141">
        <v>8</v>
      </c>
      <c r="I216" s="142"/>
      <c r="J216" s="143">
        <f>ROUND(I216*H216,2)</f>
        <v>0</v>
      </c>
      <c r="K216" s="144"/>
      <c r="L216" s="32"/>
      <c r="M216" s="145" t="s">
        <v>1</v>
      </c>
      <c r="N216" s="146" t="s">
        <v>38</v>
      </c>
      <c r="P216" s="147">
        <f>O216*H216</f>
        <v>0</v>
      </c>
      <c r="Q216" s="147">
        <v>1.16E-3</v>
      </c>
      <c r="R216" s="147">
        <f>Q216*H216</f>
        <v>9.2800000000000001E-3</v>
      </c>
      <c r="S216" s="147">
        <v>0</v>
      </c>
      <c r="T216" s="148">
        <f>S216*H216</f>
        <v>0</v>
      </c>
      <c r="AR216" s="149" t="s">
        <v>287</v>
      </c>
      <c r="AT216" s="149" t="s">
        <v>189</v>
      </c>
      <c r="AU216" s="149" t="s">
        <v>84</v>
      </c>
      <c r="AY216" s="17" t="s">
        <v>187</v>
      </c>
      <c r="BE216" s="150">
        <f>IF(N216="základní",J216,0)</f>
        <v>0</v>
      </c>
      <c r="BF216" s="150">
        <f>IF(N216="snížená",J216,0)</f>
        <v>0</v>
      </c>
      <c r="BG216" s="150">
        <f>IF(N216="zákl. přenesená",J216,0)</f>
        <v>0</v>
      </c>
      <c r="BH216" s="150">
        <f>IF(N216="sníž. přenesená",J216,0)</f>
        <v>0</v>
      </c>
      <c r="BI216" s="150">
        <f>IF(N216="nulová",J216,0)</f>
        <v>0</v>
      </c>
      <c r="BJ216" s="17" t="s">
        <v>80</v>
      </c>
      <c r="BK216" s="150">
        <f>ROUND(I216*H216,2)</f>
        <v>0</v>
      </c>
      <c r="BL216" s="17" t="s">
        <v>287</v>
      </c>
      <c r="BM216" s="149" t="s">
        <v>3504</v>
      </c>
    </row>
    <row r="217" spans="2:65" s="1" customFormat="1" ht="39">
      <c r="B217" s="32"/>
      <c r="D217" s="151" t="s">
        <v>195</v>
      </c>
      <c r="F217" s="152" t="s">
        <v>2874</v>
      </c>
      <c r="I217" s="153"/>
      <c r="L217" s="32"/>
      <c r="M217" s="154"/>
      <c r="T217" s="56"/>
      <c r="AT217" s="17" t="s">
        <v>195</v>
      </c>
      <c r="AU217" s="17" t="s">
        <v>84</v>
      </c>
    </row>
    <row r="218" spans="2:65" s="1" customFormat="1" ht="37.9" customHeight="1">
      <c r="B218" s="32"/>
      <c r="C218" s="137" t="s">
        <v>467</v>
      </c>
      <c r="D218" s="137" t="s">
        <v>189</v>
      </c>
      <c r="E218" s="138" t="s">
        <v>2875</v>
      </c>
      <c r="F218" s="139" t="s">
        <v>2876</v>
      </c>
      <c r="G218" s="140" t="s">
        <v>397</v>
      </c>
      <c r="H218" s="141">
        <v>294</v>
      </c>
      <c r="I218" s="142"/>
      <c r="J218" s="143">
        <f>ROUND(I218*H218,2)</f>
        <v>0</v>
      </c>
      <c r="K218" s="144"/>
      <c r="L218" s="32"/>
      <c r="M218" s="145" t="s">
        <v>1</v>
      </c>
      <c r="N218" s="146" t="s">
        <v>38</v>
      </c>
      <c r="P218" s="147">
        <f>O218*H218</f>
        <v>0</v>
      </c>
      <c r="Q218" s="147">
        <v>1.9000000000000001E-4</v>
      </c>
      <c r="R218" s="147">
        <f>Q218*H218</f>
        <v>5.586E-2</v>
      </c>
      <c r="S218" s="147">
        <v>0</v>
      </c>
      <c r="T218" s="148">
        <f>S218*H218</f>
        <v>0</v>
      </c>
      <c r="AR218" s="149" t="s">
        <v>287</v>
      </c>
      <c r="AT218" s="149" t="s">
        <v>189</v>
      </c>
      <c r="AU218" s="149" t="s">
        <v>84</v>
      </c>
      <c r="AY218" s="17" t="s">
        <v>187</v>
      </c>
      <c r="BE218" s="150">
        <f>IF(N218="základní",J218,0)</f>
        <v>0</v>
      </c>
      <c r="BF218" s="150">
        <f>IF(N218="snížená",J218,0)</f>
        <v>0</v>
      </c>
      <c r="BG218" s="150">
        <f>IF(N218="zákl. přenesená",J218,0)</f>
        <v>0</v>
      </c>
      <c r="BH218" s="150">
        <f>IF(N218="sníž. přenesená",J218,0)</f>
        <v>0</v>
      </c>
      <c r="BI218" s="150">
        <f>IF(N218="nulová",J218,0)</f>
        <v>0</v>
      </c>
      <c r="BJ218" s="17" t="s">
        <v>80</v>
      </c>
      <c r="BK218" s="150">
        <f>ROUND(I218*H218,2)</f>
        <v>0</v>
      </c>
      <c r="BL218" s="17" t="s">
        <v>287</v>
      </c>
      <c r="BM218" s="149" t="s">
        <v>3505</v>
      </c>
    </row>
    <row r="219" spans="2:65" s="1" customFormat="1" ht="68.25">
      <c r="B219" s="32"/>
      <c r="D219" s="151" t="s">
        <v>195</v>
      </c>
      <c r="F219" s="152" t="s">
        <v>2878</v>
      </c>
      <c r="I219" s="153"/>
      <c r="L219" s="32"/>
      <c r="M219" s="154"/>
      <c r="T219" s="56"/>
      <c r="AT219" s="17" t="s">
        <v>195</v>
      </c>
      <c r="AU219" s="17" t="s">
        <v>84</v>
      </c>
    </row>
    <row r="220" spans="2:65" s="1" customFormat="1" ht="33" customHeight="1">
      <c r="B220" s="32"/>
      <c r="C220" s="137" t="s">
        <v>472</v>
      </c>
      <c r="D220" s="137" t="s">
        <v>189</v>
      </c>
      <c r="E220" s="138" t="s">
        <v>2879</v>
      </c>
      <c r="F220" s="139" t="s">
        <v>2880</v>
      </c>
      <c r="G220" s="140" t="s">
        <v>397</v>
      </c>
      <c r="H220" s="141">
        <v>294</v>
      </c>
      <c r="I220" s="142"/>
      <c r="J220" s="143">
        <f>ROUND(I220*H220,2)</f>
        <v>0</v>
      </c>
      <c r="K220" s="144"/>
      <c r="L220" s="32"/>
      <c r="M220" s="145" t="s">
        <v>1</v>
      </c>
      <c r="N220" s="146" t="s">
        <v>38</v>
      </c>
      <c r="P220" s="147">
        <f>O220*H220</f>
        <v>0</v>
      </c>
      <c r="Q220" s="147">
        <v>1.0000000000000001E-5</v>
      </c>
      <c r="R220" s="147">
        <f>Q220*H220</f>
        <v>2.9400000000000003E-3</v>
      </c>
      <c r="S220" s="147">
        <v>0</v>
      </c>
      <c r="T220" s="148">
        <f>S220*H220</f>
        <v>0</v>
      </c>
      <c r="AR220" s="149" t="s">
        <v>287</v>
      </c>
      <c r="AT220" s="149" t="s">
        <v>189</v>
      </c>
      <c r="AU220" s="149" t="s">
        <v>84</v>
      </c>
      <c r="AY220" s="17" t="s">
        <v>187</v>
      </c>
      <c r="BE220" s="150">
        <f>IF(N220="základní",J220,0)</f>
        <v>0</v>
      </c>
      <c r="BF220" s="150">
        <f>IF(N220="snížená",J220,0)</f>
        <v>0</v>
      </c>
      <c r="BG220" s="150">
        <f>IF(N220="zákl. přenesená",J220,0)</f>
        <v>0</v>
      </c>
      <c r="BH220" s="150">
        <f>IF(N220="sníž. přenesená",J220,0)</f>
        <v>0</v>
      </c>
      <c r="BI220" s="150">
        <f>IF(N220="nulová",J220,0)</f>
        <v>0</v>
      </c>
      <c r="BJ220" s="17" t="s">
        <v>80</v>
      </c>
      <c r="BK220" s="150">
        <f>ROUND(I220*H220,2)</f>
        <v>0</v>
      </c>
      <c r="BL220" s="17" t="s">
        <v>287</v>
      </c>
      <c r="BM220" s="149" t="s">
        <v>3506</v>
      </c>
    </row>
    <row r="221" spans="2:65" s="1" customFormat="1" ht="68.25">
      <c r="B221" s="32"/>
      <c r="D221" s="151" t="s">
        <v>195</v>
      </c>
      <c r="F221" s="152" t="s">
        <v>2878</v>
      </c>
      <c r="I221" s="153"/>
      <c r="L221" s="32"/>
      <c r="M221" s="154"/>
      <c r="T221" s="56"/>
      <c r="AT221" s="17" t="s">
        <v>195</v>
      </c>
      <c r="AU221" s="17" t="s">
        <v>84</v>
      </c>
    </row>
    <row r="222" spans="2:65" s="1" customFormat="1" ht="33" customHeight="1">
      <c r="B222" s="32"/>
      <c r="C222" s="137" t="s">
        <v>479</v>
      </c>
      <c r="D222" s="137" t="s">
        <v>189</v>
      </c>
      <c r="E222" s="138" t="s">
        <v>242</v>
      </c>
      <c r="F222" s="139" t="s">
        <v>2882</v>
      </c>
      <c r="G222" s="140" t="s">
        <v>406</v>
      </c>
      <c r="H222" s="141">
        <v>8</v>
      </c>
      <c r="I222" s="142"/>
      <c r="J222" s="143">
        <f>ROUND(I222*H222,2)</f>
        <v>0</v>
      </c>
      <c r="K222" s="144"/>
      <c r="L222" s="32"/>
      <c r="M222" s="145" t="s">
        <v>1</v>
      </c>
      <c r="N222" s="146" t="s">
        <v>38</v>
      </c>
      <c r="P222" s="147">
        <f>O222*H222</f>
        <v>0</v>
      </c>
      <c r="Q222" s="147">
        <v>1.2700000000000001E-3</v>
      </c>
      <c r="R222" s="147">
        <f>Q222*H222</f>
        <v>1.0160000000000001E-2</v>
      </c>
      <c r="S222" s="147">
        <v>0</v>
      </c>
      <c r="T222" s="148">
        <f>S222*H222</f>
        <v>0</v>
      </c>
      <c r="AR222" s="149" t="s">
        <v>287</v>
      </c>
      <c r="AT222" s="149" t="s">
        <v>189</v>
      </c>
      <c r="AU222" s="149" t="s">
        <v>84</v>
      </c>
      <c r="AY222" s="17" t="s">
        <v>187</v>
      </c>
      <c r="BE222" s="150">
        <f>IF(N222="základní",J222,0)</f>
        <v>0</v>
      </c>
      <c r="BF222" s="150">
        <f>IF(N222="snížená",J222,0)</f>
        <v>0</v>
      </c>
      <c r="BG222" s="150">
        <f>IF(N222="zákl. přenesená",J222,0)</f>
        <v>0</v>
      </c>
      <c r="BH222" s="150">
        <f>IF(N222="sníž. přenesená",J222,0)</f>
        <v>0</v>
      </c>
      <c r="BI222" s="150">
        <f>IF(N222="nulová",J222,0)</f>
        <v>0</v>
      </c>
      <c r="BJ222" s="17" t="s">
        <v>80</v>
      </c>
      <c r="BK222" s="150">
        <f>ROUND(I222*H222,2)</f>
        <v>0</v>
      </c>
      <c r="BL222" s="17" t="s">
        <v>287</v>
      </c>
      <c r="BM222" s="149" t="s">
        <v>3507</v>
      </c>
    </row>
    <row r="223" spans="2:65" s="1" customFormat="1" ht="39">
      <c r="B223" s="32"/>
      <c r="D223" s="151" t="s">
        <v>195</v>
      </c>
      <c r="F223" s="152" t="s">
        <v>2874</v>
      </c>
      <c r="I223" s="153"/>
      <c r="L223" s="32"/>
      <c r="M223" s="154"/>
      <c r="T223" s="56"/>
      <c r="AT223" s="17" t="s">
        <v>195</v>
      </c>
      <c r="AU223" s="17" t="s">
        <v>84</v>
      </c>
    </row>
    <row r="224" spans="2:65" s="1" customFormat="1" ht="44.25" customHeight="1">
      <c r="B224" s="32"/>
      <c r="C224" s="137" t="s">
        <v>494</v>
      </c>
      <c r="D224" s="137" t="s">
        <v>189</v>
      </c>
      <c r="E224" s="138" t="s">
        <v>2887</v>
      </c>
      <c r="F224" s="139" t="s">
        <v>2888</v>
      </c>
      <c r="G224" s="140" t="s">
        <v>217</v>
      </c>
      <c r="H224" s="141">
        <v>0.72099999999999997</v>
      </c>
      <c r="I224" s="142"/>
      <c r="J224" s="143">
        <f>ROUND(I224*H224,2)</f>
        <v>0</v>
      </c>
      <c r="K224" s="144"/>
      <c r="L224" s="32"/>
      <c r="M224" s="145" t="s">
        <v>1</v>
      </c>
      <c r="N224" s="146" t="s">
        <v>38</v>
      </c>
      <c r="P224" s="147">
        <f>O224*H224</f>
        <v>0</v>
      </c>
      <c r="Q224" s="147">
        <v>0</v>
      </c>
      <c r="R224" s="147">
        <f>Q224*H224</f>
        <v>0</v>
      </c>
      <c r="S224" s="147">
        <v>0</v>
      </c>
      <c r="T224" s="148">
        <f>S224*H224</f>
        <v>0</v>
      </c>
      <c r="AR224" s="149" t="s">
        <v>287</v>
      </c>
      <c r="AT224" s="149" t="s">
        <v>189</v>
      </c>
      <c r="AU224" s="149" t="s">
        <v>84</v>
      </c>
      <c r="AY224" s="17" t="s">
        <v>187</v>
      </c>
      <c r="BE224" s="150">
        <f>IF(N224="základní",J224,0)</f>
        <v>0</v>
      </c>
      <c r="BF224" s="150">
        <f>IF(N224="snížená",J224,0)</f>
        <v>0</v>
      </c>
      <c r="BG224" s="150">
        <f>IF(N224="zákl. přenesená",J224,0)</f>
        <v>0</v>
      </c>
      <c r="BH224" s="150">
        <f>IF(N224="sníž. přenesená",J224,0)</f>
        <v>0</v>
      </c>
      <c r="BI224" s="150">
        <f>IF(N224="nulová",J224,0)</f>
        <v>0</v>
      </c>
      <c r="BJ224" s="17" t="s">
        <v>80</v>
      </c>
      <c r="BK224" s="150">
        <f>ROUND(I224*H224,2)</f>
        <v>0</v>
      </c>
      <c r="BL224" s="17" t="s">
        <v>287</v>
      </c>
      <c r="BM224" s="149" t="s">
        <v>3508</v>
      </c>
    </row>
    <row r="225" spans="2:65" s="1" customFormat="1" ht="107.25">
      <c r="B225" s="32"/>
      <c r="D225" s="151" t="s">
        <v>195</v>
      </c>
      <c r="F225" s="152" t="s">
        <v>2890</v>
      </c>
      <c r="I225" s="153"/>
      <c r="L225" s="32"/>
      <c r="M225" s="154"/>
      <c r="T225" s="56"/>
      <c r="AT225" s="17" t="s">
        <v>195</v>
      </c>
      <c r="AU225" s="17" t="s">
        <v>84</v>
      </c>
    </row>
    <row r="226" spans="2:65" s="11" customFormat="1" ht="22.9" customHeight="1">
      <c r="B226" s="125"/>
      <c r="D226" s="126" t="s">
        <v>72</v>
      </c>
      <c r="E226" s="135" t="s">
        <v>2891</v>
      </c>
      <c r="F226" s="135" t="s">
        <v>2892</v>
      </c>
      <c r="I226" s="128"/>
      <c r="J226" s="136">
        <f>BK226</f>
        <v>0</v>
      </c>
      <c r="L226" s="125"/>
      <c r="M226" s="130"/>
      <c r="P226" s="131">
        <f>SUM(P227:P245)</f>
        <v>0</v>
      </c>
      <c r="R226" s="131">
        <f>SUM(R227:R245)</f>
        <v>9.3879999999999991E-2</v>
      </c>
      <c r="T226" s="132">
        <f>SUM(T227:T245)</f>
        <v>0</v>
      </c>
      <c r="AR226" s="126" t="s">
        <v>84</v>
      </c>
      <c r="AT226" s="133" t="s">
        <v>72</v>
      </c>
      <c r="AU226" s="133" t="s">
        <v>80</v>
      </c>
      <c r="AY226" s="126" t="s">
        <v>187</v>
      </c>
      <c r="BK226" s="134">
        <f>SUM(BK227:BK245)</f>
        <v>0</v>
      </c>
    </row>
    <row r="227" spans="2:65" s="1" customFormat="1" ht="33" customHeight="1">
      <c r="B227" s="32"/>
      <c r="C227" s="137" t="s">
        <v>501</v>
      </c>
      <c r="D227" s="137" t="s">
        <v>189</v>
      </c>
      <c r="E227" s="138" t="s">
        <v>2893</v>
      </c>
      <c r="F227" s="139" t="s">
        <v>2894</v>
      </c>
      <c r="G227" s="140" t="s">
        <v>397</v>
      </c>
      <c r="H227" s="141">
        <v>2</v>
      </c>
      <c r="I227" s="142"/>
      <c r="J227" s="143">
        <f>ROUND(I227*H227,2)</f>
        <v>0</v>
      </c>
      <c r="K227" s="144"/>
      <c r="L227" s="32"/>
      <c r="M227" s="145" t="s">
        <v>1</v>
      </c>
      <c r="N227" s="146" t="s">
        <v>38</v>
      </c>
      <c r="P227" s="147">
        <f>O227*H227</f>
        <v>0</v>
      </c>
      <c r="Q227" s="147">
        <v>2.7000000000000001E-3</v>
      </c>
      <c r="R227" s="147">
        <f>Q227*H227</f>
        <v>5.4000000000000003E-3</v>
      </c>
      <c r="S227" s="147">
        <v>0</v>
      </c>
      <c r="T227" s="148">
        <f>S227*H227</f>
        <v>0</v>
      </c>
      <c r="AR227" s="149" t="s">
        <v>287</v>
      </c>
      <c r="AT227" s="149" t="s">
        <v>189</v>
      </c>
      <c r="AU227" s="149" t="s">
        <v>84</v>
      </c>
      <c r="AY227" s="17" t="s">
        <v>187</v>
      </c>
      <c r="BE227" s="150">
        <f>IF(N227="základní",J227,0)</f>
        <v>0</v>
      </c>
      <c r="BF227" s="150">
        <f>IF(N227="snížená",J227,0)</f>
        <v>0</v>
      </c>
      <c r="BG227" s="150">
        <f>IF(N227="zákl. přenesená",J227,0)</f>
        <v>0</v>
      </c>
      <c r="BH227" s="150">
        <f>IF(N227="sníž. přenesená",J227,0)</f>
        <v>0</v>
      </c>
      <c r="BI227" s="150">
        <f>IF(N227="nulová",J227,0)</f>
        <v>0</v>
      </c>
      <c r="BJ227" s="17" t="s">
        <v>80</v>
      </c>
      <c r="BK227" s="150">
        <f>ROUND(I227*H227,2)</f>
        <v>0</v>
      </c>
      <c r="BL227" s="17" t="s">
        <v>287</v>
      </c>
      <c r="BM227" s="149" t="s">
        <v>3509</v>
      </c>
    </row>
    <row r="228" spans="2:65" s="1" customFormat="1" ht="33" customHeight="1">
      <c r="B228" s="32"/>
      <c r="C228" s="137" t="s">
        <v>506</v>
      </c>
      <c r="D228" s="137" t="s">
        <v>189</v>
      </c>
      <c r="E228" s="138" t="s">
        <v>2896</v>
      </c>
      <c r="F228" s="139" t="s">
        <v>2897</v>
      </c>
      <c r="G228" s="140" t="s">
        <v>397</v>
      </c>
      <c r="H228" s="141">
        <v>16</v>
      </c>
      <c r="I228" s="142"/>
      <c r="J228" s="143">
        <f>ROUND(I228*H228,2)</f>
        <v>0</v>
      </c>
      <c r="K228" s="144"/>
      <c r="L228" s="32"/>
      <c r="M228" s="145" t="s">
        <v>1</v>
      </c>
      <c r="N228" s="146" t="s">
        <v>38</v>
      </c>
      <c r="P228" s="147">
        <f>O228*H228</f>
        <v>0</v>
      </c>
      <c r="Q228" s="147">
        <v>3.48E-3</v>
      </c>
      <c r="R228" s="147">
        <f>Q228*H228</f>
        <v>5.568E-2</v>
      </c>
      <c r="S228" s="147">
        <v>0</v>
      </c>
      <c r="T228" s="148">
        <f>S228*H228</f>
        <v>0</v>
      </c>
      <c r="AR228" s="149" t="s">
        <v>287</v>
      </c>
      <c r="AT228" s="149" t="s">
        <v>189</v>
      </c>
      <c r="AU228" s="149" t="s">
        <v>84</v>
      </c>
      <c r="AY228" s="17" t="s">
        <v>187</v>
      </c>
      <c r="BE228" s="150">
        <f>IF(N228="základní",J228,0)</f>
        <v>0</v>
      </c>
      <c r="BF228" s="150">
        <f>IF(N228="snížená",J228,0)</f>
        <v>0</v>
      </c>
      <c r="BG228" s="150">
        <f>IF(N228="zákl. přenesená",J228,0)</f>
        <v>0</v>
      </c>
      <c r="BH228" s="150">
        <f>IF(N228="sníž. přenesená",J228,0)</f>
        <v>0</v>
      </c>
      <c r="BI228" s="150">
        <f>IF(N228="nulová",J228,0)</f>
        <v>0</v>
      </c>
      <c r="BJ228" s="17" t="s">
        <v>80</v>
      </c>
      <c r="BK228" s="150">
        <f>ROUND(I228*H228,2)</f>
        <v>0</v>
      </c>
      <c r="BL228" s="17" t="s">
        <v>287</v>
      </c>
      <c r="BM228" s="149" t="s">
        <v>3510</v>
      </c>
    </row>
    <row r="229" spans="2:65" s="1" customFormat="1" ht="21.75" customHeight="1">
      <c r="B229" s="32"/>
      <c r="C229" s="137" t="s">
        <v>478</v>
      </c>
      <c r="D229" s="137" t="s">
        <v>189</v>
      </c>
      <c r="E229" s="138" t="s">
        <v>2899</v>
      </c>
      <c r="F229" s="139" t="s">
        <v>2900</v>
      </c>
      <c r="G229" s="140" t="s">
        <v>397</v>
      </c>
      <c r="H229" s="141">
        <v>2</v>
      </c>
      <c r="I229" s="142"/>
      <c r="J229" s="143">
        <f>ROUND(I229*H229,2)</f>
        <v>0</v>
      </c>
      <c r="K229" s="144"/>
      <c r="L229" s="32"/>
      <c r="M229" s="145" t="s">
        <v>1</v>
      </c>
      <c r="N229" s="146" t="s">
        <v>38</v>
      </c>
      <c r="P229" s="147">
        <f>O229*H229</f>
        <v>0</v>
      </c>
      <c r="Q229" s="147">
        <v>4.6800000000000001E-3</v>
      </c>
      <c r="R229" s="147">
        <f>Q229*H229</f>
        <v>9.3600000000000003E-3</v>
      </c>
      <c r="S229" s="147">
        <v>0</v>
      </c>
      <c r="T229" s="148">
        <f>S229*H229</f>
        <v>0</v>
      </c>
      <c r="AR229" s="149" t="s">
        <v>287</v>
      </c>
      <c r="AT229" s="149" t="s">
        <v>189</v>
      </c>
      <c r="AU229" s="149" t="s">
        <v>84</v>
      </c>
      <c r="AY229" s="17" t="s">
        <v>187</v>
      </c>
      <c r="BE229" s="150">
        <f>IF(N229="základní",J229,0)</f>
        <v>0</v>
      </c>
      <c r="BF229" s="150">
        <f>IF(N229="snížená",J229,0)</f>
        <v>0</v>
      </c>
      <c r="BG229" s="150">
        <f>IF(N229="zákl. přenesená",J229,0)</f>
        <v>0</v>
      </c>
      <c r="BH229" s="150">
        <f>IF(N229="sníž. přenesená",J229,0)</f>
        <v>0</v>
      </c>
      <c r="BI229" s="150">
        <f>IF(N229="nulová",J229,0)</f>
        <v>0</v>
      </c>
      <c r="BJ229" s="17" t="s">
        <v>80</v>
      </c>
      <c r="BK229" s="150">
        <f>ROUND(I229*H229,2)</f>
        <v>0</v>
      </c>
      <c r="BL229" s="17" t="s">
        <v>287</v>
      </c>
      <c r="BM229" s="149" t="s">
        <v>3511</v>
      </c>
    </row>
    <row r="230" spans="2:65" s="1" customFormat="1" ht="24.2" customHeight="1">
      <c r="B230" s="32"/>
      <c r="C230" s="137" t="s">
        <v>515</v>
      </c>
      <c r="D230" s="137" t="s">
        <v>189</v>
      </c>
      <c r="E230" s="138" t="s">
        <v>2902</v>
      </c>
      <c r="F230" s="139" t="s">
        <v>2903</v>
      </c>
      <c r="G230" s="140" t="s">
        <v>2514</v>
      </c>
      <c r="H230" s="141">
        <v>1</v>
      </c>
      <c r="I230" s="142"/>
      <c r="J230" s="143">
        <f>ROUND(I230*H230,2)</f>
        <v>0</v>
      </c>
      <c r="K230" s="144"/>
      <c r="L230" s="32"/>
      <c r="M230" s="145" t="s">
        <v>1</v>
      </c>
      <c r="N230" s="146" t="s">
        <v>38</v>
      </c>
      <c r="P230" s="147">
        <f>O230*H230</f>
        <v>0</v>
      </c>
      <c r="Q230" s="147">
        <v>3.3800000000000002E-3</v>
      </c>
      <c r="R230" s="147">
        <f>Q230*H230</f>
        <v>3.3800000000000002E-3</v>
      </c>
      <c r="S230" s="147">
        <v>0</v>
      </c>
      <c r="T230" s="148">
        <f>S230*H230</f>
        <v>0</v>
      </c>
      <c r="AR230" s="149" t="s">
        <v>287</v>
      </c>
      <c r="AT230" s="149" t="s">
        <v>189</v>
      </c>
      <c r="AU230" s="149" t="s">
        <v>84</v>
      </c>
      <c r="AY230" s="17" t="s">
        <v>187</v>
      </c>
      <c r="BE230" s="150">
        <f>IF(N230="základní",J230,0)</f>
        <v>0</v>
      </c>
      <c r="BF230" s="150">
        <f>IF(N230="snížená",J230,0)</f>
        <v>0</v>
      </c>
      <c r="BG230" s="150">
        <f>IF(N230="zákl. přenesená",J230,0)</f>
        <v>0</v>
      </c>
      <c r="BH230" s="150">
        <f>IF(N230="sníž. přenesená",J230,0)</f>
        <v>0</v>
      </c>
      <c r="BI230" s="150">
        <f>IF(N230="nulová",J230,0)</f>
        <v>0</v>
      </c>
      <c r="BJ230" s="17" t="s">
        <v>80</v>
      </c>
      <c r="BK230" s="150">
        <f>ROUND(I230*H230,2)</f>
        <v>0</v>
      </c>
      <c r="BL230" s="17" t="s">
        <v>287</v>
      </c>
      <c r="BM230" s="149" t="s">
        <v>3512</v>
      </c>
    </row>
    <row r="231" spans="2:65" s="1" customFormat="1" ht="29.25">
      <c r="B231" s="32"/>
      <c r="D231" s="151" t="s">
        <v>195</v>
      </c>
      <c r="F231" s="152" t="s">
        <v>2905</v>
      </c>
      <c r="I231" s="153"/>
      <c r="L231" s="32"/>
      <c r="M231" s="154"/>
      <c r="T231" s="56"/>
      <c r="AT231" s="17" t="s">
        <v>195</v>
      </c>
      <c r="AU231" s="17" t="s">
        <v>84</v>
      </c>
    </row>
    <row r="232" spans="2:65" s="1" customFormat="1" ht="16.5" customHeight="1">
      <c r="B232" s="32"/>
      <c r="C232" s="137" t="s">
        <v>519</v>
      </c>
      <c r="D232" s="137" t="s">
        <v>189</v>
      </c>
      <c r="E232" s="138" t="s">
        <v>2906</v>
      </c>
      <c r="F232" s="139" t="s">
        <v>2907</v>
      </c>
      <c r="G232" s="140" t="s">
        <v>2514</v>
      </c>
      <c r="H232" s="141">
        <v>1</v>
      </c>
      <c r="I232" s="142"/>
      <c r="J232" s="143">
        <f>ROUND(I232*H232,2)</f>
        <v>0</v>
      </c>
      <c r="K232" s="144"/>
      <c r="L232" s="32"/>
      <c r="M232" s="145" t="s">
        <v>1</v>
      </c>
      <c r="N232" s="146" t="s">
        <v>38</v>
      </c>
      <c r="P232" s="147">
        <f>O232*H232</f>
        <v>0</v>
      </c>
      <c r="Q232" s="147">
        <v>2.2000000000000001E-4</v>
      </c>
      <c r="R232" s="147">
        <f>Q232*H232</f>
        <v>2.2000000000000001E-4</v>
      </c>
      <c r="S232" s="147">
        <v>0</v>
      </c>
      <c r="T232" s="148">
        <f>S232*H232</f>
        <v>0</v>
      </c>
      <c r="AR232" s="149" t="s">
        <v>287</v>
      </c>
      <c r="AT232" s="149" t="s">
        <v>189</v>
      </c>
      <c r="AU232" s="149" t="s">
        <v>84</v>
      </c>
      <c r="AY232" s="17" t="s">
        <v>187</v>
      </c>
      <c r="BE232" s="150">
        <f>IF(N232="základní",J232,0)</f>
        <v>0</v>
      </c>
      <c r="BF232" s="150">
        <f>IF(N232="snížená",J232,0)</f>
        <v>0</v>
      </c>
      <c r="BG232" s="150">
        <f>IF(N232="zákl. přenesená",J232,0)</f>
        <v>0</v>
      </c>
      <c r="BH232" s="150">
        <f>IF(N232="sníž. přenesená",J232,0)</f>
        <v>0</v>
      </c>
      <c r="BI232" s="150">
        <f>IF(N232="nulová",J232,0)</f>
        <v>0</v>
      </c>
      <c r="BJ232" s="17" t="s">
        <v>80</v>
      </c>
      <c r="BK232" s="150">
        <f>ROUND(I232*H232,2)</f>
        <v>0</v>
      </c>
      <c r="BL232" s="17" t="s">
        <v>287</v>
      </c>
      <c r="BM232" s="149" t="s">
        <v>3513</v>
      </c>
    </row>
    <row r="233" spans="2:65" s="1" customFormat="1" ht="29.25">
      <c r="B233" s="32"/>
      <c r="D233" s="151" t="s">
        <v>195</v>
      </c>
      <c r="F233" s="152" t="s">
        <v>2905</v>
      </c>
      <c r="I233" s="153"/>
      <c r="L233" s="32"/>
      <c r="M233" s="154"/>
      <c r="T233" s="56"/>
      <c r="AT233" s="17" t="s">
        <v>195</v>
      </c>
      <c r="AU233" s="17" t="s">
        <v>84</v>
      </c>
    </row>
    <row r="234" spans="2:65" s="1" customFormat="1" ht="37.9" customHeight="1">
      <c r="B234" s="32"/>
      <c r="C234" s="137" t="s">
        <v>524</v>
      </c>
      <c r="D234" s="137" t="s">
        <v>189</v>
      </c>
      <c r="E234" s="138" t="s">
        <v>2909</v>
      </c>
      <c r="F234" s="139" t="s">
        <v>2910</v>
      </c>
      <c r="G234" s="140" t="s">
        <v>2514</v>
      </c>
      <c r="H234" s="141">
        <v>2</v>
      </c>
      <c r="I234" s="142"/>
      <c r="J234" s="143">
        <f>ROUND(I234*H234,2)</f>
        <v>0</v>
      </c>
      <c r="K234" s="144"/>
      <c r="L234" s="32"/>
      <c r="M234" s="145" t="s">
        <v>1</v>
      </c>
      <c r="N234" s="146" t="s">
        <v>38</v>
      </c>
      <c r="P234" s="147">
        <f>O234*H234</f>
        <v>0</v>
      </c>
      <c r="Q234" s="147">
        <v>6.79E-3</v>
      </c>
      <c r="R234" s="147">
        <f>Q234*H234</f>
        <v>1.358E-2</v>
      </c>
      <c r="S234" s="147">
        <v>0</v>
      </c>
      <c r="T234" s="148">
        <f>S234*H234</f>
        <v>0</v>
      </c>
      <c r="AR234" s="149" t="s">
        <v>287</v>
      </c>
      <c r="AT234" s="149" t="s">
        <v>189</v>
      </c>
      <c r="AU234" s="149" t="s">
        <v>84</v>
      </c>
      <c r="AY234" s="17" t="s">
        <v>187</v>
      </c>
      <c r="BE234" s="150">
        <f>IF(N234="základní",J234,0)</f>
        <v>0</v>
      </c>
      <c r="BF234" s="150">
        <f>IF(N234="snížená",J234,0)</f>
        <v>0</v>
      </c>
      <c r="BG234" s="150">
        <f>IF(N234="zákl. přenesená",J234,0)</f>
        <v>0</v>
      </c>
      <c r="BH234" s="150">
        <f>IF(N234="sníž. přenesená",J234,0)</f>
        <v>0</v>
      </c>
      <c r="BI234" s="150">
        <f>IF(N234="nulová",J234,0)</f>
        <v>0</v>
      </c>
      <c r="BJ234" s="17" t="s">
        <v>80</v>
      </c>
      <c r="BK234" s="150">
        <f>ROUND(I234*H234,2)</f>
        <v>0</v>
      </c>
      <c r="BL234" s="17" t="s">
        <v>287</v>
      </c>
      <c r="BM234" s="149" t="s">
        <v>3514</v>
      </c>
    </row>
    <row r="235" spans="2:65" s="1" customFormat="1" ht="87.75">
      <c r="B235" s="32"/>
      <c r="D235" s="151" t="s">
        <v>195</v>
      </c>
      <c r="F235" s="152" t="s">
        <v>2912</v>
      </c>
      <c r="I235" s="153"/>
      <c r="L235" s="32"/>
      <c r="M235" s="154"/>
      <c r="T235" s="56"/>
      <c r="AT235" s="17" t="s">
        <v>195</v>
      </c>
      <c r="AU235" s="17" t="s">
        <v>84</v>
      </c>
    </row>
    <row r="236" spans="2:65" s="1" customFormat="1" ht="37.9" customHeight="1">
      <c r="B236" s="32"/>
      <c r="C236" s="137" t="s">
        <v>529</v>
      </c>
      <c r="D236" s="137" t="s">
        <v>189</v>
      </c>
      <c r="E236" s="138" t="s">
        <v>2913</v>
      </c>
      <c r="F236" s="139" t="s">
        <v>2914</v>
      </c>
      <c r="G236" s="140" t="s">
        <v>406</v>
      </c>
      <c r="H236" s="141">
        <v>2</v>
      </c>
      <c r="I236" s="142"/>
      <c r="J236" s="143">
        <f>ROUND(I236*H236,2)</f>
        <v>0</v>
      </c>
      <c r="K236" s="144"/>
      <c r="L236" s="32"/>
      <c r="M236" s="145" t="s">
        <v>1</v>
      </c>
      <c r="N236" s="146" t="s">
        <v>38</v>
      </c>
      <c r="P236" s="147">
        <f>O236*H236</f>
        <v>0</v>
      </c>
      <c r="Q236" s="147">
        <v>0</v>
      </c>
      <c r="R236" s="147">
        <f>Q236*H236</f>
        <v>0</v>
      </c>
      <c r="S236" s="147">
        <v>0</v>
      </c>
      <c r="T236" s="148">
        <f>S236*H236</f>
        <v>0</v>
      </c>
      <c r="AR236" s="149" t="s">
        <v>287</v>
      </c>
      <c r="AT236" s="149" t="s">
        <v>189</v>
      </c>
      <c r="AU236" s="149" t="s">
        <v>84</v>
      </c>
      <c r="AY236" s="17" t="s">
        <v>187</v>
      </c>
      <c r="BE236" s="150">
        <f>IF(N236="základní",J236,0)</f>
        <v>0</v>
      </c>
      <c r="BF236" s="150">
        <f>IF(N236="snížená",J236,0)</f>
        <v>0</v>
      </c>
      <c r="BG236" s="150">
        <f>IF(N236="zákl. přenesená",J236,0)</f>
        <v>0</v>
      </c>
      <c r="BH236" s="150">
        <f>IF(N236="sníž. přenesená",J236,0)</f>
        <v>0</v>
      </c>
      <c r="BI236" s="150">
        <f>IF(N236="nulová",J236,0)</f>
        <v>0</v>
      </c>
      <c r="BJ236" s="17" t="s">
        <v>80</v>
      </c>
      <c r="BK236" s="150">
        <f>ROUND(I236*H236,2)</f>
        <v>0</v>
      </c>
      <c r="BL236" s="17" t="s">
        <v>287</v>
      </c>
      <c r="BM236" s="149" t="s">
        <v>3515</v>
      </c>
    </row>
    <row r="237" spans="2:65" s="1" customFormat="1" ht="87.75">
      <c r="B237" s="32"/>
      <c r="D237" s="151" t="s">
        <v>195</v>
      </c>
      <c r="F237" s="152" t="s">
        <v>2912</v>
      </c>
      <c r="I237" s="153"/>
      <c r="L237" s="32"/>
      <c r="M237" s="154"/>
      <c r="T237" s="56"/>
      <c r="AT237" s="17" t="s">
        <v>195</v>
      </c>
      <c r="AU237" s="17" t="s">
        <v>84</v>
      </c>
    </row>
    <row r="238" spans="2:65" s="1" customFormat="1" ht="33" customHeight="1">
      <c r="B238" s="32"/>
      <c r="C238" s="137" t="s">
        <v>534</v>
      </c>
      <c r="D238" s="137" t="s">
        <v>189</v>
      </c>
      <c r="E238" s="138" t="s">
        <v>2916</v>
      </c>
      <c r="F238" s="139" t="s">
        <v>2917</v>
      </c>
      <c r="G238" s="140" t="s">
        <v>406</v>
      </c>
      <c r="H238" s="141">
        <v>2</v>
      </c>
      <c r="I238" s="142"/>
      <c r="J238" s="143">
        <f>ROUND(I238*H238,2)</f>
        <v>0</v>
      </c>
      <c r="K238" s="144"/>
      <c r="L238" s="32"/>
      <c r="M238" s="145" t="s">
        <v>1</v>
      </c>
      <c r="N238" s="146" t="s">
        <v>38</v>
      </c>
      <c r="P238" s="147">
        <f>O238*H238</f>
        <v>0</v>
      </c>
      <c r="Q238" s="147">
        <v>6.0999999999999997E-4</v>
      </c>
      <c r="R238" s="147">
        <f>Q238*H238</f>
        <v>1.2199999999999999E-3</v>
      </c>
      <c r="S238" s="147">
        <v>0</v>
      </c>
      <c r="T238" s="148">
        <f>S238*H238</f>
        <v>0</v>
      </c>
      <c r="AR238" s="149" t="s">
        <v>287</v>
      </c>
      <c r="AT238" s="149" t="s">
        <v>189</v>
      </c>
      <c r="AU238" s="149" t="s">
        <v>84</v>
      </c>
      <c r="AY238" s="17" t="s">
        <v>187</v>
      </c>
      <c r="BE238" s="150">
        <f>IF(N238="základní",J238,0)</f>
        <v>0</v>
      </c>
      <c r="BF238" s="150">
        <f>IF(N238="snížená",J238,0)</f>
        <v>0</v>
      </c>
      <c r="BG238" s="150">
        <f>IF(N238="zákl. přenesená",J238,0)</f>
        <v>0</v>
      </c>
      <c r="BH238" s="150">
        <f>IF(N238="sníž. přenesená",J238,0)</f>
        <v>0</v>
      </c>
      <c r="BI238" s="150">
        <f>IF(N238="nulová",J238,0)</f>
        <v>0</v>
      </c>
      <c r="BJ238" s="17" t="s">
        <v>80</v>
      </c>
      <c r="BK238" s="150">
        <f>ROUND(I238*H238,2)</f>
        <v>0</v>
      </c>
      <c r="BL238" s="17" t="s">
        <v>287</v>
      </c>
      <c r="BM238" s="149" t="s">
        <v>3516</v>
      </c>
    </row>
    <row r="239" spans="2:65" s="1" customFormat="1" ht="39">
      <c r="B239" s="32"/>
      <c r="D239" s="151" t="s">
        <v>195</v>
      </c>
      <c r="F239" s="152" t="s">
        <v>2919</v>
      </c>
      <c r="I239" s="153"/>
      <c r="L239" s="32"/>
      <c r="M239" s="154"/>
      <c r="T239" s="56"/>
      <c r="AT239" s="17" t="s">
        <v>195</v>
      </c>
      <c r="AU239" s="17" t="s">
        <v>84</v>
      </c>
    </row>
    <row r="240" spans="2:65" s="1" customFormat="1" ht="33" customHeight="1">
      <c r="B240" s="32"/>
      <c r="C240" s="137" t="s">
        <v>539</v>
      </c>
      <c r="D240" s="137" t="s">
        <v>189</v>
      </c>
      <c r="E240" s="138" t="s">
        <v>2920</v>
      </c>
      <c r="F240" s="139" t="s">
        <v>2921</v>
      </c>
      <c r="G240" s="140" t="s">
        <v>406</v>
      </c>
      <c r="H240" s="141">
        <v>2</v>
      </c>
      <c r="I240" s="142"/>
      <c r="J240" s="143">
        <f>ROUND(I240*H240,2)</f>
        <v>0</v>
      </c>
      <c r="K240" s="144"/>
      <c r="L240" s="32"/>
      <c r="M240" s="145" t="s">
        <v>1</v>
      </c>
      <c r="N240" s="146" t="s">
        <v>38</v>
      </c>
      <c r="P240" s="147">
        <f>O240*H240</f>
        <v>0</v>
      </c>
      <c r="Q240" s="147">
        <v>8.8000000000000003E-4</v>
      </c>
      <c r="R240" s="147">
        <f>Q240*H240</f>
        <v>1.7600000000000001E-3</v>
      </c>
      <c r="S240" s="147">
        <v>0</v>
      </c>
      <c r="T240" s="148">
        <f>S240*H240</f>
        <v>0</v>
      </c>
      <c r="AR240" s="149" t="s">
        <v>287</v>
      </c>
      <c r="AT240" s="149" t="s">
        <v>189</v>
      </c>
      <c r="AU240" s="149" t="s">
        <v>84</v>
      </c>
      <c r="AY240" s="17" t="s">
        <v>187</v>
      </c>
      <c r="BE240" s="150">
        <f>IF(N240="základní",J240,0)</f>
        <v>0</v>
      </c>
      <c r="BF240" s="150">
        <f>IF(N240="snížená",J240,0)</f>
        <v>0</v>
      </c>
      <c r="BG240" s="150">
        <f>IF(N240="zákl. přenesená",J240,0)</f>
        <v>0</v>
      </c>
      <c r="BH240" s="150">
        <f>IF(N240="sníž. přenesená",J240,0)</f>
        <v>0</v>
      </c>
      <c r="BI240" s="150">
        <f>IF(N240="nulová",J240,0)</f>
        <v>0</v>
      </c>
      <c r="BJ240" s="17" t="s">
        <v>80</v>
      </c>
      <c r="BK240" s="150">
        <f>ROUND(I240*H240,2)</f>
        <v>0</v>
      </c>
      <c r="BL240" s="17" t="s">
        <v>287</v>
      </c>
      <c r="BM240" s="149" t="s">
        <v>3517</v>
      </c>
    </row>
    <row r="241" spans="2:65" s="1" customFormat="1" ht="39">
      <c r="B241" s="32"/>
      <c r="D241" s="151" t="s">
        <v>195</v>
      </c>
      <c r="F241" s="152" t="s">
        <v>2919</v>
      </c>
      <c r="I241" s="153"/>
      <c r="L241" s="32"/>
      <c r="M241" s="154"/>
      <c r="T241" s="56"/>
      <c r="AT241" s="17" t="s">
        <v>195</v>
      </c>
      <c r="AU241" s="17" t="s">
        <v>84</v>
      </c>
    </row>
    <row r="242" spans="2:65" s="1" customFormat="1" ht="37.9" customHeight="1">
      <c r="B242" s="32"/>
      <c r="C242" s="137" t="s">
        <v>543</v>
      </c>
      <c r="D242" s="137" t="s">
        <v>189</v>
      </c>
      <c r="E242" s="138" t="s">
        <v>2923</v>
      </c>
      <c r="F242" s="139" t="s">
        <v>2924</v>
      </c>
      <c r="G242" s="140" t="s">
        <v>2514</v>
      </c>
      <c r="H242" s="141">
        <v>1</v>
      </c>
      <c r="I242" s="142"/>
      <c r="J242" s="143">
        <f>ROUND(I242*H242,2)</f>
        <v>0</v>
      </c>
      <c r="K242" s="144"/>
      <c r="L242" s="32"/>
      <c r="M242" s="145" t="s">
        <v>1</v>
      </c>
      <c r="N242" s="146" t="s">
        <v>38</v>
      </c>
      <c r="P242" s="147">
        <f>O242*H242</f>
        <v>0</v>
      </c>
      <c r="Q242" s="147">
        <v>3.2799999999999999E-3</v>
      </c>
      <c r="R242" s="147">
        <f>Q242*H242</f>
        <v>3.2799999999999999E-3</v>
      </c>
      <c r="S242" s="147">
        <v>0</v>
      </c>
      <c r="T242" s="148">
        <f>S242*H242</f>
        <v>0</v>
      </c>
      <c r="AR242" s="149" t="s">
        <v>287</v>
      </c>
      <c r="AT242" s="149" t="s">
        <v>189</v>
      </c>
      <c r="AU242" s="149" t="s">
        <v>84</v>
      </c>
      <c r="AY242" s="17" t="s">
        <v>187</v>
      </c>
      <c r="BE242" s="150">
        <f>IF(N242="základní",J242,0)</f>
        <v>0</v>
      </c>
      <c r="BF242" s="150">
        <f>IF(N242="snížená",J242,0)</f>
        <v>0</v>
      </c>
      <c r="BG242" s="150">
        <f>IF(N242="zákl. přenesená",J242,0)</f>
        <v>0</v>
      </c>
      <c r="BH242" s="150">
        <f>IF(N242="sníž. přenesená",J242,0)</f>
        <v>0</v>
      </c>
      <c r="BI242" s="150">
        <f>IF(N242="nulová",J242,0)</f>
        <v>0</v>
      </c>
      <c r="BJ242" s="17" t="s">
        <v>80</v>
      </c>
      <c r="BK242" s="150">
        <f>ROUND(I242*H242,2)</f>
        <v>0</v>
      </c>
      <c r="BL242" s="17" t="s">
        <v>287</v>
      </c>
      <c r="BM242" s="149" t="s">
        <v>3518</v>
      </c>
    </row>
    <row r="243" spans="2:65" s="1" customFormat="1" ht="39">
      <c r="B243" s="32"/>
      <c r="D243" s="151" t="s">
        <v>195</v>
      </c>
      <c r="F243" s="152" t="s">
        <v>2919</v>
      </c>
      <c r="I243" s="153"/>
      <c r="L243" s="32"/>
      <c r="M243" s="154"/>
      <c r="T243" s="56"/>
      <c r="AT243" s="17" t="s">
        <v>195</v>
      </c>
      <c r="AU243" s="17" t="s">
        <v>84</v>
      </c>
    </row>
    <row r="244" spans="2:65" s="1" customFormat="1" ht="44.25" customHeight="1">
      <c r="B244" s="32"/>
      <c r="C244" s="137" t="s">
        <v>548</v>
      </c>
      <c r="D244" s="137" t="s">
        <v>189</v>
      </c>
      <c r="E244" s="138" t="s">
        <v>2926</v>
      </c>
      <c r="F244" s="139" t="s">
        <v>2927</v>
      </c>
      <c r="G244" s="140" t="s">
        <v>217</v>
      </c>
      <c r="H244" s="141">
        <v>9.4E-2</v>
      </c>
      <c r="I244" s="142"/>
      <c r="J244" s="143">
        <f>ROUND(I244*H244,2)</f>
        <v>0</v>
      </c>
      <c r="K244" s="144"/>
      <c r="L244" s="32"/>
      <c r="M244" s="145" t="s">
        <v>1</v>
      </c>
      <c r="N244" s="146" t="s">
        <v>38</v>
      </c>
      <c r="P244" s="147">
        <f>O244*H244</f>
        <v>0</v>
      </c>
      <c r="Q244" s="147">
        <v>0</v>
      </c>
      <c r="R244" s="147">
        <f>Q244*H244</f>
        <v>0</v>
      </c>
      <c r="S244" s="147">
        <v>0</v>
      </c>
      <c r="T244" s="148">
        <f>S244*H244</f>
        <v>0</v>
      </c>
      <c r="AR244" s="149" t="s">
        <v>287</v>
      </c>
      <c r="AT244" s="149" t="s">
        <v>189</v>
      </c>
      <c r="AU244" s="149" t="s">
        <v>84</v>
      </c>
      <c r="AY244" s="17" t="s">
        <v>187</v>
      </c>
      <c r="BE244" s="150">
        <f>IF(N244="základní",J244,0)</f>
        <v>0</v>
      </c>
      <c r="BF244" s="150">
        <f>IF(N244="snížená",J244,0)</f>
        <v>0</v>
      </c>
      <c r="BG244" s="150">
        <f>IF(N244="zákl. přenesená",J244,0)</f>
        <v>0</v>
      </c>
      <c r="BH244" s="150">
        <f>IF(N244="sníž. přenesená",J244,0)</f>
        <v>0</v>
      </c>
      <c r="BI244" s="150">
        <f>IF(N244="nulová",J244,0)</f>
        <v>0</v>
      </c>
      <c r="BJ244" s="17" t="s">
        <v>80</v>
      </c>
      <c r="BK244" s="150">
        <f>ROUND(I244*H244,2)</f>
        <v>0</v>
      </c>
      <c r="BL244" s="17" t="s">
        <v>287</v>
      </c>
      <c r="BM244" s="149" t="s">
        <v>3519</v>
      </c>
    </row>
    <row r="245" spans="2:65" s="1" customFormat="1" ht="107.25">
      <c r="B245" s="32"/>
      <c r="D245" s="151" t="s">
        <v>195</v>
      </c>
      <c r="F245" s="152" t="s">
        <v>2929</v>
      </c>
      <c r="I245" s="153"/>
      <c r="L245" s="32"/>
      <c r="M245" s="154"/>
      <c r="T245" s="56"/>
      <c r="AT245" s="17" t="s">
        <v>195</v>
      </c>
      <c r="AU245" s="17" t="s">
        <v>84</v>
      </c>
    </row>
    <row r="246" spans="2:65" s="11" customFormat="1" ht="22.9" customHeight="1">
      <c r="B246" s="125"/>
      <c r="D246" s="126" t="s">
        <v>72</v>
      </c>
      <c r="E246" s="135" t="s">
        <v>2930</v>
      </c>
      <c r="F246" s="135" t="s">
        <v>2931</v>
      </c>
      <c r="I246" s="128"/>
      <c r="J246" s="136">
        <f>BK246</f>
        <v>0</v>
      </c>
      <c r="L246" s="125"/>
      <c r="M246" s="130"/>
      <c r="P246" s="131">
        <f>SUM(P247:P274)</f>
        <v>0</v>
      </c>
      <c r="R246" s="131">
        <f>SUM(R247:R274)</f>
        <v>0.61183999999999994</v>
      </c>
      <c r="T246" s="132">
        <f>SUM(T247:T274)</f>
        <v>0</v>
      </c>
      <c r="AR246" s="126" t="s">
        <v>84</v>
      </c>
      <c r="AT246" s="133" t="s">
        <v>72</v>
      </c>
      <c r="AU246" s="133" t="s">
        <v>80</v>
      </c>
      <c r="AY246" s="126" t="s">
        <v>187</v>
      </c>
      <c r="BK246" s="134">
        <f>SUM(BK247:BK274)</f>
        <v>0</v>
      </c>
    </row>
    <row r="247" spans="2:65" s="1" customFormat="1" ht="24.2" customHeight="1">
      <c r="B247" s="32"/>
      <c r="C247" s="137" t="s">
        <v>554</v>
      </c>
      <c r="D247" s="137" t="s">
        <v>189</v>
      </c>
      <c r="E247" s="138" t="s">
        <v>2932</v>
      </c>
      <c r="F247" s="139" t="s">
        <v>2933</v>
      </c>
      <c r="G247" s="140" t="s">
        <v>2514</v>
      </c>
      <c r="H247" s="141">
        <v>8</v>
      </c>
      <c r="I247" s="142"/>
      <c r="J247" s="143">
        <f>ROUND(I247*H247,2)</f>
        <v>0</v>
      </c>
      <c r="K247" s="144"/>
      <c r="L247" s="32"/>
      <c r="M247" s="145" t="s">
        <v>1</v>
      </c>
      <c r="N247" s="146" t="s">
        <v>38</v>
      </c>
      <c r="P247" s="147">
        <f>O247*H247</f>
        <v>0</v>
      </c>
      <c r="Q247" s="147">
        <v>2.3199999999999998E-2</v>
      </c>
      <c r="R247" s="147">
        <f>Q247*H247</f>
        <v>0.18559999999999999</v>
      </c>
      <c r="S247" s="147">
        <v>0</v>
      </c>
      <c r="T247" s="148">
        <f>S247*H247</f>
        <v>0</v>
      </c>
      <c r="AR247" s="149" t="s">
        <v>287</v>
      </c>
      <c r="AT247" s="149" t="s">
        <v>189</v>
      </c>
      <c r="AU247" s="149" t="s">
        <v>84</v>
      </c>
      <c r="AY247" s="17" t="s">
        <v>187</v>
      </c>
      <c r="BE247" s="150">
        <f>IF(N247="základní",J247,0)</f>
        <v>0</v>
      </c>
      <c r="BF247" s="150">
        <f>IF(N247="snížená",J247,0)</f>
        <v>0</v>
      </c>
      <c r="BG247" s="150">
        <f>IF(N247="zákl. přenesená",J247,0)</f>
        <v>0</v>
      </c>
      <c r="BH247" s="150">
        <f>IF(N247="sníž. přenesená",J247,0)</f>
        <v>0</v>
      </c>
      <c r="BI247" s="150">
        <f>IF(N247="nulová",J247,0)</f>
        <v>0</v>
      </c>
      <c r="BJ247" s="17" t="s">
        <v>80</v>
      </c>
      <c r="BK247" s="150">
        <f>ROUND(I247*H247,2)</f>
        <v>0</v>
      </c>
      <c r="BL247" s="17" t="s">
        <v>287</v>
      </c>
      <c r="BM247" s="149" t="s">
        <v>3520</v>
      </c>
    </row>
    <row r="248" spans="2:65" s="1" customFormat="1" ht="29.25">
      <c r="B248" s="32"/>
      <c r="D248" s="151" t="s">
        <v>195</v>
      </c>
      <c r="F248" s="152" t="s">
        <v>2935</v>
      </c>
      <c r="I248" s="153"/>
      <c r="L248" s="32"/>
      <c r="M248" s="154"/>
      <c r="T248" s="56"/>
      <c r="AT248" s="17" t="s">
        <v>195</v>
      </c>
      <c r="AU248" s="17" t="s">
        <v>84</v>
      </c>
    </row>
    <row r="249" spans="2:65" s="1" customFormat="1" ht="37.9" customHeight="1">
      <c r="B249" s="32"/>
      <c r="C249" s="137" t="s">
        <v>559</v>
      </c>
      <c r="D249" s="137" t="s">
        <v>189</v>
      </c>
      <c r="E249" s="138" t="s">
        <v>2936</v>
      </c>
      <c r="F249" s="139" t="s">
        <v>2937</v>
      </c>
      <c r="G249" s="140" t="s">
        <v>2514</v>
      </c>
      <c r="H249" s="141">
        <v>8</v>
      </c>
      <c r="I249" s="142"/>
      <c r="J249" s="143">
        <f>ROUND(I249*H249,2)</f>
        <v>0</v>
      </c>
      <c r="K249" s="144"/>
      <c r="L249" s="32"/>
      <c r="M249" s="145" t="s">
        <v>1</v>
      </c>
      <c r="N249" s="146" t="s">
        <v>38</v>
      </c>
      <c r="P249" s="147">
        <f>O249*H249</f>
        <v>0</v>
      </c>
      <c r="Q249" s="147">
        <v>1.4970000000000001E-2</v>
      </c>
      <c r="R249" s="147">
        <f>Q249*H249</f>
        <v>0.11976000000000001</v>
      </c>
      <c r="S249" s="147">
        <v>0</v>
      </c>
      <c r="T249" s="148">
        <f>S249*H249</f>
        <v>0</v>
      </c>
      <c r="AR249" s="149" t="s">
        <v>287</v>
      </c>
      <c r="AT249" s="149" t="s">
        <v>189</v>
      </c>
      <c r="AU249" s="149" t="s">
        <v>84</v>
      </c>
      <c r="AY249" s="17" t="s">
        <v>187</v>
      </c>
      <c r="BE249" s="150">
        <f>IF(N249="základní",J249,0)</f>
        <v>0</v>
      </c>
      <c r="BF249" s="150">
        <f>IF(N249="snížená",J249,0)</f>
        <v>0</v>
      </c>
      <c r="BG249" s="150">
        <f>IF(N249="zákl. přenesená",J249,0)</f>
        <v>0</v>
      </c>
      <c r="BH249" s="150">
        <f>IF(N249="sníž. přenesená",J249,0)</f>
        <v>0</v>
      </c>
      <c r="BI249" s="150">
        <f>IF(N249="nulová",J249,0)</f>
        <v>0</v>
      </c>
      <c r="BJ249" s="17" t="s">
        <v>80</v>
      </c>
      <c r="BK249" s="150">
        <f>ROUND(I249*H249,2)</f>
        <v>0</v>
      </c>
      <c r="BL249" s="17" t="s">
        <v>287</v>
      </c>
      <c r="BM249" s="149" t="s">
        <v>3521</v>
      </c>
    </row>
    <row r="250" spans="2:65" s="1" customFormat="1" ht="78">
      <c r="B250" s="32"/>
      <c r="D250" s="151" t="s">
        <v>195</v>
      </c>
      <c r="F250" s="152" t="s">
        <v>2939</v>
      </c>
      <c r="I250" s="153"/>
      <c r="L250" s="32"/>
      <c r="M250" s="154"/>
      <c r="T250" s="56"/>
      <c r="AT250" s="17" t="s">
        <v>195</v>
      </c>
      <c r="AU250" s="17" t="s">
        <v>84</v>
      </c>
    </row>
    <row r="251" spans="2:65" s="1" customFormat="1" ht="24.2" customHeight="1">
      <c r="B251" s="32"/>
      <c r="C251" s="137" t="s">
        <v>565</v>
      </c>
      <c r="D251" s="137" t="s">
        <v>189</v>
      </c>
      <c r="E251" s="138" t="s">
        <v>2940</v>
      </c>
      <c r="F251" s="139" t="s">
        <v>2941</v>
      </c>
      <c r="G251" s="140" t="s">
        <v>2514</v>
      </c>
      <c r="H251" s="141">
        <v>4</v>
      </c>
      <c r="I251" s="142"/>
      <c r="J251" s="143">
        <f>ROUND(I251*H251,2)</f>
        <v>0</v>
      </c>
      <c r="K251" s="144"/>
      <c r="L251" s="32"/>
      <c r="M251" s="145" t="s">
        <v>1</v>
      </c>
      <c r="N251" s="146" t="s">
        <v>38</v>
      </c>
      <c r="P251" s="147">
        <f>O251*H251</f>
        <v>0</v>
      </c>
      <c r="Q251" s="147">
        <v>5.2990000000000002E-2</v>
      </c>
      <c r="R251" s="147">
        <f>Q251*H251</f>
        <v>0.21196000000000001</v>
      </c>
      <c r="S251" s="147">
        <v>0</v>
      </c>
      <c r="T251" s="148">
        <f>S251*H251</f>
        <v>0</v>
      </c>
      <c r="AR251" s="149" t="s">
        <v>287</v>
      </c>
      <c r="AT251" s="149" t="s">
        <v>189</v>
      </c>
      <c r="AU251" s="149" t="s">
        <v>84</v>
      </c>
      <c r="AY251" s="17" t="s">
        <v>187</v>
      </c>
      <c r="BE251" s="150">
        <f>IF(N251="základní",J251,0)</f>
        <v>0</v>
      </c>
      <c r="BF251" s="150">
        <f>IF(N251="snížená",J251,0)</f>
        <v>0</v>
      </c>
      <c r="BG251" s="150">
        <f>IF(N251="zákl. přenesená",J251,0)</f>
        <v>0</v>
      </c>
      <c r="BH251" s="150">
        <f>IF(N251="sníž. přenesená",J251,0)</f>
        <v>0</v>
      </c>
      <c r="BI251" s="150">
        <f>IF(N251="nulová",J251,0)</f>
        <v>0</v>
      </c>
      <c r="BJ251" s="17" t="s">
        <v>80</v>
      </c>
      <c r="BK251" s="150">
        <f>ROUND(I251*H251,2)</f>
        <v>0</v>
      </c>
      <c r="BL251" s="17" t="s">
        <v>287</v>
      </c>
      <c r="BM251" s="149" t="s">
        <v>3522</v>
      </c>
    </row>
    <row r="252" spans="2:65" s="1" customFormat="1" ht="29.25">
      <c r="B252" s="32"/>
      <c r="D252" s="151" t="s">
        <v>195</v>
      </c>
      <c r="F252" s="152" t="s">
        <v>2943</v>
      </c>
      <c r="I252" s="153"/>
      <c r="L252" s="32"/>
      <c r="M252" s="154"/>
      <c r="T252" s="56"/>
      <c r="AT252" s="17" t="s">
        <v>195</v>
      </c>
      <c r="AU252" s="17" t="s">
        <v>84</v>
      </c>
    </row>
    <row r="253" spans="2:65" s="1" customFormat="1" ht="24.2" customHeight="1">
      <c r="B253" s="32"/>
      <c r="C253" s="137" t="s">
        <v>573</v>
      </c>
      <c r="D253" s="137" t="s">
        <v>189</v>
      </c>
      <c r="E253" s="138" t="s">
        <v>2944</v>
      </c>
      <c r="F253" s="139" t="s">
        <v>2945</v>
      </c>
      <c r="G253" s="140" t="s">
        <v>2514</v>
      </c>
      <c r="H253" s="141">
        <v>40</v>
      </c>
      <c r="I253" s="142"/>
      <c r="J253" s="143">
        <f>ROUND(I253*H253,2)</f>
        <v>0</v>
      </c>
      <c r="K253" s="144"/>
      <c r="L253" s="32"/>
      <c r="M253" s="145" t="s">
        <v>1</v>
      </c>
      <c r="N253" s="146" t="s">
        <v>38</v>
      </c>
      <c r="P253" s="147">
        <f>O253*H253</f>
        <v>0</v>
      </c>
      <c r="Q253" s="147">
        <v>2.9999999999999997E-4</v>
      </c>
      <c r="R253" s="147">
        <f>Q253*H253</f>
        <v>1.1999999999999999E-2</v>
      </c>
      <c r="S253" s="147">
        <v>0</v>
      </c>
      <c r="T253" s="148">
        <f>S253*H253</f>
        <v>0</v>
      </c>
      <c r="AR253" s="149" t="s">
        <v>287</v>
      </c>
      <c r="AT253" s="149" t="s">
        <v>189</v>
      </c>
      <c r="AU253" s="149" t="s">
        <v>84</v>
      </c>
      <c r="AY253" s="17" t="s">
        <v>187</v>
      </c>
      <c r="BE253" s="150">
        <f>IF(N253="základní",J253,0)</f>
        <v>0</v>
      </c>
      <c r="BF253" s="150">
        <f>IF(N253="snížená",J253,0)</f>
        <v>0</v>
      </c>
      <c r="BG253" s="150">
        <f>IF(N253="zákl. přenesená",J253,0)</f>
        <v>0</v>
      </c>
      <c r="BH253" s="150">
        <f>IF(N253="sníž. přenesená",J253,0)</f>
        <v>0</v>
      </c>
      <c r="BI253" s="150">
        <f>IF(N253="nulová",J253,0)</f>
        <v>0</v>
      </c>
      <c r="BJ253" s="17" t="s">
        <v>80</v>
      </c>
      <c r="BK253" s="150">
        <f>ROUND(I253*H253,2)</f>
        <v>0</v>
      </c>
      <c r="BL253" s="17" t="s">
        <v>287</v>
      </c>
      <c r="BM253" s="149" t="s">
        <v>3523</v>
      </c>
    </row>
    <row r="254" spans="2:65" s="1" customFormat="1" ht="24.2" customHeight="1">
      <c r="B254" s="32"/>
      <c r="C254" s="137" t="s">
        <v>580</v>
      </c>
      <c r="D254" s="137" t="s">
        <v>189</v>
      </c>
      <c r="E254" s="138" t="s">
        <v>2947</v>
      </c>
      <c r="F254" s="139" t="s">
        <v>2948</v>
      </c>
      <c r="G254" s="140" t="s">
        <v>406</v>
      </c>
      <c r="H254" s="141">
        <v>8</v>
      </c>
      <c r="I254" s="142"/>
      <c r="J254" s="143">
        <f>ROUND(I254*H254,2)</f>
        <v>0</v>
      </c>
      <c r="K254" s="144"/>
      <c r="L254" s="32"/>
      <c r="M254" s="145" t="s">
        <v>1</v>
      </c>
      <c r="N254" s="146" t="s">
        <v>38</v>
      </c>
      <c r="P254" s="147">
        <f>O254*H254</f>
        <v>0</v>
      </c>
      <c r="Q254" s="147">
        <v>1.09E-3</v>
      </c>
      <c r="R254" s="147">
        <f>Q254*H254</f>
        <v>8.7200000000000003E-3</v>
      </c>
      <c r="S254" s="147">
        <v>0</v>
      </c>
      <c r="T254" s="148">
        <f>S254*H254</f>
        <v>0</v>
      </c>
      <c r="AR254" s="149" t="s">
        <v>287</v>
      </c>
      <c r="AT254" s="149" t="s">
        <v>189</v>
      </c>
      <c r="AU254" s="149" t="s">
        <v>84</v>
      </c>
      <c r="AY254" s="17" t="s">
        <v>187</v>
      </c>
      <c r="BE254" s="150">
        <f>IF(N254="základní",J254,0)</f>
        <v>0</v>
      </c>
      <c r="BF254" s="150">
        <f>IF(N254="snížená",J254,0)</f>
        <v>0</v>
      </c>
      <c r="BG254" s="150">
        <f>IF(N254="zákl. přenesená",J254,0)</f>
        <v>0</v>
      </c>
      <c r="BH254" s="150">
        <f>IF(N254="sníž. přenesená",J254,0)</f>
        <v>0</v>
      </c>
      <c r="BI254" s="150">
        <f>IF(N254="nulová",J254,0)</f>
        <v>0</v>
      </c>
      <c r="BJ254" s="17" t="s">
        <v>80</v>
      </c>
      <c r="BK254" s="150">
        <f>ROUND(I254*H254,2)</f>
        <v>0</v>
      </c>
      <c r="BL254" s="17" t="s">
        <v>287</v>
      </c>
      <c r="BM254" s="149" t="s">
        <v>3524</v>
      </c>
    </row>
    <row r="255" spans="2:65" s="1" customFormat="1" ht="24.2" customHeight="1">
      <c r="B255" s="32"/>
      <c r="C255" s="137" t="s">
        <v>585</v>
      </c>
      <c r="D255" s="137" t="s">
        <v>189</v>
      </c>
      <c r="E255" s="138" t="s">
        <v>2950</v>
      </c>
      <c r="F255" s="139" t="s">
        <v>2951</v>
      </c>
      <c r="G255" s="140" t="s">
        <v>2514</v>
      </c>
      <c r="H255" s="141">
        <v>8</v>
      </c>
      <c r="I255" s="142"/>
      <c r="J255" s="143">
        <f>ROUND(I255*H255,2)</f>
        <v>0</v>
      </c>
      <c r="K255" s="144"/>
      <c r="L255" s="32"/>
      <c r="M255" s="145" t="s">
        <v>1</v>
      </c>
      <c r="N255" s="146" t="s">
        <v>38</v>
      </c>
      <c r="P255" s="147">
        <f>O255*H255</f>
        <v>0</v>
      </c>
      <c r="Q255" s="147">
        <v>1.8E-3</v>
      </c>
      <c r="R255" s="147">
        <f>Q255*H255</f>
        <v>1.44E-2</v>
      </c>
      <c r="S255" s="147">
        <v>0</v>
      </c>
      <c r="T255" s="148">
        <f>S255*H255</f>
        <v>0</v>
      </c>
      <c r="AR255" s="149" t="s">
        <v>287</v>
      </c>
      <c r="AT255" s="149" t="s">
        <v>189</v>
      </c>
      <c r="AU255" s="149" t="s">
        <v>84</v>
      </c>
      <c r="AY255" s="17" t="s">
        <v>187</v>
      </c>
      <c r="BE255" s="150">
        <f>IF(N255="základní",J255,0)</f>
        <v>0</v>
      </c>
      <c r="BF255" s="150">
        <f>IF(N255="snížená",J255,0)</f>
        <v>0</v>
      </c>
      <c r="BG255" s="150">
        <f>IF(N255="zákl. přenesená",J255,0)</f>
        <v>0</v>
      </c>
      <c r="BH255" s="150">
        <f>IF(N255="sníž. přenesená",J255,0)</f>
        <v>0</v>
      </c>
      <c r="BI255" s="150">
        <f>IF(N255="nulová",J255,0)</f>
        <v>0</v>
      </c>
      <c r="BJ255" s="17" t="s">
        <v>80</v>
      </c>
      <c r="BK255" s="150">
        <f>ROUND(I255*H255,2)</f>
        <v>0</v>
      </c>
      <c r="BL255" s="17" t="s">
        <v>287</v>
      </c>
      <c r="BM255" s="149" t="s">
        <v>3525</v>
      </c>
    </row>
    <row r="256" spans="2:65" s="1" customFormat="1" ht="19.5">
      <c r="B256" s="32"/>
      <c r="D256" s="151" t="s">
        <v>195</v>
      </c>
      <c r="F256" s="152" t="s">
        <v>2953</v>
      </c>
      <c r="I256" s="153"/>
      <c r="L256" s="32"/>
      <c r="M256" s="154"/>
      <c r="T256" s="56"/>
      <c r="AT256" s="17" t="s">
        <v>195</v>
      </c>
      <c r="AU256" s="17" t="s">
        <v>84</v>
      </c>
    </row>
    <row r="257" spans="2:65" s="1" customFormat="1" ht="21.75" customHeight="1">
      <c r="B257" s="32"/>
      <c r="C257" s="137" t="s">
        <v>589</v>
      </c>
      <c r="D257" s="137" t="s">
        <v>189</v>
      </c>
      <c r="E257" s="138" t="s">
        <v>2954</v>
      </c>
      <c r="F257" s="139" t="s">
        <v>2955</v>
      </c>
      <c r="G257" s="140" t="s">
        <v>2514</v>
      </c>
      <c r="H257" s="141">
        <v>8</v>
      </c>
      <c r="I257" s="142"/>
      <c r="J257" s="143">
        <f>ROUND(I257*H257,2)</f>
        <v>0</v>
      </c>
      <c r="K257" s="144"/>
      <c r="L257" s="32"/>
      <c r="M257" s="145" t="s">
        <v>1</v>
      </c>
      <c r="N257" s="146" t="s">
        <v>38</v>
      </c>
      <c r="P257" s="147">
        <f>O257*H257</f>
        <v>0</v>
      </c>
      <c r="Q257" s="147">
        <v>1.8E-3</v>
      </c>
      <c r="R257" s="147">
        <f>Q257*H257</f>
        <v>1.44E-2</v>
      </c>
      <c r="S257" s="147">
        <v>0</v>
      </c>
      <c r="T257" s="148">
        <f>S257*H257</f>
        <v>0</v>
      </c>
      <c r="AR257" s="149" t="s">
        <v>287</v>
      </c>
      <c r="AT257" s="149" t="s">
        <v>189</v>
      </c>
      <c r="AU257" s="149" t="s">
        <v>84</v>
      </c>
      <c r="AY257" s="17" t="s">
        <v>187</v>
      </c>
      <c r="BE257" s="150">
        <f>IF(N257="základní",J257,0)</f>
        <v>0</v>
      </c>
      <c r="BF257" s="150">
        <f>IF(N257="snížená",J257,0)</f>
        <v>0</v>
      </c>
      <c r="BG257" s="150">
        <f>IF(N257="zákl. přenesená",J257,0)</f>
        <v>0</v>
      </c>
      <c r="BH257" s="150">
        <f>IF(N257="sníž. přenesená",J257,0)</f>
        <v>0</v>
      </c>
      <c r="BI257" s="150">
        <f>IF(N257="nulová",J257,0)</f>
        <v>0</v>
      </c>
      <c r="BJ257" s="17" t="s">
        <v>80</v>
      </c>
      <c r="BK257" s="150">
        <f>ROUND(I257*H257,2)</f>
        <v>0</v>
      </c>
      <c r="BL257" s="17" t="s">
        <v>287</v>
      </c>
      <c r="BM257" s="149" t="s">
        <v>3526</v>
      </c>
    </row>
    <row r="258" spans="2:65" s="1" customFormat="1" ht="19.5">
      <c r="B258" s="32"/>
      <c r="D258" s="151" t="s">
        <v>195</v>
      </c>
      <c r="F258" s="152" t="s">
        <v>2957</v>
      </c>
      <c r="I258" s="153"/>
      <c r="L258" s="32"/>
      <c r="M258" s="154"/>
      <c r="T258" s="56"/>
      <c r="AT258" s="17" t="s">
        <v>195</v>
      </c>
      <c r="AU258" s="17" t="s">
        <v>84</v>
      </c>
    </row>
    <row r="259" spans="2:65" s="1" customFormat="1" ht="24.2" customHeight="1">
      <c r="B259" s="32"/>
      <c r="C259" s="137" t="s">
        <v>593</v>
      </c>
      <c r="D259" s="137" t="s">
        <v>189</v>
      </c>
      <c r="E259" s="138" t="s">
        <v>2958</v>
      </c>
      <c r="F259" s="139" t="s">
        <v>2959</v>
      </c>
      <c r="G259" s="140" t="s">
        <v>2514</v>
      </c>
      <c r="H259" s="141">
        <v>4</v>
      </c>
      <c r="I259" s="142"/>
      <c r="J259" s="143">
        <f>ROUND(I259*H259,2)</f>
        <v>0</v>
      </c>
      <c r="K259" s="144"/>
      <c r="L259" s="32"/>
      <c r="M259" s="145" t="s">
        <v>1</v>
      </c>
      <c r="N259" s="146" t="s">
        <v>38</v>
      </c>
      <c r="P259" s="147">
        <f>O259*H259</f>
        <v>0</v>
      </c>
      <c r="Q259" s="147">
        <v>1.9599999999999999E-3</v>
      </c>
      <c r="R259" s="147">
        <f>Q259*H259</f>
        <v>7.8399999999999997E-3</v>
      </c>
      <c r="S259" s="147">
        <v>0</v>
      </c>
      <c r="T259" s="148">
        <f>S259*H259</f>
        <v>0</v>
      </c>
      <c r="AR259" s="149" t="s">
        <v>287</v>
      </c>
      <c r="AT259" s="149" t="s">
        <v>189</v>
      </c>
      <c r="AU259" s="149" t="s">
        <v>84</v>
      </c>
      <c r="AY259" s="17" t="s">
        <v>187</v>
      </c>
      <c r="BE259" s="150">
        <f>IF(N259="základní",J259,0)</f>
        <v>0</v>
      </c>
      <c r="BF259" s="150">
        <f>IF(N259="snížená",J259,0)</f>
        <v>0</v>
      </c>
      <c r="BG259" s="150">
        <f>IF(N259="zákl. přenesená",J259,0)</f>
        <v>0</v>
      </c>
      <c r="BH259" s="150">
        <f>IF(N259="sníž. přenesená",J259,0)</f>
        <v>0</v>
      </c>
      <c r="BI259" s="150">
        <f>IF(N259="nulová",J259,0)</f>
        <v>0</v>
      </c>
      <c r="BJ259" s="17" t="s">
        <v>80</v>
      </c>
      <c r="BK259" s="150">
        <f>ROUND(I259*H259,2)</f>
        <v>0</v>
      </c>
      <c r="BL259" s="17" t="s">
        <v>287</v>
      </c>
      <c r="BM259" s="149" t="s">
        <v>3527</v>
      </c>
    </row>
    <row r="260" spans="2:65" s="1" customFormat="1" ht="24.2" customHeight="1">
      <c r="B260" s="32"/>
      <c r="C260" s="137" t="s">
        <v>599</v>
      </c>
      <c r="D260" s="137" t="s">
        <v>189</v>
      </c>
      <c r="E260" s="138" t="s">
        <v>2961</v>
      </c>
      <c r="F260" s="139" t="s">
        <v>2962</v>
      </c>
      <c r="G260" s="140" t="s">
        <v>2514</v>
      </c>
      <c r="H260" s="141">
        <v>4</v>
      </c>
      <c r="I260" s="142"/>
      <c r="J260" s="143">
        <f>ROUND(I260*H260,2)</f>
        <v>0</v>
      </c>
      <c r="K260" s="144"/>
      <c r="L260" s="32"/>
      <c r="M260" s="145" t="s">
        <v>1</v>
      </c>
      <c r="N260" s="146" t="s">
        <v>38</v>
      </c>
      <c r="P260" s="147">
        <f>O260*H260</f>
        <v>0</v>
      </c>
      <c r="Q260" s="147">
        <v>1.8500000000000001E-3</v>
      </c>
      <c r="R260" s="147">
        <f>Q260*H260</f>
        <v>7.4000000000000003E-3</v>
      </c>
      <c r="S260" s="147">
        <v>0</v>
      </c>
      <c r="T260" s="148">
        <f>S260*H260</f>
        <v>0</v>
      </c>
      <c r="AR260" s="149" t="s">
        <v>287</v>
      </c>
      <c r="AT260" s="149" t="s">
        <v>189</v>
      </c>
      <c r="AU260" s="149" t="s">
        <v>84</v>
      </c>
      <c r="AY260" s="17" t="s">
        <v>187</v>
      </c>
      <c r="BE260" s="150">
        <f>IF(N260="základní",J260,0)</f>
        <v>0</v>
      </c>
      <c r="BF260" s="150">
        <f>IF(N260="snížená",J260,0)</f>
        <v>0</v>
      </c>
      <c r="BG260" s="150">
        <f>IF(N260="zákl. přenesená",J260,0)</f>
        <v>0</v>
      </c>
      <c r="BH260" s="150">
        <f>IF(N260="sníž. přenesená",J260,0)</f>
        <v>0</v>
      </c>
      <c r="BI260" s="150">
        <f>IF(N260="nulová",J260,0)</f>
        <v>0</v>
      </c>
      <c r="BJ260" s="17" t="s">
        <v>80</v>
      </c>
      <c r="BK260" s="150">
        <f>ROUND(I260*H260,2)</f>
        <v>0</v>
      </c>
      <c r="BL260" s="17" t="s">
        <v>287</v>
      </c>
      <c r="BM260" s="149" t="s">
        <v>3528</v>
      </c>
    </row>
    <row r="261" spans="2:65" s="1" customFormat="1" ht="19.5">
      <c r="B261" s="32"/>
      <c r="D261" s="151" t="s">
        <v>195</v>
      </c>
      <c r="F261" s="152" t="s">
        <v>2964</v>
      </c>
      <c r="I261" s="153"/>
      <c r="L261" s="32"/>
      <c r="M261" s="154"/>
      <c r="T261" s="56"/>
      <c r="AT261" s="17" t="s">
        <v>195</v>
      </c>
      <c r="AU261" s="17" t="s">
        <v>84</v>
      </c>
    </row>
    <row r="262" spans="2:65" s="1" customFormat="1" ht="24.2" customHeight="1">
      <c r="B262" s="32"/>
      <c r="C262" s="137" t="s">
        <v>604</v>
      </c>
      <c r="D262" s="137" t="s">
        <v>189</v>
      </c>
      <c r="E262" s="138" t="s">
        <v>2965</v>
      </c>
      <c r="F262" s="139" t="s">
        <v>2966</v>
      </c>
      <c r="G262" s="140" t="s">
        <v>406</v>
      </c>
      <c r="H262" s="141">
        <v>8</v>
      </c>
      <c r="I262" s="142"/>
      <c r="J262" s="143">
        <f>ROUND(I262*H262,2)</f>
        <v>0</v>
      </c>
      <c r="K262" s="144"/>
      <c r="L262" s="32"/>
      <c r="M262" s="145" t="s">
        <v>1</v>
      </c>
      <c r="N262" s="146" t="s">
        <v>38</v>
      </c>
      <c r="P262" s="147">
        <f>O262*H262</f>
        <v>0</v>
      </c>
      <c r="Q262" s="147">
        <v>2.3000000000000001E-4</v>
      </c>
      <c r="R262" s="147">
        <f>Q262*H262</f>
        <v>1.8400000000000001E-3</v>
      </c>
      <c r="S262" s="147">
        <v>0</v>
      </c>
      <c r="T262" s="148">
        <f>S262*H262</f>
        <v>0</v>
      </c>
      <c r="AR262" s="149" t="s">
        <v>287</v>
      </c>
      <c r="AT262" s="149" t="s">
        <v>189</v>
      </c>
      <c r="AU262" s="149" t="s">
        <v>84</v>
      </c>
      <c r="AY262" s="17" t="s">
        <v>187</v>
      </c>
      <c r="BE262" s="150">
        <f>IF(N262="základní",J262,0)</f>
        <v>0</v>
      </c>
      <c r="BF262" s="150">
        <f>IF(N262="snížená",J262,0)</f>
        <v>0</v>
      </c>
      <c r="BG262" s="150">
        <f>IF(N262="zákl. přenesená",J262,0)</f>
        <v>0</v>
      </c>
      <c r="BH262" s="150">
        <f>IF(N262="sníž. přenesená",J262,0)</f>
        <v>0</v>
      </c>
      <c r="BI262" s="150">
        <f>IF(N262="nulová",J262,0)</f>
        <v>0</v>
      </c>
      <c r="BJ262" s="17" t="s">
        <v>80</v>
      </c>
      <c r="BK262" s="150">
        <f>ROUND(I262*H262,2)</f>
        <v>0</v>
      </c>
      <c r="BL262" s="17" t="s">
        <v>287</v>
      </c>
      <c r="BM262" s="149" t="s">
        <v>3529</v>
      </c>
    </row>
    <row r="263" spans="2:65" s="1" customFormat="1" ht="68.25">
      <c r="B263" s="32"/>
      <c r="D263" s="151" t="s">
        <v>195</v>
      </c>
      <c r="F263" s="152" t="s">
        <v>2968</v>
      </c>
      <c r="I263" s="153"/>
      <c r="L263" s="32"/>
      <c r="M263" s="154"/>
      <c r="T263" s="56"/>
      <c r="AT263" s="17" t="s">
        <v>195</v>
      </c>
      <c r="AU263" s="17" t="s">
        <v>84</v>
      </c>
    </row>
    <row r="264" spans="2:65" s="1" customFormat="1" ht="24.2" customHeight="1">
      <c r="B264" s="32"/>
      <c r="C264" s="137" t="s">
        <v>639</v>
      </c>
      <c r="D264" s="137" t="s">
        <v>189</v>
      </c>
      <c r="E264" s="138" t="s">
        <v>2969</v>
      </c>
      <c r="F264" s="139" t="s">
        <v>2970</v>
      </c>
      <c r="G264" s="140" t="s">
        <v>406</v>
      </c>
      <c r="H264" s="141">
        <v>8</v>
      </c>
      <c r="I264" s="142"/>
      <c r="J264" s="143">
        <f>ROUND(I264*H264,2)</f>
        <v>0</v>
      </c>
      <c r="K264" s="144"/>
      <c r="L264" s="32"/>
      <c r="M264" s="145" t="s">
        <v>1</v>
      </c>
      <c r="N264" s="146" t="s">
        <v>38</v>
      </c>
      <c r="P264" s="147">
        <f>O264*H264</f>
        <v>0</v>
      </c>
      <c r="Q264" s="147">
        <v>2.7999999999999998E-4</v>
      </c>
      <c r="R264" s="147">
        <f>Q264*H264</f>
        <v>2.2399999999999998E-3</v>
      </c>
      <c r="S264" s="147">
        <v>0</v>
      </c>
      <c r="T264" s="148">
        <f>S264*H264</f>
        <v>0</v>
      </c>
      <c r="AR264" s="149" t="s">
        <v>287</v>
      </c>
      <c r="AT264" s="149" t="s">
        <v>189</v>
      </c>
      <c r="AU264" s="149" t="s">
        <v>84</v>
      </c>
      <c r="AY264" s="17" t="s">
        <v>187</v>
      </c>
      <c r="BE264" s="150">
        <f>IF(N264="základní",J264,0)</f>
        <v>0</v>
      </c>
      <c r="BF264" s="150">
        <f>IF(N264="snížená",J264,0)</f>
        <v>0</v>
      </c>
      <c r="BG264" s="150">
        <f>IF(N264="zákl. přenesená",J264,0)</f>
        <v>0</v>
      </c>
      <c r="BH264" s="150">
        <f>IF(N264="sníž. přenesená",J264,0)</f>
        <v>0</v>
      </c>
      <c r="BI264" s="150">
        <f>IF(N264="nulová",J264,0)</f>
        <v>0</v>
      </c>
      <c r="BJ264" s="17" t="s">
        <v>80</v>
      </c>
      <c r="BK264" s="150">
        <f>ROUND(I264*H264,2)</f>
        <v>0</v>
      </c>
      <c r="BL264" s="17" t="s">
        <v>287</v>
      </c>
      <c r="BM264" s="149" t="s">
        <v>3530</v>
      </c>
    </row>
    <row r="265" spans="2:65" s="1" customFormat="1" ht="68.25">
      <c r="B265" s="32"/>
      <c r="D265" s="151" t="s">
        <v>195</v>
      </c>
      <c r="F265" s="152" t="s">
        <v>2968</v>
      </c>
      <c r="I265" s="153"/>
      <c r="L265" s="32"/>
      <c r="M265" s="154"/>
      <c r="T265" s="56"/>
      <c r="AT265" s="17" t="s">
        <v>195</v>
      </c>
      <c r="AU265" s="17" t="s">
        <v>84</v>
      </c>
    </row>
    <row r="266" spans="2:65" s="1" customFormat="1" ht="33" customHeight="1">
      <c r="B266" s="32"/>
      <c r="C266" s="137" t="s">
        <v>647</v>
      </c>
      <c r="D266" s="137" t="s">
        <v>189</v>
      </c>
      <c r="E266" s="138" t="s">
        <v>2972</v>
      </c>
      <c r="F266" s="139" t="s">
        <v>2973</v>
      </c>
      <c r="G266" s="140" t="s">
        <v>406</v>
      </c>
      <c r="H266" s="141">
        <v>4</v>
      </c>
      <c r="I266" s="142"/>
      <c r="J266" s="143">
        <f>ROUND(I266*H266,2)</f>
        <v>0</v>
      </c>
      <c r="K266" s="144"/>
      <c r="L266" s="32"/>
      <c r="M266" s="145" t="s">
        <v>1</v>
      </c>
      <c r="N266" s="146" t="s">
        <v>38</v>
      </c>
      <c r="P266" s="147">
        <f>O266*H266</f>
        <v>0</v>
      </c>
      <c r="Q266" s="147">
        <v>1.01E-3</v>
      </c>
      <c r="R266" s="147">
        <f>Q266*H266</f>
        <v>4.0400000000000002E-3</v>
      </c>
      <c r="S266" s="147">
        <v>0</v>
      </c>
      <c r="T266" s="148">
        <f>S266*H266</f>
        <v>0</v>
      </c>
      <c r="AR266" s="149" t="s">
        <v>287</v>
      </c>
      <c r="AT266" s="149" t="s">
        <v>189</v>
      </c>
      <c r="AU266" s="149" t="s">
        <v>84</v>
      </c>
      <c r="AY266" s="17" t="s">
        <v>187</v>
      </c>
      <c r="BE266" s="150">
        <f>IF(N266="základní",J266,0)</f>
        <v>0</v>
      </c>
      <c r="BF266" s="150">
        <f>IF(N266="snížená",J266,0)</f>
        <v>0</v>
      </c>
      <c r="BG266" s="150">
        <f>IF(N266="zákl. přenesená",J266,0)</f>
        <v>0</v>
      </c>
      <c r="BH266" s="150">
        <f>IF(N266="sníž. přenesená",J266,0)</f>
        <v>0</v>
      </c>
      <c r="BI266" s="150">
        <f>IF(N266="nulová",J266,0)</f>
        <v>0</v>
      </c>
      <c r="BJ266" s="17" t="s">
        <v>80</v>
      </c>
      <c r="BK266" s="150">
        <f>ROUND(I266*H266,2)</f>
        <v>0</v>
      </c>
      <c r="BL266" s="17" t="s">
        <v>287</v>
      </c>
      <c r="BM266" s="149" t="s">
        <v>3531</v>
      </c>
    </row>
    <row r="267" spans="2:65" s="1" customFormat="1" ht="68.25">
      <c r="B267" s="32"/>
      <c r="D267" s="151" t="s">
        <v>195</v>
      </c>
      <c r="F267" s="152" t="s">
        <v>2968</v>
      </c>
      <c r="I267" s="153"/>
      <c r="L267" s="32"/>
      <c r="M267" s="154"/>
      <c r="T267" s="56"/>
      <c r="AT267" s="17" t="s">
        <v>195</v>
      </c>
      <c r="AU267" s="17" t="s">
        <v>84</v>
      </c>
    </row>
    <row r="268" spans="2:65" s="1" customFormat="1" ht="33" customHeight="1">
      <c r="B268" s="32"/>
      <c r="C268" s="137" t="s">
        <v>652</v>
      </c>
      <c r="D268" s="137" t="s">
        <v>189</v>
      </c>
      <c r="E268" s="138" t="s">
        <v>2975</v>
      </c>
      <c r="F268" s="139" t="s">
        <v>2976</v>
      </c>
      <c r="G268" s="140" t="s">
        <v>406</v>
      </c>
      <c r="H268" s="141">
        <v>16</v>
      </c>
      <c r="I268" s="142"/>
      <c r="J268" s="143">
        <f>ROUND(I268*H268,2)</f>
        <v>0</v>
      </c>
      <c r="K268" s="144"/>
      <c r="L268" s="32"/>
      <c r="M268" s="145" t="s">
        <v>1</v>
      </c>
      <c r="N268" s="146" t="s">
        <v>38</v>
      </c>
      <c r="P268" s="147">
        <f>O268*H268</f>
        <v>0</v>
      </c>
      <c r="Q268" s="147">
        <v>1.2800000000000001E-3</v>
      </c>
      <c r="R268" s="147">
        <f>Q268*H268</f>
        <v>2.0480000000000002E-2</v>
      </c>
      <c r="S268" s="147">
        <v>0</v>
      </c>
      <c r="T268" s="148">
        <f>S268*H268</f>
        <v>0</v>
      </c>
      <c r="AR268" s="149" t="s">
        <v>287</v>
      </c>
      <c r="AT268" s="149" t="s">
        <v>189</v>
      </c>
      <c r="AU268" s="149" t="s">
        <v>84</v>
      </c>
      <c r="AY268" s="17" t="s">
        <v>187</v>
      </c>
      <c r="BE268" s="150">
        <f>IF(N268="základní",J268,0)</f>
        <v>0</v>
      </c>
      <c r="BF268" s="150">
        <f>IF(N268="snížená",J268,0)</f>
        <v>0</v>
      </c>
      <c r="BG268" s="150">
        <f>IF(N268="zákl. přenesená",J268,0)</f>
        <v>0</v>
      </c>
      <c r="BH268" s="150">
        <f>IF(N268="sníž. přenesená",J268,0)</f>
        <v>0</v>
      </c>
      <c r="BI268" s="150">
        <f>IF(N268="nulová",J268,0)</f>
        <v>0</v>
      </c>
      <c r="BJ268" s="17" t="s">
        <v>80</v>
      </c>
      <c r="BK268" s="150">
        <f>ROUND(I268*H268,2)</f>
        <v>0</v>
      </c>
      <c r="BL268" s="17" t="s">
        <v>287</v>
      </c>
      <c r="BM268" s="149" t="s">
        <v>3532</v>
      </c>
    </row>
    <row r="269" spans="2:65" s="1" customFormat="1" ht="68.25">
      <c r="B269" s="32"/>
      <c r="D269" s="151" t="s">
        <v>195</v>
      </c>
      <c r="F269" s="152" t="s">
        <v>2968</v>
      </c>
      <c r="I269" s="153"/>
      <c r="L269" s="32"/>
      <c r="M269" s="154"/>
      <c r="T269" s="56"/>
      <c r="AT269" s="17" t="s">
        <v>195</v>
      </c>
      <c r="AU269" s="17" t="s">
        <v>84</v>
      </c>
    </row>
    <row r="270" spans="2:65" s="1" customFormat="1" ht="33" customHeight="1">
      <c r="B270" s="32"/>
      <c r="C270" s="137" t="s">
        <v>656</v>
      </c>
      <c r="D270" s="137" t="s">
        <v>189</v>
      </c>
      <c r="E270" s="138" t="s">
        <v>2978</v>
      </c>
      <c r="F270" s="139" t="s">
        <v>2979</v>
      </c>
      <c r="G270" s="140" t="s">
        <v>406</v>
      </c>
      <c r="H270" s="141">
        <v>2</v>
      </c>
      <c r="I270" s="142"/>
      <c r="J270" s="143">
        <f>ROUND(I270*H270,2)</f>
        <v>0</v>
      </c>
      <c r="K270" s="144"/>
      <c r="L270" s="32"/>
      <c r="M270" s="145" t="s">
        <v>1</v>
      </c>
      <c r="N270" s="146" t="s">
        <v>38</v>
      </c>
      <c r="P270" s="147">
        <f>O270*H270</f>
        <v>0</v>
      </c>
      <c r="Q270" s="147">
        <v>1.8000000000000001E-4</v>
      </c>
      <c r="R270" s="147">
        <f>Q270*H270</f>
        <v>3.6000000000000002E-4</v>
      </c>
      <c r="S270" s="147">
        <v>0</v>
      </c>
      <c r="T270" s="148">
        <f>S270*H270</f>
        <v>0</v>
      </c>
      <c r="AR270" s="149" t="s">
        <v>287</v>
      </c>
      <c r="AT270" s="149" t="s">
        <v>189</v>
      </c>
      <c r="AU270" s="149" t="s">
        <v>84</v>
      </c>
      <c r="AY270" s="17" t="s">
        <v>187</v>
      </c>
      <c r="BE270" s="150">
        <f>IF(N270="základní",J270,0)</f>
        <v>0</v>
      </c>
      <c r="BF270" s="150">
        <f>IF(N270="snížená",J270,0)</f>
        <v>0</v>
      </c>
      <c r="BG270" s="150">
        <f>IF(N270="zákl. přenesená",J270,0)</f>
        <v>0</v>
      </c>
      <c r="BH270" s="150">
        <f>IF(N270="sníž. přenesená",J270,0)</f>
        <v>0</v>
      </c>
      <c r="BI270" s="150">
        <f>IF(N270="nulová",J270,0)</f>
        <v>0</v>
      </c>
      <c r="BJ270" s="17" t="s">
        <v>80</v>
      </c>
      <c r="BK270" s="150">
        <f>ROUND(I270*H270,2)</f>
        <v>0</v>
      </c>
      <c r="BL270" s="17" t="s">
        <v>287</v>
      </c>
      <c r="BM270" s="149" t="s">
        <v>3533</v>
      </c>
    </row>
    <row r="271" spans="2:65" s="1" customFormat="1" ht="68.25">
      <c r="B271" s="32"/>
      <c r="D271" s="151" t="s">
        <v>195</v>
      </c>
      <c r="F271" s="152" t="s">
        <v>2968</v>
      </c>
      <c r="I271" s="153"/>
      <c r="L271" s="32"/>
      <c r="M271" s="154"/>
      <c r="T271" s="56"/>
      <c r="AT271" s="17" t="s">
        <v>195</v>
      </c>
      <c r="AU271" s="17" t="s">
        <v>84</v>
      </c>
    </row>
    <row r="272" spans="2:65" s="1" customFormat="1" ht="24.2" customHeight="1">
      <c r="B272" s="32"/>
      <c r="C272" s="175" t="s">
        <v>660</v>
      </c>
      <c r="D272" s="175" t="s">
        <v>338</v>
      </c>
      <c r="E272" s="176" t="s">
        <v>2981</v>
      </c>
      <c r="F272" s="177" t="s">
        <v>2982</v>
      </c>
      <c r="G272" s="178" t="s">
        <v>406</v>
      </c>
      <c r="H272" s="179">
        <v>2</v>
      </c>
      <c r="I272" s="180"/>
      <c r="J272" s="181">
        <f>ROUND(I272*H272,2)</f>
        <v>0</v>
      </c>
      <c r="K272" s="182"/>
      <c r="L272" s="183"/>
      <c r="M272" s="184" t="s">
        <v>1</v>
      </c>
      <c r="N272" s="185" t="s">
        <v>38</v>
      </c>
      <c r="P272" s="147">
        <f>O272*H272</f>
        <v>0</v>
      </c>
      <c r="Q272" s="147">
        <v>4.0000000000000002E-4</v>
      </c>
      <c r="R272" s="147">
        <f>Q272*H272</f>
        <v>8.0000000000000004E-4</v>
      </c>
      <c r="S272" s="147">
        <v>0</v>
      </c>
      <c r="T272" s="148">
        <f>S272*H272</f>
        <v>0</v>
      </c>
      <c r="AR272" s="149" t="s">
        <v>388</v>
      </c>
      <c r="AT272" s="149" t="s">
        <v>338</v>
      </c>
      <c r="AU272" s="149" t="s">
        <v>84</v>
      </c>
      <c r="AY272" s="17" t="s">
        <v>187</v>
      </c>
      <c r="BE272" s="150">
        <f>IF(N272="základní",J272,0)</f>
        <v>0</v>
      </c>
      <c r="BF272" s="150">
        <f>IF(N272="snížená",J272,0)</f>
        <v>0</v>
      </c>
      <c r="BG272" s="150">
        <f>IF(N272="zákl. přenesená",J272,0)</f>
        <v>0</v>
      </c>
      <c r="BH272" s="150">
        <f>IF(N272="sníž. přenesená",J272,0)</f>
        <v>0</v>
      </c>
      <c r="BI272" s="150">
        <f>IF(N272="nulová",J272,0)</f>
        <v>0</v>
      </c>
      <c r="BJ272" s="17" t="s">
        <v>80</v>
      </c>
      <c r="BK272" s="150">
        <f>ROUND(I272*H272,2)</f>
        <v>0</v>
      </c>
      <c r="BL272" s="17" t="s">
        <v>287</v>
      </c>
      <c r="BM272" s="149" t="s">
        <v>3534</v>
      </c>
    </row>
    <row r="273" spans="2:65" s="1" customFormat="1" ht="49.15" customHeight="1">
      <c r="B273" s="32"/>
      <c r="C273" s="137" t="s">
        <v>664</v>
      </c>
      <c r="D273" s="137" t="s">
        <v>189</v>
      </c>
      <c r="E273" s="138" t="s">
        <v>2984</v>
      </c>
      <c r="F273" s="139" t="s">
        <v>2985</v>
      </c>
      <c r="G273" s="140" t="s">
        <v>217</v>
      </c>
      <c r="H273" s="141">
        <v>0.61199999999999999</v>
      </c>
      <c r="I273" s="142"/>
      <c r="J273" s="143">
        <f>ROUND(I273*H273,2)</f>
        <v>0</v>
      </c>
      <c r="K273" s="144"/>
      <c r="L273" s="32"/>
      <c r="M273" s="145" t="s">
        <v>1</v>
      </c>
      <c r="N273" s="146" t="s">
        <v>38</v>
      </c>
      <c r="P273" s="147">
        <f>O273*H273</f>
        <v>0</v>
      </c>
      <c r="Q273" s="147">
        <v>0</v>
      </c>
      <c r="R273" s="147">
        <f>Q273*H273</f>
        <v>0</v>
      </c>
      <c r="S273" s="147">
        <v>0</v>
      </c>
      <c r="T273" s="148">
        <f>S273*H273</f>
        <v>0</v>
      </c>
      <c r="AR273" s="149" t="s">
        <v>287</v>
      </c>
      <c r="AT273" s="149" t="s">
        <v>189</v>
      </c>
      <c r="AU273" s="149" t="s">
        <v>84</v>
      </c>
      <c r="AY273" s="17" t="s">
        <v>187</v>
      </c>
      <c r="BE273" s="150">
        <f>IF(N273="základní",J273,0)</f>
        <v>0</v>
      </c>
      <c r="BF273" s="150">
        <f>IF(N273="snížená",J273,0)</f>
        <v>0</v>
      </c>
      <c r="BG273" s="150">
        <f>IF(N273="zákl. přenesená",J273,0)</f>
        <v>0</v>
      </c>
      <c r="BH273" s="150">
        <f>IF(N273="sníž. přenesená",J273,0)</f>
        <v>0</v>
      </c>
      <c r="BI273" s="150">
        <f>IF(N273="nulová",J273,0)</f>
        <v>0</v>
      </c>
      <c r="BJ273" s="17" t="s">
        <v>80</v>
      </c>
      <c r="BK273" s="150">
        <f>ROUND(I273*H273,2)</f>
        <v>0</v>
      </c>
      <c r="BL273" s="17" t="s">
        <v>287</v>
      </c>
      <c r="BM273" s="149" t="s">
        <v>3535</v>
      </c>
    </row>
    <row r="274" spans="2:65" s="1" customFormat="1" ht="107.25">
      <c r="B274" s="32"/>
      <c r="D274" s="151" t="s">
        <v>195</v>
      </c>
      <c r="F274" s="152" t="s">
        <v>2987</v>
      </c>
      <c r="I274" s="153"/>
      <c r="L274" s="32"/>
      <c r="M274" s="154"/>
      <c r="T274" s="56"/>
      <c r="AT274" s="17" t="s">
        <v>195</v>
      </c>
      <c r="AU274" s="17" t="s">
        <v>84</v>
      </c>
    </row>
    <row r="275" spans="2:65" s="11" customFormat="1" ht="22.9" customHeight="1">
      <c r="B275" s="125"/>
      <c r="D275" s="126" t="s">
        <v>72</v>
      </c>
      <c r="E275" s="135" t="s">
        <v>2544</v>
      </c>
      <c r="F275" s="135" t="s">
        <v>2988</v>
      </c>
      <c r="I275" s="128"/>
      <c r="J275" s="136">
        <f>BK275</f>
        <v>0</v>
      </c>
      <c r="L275" s="125"/>
      <c r="M275" s="130"/>
      <c r="P275" s="131">
        <f>SUM(P276:P281)</f>
        <v>0</v>
      </c>
      <c r="R275" s="131">
        <f>SUM(R276:R281)</f>
        <v>3.4799999999999998E-2</v>
      </c>
      <c r="T275" s="132">
        <f>SUM(T276:T281)</f>
        <v>0</v>
      </c>
      <c r="AR275" s="126" t="s">
        <v>84</v>
      </c>
      <c r="AT275" s="133" t="s">
        <v>72</v>
      </c>
      <c r="AU275" s="133" t="s">
        <v>80</v>
      </c>
      <c r="AY275" s="126" t="s">
        <v>187</v>
      </c>
      <c r="BK275" s="134">
        <f>SUM(BK276:BK281)</f>
        <v>0</v>
      </c>
    </row>
    <row r="276" spans="2:65" s="1" customFormat="1" ht="33" customHeight="1">
      <c r="B276" s="32"/>
      <c r="C276" s="137" t="s">
        <v>670</v>
      </c>
      <c r="D276" s="137" t="s">
        <v>189</v>
      </c>
      <c r="E276" s="138" t="s">
        <v>2989</v>
      </c>
      <c r="F276" s="139" t="s">
        <v>2990</v>
      </c>
      <c r="G276" s="140" t="s">
        <v>2514</v>
      </c>
      <c r="H276" s="141">
        <v>1</v>
      </c>
      <c r="I276" s="142"/>
      <c r="J276" s="143">
        <f>ROUND(I276*H276,2)</f>
        <v>0</v>
      </c>
      <c r="K276" s="144"/>
      <c r="L276" s="32"/>
      <c r="M276" s="145" t="s">
        <v>1</v>
      </c>
      <c r="N276" s="146" t="s">
        <v>38</v>
      </c>
      <c r="P276" s="147">
        <f>O276*H276</f>
        <v>0</v>
      </c>
      <c r="Q276" s="147">
        <v>3.9199999999999999E-3</v>
      </c>
      <c r="R276" s="147">
        <f>Q276*H276</f>
        <v>3.9199999999999999E-3</v>
      </c>
      <c r="S276" s="147">
        <v>0</v>
      </c>
      <c r="T276" s="148">
        <f>S276*H276</f>
        <v>0</v>
      </c>
      <c r="AR276" s="149" t="s">
        <v>287</v>
      </c>
      <c r="AT276" s="149" t="s">
        <v>189</v>
      </c>
      <c r="AU276" s="149" t="s">
        <v>84</v>
      </c>
      <c r="AY276" s="17" t="s">
        <v>187</v>
      </c>
      <c r="BE276" s="150">
        <f>IF(N276="základní",J276,0)</f>
        <v>0</v>
      </c>
      <c r="BF276" s="150">
        <f>IF(N276="snížená",J276,0)</f>
        <v>0</v>
      </c>
      <c r="BG276" s="150">
        <f>IF(N276="zákl. přenesená",J276,0)</f>
        <v>0</v>
      </c>
      <c r="BH276" s="150">
        <f>IF(N276="sníž. přenesená",J276,0)</f>
        <v>0</v>
      </c>
      <c r="BI276" s="150">
        <f>IF(N276="nulová",J276,0)</f>
        <v>0</v>
      </c>
      <c r="BJ276" s="17" t="s">
        <v>80</v>
      </c>
      <c r="BK276" s="150">
        <f>ROUND(I276*H276,2)</f>
        <v>0</v>
      </c>
      <c r="BL276" s="17" t="s">
        <v>287</v>
      </c>
      <c r="BM276" s="149" t="s">
        <v>3536</v>
      </c>
    </row>
    <row r="277" spans="2:65" s="1" customFormat="1" ht="37.9" customHeight="1">
      <c r="B277" s="32"/>
      <c r="C277" s="175" t="s">
        <v>679</v>
      </c>
      <c r="D277" s="175" t="s">
        <v>338</v>
      </c>
      <c r="E277" s="176" t="s">
        <v>2992</v>
      </c>
      <c r="F277" s="177" t="s">
        <v>2993</v>
      </c>
      <c r="G277" s="178" t="s">
        <v>406</v>
      </c>
      <c r="H277" s="179">
        <v>1</v>
      </c>
      <c r="I277" s="180"/>
      <c r="J277" s="181">
        <f>ROUND(I277*H277,2)</f>
        <v>0</v>
      </c>
      <c r="K277" s="182"/>
      <c r="L277" s="183"/>
      <c r="M277" s="184" t="s">
        <v>1</v>
      </c>
      <c r="N277" s="185" t="s">
        <v>38</v>
      </c>
      <c r="P277" s="147">
        <f>O277*H277</f>
        <v>0</v>
      </c>
      <c r="Q277" s="147">
        <v>1.1999999999999999E-3</v>
      </c>
      <c r="R277" s="147">
        <f>Q277*H277</f>
        <v>1.1999999999999999E-3</v>
      </c>
      <c r="S277" s="147">
        <v>0</v>
      </c>
      <c r="T277" s="148">
        <f>S277*H277</f>
        <v>0</v>
      </c>
      <c r="AR277" s="149" t="s">
        <v>388</v>
      </c>
      <c r="AT277" s="149" t="s">
        <v>338</v>
      </c>
      <c r="AU277" s="149" t="s">
        <v>84</v>
      </c>
      <c r="AY277" s="17" t="s">
        <v>187</v>
      </c>
      <c r="BE277" s="150">
        <f>IF(N277="základní",J277,0)</f>
        <v>0</v>
      </c>
      <c r="BF277" s="150">
        <f>IF(N277="snížená",J277,0)</f>
        <v>0</v>
      </c>
      <c r="BG277" s="150">
        <f>IF(N277="zákl. přenesená",J277,0)</f>
        <v>0</v>
      </c>
      <c r="BH277" s="150">
        <f>IF(N277="sníž. přenesená",J277,0)</f>
        <v>0</v>
      </c>
      <c r="BI277" s="150">
        <f>IF(N277="nulová",J277,0)</f>
        <v>0</v>
      </c>
      <c r="BJ277" s="17" t="s">
        <v>80</v>
      </c>
      <c r="BK277" s="150">
        <f>ROUND(I277*H277,2)</f>
        <v>0</v>
      </c>
      <c r="BL277" s="17" t="s">
        <v>287</v>
      </c>
      <c r="BM277" s="149" t="s">
        <v>3537</v>
      </c>
    </row>
    <row r="278" spans="2:65" s="1" customFormat="1" ht="21.75" customHeight="1">
      <c r="B278" s="32"/>
      <c r="C278" s="175" t="s">
        <v>685</v>
      </c>
      <c r="D278" s="175" t="s">
        <v>338</v>
      </c>
      <c r="E278" s="176" t="s">
        <v>2995</v>
      </c>
      <c r="F278" s="177" t="s">
        <v>2996</v>
      </c>
      <c r="G278" s="178" t="s">
        <v>406</v>
      </c>
      <c r="H278" s="179">
        <v>1</v>
      </c>
      <c r="I278" s="180"/>
      <c r="J278" s="181">
        <f>ROUND(I278*H278,2)</f>
        <v>0</v>
      </c>
      <c r="K278" s="182"/>
      <c r="L278" s="183"/>
      <c r="M278" s="184" t="s">
        <v>1</v>
      </c>
      <c r="N278" s="185" t="s">
        <v>38</v>
      </c>
      <c r="P278" s="147">
        <f>O278*H278</f>
        <v>0</v>
      </c>
      <c r="Q278" s="147">
        <v>2.9000000000000001E-2</v>
      </c>
      <c r="R278" s="147">
        <f>Q278*H278</f>
        <v>2.9000000000000001E-2</v>
      </c>
      <c r="S278" s="147">
        <v>0</v>
      </c>
      <c r="T278" s="148">
        <f>S278*H278</f>
        <v>0</v>
      </c>
      <c r="AR278" s="149" t="s">
        <v>388</v>
      </c>
      <c r="AT278" s="149" t="s">
        <v>338</v>
      </c>
      <c r="AU278" s="149" t="s">
        <v>84</v>
      </c>
      <c r="AY278" s="17" t="s">
        <v>187</v>
      </c>
      <c r="BE278" s="150">
        <f>IF(N278="základní",J278,0)</f>
        <v>0</v>
      </c>
      <c r="BF278" s="150">
        <f>IF(N278="snížená",J278,0)</f>
        <v>0</v>
      </c>
      <c r="BG278" s="150">
        <f>IF(N278="zákl. přenesená",J278,0)</f>
        <v>0</v>
      </c>
      <c r="BH278" s="150">
        <f>IF(N278="sníž. přenesená",J278,0)</f>
        <v>0</v>
      </c>
      <c r="BI278" s="150">
        <f>IF(N278="nulová",J278,0)</f>
        <v>0</v>
      </c>
      <c r="BJ278" s="17" t="s">
        <v>80</v>
      </c>
      <c r="BK278" s="150">
        <f>ROUND(I278*H278,2)</f>
        <v>0</v>
      </c>
      <c r="BL278" s="17" t="s">
        <v>287</v>
      </c>
      <c r="BM278" s="149" t="s">
        <v>3538</v>
      </c>
    </row>
    <row r="279" spans="2:65" s="1" customFormat="1" ht="33" customHeight="1">
      <c r="B279" s="32"/>
      <c r="C279" s="137" t="s">
        <v>692</v>
      </c>
      <c r="D279" s="137" t="s">
        <v>189</v>
      </c>
      <c r="E279" s="138" t="s">
        <v>2998</v>
      </c>
      <c r="F279" s="139" t="s">
        <v>2999</v>
      </c>
      <c r="G279" s="140" t="s">
        <v>2514</v>
      </c>
      <c r="H279" s="141">
        <v>1</v>
      </c>
      <c r="I279" s="142"/>
      <c r="J279" s="143">
        <f>ROUND(I279*H279,2)</f>
        <v>0</v>
      </c>
      <c r="K279" s="144"/>
      <c r="L279" s="32"/>
      <c r="M279" s="145" t="s">
        <v>1</v>
      </c>
      <c r="N279" s="146" t="s">
        <v>38</v>
      </c>
      <c r="P279" s="147">
        <f>O279*H279</f>
        <v>0</v>
      </c>
      <c r="Q279" s="147">
        <v>6.8000000000000005E-4</v>
      </c>
      <c r="R279" s="147">
        <f>Q279*H279</f>
        <v>6.8000000000000005E-4</v>
      </c>
      <c r="S279" s="147">
        <v>0</v>
      </c>
      <c r="T279" s="148">
        <f>S279*H279</f>
        <v>0</v>
      </c>
      <c r="AR279" s="149" t="s">
        <v>287</v>
      </c>
      <c r="AT279" s="149" t="s">
        <v>189</v>
      </c>
      <c r="AU279" s="149" t="s">
        <v>84</v>
      </c>
      <c r="AY279" s="17" t="s">
        <v>187</v>
      </c>
      <c r="BE279" s="150">
        <f>IF(N279="základní",J279,0)</f>
        <v>0</v>
      </c>
      <c r="BF279" s="150">
        <f>IF(N279="snížená",J279,0)</f>
        <v>0</v>
      </c>
      <c r="BG279" s="150">
        <f>IF(N279="zákl. přenesená",J279,0)</f>
        <v>0</v>
      </c>
      <c r="BH279" s="150">
        <f>IF(N279="sníž. přenesená",J279,0)</f>
        <v>0</v>
      </c>
      <c r="BI279" s="150">
        <f>IF(N279="nulová",J279,0)</f>
        <v>0</v>
      </c>
      <c r="BJ279" s="17" t="s">
        <v>80</v>
      </c>
      <c r="BK279" s="150">
        <f>ROUND(I279*H279,2)</f>
        <v>0</v>
      </c>
      <c r="BL279" s="17" t="s">
        <v>287</v>
      </c>
      <c r="BM279" s="149" t="s">
        <v>3539</v>
      </c>
    </row>
    <row r="280" spans="2:65" s="1" customFormat="1" ht="37.9" customHeight="1">
      <c r="B280" s="32"/>
      <c r="C280" s="137" t="s">
        <v>697</v>
      </c>
      <c r="D280" s="137" t="s">
        <v>189</v>
      </c>
      <c r="E280" s="138" t="s">
        <v>3001</v>
      </c>
      <c r="F280" s="139" t="s">
        <v>3002</v>
      </c>
      <c r="G280" s="140" t="s">
        <v>217</v>
      </c>
      <c r="H280" s="141">
        <v>3.5000000000000003E-2</v>
      </c>
      <c r="I280" s="142"/>
      <c r="J280" s="143">
        <f>ROUND(I280*H280,2)</f>
        <v>0</v>
      </c>
      <c r="K280" s="144"/>
      <c r="L280" s="32"/>
      <c r="M280" s="145" t="s">
        <v>1</v>
      </c>
      <c r="N280" s="146" t="s">
        <v>38</v>
      </c>
      <c r="P280" s="147">
        <f>O280*H280</f>
        <v>0</v>
      </c>
      <c r="Q280" s="147">
        <v>0</v>
      </c>
      <c r="R280" s="147">
        <f>Q280*H280</f>
        <v>0</v>
      </c>
      <c r="S280" s="147">
        <v>0</v>
      </c>
      <c r="T280" s="148">
        <f>S280*H280</f>
        <v>0</v>
      </c>
      <c r="AR280" s="149" t="s">
        <v>287</v>
      </c>
      <c r="AT280" s="149" t="s">
        <v>189</v>
      </c>
      <c r="AU280" s="149" t="s">
        <v>84</v>
      </c>
      <c r="AY280" s="17" t="s">
        <v>187</v>
      </c>
      <c r="BE280" s="150">
        <f>IF(N280="základní",J280,0)</f>
        <v>0</v>
      </c>
      <c r="BF280" s="150">
        <f>IF(N280="snížená",J280,0)</f>
        <v>0</v>
      </c>
      <c r="BG280" s="150">
        <f>IF(N280="zákl. přenesená",J280,0)</f>
        <v>0</v>
      </c>
      <c r="BH280" s="150">
        <f>IF(N280="sníž. přenesená",J280,0)</f>
        <v>0</v>
      </c>
      <c r="BI280" s="150">
        <f>IF(N280="nulová",J280,0)</f>
        <v>0</v>
      </c>
      <c r="BJ280" s="17" t="s">
        <v>80</v>
      </c>
      <c r="BK280" s="150">
        <f>ROUND(I280*H280,2)</f>
        <v>0</v>
      </c>
      <c r="BL280" s="17" t="s">
        <v>287</v>
      </c>
      <c r="BM280" s="149" t="s">
        <v>3540</v>
      </c>
    </row>
    <row r="281" spans="2:65" s="1" customFormat="1" ht="107.25">
      <c r="B281" s="32"/>
      <c r="D281" s="151" t="s">
        <v>195</v>
      </c>
      <c r="F281" s="152" t="s">
        <v>2890</v>
      </c>
      <c r="I281" s="153"/>
      <c r="L281" s="32"/>
      <c r="M281" s="154"/>
      <c r="T281" s="56"/>
      <c r="AT281" s="17" t="s">
        <v>195</v>
      </c>
      <c r="AU281" s="17" t="s">
        <v>84</v>
      </c>
    </row>
    <row r="282" spans="2:65" s="11" customFormat="1" ht="25.9" customHeight="1">
      <c r="B282" s="125"/>
      <c r="D282" s="126" t="s">
        <v>72</v>
      </c>
      <c r="E282" s="127" t="s">
        <v>338</v>
      </c>
      <c r="F282" s="127" t="s">
        <v>3004</v>
      </c>
      <c r="I282" s="128"/>
      <c r="J282" s="129">
        <f>BK282</f>
        <v>0</v>
      </c>
      <c r="L282" s="125"/>
      <c r="M282" s="130"/>
      <c r="P282" s="131">
        <f>P283</f>
        <v>0</v>
      </c>
      <c r="R282" s="131">
        <f>R283</f>
        <v>0</v>
      </c>
      <c r="T282" s="132">
        <f>T283</f>
        <v>0</v>
      </c>
      <c r="AR282" s="126" t="s">
        <v>210</v>
      </c>
      <c r="AT282" s="133" t="s">
        <v>72</v>
      </c>
      <c r="AU282" s="133" t="s">
        <v>73</v>
      </c>
      <c r="AY282" s="126" t="s">
        <v>187</v>
      </c>
      <c r="BK282" s="134">
        <f>BK283</f>
        <v>0</v>
      </c>
    </row>
    <row r="283" spans="2:65" s="11" customFormat="1" ht="22.9" customHeight="1">
      <c r="B283" s="125"/>
      <c r="D283" s="126" t="s">
        <v>72</v>
      </c>
      <c r="E283" s="135" t="s">
        <v>3005</v>
      </c>
      <c r="F283" s="135" t="s">
        <v>3006</v>
      </c>
      <c r="I283" s="128"/>
      <c r="J283" s="136">
        <f>BK283</f>
        <v>0</v>
      </c>
      <c r="L283" s="125"/>
      <c r="M283" s="130"/>
      <c r="P283" s="131">
        <f>SUM(P284:P285)</f>
        <v>0</v>
      </c>
      <c r="R283" s="131">
        <f>SUM(R284:R285)</f>
        <v>0</v>
      </c>
      <c r="T283" s="132">
        <f>SUM(T284:T285)</f>
        <v>0</v>
      </c>
      <c r="AR283" s="126" t="s">
        <v>210</v>
      </c>
      <c r="AT283" s="133" t="s">
        <v>72</v>
      </c>
      <c r="AU283" s="133" t="s">
        <v>80</v>
      </c>
      <c r="AY283" s="126" t="s">
        <v>187</v>
      </c>
      <c r="BK283" s="134">
        <f>SUM(BK284:BK285)</f>
        <v>0</v>
      </c>
    </row>
    <row r="284" spans="2:65" s="1" customFormat="1" ht="21.75" customHeight="1">
      <c r="B284" s="32"/>
      <c r="C284" s="137" t="s">
        <v>702</v>
      </c>
      <c r="D284" s="137" t="s">
        <v>189</v>
      </c>
      <c r="E284" s="138" t="s">
        <v>3007</v>
      </c>
      <c r="F284" s="139" t="s">
        <v>3008</v>
      </c>
      <c r="G284" s="140" t="s">
        <v>397</v>
      </c>
      <c r="H284" s="141">
        <v>18</v>
      </c>
      <c r="I284" s="142"/>
      <c r="J284" s="143">
        <f>ROUND(I284*H284,2)</f>
        <v>0</v>
      </c>
      <c r="K284" s="144"/>
      <c r="L284" s="32"/>
      <c r="M284" s="145" t="s">
        <v>1</v>
      </c>
      <c r="N284" s="146" t="s">
        <v>38</v>
      </c>
      <c r="P284" s="147">
        <f>O284*H284</f>
        <v>0</v>
      </c>
      <c r="Q284" s="147">
        <v>0</v>
      </c>
      <c r="R284" s="147">
        <f>Q284*H284</f>
        <v>0</v>
      </c>
      <c r="S284" s="147">
        <v>0</v>
      </c>
      <c r="T284" s="148">
        <f>S284*H284</f>
        <v>0</v>
      </c>
      <c r="AR284" s="149" t="s">
        <v>548</v>
      </c>
      <c r="AT284" s="149" t="s">
        <v>189</v>
      </c>
      <c r="AU284" s="149" t="s">
        <v>84</v>
      </c>
      <c r="AY284" s="17" t="s">
        <v>187</v>
      </c>
      <c r="BE284" s="150">
        <f>IF(N284="základní",J284,0)</f>
        <v>0</v>
      </c>
      <c r="BF284" s="150">
        <f>IF(N284="snížená",J284,0)</f>
        <v>0</v>
      </c>
      <c r="BG284" s="150">
        <f>IF(N284="zákl. přenesená",J284,0)</f>
        <v>0</v>
      </c>
      <c r="BH284" s="150">
        <f>IF(N284="sníž. přenesená",J284,0)</f>
        <v>0</v>
      </c>
      <c r="BI284" s="150">
        <f>IF(N284="nulová",J284,0)</f>
        <v>0</v>
      </c>
      <c r="BJ284" s="17" t="s">
        <v>80</v>
      </c>
      <c r="BK284" s="150">
        <f>ROUND(I284*H284,2)</f>
        <v>0</v>
      </c>
      <c r="BL284" s="17" t="s">
        <v>548</v>
      </c>
      <c r="BM284" s="149" t="s">
        <v>3541</v>
      </c>
    </row>
    <row r="285" spans="2:65" s="1" customFormat="1" ht="97.5">
      <c r="B285" s="32"/>
      <c r="D285" s="151" t="s">
        <v>195</v>
      </c>
      <c r="F285" s="152" t="s">
        <v>3010</v>
      </c>
      <c r="I285" s="153"/>
      <c r="L285" s="32"/>
      <c r="M285" s="199"/>
      <c r="N285" s="195"/>
      <c r="O285" s="195"/>
      <c r="P285" s="195"/>
      <c r="Q285" s="195"/>
      <c r="R285" s="195"/>
      <c r="S285" s="195"/>
      <c r="T285" s="200"/>
      <c r="AT285" s="17" t="s">
        <v>195</v>
      </c>
      <c r="AU285" s="17" t="s">
        <v>84</v>
      </c>
    </row>
    <row r="286" spans="2:65" s="1" customFormat="1" ht="6.95" customHeight="1">
      <c r="B286" s="44"/>
      <c r="C286" s="45"/>
      <c r="D286" s="45"/>
      <c r="E286" s="45"/>
      <c r="F286" s="45"/>
      <c r="G286" s="45"/>
      <c r="H286" s="45"/>
      <c r="I286" s="45"/>
      <c r="J286" s="45"/>
      <c r="K286" s="45"/>
      <c r="L286" s="32"/>
    </row>
  </sheetData>
  <sheetProtection algorithmName="SHA-512" hashValue="k1a+abORSjKq1vS6C2R7I7mVTanD8e/AQTJJFoaSy7kVDVU+PV72oX1T951+6IPbGM+bfPcm9D8rddQj4VSQYA==" saltValue="6Pxhb730j0Q4z+uCsMtIp0wioWcGwoVoE9+wt2kzRy87egz4DiDQjjiDmwQ8tcXcREudXyC7VQRNlCDcJWQHjw==" spinCount="100000" sheet="1" objects="1" scenarios="1" formatColumns="0" formatRows="0" autoFilter="0"/>
  <autoFilter ref="C128:K285" xr:uid="{00000000-0009-0000-0000-000007000000}"/>
  <mergeCells count="12">
    <mergeCell ref="E121:H121"/>
    <mergeCell ref="L2:V2"/>
    <mergeCell ref="E85:H85"/>
    <mergeCell ref="E87:H87"/>
    <mergeCell ref="E89:H89"/>
    <mergeCell ref="E117:H117"/>
    <mergeCell ref="E119:H11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144"/>
  <sheetViews>
    <sheetView showGridLines="0" workbookViewId="0"/>
  </sheetViews>
  <sheetFormatPr defaultRowHeight="12.7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2"/>
      <c r="M2" s="212"/>
      <c r="N2" s="212"/>
      <c r="O2" s="212"/>
      <c r="P2" s="212"/>
      <c r="Q2" s="212"/>
      <c r="R2" s="212"/>
      <c r="S2" s="212"/>
      <c r="T2" s="212"/>
      <c r="U2" s="212"/>
      <c r="V2" s="212"/>
      <c r="AT2" s="17" t="s">
        <v>104</v>
      </c>
    </row>
    <row r="3" spans="2:46" ht="6.95" customHeight="1">
      <c r="B3" s="18"/>
      <c r="C3" s="19"/>
      <c r="D3" s="19"/>
      <c r="E3" s="19"/>
      <c r="F3" s="19"/>
      <c r="G3" s="19"/>
      <c r="H3" s="19"/>
      <c r="I3" s="19"/>
      <c r="J3" s="19"/>
      <c r="K3" s="19"/>
      <c r="L3" s="20"/>
      <c r="AT3" s="17" t="s">
        <v>84</v>
      </c>
    </row>
    <row r="4" spans="2:46" ht="24.95" customHeight="1">
      <c r="B4" s="20"/>
      <c r="D4" s="21" t="s">
        <v>133</v>
      </c>
      <c r="L4" s="20"/>
      <c r="M4" s="93" t="s">
        <v>10</v>
      </c>
      <c r="AT4" s="17" t="s">
        <v>4</v>
      </c>
    </row>
    <row r="5" spans="2:46" ht="6.95" customHeight="1">
      <c r="B5" s="20"/>
      <c r="L5" s="20"/>
    </row>
    <row r="6" spans="2:46" ht="12" customHeight="1">
      <c r="B6" s="20"/>
      <c r="D6" s="27" t="s">
        <v>16</v>
      </c>
      <c r="L6" s="20"/>
    </row>
    <row r="7" spans="2:46" ht="16.5" customHeight="1">
      <c r="B7" s="20"/>
      <c r="E7" s="243" t="str">
        <f>'Rekapitulace stavby'!K6</f>
        <v>I-20002 - Modernizace bytových domů ul. Šenovská 65,67 a 69</v>
      </c>
      <c r="F7" s="244"/>
      <c r="G7" s="244"/>
      <c r="H7" s="244"/>
      <c r="L7" s="20"/>
    </row>
    <row r="8" spans="2:46" ht="12" customHeight="1">
      <c r="B8" s="20"/>
      <c r="D8" s="27" t="s">
        <v>134</v>
      </c>
      <c r="L8" s="20"/>
    </row>
    <row r="9" spans="2:46" s="1" customFormat="1" ht="16.5" customHeight="1">
      <c r="B9" s="32"/>
      <c r="E9" s="243" t="s">
        <v>3049</v>
      </c>
      <c r="F9" s="245"/>
      <c r="G9" s="245"/>
      <c r="H9" s="245"/>
      <c r="L9" s="32"/>
    </row>
    <row r="10" spans="2:46" s="1" customFormat="1" ht="12" customHeight="1">
      <c r="B10" s="32"/>
      <c r="D10" s="27" t="s">
        <v>2470</v>
      </c>
      <c r="L10" s="32"/>
    </row>
    <row r="11" spans="2:46" s="1" customFormat="1" ht="16.5" customHeight="1">
      <c r="B11" s="32"/>
      <c r="E11" s="206" t="s">
        <v>3542</v>
      </c>
      <c r="F11" s="245"/>
      <c r="G11" s="245"/>
      <c r="H11" s="245"/>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11. 8. 2025</v>
      </c>
      <c r="L14" s="32"/>
    </row>
    <row r="15" spans="2:46" s="1" customFormat="1" ht="10.9" customHeight="1">
      <c r="B15" s="32"/>
      <c r="L15" s="32"/>
    </row>
    <row r="16" spans="2:46" s="1" customFormat="1" ht="12" customHeight="1">
      <c r="B16" s="32"/>
      <c r="D16" s="27" t="s">
        <v>24</v>
      </c>
      <c r="I16" s="27" t="s">
        <v>25</v>
      </c>
      <c r="J16" s="25" t="str">
        <f>IF('Rekapitulace stavby'!AN10="","",'Rekapitulace stavby'!AN10)</f>
        <v/>
      </c>
      <c r="L16" s="32"/>
    </row>
    <row r="17" spans="2:12" s="1" customFormat="1" ht="18" customHeight="1">
      <c r="B17" s="32"/>
      <c r="E17" s="25" t="str">
        <f>IF('Rekapitulace stavby'!E11="","",'Rekapitulace stavby'!E11)</f>
        <v xml:space="preserve"> </v>
      </c>
      <c r="I17" s="27" t="s">
        <v>26</v>
      </c>
      <c r="J17" s="25" t="str">
        <f>IF('Rekapitulace stavby'!AN11="","",'Rekapitulace stavby'!AN11)</f>
        <v/>
      </c>
      <c r="L17" s="32"/>
    </row>
    <row r="18" spans="2:12" s="1" customFormat="1" ht="6.95" customHeight="1">
      <c r="B18" s="32"/>
      <c r="L18" s="32"/>
    </row>
    <row r="19" spans="2:12" s="1" customFormat="1" ht="12" customHeight="1">
      <c r="B19" s="32"/>
      <c r="D19" s="27" t="s">
        <v>27</v>
      </c>
      <c r="I19" s="27" t="s">
        <v>25</v>
      </c>
      <c r="J19" s="28" t="str">
        <f>'Rekapitulace stavby'!AN13</f>
        <v>Vyplň údaj</v>
      </c>
      <c r="L19" s="32"/>
    </row>
    <row r="20" spans="2:12" s="1" customFormat="1" ht="18" customHeight="1">
      <c r="B20" s="32"/>
      <c r="E20" s="246" t="str">
        <f>'Rekapitulace stavby'!E14</f>
        <v>Vyplň údaj</v>
      </c>
      <c r="F20" s="211"/>
      <c r="G20" s="211"/>
      <c r="H20" s="211"/>
      <c r="I20" s="27" t="s">
        <v>26</v>
      </c>
      <c r="J20" s="28" t="str">
        <f>'Rekapitulace stavby'!AN14</f>
        <v>Vyplň údaj</v>
      </c>
      <c r="L20" s="32"/>
    </row>
    <row r="21" spans="2:12" s="1" customFormat="1" ht="6.95" customHeight="1">
      <c r="B21" s="32"/>
      <c r="L21" s="32"/>
    </row>
    <row r="22" spans="2:12" s="1" customFormat="1" ht="12" customHeight="1">
      <c r="B22" s="32"/>
      <c r="D22" s="27" t="s">
        <v>29</v>
      </c>
      <c r="I22" s="27" t="s">
        <v>25</v>
      </c>
      <c r="J22" s="25" t="str">
        <f>IF('Rekapitulace stavby'!AN16="","",'Rekapitulace stavby'!AN16)</f>
        <v/>
      </c>
      <c r="L22" s="32"/>
    </row>
    <row r="23" spans="2:12" s="1" customFormat="1" ht="18" customHeight="1">
      <c r="B23" s="32"/>
      <c r="E23" s="25" t="str">
        <f>IF('Rekapitulace stavby'!E17="","",'Rekapitulace stavby'!E17)</f>
        <v xml:space="preserve"> </v>
      </c>
      <c r="I23" s="27" t="s">
        <v>26</v>
      </c>
      <c r="J23" s="25" t="str">
        <f>IF('Rekapitulace stavby'!AN17="","",'Rekapitulace stavby'!AN17)</f>
        <v/>
      </c>
      <c r="L23" s="32"/>
    </row>
    <row r="24" spans="2:12" s="1" customFormat="1" ht="6.95" customHeight="1">
      <c r="B24" s="32"/>
      <c r="L24" s="32"/>
    </row>
    <row r="25" spans="2:12" s="1" customFormat="1" ht="12" customHeight="1">
      <c r="B25" s="32"/>
      <c r="D25" s="27" t="s">
        <v>31</v>
      </c>
      <c r="I25" s="27" t="s">
        <v>25</v>
      </c>
      <c r="J25" s="25" t="str">
        <f>IF('Rekapitulace stavby'!AN19="","",'Rekapitulace stavby'!AN19)</f>
        <v/>
      </c>
      <c r="L25" s="32"/>
    </row>
    <row r="26" spans="2:12" s="1" customFormat="1" ht="18" customHeight="1">
      <c r="B26" s="32"/>
      <c r="E26" s="25" t="str">
        <f>IF('Rekapitulace stavby'!E20="","",'Rekapitulace stavby'!E20)</f>
        <v xml:space="preserve"> </v>
      </c>
      <c r="I26" s="27" t="s">
        <v>26</v>
      </c>
      <c r="J26" s="25" t="str">
        <f>IF('Rekapitulace stavby'!AN20="","",'Rekapitulace stavby'!AN20)</f>
        <v/>
      </c>
      <c r="L26" s="32"/>
    </row>
    <row r="27" spans="2:12" s="1" customFormat="1" ht="6.95" customHeight="1">
      <c r="B27" s="32"/>
      <c r="L27" s="32"/>
    </row>
    <row r="28" spans="2:12" s="1" customFormat="1" ht="12" customHeight="1">
      <c r="B28" s="32"/>
      <c r="D28" s="27" t="s">
        <v>32</v>
      </c>
      <c r="L28" s="32"/>
    </row>
    <row r="29" spans="2:12" s="7" customFormat="1" ht="16.5" customHeight="1">
      <c r="B29" s="94"/>
      <c r="E29" s="216" t="s">
        <v>1</v>
      </c>
      <c r="F29" s="216"/>
      <c r="G29" s="216"/>
      <c r="H29" s="216"/>
      <c r="L29" s="94"/>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5" t="s">
        <v>33</v>
      </c>
      <c r="J32" s="66">
        <f>ROUND(J122, 2)</f>
        <v>0</v>
      </c>
      <c r="L32" s="32"/>
    </row>
    <row r="33" spans="2:12" s="1" customFormat="1" ht="6.95" customHeight="1">
      <c r="B33" s="32"/>
      <c r="D33" s="53"/>
      <c r="E33" s="53"/>
      <c r="F33" s="53"/>
      <c r="G33" s="53"/>
      <c r="H33" s="53"/>
      <c r="I33" s="53"/>
      <c r="J33" s="53"/>
      <c r="K33" s="53"/>
      <c r="L33" s="32"/>
    </row>
    <row r="34" spans="2:12" s="1" customFormat="1" ht="14.45" customHeight="1">
      <c r="B34" s="32"/>
      <c r="F34" s="35" t="s">
        <v>35</v>
      </c>
      <c r="I34" s="35" t="s">
        <v>34</v>
      </c>
      <c r="J34" s="35" t="s">
        <v>36</v>
      </c>
      <c r="L34" s="32"/>
    </row>
    <row r="35" spans="2:12" s="1" customFormat="1" ht="14.45" customHeight="1">
      <c r="B35" s="32"/>
      <c r="D35" s="55" t="s">
        <v>37</v>
      </c>
      <c r="E35" s="27" t="s">
        <v>38</v>
      </c>
      <c r="F35" s="86">
        <f>ROUND((SUM(BE122:BE143)),  2)</f>
        <v>0</v>
      </c>
      <c r="I35" s="96">
        <v>0.21</v>
      </c>
      <c r="J35" s="86">
        <f>ROUND(((SUM(BE122:BE143))*I35),  2)</f>
        <v>0</v>
      </c>
      <c r="L35" s="32"/>
    </row>
    <row r="36" spans="2:12" s="1" customFormat="1" ht="14.45" customHeight="1">
      <c r="B36" s="32"/>
      <c r="E36" s="27" t="s">
        <v>39</v>
      </c>
      <c r="F36" s="86">
        <f>ROUND((SUM(BF122:BF143)),  2)</f>
        <v>0</v>
      </c>
      <c r="I36" s="96">
        <v>0.12</v>
      </c>
      <c r="J36" s="86">
        <f>ROUND(((SUM(BF122:BF143))*I36),  2)</f>
        <v>0</v>
      </c>
      <c r="L36" s="32"/>
    </row>
    <row r="37" spans="2:12" s="1" customFormat="1" ht="14.45" hidden="1" customHeight="1">
      <c r="B37" s="32"/>
      <c r="E37" s="27" t="s">
        <v>40</v>
      </c>
      <c r="F37" s="86">
        <f>ROUND((SUM(BG122:BG143)),  2)</f>
        <v>0</v>
      </c>
      <c r="I37" s="96">
        <v>0.21</v>
      </c>
      <c r="J37" s="86">
        <f>0</f>
        <v>0</v>
      </c>
      <c r="L37" s="32"/>
    </row>
    <row r="38" spans="2:12" s="1" customFormat="1" ht="14.45" hidden="1" customHeight="1">
      <c r="B38" s="32"/>
      <c r="E38" s="27" t="s">
        <v>41</v>
      </c>
      <c r="F38" s="86">
        <f>ROUND((SUM(BH122:BH143)),  2)</f>
        <v>0</v>
      </c>
      <c r="I38" s="96">
        <v>0.12</v>
      </c>
      <c r="J38" s="86">
        <f>0</f>
        <v>0</v>
      </c>
      <c r="L38" s="32"/>
    </row>
    <row r="39" spans="2:12" s="1" customFormat="1" ht="14.45" hidden="1" customHeight="1">
      <c r="B39" s="32"/>
      <c r="E39" s="27" t="s">
        <v>42</v>
      </c>
      <c r="F39" s="86">
        <f>ROUND((SUM(BI122:BI143)),  2)</f>
        <v>0</v>
      </c>
      <c r="I39" s="96">
        <v>0</v>
      </c>
      <c r="J39" s="86">
        <f>0</f>
        <v>0</v>
      </c>
      <c r="L39" s="32"/>
    </row>
    <row r="40" spans="2:12" s="1" customFormat="1" ht="6.95" customHeight="1">
      <c r="B40" s="32"/>
      <c r="L40" s="32"/>
    </row>
    <row r="41" spans="2:12" s="1" customFormat="1" ht="25.35" customHeight="1">
      <c r="B41" s="32"/>
      <c r="C41" s="97"/>
      <c r="D41" s="98" t="s">
        <v>43</v>
      </c>
      <c r="E41" s="57"/>
      <c r="F41" s="57"/>
      <c r="G41" s="99" t="s">
        <v>44</v>
      </c>
      <c r="H41" s="100" t="s">
        <v>45</v>
      </c>
      <c r="I41" s="57"/>
      <c r="J41" s="101">
        <f>SUM(J32:J39)</f>
        <v>0</v>
      </c>
      <c r="K41" s="102"/>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46</v>
      </c>
      <c r="E50" s="42"/>
      <c r="F50" s="42"/>
      <c r="G50" s="41" t="s">
        <v>47</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c r="B61" s="32"/>
      <c r="D61" s="43" t="s">
        <v>48</v>
      </c>
      <c r="E61" s="34"/>
      <c r="F61" s="103" t="s">
        <v>49</v>
      </c>
      <c r="G61" s="43" t="s">
        <v>48</v>
      </c>
      <c r="H61" s="34"/>
      <c r="I61" s="34"/>
      <c r="J61" s="104" t="s">
        <v>49</v>
      </c>
      <c r="K61" s="34"/>
      <c r="L61" s="32"/>
    </row>
    <row r="62" spans="2:12" ht="11.25">
      <c r="B62" s="20"/>
      <c r="L62" s="20"/>
    </row>
    <row r="63" spans="2:12" ht="11.25">
      <c r="B63" s="20"/>
      <c r="L63" s="20"/>
    </row>
    <row r="64" spans="2:12" ht="11.25">
      <c r="B64" s="20"/>
      <c r="L64" s="20"/>
    </row>
    <row r="65" spans="2:12" s="1" customFormat="1">
      <c r="B65" s="32"/>
      <c r="D65" s="41" t="s">
        <v>50</v>
      </c>
      <c r="E65" s="42"/>
      <c r="F65" s="42"/>
      <c r="G65" s="41" t="s">
        <v>51</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c r="B76" s="32"/>
      <c r="D76" s="43" t="s">
        <v>48</v>
      </c>
      <c r="E76" s="34"/>
      <c r="F76" s="103" t="s">
        <v>49</v>
      </c>
      <c r="G76" s="43" t="s">
        <v>48</v>
      </c>
      <c r="H76" s="34"/>
      <c r="I76" s="34"/>
      <c r="J76" s="104" t="s">
        <v>49</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136</v>
      </c>
      <c r="L82" s="32"/>
    </row>
    <row r="83" spans="2:12" s="1" customFormat="1" ht="6.95" customHeight="1">
      <c r="B83" s="32"/>
      <c r="L83" s="32"/>
    </row>
    <row r="84" spans="2:12" s="1" customFormat="1" ht="12" customHeight="1">
      <c r="B84" s="32"/>
      <c r="C84" s="27" t="s">
        <v>16</v>
      </c>
      <c r="L84" s="32"/>
    </row>
    <row r="85" spans="2:12" s="1" customFormat="1" ht="16.5" customHeight="1">
      <c r="B85" s="32"/>
      <c r="E85" s="243" t="str">
        <f>E7</f>
        <v>I-20002 - Modernizace bytových domů ul. Šenovská 65,67 a 69</v>
      </c>
      <c r="F85" s="244"/>
      <c r="G85" s="244"/>
      <c r="H85" s="244"/>
      <c r="L85" s="32"/>
    </row>
    <row r="86" spans="2:12" ht="12" customHeight="1">
      <c r="B86" s="20"/>
      <c r="C86" s="27" t="s">
        <v>134</v>
      </c>
      <c r="L86" s="20"/>
    </row>
    <row r="87" spans="2:12" s="1" customFormat="1" ht="16.5" customHeight="1">
      <c r="B87" s="32"/>
      <c r="E87" s="243" t="s">
        <v>3049</v>
      </c>
      <c r="F87" s="245"/>
      <c r="G87" s="245"/>
      <c r="H87" s="245"/>
      <c r="L87" s="32"/>
    </row>
    <row r="88" spans="2:12" s="1" customFormat="1" ht="12" customHeight="1">
      <c r="B88" s="32"/>
      <c r="C88" s="27" t="s">
        <v>2470</v>
      </c>
      <c r="L88" s="32"/>
    </row>
    <row r="89" spans="2:12" s="1" customFormat="1" ht="16.5" customHeight="1">
      <c r="B89" s="32"/>
      <c r="E89" s="206" t="str">
        <f>E11</f>
        <v>67 - D.1.4.3 - Vzduchotechnika</v>
      </c>
      <c r="F89" s="245"/>
      <c r="G89" s="245"/>
      <c r="H89" s="245"/>
      <c r="L89" s="32"/>
    </row>
    <row r="90" spans="2:12" s="1" customFormat="1" ht="6.95" customHeight="1">
      <c r="B90" s="32"/>
      <c r="L90" s="32"/>
    </row>
    <row r="91" spans="2:12" s="1" customFormat="1" ht="12" customHeight="1">
      <c r="B91" s="32"/>
      <c r="C91" s="27" t="s">
        <v>20</v>
      </c>
      <c r="F91" s="25" t="str">
        <f>F14</f>
        <v xml:space="preserve"> </v>
      </c>
      <c r="I91" s="27" t="s">
        <v>22</v>
      </c>
      <c r="J91" s="52" t="str">
        <f>IF(J14="","",J14)</f>
        <v>11. 8. 2025</v>
      </c>
      <c r="L91" s="32"/>
    </row>
    <row r="92" spans="2:12" s="1" customFormat="1" ht="6.95" customHeight="1">
      <c r="B92" s="32"/>
      <c r="L92" s="32"/>
    </row>
    <row r="93" spans="2:12" s="1" customFormat="1" ht="15.2" customHeight="1">
      <c r="B93" s="32"/>
      <c r="C93" s="27" t="s">
        <v>24</v>
      </c>
      <c r="F93" s="25" t="str">
        <f>E17</f>
        <v xml:space="preserve"> </v>
      </c>
      <c r="I93" s="27" t="s">
        <v>29</v>
      </c>
      <c r="J93" s="30" t="str">
        <f>E23</f>
        <v xml:space="preserve"> </v>
      </c>
      <c r="L93" s="32"/>
    </row>
    <row r="94" spans="2:12" s="1" customFormat="1" ht="15.2" customHeight="1">
      <c r="B94" s="32"/>
      <c r="C94" s="27" t="s">
        <v>27</v>
      </c>
      <c r="F94" s="25" t="str">
        <f>IF(E20="","",E20)</f>
        <v>Vyplň údaj</v>
      </c>
      <c r="I94" s="27" t="s">
        <v>31</v>
      </c>
      <c r="J94" s="30" t="str">
        <f>E26</f>
        <v xml:space="preserve"> </v>
      </c>
      <c r="L94" s="32"/>
    </row>
    <row r="95" spans="2:12" s="1" customFormat="1" ht="10.35" customHeight="1">
      <c r="B95" s="32"/>
      <c r="L95" s="32"/>
    </row>
    <row r="96" spans="2:12" s="1" customFormat="1" ht="29.25" customHeight="1">
      <c r="B96" s="32"/>
      <c r="C96" s="105" t="s">
        <v>137</v>
      </c>
      <c r="D96" s="97"/>
      <c r="E96" s="97"/>
      <c r="F96" s="97"/>
      <c r="G96" s="97"/>
      <c r="H96" s="97"/>
      <c r="I96" s="97"/>
      <c r="J96" s="106" t="s">
        <v>138</v>
      </c>
      <c r="K96" s="97"/>
      <c r="L96" s="32"/>
    </row>
    <row r="97" spans="2:47" s="1" customFormat="1" ht="10.35" customHeight="1">
      <c r="B97" s="32"/>
      <c r="L97" s="32"/>
    </row>
    <row r="98" spans="2:47" s="1" customFormat="1" ht="22.9" customHeight="1">
      <c r="B98" s="32"/>
      <c r="C98" s="107" t="s">
        <v>139</v>
      </c>
      <c r="J98" s="66">
        <f>J122</f>
        <v>0</v>
      </c>
      <c r="L98" s="32"/>
      <c r="AU98" s="17" t="s">
        <v>140</v>
      </c>
    </row>
    <row r="99" spans="2:47" s="8" customFormat="1" ht="24.95" customHeight="1">
      <c r="B99" s="108"/>
      <c r="D99" s="109" t="s">
        <v>2472</v>
      </c>
      <c r="E99" s="110"/>
      <c r="F99" s="110"/>
      <c r="G99" s="110"/>
      <c r="H99" s="110"/>
      <c r="I99" s="110"/>
      <c r="J99" s="111">
        <f>J123</f>
        <v>0</v>
      </c>
      <c r="L99" s="108"/>
    </row>
    <row r="100" spans="2:47" s="8" customFormat="1" ht="24.95" customHeight="1">
      <c r="B100" s="108"/>
      <c r="D100" s="109" t="s">
        <v>3012</v>
      </c>
      <c r="E100" s="110"/>
      <c r="F100" s="110"/>
      <c r="G100" s="110"/>
      <c r="H100" s="110"/>
      <c r="I100" s="110"/>
      <c r="J100" s="111">
        <f>J128</f>
        <v>0</v>
      </c>
      <c r="L100" s="108"/>
    </row>
    <row r="101" spans="2:47" s="1" customFormat="1" ht="21.75" customHeight="1">
      <c r="B101" s="32"/>
      <c r="L101" s="32"/>
    </row>
    <row r="102" spans="2:47" s="1" customFormat="1" ht="6.95" customHeight="1">
      <c r="B102" s="44"/>
      <c r="C102" s="45"/>
      <c r="D102" s="45"/>
      <c r="E102" s="45"/>
      <c r="F102" s="45"/>
      <c r="G102" s="45"/>
      <c r="H102" s="45"/>
      <c r="I102" s="45"/>
      <c r="J102" s="45"/>
      <c r="K102" s="45"/>
      <c r="L102" s="32"/>
    </row>
    <row r="106" spans="2:47" s="1" customFormat="1" ht="6.95" customHeight="1">
      <c r="B106" s="46"/>
      <c r="C106" s="47"/>
      <c r="D106" s="47"/>
      <c r="E106" s="47"/>
      <c r="F106" s="47"/>
      <c r="G106" s="47"/>
      <c r="H106" s="47"/>
      <c r="I106" s="47"/>
      <c r="J106" s="47"/>
      <c r="K106" s="47"/>
      <c r="L106" s="32"/>
    </row>
    <row r="107" spans="2:47" s="1" customFormat="1" ht="24.95" customHeight="1">
      <c r="B107" s="32"/>
      <c r="C107" s="21" t="s">
        <v>172</v>
      </c>
      <c r="L107" s="32"/>
    </row>
    <row r="108" spans="2:47" s="1" customFormat="1" ht="6.95" customHeight="1">
      <c r="B108" s="32"/>
      <c r="L108" s="32"/>
    </row>
    <row r="109" spans="2:47" s="1" customFormat="1" ht="12" customHeight="1">
      <c r="B109" s="32"/>
      <c r="C109" s="27" t="s">
        <v>16</v>
      </c>
      <c r="L109" s="32"/>
    </row>
    <row r="110" spans="2:47" s="1" customFormat="1" ht="16.5" customHeight="1">
      <c r="B110" s="32"/>
      <c r="E110" s="243" t="str">
        <f>E7</f>
        <v>I-20002 - Modernizace bytových domů ul. Šenovská 65,67 a 69</v>
      </c>
      <c r="F110" s="244"/>
      <c r="G110" s="244"/>
      <c r="H110" s="244"/>
      <c r="L110" s="32"/>
    </row>
    <row r="111" spans="2:47" ht="12" customHeight="1">
      <c r="B111" s="20"/>
      <c r="C111" s="27" t="s">
        <v>134</v>
      </c>
      <c r="L111" s="20"/>
    </row>
    <row r="112" spans="2:47" s="1" customFormat="1" ht="16.5" customHeight="1">
      <c r="B112" s="32"/>
      <c r="E112" s="243" t="s">
        <v>3049</v>
      </c>
      <c r="F112" s="245"/>
      <c r="G112" s="245"/>
      <c r="H112" s="245"/>
      <c r="L112" s="32"/>
    </row>
    <row r="113" spans="2:65" s="1" customFormat="1" ht="12" customHeight="1">
      <c r="B113" s="32"/>
      <c r="C113" s="27" t="s">
        <v>2470</v>
      </c>
      <c r="L113" s="32"/>
    </row>
    <row r="114" spans="2:65" s="1" customFormat="1" ht="16.5" customHeight="1">
      <c r="B114" s="32"/>
      <c r="E114" s="206" t="str">
        <f>E11</f>
        <v>67 - D.1.4.3 - Vzduchotechnika</v>
      </c>
      <c r="F114" s="245"/>
      <c r="G114" s="245"/>
      <c r="H114" s="245"/>
      <c r="L114" s="32"/>
    </row>
    <row r="115" spans="2:65" s="1" customFormat="1" ht="6.95" customHeight="1">
      <c r="B115" s="32"/>
      <c r="L115" s="32"/>
    </row>
    <row r="116" spans="2:65" s="1" customFormat="1" ht="12" customHeight="1">
      <c r="B116" s="32"/>
      <c r="C116" s="27" t="s">
        <v>20</v>
      </c>
      <c r="F116" s="25" t="str">
        <f>F14</f>
        <v xml:space="preserve"> </v>
      </c>
      <c r="I116" s="27" t="s">
        <v>22</v>
      </c>
      <c r="J116" s="52" t="str">
        <f>IF(J14="","",J14)</f>
        <v>11. 8. 2025</v>
      </c>
      <c r="L116" s="32"/>
    </row>
    <row r="117" spans="2:65" s="1" customFormat="1" ht="6.95" customHeight="1">
      <c r="B117" s="32"/>
      <c r="L117" s="32"/>
    </row>
    <row r="118" spans="2:65" s="1" customFormat="1" ht="15.2" customHeight="1">
      <c r="B118" s="32"/>
      <c r="C118" s="27" t="s">
        <v>24</v>
      </c>
      <c r="F118" s="25" t="str">
        <f>E17</f>
        <v xml:space="preserve"> </v>
      </c>
      <c r="I118" s="27" t="s">
        <v>29</v>
      </c>
      <c r="J118" s="30" t="str">
        <f>E23</f>
        <v xml:space="preserve"> </v>
      </c>
      <c r="L118" s="32"/>
    </row>
    <row r="119" spans="2:65" s="1" customFormat="1" ht="15.2" customHeight="1">
      <c r="B119" s="32"/>
      <c r="C119" s="27" t="s">
        <v>27</v>
      </c>
      <c r="F119" s="25" t="str">
        <f>IF(E20="","",E20)</f>
        <v>Vyplň údaj</v>
      </c>
      <c r="I119" s="27" t="s">
        <v>31</v>
      </c>
      <c r="J119" s="30" t="str">
        <f>E26</f>
        <v xml:space="preserve"> </v>
      </c>
      <c r="L119" s="32"/>
    </row>
    <row r="120" spans="2:65" s="1" customFormat="1" ht="10.35" customHeight="1">
      <c r="B120" s="32"/>
      <c r="L120" s="32"/>
    </row>
    <row r="121" spans="2:65" s="10" customFormat="1" ht="29.25" customHeight="1">
      <c r="B121" s="116"/>
      <c r="C121" s="117" t="s">
        <v>173</v>
      </c>
      <c r="D121" s="118" t="s">
        <v>58</v>
      </c>
      <c r="E121" s="118" t="s">
        <v>54</v>
      </c>
      <c r="F121" s="118" t="s">
        <v>55</v>
      </c>
      <c r="G121" s="118" t="s">
        <v>174</v>
      </c>
      <c r="H121" s="118" t="s">
        <v>175</v>
      </c>
      <c r="I121" s="118" t="s">
        <v>176</v>
      </c>
      <c r="J121" s="119" t="s">
        <v>138</v>
      </c>
      <c r="K121" s="120" t="s">
        <v>177</v>
      </c>
      <c r="L121" s="116"/>
      <c r="M121" s="59" t="s">
        <v>1</v>
      </c>
      <c r="N121" s="60" t="s">
        <v>37</v>
      </c>
      <c r="O121" s="60" t="s">
        <v>178</v>
      </c>
      <c r="P121" s="60" t="s">
        <v>179</v>
      </c>
      <c r="Q121" s="60" t="s">
        <v>180</v>
      </c>
      <c r="R121" s="60" t="s">
        <v>181</v>
      </c>
      <c r="S121" s="60" t="s">
        <v>182</v>
      </c>
      <c r="T121" s="61" t="s">
        <v>183</v>
      </c>
    </row>
    <row r="122" spans="2:65" s="1" customFormat="1" ht="22.9" customHeight="1">
      <c r="B122" s="32"/>
      <c r="C122" s="64" t="s">
        <v>184</v>
      </c>
      <c r="J122" s="121">
        <f>BK122</f>
        <v>0</v>
      </c>
      <c r="L122" s="32"/>
      <c r="M122" s="62"/>
      <c r="N122" s="53"/>
      <c r="O122" s="53"/>
      <c r="P122" s="122">
        <f>P123+P128</f>
        <v>0</v>
      </c>
      <c r="Q122" s="53"/>
      <c r="R122" s="122">
        <f>R123+R128</f>
        <v>0</v>
      </c>
      <c r="S122" s="53"/>
      <c r="T122" s="123">
        <f>T123+T128</f>
        <v>0</v>
      </c>
      <c r="AT122" s="17" t="s">
        <v>72</v>
      </c>
      <c r="AU122" s="17" t="s">
        <v>140</v>
      </c>
      <c r="BK122" s="124">
        <f>BK123+BK128</f>
        <v>0</v>
      </c>
    </row>
    <row r="123" spans="2:65" s="11" customFormat="1" ht="25.9" customHeight="1">
      <c r="B123" s="125"/>
      <c r="D123" s="126" t="s">
        <v>72</v>
      </c>
      <c r="E123" s="127" t="s">
        <v>2480</v>
      </c>
      <c r="F123" s="127" t="s">
        <v>2459</v>
      </c>
      <c r="I123" s="128"/>
      <c r="J123" s="129">
        <f>BK123</f>
        <v>0</v>
      </c>
      <c r="L123" s="125"/>
      <c r="M123" s="130"/>
      <c r="P123" s="131">
        <f>SUM(P124:P127)</f>
        <v>0</v>
      </c>
      <c r="R123" s="131">
        <f>SUM(R124:R127)</f>
        <v>0</v>
      </c>
      <c r="T123" s="132">
        <f>SUM(T124:T127)</f>
        <v>0</v>
      </c>
      <c r="AR123" s="126" t="s">
        <v>80</v>
      </c>
      <c r="AT123" s="133" t="s">
        <v>72</v>
      </c>
      <c r="AU123" s="133" t="s">
        <v>73</v>
      </c>
      <c r="AY123" s="126" t="s">
        <v>187</v>
      </c>
      <c r="BK123" s="134">
        <f>SUM(BK124:BK127)</f>
        <v>0</v>
      </c>
    </row>
    <row r="124" spans="2:65" s="1" customFormat="1" ht="24.2" customHeight="1">
      <c r="B124" s="32"/>
      <c r="C124" s="137" t="s">
        <v>80</v>
      </c>
      <c r="D124" s="137" t="s">
        <v>189</v>
      </c>
      <c r="E124" s="138" t="s">
        <v>2481</v>
      </c>
      <c r="F124" s="139" t="s">
        <v>3013</v>
      </c>
      <c r="G124" s="140" t="s">
        <v>2463</v>
      </c>
      <c r="H124" s="141">
        <v>16</v>
      </c>
      <c r="I124" s="142"/>
      <c r="J124" s="143">
        <f>ROUND(I124*H124,2)</f>
        <v>0</v>
      </c>
      <c r="K124" s="144"/>
      <c r="L124" s="32"/>
      <c r="M124" s="145" t="s">
        <v>1</v>
      </c>
      <c r="N124" s="146" t="s">
        <v>38</v>
      </c>
      <c r="P124" s="147">
        <f>O124*H124</f>
        <v>0</v>
      </c>
      <c r="Q124" s="147">
        <v>0</v>
      </c>
      <c r="R124" s="147">
        <f>Q124*H124</f>
        <v>0</v>
      </c>
      <c r="S124" s="147">
        <v>0</v>
      </c>
      <c r="T124" s="148">
        <f>S124*H124</f>
        <v>0</v>
      </c>
      <c r="AR124" s="149" t="s">
        <v>193</v>
      </c>
      <c r="AT124" s="149" t="s">
        <v>189</v>
      </c>
      <c r="AU124" s="149" t="s">
        <v>80</v>
      </c>
      <c r="AY124" s="17" t="s">
        <v>187</v>
      </c>
      <c r="BE124" s="150">
        <f>IF(N124="základní",J124,0)</f>
        <v>0</v>
      </c>
      <c r="BF124" s="150">
        <f>IF(N124="snížená",J124,0)</f>
        <v>0</v>
      </c>
      <c r="BG124" s="150">
        <f>IF(N124="zákl. přenesená",J124,0)</f>
        <v>0</v>
      </c>
      <c r="BH124" s="150">
        <f>IF(N124="sníž. přenesená",J124,0)</f>
        <v>0</v>
      </c>
      <c r="BI124" s="150">
        <f>IF(N124="nulová",J124,0)</f>
        <v>0</v>
      </c>
      <c r="BJ124" s="17" t="s">
        <v>80</v>
      </c>
      <c r="BK124" s="150">
        <f>ROUND(I124*H124,2)</f>
        <v>0</v>
      </c>
      <c r="BL124" s="17" t="s">
        <v>193</v>
      </c>
      <c r="BM124" s="149" t="s">
        <v>84</v>
      </c>
    </row>
    <row r="125" spans="2:65" s="1" customFormat="1" ht="24.2" customHeight="1">
      <c r="B125" s="32"/>
      <c r="C125" s="137" t="s">
        <v>84</v>
      </c>
      <c r="D125" s="137" t="s">
        <v>189</v>
      </c>
      <c r="E125" s="138" t="s">
        <v>2483</v>
      </c>
      <c r="F125" s="139" t="s">
        <v>3014</v>
      </c>
      <c r="G125" s="140" t="s">
        <v>2463</v>
      </c>
      <c r="H125" s="141">
        <v>8</v>
      </c>
      <c r="I125" s="142"/>
      <c r="J125" s="143">
        <f>ROUND(I125*H125,2)</f>
        <v>0</v>
      </c>
      <c r="K125" s="144"/>
      <c r="L125" s="32"/>
      <c r="M125" s="145" t="s">
        <v>1</v>
      </c>
      <c r="N125" s="146" t="s">
        <v>38</v>
      </c>
      <c r="P125" s="147">
        <f>O125*H125</f>
        <v>0</v>
      </c>
      <c r="Q125" s="147">
        <v>0</v>
      </c>
      <c r="R125" s="147">
        <f>Q125*H125</f>
        <v>0</v>
      </c>
      <c r="S125" s="147">
        <v>0</v>
      </c>
      <c r="T125" s="148">
        <f>S125*H125</f>
        <v>0</v>
      </c>
      <c r="AR125" s="149" t="s">
        <v>193</v>
      </c>
      <c r="AT125" s="149" t="s">
        <v>189</v>
      </c>
      <c r="AU125" s="149" t="s">
        <v>80</v>
      </c>
      <c r="AY125" s="17" t="s">
        <v>187</v>
      </c>
      <c r="BE125" s="150">
        <f>IF(N125="základní",J125,0)</f>
        <v>0</v>
      </c>
      <c r="BF125" s="150">
        <f>IF(N125="snížená",J125,0)</f>
        <v>0</v>
      </c>
      <c r="BG125" s="150">
        <f>IF(N125="zákl. přenesená",J125,0)</f>
        <v>0</v>
      </c>
      <c r="BH125" s="150">
        <f>IF(N125="sníž. přenesená",J125,0)</f>
        <v>0</v>
      </c>
      <c r="BI125" s="150">
        <f>IF(N125="nulová",J125,0)</f>
        <v>0</v>
      </c>
      <c r="BJ125" s="17" t="s">
        <v>80</v>
      </c>
      <c r="BK125" s="150">
        <f>ROUND(I125*H125,2)</f>
        <v>0</v>
      </c>
      <c r="BL125" s="17" t="s">
        <v>193</v>
      </c>
      <c r="BM125" s="149" t="s">
        <v>193</v>
      </c>
    </row>
    <row r="126" spans="2:65" s="1" customFormat="1" ht="24.2" customHeight="1">
      <c r="B126" s="32"/>
      <c r="C126" s="137" t="s">
        <v>210</v>
      </c>
      <c r="D126" s="137" t="s">
        <v>189</v>
      </c>
      <c r="E126" s="138" t="s">
        <v>2485</v>
      </c>
      <c r="F126" s="139" t="s">
        <v>3015</v>
      </c>
      <c r="G126" s="140" t="s">
        <v>2463</v>
      </c>
      <c r="H126" s="141">
        <v>4</v>
      </c>
      <c r="I126" s="142"/>
      <c r="J126" s="143">
        <f>ROUND(I126*H126,2)</f>
        <v>0</v>
      </c>
      <c r="K126" s="144"/>
      <c r="L126" s="32"/>
      <c r="M126" s="145" t="s">
        <v>1</v>
      </c>
      <c r="N126" s="146" t="s">
        <v>38</v>
      </c>
      <c r="P126" s="147">
        <f>O126*H126</f>
        <v>0</v>
      </c>
      <c r="Q126" s="147">
        <v>0</v>
      </c>
      <c r="R126" s="147">
        <f>Q126*H126</f>
        <v>0</v>
      </c>
      <c r="S126" s="147">
        <v>0</v>
      </c>
      <c r="T126" s="148">
        <f>S126*H126</f>
        <v>0</v>
      </c>
      <c r="AR126" s="149" t="s">
        <v>193</v>
      </c>
      <c r="AT126" s="149" t="s">
        <v>189</v>
      </c>
      <c r="AU126" s="149" t="s">
        <v>80</v>
      </c>
      <c r="AY126" s="17" t="s">
        <v>187</v>
      </c>
      <c r="BE126" s="150">
        <f>IF(N126="základní",J126,0)</f>
        <v>0</v>
      </c>
      <c r="BF126" s="150">
        <f>IF(N126="snížená",J126,0)</f>
        <v>0</v>
      </c>
      <c r="BG126" s="150">
        <f>IF(N126="zákl. přenesená",J126,0)</f>
        <v>0</v>
      </c>
      <c r="BH126" s="150">
        <f>IF(N126="sníž. přenesená",J126,0)</f>
        <v>0</v>
      </c>
      <c r="BI126" s="150">
        <f>IF(N126="nulová",J126,0)</f>
        <v>0</v>
      </c>
      <c r="BJ126" s="17" t="s">
        <v>80</v>
      </c>
      <c r="BK126" s="150">
        <f>ROUND(I126*H126,2)</f>
        <v>0</v>
      </c>
      <c r="BL126" s="17" t="s">
        <v>193</v>
      </c>
      <c r="BM126" s="149" t="s">
        <v>226</v>
      </c>
    </row>
    <row r="127" spans="2:65" s="1" customFormat="1" ht="24.2" customHeight="1">
      <c r="B127" s="32"/>
      <c r="C127" s="137" t="s">
        <v>193</v>
      </c>
      <c r="D127" s="137" t="s">
        <v>189</v>
      </c>
      <c r="E127" s="138" t="s">
        <v>3016</v>
      </c>
      <c r="F127" s="139" t="s">
        <v>3017</v>
      </c>
      <c r="G127" s="140" t="s">
        <v>2463</v>
      </c>
      <c r="H127" s="141">
        <v>16</v>
      </c>
      <c r="I127" s="142"/>
      <c r="J127" s="143">
        <f>ROUND(I127*H127,2)</f>
        <v>0</v>
      </c>
      <c r="K127" s="144"/>
      <c r="L127" s="32"/>
      <c r="M127" s="145" t="s">
        <v>1</v>
      </c>
      <c r="N127" s="146" t="s">
        <v>38</v>
      </c>
      <c r="P127" s="147">
        <f>O127*H127</f>
        <v>0</v>
      </c>
      <c r="Q127" s="147">
        <v>0</v>
      </c>
      <c r="R127" s="147">
        <f>Q127*H127</f>
        <v>0</v>
      </c>
      <c r="S127" s="147">
        <v>0</v>
      </c>
      <c r="T127" s="148">
        <f>S127*H127</f>
        <v>0</v>
      </c>
      <c r="AR127" s="149" t="s">
        <v>193</v>
      </c>
      <c r="AT127" s="149" t="s">
        <v>189</v>
      </c>
      <c r="AU127" s="149" t="s">
        <v>80</v>
      </c>
      <c r="AY127" s="17" t="s">
        <v>187</v>
      </c>
      <c r="BE127" s="150">
        <f>IF(N127="základní",J127,0)</f>
        <v>0</v>
      </c>
      <c r="BF127" s="150">
        <f>IF(N127="snížená",J127,0)</f>
        <v>0</v>
      </c>
      <c r="BG127" s="150">
        <f>IF(N127="zákl. přenesená",J127,0)</f>
        <v>0</v>
      </c>
      <c r="BH127" s="150">
        <f>IF(N127="sníž. přenesená",J127,0)</f>
        <v>0</v>
      </c>
      <c r="BI127" s="150">
        <f>IF(N127="nulová",J127,0)</f>
        <v>0</v>
      </c>
      <c r="BJ127" s="17" t="s">
        <v>80</v>
      </c>
      <c r="BK127" s="150">
        <f>ROUND(I127*H127,2)</f>
        <v>0</v>
      </c>
      <c r="BL127" s="17" t="s">
        <v>193</v>
      </c>
      <c r="BM127" s="149" t="s">
        <v>242</v>
      </c>
    </row>
    <row r="128" spans="2:65" s="11" customFormat="1" ht="25.9" customHeight="1">
      <c r="B128" s="125"/>
      <c r="D128" s="126" t="s">
        <v>72</v>
      </c>
      <c r="E128" s="127" t="s">
        <v>3018</v>
      </c>
      <c r="F128" s="127" t="s">
        <v>93</v>
      </c>
      <c r="I128" s="128"/>
      <c r="J128" s="129">
        <f>BK128</f>
        <v>0</v>
      </c>
      <c r="L128" s="125"/>
      <c r="M128" s="130"/>
      <c r="P128" s="131">
        <f>SUM(P129:P143)</f>
        <v>0</v>
      </c>
      <c r="R128" s="131">
        <f>SUM(R129:R143)</f>
        <v>0</v>
      </c>
      <c r="T128" s="132">
        <f>SUM(T129:T143)</f>
        <v>0</v>
      </c>
      <c r="AR128" s="126" t="s">
        <v>84</v>
      </c>
      <c r="AT128" s="133" t="s">
        <v>72</v>
      </c>
      <c r="AU128" s="133" t="s">
        <v>73</v>
      </c>
      <c r="AY128" s="126" t="s">
        <v>187</v>
      </c>
      <c r="BK128" s="134">
        <f>SUM(BK129:BK143)</f>
        <v>0</v>
      </c>
    </row>
    <row r="129" spans="2:65" s="1" customFormat="1" ht="16.5" customHeight="1">
      <c r="B129" s="32"/>
      <c r="C129" s="137" t="s">
        <v>221</v>
      </c>
      <c r="D129" s="137" t="s">
        <v>189</v>
      </c>
      <c r="E129" s="138" t="s">
        <v>3019</v>
      </c>
      <c r="F129" s="139" t="s">
        <v>3020</v>
      </c>
      <c r="G129" s="140" t="s">
        <v>2514</v>
      </c>
      <c r="H129" s="141">
        <v>1</v>
      </c>
      <c r="I129" s="142"/>
      <c r="J129" s="143">
        <f t="shared" ref="J129:J143" si="0">ROUND(I129*H129,2)</f>
        <v>0</v>
      </c>
      <c r="K129" s="144"/>
      <c r="L129" s="32"/>
      <c r="M129" s="145" t="s">
        <v>1</v>
      </c>
      <c r="N129" s="146" t="s">
        <v>38</v>
      </c>
      <c r="P129" s="147">
        <f t="shared" ref="P129:P143" si="1">O129*H129</f>
        <v>0</v>
      </c>
      <c r="Q129" s="147">
        <v>0</v>
      </c>
      <c r="R129" s="147">
        <f t="shared" ref="R129:R143" si="2">Q129*H129</f>
        <v>0</v>
      </c>
      <c r="S129" s="147">
        <v>0</v>
      </c>
      <c r="T129" s="148">
        <f t="shared" ref="T129:T143" si="3">S129*H129</f>
        <v>0</v>
      </c>
      <c r="AR129" s="149" t="s">
        <v>287</v>
      </c>
      <c r="AT129" s="149" t="s">
        <v>189</v>
      </c>
      <c r="AU129" s="149" t="s">
        <v>80</v>
      </c>
      <c r="AY129" s="17" t="s">
        <v>187</v>
      </c>
      <c r="BE129" s="150">
        <f t="shared" ref="BE129:BE143" si="4">IF(N129="základní",J129,0)</f>
        <v>0</v>
      </c>
      <c r="BF129" s="150">
        <f t="shared" ref="BF129:BF143" si="5">IF(N129="snížená",J129,0)</f>
        <v>0</v>
      </c>
      <c r="BG129" s="150">
        <f t="shared" ref="BG129:BG143" si="6">IF(N129="zákl. přenesená",J129,0)</f>
        <v>0</v>
      </c>
      <c r="BH129" s="150">
        <f t="shared" ref="BH129:BH143" si="7">IF(N129="sníž. přenesená",J129,0)</f>
        <v>0</v>
      </c>
      <c r="BI129" s="150">
        <f t="shared" ref="BI129:BI143" si="8">IF(N129="nulová",J129,0)</f>
        <v>0</v>
      </c>
      <c r="BJ129" s="17" t="s">
        <v>80</v>
      </c>
      <c r="BK129" s="150">
        <f t="shared" ref="BK129:BK143" si="9">ROUND(I129*H129,2)</f>
        <v>0</v>
      </c>
      <c r="BL129" s="17" t="s">
        <v>287</v>
      </c>
      <c r="BM129" s="149" t="s">
        <v>255</v>
      </c>
    </row>
    <row r="130" spans="2:65" s="1" customFormat="1" ht="16.5" customHeight="1">
      <c r="B130" s="32"/>
      <c r="C130" s="137" t="s">
        <v>226</v>
      </c>
      <c r="D130" s="137" t="s">
        <v>189</v>
      </c>
      <c r="E130" s="138" t="s">
        <v>3021</v>
      </c>
      <c r="F130" s="139" t="s">
        <v>3022</v>
      </c>
      <c r="G130" s="140" t="s">
        <v>2514</v>
      </c>
      <c r="H130" s="141">
        <v>1</v>
      </c>
      <c r="I130" s="142"/>
      <c r="J130" s="143">
        <f t="shared" si="0"/>
        <v>0</v>
      </c>
      <c r="K130" s="144"/>
      <c r="L130" s="32"/>
      <c r="M130" s="145" t="s">
        <v>1</v>
      </c>
      <c r="N130" s="146" t="s">
        <v>38</v>
      </c>
      <c r="P130" s="147">
        <f t="shared" si="1"/>
        <v>0</v>
      </c>
      <c r="Q130" s="147">
        <v>0</v>
      </c>
      <c r="R130" s="147">
        <f t="shared" si="2"/>
        <v>0</v>
      </c>
      <c r="S130" s="147">
        <v>0</v>
      </c>
      <c r="T130" s="148">
        <f t="shared" si="3"/>
        <v>0</v>
      </c>
      <c r="AR130" s="149" t="s">
        <v>287</v>
      </c>
      <c r="AT130" s="149" t="s">
        <v>189</v>
      </c>
      <c r="AU130" s="149" t="s">
        <v>80</v>
      </c>
      <c r="AY130" s="17" t="s">
        <v>187</v>
      </c>
      <c r="BE130" s="150">
        <f t="shared" si="4"/>
        <v>0</v>
      </c>
      <c r="BF130" s="150">
        <f t="shared" si="5"/>
        <v>0</v>
      </c>
      <c r="BG130" s="150">
        <f t="shared" si="6"/>
        <v>0</v>
      </c>
      <c r="BH130" s="150">
        <f t="shared" si="7"/>
        <v>0</v>
      </c>
      <c r="BI130" s="150">
        <f t="shared" si="8"/>
        <v>0</v>
      </c>
      <c r="BJ130" s="17" t="s">
        <v>80</v>
      </c>
      <c r="BK130" s="150">
        <f t="shared" si="9"/>
        <v>0</v>
      </c>
      <c r="BL130" s="17" t="s">
        <v>287</v>
      </c>
      <c r="BM130" s="149" t="s">
        <v>8</v>
      </c>
    </row>
    <row r="131" spans="2:65" s="1" customFormat="1" ht="24.2" customHeight="1">
      <c r="B131" s="32"/>
      <c r="C131" s="137" t="s">
        <v>233</v>
      </c>
      <c r="D131" s="137" t="s">
        <v>189</v>
      </c>
      <c r="E131" s="138" t="s">
        <v>3023</v>
      </c>
      <c r="F131" s="139" t="s">
        <v>3024</v>
      </c>
      <c r="G131" s="140" t="s">
        <v>2517</v>
      </c>
      <c r="H131" s="141">
        <v>5</v>
      </c>
      <c r="I131" s="142"/>
      <c r="J131" s="143">
        <f t="shared" si="0"/>
        <v>0</v>
      </c>
      <c r="K131" s="144"/>
      <c r="L131" s="32"/>
      <c r="M131" s="145" t="s">
        <v>1</v>
      </c>
      <c r="N131" s="146" t="s">
        <v>38</v>
      </c>
      <c r="P131" s="147">
        <f t="shared" si="1"/>
        <v>0</v>
      </c>
      <c r="Q131" s="147">
        <v>0</v>
      </c>
      <c r="R131" s="147">
        <f t="shared" si="2"/>
        <v>0</v>
      </c>
      <c r="S131" s="147">
        <v>0</v>
      </c>
      <c r="T131" s="148">
        <f t="shared" si="3"/>
        <v>0</v>
      </c>
      <c r="AR131" s="149" t="s">
        <v>287</v>
      </c>
      <c r="AT131" s="149" t="s">
        <v>189</v>
      </c>
      <c r="AU131" s="149" t="s">
        <v>80</v>
      </c>
      <c r="AY131" s="17" t="s">
        <v>187</v>
      </c>
      <c r="BE131" s="150">
        <f t="shared" si="4"/>
        <v>0</v>
      </c>
      <c r="BF131" s="150">
        <f t="shared" si="5"/>
        <v>0</v>
      </c>
      <c r="BG131" s="150">
        <f t="shared" si="6"/>
        <v>0</v>
      </c>
      <c r="BH131" s="150">
        <f t="shared" si="7"/>
        <v>0</v>
      </c>
      <c r="BI131" s="150">
        <f t="shared" si="8"/>
        <v>0</v>
      </c>
      <c r="BJ131" s="17" t="s">
        <v>80</v>
      </c>
      <c r="BK131" s="150">
        <f t="shared" si="9"/>
        <v>0</v>
      </c>
      <c r="BL131" s="17" t="s">
        <v>287</v>
      </c>
      <c r="BM131" s="149" t="s">
        <v>274</v>
      </c>
    </row>
    <row r="132" spans="2:65" s="1" customFormat="1" ht="16.5" customHeight="1">
      <c r="B132" s="32"/>
      <c r="C132" s="137" t="s">
        <v>242</v>
      </c>
      <c r="D132" s="137" t="s">
        <v>189</v>
      </c>
      <c r="E132" s="138" t="s">
        <v>3025</v>
      </c>
      <c r="F132" s="139" t="s">
        <v>3026</v>
      </c>
      <c r="G132" s="140" t="s">
        <v>2517</v>
      </c>
      <c r="H132" s="141">
        <v>10</v>
      </c>
      <c r="I132" s="142"/>
      <c r="J132" s="143">
        <f t="shared" si="0"/>
        <v>0</v>
      </c>
      <c r="K132" s="144"/>
      <c r="L132" s="32"/>
      <c r="M132" s="145" t="s">
        <v>1</v>
      </c>
      <c r="N132" s="146" t="s">
        <v>38</v>
      </c>
      <c r="P132" s="147">
        <f t="shared" si="1"/>
        <v>0</v>
      </c>
      <c r="Q132" s="147">
        <v>0</v>
      </c>
      <c r="R132" s="147">
        <f t="shared" si="2"/>
        <v>0</v>
      </c>
      <c r="S132" s="147">
        <v>0</v>
      </c>
      <c r="T132" s="148">
        <f t="shared" si="3"/>
        <v>0</v>
      </c>
      <c r="AR132" s="149" t="s">
        <v>287</v>
      </c>
      <c r="AT132" s="149" t="s">
        <v>189</v>
      </c>
      <c r="AU132" s="149" t="s">
        <v>80</v>
      </c>
      <c r="AY132" s="17" t="s">
        <v>187</v>
      </c>
      <c r="BE132" s="150">
        <f t="shared" si="4"/>
        <v>0</v>
      </c>
      <c r="BF132" s="150">
        <f t="shared" si="5"/>
        <v>0</v>
      </c>
      <c r="BG132" s="150">
        <f t="shared" si="6"/>
        <v>0</v>
      </c>
      <c r="BH132" s="150">
        <f t="shared" si="7"/>
        <v>0</v>
      </c>
      <c r="BI132" s="150">
        <f t="shared" si="8"/>
        <v>0</v>
      </c>
      <c r="BJ132" s="17" t="s">
        <v>80</v>
      </c>
      <c r="BK132" s="150">
        <f t="shared" si="9"/>
        <v>0</v>
      </c>
      <c r="BL132" s="17" t="s">
        <v>287</v>
      </c>
      <c r="BM132" s="149" t="s">
        <v>287</v>
      </c>
    </row>
    <row r="133" spans="2:65" s="1" customFormat="1" ht="24.2" customHeight="1">
      <c r="B133" s="32"/>
      <c r="C133" s="137" t="s">
        <v>251</v>
      </c>
      <c r="D133" s="137" t="s">
        <v>189</v>
      </c>
      <c r="E133" s="138" t="s">
        <v>3027</v>
      </c>
      <c r="F133" s="139" t="s">
        <v>3028</v>
      </c>
      <c r="G133" s="140" t="s">
        <v>245</v>
      </c>
      <c r="H133" s="141">
        <v>4.5</v>
      </c>
      <c r="I133" s="142"/>
      <c r="J133" s="143">
        <f t="shared" si="0"/>
        <v>0</v>
      </c>
      <c r="K133" s="144"/>
      <c r="L133" s="32"/>
      <c r="M133" s="145" t="s">
        <v>1</v>
      </c>
      <c r="N133" s="146" t="s">
        <v>38</v>
      </c>
      <c r="P133" s="147">
        <f t="shared" si="1"/>
        <v>0</v>
      </c>
      <c r="Q133" s="147">
        <v>0</v>
      </c>
      <c r="R133" s="147">
        <f t="shared" si="2"/>
        <v>0</v>
      </c>
      <c r="S133" s="147">
        <v>0</v>
      </c>
      <c r="T133" s="148">
        <f t="shared" si="3"/>
        <v>0</v>
      </c>
      <c r="AR133" s="149" t="s">
        <v>287</v>
      </c>
      <c r="AT133" s="149" t="s">
        <v>189</v>
      </c>
      <c r="AU133" s="149" t="s">
        <v>80</v>
      </c>
      <c r="AY133" s="17" t="s">
        <v>187</v>
      </c>
      <c r="BE133" s="150">
        <f t="shared" si="4"/>
        <v>0</v>
      </c>
      <c r="BF133" s="150">
        <f t="shared" si="5"/>
        <v>0</v>
      </c>
      <c r="BG133" s="150">
        <f t="shared" si="6"/>
        <v>0</v>
      </c>
      <c r="BH133" s="150">
        <f t="shared" si="7"/>
        <v>0</v>
      </c>
      <c r="BI133" s="150">
        <f t="shared" si="8"/>
        <v>0</v>
      </c>
      <c r="BJ133" s="17" t="s">
        <v>80</v>
      </c>
      <c r="BK133" s="150">
        <f t="shared" si="9"/>
        <v>0</v>
      </c>
      <c r="BL133" s="17" t="s">
        <v>287</v>
      </c>
      <c r="BM133" s="149" t="s">
        <v>297</v>
      </c>
    </row>
    <row r="134" spans="2:65" s="1" customFormat="1" ht="16.5" customHeight="1">
      <c r="B134" s="32"/>
      <c r="C134" s="137" t="s">
        <v>255</v>
      </c>
      <c r="D134" s="137" t="s">
        <v>189</v>
      </c>
      <c r="E134" s="138" t="s">
        <v>3029</v>
      </c>
      <c r="F134" s="139" t="s">
        <v>3030</v>
      </c>
      <c r="G134" s="140" t="s">
        <v>2517</v>
      </c>
      <c r="H134" s="141">
        <v>16</v>
      </c>
      <c r="I134" s="142"/>
      <c r="J134" s="143">
        <f t="shared" si="0"/>
        <v>0</v>
      </c>
      <c r="K134" s="144"/>
      <c r="L134" s="32"/>
      <c r="M134" s="145" t="s">
        <v>1</v>
      </c>
      <c r="N134" s="146" t="s">
        <v>38</v>
      </c>
      <c r="P134" s="147">
        <f t="shared" si="1"/>
        <v>0</v>
      </c>
      <c r="Q134" s="147">
        <v>0</v>
      </c>
      <c r="R134" s="147">
        <f t="shared" si="2"/>
        <v>0</v>
      </c>
      <c r="S134" s="147">
        <v>0</v>
      </c>
      <c r="T134" s="148">
        <f t="shared" si="3"/>
        <v>0</v>
      </c>
      <c r="AR134" s="149" t="s">
        <v>287</v>
      </c>
      <c r="AT134" s="149" t="s">
        <v>189</v>
      </c>
      <c r="AU134" s="149" t="s">
        <v>80</v>
      </c>
      <c r="AY134" s="17" t="s">
        <v>187</v>
      </c>
      <c r="BE134" s="150">
        <f t="shared" si="4"/>
        <v>0</v>
      </c>
      <c r="BF134" s="150">
        <f t="shared" si="5"/>
        <v>0</v>
      </c>
      <c r="BG134" s="150">
        <f t="shared" si="6"/>
        <v>0</v>
      </c>
      <c r="BH134" s="150">
        <f t="shared" si="7"/>
        <v>0</v>
      </c>
      <c r="BI134" s="150">
        <f t="shared" si="8"/>
        <v>0</v>
      </c>
      <c r="BJ134" s="17" t="s">
        <v>80</v>
      </c>
      <c r="BK134" s="150">
        <f t="shared" si="9"/>
        <v>0</v>
      </c>
      <c r="BL134" s="17" t="s">
        <v>287</v>
      </c>
      <c r="BM134" s="149" t="s">
        <v>312</v>
      </c>
    </row>
    <row r="135" spans="2:65" s="1" customFormat="1" ht="21.75" customHeight="1">
      <c r="B135" s="32"/>
      <c r="C135" s="137" t="s">
        <v>261</v>
      </c>
      <c r="D135" s="137" t="s">
        <v>189</v>
      </c>
      <c r="E135" s="138" t="s">
        <v>3031</v>
      </c>
      <c r="F135" s="139" t="s">
        <v>3032</v>
      </c>
      <c r="G135" s="140" t="s">
        <v>397</v>
      </c>
      <c r="H135" s="141">
        <v>5</v>
      </c>
      <c r="I135" s="142"/>
      <c r="J135" s="143">
        <f t="shared" si="0"/>
        <v>0</v>
      </c>
      <c r="K135" s="144"/>
      <c r="L135" s="32"/>
      <c r="M135" s="145" t="s">
        <v>1</v>
      </c>
      <c r="N135" s="146" t="s">
        <v>38</v>
      </c>
      <c r="P135" s="147">
        <f t="shared" si="1"/>
        <v>0</v>
      </c>
      <c r="Q135" s="147">
        <v>0</v>
      </c>
      <c r="R135" s="147">
        <f t="shared" si="2"/>
        <v>0</v>
      </c>
      <c r="S135" s="147">
        <v>0</v>
      </c>
      <c r="T135" s="148">
        <f t="shared" si="3"/>
        <v>0</v>
      </c>
      <c r="AR135" s="149" t="s">
        <v>287</v>
      </c>
      <c r="AT135" s="149" t="s">
        <v>189</v>
      </c>
      <c r="AU135" s="149" t="s">
        <v>80</v>
      </c>
      <c r="AY135" s="17" t="s">
        <v>187</v>
      </c>
      <c r="BE135" s="150">
        <f t="shared" si="4"/>
        <v>0</v>
      </c>
      <c r="BF135" s="150">
        <f t="shared" si="5"/>
        <v>0</v>
      </c>
      <c r="BG135" s="150">
        <f t="shared" si="6"/>
        <v>0</v>
      </c>
      <c r="BH135" s="150">
        <f t="shared" si="7"/>
        <v>0</v>
      </c>
      <c r="BI135" s="150">
        <f t="shared" si="8"/>
        <v>0</v>
      </c>
      <c r="BJ135" s="17" t="s">
        <v>80</v>
      </c>
      <c r="BK135" s="150">
        <f t="shared" si="9"/>
        <v>0</v>
      </c>
      <c r="BL135" s="17" t="s">
        <v>287</v>
      </c>
      <c r="BM135" s="149" t="s">
        <v>325</v>
      </c>
    </row>
    <row r="136" spans="2:65" s="1" customFormat="1" ht="16.5" customHeight="1">
      <c r="B136" s="32"/>
      <c r="C136" s="137" t="s">
        <v>8</v>
      </c>
      <c r="D136" s="137" t="s">
        <v>189</v>
      </c>
      <c r="E136" s="138" t="s">
        <v>3033</v>
      </c>
      <c r="F136" s="139" t="s">
        <v>3034</v>
      </c>
      <c r="G136" s="140" t="s">
        <v>2517</v>
      </c>
      <c r="H136" s="141">
        <v>8</v>
      </c>
      <c r="I136" s="142"/>
      <c r="J136" s="143">
        <f t="shared" si="0"/>
        <v>0</v>
      </c>
      <c r="K136" s="144"/>
      <c r="L136" s="32"/>
      <c r="M136" s="145" t="s">
        <v>1</v>
      </c>
      <c r="N136" s="146" t="s">
        <v>38</v>
      </c>
      <c r="P136" s="147">
        <f t="shared" si="1"/>
        <v>0</v>
      </c>
      <c r="Q136" s="147">
        <v>0</v>
      </c>
      <c r="R136" s="147">
        <f t="shared" si="2"/>
        <v>0</v>
      </c>
      <c r="S136" s="147">
        <v>0</v>
      </c>
      <c r="T136" s="148">
        <f t="shared" si="3"/>
        <v>0</v>
      </c>
      <c r="AR136" s="149" t="s">
        <v>287</v>
      </c>
      <c r="AT136" s="149" t="s">
        <v>189</v>
      </c>
      <c r="AU136" s="149" t="s">
        <v>80</v>
      </c>
      <c r="AY136" s="17" t="s">
        <v>187</v>
      </c>
      <c r="BE136" s="150">
        <f t="shared" si="4"/>
        <v>0</v>
      </c>
      <c r="BF136" s="150">
        <f t="shared" si="5"/>
        <v>0</v>
      </c>
      <c r="BG136" s="150">
        <f t="shared" si="6"/>
        <v>0</v>
      </c>
      <c r="BH136" s="150">
        <f t="shared" si="7"/>
        <v>0</v>
      </c>
      <c r="BI136" s="150">
        <f t="shared" si="8"/>
        <v>0</v>
      </c>
      <c r="BJ136" s="17" t="s">
        <v>80</v>
      </c>
      <c r="BK136" s="150">
        <f t="shared" si="9"/>
        <v>0</v>
      </c>
      <c r="BL136" s="17" t="s">
        <v>287</v>
      </c>
      <c r="BM136" s="149" t="s">
        <v>343</v>
      </c>
    </row>
    <row r="137" spans="2:65" s="1" customFormat="1" ht="21.75" customHeight="1">
      <c r="B137" s="32"/>
      <c r="C137" s="137" t="s">
        <v>270</v>
      </c>
      <c r="D137" s="137" t="s">
        <v>189</v>
      </c>
      <c r="E137" s="138" t="s">
        <v>3035</v>
      </c>
      <c r="F137" s="139" t="s">
        <v>3036</v>
      </c>
      <c r="G137" s="140" t="s">
        <v>397</v>
      </c>
      <c r="H137" s="141">
        <v>30</v>
      </c>
      <c r="I137" s="142"/>
      <c r="J137" s="143">
        <f t="shared" si="0"/>
        <v>0</v>
      </c>
      <c r="K137" s="144"/>
      <c r="L137" s="32"/>
      <c r="M137" s="145" t="s">
        <v>1</v>
      </c>
      <c r="N137" s="146" t="s">
        <v>38</v>
      </c>
      <c r="P137" s="147">
        <f t="shared" si="1"/>
        <v>0</v>
      </c>
      <c r="Q137" s="147">
        <v>0</v>
      </c>
      <c r="R137" s="147">
        <f t="shared" si="2"/>
        <v>0</v>
      </c>
      <c r="S137" s="147">
        <v>0</v>
      </c>
      <c r="T137" s="148">
        <f t="shared" si="3"/>
        <v>0</v>
      </c>
      <c r="AR137" s="149" t="s">
        <v>287</v>
      </c>
      <c r="AT137" s="149" t="s">
        <v>189</v>
      </c>
      <c r="AU137" s="149" t="s">
        <v>80</v>
      </c>
      <c r="AY137" s="17" t="s">
        <v>187</v>
      </c>
      <c r="BE137" s="150">
        <f t="shared" si="4"/>
        <v>0</v>
      </c>
      <c r="BF137" s="150">
        <f t="shared" si="5"/>
        <v>0</v>
      </c>
      <c r="BG137" s="150">
        <f t="shared" si="6"/>
        <v>0</v>
      </c>
      <c r="BH137" s="150">
        <f t="shared" si="7"/>
        <v>0</v>
      </c>
      <c r="BI137" s="150">
        <f t="shared" si="8"/>
        <v>0</v>
      </c>
      <c r="BJ137" s="17" t="s">
        <v>80</v>
      </c>
      <c r="BK137" s="150">
        <f t="shared" si="9"/>
        <v>0</v>
      </c>
      <c r="BL137" s="17" t="s">
        <v>287</v>
      </c>
      <c r="BM137" s="149" t="s">
        <v>354</v>
      </c>
    </row>
    <row r="138" spans="2:65" s="1" customFormat="1" ht="16.5" customHeight="1">
      <c r="B138" s="32"/>
      <c r="C138" s="137" t="s">
        <v>274</v>
      </c>
      <c r="D138" s="137" t="s">
        <v>189</v>
      </c>
      <c r="E138" s="138" t="s">
        <v>3037</v>
      </c>
      <c r="F138" s="139" t="s">
        <v>3038</v>
      </c>
      <c r="G138" s="140" t="s">
        <v>2517</v>
      </c>
      <c r="H138" s="141">
        <v>4</v>
      </c>
      <c r="I138" s="142"/>
      <c r="J138" s="143">
        <f t="shared" si="0"/>
        <v>0</v>
      </c>
      <c r="K138" s="144"/>
      <c r="L138" s="32"/>
      <c r="M138" s="145" t="s">
        <v>1</v>
      </c>
      <c r="N138" s="146" t="s">
        <v>38</v>
      </c>
      <c r="P138" s="147">
        <f t="shared" si="1"/>
        <v>0</v>
      </c>
      <c r="Q138" s="147">
        <v>0</v>
      </c>
      <c r="R138" s="147">
        <f t="shared" si="2"/>
        <v>0</v>
      </c>
      <c r="S138" s="147">
        <v>0</v>
      </c>
      <c r="T138" s="148">
        <f t="shared" si="3"/>
        <v>0</v>
      </c>
      <c r="AR138" s="149" t="s">
        <v>287</v>
      </c>
      <c r="AT138" s="149" t="s">
        <v>189</v>
      </c>
      <c r="AU138" s="149" t="s">
        <v>80</v>
      </c>
      <c r="AY138" s="17" t="s">
        <v>187</v>
      </c>
      <c r="BE138" s="150">
        <f t="shared" si="4"/>
        <v>0</v>
      </c>
      <c r="BF138" s="150">
        <f t="shared" si="5"/>
        <v>0</v>
      </c>
      <c r="BG138" s="150">
        <f t="shared" si="6"/>
        <v>0</v>
      </c>
      <c r="BH138" s="150">
        <f t="shared" si="7"/>
        <v>0</v>
      </c>
      <c r="BI138" s="150">
        <f t="shared" si="8"/>
        <v>0</v>
      </c>
      <c r="BJ138" s="17" t="s">
        <v>80</v>
      </c>
      <c r="BK138" s="150">
        <f t="shared" si="9"/>
        <v>0</v>
      </c>
      <c r="BL138" s="17" t="s">
        <v>287</v>
      </c>
      <c r="BM138" s="149" t="s">
        <v>366</v>
      </c>
    </row>
    <row r="139" spans="2:65" s="1" customFormat="1" ht="16.5" customHeight="1">
      <c r="B139" s="32"/>
      <c r="C139" s="137" t="s">
        <v>279</v>
      </c>
      <c r="D139" s="137" t="s">
        <v>189</v>
      </c>
      <c r="E139" s="138" t="s">
        <v>3039</v>
      </c>
      <c r="F139" s="139" t="s">
        <v>3040</v>
      </c>
      <c r="G139" s="140" t="s">
        <v>2517</v>
      </c>
      <c r="H139" s="141">
        <v>8</v>
      </c>
      <c r="I139" s="142"/>
      <c r="J139" s="143">
        <f t="shared" si="0"/>
        <v>0</v>
      </c>
      <c r="K139" s="144"/>
      <c r="L139" s="32"/>
      <c r="M139" s="145" t="s">
        <v>1</v>
      </c>
      <c r="N139" s="146" t="s">
        <v>38</v>
      </c>
      <c r="P139" s="147">
        <f t="shared" si="1"/>
        <v>0</v>
      </c>
      <c r="Q139" s="147">
        <v>0</v>
      </c>
      <c r="R139" s="147">
        <f t="shared" si="2"/>
        <v>0</v>
      </c>
      <c r="S139" s="147">
        <v>0</v>
      </c>
      <c r="T139" s="148">
        <f t="shared" si="3"/>
        <v>0</v>
      </c>
      <c r="AR139" s="149" t="s">
        <v>287</v>
      </c>
      <c r="AT139" s="149" t="s">
        <v>189</v>
      </c>
      <c r="AU139" s="149" t="s">
        <v>80</v>
      </c>
      <c r="AY139" s="17" t="s">
        <v>187</v>
      </c>
      <c r="BE139" s="150">
        <f t="shared" si="4"/>
        <v>0</v>
      </c>
      <c r="BF139" s="150">
        <f t="shared" si="5"/>
        <v>0</v>
      </c>
      <c r="BG139" s="150">
        <f t="shared" si="6"/>
        <v>0</v>
      </c>
      <c r="BH139" s="150">
        <f t="shared" si="7"/>
        <v>0</v>
      </c>
      <c r="BI139" s="150">
        <f t="shared" si="8"/>
        <v>0</v>
      </c>
      <c r="BJ139" s="17" t="s">
        <v>80</v>
      </c>
      <c r="BK139" s="150">
        <f t="shared" si="9"/>
        <v>0</v>
      </c>
      <c r="BL139" s="17" t="s">
        <v>287</v>
      </c>
      <c r="BM139" s="149" t="s">
        <v>375</v>
      </c>
    </row>
    <row r="140" spans="2:65" s="1" customFormat="1" ht="16.5" customHeight="1">
      <c r="B140" s="32"/>
      <c r="C140" s="137" t="s">
        <v>287</v>
      </c>
      <c r="D140" s="137" t="s">
        <v>189</v>
      </c>
      <c r="E140" s="138" t="s">
        <v>3041</v>
      </c>
      <c r="F140" s="139" t="s">
        <v>3042</v>
      </c>
      <c r="G140" s="140" t="s">
        <v>2517</v>
      </c>
      <c r="H140" s="141">
        <v>4</v>
      </c>
      <c r="I140" s="142"/>
      <c r="J140" s="143">
        <f t="shared" si="0"/>
        <v>0</v>
      </c>
      <c r="K140" s="144"/>
      <c r="L140" s="32"/>
      <c r="M140" s="145" t="s">
        <v>1</v>
      </c>
      <c r="N140" s="146" t="s">
        <v>38</v>
      </c>
      <c r="P140" s="147">
        <f t="shared" si="1"/>
        <v>0</v>
      </c>
      <c r="Q140" s="147">
        <v>0</v>
      </c>
      <c r="R140" s="147">
        <f t="shared" si="2"/>
        <v>0</v>
      </c>
      <c r="S140" s="147">
        <v>0</v>
      </c>
      <c r="T140" s="148">
        <f t="shared" si="3"/>
        <v>0</v>
      </c>
      <c r="AR140" s="149" t="s">
        <v>287</v>
      </c>
      <c r="AT140" s="149" t="s">
        <v>189</v>
      </c>
      <c r="AU140" s="149" t="s">
        <v>80</v>
      </c>
      <c r="AY140" s="17" t="s">
        <v>187</v>
      </c>
      <c r="BE140" s="150">
        <f t="shared" si="4"/>
        <v>0</v>
      </c>
      <c r="BF140" s="150">
        <f t="shared" si="5"/>
        <v>0</v>
      </c>
      <c r="BG140" s="150">
        <f t="shared" si="6"/>
        <v>0</v>
      </c>
      <c r="BH140" s="150">
        <f t="shared" si="7"/>
        <v>0</v>
      </c>
      <c r="BI140" s="150">
        <f t="shared" si="8"/>
        <v>0</v>
      </c>
      <c r="BJ140" s="17" t="s">
        <v>80</v>
      </c>
      <c r="BK140" s="150">
        <f t="shared" si="9"/>
        <v>0</v>
      </c>
      <c r="BL140" s="17" t="s">
        <v>287</v>
      </c>
      <c r="BM140" s="149" t="s">
        <v>388</v>
      </c>
    </row>
    <row r="141" spans="2:65" s="1" customFormat="1" ht="24.2" customHeight="1">
      <c r="B141" s="32"/>
      <c r="C141" s="137" t="s">
        <v>293</v>
      </c>
      <c r="D141" s="137" t="s">
        <v>189</v>
      </c>
      <c r="E141" s="138" t="s">
        <v>3043</v>
      </c>
      <c r="F141" s="139" t="s">
        <v>3044</v>
      </c>
      <c r="G141" s="140" t="s">
        <v>2517</v>
      </c>
      <c r="H141" s="141">
        <v>4</v>
      </c>
      <c r="I141" s="142"/>
      <c r="J141" s="143">
        <f t="shared" si="0"/>
        <v>0</v>
      </c>
      <c r="K141" s="144"/>
      <c r="L141" s="32"/>
      <c r="M141" s="145" t="s">
        <v>1</v>
      </c>
      <c r="N141" s="146" t="s">
        <v>38</v>
      </c>
      <c r="P141" s="147">
        <f t="shared" si="1"/>
        <v>0</v>
      </c>
      <c r="Q141" s="147">
        <v>0</v>
      </c>
      <c r="R141" s="147">
        <f t="shared" si="2"/>
        <v>0</v>
      </c>
      <c r="S141" s="147">
        <v>0</v>
      </c>
      <c r="T141" s="148">
        <f t="shared" si="3"/>
        <v>0</v>
      </c>
      <c r="AR141" s="149" t="s">
        <v>287</v>
      </c>
      <c r="AT141" s="149" t="s">
        <v>189</v>
      </c>
      <c r="AU141" s="149" t="s">
        <v>80</v>
      </c>
      <c r="AY141" s="17" t="s">
        <v>187</v>
      </c>
      <c r="BE141" s="150">
        <f t="shared" si="4"/>
        <v>0</v>
      </c>
      <c r="BF141" s="150">
        <f t="shared" si="5"/>
        <v>0</v>
      </c>
      <c r="BG141" s="150">
        <f t="shared" si="6"/>
        <v>0</v>
      </c>
      <c r="BH141" s="150">
        <f t="shared" si="7"/>
        <v>0</v>
      </c>
      <c r="BI141" s="150">
        <f t="shared" si="8"/>
        <v>0</v>
      </c>
      <c r="BJ141" s="17" t="s">
        <v>80</v>
      </c>
      <c r="BK141" s="150">
        <f t="shared" si="9"/>
        <v>0</v>
      </c>
      <c r="BL141" s="17" t="s">
        <v>287</v>
      </c>
      <c r="BM141" s="149" t="s">
        <v>403</v>
      </c>
    </row>
    <row r="142" spans="2:65" s="1" customFormat="1" ht="24.2" customHeight="1">
      <c r="B142" s="32"/>
      <c r="C142" s="137" t="s">
        <v>297</v>
      </c>
      <c r="D142" s="137" t="s">
        <v>189</v>
      </c>
      <c r="E142" s="138" t="s">
        <v>3045</v>
      </c>
      <c r="F142" s="139" t="s">
        <v>3046</v>
      </c>
      <c r="G142" s="140" t="s">
        <v>397</v>
      </c>
      <c r="H142" s="141">
        <v>5</v>
      </c>
      <c r="I142" s="142"/>
      <c r="J142" s="143">
        <f t="shared" si="0"/>
        <v>0</v>
      </c>
      <c r="K142" s="144"/>
      <c r="L142" s="32"/>
      <c r="M142" s="145" t="s">
        <v>1</v>
      </c>
      <c r="N142" s="146" t="s">
        <v>38</v>
      </c>
      <c r="P142" s="147">
        <f t="shared" si="1"/>
        <v>0</v>
      </c>
      <c r="Q142" s="147">
        <v>0</v>
      </c>
      <c r="R142" s="147">
        <f t="shared" si="2"/>
        <v>0</v>
      </c>
      <c r="S142" s="147">
        <v>0</v>
      </c>
      <c r="T142" s="148">
        <f t="shared" si="3"/>
        <v>0</v>
      </c>
      <c r="AR142" s="149" t="s">
        <v>287</v>
      </c>
      <c r="AT142" s="149" t="s">
        <v>189</v>
      </c>
      <c r="AU142" s="149" t="s">
        <v>80</v>
      </c>
      <c r="AY142" s="17" t="s">
        <v>187</v>
      </c>
      <c r="BE142" s="150">
        <f t="shared" si="4"/>
        <v>0</v>
      </c>
      <c r="BF142" s="150">
        <f t="shared" si="5"/>
        <v>0</v>
      </c>
      <c r="BG142" s="150">
        <f t="shared" si="6"/>
        <v>0</v>
      </c>
      <c r="BH142" s="150">
        <f t="shared" si="7"/>
        <v>0</v>
      </c>
      <c r="BI142" s="150">
        <f t="shared" si="8"/>
        <v>0</v>
      </c>
      <c r="BJ142" s="17" t="s">
        <v>80</v>
      </c>
      <c r="BK142" s="150">
        <f t="shared" si="9"/>
        <v>0</v>
      </c>
      <c r="BL142" s="17" t="s">
        <v>287</v>
      </c>
      <c r="BM142" s="149" t="s">
        <v>415</v>
      </c>
    </row>
    <row r="143" spans="2:65" s="1" customFormat="1" ht="16.5" customHeight="1">
      <c r="B143" s="32"/>
      <c r="C143" s="137" t="s">
        <v>303</v>
      </c>
      <c r="D143" s="137" t="s">
        <v>189</v>
      </c>
      <c r="E143" s="138" t="s">
        <v>3047</v>
      </c>
      <c r="F143" s="139" t="s">
        <v>3048</v>
      </c>
      <c r="G143" s="140" t="s">
        <v>2509</v>
      </c>
      <c r="H143" s="198"/>
      <c r="I143" s="142"/>
      <c r="J143" s="143">
        <f t="shared" si="0"/>
        <v>0</v>
      </c>
      <c r="K143" s="144"/>
      <c r="L143" s="32"/>
      <c r="M143" s="193" t="s">
        <v>1</v>
      </c>
      <c r="N143" s="194" t="s">
        <v>38</v>
      </c>
      <c r="O143" s="195"/>
      <c r="P143" s="196">
        <f t="shared" si="1"/>
        <v>0</v>
      </c>
      <c r="Q143" s="196">
        <v>0</v>
      </c>
      <c r="R143" s="196">
        <f t="shared" si="2"/>
        <v>0</v>
      </c>
      <c r="S143" s="196">
        <v>0</v>
      </c>
      <c r="T143" s="197">
        <f t="shared" si="3"/>
        <v>0</v>
      </c>
      <c r="AR143" s="149" t="s">
        <v>287</v>
      </c>
      <c r="AT143" s="149" t="s">
        <v>189</v>
      </c>
      <c r="AU143" s="149" t="s">
        <v>80</v>
      </c>
      <c r="AY143" s="17" t="s">
        <v>187</v>
      </c>
      <c r="BE143" s="150">
        <f t="shared" si="4"/>
        <v>0</v>
      </c>
      <c r="BF143" s="150">
        <f t="shared" si="5"/>
        <v>0</v>
      </c>
      <c r="BG143" s="150">
        <f t="shared" si="6"/>
        <v>0</v>
      </c>
      <c r="BH143" s="150">
        <f t="shared" si="7"/>
        <v>0</v>
      </c>
      <c r="BI143" s="150">
        <f t="shared" si="8"/>
        <v>0</v>
      </c>
      <c r="BJ143" s="17" t="s">
        <v>80</v>
      </c>
      <c r="BK143" s="150">
        <f t="shared" si="9"/>
        <v>0</v>
      </c>
      <c r="BL143" s="17" t="s">
        <v>287</v>
      </c>
      <c r="BM143" s="149" t="s">
        <v>423</v>
      </c>
    </row>
    <row r="144" spans="2:65" s="1" customFormat="1" ht="6.95" customHeight="1">
      <c r="B144" s="44"/>
      <c r="C144" s="45"/>
      <c r="D144" s="45"/>
      <c r="E144" s="45"/>
      <c r="F144" s="45"/>
      <c r="G144" s="45"/>
      <c r="H144" s="45"/>
      <c r="I144" s="45"/>
      <c r="J144" s="45"/>
      <c r="K144" s="45"/>
      <c r="L144" s="32"/>
    </row>
  </sheetData>
  <sheetProtection algorithmName="SHA-512" hashValue="X0//o3TnVnUIl6nJcTvvVwtY8OsMrB2qLlX/RM2SUFeiVqW7FwYQBQRbiGcWl3GKzAyDCg0sfgScMumBGOqv2Q==" saltValue="FfeUyePfMnkW5IG+2dImbSPiXrL8romC2eIBrLHlp4WMmycP5ZAC/6uQ7dCWE0ttz8vYxJEDYM9LXJiz4TRbow==" spinCount="100000" sheet="1" objects="1" scenarios="1" formatColumns="0" formatRows="0" autoFilter="0"/>
  <autoFilter ref="C121:K143" xr:uid="{00000000-0009-0000-0000-000008000000}"/>
  <mergeCells count="12">
    <mergeCell ref="E114:H114"/>
    <mergeCell ref="L2:V2"/>
    <mergeCell ref="E85:H85"/>
    <mergeCell ref="E87:H87"/>
    <mergeCell ref="E89:H89"/>
    <mergeCell ref="E110:H110"/>
    <mergeCell ref="E112:H11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19</vt:i4>
      </vt:variant>
      <vt:variant>
        <vt:lpstr>Pojmenované oblasti</vt:lpstr>
      </vt:variant>
      <vt:variant>
        <vt:i4>38</vt:i4>
      </vt:variant>
    </vt:vector>
  </HeadingPairs>
  <TitlesOfParts>
    <vt:vector size="57" baseType="lpstr">
      <vt:lpstr>Rekapitulace stavby</vt:lpstr>
      <vt:lpstr>001 - 65 - 01.1 Soupis pr...</vt:lpstr>
      <vt:lpstr>65 - 01.4.1 - ÚT - č.p. 65</vt:lpstr>
      <vt:lpstr>65 - D.1.4.2 - Zdravotech...</vt:lpstr>
      <vt:lpstr>65 - D.1.4.3 - Vzduchotec...</vt:lpstr>
      <vt:lpstr>002 - 67 - 01.1 Soupis pr...</vt:lpstr>
      <vt:lpstr>67 - 01.4.1 - ÚT - č.p. 67</vt:lpstr>
      <vt:lpstr>67 - D.1.4.2 - Zdravotech...</vt:lpstr>
      <vt:lpstr>67 - D.1.4.3 - Vzduchotec...</vt:lpstr>
      <vt:lpstr>003 - 69 - 01.1 Soupis pr...</vt:lpstr>
      <vt:lpstr>69 - 01.4.1 - ÚT - č.p. 69</vt:lpstr>
      <vt:lpstr>69 - D.1.4.2 - Zdravotech...</vt:lpstr>
      <vt:lpstr>69 - D.1.4.3 - Vzduchotec...</vt:lpstr>
      <vt:lpstr>004 -  ELEKTROINSTALACE  ...</vt:lpstr>
      <vt:lpstr>005 - SO 04 - Zpevněné pl...</vt:lpstr>
      <vt:lpstr>006 - SO 02 - Přípojky ka...</vt:lpstr>
      <vt:lpstr>007 - SO 03 - Přípojka pl...</vt:lpstr>
      <vt:lpstr>008 - SO 03 - STL plynovo...</vt:lpstr>
      <vt:lpstr>009 - Vedlejší a ostatní ...</vt:lpstr>
      <vt:lpstr>'001 - 65 - 01.1 Soupis pr...'!Názvy_tisku</vt:lpstr>
      <vt:lpstr>'002 - 67 - 01.1 Soupis pr...'!Názvy_tisku</vt:lpstr>
      <vt:lpstr>'003 - 69 - 01.1 Soupis pr...'!Názvy_tisku</vt:lpstr>
      <vt:lpstr>'004 -  ELEKTROINSTALACE  ...'!Názvy_tisku</vt:lpstr>
      <vt:lpstr>'005 - SO 04 - Zpevněné pl...'!Názvy_tisku</vt:lpstr>
      <vt:lpstr>'006 - SO 02 - Přípojky ka...'!Názvy_tisku</vt:lpstr>
      <vt:lpstr>'007 - SO 03 - Přípojka pl...'!Názvy_tisku</vt:lpstr>
      <vt:lpstr>'008 - SO 03 - STL plynovo...'!Názvy_tisku</vt:lpstr>
      <vt:lpstr>'009 - Vedlejší a ostatní ...'!Názvy_tisku</vt:lpstr>
      <vt:lpstr>'65 - 01.4.1 - ÚT - č.p. 65'!Názvy_tisku</vt:lpstr>
      <vt:lpstr>'65 - D.1.4.2 - Zdravotech...'!Názvy_tisku</vt:lpstr>
      <vt:lpstr>'65 - D.1.4.3 - Vzduchotec...'!Názvy_tisku</vt:lpstr>
      <vt:lpstr>'67 - 01.4.1 - ÚT - č.p. 67'!Názvy_tisku</vt:lpstr>
      <vt:lpstr>'67 - D.1.4.2 - Zdravotech...'!Názvy_tisku</vt:lpstr>
      <vt:lpstr>'67 - D.1.4.3 - Vzduchotec...'!Názvy_tisku</vt:lpstr>
      <vt:lpstr>'69 - 01.4.1 - ÚT - č.p. 69'!Názvy_tisku</vt:lpstr>
      <vt:lpstr>'69 - D.1.4.2 - Zdravotech...'!Názvy_tisku</vt:lpstr>
      <vt:lpstr>'69 - D.1.4.3 - Vzduchotec...'!Názvy_tisku</vt:lpstr>
      <vt:lpstr>'Rekapitulace stavby'!Názvy_tisku</vt:lpstr>
      <vt:lpstr>'001 - 65 - 01.1 Soupis pr...'!Oblast_tisku</vt:lpstr>
      <vt:lpstr>'002 - 67 - 01.1 Soupis pr...'!Oblast_tisku</vt:lpstr>
      <vt:lpstr>'003 - 69 - 01.1 Soupis pr...'!Oblast_tisku</vt:lpstr>
      <vt:lpstr>'004 -  ELEKTROINSTALACE  ...'!Oblast_tisku</vt:lpstr>
      <vt:lpstr>'005 - SO 04 - Zpevněné pl...'!Oblast_tisku</vt:lpstr>
      <vt:lpstr>'006 - SO 02 - Přípojky ka...'!Oblast_tisku</vt:lpstr>
      <vt:lpstr>'007 - SO 03 - Přípojka pl...'!Oblast_tisku</vt:lpstr>
      <vt:lpstr>'008 - SO 03 - STL plynovo...'!Oblast_tisku</vt:lpstr>
      <vt:lpstr>'009 - Vedlejší a ostatní ...'!Oblast_tisku</vt:lpstr>
      <vt:lpstr>'65 - 01.4.1 - ÚT - č.p. 65'!Oblast_tisku</vt:lpstr>
      <vt:lpstr>'65 - D.1.4.2 - Zdravotech...'!Oblast_tisku</vt:lpstr>
      <vt:lpstr>'65 - D.1.4.3 - Vzduchotec...'!Oblast_tisku</vt:lpstr>
      <vt:lpstr>'67 - 01.4.1 - ÚT - č.p. 67'!Oblast_tisku</vt:lpstr>
      <vt:lpstr>'67 - D.1.4.2 - Zdravotech...'!Oblast_tisku</vt:lpstr>
      <vt:lpstr>'67 - D.1.4.3 - Vzduchotec...'!Oblast_tisku</vt:lpstr>
      <vt:lpstr>'69 - 01.4.1 - ÚT - č.p. 69'!Oblast_tisku</vt:lpstr>
      <vt:lpstr>'69 - D.1.4.2 - Zdravotech...'!Oblast_tisku</vt:lpstr>
      <vt:lpstr>'69 - D.1.4.3 - Vzduchotec...'!Oblast_tisku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DESKTOP-1TL48GQ\katka</dc:creator>
  <cp:lastModifiedBy>Katerina Niklova</cp:lastModifiedBy>
  <dcterms:created xsi:type="dcterms:W3CDTF">2025-09-14T18:01:27Z</dcterms:created>
  <dcterms:modified xsi:type="dcterms:W3CDTF">2025-09-14T18:03:11Z</dcterms:modified>
</cp:coreProperties>
</file>